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28"/>
  <workbookPr filterPrivacy="1" defaultThemeVersion="166925"/>
  <xr:revisionPtr revIDLastSave="0" documentId="8_{C82D7DFE-63E9-4070-9F89-7E014909EB1A}" xr6:coauthVersionLast="47" xr6:coauthVersionMax="47" xr10:uidLastSave="{00000000-0000-0000-0000-000000000000}"/>
  <bookViews>
    <workbookView xWindow="-110" yWindow="-110" windowWidth="19420" windowHeight="10420" xr2:uid="{78B68CF1-A681-4688-B281-8EAF7483E82E}"/>
  </bookViews>
  <sheets>
    <sheet name="Contents" sheetId="1" r:id="rId1"/>
    <sheet name="Notes" sheetId="2" r:id="rId2"/>
    <sheet name="UK welfare " sheetId="3" r:id="rId3"/>
    <sheet name="GB welfare" sheetId="4" r:id="rId4"/>
    <sheet name="Benefit summary table" sheetId="5" r:id="rId5"/>
    <sheet name="Table 1a" sheetId="6" r:id="rId6"/>
    <sheet name="Table 1b" sheetId="7" r:id="rId7"/>
    <sheet name="Table 1c" sheetId="8" r:id="rId8"/>
    <sheet name="Table 2a" sheetId="9" r:id="rId9"/>
    <sheet name="Table 2b" sheetId="10" r:id="rId10"/>
    <sheet name="Table 2c" sheetId="11" r:id="rId11"/>
    <sheet name="Table 3a" sheetId="12" r:id="rId12"/>
    <sheet name="Table 3b" sheetId="13" r:id="rId13"/>
    <sheet name="Table 3c" sheetId="14" r:id="rId14"/>
    <sheet name="Table 4" sheetId="16" r:id="rId15"/>
    <sheet name="Table 4 (i)" sheetId="15" r:id="rId16"/>
    <sheet name="Table 4 (ii)" sheetId="17" r:id="rId17"/>
    <sheet name="Non-DWP Welfare" sheetId="18" r:id="rId18"/>
    <sheet name="Bereavement benefits" sheetId="19" r:id="rId19"/>
    <sheet name="Carers Allowance" sheetId="20" r:id="rId20"/>
    <sheet name="Cost of Living" sheetId="21" r:id="rId21"/>
    <sheet name="Incapacity benefits" sheetId="22" r:id="rId22"/>
    <sheet name="Industrial injuries benefits" sheetId="23" r:id="rId23"/>
    <sheet name="Council Tax Benefit" sheetId="24" r:id="rId24"/>
    <sheet name="Disability benefits" sheetId="25" r:id="rId25"/>
    <sheet name="Housing benefits" sheetId="26" r:id="rId26"/>
    <sheet name="Income Support" sheetId="27" r:id="rId27"/>
    <sheet name="Maternity benefits" sheetId="28" r:id="rId28"/>
    <sheet name="New Deal &amp; Emp prog allowances" sheetId="29" r:id="rId29"/>
    <sheet name="Pension Credit" sheetId="30" r:id="rId30"/>
    <sheet name="Social Fund" sheetId="31" r:id="rId31"/>
    <sheet name="State Pension" sheetId="32" r:id="rId32"/>
    <sheet name="Unemployment benefits" sheetId="33" r:id="rId33"/>
    <sheet name="Universal Credit and equivalent" sheetId="34" r:id="rId34"/>
  </sheets>
  <definedNames>
    <definedName name="Z_5774AB63_4B8A_11D6_8117_08005A7F5BB1_.wvu.Cols" localSheetId="27" hidden="1">#REF!</definedName>
    <definedName name="Z_5774AB63_4B8A_11D6_8117_08005A7F5BB1_.wvu.Cols" localSheetId="1" hidden="1">#REF!</definedName>
    <definedName name="Z_5774AB63_4B8A_11D6_8117_08005A7F5BB1_.wvu.Cols" localSheetId="14" hidden="1">#REF!</definedName>
    <definedName name="Z_5774AB63_4B8A_11D6_8117_08005A7F5BB1_.wvu.Cols" localSheetId="2" hidden="1">#REF!</definedName>
    <definedName name="Z_5774AB63_4B8A_11D6_8117_08005A7F5BB1_.wvu.Cols" hidden="1">#REF!</definedName>
    <definedName name="Z_5774AB63_4B8A_11D6_8117_08005A7F5BB1_.wvu.PrintArea" localSheetId="27" hidden="1">#REF!</definedName>
    <definedName name="Z_5774AB63_4B8A_11D6_8117_08005A7F5BB1_.wvu.PrintArea" localSheetId="1" hidden="1">#REF!</definedName>
    <definedName name="Z_5774AB63_4B8A_11D6_8117_08005A7F5BB1_.wvu.PrintArea" localSheetId="14" hidden="1">#REF!</definedName>
    <definedName name="Z_5774AB63_4B8A_11D6_8117_08005A7F5BB1_.wvu.PrintArea" localSheetId="2" hidden="1">#REF!</definedName>
    <definedName name="Z_5774AB63_4B8A_11D6_8117_08005A7F5BB1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D11" i="34" l="1"/>
  <c r="CC11" i="34"/>
  <c r="CB11" i="34"/>
  <c r="CA11" i="34"/>
  <c r="CF5" i="34"/>
  <c r="CE5" i="34"/>
  <c r="BZ5" i="34"/>
  <c r="BY5" i="34"/>
  <c r="BX5" i="34"/>
  <c r="BW5" i="34"/>
  <c r="BT17" i="33"/>
  <c r="BM17" i="33"/>
  <c r="BE17" i="33"/>
  <c r="BD17" i="33"/>
  <c r="AN17" i="33"/>
  <c r="AG17" i="33"/>
  <c r="X17" i="33"/>
  <c r="H17" i="33"/>
  <c r="BV17" i="33"/>
  <c r="BU17" i="33"/>
  <c r="AO17" i="33"/>
  <c r="Y17" i="33"/>
  <c r="J17" i="33"/>
  <c r="I17" i="33"/>
  <c r="CD17" i="33"/>
  <c r="BF17" i="33"/>
  <c r="AX17" i="33"/>
  <c r="AP17" i="33"/>
  <c r="Z17" i="33"/>
  <c r="R17" i="33"/>
  <c r="CF17" i="33"/>
  <c r="CC17" i="33"/>
  <c r="CB17" i="33"/>
  <c r="CA17" i="33"/>
  <c r="BY17" i="33"/>
  <c r="BX17" i="33"/>
  <c r="BS17" i="33"/>
  <c r="BQ17" i="33"/>
  <c r="BP17" i="33"/>
  <c r="BN17" i="33"/>
  <c r="BI17" i="33"/>
  <c r="BH17" i="33"/>
  <c r="BA17" i="33"/>
  <c r="AZ17" i="33"/>
  <c r="AW17" i="33"/>
  <c r="AV17" i="33"/>
  <c r="AS17" i="33"/>
  <c r="AR17" i="33"/>
  <c r="AM17" i="33"/>
  <c r="AK17" i="33"/>
  <c r="AJ17" i="33"/>
  <c r="AH17" i="33"/>
  <c r="AC17" i="33"/>
  <c r="AB17" i="33"/>
  <c r="W17" i="33"/>
  <c r="U17" i="33"/>
  <c r="T17" i="33"/>
  <c r="Q17" i="33"/>
  <c r="P17" i="33"/>
  <c r="M17" i="33"/>
  <c r="L17" i="33"/>
  <c r="E17" i="33"/>
  <c r="D17" i="33"/>
  <c r="CC6" i="33"/>
  <c r="CB6" i="33"/>
  <c r="CA6" i="33"/>
  <c r="BZ6" i="33"/>
  <c r="BU6" i="33"/>
  <c r="BT6" i="33"/>
  <c r="BS6" i="33"/>
  <c r="BR6" i="33"/>
  <c r="BQ6" i="33"/>
  <c r="BM6" i="33"/>
  <c r="BL6" i="33"/>
  <c r="BK6" i="33"/>
  <c r="BI6" i="33"/>
  <c r="BE6" i="33"/>
  <c r="BD6" i="33"/>
  <c r="BA6" i="33"/>
  <c r="AW6" i="33"/>
  <c r="AV6" i="33"/>
  <c r="AU6" i="33"/>
  <c r="AT6" i="33"/>
  <c r="AO6" i="33"/>
  <c r="AN6" i="33"/>
  <c r="AM6" i="33"/>
  <c r="AL6" i="33"/>
  <c r="AK6" i="33"/>
  <c r="AG6" i="33"/>
  <c r="AF6" i="33"/>
  <c r="AE6" i="33"/>
  <c r="AC6" i="33"/>
  <c r="Y6" i="33"/>
  <c r="X6" i="33"/>
  <c r="U6" i="33"/>
  <c r="Q6" i="33"/>
  <c r="P6" i="33"/>
  <c r="O6" i="33"/>
  <c r="N6" i="33"/>
  <c r="I6" i="33"/>
  <c r="H6" i="33"/>
  <c r="G6" i="33"/>
  <c r="F6" i="33"/>
  <c r="E6" i="33"/>
  <c r="CD30" i="32"/>
  <c r="BK30" i="32"/>
  <c r="BC30" i="32"/>
  <c r="AX30" i="32"/>
  <c r="AE30" i="32"/>
  <c r="Z30" i="32"/>
  <c r="W30" i="32"/>
  <c r="O30" i="32"/>
  <c r="CC30" i="32"/>
  <c r="CA30" i="32"/>
  <c r="BZ30" i="32"/>
  <c r="BW30" i="32"/>
  <c r="BT30" i="32"/>
  <c r="BS30" i="32"/>
  <c r="BR30" i="32"/>
  <c r="BO30" i="32"/>
  <c r="BL30" i="32"/>
  <c r="BJ30" i="32"/>
  <c r="BG30" i="32"/>
  <c r="BE30" i="32"/>
  <c r="BB30" i="32"/>
  <c r="AV30" i="32"/>
  <c r="AU30" i="32"/>
  <c r="AT30" i="32"/>
  <c r="AQ30" i="32"/>
  <c r="AP30" i="32"/>
  <c r="AM30" i="32"/>
  <c r="AL30" i="32"/>
  <c r="AI30" i="32"/>
  <c r="AD30" i="32"/>
  <c r="AA30" i="32"/>
  <c r="V30" i="32"/>
  <c r="N30" i="32"/>
  <c r="K30" i="32"/>
  <c r="CF30" i="32"/>
  <c r="CE30" i="32"/>
  <c r="CB30" i="32"/>
  <c r="BY30" i="32"/>
  <c r="BX30" i="32"/>
  <c r="BU30" i="32"/>
  <c r="BQ30" i="32"/>
  <c r="BP30" i="32"/>
  <c r="BM30" i="32"/>
  <c r="BI30" i="32"/>
  <c r="BH30" i="32"/>
  <c r="BD30" i="32"/>
  <c r="BA30" i="32"/>
  <c r="AZ30" i="32"/>
  <c r="AY30" i="32"/>
  <c r="AW30" i="32"/>
  <c r="AS30" i="32"/>
  <c r="AR30" i="32"/>
  <c r="AO30" i="32"/>
  <c r="AN30" i="32"/>
  <c r="AK30" i="32"/>
  <c r="AJ30" i="32"/>
  <c r="AG30" i="32"/>
  <c r="AF30" i="32"/>
  <c r="AC30" i="32"/>
  <c r="AB30" i="32"/>
  <c r="Y30" i="32"/>
  <c r="X30" i="32"/>
  <c r="U30" i="32"/>
  <c r="T30" i="32"/>
  <c r="S30" i="32"/>
  <c r="Q30" i="32"/>
  <c r="P30" i="32"/>
  <c r="M30" i="32"/>
  <c r="L30" i="32"/>
  <c r="AX18" i="32"/>
  <c r="AX17" i="32" s="1"/>
  <c r="AH18" i="32"/>
  <c r="J18" i="32"/>
  <c r="J17" i="32" s="1"/>
  <c r="BO18" i="32"/>
  <c r="BO17" i="32" s="1"/>
  <c r="BS5" i="32"/>
  <c r="BS4" i="32" s="1"/>
  <c r="AY18" i="32"/>
  <c r="AY17" i="32" s="1"/>
  <c r="AA18" i="32"/>
  <c r="AA17" i="32" s="1"/>
  <c r="AZ5" i="32"/>
  <c r="AR5" i="32"/>
  <c r="AJ5" i="32"/>
  <c r="T5" i="32"/>
  <c r="L5" i="32"/>
  <c r="D5" i="32"/>
  <c r="BW18" i="32"/>
  <c r="BW17" i="32" s="1"/>
  <c r="BQ5" i="32"/>
  <c r="BQ4" i="32" s="1"/>
  <c r="BI5" i="32"/>
  <c r="BI4" i="32" s="1"/>
  <c r="BF18" i="32"/>
  <c r="BF17" i="32" s="1"/>
  <c r="BA5" i="32"/>
  <c r="BA4" i="32" s="1"/>
  <c r="AS5" i="32"/>
  <c r="AS4" i="32" s="1"/>
  <c r="AQ18" i="32"/>
  <c r="AQ17" i="32" s="1"/>
  <c r="AP18" i="32"/>
  <c r="AP17" i="32" s="1"/>
  <c r="AK5" i="32"/>
  <c r="AK4" i="32" s="1"/>
  <c r="AC5" i="32"/>
  <c r="AC4" i="32" s="1"/>
  <c r="U5" i="32"/>
  <c r="U4" i="32" s="1"/>
  <c r="R18" i="32"/>
  <c r="R17" i="32" s="1"/>
  <c r="M5" i="32"/>
  <c r="M4" i="32" s="1"/>
  <c r="K18" i="32"/>
  <c r="K17" i="32" s="1"/>
  <c r="E5" i="32"/>
  <c r="E4" i="32" s="1"/>
  <c r="BW5" i="32"/>
  <c r="BW4" i="32" s="1"/>
  <c r="BO5" i="32"/>
  <c r="BO4" i="32" s="1"/>
  <c r="AY5" i="32"/>
  <c r="AY4" i="32" s="1"/>
  <c r="AW5" i="32"/>
  <c r="AW4" i="32" s="1"/>
  <c r="AQ5" i="32"/>
  <c r="AQ4" i="32" s="1"/>
  <c r="AI5" i="32"/>
  <c r="AI4" i="32" s="1"/>
  <c r="AA5" i="32"/>
  <c r="AA4" i="32" s="1"/>
  <c r="S5" i="32"/>
  <c r="S4" i="32" s="1"/>
  <c r="K5" i="32"/>
  <c r="K4" i="32" s="1"/>
  <c r="CA45" i="31"/>
  <c r="CF45" i="31"/>
  <c r="BM45" i="31"/>
  <c r="BT38" i="31"/>
  <c r="BS38" i="31"/>
  <c r="BX34" i="31"/>
  <c r="BB34" i="31"/>
  <c r="BY34" i="31"/>
  <c r="BY29" i="31" s="1"/>
  <c r="BA34" i="31"/>
  <c r="AW30" i="31"/>
  <c r="AW29" i="31" s="1"/>
  <c r="CF30" i="31"/>
  <c r="CE30" i="31"/>
  <c r="CD30" i="31"/>
  <c r="CC30" i="31"/>
  <c r="CB30" i="31"/>
  <c r="CA30" i="31"/>
  <c r="BZ30" i="31"/>
  <c r="BY30" i="31"/>
  <c r="BX30" i="31"/>
  <c r="BW30" i="31"/>
  <c r="BV30" i="31"/>
  <c r="BU30" i="31"/>
  <c r="BT30" i="31"/>
  <c r="BS30" i="31"/>
  <c r="CA20" i="31"/>
  <c r="BS45" i="31"/>
  <c r="CC45" i="31"/>
  <c r="CB45" i="31"/>
  <c r="BU45" i="31"/>
  <c r="BT45" i="31"/>
  <c r="BR45" i="31"/>
  <c r="BN20" i="31"/>
  <c r="CC20" i="31"/>
  <c r="BU20" i="31"/>
  <c r="BS20" i="31"/>
  <c r="BM20" i="31"/>
  <c r="CC38" i="31"/>
  <c r="CB13" i="31"/>
  <c r="CE38" i="31"/>
  <c r="CD38" i="31"/>
  <c r="CA38" i="31"/>
  <c r="BZ13" i="31"/>
  <c r="BW38" i="31"/>
  <c r="BV38" i="31"/>
  <c r="BL13" i="31"/>
  <c r="BR13" i="31"/>
  <c r="BP13" i="31"/>
  <c r="BN13" i="31"/>
  <c r="BJ13" i="31"/>
  <c r="CE13" i="31"/>
  <c r="CC13" i="31"/>
  <c r="CA13" i="31"/>
  <c r="BW13" i="31"/>
  <c r="BT13" i="31"/>
  <c r="BS13" i="31"/>
  <c r="BO13" i="31"/>
  <c r="BM13" i="31"/>
  <c r="BK13" i="31"/>
  <c r="CD9" i="31"/>
  <c r="BV9" i="31"/>
  <c r="BN9" i="31"/>
  <c r="BF9" i="31"/>
  <c r="AX9" i="31"/>
  <c r="CF9" i="31"/>
  <c r="CF4" i="31" s="1"/>
  <c r="BX9" i="31"/>
  <c r="BX4" i="31" s="1"/>
  <c r="BS34" i="31"/>
  <c r="BS29" i="31" s="1"/>
  <c r="BP9" i="31"/>
  <c r="BH9" i="31"/>
  <c r="AZ9" i="31"/>
  <c r="AR9" i="31"/>
  <c r="CC34" i="31"/>
  <c r="CC29" i="31" s="1"/>
  <c r="CB34" i="31"/>
  <c r="BZ9" i="31"/>
  <c r="BU34" i="31"/>
  <c r="BT34" i="31"/>
  <c r="BR9" i="31"/>
  <c r="BM34" i="31"/>
  <c r="BL34" i="31"/>
  <c r="BJ9" i="31"/>
  <c r="BI34" i="31"/>
  <c r="BE34" i="31"/>
  <c r="BD34" i="31"/>
  <c r="BB9" i="31"/>
  <c r="AW34" i="31"/>
  <c r="AV34" i="31"/>
  <c r="AT9" i="31"/>
  <c r="CC9" i="31"/>
  <c r="CC4" i="31" s="1"/>
  <c r="CB9" i="31"/>
  <c r="CA9" i="31"/>
  <c r="CA4" i="31" s="1"/>
  <c r="BU9" i="31"/>
  <c r="BU4" i="31" s="1"/>
  <c r="BT9" i="31"/>
  <c r="BM9" i="31"/>
  <c r="BL9" i="31"/>
  <c r="BE9" i="31"/>
  <c r="BD9" i="31"/>
  <c r="BC9" i="31"/>
  <c r="AW9" i="31"/>
  <c r="AV9" i="31"/>
  <c r="AU9" i="31"/>
  <c r="BQ30" i="31"/>
  <c r="BI30" i="31"/>
  <c r="BA30" i="31"/>
  <c r="AW5" i="31"/>
  <c r="AW4" i="31" s="1"/>
  <c r="CF5" i="31"/>
  <c r="CE5" i="31"/>
  <c r="CD5" i="31"/>
  <c r="CD4" i="31" s="1"/>
  <c r="CC5" i="31"/>
  <c r="CB5" i="31"/>
  <c r="CA5" i="31"/>
  <c r="BZ5" i="31"/>
  <c r="BY5" i="31"/>
  <c r="BX5" i="31"/>
  <c r="BW5" i="31"/>
  <c r="BV5" i="31"/>
  <c r="BV4" i="31" s="1"/>
  <c r="BU5" i="31"/>
  <c r="BT5" i="31"/>
  <c r="BT4" i="31" s="1"/>
  <c r="BS5" i="31"/>
  <c r="BG5" i="31"/>
  <c r="BS13" i="30"/>
  <c r="BW13" i="30"/>
  <c r="BH13" i="30"/>
  <c r="BG13" i="30"/>
  <c r="BG12" i="30" s="1"/>
  <c r="AV12" i="30"/>
  <c r="E5" i="30"/>
  <c r="CF13" i="30"/>
  <c r="CF12" i="30" s="1"/>
  <c r="CE13" i="30"/>
  <c r="CB5" i="30"/>
  <c r="CA13" i="30"/>
  <c r="BX13" i="30"/>
  <c r="BX12" i="30" s="1"/>
  <c r="BW5" i="30"/>
  <c r="BR13" i="30"/>
  <c r="BR12" i="30" s="1"/>
  <c r="BP13" i="30"/>
  <c r="BP12" i="30" s="1"/>
  <c r="BL5" i="30"/>
  <c r="BK13" i="30"/>
  <c r="BJ13" i="30"/>
  <c r="BJ12" i="30" s="1"/>
  <c r="BF5" i="30"/>
  <c r="BF12" i="30" s="1"/>
  <c r="BD5" i="30"/>
  <c r="AV5" i="30"/>
  <c r="AQ5" i="30"/>
  <c r="AP5" i="30"/>
  <c r="AP12" i="30" s="1"/>
  <c r="AN5" i="30"/>
  <c r="AF5" i="30"/>
  <c r="Z5" i="30"/>
  <c r="X5" i="30"/>
  <c r="P5" i="30"/>
  <c r="J5" i="30"/>
  <c r="H5" i="30"/>
  <c r="CF5" i="30"/>
  <c r="CE5" i="30"/>
  <c r="CA5" i="30"/>
  <c r="BX5" i="30"/>
  <c r="BS5" i="30"/>
  <c r="BR5" i="30"/>
  <c r="BR4" i="30" s="1"/>
  <c r="BK5" i="30"/>
  <c r="BH5" i="30"/>
  <c r="BC5" i="30"/>
  <c r="AU5" i="30"/>
  <c r="AR5" i="30"/>
  <c r="AM5" i="30"/>
  <c r="AE5" i="30"/>
  <c r="W5" i="30"/>
  <c r="T5" i="30"/>
  <c r="O5" i="30"/>
  <c r="L5" i="30"/>
  <c r="G5" i="30"/>
  <c r="D5" i="30"/>
  <c r="CB4" i="30"/>
  <c r="CA4" i="30"/>
  <c r="BK4" i="30"/>
  <c r="BH4" i="30"/>
  <c r="AV4" i="30"/>
  <c r="AU4" i="30"/>
  <c r="AE4" i="30"/>
  <c r="Z4" i="30"/>
  <c r="P4" i="30"/>
  <c r="O4" i="30"/>
  <c r="E4" i="30"/>
  <c r="AZ4" i="29"/>
  <c r="T4" i="29"/>
  <c r="D4" i="29"/>
  <c r="BK4" i="29"/>
  <c r="BI4" i="29"/>
  <c r="BG4" i="29"/>
  <c r="BC4" i="29"/>
  <c r="BA4" i="29"/>
  <c r="AU4" i="29"/>
  <c r="AS4" i="29"/>
  <c r="AQ4" i="29"/>
  <c r="AM4" i="29"/>
  <c r="AK4" i="29"/>
  <c r="AE4" i="29"/>
  <c r="AC4" i="29"/>
  <c r="AA4" i="29"/>
  <c r="W4" i="29"/>
  <c r="U4" i="29"/>
  <c r="O4" i="29"/>
  <c r="M4" i="29"/>
  <c r="K4" i="29"/>
  <c r="G4" i="29"/>
  <c r="E4" i="29"/>
  <c r="CA10" i="28"/>
  <c r="BU10" i="28"/>
  <c r="BM10" i="28"/>
  <c r="BE10" i="28"/>
  <c r="BC10" i="28"/>
  <c r="CD4" i="28"/>
  <c r="CC4" i="28"/>
  <c r="CB4" i="28"/>
  <c r="BZ10" i="28"/>
  <c r="BV4" i="28"/>
  <c r="BU4" i="28"/>
  <c r="BT4" i="28"/>
  <c r="BR10" i="28"/>
  <c r="BN4" i="28"/>
  <c r="BM4" i="28"/>
  <c r="BL4" i="28"/>
  <c r="BJ10" i="28"/>
  <c r="BF4" i="28"/>
  <c r="BE4" i="28"/>
  <c r="BD4" i="28"/>
  <c r="BB10" i="28"/>
  <c r="AX4" i="28"/>
  <c r="AW4" i="28"/>
  <c r="AV4" i="28"/>
  <c r="AT10" i="28"/>
  <c r="AP4" i="28"/>
  <c r="AO4" i="28"/>
  <c r="AN4" i="28"/>
  <c r="AL10" i="28"/>
  <c r="AH4" i="28"/>
  <c r="Z4" i="28"/>
  <c r="Y4" i="28"/>
  <c r="X4" i="28"/>
  <c r="R4" i="28"/>
  <c r="Q4" i="28"/>
  <c r="P4" i="28"/>
  <c r="J4" i="28"/>
  <c r="I4" i="28"/>
  <c r="H4" i="28"/>
  <c r="CA4" i="28"/>
  <c r="BY4" i="28"/>
  <c r="BS4" i="28"/>
  <c r="BQ4" i="28"/>
  <c r="BK4" i="28"/>
  <c r="BI4" i="28"/>
  <c r="BC4" i="28"/>
  <c r="BA4" i="28"/>
  <c r="AU4" i="28"/>
  <c r="AS4" i="28"/>
  <c r="AM4" i="28"/>
  <c r="AK4" i="28"/>
  <c r="AE4" i="28"/>
  <c r="AC4" i="28"/>
  <c r="W4" i="28"/>
  <c r="U4" i="28"/>
  <c r="O4" i="28"/>
  <c r="M4" i="28"/>
  <c r="G4" i="28"/>
  <c r="E4" i="28"/>
  <c r="CA45" i="27"/>
  <c r="BB45" i="27"/>
  <c r="AU45" i="27"/>
  <c r="V45" i="27"/>
  <c r="O45" i="27"/>
  <c r="BT44" i="27"/>
  <c r="BS44" i="27"/>
  <c r="BL44" i="27"/>
  <c r="AM44" i="27"/>
  <c r="AF44" i="27"/>
  <c r="G44" i="27"/>
  <c r="CC43" i="27"/>
  <c r="BD43" i="27"/>
  <c r="AW43" i="27"/>
  <c r="X43" i="27"/>
  <c r="Q43" i="27"/>
  <c r="BU42" i="27"/>
  <c r="BN42" i="27"/>
  <c r="AO42" i="27"/>
  <c r="AH42" i="27"/>
  <c r="I42" i="27"/>
  <c r="E42" i="27"/>
  <c r="AU41" i="27"/>
  <c r="AE41" i="27"/>
  <c r="AA41" i="27"/>
  <c r="O41" i="27"/>
  <c r="K41" i="27"/>
  <c r="BE40" i="27"/>
  <c r="AO40" i="27"/>
  <c r="Y40" i="27"/>
  <c r="I40" i="27"/>
  <c r="AY29" i="27"/>
  <c r="AL29" i="27"/>
  <c r="CB29" i="27"/>
  <c r="CA29" i="27"/>
  <c r="BT29" i="27"/>
  <c r="BL29" i="27"/>
  <c r="BK29" i="27"/>
  <c r="BD29" i="27"/>
  <c r="AV29" i="27"/>
  <c r="AU29" i="27"/>
  <c r="AN29" i="27"/>
  <c r="AF29" i="27"/>
  <c r="X29" i="27"/>
  <c r="P29" i="27"/>
  <c r="O29" i="27"/>
  <c r="H29" i="27"/>
  <c r="E45" i="27"/>
  <c r="V44" i="27"/>
  <c r="AM43" i="27"/>
  <c r="CA21" i="27"/>
  <c r="BZ21" i="27"/>
  <c r="BS21" i="27"/>
  <c r="BR21" i="27"/>
  <c r="BK21" i="27"/>
  <c r="BJ21" i="27"/>
  <c r="BC21" i="27"/>
  <c r="BB21" i="27"/>
  <c r="AU21" i="27"/>
  <c r="AT21" i="27"/>
  <c r="AM21" i="27"/>
  <c r="AL21" i="27"/>
  <c r="AE21" i="27"/>
  <c r="AD21" i="27"/>
  <c r="W21" i="27"/>
  <c r="V21" i="27"/>
  <c r="O21" i="27"/>
  <c r="N21" i="27"/>
  <c r="G21" i="27"/>
  <c r="F21" i="27"/>
  <c r="CA20" i="27"/>
  <c r="BS20" i="27"/>
  <c r="BK20" i="27"/>
  <c r="BC20" i="27"/>
  <c r="AU20" i="27"/>
  <c r="AM20" i="27"/>
  <c r="AE20" i="27"/>
  <c r="W20" i="27"/>
  <c r="O20" i="27"/>
  <c r="G20" i="27"/>
  <c r="CC19" i="27"/>
  <c r="CB19" i="27"/>
  <c r="BU19" i="27"/>
  <c r="BT19" i="27"/>
  <c r="BM19" i="27"/>
  <c r="BL19" i="27"/>
  <c r="CD18" i="27"/>
  <c r="CC18" i="27"/>
  <c r="BV18" i="27"/>
  <c r="BU18" i="27"/>
  <c r="BN18" i="27"/>
  <c r="BM18" i="27"/>
  <c r="CE17" i="27"/>
  <c r="CD17" i="27"/>
  <c r="BW17" i="27"/>
  <c r="BV17" i="27"/>
  <c r="BO17" i="27"/>
  <c r="BN17" i="27"/>
  <c r="CF16" i="27"/>
  <c r="CE16" i="27"/>
  <c r="BX16" i="27"/>
  <c r="BW16" i="27"/>
  <c r="BP16" i="27"/>
  <c r="BO16" i="27"/>
  <c r="BH16" i="27"/>
  <c r="BG15" i="27"/>
  <c r="BF15" i="27"/>
  <c r="BE15" i="27"/>
  <c r="BD15" i="27"/>
  <c r="BC15" i="27"/>
  <c r="BB15" i="27"/>
  <c r="BA15" i="27"/>
  <c r="AZ15" i="27"/>
  <c r="AY15" i="27"/>
  <c r="AX15" i="27"/>
  <c r="AW15" i="27"/>
  <c r="AV15" i="27"/>
  <c r="AU15" i="27"/>
  <c r="AT15" i="27"/>
  <c r="AS15" i="27"/>
  <c r="AR15" i="27"/>
  <c r="AQ15" i="27"/>
  <c r="AP15" i="27"/>
  <c r="AO15" i="27"/>
  <c r="AN15" i="27"/>
  <c r="AM15" i="27"/>
  <c r="AL15" i="27"/>
  <c r="AK15" i="27"/>
  <c r="AJ15" i="27"/>
  <c r="AI15" i="27"/>
  <c r="AH15" i="27"/>
  <c r="AG15" i="27"/>
  <c r="AF15" i="27"/>
  <c r="AE15" i="27"/>
  <c r="AD15" i="27"/>
  <c r="AC15" i="27"/>
  <c r="AB15" i="27"/>
  <c r="AA15" i="27"/>
  <c r="Z15" i="27"/>
  <c r="Y15" i="27"/>
  <c r="X15" i="27"/>
  <c r="W15" i="27"/>
  <c r="V15" i="27"/>
  <c r="U15" i="27"/>
  <c r="T15" i="27"/>
  <c r="S15" i="27"/>
  <c r="R15" i="27"/>
  <c r="Q15" i="27"/>
  <c r="P15" i="27"/>
  <c r="O15" i="27"/>
  <c r="N15" i="27"/>
  <c r="M15" i="27"/>
  <c r="L15" i="27"/>
  <c r="K15" i="27"/>
  <c r="J15" i="27"/>
  <c r="I15" i="27"/>
  <c r="H15" i="27"/>
  <c r="G15" i="27"/>
  <c r="F15" i="27"/>
  <c r="E15" i="27"/>
  <c r="D15" i="27"/>
  <c r="CF10" i="27"/>
  <c r="CE10" i="27"/>
  <c r="CD10" i="27"/>
  <c r="BX10" i="27"/>
  <c r="BW10" i="27"/>
  <c r="BV10" i="27"/>
  <c r="BP10" i="27"/>
  <c r="BO10" i="27"/>
  <c r="BN10" i="27"/>
  <c r="BM10" i="27"/>
  <c r="BH10" i="27"/>
  <c r="BG10" i="27"/>
  <c r="BF10" i="27"/>
  <c r="AZ10" i="27"/>
  <c r="AY10" i="27"/>
  <c r="AX10" i="27"/>
  <c r="AR10" i="27"/>
  <c r="AQ10" i="27"/>
  <c r="AP10" i="27"/>
  <c r="AJ10" i="27"/>
  <c r="AI10" i="27"/>
  <c r="AH10" i="27"/>
  <c r="AB10" i="27"/>
  <c r="AA10" i="27"/>
  <c r="Z10" i="27"/>
  <c r="T10" i="27"/>
  <c r="S10" i="27"/>
  <c r="R10" i="27"/>
  <c r="L10" i="27"/>
  <c r="K10" i="27"/>
  <c r="J10" i="27"/>
  <c r="D10" i="27"/>
  <c r="CA19" i="27"/>
  <c r="BS19" i="27"/>
  <c r="BK19" i="27"/>
  <c r="CB18" i="27"/>
  <c r="BT18" i="27"/>
  <c r="BL18" i="27"/>
  <c r="CC17" i="27"/>
  <c r="BU17" i="27"/>
  <c r="BM17" i="27"/>
  <c r="BE21" i="27"/>
  <c r="AG21" i="27"/>
  <c r="Y21" i="27"/>
  <c r="CD16" i="27"/>
  <c r="BV16" i="27"/>
  <c r="BN16" i="27"/>
  <c r="CC4" i="27"/>
  <c r="CB4" i="27"/>
  <c r="CA4" i="27"/>
  <c r="BU4" i="27"/>
  <c r="BT4" i="27"/>
  <c r="BS4" i="27"/>
  <c r="BM4" i="27"/>
  <c r="BL4" i="27"/>
  <c r="BK4" i="27"/>
  <c r="BE4" i="27"/>
  <c r="BD4" i="27"/>
  <c r="BC4" i="27"/>
  <c r="BB4" i="27"/>
  <c r="AU4" i="27"/>
  <c r="AT4" i="27"/>
  <c r="AM4" i="27"/>
  <c r="AL4" i="27"/>
  <c r="BU160" i="26"/>
  <c r="BE160" i="26"/>
  <c r="AV160" i="26"/>
  <c r="BT160" i="26"/>
  <c r="BS160" i="26"/>
  <c r="BP160" i="26"/>
  <c r="BO160" i="26"/>
  <c r="BM160" i="26"/>
  <c r="BL160" i="26"/>
  <c r="BK160" i="26"/>
  <c r="BH160" i="26"/>
  <c r="BG160" i="26"/>
  <c r="BD160" i="26"/>
  <c r="BC160" i="26"/>
  <c r="AZ160" i="26"/>
  <c r="AY160" i="26"/>
  <c r="AW160" i="26"/>
  <c r="AU160" i="26"/>
  <c r="AR160" i="26"/>
  <c r="BK152" i="26"/>
  <c r="BJ152" i="26"/>
  <c r="BC152" i="26"/>
  <c r="BB152" i="26"/>
  <c r="AU152" i="26"/>
  <c r="AT152" i="26"/>
  <c r="BI152" i="26"/>
  <c r="BH152" i="26"/>
  <c r="BG152" i="26"/>
  <c r="BF152" i="26"/>
  <c r="BE152" i="26"/>
  <c r="BD152" i="26"/>
  <c r="BA152" i="26"/>
  <c r="AZ152" i="26"/>
  <c r="AY152" i="26"/>
  <c r="AX152" i="26"/>
  <c r="AW152" i="26"/>
  <c r="AV152" i="26"/>
  <c r="AS152" i="26"/>
  <c r="AR152" i="26"/>
  <c r="CF60" i="26"/>
  <c r="CE60" i="26"/>
  <c r="CD60" i="26"/>
  <c r="CC60" i="26"/>
  <c r="CB60" i="26"/>
  <c r="BX60" i="26"/>
  <c r="BW60" i="26"/>
  <c r="BV60" i="26"/>
  <c r="BU60" i="26"/>
  <c r="BT60" i="26"/>
  <c r="BP60" i="26"/>
  <c r="BO60" i="26"/>
  <c r="BN60" i="26"/>
  <c r="BM60" i="26"/>
  <c r="BH60" i="26"/>
  <c r="BG60" i="26"/>
  <c r="BF60" i="26"/>
  <c r="BE60" i="26"/>
  <c r="BD60" i="26"/>
  <c r="AZ60" i="26"/>
  <c r="AY60" i="26"/>
  <c r="AX60" i="26"/>
  <c r="AW60" i="26"/>
  <c r="AV60" i="26"/>
  <c r="AR60" i="26"/>
  <c r="AQ60" i="26"/>
  <c r="AP60" i="26"/>
  <c r="AO60" i="26"/>
  <c r="AN60" i="26"/>
  <c r="AJ60" i="26"/>
  <c r="AI60" i="26"/>
  <c r="AH60" i="26"/>
  <c r="AG60" i="26"/>
  <c r="AB60" i="26"/>
  <c r="AA60" i="26"/>
  <c r="Z60" i="26"/>
  <c r="Y60" i="26"/>
  <c r="T60" i="26"/>
  <c r="S60" i="26"/>
  <c r="R60" i="26"/>
  <c r="Q60" i="26"/>
  <c r="P60" i="26"/>
  <c r="L60" i="26"/>
  <c r="K60" i="26"/>
  <c r="J60" i="26"/>
  <c r="I60" i="26"/>
  <c r="H60" i="26"/>
  <c r="D60" i="26"/>
  <c r="AO56" i="26"/>
  <c r="AN56" i="26"/>
  <c r="AF56" i="26"/>
  <c r="X56" i="26"/>
  <c r="P56" i="26"/>
  <c r="H56" i="26"/>
  <c r="CB56" i="26"/>
  <c r="CA56" i="26"/>
  <c r="BZ56" i="26"/>
  <c r="BY56" i="26"/>
  <c r="BT56" i="26"/>
  <c r="BS56" i="26"/>
  <c r="BR56" i="26"/>
  <c r="BQ56" i="26"/>
  <c r="BP56" i="26"/>
  <c r="BK56" i="26"/>
  <c r="BJ56" i="26"/>
  <c r="BI56" i="26"/>
  <c r="BC56" i="26"/>
  <c r="BB56" i="26"/>
  <c r="BA56" i="26"/>
  <c r="AZ56" i="26"/>
  <c r="AT56" i="26"/>
  <c r="AS56" i="26"/>
  <c r="AM56" i="26"/>
  <c r="AL56" i="26"/>
  <c r="AK56" i="26"/>
  <c r="AE56" i="26"/>
  <c r="AD56" i="26"/>
  <c r="AC56" i="26"/>
  <c r="W56" i="26"/>
  <c r="V56" i="26"/>
  <c r="U56" i="26"/>
  <c r="O56" i="26"/>
  <c r="N56" i="26"/>
  <c r="M56" i="26"/>
  <c r="G56" i="26"/>
  <c r="F56" i="26"/>
  <c r="E56" i="26"/>
  <c r="CB53" i="26"/>
  <c r="BW52" i="26"/>
  <c r="CF48" i="26"/>
  <c r="CE48" i="26"/>
  <c r="CD48" i="26"/>
  <c r="BW48" i="26"/>
  <c r="BV44" i="26"/>
  <c r="CE44" i="26"/>
  <c r="CD44" i="26"/>
  <c r="CB44" i="26"/>
  <c r="CA44" i="26"/>
  <c r="BZ44" i="26"/>
  <c r="BW44" i="26"/>
  <c r="BT44" i="26"/>
  <c r="BO44" i="26"/>
  <c r="BK44" i="26"/>
  <c r="BJ44" i="26"/>
  <c r="AY44" i="26"/>
  <c r="AU44" i="26"/>
  <c r="AT44" i="26"/>
  <c r="AQ44" i="26"/>
  <c r="AI44" i="26"/>
  <c r="AE44" i="26"/>
  <c r="AD44" i="26"/>
  <c r="S44" i="26"/>
  <c r="O44" i="26"/>
  <c r="N44" i="26"/>
  <c r="K44" i="26"/>
  <c r="G44" i="26"/>
  <c r="E44" i="26"/>
  <c r="BY54" i="26"/>
  <c r="CB40" i="26"/>
  <c r="CA52" i="26"/>
  <c r="BY40" i="26"/>
  <c r="G40" i="26"/>
  <c r="CC40" i="26"/>
  <c r="BZ40" i="26"/>
  <c r="BU40" i="26"/>
  <c r="BR40" i="26"/>
  <c r="BM40" i="26"/>
  <c r="BJ40" i="26"/>
  <c r="BI40" i="26"/>
  <c r="BE40" i="26"/>
  <c r="BB40" i="26"/>
  <c r="AW40" i="26"/>
  <c r="AT40" i="26"/>
  <c r="AS40" i="26"/>
  <c r="AO40" i="26"/>
  <c r="AL40" i="26"/>
  <c r="AG40" i="26"/>
  <c r="AD40" i="26"/>
  <c r="AC40" i="26"/>
  <c r="Y40" i="26"/>
  <c r="V40" i="26"/>
  <c r="Q40" i="26"/>
  <c r="N40" i="26"/>
  <c r="I40" i="26"/>
  <c r="F40" i="26"/>
  <c r="BH38" i="26"/>
  <c r="AY38" i="26"/>
  <c r="AR38" i="26"/>
  <c r="AB38" i="26"/>
  <c r="S38" i="26"/>
  <c r="L38" i="26"/>
  <c r="BJ38" i="26"/>
  <c r="BB38" i="26"/>
  <c r="AZ38" i="26"/>
  <c r="AD38" i="26"/>
  <c r="V38" i="26"/>
  <c r="T38" i="26"/>
  <c r="BO31" i="26"/>
  <c r="BG31" i="26"/>
  <c r="AY31" i="26"/>
  <c r="AI31" i="26"/>
  <c r="AA31" i="26"/>
  <c r="S31" i="26"/>
  <c r="BP30" i="26"/>
  <c r="BO30" i="26"/>
  <c r="BL30" i="26"/>
  <c r="BK30" i="26"/>
  <c r="BH30" i="26"/>
  <c r="BG30" i="26"/>
  <c r="BD30" i="26"/>
  <c r="BC30" i="26"/>
  <c r="AZ30" i="26"/>
  <c r="AY30" i="26"/>
  <c r="AV30" i="26"/>
  <c r="AU30" i="26"/>
  <c r="AR30" i="26"/>
  <c r="AQ30" i="26"/>
  <c r="AN30" i="26"/>
  <c r="AM30" i="26"/>
  <c r="AJ30" i="26"/>
  <c r="AI30" i="26"/>
  <c r="AF30" i="26"/>
  <c r="AE30" i="26"/>
  <c r="AB30" i="26"/>
  <c r="AA30" i="26"/>
  <c r="X30" i="26"/>
  <c r="W30" i="26"/>
  <c r="T30" i="26"/>
  <c r="S30" i="26"/>
  <c r="P30" i="26"/>
  <c r="O30" i="26"/>
  <c r="L30" i="26"/>
  <c r="K30" i="26"/>
  <c r="H30" i="26"/>
  <c r="G30" i="26"/>
  <c r="D30" i="26"/>
  <c r="CA18" i="26"/>
  <c r="CC17" i="26"/>
  <c r="CB17" i="26"/>
  <c r="BX18" i="26"/>
  <c r="CD66" i="26"/>
  <c r="BV66" i="26"/>
  <c r="BQ66" i="26"/>
  <c r="BN66" i="26"/>
  <c r="BY4" i="26"/>
  <c r="BQ4" i="26"/>
  <c r="AW42" i="25"/>
  <c r="CE42" i="25"/>
  <c r="BT42" i="25"/>
  <c r="BK42" i="25"/>
  <c r="BD42" i="25"/>
  <c r="AY42" i="25"/>
  <c r="AU42" i="25"/>
  <c r="AN42" i="25"/>
  <c r="AF42" i="25"/>
  <c r="CB42" i="25"/>
  <c r="AV42" i="25"/>
  <c r="BJ37" i="25"/>
  <c r="AD37" i="25"/>
  <c r="AQ32" i="25"/>
  <c r="AM32" i="25"/>
  <c r="AI32" i="25"/>
  <c r="AA32" i="25"/>
  <c r="BL27" i="25"/>
  <c r="CC27" i="25"/>
  <c r="CC20" i="25"/>
  <c r="BU20" i="25"/>
  <c r="BM20" i="25"/>
  <c r="BL42" i="25"/>
  <c r="BE20" i="25"/>
  <c r="AW20" i="25"/>
  <c r="AO20" i="25"/>
  <c r="AG20" i="25"/>
  <c r="BZ20" i="25"/>
  <c r="BR20" i="25"/>
  <c r="BP42" i="25"/>
  <c r="BJ20" i="25"/>
  <c r="BB20" i="25"/>
  <c r="AT20" i="25"/>
  <c r="AO42" i="25"/>
  <c r="AL20" i="25"/>
  <c r="CC42" i="25"/>
  <c r="CA20" i="25"/>
  <c r="BY42" i="25"/>
  <c r="BU42" i="25"/>
  <c r="BS20" i="25"/>
  <c r="BQ42" i="25"/>
  <c r="BM42" i="25"/>
  <c r="BK20" i="25"/>
  <c r="BI42" i="25"/>
  <c r="BC20" i="25"/>
  <c r="BA42" i="25"/>
  <c r="AU20" i="25"/>
  <c r="AS42" i="25"/>
  <c r="AM20" i="25"/>
  <c r="AK42" i="25"/>
  <c r="AG42" i="25"/>
  <c r="CB20" i="25"/>
  <c r="BY20" i="25"/>
  <c r="BT20" i="25"/>
  <c r="BQ20" i="25"/>
  <c r="BL20" i="25"/>
  <c r="BI20" i="25"/>
  <c r="BD20" i="25"/>
  <c r="BA20" i="25"/>
  <c r="AV20" i="25"/>
  <c r="AS20" i="25"/>
  <c r="AR20" i="25"/>
  <c r="AN20" i="25"/>
  <c r="AK20" i="25"/>
  <c r="AF20" i="25"/>
  <c r="BW15" i="25"/>
  <c r="AQ15" i="25"/>
  <c r="BZ37" i="25"/>
  <c r="BH15" i="25"/>
  <c r="CD37" i="25"/>
  <c r="BY15" i="25"/>
  <c r="BR37" i="25"/>
  <c r="BF37" i="25"/>
  <c r="BB37" i="25"/>
  <c r="AT37" i="25"/>
  <c r="AS15" i="25"/>
  <c r="AL37" i="25"/>
  <c r="CD15" i="25"/>
  <c r="BZ15" i="25"/>
  <c r="BR15" i="25"/>
  <c r="BO15" i="25"/>
  <c r="BJ15" i="25"/>
  <c r="BG15" i="25"/>
  <c r="BF15" i="25"/>
  <c r="BB15" i="25"/>
  <c r="AT15" i="25"/>
  <c r="AL15" i="25"/>
  <c r="AD15" i="25"/>
  <c r="CA10" i="25"/>
  <c r="BS10" i="25"/>
  <c r="BK10" i="25"/>
  <c r="BD32" i="25"/>
  <c r="BC10" i="25"/>
  <c r="AU10" i="25"/>
  <c r="G10" i="25"/>
  <c r="CD32" i="25"/>
  <c r="CB10" i="25"/>
  <c r="BZ32" i="25"/>
  <c r="BV32" i="25"/>
  <c r="BT10" i="25"/>
  <c r="BN32" i="25"/>
  <c r="BL10" i="25"/>
  <c r="BJ32" i="25"/>
  <c r="BF32" i="25"/>
  <c r="BB32" i="25"/>
  <c r="AX32" i="25"/>
  <c r="AT32" i="25"/>
  <c r="AP32" i="25"/>
  <c r="AN32" i="25"/>
  <c r="AH32" i="25"/>
  <c r="P10" i="25"/>
  <c r="CD10" i="25"/>
  <c r="CC10" i="25"/>
  <c r="BZ10" i="25"/>
  <c r="BV10" i="25"/>
  <c r="BU10" i="25"/>
  <c r="BR10" i="25"/>
  <c r="BN10" i="25"/>
  <c r="BM10" i="25"/>
  <c r="BJ10" i="25"/>
  <c r="BF10" i="25"/>
  <c r="BE10" i="25"/>
  <c r="BD10" i="25"/>
  <c r="BB10" i="25"/>
  <c r="AY10" i="25"/>
  <c r="AX10" i="25"/>
  <c r="AW10" i="25"/>
  <c r="AV10" i="25"/>
  <c r="AT10" i="25"/>
  <c r="AQ10" i="25"/>
  <c r="AP10" i="25"/>
  <c r="AO10" i="25"/>
  <c r="AN10" i="25"/>
  <c r="AM10" i="25"/>
  <c r="AL10" i="25"/>
  <c r="AI10" i="25"/>
  <c r="AH10" i="25"/>
  <c r="AG10" i="25"/>
  <c r="AF10" i="25"/>
  <c r="AE10" i="25"/>
  <c r="AD10" i="25"/>
  <c r="AA10" i="25"/>
  <c r="Z10" i="25"/>
  <c r="Y10" i="25"/>
  <c r="X10" i="25"/>
  <c r="W10" i="25"/>
  <c r="V10" i="25"/>
  <c r="S10" i="25"/>
  <c r="R10" i="25"/>
  <c r="Q10" i="25"/>
  <c r="O10" i="25"/>
  <c r="N10" i="25"/>
  <c r="K10" i="25"/>
  <c r="J10" i="25"/>
  <c r="I10" i="25"/>
  <c r="H10" i="25"/>
  <c r="F10" i="25"/>
  <c r="BI27" i="25"/>
  <c r="AW27" i="25"/>
  <c r="AO27" i="25"/>
  <c r="AG27" i="25"/>
  <c r="CF27" i="25"/>
  <c r="CB27" i="25"/>
  <c r="BU27" i="25"/>
  <c r="BT27" i="25"/>
  <c r="BM27" i="25"/>
  <c r="BE27" i="25"/>
  <c r="BD27" i="25"/>
  <c r="AZ27" i="25"/>
  <c r="AV27" i="25"/>
  <c r="AN27" i="25"/>
  <c r="AF27" i="25"/>
  <c r="AB27" i="25"/>
  <c r="CF5" i="25"/>
  <c r="CC5" i="25"/>
  <c r="CB5" i="25"/>
  <c r="BX5" i="25"/>
  <c r="BU5" i="25"/>
  <c r="BT5" i="25"/>
  <c r="BP5" i="25"/>
  <c r="BM5" i="25"/>
  <c r="BL5" i="25"/>
  <c r="BH5" i="25"/>
  <c r="BE5" i="25"/>
  <c r="BD5" i="25"/>
  <c r="AZ5" i="25"/>
  <c r="AW5" i="25"/>
  <c r="AV5" i="25"/>
  <c r="AR5" i="25"/>
  <c r="AO5" i="25"/>
  <c r="AN5" i="25"/>
  <c r="AJ5" i="25"/>
  <c r="AG5" i="25"/>
  <c r="AF5" i="25"/>
  <c r="AB5" i="25"/>
  <c r="Y5" i="25"/>
  <c r="X5" i="25"/>
  <c r="T5" i="25"/>
  <c r="Q5" i="25"/>
  <c r="P5" i="25"/>
  <c r="L5" i="25"/>
  <c r="I5" i="25"/>
  <c r="H5" i="25"/>
  <c r="D5" i="25"/>
  <c r="BZ43" i="24"/>
  <c r="CD26" i="24"/>
  <c r="J26" i="24"/>
  <c r="CC26" i="24"/>
  <c r="CB26" i="24"/>
  <c r="CA26" i="24"/>
  <c r="BU26" i="24"/>
  <c r="BT26" i="24"/>
  <c r="BM26" i="24"/>
  <c r="BK26" i="24"/>
  <c r="BE26" i="24"/>
  <c r="BD26" i="24"/>
  <c r="AW26" i="24"/>
  <c r="AV26" i="24"/>
  <c r="AO26" i="24"/>
  <c r="AN26" i="24"/>
  <c r="AM26" i="24"/>
  <c r="AG26" i="24"/>
  <c r="AF26" i="24"/>
  <c r="AE26" i="24"/>
  <c r="Y26" i="24"/>
  <c r="Q26" i="24"/>
  <c r="P26" i="24"/>
  <c r="O26" i="24"/>
  <c r="I26" i="24"/>
  <c r="H26" i="24"/>
  <c r="CB24" i="24"/>
  <c r="BV24" i="24"/>
  <c r="BU24" i="24"/>
  <c r="BT24" i="24"/>
  <c r="BN24" i="24"/>
  <c r="BM24" i="24"/>
  <c r="BL24" i="24"/>
  <c r="BE24" i="24"/>
  <c r="BD24" i="24"/>
  <c r="AX24" i="24"/>
  <c r="AW24" i="24"/>
  <c r="AV24" i="24"/>
  <c r="AP24" i="24"/>
  <c r="AO24" i="24"/>
  <c r="AN24" i="24"/>
  <c r="AH24" i="24"/>
  <c r="AG24" i="24"/>
  <c r="AF24" i="24"/>
  <c r="Z24" i="24"/>
  <c r="Y24" i="24"/>
  <c r="X24" i="24"/>
  <c r="P24" i="24"/>
  <c r="J24" i="24"/>
  <c r="I24" i="24"/>
  <c r="H24" i="24"/>
  <c r="CC24" i="24"/>
  <c r="CA24" i="24"/>
  <c r="BS24" i="24"/>
  <c r="BK24" i="24"/>
  <c r="BG17" i="24"/>
  <c r="BC24" i="24"/>
  <c r="AU24" i="24"/>
  <c r="AT17" i="24"/>
  <c r="AM24" i="24"/>
  <c r="AI17" i="24"/>
  <c r="AE24" i="24"/>
  <c r="AA17" i="24"/>
  <c r="W24" i="24"/>
  <c r="O24" i="24"/>
  <c r="K17" i="24"/>
  <c r="F17" i="24"/>
  <c r="BH16" i="24"/>
  <c r="BB16" i="24"/>
  <c r="BA16" i="24"/>
  <c r="AR16" i="24"/>
  <c r="AD16" i="24"/>
  <c r="AC16" i="24"/>
  <c r="T16" i="24"/>
  <c r="F16" i="24"/>
  <c r="E16" i="24"/>
  <c r="BK17" i="24"/>
  <c r="BJ17" i="24"/>
  <c r="BD17" i="24"/>
  <c r="BC17" i="24"/>
  <c r="BB17" i="24"/>
  <c r="AV17" i="24"/>
  <c r="AU17" i="24"/>
  <c r="AN17" i="24"/>
  <c r="AM17" i="24"/>
  <c r="AL17" i="24"/>
  <c r="AF17" i="24"/>
  <c r="AE17" i="24"/>
  <c r="AD17" i="24"/>
  <c r="X17" i="24"/>
  <c r="W17" i="24"/>
  <c r="V17" i="24"/>
  <c r="P17" i="24"/>
  <c r="O17" i="24"/>
  <c r="H17" i="24"/>
  <c r="G17" i="24"/>
  <c r="BK16" i="24"/>
  <c r="BF16" i="24"/>
  <c r="BE16" i="24"/>
  <c r="BD16" i="24"/>
  <c r="BC16" i="24"/>
  <c r="AX16" i="24"/>
  <c r="AW16" i="24"/>
  <c r="AV16" i="24"/>
  <c r="AU16" i="24"/>
  <c r="AP16" i="24"/>
  <c r="AO16" i="24"/>
  <c r="AN16" i="24"/>
  <c r="AM16" i="24"/>
  <c r="AH16" i="24"/>
  <c r="AG16" i="24"/>
  <c r="AF16" i="24"/>
  <c r="AE16" i="24"/>
  <c r="Z16" i="24"/>
  <c r="Y16" i="24"/>
  <c r="X16" i="24"/>
  <c r="W16" i="24"/>
  <c r="R16" i="24"/>
  <c r="Q16" i="24"/>
  <c r="P16" i="24"/>
  <c r="O16" i="24"/>
  <c r="J16" i="24"/>
  <c r="I16" i="24"/>
  <c r="H16" i="24"/>
  <c r="G16" i="24"/>
  <c r="CA43" i="24"/>
  <c r="BQ43" i="24"/>
  <c r="BR43" i="24"/>
  <c r="CE43" i="24"/>
  <c r="BT43" i="24"/>
  <c r="BO43" i="24"/>
  <c r="CA4" i="24"/>
  <c r="CA17" i="24" s="1"/>
  <c r="BZ4" i="24"/>
  <c r="BZ17" i="24" s="1"/>
  <c r="BT4" i="24"/>
  <c r="BT17" i="24" s="1"/>
  <c r="BR4" i="24"/>
  <c r="BR17" i="24" s="1"/>
  <c r="BE31" i="23"/>
  <c r="BL31" i="23"/>
  <c r="BR31" i="23"/>
  <c r="BQ31" i="23"/>
  <c r="BJ31" i="23"/>
  <c r="BB31" i="23"/>
  <c r="BA31" i="23"/>
  <c r="AN21" i="23"/>
  <c r="BU27" i="23"/>
  <c r="BV27" i="23"/>
  <c r="AT27" i="23"/>
  <c r="AL27" i="23"/>
  <c r="AU27" i="23"/>
  <c r="AQ23" i="23"/>
  <c r="CE23" i="23"/>
  <c r="CD23" i="23"/>
  <c r="BW23" i="23"/>
  <c r="BV23" i="23"/>
  <c r="BO23" i="23"/>
  <c r="BN23" i="23"/>
  <c r="BH23" i="23"/>
  <c r="BG23" i="23"/>
  <c r="BF23" i="23"/>
  <c r="AZ23" i="23"/>
  <c r="AX23" i="23"/>
  <c r="AR23" i="23"/>
  <c r="AP23" i="23"/>
  <c r="AJ23" i="23"/>
  <c r="AH23" i="23"/>
  <c r="CF23" i="23"/>
  <c r="BX23" i="23"/>
  <c r="AY23" i="23"/>
  <c r="AI23" i="23"/>
  <c r="AC22" i="23"/>
  <c r="AU21" i="23"/>
  <c r="BS31" i="23"/>
  <c r="BK31" i="23"/>
  <c r="BI31" i="23"/>
  <c r="BG14" i="23"/>
  <c r="BF14" i="23"/>
  <c r="BE14" i="23"/>
  <c r="BD31" i="23"/>
  <c r="BC31" i="23"/>
  <c r="BZ15" i="23"/>
  <c r="BZ31" i="23" s="1"/>
  <c r="CE15" i="23"/>
  <c r="CD15" i="23"/>
  <c r="CD14" i="23" s="1"/>
  <c r="BW15" i="23"/>
  <c r="BT31" i="23"/>
  <c r="BN14" i="23"/>
  <c r="BM14" i="23"/>
  <c r="BZ14" i="23"/>
  <c r="BT14" i="23"/>
  <c r="BS14" i="23"/>
  <c r="BR14" i="23"/>
  <c r="BQ14" i="23"/>
  <c r="BL14" i="23"/>
  <c r="BK14" i="23"/>
  <c r="BJ14" i="23"/>
  <c r="BI14" i="23"/>
  <c r="BD14" i="23"/>
  <c r="BC14" i="23"/>
  <c r="BB14" i="23"/>
  <c r="BA14" i="23"/>
  <c r="BV10" i="23"/>
  <c r="BV5" i="23" s="1"/>
  <c r="BK27" i="23"/>
  <c r="BF10" i="23"/>
  <c r="BC27" i="23"/>
  <c r="AW27" i="23"/>
  <c r="AP10" i="23"/>
  <c r="CB10" i="23"/>
  <c r="BZ27" i="23"/>
  <c r="BW10" i="23"/>
  <c r="BT27" i="23"/>
  <c r="BR27" i="23"/>
  <c r="BL10" i="23"/>
  <c r="BJ27" i="23"/>
  <c r="BG10" i="23"/>
  <c r="BE27" i="23"/>
  <c r="BD27" i="23"/>
  <c r="BB27" i="23"/>
  <c r="AV10" i="23"/>
  <c r="AQ10" i="23"/>
  <c r="AO27" i="23"/>
  <c r="AN27" i="23"/>
  <c r="CC10" i="23"/>
  <c r="BZ10" i="23"/>
  <c r="BU10" i="23"/>
  <c r="BR10" i="23"/>
  <c r="BM10" i="23"/>
  <c r="BJ10" i="23"/>
  <c r="BE10" i="23"/>
  <c r="BB10" i="23"/>
  <c r="AW10" i="23"/>
  <c r="AT10" i="23"/>
  <c r="AO10" i="23"/>
  <c r="AL10" i="23"/>
  <c r="AL4" i="23" s="1"/>
  <c r="BP23" i="23"/>
  <c r="CF6" i="23"/>
  <c r="CE6" i="23"/>
  <c r="CC23" i="23"/>
  <c r="CB23" i="23"/>
  <c r="BY6" i="23"/>
  <c r="BX6" i="23"/>
  <c r="BW6" i="23"/>
  <c r="BT23" i="23"/>
  <c r="BQ6" i="23"/>
  <c r="BP6" i="23"/>
  <c r="BO6" i="23"/>
  <c r="BM23" i="23"/>
  <c r="BL23" i="23"/>
  <c r="BI6" i="23"/>
  <c r="BH6" i="23"/>
  <c r="BG6" i="23"/>
  <c r="BD23" i="23"/>
  <c r="BD22" i="23" s="1"/>
  <c r="BA6" i="23"/>
  <c r="AZ6" i="23"/>
  <c r="AY6" i="23"/>
  <c r="AV23" i="23"/>
  <c r="AU23" i="23"/>
  <c r="AU22" i="23" s="1"/>
  <c r="AS23" i="23"/>
  <c r="AO23" i="23"/>
  <c r="AN23" i="23"/>
  <c r="AM23" i="23"/>
  <c r="AK23" i="23"/>
  <c r="CD6" i="23"/>
  <c r="CC6" i="23"/>
  <c r="BV6" i="23"/>
  <c r="BU6" i="23"/>
  <c r="BN6" i="23"/>
  <c r="BM6" i="23"/>
  <c r="BF6" i="23"/>
  <c r="BE6" i="23"/>
  <c r="BD6" i="23"/>
  <c r="AX6" i="23"/>
  <c r="AW6" i="23"/>
  <c r="AV6" i="23"/>
  <c r="AT5" i="23"/>
  <c r="AE22" i="23"/>
  <c r="AD5" i="23"/>
  <c r="AC5" i="23"/>
  <c r="BE5" i="23"/>
  <c r="AO5" i="23"/>
  <c r="AE5" i="23"/>
  <c r="AT4" i="23"/>
  <c r="AD4" i="23"/>
  <c r="AC4" i="23"/>
  <c r="V4" i="23"/>
  <c r="U4" i="23"/>
  <c r="N4" i="23"/>
  <c r="M4" i="23"/>
  <c r="F4" i="23"/>
  <c r="E4" i="23"/>
  <c r="CF164" i="22"/>
  <c r="CC164" i="22"/>
  <c r="CB164" i="22"/>
  <c r="CA164" i="22"/>
  <c r="BY164" i="22"/>
  <c r="BX164" i="22"/>
  <c r="BT164" i="22"/>
  <c r="BS164" i="22"/>
  <c r="BQ164" i="22"/>
  <c r="BP164" i="22"/>
  <c r="BM164" i="22"/>
  <c r="BL164" i="22"/>
  <c r="BK164" i="22"/>
  <c r="BI164" i="22"/>
  <c r="BH164" i="22"/>
  <c r="BD164" i="22"/>
  <c r="BA164" i="22"/>
  <c r="AX164" i="22"/>
  <c r="AW164" i="22"/>
  <c r="AV164" i="22"/>
  <c r="AS164" i="22"/>
  <c r="AN164" i="22"/>
  <c r="AL164" i="22"/>
  <c r="AK164" i="22"/>
  <c r="AG164" i="22"/>
  <c r="AF164" i="22"/>
  <c r="AD164" i="22"/>
  <c r="AC164" i="22"/>
  <c r="Z164" i="22"/>
  <c r="Y164" i="22"/>
  <c r="X164" i="22"/>
  <c r="V164" i="22"/>
  <c r="U164" i="22"/>
  <c r="P164" i="22"/>
  <c r="N164" i="22"/>
  <c r="M164" i="22"/>
  <c r="J164" i="22"/>
  <c r="H164" i="22"/>
  <c r="F164" i="22"/>
  <c r="E164" i="22"/>
  <c r="CE164" i="22"/>
  <c r="CD164" i="22"/>
  <c r="BZ164" i="22"/>
  <c r="BW164" i="22"/>
  <c r="BV164" i="22"/>
  <c r="BU164" i="22"/>
  <c r="BR164" i="22"/>
  <c r="BO164" i="22"/>
  <c r="BN164" i="22"/>
  <c r="BJ164" i="22"/>
  <c r="BG164" i="22"/>
  <c r="BF164" i="22"/>
  <c r="BE164" i="22"/>
  <c r="BC164" i="22"/>
  <c r="BB164" i="22"/>
  <c r="AZ164" i="22"/>
  <c r="AY164" i="22"/>
  <c r="AU164" i="22"/>
  <c r="AT164" i="22"/>
  <c r="AR164" i="22"/>
  <c r="AQ164" i="22"/>
  <c r="AP164" i="22"/>
  <c r="AO164" i="22"/>
  <c r="AM164" i="22"/>
  <c r="AJ164" i="22"/>
  <c r="AI164" i="22"/>
  <c r="AH164" i="22"/>
  <c r="AE164" i="22"/>
  <c r="AB164" i="22"/>
  <c r="AA164" i="22"/>
  <c r="W164" i="22"/>
  <c r="T164" i="22"/>
  <c r="S164" i="22"/>
  <c r="R164" i="22"/>
  <c r="Q164" i="22"/>
  <c r="O164" i="22"/>
  <c r="L164" i="22"/>
  <c r="K164" i="22"/>
  <c r="I164" i="22"/>
  <c r="G164" i="22"/>
  <c r="D164" i="22"/>
  <c r="BV98" i="22"/>
  <c r="AX99" i="22"/>
  <c r="AX98" i="22" s="1"/>
  <c r="AY99" i="22"/>
  <c r="AY98" i="22" s="1"/>
  <c r="BL91" i="22"/>
  <c r="BT91" i="22"/>
  <c r="AT88" i="22"/>
  <c r="BB88" i="22"/>
  <c r="BW75" i="22"/>
  <c r="AJ71" i="22"/>
  <c r="CF103" i="22"/>
  <c r="BX103" i="22"/>
  <c r="BH103" i="22"/>
  <c r="CF49" i="22"/>
  <c r="BY49" i="22"/>
  <c r="BX49" i="22"/>
  <c r="BQ49" i="22"/>
  <c r="BP49" i="22"/>
  <c r="BI49" i="22"/>
  <c r="BH49" i="22"/>
  <c r="BA49" i="22"/>
  <c r="AZ49" i="22"/>
  <c r="AS49" i="22"/>
  <c r="AR49" i="22"/>
  <c r="AK49" i="22"/>
  <c r="AJ49" i="22"/>
  <c r="AC49" i="22"/>
  <c r="AB49" i="22"/>
  <c r="U49" i="22"/>
  <c r="T49" i="22"/>
  <c r="M49" i="22"/>
  <c r="L49" i="22"/>
  <c r="E49" i="22"/>
  <c r="D49" i="22"/>
  <c r="CF48" i="22"/>
  <c r="CF98" i="22" s="1"/>
  <c r="CE48" i="22"/>
  <c r="CE98" i="22" s="1"/>
  <c r="CD48" i="22"/>
  <c r="CD98" i="22" s="1"/>
  <c r="CC48" i="22"/>
  <c r="CC98" i="22" s="1"/>
  <c r="CB48" i="22"/>
  <c r="CB44" i="22" s="1"/>
  <c r="CA48" i="22"/>
  <c r="CA98" i="22" s="1"/>
  <c r="BZ48" i="22"/>
  <c r="BZ98" i="22" s="1"/>
  <c r="BY48" i="22"/>
  <c r="BX48" i="22"/>
  <c r="BX98" i="22" s="1"/>
  <c r="BW48" i="22"/>
  <c r="BW98" i="22" s="1"/>
  <c r="BV48" i="22"/>
  <c r="BU48" i="22"/>
  <c r="BU98" i="22" s="1"/>
  <c r="BT48" i="22"/>
  <c r="BT98" i="22" s="1"/>
  <c r="BS48" i="22"/>
  <c r="BS98" i="22" s="1"/>
  <c r="BR48" i="22"/>
  <c r="BR98" i="22" s="1"/>
  <c r="BQ48" i="22"/>
  <c r="BP48" i="22"/>
  <c r="BP98" i="22" s="1"/>
  <c r="BO48" i="22"/>
  <c r="BO98" i="22" s="1"/>
  <c r="BN48" i="22"/>
  <c r="BN98" i="22" s="1"/>
  <c r="BM48" i="22"/>
  <c r="BM98" i="22" s="1"/>
  <c r="BL48" i="22"/>
  <c r="BL44" i="22" s="1"/>
  <c r="BK48" i="22"/>
  <c r="BK98" i="22" s="1"/>
  <c r="BJ48" i="22"/>
  <c r="BJ44" i="22" s="1"/>
  <c r="BI48" i="22"/>
  <c r="BH48" i="22"/>
  <c r="BH98" i="22" s="1"/>
  <c r="BG48" i="22"/>
  <c r="BF48" i="22"/>
  <c r="BE48" i="22"/>
  <c r="BD48" i="22"/>
  <c r="BC48" i="22"/>
  <c r="BB48" i="22"/>
  <c r="BA48"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F47" i="22"/>
  <c r="CE47" i="22"/>
  <c r="CD47" i="22"/>
  <c r="CC47" i="22"/>
  <c r="CB47" i="22"/>
  <c r="CA47" i="22"/>
  <c r="BZ47" i="22"/>
  <c r="BY47" i="22"/>
  <c r="BX47" i="22"/>
  <c r="BW47" i="22"/>
  <c r="BV47" i="22"/>
  <c r="BU47" i="22"/>
  <c r="BT47" i="22"/>
  <c r="BS47" i="22"/>
  <c r="BR47" i="22"/>
  <c r="BQ47" i="22"/>
  <c r="BP47" i="22"/>
  <c r="BO47" i="22"/>
  <c r="BN47" i="22"/>
  <c r="BM47" i="22"/>
  <c r="BL47" i="22"/>
  <c r="BK47" i="22"/>
  <c r="BJ47" i="22"/>
  <c r="BI47" i="22"/>
  <c r="BH47" i="22"/>
  <c r="BG47" i="22"/>
  <c r="BF47" i="22"/>
  <c r="BE47" i="22"/>
  <c r="BD47" i="22"/>
  <c r="BC47" i="22"/>
  <c r="BB47" i="22"/>
  <c r="BB45" i="22" s="1"/>
  <c r="BA47"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F46" i="22"/>
  <c r="CE46" i="22"/>
  <c r="CD46" i="22"/>
  <c r="CC46" i="22"/>
  <c r="CB46" i="22"/>
  <c r="CA46" i="22"/>
  <c r="BZ46" i="22"/>
  <c r="BY46" i="22"/>
  <c r="BX46" i="22"/>
  <c r="BW46" i="22"/>
  <c r="BV46" i="22"/>
  <c r="BU46" i="22"/>
  <c r="BT46" i="22"/>
  <c r="BS46" i="22"/>
  <c r="BR46" i="22"/>
  <c r="BQ46" i="22"/>
  <c r="BP46" i="22"/>
  <c r="BO46" i="22"/>
  <c r="BN46" i="22"/>
  <c r="BM46" i="22"/>
  <c r="BM99" i="22" s="1"/>
  <c r="BL46" i="22"/>
  <c r="BL99" i="22" s="1"/>
  <c r="BK46" i="22"/>
  <c r="BJ46" i="22"/>
  <c r="BI46" i="22"/>
  <c r="BI99" i="22" s="1"/>
  <c r="BH46" i="22"/>
  <c r="BH99" i="22" s="1"/>
  <c r="BG46" i="22"/>
  <c r="BG99" i="22" s="1"/>
  <c r="BG98" i="22" s="1"/>
  <c r="BF46" i="22"/>
  <c r="BE46" i="22"/>
  <c r="BD46" i="22"/>
  <c r="BC46" i="22"/>
  <c r="BB46" i="22"/>
  <c r="BA46" i="22"/>
  <c r="BA99" i="22" s="1"/>
  <c r="BA98" i="22" s="1"/>
  <c r="AZ46" i="22"/>
  <c r="AZ99" i="22" s="1"/>
  <c r="AZ98" i="22" s="1"/>
  <c r="AY46" i="22"/>
  <c r="AX46" i="22"/>
  <c r="AW46" i="22"/>
  <c r="AV46" i="22"/>
  <c r="AV99" i="22" s="1"/>
  <c r="AV98" i="22" s="1"/>
  <c r="AU46" i="22"/>
  <c r="AT46" i="22"/>
  <c r="AS46" i="22"/>
  <c r="AS99" i="22" s="1"/>
  <c r="AS98" i="22" s="1"/>
  <c r="AR46" i="22"/>
  <c r="AR99" i="22" s="1"/>
  <c r="AR98" i="22" s="1"/>
  <c r="AQ46" i="22"/>
  <c r="AP46" i="22"/>
  <c r="AO46" i="22"/>
  <c r="AN46" i="22"/>
  <c r="AN44" i="22" s="1"/>
  <c r="AM46" i="22"/>
  <c r="AL46" i="22"/>
  <c r="AK46" i="22"/>
  <c r="AK99" i="22" s="1"/>
  <c r="AK98" i="22" s="1"/>
  <c r="AJ46" i="22"/>
  <c r="AJ99" i="22" s="1"/>
  <c r="AJ98" i="22" s="1"/>
  <c r="AI46" i="22"/>
  <c r="AI99" i="22" s="1"/>
  <c r="AI98" i="22" s="1"/>
  <c r="AH46" i="22"/>
  <c r="AH99" i="22" s="1"/>
  <c r="AH98" i="22" s="1"/>
  <c r="AG46" i="22"/>
  <c r="AF46" i="22"/>
  <c r="AF44" i="22" s="1"/>
  <c r="AE46" i="22"/>
  <c r="AD46" i="22"/>
  <c r="AC46" i="22"/>
  <c r="AB46" i="22"/>
  <c r="AA46" i="22"/>
  <c r="Z46" i="22"/>
  <c r="Y46" i="22"/>
  <c r="X46" i="22"/>
  <c r="X44" i="22" s="1"/>
  <c r="W46" i="22"/>
  <c r="V46" i="22"/>
  <c r="U46" i="22"/>
  <c r="T46" i="22"/>
  <c r="S46" i="22"/>
  <c r="R46" i="22"/>
  <c r="Q46" i="22"/>
  <c r="P46" i="22"/>
  <c r="O46" i="22"/>
  <c r="N46" i="22"/>
  <c r="M46" i="22"/>
  <c r="L46" i="22"/>
  <c r="K46" i="22"/>
  <c r="J46" i="22"/>
  <c r="I46" i="22"/>
  <c r="H46" i="22"/>
  <c r="G46" i="22"/>
  <c r="F46" i="22"/>
  <c r="E46" i="22"/>
  <c r="D46" i="22"/>
  <c r="CE45" i="22"/>
  <c r="CD45" i="22"/>
  <c r="CB45" i="22"/>
  <c r="BW45" i="22"/>
  <c r="BV45" i="22"/>
  <c r="BT45" i="22"/>
  <c r="BO45" i="22"/>
  <c r="BN45" i="22"/>
  <c r="BL45" i="22"/>
  <c r="BG45" i="22"/>
  <c r="BF45" i="22"/>
  <c r="BD45" i="22"/>
  <c r="AY45" i="22"/>
  <c r="AX45" i="22"/>
  <c r="AV45" i="22"/>
  <c r="AQ45" i="22"/>
  <c r="AP45" i="22"/>
  <c r="AN45" i="22"/>
  <c r="AI45" i="22"/>
  <c r="AH45" i="22"/>
  <c r="AF45" i="22"/>
  <c r="AA45" i="22"/>
  <c r="Z45" i="22"/>
  <c r="X45" i="22"/>
  <c r="S45" i="22"/>
  <c r="R45" i="22"/>
  <c r="P45" i="22"/>
  <c r="K45" i="22"/>
  <c r="J45" i="22"/>
  <c r="H45" i="22"/>
  <c r="CF44" i="22"/>
  <c r="CE44" i="22"/>
  <c r="CD44" i="22"/>
  <c r="CC44" i="22"/>
  <c r="BX44" i="22"/>
  <c r="BW44" i="22"/>
  <c r="BV44" i="22"/>
  <c r="BU44" i="22"/>
  <c r="BP44" i="22"/>
  <c r="BO44" i="22"/>
  <c r="BN44" i="22"/>
  <c r="BM44" i="22"/>
  <c r="BH44" i="22"/>
  <c r="BG44" i="22"/>
  <c r="BF44" i="22"/>
  <c r="BE44" i="22"/>
  <c r="AZ44" i="22"/>
  <c r="AY44" i="22"/>
  <c r="AX44" i="22"/>
  <c r="AW44" i="22"/>
  <c r="AR44" i="22"/>
  <c r="AQ44" i="22"/>
  <c r="AP44" i="22"/>
  <c r="AO44" i="22"/>
  <c r="AJ44" i="22"/>
  <c r="AI44" i="22"/>
  <c r="AH44" i="22"/>
  <c r="AG44" i="22"/>
  <c r="AB44" i="22"/>
  <c r="AA44" i="22"/>
  <c r="Z44" i="22"/>
  <c r="Y44" i="22"/>
  <c r="T44" i="22"/>
  <c r="S44" i="22"/>
  <c r="R44" i="22"/>
  <c r="Q44" i="22"/>
  <c r="L44" i="22"/>
  <c r="K44" i="22"/>
  <c r="J44" i="22"/>
  <c r="I44" i="22"/>
  <c r="D44" i="22"/>
  <c r="CE91" i="22"/>
  <c r="CD91" i="22"/>
  <c r="CC91" i="22"/>
  <c r="CB91" i="22"/>
  <c r="BY91" i="22"/>
  <c r="BX91" i="22"/>
  <c r="BQ91" i="22"/>
  <c r="BP91" i="22"/>
  <c r="BO91" i="22"/>
  <c r="BI91" i="22"/>
  <c r="BH91" i="22"/>
  <c r="BG91" i="22"/>
  <c r="BE91" i="22"/>
  <c r="BA91" i="22"/>
  <c r="AZ91" i="22"/>
  <c r="AX91" i="22"/>
  <c r="AW91" i="22"/>
  <c r="AV91" i="22"/>
  <c r="AS91" i="22"/>
  <c r="AR91" i="22"/>
  <c r="AO91" i="22"/>
  <c r="AN91" i="22"/>
  <c r="AK91" i="22"/>
  <c r="AJ91" i="22"/>
  <c r="CE37" i="22"/>
  <c r="CD37" i="22"/>
  <c r="CB37" i="22"/>
  <c r="BW37" i="22"/>
  <c r="BV37" i="22"/>
  <c r="BT37" i="22"/>
  <c r="BO37" i="22"/>
  <c r="BN37" i="22"/>
  <c r="BL37" i="22"/>
  <c r="BG37" i="22"/>
  <c r="BF37" i="22"/>
  <c r="BD37" i="22"/>
  <c r="AY37" i="22"/>
  <c r="AX37" i="22"/>
  <c r="AV37" i="22"/>
  <c r="AQ37" i="22"/>
  <c r="AP37" i="22"/>
  <c r="AN37" i="22"/>
  <c r="AI37" i="22"/>
  <c r="AH37" i="22"/>
  <c r="BS34" i="22"/>
  <c r="CF88" i="22"/>
  <c r="CE88" i="22"/>
  <c r="CC88" i="22"/>
  <c r="CA88" i="22"/>
  <c r="BW88" i="22"/>
  <c r="BV34" i="22"/>
  <c r="BU88" i="22"/>
  <c r="BT88" i="22"/>
  <c r="BR88" i="22"/>
  <c r="BP88" i="22"/>
  <c r="BO88" i="22"/>
  <c r="BM34" i="22"/>
  <c r="BL88" i="22"/>
  <c r="BK88" i="22"/>
  <c r="BI88" i="22"/>
  <c r="BG88" i="22"/>
  <c r="BF34" i="22"/>
  <c r="BE88" i="22"/>
  <c r="BD88" i="22"/>
  <c r="BC88" i="22"/>
  <c r="AZ88" i="22"/>
  <c r="AY88" i="22"/>
  <c r="AW34" i="22"/>
  <c r="AV88" i="22"/>
  <c r="AU88" i="22"/>
  <c r="AS88" i="22"/>
  <c r="AR88" i="22"/>
  <c r="AO88" i="22"/>
  <c r="AN88" i="22"/>
  <c r="AM88" i="22"/>
  <c r="AL88" i="22"/>
  <c r="AK88" i="22"/>
  <c r="AJ88" i="22"/>
  <c r="AI88" i="22"/>
  <c r="CE34" i="22"/>
  <c r="BZ34" i="22"/>
  <c r="BY34" i="22"/>
  <c r="BW34" i="22"/>
  <c r="BR34" i="22"/>
  <c r="BQ34" i="22"/>
  <c r="BO34" i="22"/>
  <c r="BJ34" i="22"/>
  <c r="BI34" i="22"/>
  <c r="BG34" i="22"/>
  <c r="BB34" i="22"/>
  <c r="BA34" i="22"/>
  <c r="AY34" i="22"/>
  <c r="AT34" i="22"/>
  <c r="AS34" i="22"/>
  <c r="AQ34" i="22"/>
  <c r="AQ17" i="16" s="1"/>
  <c r="AL34" i="22"/>
  <c r="AK34" i="22"/>
  <c r="AI34" i="22"/>
  <c r="AR31" i="22"/>
  <c r="AW31" i="22"/>
  <c r="AV31" i="22"/>
  <c r="AT31" i="22"/>
  <c r="AO31" i="22"/>
  <c r="AN31" i="22"/>
  <c r="AL31" i="22"/>
  <c r="AS28" i="22"/>
  <c r="AV28" i="22"/>
  <c r="BL27" i="22"/>
  <c r="BD27" i="22"/>
  <c r="AY28" i="22"/>
  <c r="AW28" i="22"/>
  <c r="AR28" i="22"/>
  <c r="AQ28" i="22"/>
  <c r="AO28" i="22"/>
  <c r="AJ28" i="22"/>
  <c r="AI28" i="22"/>
  <c r="AF81" i="22"/>
  <c r="AE27" i="22"/>
  <c r="AC81" i="22"/>
  <c r="CF27" i="22"/>
  <c r="CD27" i="22"/>
  <c r="BY27" i="22"/>
  <c r="BX27" i="22"/>
  <c r="BV27" i="22"/>
  <c r="BQ27" i="22"/>
  <c r="BP27" i="22"/>
  <c r="BN27" i="22"/>
  <c r="BI27" i="22"/>
  <c r="BH27" i="22"/>
  <c r="BF27" i="22"/>
  <c r="BA27" i="22"/>
  <c r="AZ27" i="22"/>
  <c r="AR27" i="22"/>
  <c r="AC27" i="22"/>
  <c r="AB27" i="22"/>
  <c r="Z27" i="22"/>
  <c r="U27" i="22"/>
  <c r="T27" i="22"/>
  <c r="R27" i="22"/>
  <c r="M27" i="22"/>
  <c r="L27" i="22"/>
  <c r="J27" i="22"/>
  <c r="E27" i="22"/>
  <c r="D27" i="22"/>
  <c r="BX6" i="22"/>
  <c r="AZ6" i="22"/>
  <c r="AQ6" i="22"/>
  <c r="AJ6" i="22"/>
  <c r="AA6" i="22"/>
  <c r="L6" i="22"/>
  <c r="AY24" i="22"/>
  <c r="CB24" i="22"/>
  <c r="CA24" i="22"/>
  <c r="BT24" i="22"/>
  <c r="BS24" i="22"/>
  <c r="BQ24" i="22"/>
  <c r="BL24" i="22"/>
  <c r="BK24" i="22"/>
  <c r="BI24" i="22"/>
  <c r="BD24" i="22"/>
  <c r="BC24" i="22"/>
  <c r="CF75" i="22"/>
  <c r="CE75" i="22"/>
  <c r="CC75" i="22"/>
  <c r="CB75" i="22"/>
  <c r="CA75" i="22"/>
  <c r="BX75" i="22"/>
  <c r="BV75" i="22"/>
  <c r="BU75" i="22"/>
  <c r="BT75" i="22"/>
  <c r="BS75" i="22"/>
  <c r="BP75" i="22"/>
  <c r="BO75" i="22"/>
  <c r="BN75" i="22"/>
  <c r="BM75" i="22"/>
  <c r="BL75" i="22"/>
  <c r="BL71" i="22" s="1"/>
  <c r="BK75" i="22"/>
  <c r="BH75" i="22"/>
  <c r="BF75" i="22"/>
  <c r="BE75" i="22"/>
  <c r="BD75" i="22"/>
  <c r="BC75" i="22"/>
  <c r="BA75" i="22"/>
  <c r="CD21" i="22"/>
  <c r="CB21" i="22"/>
  <c r="CB17" i="22" s="1"/>
  <c r="CA21" i="22"/>
  <c r="BV21" i="22"/>
  <c r="BT21" i="22"/>
  <c r="BT17" i="22" s="1"/>
  <c r="BS21" i="22"/>
  <c r="BL21" i="22"/>
  <c r="BL17" i="22" s="1"/>
  <c r="BK21" i="22"/>
  <c r="BF21" i="22"/>
  <c r="BD21" i="22"/>
  <c r="BD17" i="22" s="1"/>
  <c r="BC21" i="22"/>
  <c r="AW71" i="22"/>
  <c r="AR71" i="22"/>
  <c r="AQ71" i="22"/>
  <c r="AO71" i="22"/>
  <c r="AL71" i="22"/>
  <c r="AI71" i="22"/>
  <c r="AF17" i="22"/>
  <c r="BN21" i="22"/>
  <c r="AT17" i="22"/>
  <c r="AS17" i="22"/>
  <c r="AR17" i="22"/>
  <c r="AL17" i="22"/>
  <c r="AJ17" i="22"/>
  <c r="AD17" i="22"/>
  <c r="AB17" i="22"/>
  <c r="V17" i="22"/>
  <c r="T17" i="22"/>
  <c r="N17" i="22"/>
  <c r="L17" i="22"/>
  <c r="G17" i="22"/>
  <c r="F17" i="22"/>
  <c r="E17" i="22"/>
  <c r="D17" i="22"/>
  <c r="CF13" i="22"/>
  <c r="BX13" i="22"/>
  <c r="BP13" i="22"/>
  <c r="CE67" i="22"/>
  <c r="CD67" i="22"/>
  <c r="CC67" i="22"/>
  <c r="BY13" i="22"/>
  <c r="BW67" i="22"/>
  <c r="BV13" i="22"/>
  <c r="BQ13" i="22"/>
  <c r="BO67" i="22"/>
  <c r="BN67" i="22"/>
  <c r="BM67" i="22"/>
  <c r="CE13" i="22"/>
  <c r="CD13" i="22"/>
  <c r="CC13" i="22"/>
  <c r="CB13" i="22"/>
  <c r="CB8" i="22" s="1"/>
  <c r="BW13" i="22"/>
  <c r="BO13" i="22"/>
  <c r="BN13" i="22"/>
  <c r="BM13" i="22"/>
  <c r="CB9" i="22"/>
  <c r="BT9" i="22"/>
  <c r="BL9" i="22"/>
  <c r="CF63" i="22"/>
  <c r="CA63" i="22"/>
  <c r="BZ9" i="22"/>
  <c r="BS63" i="22"/>
  <c r="BR63" i="22"/>
  <c r="BP63" i="22"/>
  <c r="CA9" i="22"/>
  <c r="BY9" i="22"/>
  <c r="BS9" i="22"/>
  <c r="BR9" i="22"/>
  <c r="BQ9" i="22"/>
  <c r="BQ8" i="22" s="1"/>
  <c r="BP9" i="22"/>
  <c r="BP8" i="22" s="1"/>
  <c r="BG8" i="22"/>
  <c r="BF8" i="22"/>
  <c r="BC8" i="22"/>
  <c r="AY8" i="22"/>
  <c r="AX8" i="22"/>
  <c r="AQ8" i="22"/>
  <c r="AP8" i="22"/>
  <c r="AI8" i="22"/>
  <c r="AH8" i="22"/>
  <c r="AA8" i="22"/>
  <c r="Z8" i="22"/>
  <c r="W8" i="22"/>
  <c r="S8" i="22"/>
  <c r="R8" i="22"/>
  <c r="K8" i="22"/>
  <c r="J8" i="22"/>
  <c r="G8" i="22"/>
  <c r="BY8" i="22"/>
  <c r="BK8" i="22"/>
  <c r="BJ8" i="22"/>
  <c r="BI8" i="22"/>
  <c r="BB8" i="22"/>
  <c r="BA8" i="22"/>
  <c r="AU8" i="22"/>
  <c r="AT8" i="22"/>
  <c r="AS8" i="22"/>
  <c r="AL8" i="22"/>
  <c r="AK8" i="22"/>
  <c r="AE8" i="22"/>
  <c r="AD8" i="22"/>
  <c r="AC8" i="22"/>
  <c r="V8" i="22"/>
  <c r="U8" i="22"/>
  <c r="O8" i="22"/>
  <c r="N8" i="22"/>
  <c r="M8" i="22"/>
  <c r="F8" i="22"/>
  <c r="E8" i="22"/>
  <c r="CC6" i="22"/>
  <c r="CB6" i="22"/>
  <c r="CA6" i="22"/>
  <c r="BZ6" i="22"/>
  <c r="BU6" i="22"/>
  <c r="BT6" i="22"/>
  <c r="BS6" i="22"/>
  <c r="BM6" i="22"/>
  <c r="BL6" i="22"/>
  <c r="BK6" i="22"/>
  <c r="BJ6" i="22"/>
  <c r="BE6" i="22"/>
  <c r="BD6" i="22"/>
  <c r="BC6" i="22"/>
  <c r="AW6" i="22"/>
  <c r="AV6" i="22"/>
  <c r="AU6" i="22"/>
  <c r="AT6" i="22"/>
  <c r="AO6" i="22"/>
  <c r="AN6" i="22"/>
  <c r="AM6" i="22"/>
  <c r="AG6" i="22"/>
  <c r="AF6" i="22"/>
  <c r="AE6" i="22"/>
  <c r="AD6" i="22"/>
  <c r="Y6" i="22"/>
  <c r="X6" i="22"/>
  <c r="W6" i="22"/>
  <c r="Q6" i="22"/>
  <c r="P6" i="22"/>
  <c r="O6" i="22"/>
  <c r="N6" i="22"/>
  <c r="I6" i="22"/>
  <c r="H6" i="22"/>
  <c r="G6" i="22"/>
  <c r="CB5" i="22"/>
  <c r="CB58" i="22" s="1"/>
  <c r="BF5" i="22"/>
  <c r="AX5" i="22"/>
  <c r="AP5" i="22"/>
  <c r="Z5" i="22"/>
  <c r="CD18" i="21"/>
  <c r="CF18" i="21"/>
  <c r="CE4" i="21"/>
  <c r="CB4" i="21"/>
  <c r="CC10" i="20"/>
  <c r="CB10" i="20"/>
  <c r="BT10" i="20"/>
  <c r="BM10" i="20"/>
  <c r="BD10" i="20"/>
  <c r="AW10" i="20"/>
  <c r="AN10" i="20"/>
  <c r="CD10" i="20"/>
  <c r="BU10" i="20"/>
  <c r="BN10" i="20"/>
  <c r="BE10" i="20"/>
  <c r="AX10" i="20"/>
  <c r="AO10" i="20"/>
  <c r="BV10" i="20"/>
  <c r="BF10" i="20"/>
  <c r="AP10" i="20"/>
  <c r="AH10" i="20"/>
  <c r="CE4" i="20"/>
  <c r="CB4" i="20"/>
  <c r="BW4" i="20"/>
  <c r="BT4" i="20"/>
  <c r="BO4" i="20"/>
  <c r="BL4" i="20"/>
  <c r="BJ10" i="20"/>
  <c r="BG4" i="20"/>
  <c r="BD4" i="20"/>
  <c r="AY4" i="20"/>
  <c r="AV4" i="20"/>
  <c r="AT10" i="20"/>
  <c r="AQ4" i="20"/>
  <c r="AN4" i="20"/>
  <c r="AI4" i="20"/>
  <c r="AA4" i="20"/>
  <c r="Y4" i="20"/>
  <c r="X4" i="20"/>
  <c r="S4" i="20"/>
  <c r="Q4" i="20"/>
  <c r="P4" i="20"/>
  <c r="K4" i="20"/>
  <c r="I4" i="20"/>
  <c r="H4" i="20"/>
  <c r="CF4" i="20"/>
  <c r="CD4" i="20"/>
  <c r="CC4" i="20"/>
  <c r="BX4" i="20"/>
  <c r="BV4" i="20"/>
  <c r="BU4" i="20"/>
  <c r="BP4" i="20"/>
  <c r="BN4" i="20"/>
  <c r="BM4" i="20"/>
  <c r="BH4" i="20"/>
  <c r="BF4" i="20"/>
  <c r="BE4" i="20"/>
  <c r="AZ4" i="20"/>
  <c r="AX4" i="20"/>
  <c r="AW4" i="20"/>
  <c r="AR4" i="20"/>
  <c r="AP4" i="20"/>
  <c r="AO4" i="20"/>
  <c r="AJ4" i="20"/>
  <c r="AH4" i="20"/>
  <c r="AE4" i="20"/>
  <c r="AD4" i="20"/>
  <c r="Z4" i="20"/>
  <c r="W4" i="20"/>
  <c r="V4" i="20"/>
  <c r="R4" i="20"/>
  <c r="O4" i="20"/>
  <c r="N4" i="20"/>
  <c r="J4" i="20"/>
  <c r="G4" i="20"/>
  <c r="F4" i="20"/>
  <c r="CE48" i="19"/>
  <c r="CD48" i="19"/>
  <c r="CC48" i="19"/>
  <c r="BW48" i="19"/>
  <c r="BV48" i="19"/>
  <c r="BU48" i="19"/>
  <c r="BO48" i="19"/>
  <c r="BN48" i="19"/>
  <c r="BM48" i="19"/>
  <c r="BG48" i="19"/>
  <c r="BF48" i="19"/>
  <c r="BE48" i="19"/>
  <c r="AX48" i="19"/>
  <c r="AW48" i="19"/>
  <c r="AP48" i="19"/>
  <c r="AO48" i="19"/>
  <c r="AI48" i="19"/>
  <c r="AH48" i="19"/>
  <c r="AG48" i="19"/>
  <c r="Z48" i="19"/>
  <c r="Y48" i="19"/>
  <c r="S48" i="19"/>
  <c r="R48" i="19"/>
  <c r="Q48" i="19"/>
  <c r="K48" i="19"/>
  <c r="J48" i="19"/>
  <c r="I48" i="19"/>
  <c r="CF48" i="19"/>
  <c r="BX48" i="19"/>
  <c r="BP48" i="19"/>
  <c r="BH48" i="19"/>
  <c r="AZ48" i="19"/>
  <c r="AY48" i="19"/>
  <c r="AR48" i="19"/>
  <c r="AQ48" i="19"/>
  <c r="AJ48" i="19"/>
  <c r="AB48" i="19"/>
  <c r="AA48" i="19"/>
  <c r="T48" i="19"/>
  <c r="L48" i="19"/>
  <c r="D48" i="19"/>
  <c r="CB48" i="19"/>
  <c r="CA48" i="19"/>
  <c r="BZ48" i="19"/>
  <c r="BY48" i="19"/>
  <c r="BT48" i="19"/>
  <c r="BS48" i="19"/>
  <c r="BR48" i="19"/>
  <c r="BQ48" i="19"/>
  <c r="BL48" i="19"/>
  <c r="BK48" i="19"/>
  <c r="BJ48" i="19"/>
  <c r="BI48" i="19"/>
  <c r="BD48" i="19"/>
  <c r="BC48" i="19"/>
  <c r="BB48" i="19"/>
  <c r="BA48" i="19"/>
  <c r="AV48" i="19"/>
  <c r="AU48" i="19"/>
  <c r="AT48" i="19"/>
  <c r="AS48" i="19"/>
  <c r="AN48" i="19"/>
  <c r="AM48" i="19"/>
  <c r="AL48" i="19"/>
  <c r="AK48" i="19"/>
  <c r="AF48" i="19"/>
  <c r="AE48" i="19"/>
  <c r="AD48" i="19"/>
  <c r="AC48" i="19"/>
  <c r="X48" i="19"/>
  <c r="W48" i="19"/>
  <c r="V48" i="19"/>
  <c r="U48" i="19"/>
  <c r="P48" i="19"/>
  <c r="O48" i="19"/>
  <c r="N48" i="19"/>
  <c r="M48" i="19"/>
  <c r="H48" i="19"/>
  <c r="G48" i="19"/>
  <c r="F48" i="19"/>
  <c r="E48" i="19"/>
  <c r="Z36" i="19"/>
  <c r="BV30" i="19"/>
  <c r="AP30" i="19"/>
  <c r="J30" i="19"/>
  <c r="BH23" i="19"/>
  <c r="BP36" i="19"/>
  <c r="AJ36" i="19"/>
  <c r="D36" i="19"/>
  <c r="CA36" i="19"/>
  <c r="BY36" i="19"/>
  <c r="BS36" i="19"/>
  <c r="BQ36" i="19"/>
  <c r="BK36" i="19"/>
  <c r="BI36" i="19"/>
  <c r="BC36" i="19"/>
  <c r="BA36" i="19"/>
  <c r="AU36" i="19"/>
  <c r="AS36" i="19"/>
  <c r="AM36" i="19"/>
  <c r="AK36" i="19"/>
  <c r="AE36" i="19"/>
  <c r="AC36" i="19"/>
  <c r="W36" i="19"/>
  <c r="U36" i="19"/>
  <c r="O36" i="19"/>
  <c r="M36" i="19"/>
  <c r="G36" i="19"/>
  <c r="E36" i="19"/>
  <c r="CF17" i="19"/>
  <c r="BZ17" i="19"/>
  <c r="BY17" i="19"/>
  <c r="BX17" i="19"/>
  <c r="BR17" i="19"/>
  <c r="BQ17" i="19"/>
  <c r="BP17" i="19"/>
  <c r="BJ17" i="19"/>
  <c r="BI17" i="19"/>
  <c r="BH17" i="19"/>
  <c r="BB17" i="19"/>
  <c r="BA17" i="19"/>
  <c r="AZ17" i="19"/>
  <c r="AT17" i="19"/>
  <c r="AS17" i="19"/>
  <c r="AR17" i="19"/>
  <c r="AL17" i="19"/>
  <c r="AK17" i="19"/>
  <c r="AJ17" i="19"/>
  <c r="AD17" i="19"/>
  <c r="AC17" i="19"/>
  <c r="AB17" i="19"/>
  <c r="V17" i="19"/>
  <c r="U17" i="19"/>
  <c r="T17" i="19"/>
  <c r="N17" i="19"/>
  <c r="M17" i="19"/>
  <c r="L17" i="19"/>
  <c r="F17" i="19"/>
  <c r="E17" i="19"/>
  <c r="D17" i="19"/>
  <c r="BP6" i="19"/>
  <c r="BH6" i="19"/>
  <c r="BC33" i="19"/>
  <c r="AJ6" i="19"/>
  <c r="W33" i="19"/>
  <c r="D6" i="19"/>
  <c r="CE33" i="19"/>
  <c r="CD33" i="19"/>
  <c r="CB33" i="19"/>
  <c r="CA33" i="19"/>
  <c r="BY5" i="19"/>
  <c r="BW33" i="19"/>
  <c r="BV33" i="19"/>
  <c r="BT33" i="19"/>
  <c r="BS33" i="19"/>
  <c r="BO33" i="19"/>
  <c r="BN33" i="19"/>
  <c r="BL33" i="19"/>
  <c r="BK33" i="19"/>
  <c r="BG33" i="19"/>
  <c r="BF33" i="19"/>
  <c r="BD33" i="19"/>
  <c r="BB33" i="19"/>
  <c r="AY33" i="19"/>
  <c r="AX33" i="19"/>
  <c r="AV33" i="19"/>
  <c r="AU33" i="19"/>
  <c r="AQ33" i="19"/>
  <c r="AP33" i="19"/>
  <c r="AN33" i="19"/>
  <c r="AM33" i="19"/>
  <c r="AL14" i="19"/>
  <c r="AI33" i="19"/>
  <c r="AH33" i="19"/>
  <c r="AF33" i="19"/>
  <c r="AE33" i="19"/>
  <c r="AA33" i="19"/>
  <c r="Z33" i="19"/>
  <c r="X33" i="19"/>
  <c r="V33" i="19"/>
  <c r="U5" i="19"/>
  <c r="S33" i="19"/>
  <c r="R33" i="19"/>
  <c r="P33" i="19"/>
  <c r="O33" i="19"/>
  <c r="M5" i="19"/>
  <c r="K33" i="19"/>
  <c r="J33" i="19"/>
  <c r="H33" i="19"/>
  <c r="G33" i="19"/>
  <c r="F33" i="19"/>
  <c r="CD14" i="19"/>
  <c r="CC14" i="19"/>
  <c r="CB14" i="19"/>
  <c r="CA14" i="19"/>
  <c r="BV14" i="19"/>
  <c r="BU14" i="19"/>
  <c r="BT14" i="19"/>
  <c r="BN14" i="19"/>
  <c r="BM14" i="19"/>
  <c r="BL14" i="19"/>
  <c r="BK14" i="19"/>
  <c r="BF14" i="19"/>
  <c r="BE14" i="19"/>
  <c r="BD14" i="19"/>
  <c r="BC14" i="19"/>
  <c r="AX14" i="19"/>
  <c r="AW14" i="19"/>
  <c r="AV14" i="19"/>
  <c r="AP14" i="19"/>
  <c r="AO14" i="19"/>
  <c r="AN14" i="19"/>
  <c r="AM14" i="19"/>
  <c r="AH14" i="19"/>
  <c r="AF6" i="19"/>
  <c r="CD30" i="19"/>
  <c r="CB30" i="19"/>
  <c r="CA5" i="19"/>
  <c r="BY30" i="19"/>
  <c r="BU11" i="19"/>
  <c r="BQ30" i="19"/>
  <c r="BN30" i="19"/>
  <c r="BL11" i="19"/>
  <c r="BK5" i="19"/>
  <c r="BI30" i="19"/>
  <c r="BF30" i="19"/>
  <c r="BE11" i="19"/>
  <c r="BD30" i="19"/>
  <c r="BA30" i="19"/>
  <c r="AX30" i="19"/>
  <c r="AW5" i="19"/>
  <c r="AV30" i="19"/>
  <c r="AS30" i="19"/>
  <c r="AO11" i="19"/>
  <c r="AK30" i="19"/>
  <c r="AH30" i="19"/>
  <c r="AC30" i="19"/>
  <c r="Z30" i="19"/>
  <c r="X30" i="19"/>
  <c r="U30" i="19"/>
  <c r="R30" i="19"/>
  <c r="P30" i="19"/>
  <c r="O30" i="19"/>
  <c r="M30" i="19"/>
  <c r="E30" i="19"/>
  <c r="CF11" i="19"/>
  <c r="CE11" i="19"/>
  <c r="CD11" i="19"/>
  <c r="CB11" i="19"/>
  <c r="BY11" i="19"/>
  <c r="BX11" i="19"/>
  <c r="BW11" i="19"/>
  <c r="BT11" i="19"/>
  <c r="BQ11" i="19"/>
  <c r="BP11" i="19"/>
  <c r="BO11" i="19"/>
  <c r="BN11" i="19"/>
  <c r="BM11" i="19"/>
  <c r="BI11" i="19"/>
  <c r="BH11" i="19"/>
  <c r="BG11" i="19"/>
  <c r="BF11" i="19"/>
  <c r="BD11" i="19"/>
  <c r="BA11" i="19"/>
  <c r="AZ11" i="19"/>
  <c r="AY11" i="19"/>
  <c r="AX11" i="19"/>
  <c r="AV11" i="19"/>
  <c r="AS11" i="19"/>
  <c r="AR11" i="19"/>
  <c r="AQ11" i="19"/>
  <c r="AN11" i="19"/>
  <c r="AK11" i="19"/>
  <c r="AJ11" i="19"/>
  <c r="AI11" i="19"/>
  <c r="AH11" i="19"/>
  <c r="CD5" i="19"/>
  <c r="CD23" i="19" s="1"/>
  <c r="BV5" i="19"/>
  <c r="BN5" i="19"/>
  <c r="BF5" i="19"/>
  <c r="BF23" i="19" s="1"/>
  <c r="AX5" i="19"/>
  <c r="AX23" i="19" s="1"/>
  <c r="AP5" i="19"/>
  <c r="AP23" i="19" s="1"/>
  <c r="AH5" i="19"/>
  <c r="Z5" i="19"/>
  <c r="R5" i="19"/>
  <c r="J5" i="19"/>
  <c r="CF6" i="19"/>
  <c r="CE6" i="19"/>
  <c r="CD6" i="19"/>
  <c r="CA6" i="19"/>
  <c r="BX6" i="19"/>
  <c r="BW6" i="19"/>
  <c r="BV6" i="19"/>
  <c r="BT6" i="19"/>
  <c r="BS6" i="19"/>
  <c r="BO6" i="19"/>
  <c r="BN6" i="19"/>
  <c r="BL6" i="19"/>
  <c r="BK6" i="19"/>
  <c r="BG6" i="19"/>
  <c r="BF6" i="19"/>
  <c r="BD6" i="19"/>
  <c r="BC6" i="19"/>
  <c r="BB6" i="19"/>
  <c r="AZ6" i="19"/>
  <c r="AY6" i="19"/>
  <c r="AX6" i="19"/>
  <c r="AV6" i="19"/>
  <c r="AU6" i="19"/>
  <c r="AT6" i="19"/>
  <c r="AR6" i="19"/>
  <c r="AQ6" i="19"/>
  <c r="AP6" i="19"/>
  <c r="AM6" i="19"/>
  <c r="AL6" i="19"/>
  <c r="AK6" i="19"/>
  <c r="AI6" i="19"/>
  <c r="AH6" i="19"/>
  <c r="AE6" i="19"/>
  <c r="AB6" i="19"/>
  <c r="AA6" i="19"/>
  <c r="Z6" i="19"/>
  <c r="X6" i="19"/>
  <c r="W6" i="19"/>
  <c r="S6" i="19"/>
  <c r="R6" i="19"/>
  <c r="P6" i="19"/>
  <c r="O6" i="19"/>
  <c r="K6" i="19"/>
  <c r="J6" i="19"/>
  <c r="H6" i="19"/>
  <c r="G6" i="19"/>
  <c r="CF5" i="19"/>
  <c r="CC5" i="19"/>
  <c r="CB5" i="19"/>
  <c r="BU5" i="19"/>
  <c r="BT5" i="19"/>
  <c r="BR5" i="19"/>
  <c r="BQ5" i="19"/>
  <c r="BM5" i="19"/>
  <c r="BL5" i="19"/>
  <c r="BL23" i="19" s="1"/>
  <c r="BI5" i="19"/>
  <c r="BH5" i="19"/>
  <c r="BD5" i="19"/>
  <c r="BD23" i="19" s="1"/>
  <c r="BB5" i="19"/>
  <c r="AZ5" i="19"/>
  <c r="AV5" i="19"/>
  <c r="AS5" i="19"/>
  <c r="AR5" i="19"/>
  <c r="AR23" i="19" s="1"/>
  <c r="AO5" i="19"/>
  <c r="AN5" i="19"/>
  <c r="AJ5" i="19"/>
  <c r="AG5" i="19"/>
  <c r="AF5" i="19"/>
  <c r="AB5" i="19"/>
  <c r="Y5" i="19"/>
  <c r="X5" i="19"/>
  <c r="T5" i="19"/>
  <c r="Q5" i="19"/>
  <c r="P5" i="19"/>
  <c r="I5" i="19"/>
  <c r="H5" i="19"/>
  <c r="E5" i="19"/>
  <c r="BL4" i="19"/>
  <c r="BH4" i="19"/>
  <c r="BF4" i="19"/>
  <c r="AX4" i="19"/>
  <c r="AR4" i="19"/>
  <c r="AH4" i="19"/>
  <c r="BX9" i="18"/>
  <c r="BP9" i="18"/>
  <c r="BG9" i="18"/>
  <c r="CB9" i="18"/>
  <c r="BZ9" i="18"/>
  <c r="BR9" i="18"/>
  <c r="BJ9" i="18"/>
  <c r="BB9" i="18"/>
  <c r="AV9" i="18"/>
  <c r="AT9" i="18"/>
  <c r="AL9" i="18"/>
  <c r="CE9" i="18"/>
  <c r="CC9" i="18"/>
  <c r="BW9" i="18"/>
  <c r="BU9" i="18"/>
  <c r="BO9" i="18"/>
  <c r="BM9" i="18"/>
  <c r="BE9" i="18"/>
  <c r="AY9" i="18"/>
  <c r="AW9" i="18"/>
  <c r="AQ9" i="18"/>
  <c r="AO9" i="18"/>
  <c r="AI9" i="18"/>
  <c r="CA5" i="18"/>
  <c r="BZ5" i="18"/>
  <c r="BR5" i="18"/>
  <c r="BJ5" i="18"/>
  <c r="BB5" i="18"/>
  <c r="AU5" i="18"/>
  <c r="AT5" i="18"/>
  <c r="AL5" i="18"/>
  <c r="CF5" i="18"/>
  <c r="CD5" i="18"/>
  <c r="BX5" i="18"/>
  <c r="BV5" i="18"/>
  <c r="BP5" i="18"/>
  <c r="BN5" i="18"/>
  <c r="BH5" i="18"/>
  <c r="BF5" i="18"/>
  <c r="AZ5" i="18"/>
  <c r="AX5" i="18"/>
  <c r="AR5" i="18"/>
  <c r="AP5" i="18"/>
  <c r="AJ5" i="18"/>
  <c r="AH5" i="18"/>
  <c r="BY5" i="18"/>
  <c r="BS5" i="18"/>
  <c r="BQ5" i="18"/>
  <c r="BK5" i="18"/>
  <c r="BI5" i="18"/>
  <c r="BC5" i="18"/>
  <c r="BA5" i="18"/>
  <c r="AS5" i="18"/>
  <c r="AM5" i="18"/>
  <c r="AK5" i="18"/>
  <c r="BK49" i="17"/>
  <c r="CF34" i="17"/>
  <c r="BL30" i="17"/>
  <c r="BS25" i="17"/>
  <c r="BZ20" i="17"/>
  <c r="BS33" i="16"/>
  <c r="BV33" i="16"/>
  <c r="BR33" i="16"/>
  <c r="CF33" i="16"/>
  <c r="CE33" i="16"/>
  <c r="CC33" i="16"/>
  <c r="CB33" i="16"/>
  <c r="BY33" i="16"/>
  <c r="BX33" i="16"/>
  <c r="BW33" i="16"/>
  <c r="BU33" i="16"/>
  <c r="BT33" i="16"/>
  <c r="BK32" i="16"/>
  <c r="BJ32" i="16"/>
  <c r="BI32" i="16"/>
  <c r="BH32" i="16"/>
  <c r="BG32" i="16"/>
  <c r="BF32" i="16"/>
  <c r="BE32" i="16"/>
  <c r="BD32" i="16"/>
  <c r="BC32" i="16"/>
  <c r="BB32" i="16"/>
  <c r="BA32" i="16"/>
  <c r="AZ32" i="16"/>
  <c r="AY32" i="16"/>
  <c r="AX32" i="16"/>
  <c r="AW32" i="16"/>
  <c r="AV32" i="16"/>
  <c r="AU32" i="16"/>
  <c r="AT32" i="16"/>
  <c r="AS32" i="16"/>
  <c r="AR32" i="16"/>
  <c r="AQ32" i="16"/>
  <c r="AP32" i="16"/>
  <c r="AO32" i="16"/>
  <c r="AN32" i="16"/>
  <c r="AM32" i="16"/>
  <c r="AL32" i="16"/>
  <c r="AK32" i="16"/>
  <c r="AJ32" i="16"/>
  <c r="AI32" i="16"/>
  <c r="AH32" i="16"/>
  <c r="CF30" i="16"/>
  <c r="CE30" i="16"/>
  <c r="CD30" i="16"/>
  <c r="CC30" i="16"/>
  <c r="CC26" i="16" s="1"/>
  <c r="CB30" i="16"/>
  <c r="CA30" i="16"/>
  <c r="BZ30" i="16"/>
  <c r="BY30" i="16"/>
  <c r="BX30" i="16"/>
  <c r="BW30" i="16"/>
  <c r="BV30" i="16"/>
  <c r="BU30" i="16"/>
  <c r="BT30" i="16"/>
  <c r="BS30" i="16"/>
  <c r="BR30" i="16"/>
  <c r="BQ30" i="16"/>
  <c r="BP30" i="16"/>
  <c r="BO30" i="16"/>
  <c r="BN30" i="16"/>
  <c r="BM30" i="16"/>
  <c r="BL30" i="16"/>
  <c r="BK30" i="16"/>
  <c r="BJ30" i="16"/>
  <c r="BI30" i="16"/>
  <c r="BH30" i="16"/>
  <c r="BG30" i="16"/>
  <c r="BF30" i="16"/>
  <c r="BE30" i="16"/>
  <c r="BD30" i="16"/>
  <c r="BC30" i="16"/>
  <c r="BB30" i="16"/>
  <c r="BA30" i="16"/>
  <c r="AZ30" i="16"/>
  <c r="AY30" i="16"/>
  <c r="AX30" i="16"/>
  <c r="AW30" i="16"/>
  <c r="AW26" i="16" s="1"/>
  <c r="AV30" i="16"/>
  <c r="AU30" i="16"/>
  <c r="AT30" i="16"/>
  <c r="AS30" i="16"/>
  <c r="AR30" i="16"/>
  <c r="AQ30" i="16"/>
  <c r="AP30" i="16"/>
  <c r="AO30" i="16"/>
  <c r="AN30" i="16"/>
  <c r="AM30" i="16"/>
  <c r="AL30" i="16"/>
  <c r="AK30" i="16"/>
  <c r="AJ30" i="16"/>
  <c r="AI30" i="16"/>
  <c r="AH30" i="16"/>
  <c r="CF29" i="16"/>
  <c r="CE29" i="16"/>
  <c r="CD29" i="16"/>
  <c r="CC29" i="16"/>
  <c r="CB29" i="16"/>
  <c r="CA29" i="16"/>
  <c r="BZ29" i="16"/>
  <c r="BY29" i="16"/>
  <c r="BX29" i="16"/>
  <c r="BW29" i="16"/>
  <c r="BV29" i="16"/>
  <c r="BU29" i="16"/>
  <c r="BT29" i="16"/>
  <c r="BS29" i="16"/>
  <c r="BR29" i="16"/>
  <c r="BQ29" i="16"/>
  <c r="BP29" i="16"/>
  <c r="BO29" i="16"/>
  <c r="BN29" i="16"/>
  <c r="BM29" i="16"/>
  <c r="BL29" i="16"/>
  <c r="BK29" i="16"/>
  <c r="BJ29" i="16"/>
  <c r="BI29" i="16"/>
  <c r="BH29" i="16"/>
  <c r="BG29" i="16"/>
  <c r="BF29" i="16"/>
  <c r="BE29" i="16"/>
  <c r="BD29" i="16"/>
  <c r="BC29" i="16"/>
  <c r="BB29" i="16"/>
  <c r="BA29" i="16"/>
  <c r="AZ29" i="16"/>
  <c r="AY29" i="16"/>
  <c r="AX29" i="16"/>
  <c r="AW29" i="16"/>
  <c r="AV29" i="16"/>
  <c r="AU29" i="16"/>
  <c r="AT29" i="16"/>
  <c r="AS29" i="16"/>
  <c r="AR29" i="16"/>
  <c r="AQ29" i="16"/>
  <c r="AP29" i="16"/>
  <c r="AO29" i="16"/>
  <c r="AN29" i="16"/>
  <c r="AM29" i="16"/>
  <c r="AL29" i="16"/>
  <c r="AK29" i="16"/>
  <c r="AJ29" i="16"/>
  <c r="AI29" i="16"/>
  <c r="AH29" i="16"/>
  <c r="CF28" i="16"/>
  <c r="CE28" i="16"/>
  <c r="CD28" i="16"/>
  <c r="CC28" i="16"/>
  <c r="CB28" i="16"/>
  <c r="CA28" i="16"/>
  <c r="BZ28" i="16"/>
  <c r="BY28" i="16"/>
  <c r="BX28" i="16"/>
  <c r="BW28" i="16"/>
  <c r="BV28" i="16"/>
  <c r="BU28" i="16"/>
  <c r="BT28" i="16"/>
  <c r="BS28" i="16"/>
  <c r="BR28" i="16"/>
  <c r="BQ28" i="16"/>
  <c r="BP28" i="16"/>
  <c r="BO28" i="16"/>
  <c r="BN28" i="16"/>
  <c r="BM28" i="16"/>
  <c r="BL28" i="16"/>
  <c r="BK28" i="16"/>
  <c r="BJ28" i="16"/>
  <c r="BI28" i="16"/>
  <c r="BH28" i="16"/>
  <c r="BG28" i="16"/>
  <c r="BF28" i="16"/>
  <c r="BE28" i="16"/>
  <c r="BD28" i="16"/>
  <c r="BC28" i="16"/>
  <c r="BC26" i="16" s="1"/>
  <c r="BB28" i="16"/>
  <c r="BA28" i="16"/>
  <c r="AZ28" i="16"/>
  <c r="AY28" i="16"/>
  <c r="AX28" i="16"/>
  <c r="AW28" i="16"/>
  <c r="AV28" i="16"/>
  <c r="AU28" i="16"/>
  <c r="AT28" i="16"/>
  <c r="AS28" i="16"/>
  <c r="AR28" i="16"/>
  <c r="AQ28" i="16"/>
  <c r="AP28" i="16"/>
  <c r="AO28" i="16"/>
  <c r="AN28" i="16"/>
  <c r="AM28" i="16"/>
  <c r="AL28" i="16"/>
  <c r="AK28" i="16"/>
  <c r="AJ28" i="16"/>
  <c r="AI28" i="16"/>
  <c r="AH28" i="16"/>
  <c r="CE26" i="16"/>
  <c r="CD26" i="16"/>
  <c r="BW26" i="16"/>
  <c r="BO26" i="16"/>
  <c r="BG26" i="16"/>
  <c r="BF26" i="16"/>
  <c r="AY26" i="16"/>
  <c r="AX26" i="16"/>
  <c r="AQ26" i="16"/>
  <c r="AI26" i="16"/>
  <c r="CF24" i="16"/>
  <c r="CE24" i="16"/>
  <c r="CD24" i="16"/>
  <c r="CC24" i="16"/>
  <c r="CB24" i="16"/>
  <c r="BX24" i="16"/>
  <c r="BW24" i="16"/>
  <c r="BV24" i="16"/>
  <c r="BU24" i="16"/>
  <c r="BT24" i="16"/>
  <c r="BP24" i="16"/>
  <c r="BO24" i="16"/>
  <c r="BN24" i="16"/>
  <c r="BM24" i="16"/>
  <c r="BL24" i="16"/>
  <c r="BH24" i="16"/>
  <c r="BG24" i="16"/>
  <c r="BF24" i="16"/>
  <c r="BE24" i="16"/>
  <c r="BD24" i="16"/>
  <c r="AZ24" i="16"/>
  <c r="AY24" i="16"/>
  <c r="AX24" i="16"/>
  <c r="AW24" i="16"/>
  <c r="AV24" i="16"/>
  <c r="AR24" i="16"/>
  <c r="AQ24" i="16"/>
  <c r="AP24" i="16"/>
  <c r="AO24" i="16"/>
  <c r="AN24" i="16"/>
  <c r="AJ24" i="16"/>
  <c r="AI24" i="16"/>
  <c r="AH24" i="16"/>
  <c r="CF23" i="16"/>
  <c r="CE23" i="16"/>
  <c r="CD23" i="16"/>
  <c r="CC23" i="16"/>
  <c r="CB23" i="16"/>
  <c r="CA23" i="16"/>
  <c r="BZ23" i="16"/>
  <c r="BY23" i="16"/>
  <c r="BX23" i="16"/>
  <c r="BW23" i="16"/>
  <c r="BV23" i="16"/>
  <c r="BU23" i="16"/>
  <c r="BT23" i="16"/>
  <c r="BS23" i="16"/>
  <c r="BR23" i="16"/>
  <c r="BQ23" i="16"/>
  <c r="BP23" i="16"/>
  <c r="BO23" i="16"/>
  <c r="BN23" i="16"/>
  <c r="BM23" i="16"/>
  <c r="BL23" i="16"/>
  <c r="BK23" i="16"/>
  <c r="BJ23" i="16"/>
  <c r="BI23" i="16"/>
  <c r="BH23" i="16"/>
  <c r="BG23" i="16"/>
  <c r="BF23" i="16"/>
  <c r="BE23" i="16"/>
  <c r="BD23" i="16"/>
  <c r="BC23" i="16"/>
  <c r="BB23" i="16"/>
  <c r="BA23" i="16"/>
  <c r="AZ23" i="16"/>
  <c r="AY23" i="16"/>
  <c r="AX23" i="16"/>
  <c r="AW23" i="16"/>
  <c r="AV23" i="16"/>
  <c r="AU23" i="16"/>
  <c r="AT23" i="16"/>
  <c r="AS23" i="16"/>
  <c r="AR23" i="16"/>
  <c r="AQ23" i="16"/>
  <c r="AP23" i="16"/>
  <c r="AO23" i="16"/>
  <c r="AN23" i="16"/>
  <c r="AM23" i="16"/>
  <c r="AL23" i="16"/>
  <c r="AK23" i="16"/>
  <c r="AJ23" i="16"/>
  <c r="AI23" i="16"/>
  <c r="AH23" i="16"/>
  <c r="CF22" i="16"/>
  <c r="CE22" i="16"/>
  <c r="CD22" i="16"/>
  <c r="CC22" i="16"/>
  <c r="CB22" i="16"/>
  <c r="CA22" i="16"/>
  <c r="BZ22" i="16"/>
  <c r="BY22" i="16"/>
  <c r="BX22" i="16"/>
  <c r="BW22" i="16"/>
  <c r="BV22" i="16"/>
  <c r="BU22" i="16"/>
  <c r="BT22" i="16"/>
  <c r="BS22" i="16"/>
  <c r="BR22" i="16"/>
  <c r="BQ22" i="16"/>
  <c r="BP22" i="16"/>
  <c r="BO22" i="16"/>
  <c r="BN22" i="16"/>
  <c r="BM22" i="16"/>
  <c r="BL22" i="16"/>
  <c r="BK22" i="16"/>
  <c r="BJ22" i="16"/>
  <c r="BI22" i="16"/>
  <c r="BH22" i="16"/>
  <c r="BG22" i="16"/>
  <c r="BF22" i="16"/>
  <c r="BE22" i="16"/>
  <c r="BD22" i="16"/>
  <c r="BC22" i="16"/>
  <c r="BB22" i="16"/>
  <c r="BA22" i="16"/>
  <c r="AZ22" i="16"/>
  <c r="AY22" i="16"/>
  <c r="AX22" i="16"/>
  <c r="AW22" i="16"/>
  <c r="AV22" i="16"/>
  <c r="AU22" i="16"/>
  <c r="AT22" i="16"/>
  <c r="AS22" i="16"/>
  <c r="AR22" i="16"/>
  <c r="AQ22" i="16"/>
  <c r="AP22" i="16"/>
  <c r="AO22" i="16"/>
  <c r="AN22" i="16"/>
  <c r="AM22" i="16"/>
  <c r="AL22" i="16"/>
  <c r="AK22" i="16"/>
  <c r="AJ22" i="16"/>
  <c r="AI22" i="16"/>
  <c r="AH22" i="16"/>
  <c r="CE21" i="16"/>
  <c r="CD21" i="16"/>
  <c r="BZ21" i="16"/>
  <c r="BW21" i="16"/>
  <c r="BV21" i="16"/>
  <c r="BU21" i="16"/>
  <c r="BT21" i="16"/>
  <c r="BS21" i="16"/>
  <c r="BR21" i="16"/>
  <c r="BQ21" i="16"/>
  <c r="BP21" i="16"/>
  <c r="BO21" i="16"/>
  <c r="BN21" i="16"/>
  <c r="BM21" i="16"/>
  <c r="BL21" i="16"/>
  <c r="BK21" i="16"/>
  <c r="BJ21" i="16"/>
  <c r="BI21" i="16"/>
  <c r="BH21" i="16"/>
  <c r="BG21" i="16"/>
  <c r="BF21" i="16"/>
  <c r="BE21" i="16"/>
  <c r="BD21" i="16"/>
  <c r="BC21" i="16"/>
  <c r="BB21" i="16"/>
  <c r="BA21" i="16"/>
  <c r="AZ21" i="16"/>
  <c r="AY21" i="16"/>
  <c r="AX21" i="16"/>
  <c r="AW21" i="16"/>
  <c r="AV21" i="16"/>
  <c r="AU21" i="16"/>
  <c r="AT21" i="16"/>
  <c r="AS21" i="16"/>
  <c r="AR21" i="16"/>
  <c r="AQ21" i="16"/>
  <c r="AP21" i="16"/>
  <c r="AO21" i="16"/>
  <c r="AN21" i="16"/>
  <c r="AM21" i="16"/>
  <c r="AL21" i="16"/>
  <c r="AK21" i="16"/>
  <c r="AJ21" i="16"/>
  <c r="AI21" i="16"/>
  <c r="AH21" i="16"/>
  <c r="CF20" i="16"/>
  <c r="CE20" i="16"/>
  <c r="CD20" i="16"/>
  <c r="CC20" i="16"/>
  <c r="BY20" i="16"/>
  <c r="BX20" i="16"/>
  <c r="BW20" i="16"/>
  <c r="BV20" i="16"/>
  <c r="BU20" i="16"/>
  <c r="BQ20" i="16"/>
  <c r="BP20" i="16"/>
  <c r="BO20" i="16"/>
  <c r="BN20" i="16"/>
  <c r="BM20" i="16"/>
  <c r="BI20" i="16"/>
  <c r="BH20" i="16"/>
  <c r="BG20" i="16"/>
  <c r="BF20" i="16"/>
  <c r="BE20" i="16"/>
  <c r="BD20" i="16"/>
  <c r="BA20" i="16"/>
  <c r="AZ20" i="16"/>
  <c r="AY20" i="16"/>
  <c r="AX20" i="16"/>
  <c r="AW20" i="16"/>
  <c r="AV20" i="16"/>
  <c r="AU20" i="16"/>
  <c r="AT20" i="16"/>
  <c r="AS20" i="16"/>
  <c r="AR20" i="16"/>
  <c r="AQ20" i="16"/>
  <c r="AP20" i="16"/>
  <c r="AO20" i="16"/>
  <c r="AN20" i="16"/>
  <c r="AM20" i="16"/>
  <c r="AL20" i="16"/>
  <c r="AK20" i="16"/>
  <c r="AJ20" i="16"/>
  <c r="AI20" i="16"/>
  <c r="AH20" i="16"/>
  <c r="CC19" i="16"/>
  <c r="CB19" i="16"/>
  <c r="BZ19" i="16"/>
  <c r="BW19" i="16"/>
  <c r="BV19" i="16"/>
  <c r="BU19" i="16"/>
  <c r="BR19" i="16"/>
  <c r="BM19" i="16"/>
  <c r="BL19" i="16"/>
  <c r="BJ19" i="16"/>
  <c r="BG19" i="16"/>
  <c r="BF19" i="16"/>
  <c r="BE19" i="16"/>
  <c r="BB19" i="16"/>
  <c r="AW19" i="16"/>
  <c r="AV19" i="16"/>
  <c r="AT19" i="16"/>
  <c r="AQ19" i="16"/>
  <c r="AP19" i="16"/>
  <c r="AO19" i="16"/>
  <c r="AL19" i="16"/>
  <c r="BW18" i="16"/>
  <c r="BV18" i="16"/>
  <c r="BG18" i="16"/>
  <c r="BF18" i="16"/>
  <c r="AQ18" i="16"/>
  <c r="AP18" i="16"/>
  <c r="CE17" i="16"/>
  <c r="BZ17" i="16"/>
  <c r="BY17" i="16"/>
  <c r="BW17" i="16"/>
  <c r="BV17" i="16"/>
  <c r="BS17" i="16"/>
  <c r="BR17" i="16"/>
  <c r="BQ17" i="16"/>
  <c r="BO17" i="16"/>
  <c r="BM17" i="16"/>
  <c r="BJ17" i="16"/>
  <c r="BI17" i="16"/>
  <c r="BG17" i="16"/>
  <c r="BF17" i="16"/>
  <c r="BB17" i="16"/>
  <c r="BA17" i="16"/>
  <c r="AY17" i="16"/>
  <c r="AW17" i="16"/>
  <c r="AT17" i="16"/>
  <c r="AS17" i="16"/>
  <c r="AL17" i="16"/>
  <c r="AK17" i="16"/>
  <c r="AI17" i="16"/>
  <c r="CE16" i="16"/>
  <c r="CD16" i="16"/>
  <c r="CB16" i="16"/>
  <c r="BW16" i="16"/>
  <c r="BV16" i="16"/>
  <c r="BT16" i="16"/>
  <c r="BO16" i="16"/>
  <c r="BN16" i="16"/>
  <c r="BL16" i="16"/>
  <c r="BG16" i="16"/>
  <c r="BF16" i="16"/>
  <c r="BD16" i="16"/>
  <c r="AY16" i="16"/>
  <c r="AX16" i="16"/>
  <c r="AV16" i="16"/>
  <c r="AQ16" i="16"/>
  <c r="AP16" i="16"/>
  <c r="AN16" i="16"/>
  <c r="AI16" i="16"/>
  <c r="AH16" i="16"/>
  <c r="CF15" i="16"/>
  <c r="CD15" i="16"/>
  <c r="BY15" i="16"/>
  <c r="BX15" i="16"/>
  <c r="BV15" i="16"/>
  <c r="BQ15" i="16"/>
  <c r="BP15" i="16"/>
  <c r="BL15" i="16"/>
  <c r="BI15" i="16"/>
  <c r="BH15" i="16"/>
  <c r="BF15" i="16"/>
  <c r="BD15" i="16"/>
  <c r="BA15" i="16"/>
  <c r="AZ15" i="16"/>
  <c r="AR15" i="16"/>
  <c r="CF14" i="16"/>
  <c r="CE14" i="16"/>
  <c r="CD14" i="16"/>
  <c r="CC14" i="16"/>
  <c r="CB14" i="16"/>
  <c r="BX14" i="16"/>
  <c r="BW14" i="16"/>
  <c r="BV14" i="16"/>
  <c r="BU14" i="16"/>
  <c r="BP14" i="16"/>
  <c r="BO14" i="16"/>
  <c r="BN14" i="16"/>
  <c r="BM14" i="16"/>
  <c r="BL14" i="16"/>
  <c r="BJ14" i="16"/>
  <c r="BH14" i="16"/>
  <c r="BG14" i="16"/>
  <c r="BF14" i="16"/>
  <c r="BE14" i="16"/>
  <c r="AZ14" i="16"/>
  <c r="AY14" i="16"/>
  <c r="AX14" i="16"/>
  <c r="AW14" i="16"/>
  <c r="AR14" i="16"/>
  <c r="AQ14" i="16"/>
  <c r="AP14" i="16"/>
  <c r="AO14" i="16"/>
  <c r="AN14" i="16"/>
  <c r="AJ14" i="16"/>
  <c r="AI14" i="16"/>
  <c r="AH14" i="16"/>
  <c r="CB13" i="16"/>
  <c r="BT13" i="16"/>
  <c r="BL13" i="16"/>
  <c r="BD13" i="16"/>
  <c r="AT13" i="16"/>
  <c r="AS13" i="16"/>
  <c r="AR13" i="16"/>
  <c r="AL13" i="16"/>
  <c r="AJ13" i="16"/>
  <c r="CD10" i="16"/>
  <c r="CC10" i="16"/>
  <c r="CB10" i="16"/>
  <c r="CA10" i="16"/>
  <c r="BZ10" i="16"/>
  <c r="BV10" i="16"/>
  <c r="BU10" i="16"/>
  <c r="BT10" i="16"/>
  <c r="BS10" i="16"/>
  <c r="BR10" i="16"/>
  <c r="BN10" i="16"/>
  <c r="BM10" i="16"/>
  <c r="BL10" i="16"/>
  <c r="BK10" i="16"/>
  <c r="BJ10" i="16"/>
  <c r="BF10" i="16"/>
  <c r="BE10" i="16"/>
  <c r="BD10" i="16"/>
  <c r="BC10" i="16"/>
  <c r="BB10" i="16"/>
  <c r="AY10" i="16"/>
  <c r="AX10" i="16"/>
  <c r="AW10" i="16"/>
  <c r="AV10" i="16"/>
  <c r="AU10" i="16"/>
  <c r="AT10" i="16"/>
  <c r="AQ10" i="16"/>
  <c r="AP10" i="16"/>
  <c r="AO10" i="16"/>
  <c r="AN10" i="16"/>
  <c r="AM10" i="16"/>
  <c r="AL10" i="16"/>
  <c r="AI10" i="16"/>
  <c r="AH10" i="16"/>
  <c r="CC9" i="16"/>
  <c r="CB9" i="16"/>
  <c r="CA9" i="16"/>
  <c r="BZ9" i="16"/>
  <c r="BY9" i="16"/>
  <c r="BU9" i="16"/>
  <c r="BT9" i="16"/>
  <c r="BS9" i="16"/>
  <c r="BR9" i="16"/>
  <c r="BQ9" i="16"/>
  <c r="BM9" i="16"/>
  <c r="BL9" i="16"/>
  <c r="BK9" i="16"/>
  <c r="BJ9" i="16"/>
  <c r="BI9" i="16"/>
  <c r="BE9" i="16"/>
  <c r="BD9" i="16"/>
  <c r="BC9" i="16"/>
  <c r="BB9" i="16"/>
  <c r="BA9" i="16"/>
  <c r="AW9" i="16"/>
  <c r="AV9" i="16"/>
  <c r="AU9" i="16"/>
  <c r="AT9" i="16"/>
  <c r="AS9" i="16"/>
  <c r="AR9" i="16"/>
  <c r="AO9" i="16"/>
  <c r="AN9" i="16"/>
  <c r="AM9" i="16"/>
  <c r="AL9" i="16"/>
  <c r="AK9" i="16"/>
  <c r="CF8" i="16"/>
  <c r="CC8" i="16"/>
  <c r="CB8" i="16"/>
  <c r="BX8" i="16"/>
  <c r="BU8" i="16"/>
  <c r="BT8" i="16"/>
  <c r="BP8" i="16"/>
  <c r="BM8" i="16"/>
  <c r="BL8" i="16"/>
  <c r="BH8" i="16"/>
  <c r="BE8" i="16"/>
  <c r="BD8" i="16"/>
  <c r="AZ8" i="16"/>
  <c r="AW8" i="16"/>
  <c r="AV8" i="16"/>
  <c r="AR8" i="16"/>
  <c r="AO8" i="16"/>
  <c r="AN8" i="16"/>
  <c r="AJ8" i="16"/>
  <c r="CD7" i="16"/>
  <c r="BZ7" i="16"/>
  <c r="BY7" i="16"/>
  <c r="BW7" i="16"/>
  <c r="BR7" i="16"/>
  <c r="BO7" i="16"/>
  <c r="BJ7" i="16"/>
  <c r="BH7" i="16"/>
  <c r="BG7" i="16"/>
  <c r="BF7" i="16"/>
  <c r="BB7" i="16"/>
  <c r="AT7" i="16"/>
  <c r="AS7" i="16"/>
  <c r="AQ7" i="16"/>
  <c r="AL7" i="16"/>
  <c r="CF6" i="16"/>
  <c r="CE6" i="16"/>
  <c r="CD6" i="16"/>
  <c r="CC6" i="16"/>
  <c r="CB6" i="16"/>
  <c r="CA6" i="16"/>
  <c r="BZ6" i="16"/>
  <c r="BY6" i="16"/>
  <c r="BX6" i="16"/>
  <c r="BW6" i="16"/>
  <c r="BV6" i="16"/>
  <c r="BU6" i="16"/>
  <c r="BT6" i="16"/>
  <c r="BS6" i="16"/>
  <c r="BR6" i="16"/>
  <c r="BQ6" i="16"/>
  <c r="BP6" i="16"/>
  <c r="BO6" i="16"/>
  <c r="BN6" i="16"/>
  <c r="BM6" i="16"/>
  <c r="BL6" i="16"/>
  <c r="BK6" i="16"/>
  <c r="BJ6" i="16"/>
  <c r="BI6" i="16"/>
  <c r="BH6" i="16"/>
  <c r="BG6" i="16"/>
  <c r="BF6" i="16"/>
  <c r="BE6" i="16"/>
  <c r="BD6" i="16"/>
  <c r="BC6" i="16"/>
  <c r="BB6" i="16"/>
  <c r="BA6" i="16"/>
  <c r="AZ6" i="16"/>
  <c r="AY6" i="16"/>
  <c r="AX6" i="16"/>
  <c r="AW6" i="16"/>
  <c r="AV6" i="16"/>
  <c r="AU6" i="16"/>
  <c r="AT6" i="16"/>
  <c r="AS6" i="16"/>
  <c r="AR6" i="16"/>
  <c r="AQ6" i="16"/>
  <c r="AP6" i="16"/>
  <c r="AO6" i="16"/>
  <c r="AN6" i="16"/>
  <c r="AM6" i="16"/>
  <c r="AL6" i="16"/>
  <c r="AK6" i="16"/>
  <c r="AJ6" i="16"/>
  <c r="AI6" i="16"/>
  <c r="AH6" i="16"/>
  <c r="CF52" i="15"/>
  <c r="CE52" i="15"/>
  <c r="CD52" i="15"/>
  <c r="CC52" i="15"/>
  <c r="CB52" i="15"/>
  <c r="CA52" i="15"/>
  <c r="BZ52" i="15"/>
  <c r="BY52" i="15"/>
  <c r="BX52" i="15"/>
  <c r="BW52" i="15"/>
  <c r="BV52" i="15"/>
  <c r="BU52" i="15"/>
  <c r="BT52" i="15"/>
  <c r="BS52" i="15"/>
  <c r="BR52" i="15"/>
  <c r="BQ52" i="15"/>
  <c r="BP52" i="15"/>
  <c r="BO52" i="15"/>
  <c r="BN52" i="15"/>
  <c r="BM52" i="15"/>
  <c r="BL52" i="15"/>
  <c r="BK52" i="15"/>
  <c r="BJ52" i="15"/>
  <c r="BI52" i="15"/>
  <c r="BH52" i="15"/>
  <c r="BG52" i="15"/>
  <c r="BF52" i="15"/>
  <c r="BE52" i="15"/>
  <c r="BD52" i="15"/>
  <c r="BC52" i="15"/>
  <c r="BB52" i="15"/>
  <c r="BA52" i="15"/>
  <c r="AZ52" i="15"/>
  <c r="AY52" i="15"/>
  <c r="AX52" i="15"/>
  <c r="AW52" i="15"/>
  <c r="AV52" i="15"/>
  <c r="AU52" i="15"/>
  <c r="AT52" i="15"/>
  <c r="AS52" i="15"/>
  <c r="AR52" i="15"/>
  <c r="AQ52" i="15"/>
  <c r="AP52" i="15"/>
  <c r="AO52" i="15"/>
  <c r="AN52" i="15"/>
  <c r="AM52" i="15"/>
  <c r="AL52" i="15"/>
  <c r="AK52" i="15"/>
  <c r="AJ52" i="15"/>
  <c r="AI52" i="15"/>
  <c r="AH52" i="15"/>
  <c r="AG52" i="15"/>
  <c r="AF52" i="15"/>
  <c r="AE52" i="15"/>
  <c r="AD52" i="15"/>
  <c r="AC52" i="15"/>
  <c r="AB52" i="15"/>
  <c r="AA52" i="15"/>
  <c r="Z52" i="15"/>
  <c r="Y52" i="15"/>
  <c r="X52" i="15"/>
  <c r="W52" i="15"/>
  <c r="V52" i="15"/>
  <c r="U52" i="15"/>
  <c r="T52" i="15"/>
  <c r="S52" i="15"/>
  <c r="R52" i="15"/>
  <c r="Q52" i="15"/>
  <c r="P52" i="15"/>
  <c r="O52" i="15"/>
  <c r="N52" i="15"/>
  <c r="M52" i="15"/>
  <c r="L52" i="15"/>
  <c r="K52" i="15"/>
  <c r="J52" i="15"/>
  <c r="I52" i="15"/>
  <c r="H52" i="15"/>
  <c r="G52" i="15"/>
  <c r="F52" i="15"/>
  <c r="E52" i="15"/>
  <c r="D52" i="15"/>
  <c r="CF51" i="15"/>
  <c r="CD51" i="15"/>
  <c r="CC51" i="15"/>
  <c r="CB51" i="15"/>
  <c r="CA51" i="15"/>
  <c r="BZ51" i="15"/>
  <c r="BY51" i="15"/>
  <c r="BX51" i="15"/>
  <c r="BV51" i="15"/>
  <c r="BU51" i="15"/>
  <c r="BT51" i="15"/>
  <c r="BS51" i="15"/>
  <c r="BR51" i="15"/>
  <c r="BQ51" i="15"/>
  <c r="BP51" i="15"/>
  <c r="BN51" i="15"/>
  <c r="BM51" i="15"/>
  <c r="BL51" i="15"/>
  <c r="BK51" i="15"/>
  <c r="BJ51" i="15"/>
  <c r="BI51" i="15"/>
  <c r="BH51" i="15"/>
  <c r="BF51" i="15"/>
  <c r="BE51" i="15"/>
  <c r="BD51" i="15"/>
  <c r="BC51" i="15"/>
  <c r="BB51" i="15"/>
  <c r="BA51" i="15"/>
  <c r="AZ51" i="15"/>
  <c r="AX51" i="15"/>
  <c r="AW51" i="15"/>
  <c r="AV51" i="15"/>
  <c r="AU51" i="15"/>
  <c r="AT51" i="15"/>
  <c r="AS51" i="15"/>
  <c r="AR51" i="15"/>
  <c r="AP51" i="15"/>
  <c r="AO51" i="15"/>
  <c r="AN51" i="15"/>
  <c r="AM51" i="15"/>
  <c r="AL51" i="15"/>
  <c r="AK51" i="15"/>
  <c r="AJ51" i="15"/>
  <c r="AH51" i="15"/>
  <c r="AG51" i="15"/>
  <c r="AF51" i="15"/>
  <c r="AE51" i="15"/>
  <c r="AD51" i="15"/>
  <c r="AC51" i="15"/>
  <c r="AB51" i="15"/>
  <c r="Z51" i="15"/>
  <c r="Y51" i="15"/>
  <c r="X51" i="15"/>
  <c r="W51" i="15"/>
  <c r="V51" i="15"/>
  <c r="U51" i="15"/>
  <c r="T51" i="15"/>
  <c r="R51" i="15"/>
  <c r="Q51" i="15"/>
  <c r="P51" i="15"/>
  <c r="O51" i="15"/>
  <c r="N51" i="15"/>
  <c r="M51" i="15"/>
  <c r="L51" i="15"/>
  <c r="J51" i="15"/>
  <c r="I51" i="15"/>
  <c r="H51" i="15"/>
  <c r="G51" i="15"/>
  <c r="F51" i="15"/>
  <c r="E51" i="15"/>
  <c r="D51" i="15"/>
  <c r="CF50" i="15"/>
  <c r="CE50" i="15"/>
  <c r="CD50" i="15"/>
  <c r="CC50" i="15"/>
  <c r="CB50" i="15"/>
  <c r="CA50" i="15"/>
  <c r="BZ50" i="15"/>
  <c r="BZ50" i="17" s="1"/>
  <c r="BY50" i="15"/>
  <c r="BX50" i="15"/>
  <c r="BW50" i="15"/>
  <c r="BV50" i="15"/>
  <c r="BU50" i="15"/>
  <c r="BT50" i="15"/>
  <c r="BS50" i="15"/>
  <c r="BR50" i="15"/>
  <c r="BR50" i="17" s="1"/>
  <c r="BQ50" i="15"/>
  <c r="BP50" i="15"/>
  <c r="BO50" i="15"/>
  <c r="BN50" i="15"/>
  <c r="BM50" i="15"/>
  <c r="BL50" i="15"/>
  <c r="BK50" i="15"/>
  <c r="BJ50" i="15"/>
  <c r="BJ50" i="17" s="1"/>
  <c r="BI50" i="15"/>
  <c r="BH50" i="15"/>
  <c r="BG50" i="15"/>
  <c r="BF50" i="15"/>
  <c r="BE50" i="15"/>
  <c r="BD50" i="15"/>
  <c r="BC50" i="15"/>
  <c r="BB50" i="15"/>
  <c r="BA50" i="15"/>
  <c r="AZ50" i="15"/>
  <c r="AY50" i="15"/>
  <c r="AX50" i="15"/>
  <c r="AW50" i="15"/>
  <c r="AV50" i="15"/>
  <c r="AU50" i="15"/>
  <c r="AT50" i="15"/>
  <c r="AS50" i="15"/>
  <c r="AR50" i="15"/>
  <c r="AQ50" i="15"/>
  <c r="AP50" i="15"/>
  <c r="AO50" i="15"/>
  <c r="AN50" i="15"/>
  <c r="AM50" i="15"/>
  <c r="AL50" i="15"/>
  <c r="AK50" i="15"/>
  <c r="AJ50" i="15"/>
  <c r="AI50" i="15"/>
  <c r="AH50" i="15"/>
  <c r="AG50" i="15"/>
  <c r="AF50" i="15"/>
  <c r="AE50" i="15"/>
  <c r="AD50" i="15"/>
  <c r="AC50" i="15"/>
  <c r="AB50" i="15"/>
  <c r="AA50" i="15"/>
  <c r="Z50" i="15"/>
  <c r="Y50" i="15"/>
  <c r="X50" i="15"/>
  <c r="W50" i="15"/>
  <c r="V50" i="15"/>
  <c r="U50" i="15"/>
  <c r="T50" i="15"/>
  <c r="S50" i="15"/>
  <c r="R50" i="15"/>
  <c r="Q50" i="15"/>
  <c r="P50" i="15"/>
  <c r="O50" i="15"/>
  <c r="N50" i="15"/>
  <c r="M50" i="15"/>
  <c r="L50" i="15"/>
  <c r="K50" i="15"/>
  <c r="J50" i="15"/>
  <c r="I50" i="15"/>
  <c r="H50" i="15"/>
  <c r="G50" i="15"/>
  <c r="F50" i="15"/>
  <c r="E50" i="15"/>
  <c r="D50" i="15"/>
  <c r="CE49" i="15"/>
  <c r="CD49" i="15"/>
  <c r="BZ49" i="15"/>
  <c r="BW49" i="15"/>
  <c r="BV49" i="15"/>
  <c r="BU49" i="15"/>
  <c r="BT49" i="15"/>
  <c r="BS49" i="15"/>
  <c r="BS49" i="17" s="1"/>
  <c r="BR49" i="15"/>
  <c r="BQ49" i="15"/>
  <c r="BP49" i="15"/>
  <c r="BO49" i="15"/>
  <c r="BN49" i="15"/>
  <c r="BM49" i="15"/>
  <c r="BL49" i="15"/>
  <c r="BK49" i="15"/>
  <c r="BJ49" i="15"/>
  <c r="BI49" i="15"/>
  <c r="BH49" i="15"/>
  <c r="BG49" i="15"/>
  <c r="BF49" i="15"/>
  <c r="BE49" i="15"/>
  <c r="BD49" i="15"/>
  <c r="BC49" i="15"/>
  <c r="BB49" i="15"/>
  <c r="BA49" i="15"/>
  <c r="AZ49" i="15"/>
  <c r="AY49" i="15"/>
  <c r="AX49" i="15"/>
  <c r="AW49" i="15"/>
  <c r="AV49" i="15"/>
  <c r="AU49" i="15"/>
  <c r="AT49" i="15"/>
  <c r="AS49" i="15"/>
  <c r="AR49" i="15"/>
  <c r="AQ49" i="15"/>
  <c r="AP49" i="15"/>
  <c r="AO49" i="15"/>
  <c r="AN49" i="15"/>
  <c r="AM49" i="15"/>
  <c r="AL49" i="15"/>
  <c r="AK49" i="15"/>
  <c r="AJ49" i="15"/>
  <c r="AI49" i="15"/>
  <c r="AH49" i="15"/>
  <c r="AG49" i="15"/>
  <c r="AF49" i="15"/>
  <c r="AE49" i="15"/>
  <c r="AD49" i="15"/>
  <c r="AC49" i="15"/>
  <c r="AB49" i="15"/>
  <c r="AA49" i="15"/>
  <c r="Z49" i="15"/>
  <c r="Y49" i="15"/>
  <c r="X49" i="15"/>
  <c r="W49" i="15"/>
  <c r="V49" i="15"/>
  <c r="U49" i="15"/>
  <c r="T49" i="15"/>
  <c r="S49" i="15"/>
  <c r="R49" i="15"/>
  <c r="Q49" i="15"/>
  <c r="P49" i="15"/>
  <c r="O49" i="15"/>
  <c r="N49" i="15"/>
  <c r="M49" i="15"/>
  <c r="L49" i="15"/>
  <c r="K49" i="15"/>
  <c r="J49" i="15"/>
  <c r="I49" i="15"/>
  <c r="H49" i="15"/>
  <c r="G49" i="15"/>
  <c r="F49" i="15"/>
  <c r="E49" i="15"/>
  <c r="D49" i="15"/>
  <c r="CF48" i="15"/>
  <c r="CE48" i="15"/>
  <c r="CD48" i="15"/>
  <c r="CC48" i="15"/>
  <c r="CB48" i="15"/>
  <c r="CA48" i="15"/>
  <c r="BZ48" i="15"/>
  <c r="BY48" i="15"/>
  <c r="BX48" i="15"/>
  <c r="BW48" i="15"/>
  <c r="BV48" i="15"/>
  <c r="BU48" i="15"/>
  <c r="BT48" i="15"/>
  <c r="BS48" i="15"/>
  <c r="BR48" i="15"/>
  <c r="BQ48" i="15"/>
  <c r="BP48" i="15"/>
  <c r="BO48" i="15"/>
  <c r="BN48" i="15"/>
  <c r="BM48" i="15"/>
  <c r="BL48" i="15"/>
  <c r="BK48" i="15"/>
  <c r="BJ48" i="15"/>
  <c r="BI48" i="15"/>
  <c r="BH48" i="15"/>
  <c r="BG48" i="15"/>
  <c r="BF48" i="15"/>
  <c r="BE48" i="15"/>
  <c r="BD48" i="15"/>
  <c r="BC48" i="15"/>
  <c r="BB48" i="15"/>
  <c r="BA48" i="15"/>
  <c r="AZ48" i="15"/>
  <c r="AY48" i="15"/>
  <c r="AX48" i="15"/>
  <c r="AW48" i="15"/>
  <c r="AV48" i="15"/>
  <c r="AU48" i="15"/>
  <c r="AT48" i="15"/>
  <c r="AS48" i="15"/>
  <c r="AR48" i="15"/>
  <c r="AQ48" i="15"/>
  <c r="AP48" i="15"/>
  <c r="AO48" i="15"/>
  <c r="AN48" i="15"/>
  <c r="AM48" i="15"/>
  <c r="AL48" i="15"/>
  <c r="AK48" i="15"/>
  <c r="AJ48" i="15"/>
  <c r="AI48" i="15"/>
  <c r="AH48" i="15"/>
  <c r="AG48" i="15"/>
  <c r="AF48" i="15"/>
  <c r="AE48" i="15"/>
  <c r="AD48" i="15"/>
  <c r="AC48" i="15"/>
  <c r="AB48" i="15"/>
  <c r="AA48" i="15"/>
  <c r="Z48" i="15"/>
  <c r="Y48" i="15"/>
  <c r="X48" i="15"/>
  <c r="W48" i="15"/>
  <c r="V48" i="15"/>
  <c r="U48" i="15"/>
  <c r="T48" i="15"/>
  <c r="S48" i="15"/>
  <c r="R48" i="15"/>
  <c r="Q48" i="15"/>
  <c r="P48" i="15"/>
  <c r="O48" i="15"/>
  <c r="N48" i="15"/>
  <c r="M48" i="15"/>
  <c r="L48" i="15"/>
  <c r="K48" i="15"/>
  <c r="J48" i="15"/>
  <c r="I48" i="15"/>
  <c r="H48" i="15"/>
  <c r="G48" i="15"/>
  <c r="F48" i="15"/>
  <c r="E48" i="15"/>
  <c r="D48" i="15"/>
  <c r="CF47" i="15"/>
  <c r="CE47" i="15"/>
  <c r="CD47" i="15"/>
  <c r="CC47" i="15"/>
  <c r="CC47" i="17" s="1"/>
  <c r="CB47" i="15"/>
  <c r="CA47" i="15"/>
  <c r="BZ47" i="15"/>
  <c r="BY47" i="15"/>
  <c r="BX47" i="15"/>
  <c r="BW47" i="15"/>
  <c r="BV47" i="15"/>
  <c r="BU47" i="15"/>
  <c r="BU47" i="17" s="1"/>
  <c r="BT47" i="15"/>
  <c r="BS47" i="15"/>
  <c r="BR47" i="15"/>
  <c r="BQ47" i="15"/>
  <c r="BP47" i="15"/>
  <c r="BO47" i="15"/>
  <c r="BN47" i="15"/>
  <c r="BM47" i="15"/>
  <c r="BM47" i="17" s="1"/>
  <c r="BL47" i="15"/>
  <c r="BK47" i="15"/>
  <c r="BJ47" i="15"/>
  <c r="BI47" i="15"/>
  <c r="BH47" i="15"/>
  <c r="BG47" i="15"/>
  <c r="BF47" i="15"/>
  <c r="BE47" i="15"/>
  <c r="BD47" i="15"/>
  <c r="BC47" i="15"/>
  <c r="BB47" i="15"/>
  <c r="BA47" i="15"/>
  <c r="AZ47" i="15"/>
  <c r="AY47" i="15"/>
  <c r="AX47" i="15"/>
  <c r="AW47" i="15"/>
  <c r="AV47" i="15"/>
  <c r="AU47" i="15"/>
  <c r="AT47" i="15"/>
  <c r="AS47" i="15"/>
  <c r="AR47" i="15"/>
  <c r="AQ47" i="15"/>
  <c r="AP47" i="15"/>
  <c r="AO47" i="15"/>
  <c r="AN47" i="15"/>
  <c r="AM47" i="15"/>
  <c r="AL47" i="15"/>
  <c r="AK47" i="15"/>
  <c r="AJ47" i="15"/>
  <c r="AI47" i="15"/>
  <c r="AH47" i="15"/>
  <c r="AG47" i="15"/>
  <c r="AF47" i="15"/>
  <c r="AE47" i="15"/>
  <c r="AD47" i="15"/>
  <c r="AC47" i="15"/>
  <c r="AB47" i="15"/>
  <c r="AA47" i="15"/>
  <c r="Z47" i="15"/>
  <c r="Y47" i="15"/>
  <c r="X47" i="15"/>
  <c r="W47" i="15"/>
  <c r="V47" i="15"/>
  <c r="U47" i="15"/>
  <c r="T47" i="15"/>
  <c r="S47" i="15"/>
  <c r="R47" i="15"/>
  <c r="Q47" i="15"/>
  <c r="P47" i="15"/>
  <c r="O47" i="15"/>
  <c r="N47" i="15"/>
  <c r="M47" i="15"/>
  <c r="L47" i="15"/>
  <c r="K47" i="15"/>
  <c r="J47" i="15"/>
  <c r="I47" i="15"/>
  <c r="H47" i="15"/>
  <c r="G47" i="15"/>
  <c r="F47" i="15"/>
  <c r="E47" i="15"/>
  <c r="D47" i="15"/>
  <c r="CE46" i="15"/>
  <c r="CD46" i="15"/>
  <c r="BW46" i="15"/>
  <c r="BV46" i="15"/>
  <c r="BU46" i="15"/>
  <c r="BP46" i="15"/>
  <c r="BO46" i="15"/>
  <c r="BN46" i="15"/>
  <c r="BM46" i="15"/>
  <c r="BH46" i="15"/>
  <c r="BG46" i="15"/>
  <c r="BF46" i="15"/>
  <c r="BE46" i="15"/>
  <c r="AZ46" i="15"/>
  <c r="AY46" i="15"/>
  <c r="AX46" i="15"/>
  <c r="AW46" i="15"/>
  <c r="AR46" i="15"/>
  <c r="AQ46" i="15"/>
  <c r="AP46" i="15"/>
  <c r="AO46" i="15"/>
  <c r="AJ46" i="15"/>
  <c r="AI46" i="15"/>
  <c r="AH46" i="15"/>
  <c r="AG46" i="15"/>
  <c r="AB46" i="15"/>
  <c r="AA46" i="15"/>
  <c r="Z46" i="15"/>
  <c r="Y46" i="15"/>
  <c r="T46" i="15"/>
  <c r="S46" i="15"/>
  <c r="R46" i="15"/>
  <c r="Q46" i="15"/>
  <c r="L46" i="15"/>
  <c r="K46" i="15"/>
  <c r="J46" i="15"/>
  <c r="I46" i="15"/>
  <c r="D46" i="15"/>
  <c r="CF45" i="15"/>
  <c r="CE45" i="15"/>
  <c r="CE45" i="17" s="1"/>
  <c r="CD45" i="15"/>
  <c r="CC45" i="15"/>
  <c r="CB45" i="15"/>
  <c r="CA45" i="15"/>
  <c r="BZ45" i="15"/>
  <c r="BY45" i="15"/>
  <c r="BX45" i="15"/>
  <c r="BW45" i="15"/>
  <c r="BW45" i="17" s="1"/>
  <c r="BV45" i="15"/>
  <c r="BU45" i="15"/>
  <c r="BT45" i="15"/>
  <c r="BS45" i="15"/>
  <c r="BR45" i="15"/>
  <c r="BQ45" i="15"/>
  <c r="BP45" i="15"/>
  <c r="BO45" i="15"/>
  <c r="BO45" i="17" s="1"/>
  <c r="BN45" i="15"/>
  <c r="BM45" i="15"/>
  <c r="BL45" i="15"/>
  <c r="BK45" i="15"/>
  <c r="BJ45" i="15"/>
  <c r="BI45" i="15"/>
  <c r="BH45" i="15"/>
  <c r="BG45" i="15"/>
  <c r="BG45" i="17" s="1"/>
  <c r="BF45" i="15"/>
  <c r="BE45" i="15"/>
  <c r="BD45" i="15"/>
  <c r="BC45" i="15"/>
  <c r="BB45" i="15"/>
  <c r="BA45" i="15"/>
  <c r="AZ45" i="15"/>
  <c r="AY45" i="15"/>
  <c r="AX45" i="15"/>
  <c r="AW45" i="15"/>
  <c r="AV45" i="15"/>
  <c r="AU45" i="15"/>
  <c r="AT45" i="15"/>
  <c r="AS45" i="15"/>
  <c r="AR45" i="15"/>
  <c r="AQ45" i="15"/>
  <c r="AP45" i="15"/>
  <c r="AO45" i="15"/>
  <c r="AN45" i="15"/>
  <c r="AM45" i="15"/>
  <c r="AL45" i="15"/>
  <c r="AK45" i="15"/>
  <c r="AJ45" i="15"/>
  <c r="AI45" i="15"/>
  <c r="AH45" i="15"/>
  <c r="AG45" i="15"/>
  <c r="AF45" i="15"/>
  <c r="AE45" i="15"/>
  <c r="AD45" i="15"/>
  <c r="AC45" i="15"/>
  <c r="AB45" i="15"/>
  <c r="AA45" i="15"/>
  <c r="Z45" i="15"/>
  <c r="Y45" i="15"/>
  <c r="X45" i="15"/>
  <c r="W45" i="15"/>
  <c r="V45" i="15"/>
  <c r="U45" i="15"/>
  <c r="T45" i="15"/>
  <c r="S45" i="15"/>
  <c r="R45" i="15"/>
  <c r="Q45" i="15"/>
  <c r="P45" i="15"/>
  <c r="O45" i="15"/>
  <c r="N45" i="15"/>
  <c r="M45" i="15"/>
  <c r="L45" i="15"/>
  <c r="K45" i="15"/>
  <c r="J45" i="15"/>
  <c r="I45" i="15"/>
  <c r="H45" i="15"/>
  <c r="G45" i="15"/>
  <c r="F45" i="15"/>
  <c r="E45" i="15"/>
  <c r="D45" i="15"/>
  <c r="CF44" i="15"/>
  <c r="CE44" i="15"/>
  <c r="CD44" i="15"/>
  <c r="CC44" i="15"/>
  <c r="CB44" i="15"/>
  <c r="CA44" i="15"/>
  <c r="BZ44" i="15"/>
  <c r="BY44" i="15"/>
  <c r="BX44" i="15"/>
  <c r="BW44" i="15"/>
  <c r="BV44" i="15"/>
  <c r="BU44" i="15"/>
  <c r="BT44" i="15"/>
  <c r="BS44" i="15"/>
  <c r="BR44" i="15"/>
  <c r="BQ44" i="15"/>
  <c r="BP44" i="15"/>
  <c r="BO44" i="15"/>
  <c r="BN44" i="15"/>
  <c r="BM44" i="15"/>
  <c r="BL44" i="15"/>
  <c r="BK44" i="15"/>
  <c r="BJ44" i="15"/>
  <c r="BI44" i="15"/>
  <c r="BH44" i="15"/>
  <c r="BG44" i="15"/>
  <c r="BF44" i="15"/>
  <c r="BE44" i="15"/>
  <c r="BD44" i="15"/>
  <c r="BC44" i="15"/>
  <c r="BB44" i="15"/>
  <c r="BA44" i="15"/>
  <c r="AZ44" i="15"/>
  <c r="AY44" i="15"/>
  <c r="AX44" i="15"/>
  <c r="AW44" i="15"/>
  <c r="AV44" i="15"/>
  <c r="AU44" i="15"/>
  <c r="AT44" i="15"/>
  <c r="AS44" i="15"/>
  <c r="AR44" i="15"/>
  <c r="AQ44" i="15"/>
  <c r="AP44" i="15"/>
  <c r="AO44" i="15"/>
  <c r="AN44" i="15"/>
  <c r="AM44" i="15"/>
  <c r="AL44" i="15"/>
  <c r="AK44" i="15"/>
  <c r="AJ44" i="15"/>
  <c r="AI44" i="15"/>
  <c r="AH44" i="15"/>
  <c r="AG44" i="15"/>
  <c r="AF44" i="15"/>
  <c r="AE44" i="15"/>
  <c r="AD44" i="15"/>
  <c r="AC44" i="15"/>
  <c r="AB44" i="15"/>
  <c r="AA44" i="15"/>
  <c r="Z44" i="15"/>
  <c r="Y44" i="15"/>
  <c r="X44" i="15"/>
  <c r="W44" i="15"/>
  <c r="V44" i="15"/>
  <c r="U44" i="15"/>
  <c r="T44" i="15"/>
  <c r="S44" i="15"/>
  <c r="R44" i="15"/>
  <c r="Q44" i="15"/>
  <c r="P44" i="15"/>
  <c r="O44" i="15"/>
  <c r="N44" i="15"/>
  <c r="M44" i="15"/>
  <c r="L44" i="15"/>
  <c r="K44" i="15"/>
  <c r="J44" i="15"/>
  <c r="I44" i="15"/>
  <c r="H44" i="15"/>
  <c r="G44" i="15"/>
  <c r="F44" i="15"/>
  <c r="E44" i="15"/>
  <c r="D44" i="15"/>
  <c r="CF43" i="15"/>
  <c r="CE43" i="15"/>
  <c r="CD43" i="15"/>
  <c r="CD42" i="15" s="1"/>
  <c r="CC43" i="15"/>
  <c r="CB43" i="15"/>
  <c r="CA43" i="15"/>
  <c r="BZ43" i="15"/>
  <c r="BY43" i="15"/>
  <c r="BY43" i="17" s="1"/>
  <c r="BX43" i="15"/>
  <c r="BW43" i="15"/>
  <c r="BV43" i="15"/>
  <c r="BV42" i="15" s="1"/>
  <c r="BU43" i="15"/>
  <c r="BT43" i="15"/>
  <c r="BS43" i="15"/>
  <c r="BR43" i="15"/>
  <c r="BQ43" i="15"/>
  <c r="BQ43" i="17" s="1"/>
  <c r="BP43" i="15"/>
  <c r="BO43" i="15"/>
  <c r="BN43" i="15"/>
  <c r="BN42" i="15" s="1"/>
  <c r="BM43" i="15"/>
  <c r="BL43" i="15"/>
  <c r="BK43" i="15"/>
  <c r="BJ43" i="15"/>
  <c r="BI43" i="15"/>
  <c r="BI43" i="17" s="1"/>
  <c r="BH43" i="15"/>
  <c r="BG43" i="15"/>
  <c r="BF43" i="15"/>
  <c r="BF42" i="15" s="1"/>
  <c r="BE43" i="15"/>
  <c r="BD43" i="15"/>
  <c r="BC43" i="15"/>
  <c r="BB43" i="15"/>
  <c r="BA43" i="15"/>
  <c r="AZ43" i="15"/>
  <c r="AY43" i="15"/>
  <c r="AX43" i="15"/>
  <c r="AW43" i="15"/>
  <c r="AV43" i="15"/>
  <c r="AU43" i="15"/>
  <c r="AT43" i="15"/>
  <c r="AS43" i="15"/>
  <c r="AR43" i="15"/>
  <c r="AQ43" i="15"/>
  <c r="AP43" i="15"/>
  <c r="AO43" i="15"/>
  <c r="AN43" i="15"/>
  <c r="AM43" i="15"/>
  <c r="AL43" i="15"/>
  <c r="AK43" i="15"/>
  <c r="AJ43" i="15"/>
  <c r="AI43" i="15"/>
  <c r="AH43" i="15"/>
  <c r="AG43" i="15"/>
  <c r="AF43" i="15"/>
  <c r="AE43" i="15"/>
  <c r="AD43" i="15"/>
  <c r="AC43" i="15"/>
  <c r="AB43" i="15"/>
  <c r="AA43" i="15"/>
  <c r="Z43" i="15"/>
  <c r="Y43" i="15"/>
  <c r="X43" i="15"/>
  <c r="W43" i="15"/>
  <c r="V43" i="15"/>
  <c r="U43" i="15"/>
  <c r="T43" i="15"/>
  <c r="S43" i="15"/>
  <c r="R43" i="15"/>
  <c r="Q43" i="15"/>
  <c r="P43" i="15"/>
  <c r="O43" i="15"/>
  <c r="N43" i="15"/>
  <c r="M43" i="15"/>
  <c r="L43" i="15"/>
  <c r="K43" i="15"/>
  <c r="J43" i="15"/>
  <c r="I43" i="15"/>
  <c r="H43" i="15"/>
  <c r="G43" i="15"/>
  <c r="F43" i="15"/>
  <c r="E43" i="15"/>
  <c r="D43" i="15"/>
  <c r="CC42" i="15"/>
  <c r="CB42" i="15"/>
  <c r="CA42" i="15"/>
  <c r="BZ42" i="15"/>
  <c r="BY42" i="15"/>
  <c r="BU42" i="15"/>
  <c r="BT42" i="15"/>
  <c r="BS42" i="15"/>
  <c r="BR42" i="15"/>
  <c r="BQ42" i="15"/>
  <c r="BM42" i="15"/>
  <c r="BL42" i="15"/>
  <c r="BK42" i="15"/>
  <c r="BJ42" i="15"/>
  <c r="BI42" i="15"/>
  <c r="BE42" i="15"/>
  <c r="BD42" i="15"/>
  <c r="BC42" i="15"/>
  <c r="BB42" i="15"/>
  <c r="BA42" i="15"/>
  <c r="AW42" i="15"/>
  <c r="AV42" i="15"/>
  <c r="AU42" i="15"/>
  <c r="AT42" i="15"/>
  <c r="AS42" i="15"/>
  <c r="AO42" i="15"/>
  <c r="AN42" i="15"/>
  <c r="AM42" i="15"/>
  <c r="AL42" i="15"/>
  <c r="AK42" i="15"/>
  <c r="AG42" i="15"/>
  <c r="AF42" i="15"/>
  <c r="AE42" i="15"/>
  <c r="AD42" i="15"/>
  <c r="AC42" i="15"/>
  <c r="Y42" i="15"/>
  <c r="X42" i="15"/>
  <c r="W42" i="15"/>
  <c r="V42" i="15"/>
  <c r="U42" i="15"/>
  <c r="Q42" i="15"/>
  <c r="P42" i="15"/>
  <c r="O42" i="15"/>
  <c r="N42" i="15"/>
  <c r="M42" i="15"/>
  <c r="I42" i="15"/>
  <c r="H42" i="15"/>
  <c r="G42" i="15"/>
  <c r="F42" i="15"/>
  <c r="E42" i="15"/>
  <c r="CF41" i="15"/>
  <c r="CE41" i="15"/>
  <c r="CD41" i="15"/>
  <c r="CC41" i="15"/>
  <c r="CB41" i="15"/>
  <c r="CA41" i="15"/>
  <c r="BZ41" i="15"/>
  <c r="BY41" i="15"/>
  <c r="BX41" i="15"/>
  <c r="BW41" i="15"/>
  <c r="BV41" i="15"/>
  <c r="BU41" i="15"/>
  <c r="BT41" i="15"/>
  <c r="BS41" i="15"/>
  <c r="BR41" i="15"/>
  <c r="BQ41" i="15"/>
  <c r="BP41" i="15"/>
  <c r="BO41" i="15"/>
  <c r="BN41" i="15"/>
  <c r="BM41" i="15"/>
  <c r="BL41" i="15"/>
  <c r="BK41" i="15"/>
  <c r="BJ41" i="15"/>
  <c r="BI41" i="15"/>
  <c r="BH41" i="15"/>
  <c r="BG41" i="15"/>
  <c r="BF41" i="15"/>
  <c r="BE41" i="15"/>
  <c r="BD41" i="15"/>
  <c r="BC41" i="15"/>
  <c r="BB41" i="15"/>
  <c r="BA41" i="15"/>
  <c r="AZ41" i="15"/>
  <c r="AY41" i="15"/>
  <c r="AX41" i="15"/>
  <c r="AW41" i="15"/>
  <c r="AV41" i="15"/>
  <c r="AU41" i="15"/>
  <c r="AT41" i="15"/>
  <c r="AS41" i="15"/>
  <c r="AR41" i="15"/>
  <c r="AQ41" i="15"/>
  <c r="AP41" i="15"/>
  <c r="AO41" i="15"/>
  <c r="AN41" i="15"/>
  <c r="AM41" i="15"/>
  <c r="AL41" i="15"/>
  <c r="AK41" i="15"/>
  <c r="AJ41" i="15"/>
  <c r="AI41" i="15"/>
  <c r="AH41" i="15"/>
  <c r="AG41" i="15"/>
  <c r="AF41" i="15"/>
  <c r="AE41" i="15"/>
  <c r="AD41" i="15"/>
  <c r="AC41" i="15"/>
  <c r="AB41" i="15"/>
  <c r="AA41" i="15"/>
  <c r="Z41" i="15"/>
  <c r="Y41" i="15"/>
  <c r="X41" i="15"/>
  <c r="W41" i="15"/>
  <c r="V41" i="15"/>
  <c r="U41" i="15"/>
  <c r="T41" i="15"/>
  <c r="S41" i="15"/>
  <c r="R41" i="15"/>
  <c r="Q41" i="15"/>
  <c r="P41" i="15"/>
  <c r="O41" i="15"/>
  <c r="N41" i="15"/>
  <c r="M41" i="15"/>
  <c r="L41" i="15"/>
  <c r="K41" i="15"/>
  <c r="J41" i="15"/>
  <c r="I41" i="15"/>
  <c r="H41" i="15"/>
  <c r="G41" i="15"/>
  <c r="F41" i="15"/>
  <c r="E41" i="15"/>
  <c r="D41" i="15"/>
  <c r="CF40" i="15"/>
  <c r="CE40" i="15"/>
  <c r="CD40" i="15"/>
  <c r="CC40" i="15"/>
  <c r="CB40" i="15"/>
  <c r="CA40" i="15"/>
  <c r="BZ40" i="15"/>
  <c r="BY40" i="15"/>
  <c r="BX40" i="15"/>
  <c r="BW40" i="15"/>
  <c r="BV40" i="15"/>
  <c r="BU40" i="15"/>
  <c r="BT40" i="15"/>
  <c r="BT40" i="17" s="1"/>
  <c r="BS40" i="15"/>
  <c r="BR40" i="15"/>
  <c r="BQ40" i="15"/>
  <c r="BP40" i="15"/>
  <c r="BO40" i="15"/>
  <c r="BN40" i="15"/>
  <c r="BM40" i="15"/>
  <c r="BL40" i="15"/>
  <c r="BL40" i="17" s="1"/>
  <c r="BK40" i="15"/>
  <c r="BJ40" i="15"/>
  <c r="BI40" i="15"/>
  <c r="BH40" i="15"/>
  <c r="BG40" i="15"/>
  <c r="BF40" i="15"/>
  <c r="BE40" i="15"/>
  <c r="BD40" i="15"/>
  <c r="BC40"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AD40" i="15"/>
  <c r="AC40" i="15"/>
  <c r="AB40" i="15"/>
  <c r="AA40" i="15"/>
  <c r="Z40" i="15"/>
  <c r="Y40" i="15"/>
  <c r="X40" i="15"/>
  <c r="W40" i="15"/>
  <c r="V40" i="15"/>
  <c r="U40" i="15"/>
  <c r="T40" i="15"/>
  <c r="S40" i="15"/>
  <c r="R40" i="15"/>
  <c r="Q40" i="15"/>
  <c r="P40" i="15"/>
  <c r="O40" i="15"/>
  <c r="N40" i="15"/>
  <c r="M40" i="15"/>
  <c r="L40" i="15"/>
  <c r="K40" i="15"/>
  <c r="J40" i="15"/>
  <c r="I40" i="15"/>
  <c r="H40" i="15"/>
  <c r="G40" i="15"/>
  <c r="F40" i="15"/>
  <c r="E40" i="15"/>
  <c r="D40" i="15"/>
  <c r="CF39" i="15"/>
  <c r="CE39" i="15"/>
  <c r="CD39" i="15"/>
  <c r="CC39" i="15"/>
  <c r="CB39" i="15"/>
  <c r="CA39" i="15"/>
  <c r="BZ39" i="15"/>
  <c r="BY39" i="15"/>
  <c r="BX39" i="15"/>
  <c r="BW39" i="15"/>
  <c r="BV39" i="15"/>
  <c r="BU39" i="15"/>
  <c r="BT39" i="15"/>
  <c r="BS39" i="15"/>
  <c r="BR39" i="15"/>
  <c r="BQ39" i="15"/>
  <c r="BP39" i="15"/>
  <c r="BO39" i="15"/>
  <c r="BN39" i="15"/>
  <c r="BM39" i="15"/>
  <c r="BL39" i="15"/>
  <c r="BK39" i="15"/>
  <c r="BJ39" i="15"/>
  <c r="BI39" i="15"/>
  <c r="BH39" i="15"/>
  <c r="BG39" i="15"/>
  <c r="BF39" i="15"/>
  <c r="BE39" i="15"/>
  <c r="BD39" i="15"/>
  <c r="BC39" i="15"/>
  <c r="BB39" i="15"/>
  <c r="BA39" i="15"/>
  <c r="AZ39" i="15"/>
  <c r="AY39" i="15"/>
  <c r="AX39" i="15"/>
  <c r="AW39" i="15"/>
  <c r="AV39" i="15"/>
  <c r="AU39" i="15"/>
  <c r="AT39" i="15"/>
  <c r="AS39" i="15"/>
  <c r="AR39" i="15"/>
  <c r="AQ39" i="15"/>
  <c r="AP39" i="15"/>
  <c r="AO39" i="15"/>
  <c r="AN39" i="15"/>
  <c r="AM39" i="15"/>
  <c r="AL39" i="15"/>
  <c r="AK39" i="15"/>
  <c r="AJ39" i="15"/>
  <c r="AI39" i="15"/>
  <c r="AH39" i="15"/>
  <c r="AG39" i="15"/>
  <c r="AF39" i="15"/>
  <c r="AE39" i="15"/>
  <c r="AD39" i="15"/>
  <c r="AC39" i="15"/>
  <c r="AB39" i="15"/>
  <c r="AA39" i="15"/>
  <c r="Z39" i="15"/>
  <c r="Y39" i="15"/>
  <c r="X39" i="15"/>
  <c r="W39" i="15"/>
  <c r="V39" i="15"/>
  <c r="U39" i="15"/>
  <c r="T39" i="15"/>
  <c r="S39" i="15"/>
  <c r="R39" i="15"/>
  <c r="Q39" i="15"/>
  <c r="P39" i="15"/>
  <c r="O39" i="15"/>
  <c r="N39" i="15"/>
  <c r="M39" i="15"/>
  <c r="L39" i="15"/>
  <c r="K39" i="15"/>
  <c r="J39" i="15"/>
  <c r="I39" i="15"/>
  <c r="H39" i="15"/>
  <c r="G39" i="15"/>
  <c r="F39" i="15"/>
  <c r="E39" i="15"/>
  <c r="D39" i="15"/>
  <c r="CF38" i="15"/>
  <c r="CE38" i="15"/>
  <c r="CD38" i="15"/>
  <c r="CC38" i="15"/>
  <c r="CB38" i="15"/>
  <c r="CA38" i="15"/>
  <c r="CA37" i="15" s="1"/>
  <c r="BZ38" i="15"/>
  <c r="BY38" i="15"/>
  <c r="BX38" i="15"/>
  <c r="BW38" i="15"/>
  <c r="BV38" i="15"/>
  <c r="BU38" i="15"/>
  <c r="BT38" i="15"/>
  <c r="BS38" i="15"/>
  <c r="BS37" i="15" s="1"/>
  <c r="BR38" i="15"/>
  <c r="BQ38" i="15"/>
  <c r="BP38" i="15"/>
  <c r="BO38" i="15"/>
  <c r="BN38" i="15"/>
  <c r="BM38" i="15"/>
  <c r="BL38" i="15"/>
  <c r="BK38" i="15"/>
  <c r="BK37" i="15" s="1"/>
  <c r="BJ38" i="15"/>
  <c r="BI38" i="15"/>
  <c r="BH38" i="15"/>
  <c r="BG38" i="15"/>
  <c r="BF38" i="15"/>
  <c r="BE38" i="15"/>
  <c r="BD38" i="15"/>
  <c r="BC38" i="15"/>
  <c r="BB38" i="15"/>
  <c r="BA38" i="15"/>
  <c r="AZ38" i="15"/>
  <c r="AY38" i="15"/>
  <c r="AX38" i="15"/>
  <c r="AW38" i="15"/>
  <c r="AV38" i="15"/>
  <c r="AU38" i="15"/>
  <c r="AT38" i="15"/>
  <c r="AS38" i="15"/>
  <c r="AR38" i="15"/>
  <c r="AQ38" i="15"/>
  <c r="AP38" i="15"/>
  <c r="AO38" i="15"/>
  <c r="AN38" i="15"/>
  <c r="AM38" i="15"/>
  <c r="AL38" i="15"/>
  <c r="AK38" i="15"/>
  <c r="AJ38" i="15"/>
  <c r="AI38" i="15"/>
  <c r="AH38" i="15"/>
  <c r="AG38" i="15"/>
  <c r="AF38" i="15"/>
  <c r="AE38" i="15"/>
  <c r="AD38" i="15"/>
  <c r="AC38" i="15"/>
  <c r="AB38" i="15"/>
  <c r="AA38" i="15"/>
  <c r="Z38" i="15"/>
  <c r="Y38" i="15"/>
  <c r="X38" i="15"/>
  <c r="W38" i="15"/>
  <c r="V38" i="15"/>
  <c r="U38" i="15"/>
  <c r="T38" i="15"/>
  <c r="S38" i="15"/>
  <c r="R38" i="15"/>
  <c r="Q38" i="15"/>
  <c r="P38" i="15"/>
  <c r="O38" i="15"/>
  <c r="N38" i="15"/>
  <c r="M38" i="15"/>
  <c r="L38" i="15"/>
  <c r="K38" i="15"/>
  <c r="J38" i="15"/>
  <c r="I38" i="15"/>
  <c r="H38" i="15"/>
  <c r="G38" i="15"/>
  <c r="F38" i="15"/>
  <c r="E38" i="15"/>
  <c r="D38" i="15"/>
  <c r="CF37" i="15"/>
  <c r="CE37" i="15"/>
  <c r="CD37" i="15"/>
  <c r="BY37" i="15"/>
  <c r="BX37" i="15"/>
  <c r="BW37" i="15"/>
  <c r="BV37" i="15"/>
  <c r="BQ37" i="15"/>
  <c r="BP37" i="15"/>
  <c r="BO37" i="15"/>
  <c r="BN37" i="15"/>
  <c r="BI37" i="15"/>
  <c r="BH37" i="15"/>
  <c r="BG37" i="15"/>
  <c r="BF37" i="15"/>
  <c r="BA37" i="15"/>
  <c r="AZ37" i="15"/>
  <c r="AY37" i="15"/>
  <c r="AX37" i="15"/>
  <c r="AS37" i="15"/>
  <c r="AR37" i="15"/>
  <c r="AQ37" i="15"/>
  <c r="AP37" i="15"/>
  <c r="AK37" i="15"/>
  <c r="AJ37" i="15"/>
  <c r="AI37" i="15"/>
  <c r="AH37" i="15"/>
  <c r="AC37" i="15"/>
  <c r="AB37" i="15"/>
  <c r="AA37" i="15"/>
  <c r="Z37" i="15"/>
  <c r="U37" i="15"/>
  <c r="T37" i="15"/>
  <c r="S37" i="15"/>
  <c r="R37" i="15"/>
  <c r="M37" i="15"/>
  <c r="L37" i="15"/>
  <c r="K37" i="15"/>
  <c r="J37" i="15"/>
  <c r="E37" i="15"/>
  <c r="D37" i="15"/>
  <c r="CF34" i="15"/>
  <c r="CE34" i="15"/>
  <c r="CD34" i="15"/>
  <c r="CC34" i="15"/>
  <c r="CB34" i="15"/>
  <c r="CA34" i="15"/>
  <c r="BZ34" i="15"/>
  <c r="BZ34" i="17" s="1"/>
  <c r="BY34" i="15"/>
  <c r="BX34" i="15"/>
  <c r="BW34" i="15"/>
  <c r="BV34" i="15"/>
  <c r="BU34" i="15"/>
  <c r="BT34" i="15"/>
  <c r="BS34" i="15"/>
  <c r="BR34" i="15"/>
  <c r="BR34" i="17" s="1"/>
  <c r="BQ34" i="15"/>
  <c r="BP34" i="15"/>
  <c r="BO34" i="15"/>
  <c r="BN34" i="15"/>
  <c r="BM34" i="15"/>
  <c r="BL34" i="15"/>
  <c r="BK34" i="15"/>
  <c r="BJ34" i="15"/>
  <c r="BJ34" i="17" s="1"/>
  <c r="BI34" i="15"/>
  <c r="BH34" i="15"/>
  <c r="BG34" i="15"/>
  <c r="BF34" i="15"/>
  <c r="BE34" i="15"/>
  <c r="BD34" i="15"/>
  <c r="BC34"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AD34" i="15"/>
  <c r="AC34" i="15"/>
  <c r="AB34" i="15"/>
  <c r="AA34" i="15"/>
  <c r="Z34" i="15"/>
  <c r="Y34" i="15"/>
  <c r="X34" i="15"/>
  <c r="W34" i="15"/>
  <c r="V34" i="15"/>
  <c r="U34" i="15"/>
  <c r="T34" i="15"/>
  <c r="S34" i="15"/>
  <c r="R34" i="15"/>
  <c r="Q34" i="15"/>
  <c r="P34" i="15"/>
  <c r="O34" i="15"/>
  <c r="N34" i="15"/>
  <c r="M34" i="15"/>
  <c r="L34" i="15"/>
  <c r="K34" i="15"/>
  <c r="J34" i="15"/>
  <c r="I34" i="15"/>
  <c r="H34" i="15"/>
  <c r="G34" i="15"/>
  <c r="F34" i="15"/>
  <c r="E34" i="15"/>
  <c r="D34" i="15"/>
  <c r="CE33" i="15"/>
  <c r="CD33" i="15"/>
  <c r="CC33" i="15"/>
  <c r="BW33" i="15"/>
  <c r="BG33" i="15"/>
  <c r="BF33" i="15"/>
  <c r="BC33" i="15"/>
  <c r="AY33" i="15"/>
  <c r="AX33" i="15"/>
  <c r="AW33" i="15"/>
  <c r="AQ33" i="15"/>
  <c r="AG33" i="15"/>
  <c r="AF33" i="15"/>
  <c r="AE33" i="15"/>
  <c r="AD33" i="15"/>
  <c r="AC33" i="15"/>
  <c r="AB33" i="15"/>
  <c r="AA33" i="15"/>
  <c r="Z33" i="15"/>
  <c r="Y33" i="15"/>
  <c r="X33" i="15"/>
  <c r="W33" i="15"/>
  <c r="V33" i="15"/>
  <c r="U33" i="15"/>
  <c r="T33" i="15"/>
  <c r="S33" i="15"/>
  <c r="R33" i="15"/>
  <c r="Q33" i="15"/>
  <c r="P33" i="15"/>
  <c r="O33" i="15"/>
  <c r="N33" i="15"/>
  <c r="M33" i="15"/>
  <c r="L33" i="15"/>
  <c r="K33" i="15"/>
  <c r="J33" i="15"/>
  <c r="I33" i="15"/>
  <c r="H33" i="15"/>
  <c r="G33" i="15"/>
  <c r="F33" i="15"/>
  <c r="E33" i="15"/>
  <c r="D33" i="15"/>
  <c r="CE32" i="15"/>
  <c r="CD32" i="15"/>
  <c r="CC32" i="15"/>
  <c r="BW32" i="15"/>
  <c r="BG32" i="15"/>
  <c r="BF32" i="15"/>
  <c r="BC32" i="15"/>
  <c r="AY32" i="15"/>
  <c r="AX32" i="15"/>
  <c r="AW32" i="15"/>
  <c r="AQ32" i="15"/>
  <c r="AG32" i="15"/>
  <c r="AF32" i="15"/>
  <c r="AE32" i="15"/>
  <c r="AA32" i="15"/>
  <c r="Z32" i="15"/>
  <c r="Y32" i="15"/>
  <c r="X32" i="15"/>
  <c r="W32" i="15"/>
  <c r="S32" i="15"/>
  <c r="R32" i="15"/>
  <c r="Q32" i="15"/>
  <c r="P32" i="15"/>
  <c r="O32" i="15"/>
  <c r="K32" i="15"/>
  <c r="J32" i="15"/>
  <c r="I32" i="15"/>
  <c r="H32" i="15"/>
  <c r="G32" i="15"/>
  <c r="CF31" i="15"/>
  <c r="CE31" i="15"/>
  <c r="CD31" i="15"/>
  <c r="CC31" i="15"/>
  <c r="CC31" i="17" s="1"/>
  <c r="CB31" i="15"/>
  <c r="CA31" i="15"/>
  <c r="BZ31" i="15"/>
  <c r="BY31" i="15"/>
  <c r="BX31" i="15"/>
  <c r="BW31" i="15"/>
  <c r="BV31" i="15"/>
  <c r="BU31" i="15"/>
  <c r="BU31" i="17" s="1"/>
  <c r="BT31" i="15"/>
  <c r="BS31" i="15"/>
  <c r="BR31" i="15"/>
  <c r="BQ31" i="15"/>
  <c r="BP31" i="15"/>
  <c r="BO31" i="15"/>
  <c r="BN31" i="15"/>
  <c r="BM31" i="15"/>
  <c r="BM31" i="17" s="1"/>
  <c r="BL31" i="15"/>
  <c r="BK31" i="15"/>
  <c r="BJ31" i="15"/>
  <c r="BI31" i="15"/>
  <c r="BH31" i="15"/>
  <c r="BG31" i="15"/>
  <c r="BF31" i="15"/>
  <c r="BE31" i="15"/>
  <c r="BD31" i="15"/>
  <c r="BC31" i="15"/>
  <c r="BB31" i="15"/>
  <c r="BA31" i="15"/>
  <c r="AZ31" i="15"/>
  <c r="AY31" i="15"/>
  <c r="AX31" i="15"/>
  <c r="AW31" i="15"/>
  <c r="AV31" i="15"/>
  <c r="AU31" i="15"/>
  <c r="AT31" i="15"/>
  <c r="AS31" i="15"/>
  <c r="AR31" i="15"/>
  <c r="AQ31" i="15"/>
  <c r="AP31" i="15"/>
  <c r="AO31" i="15"/>
  <c r="AN31" i="15"/>
  <c r="AM31" i="15"/>
  <c r="AL31" i="15"/>
  <c r="AK31" i="15"/>
  <c r="AJ31" i="15"/>
  <c r="AI31" i="15"/>
  <c r="AH31" i="15"/>
  <c r="AG31" i="15"/>
  <c r="AF31" i="15"/>
  <c r="AE31" i="15"/>
  <c r="AD31" i="15"/>
  <c r="AC31" i="15"/>
  <c r="AB31" i="15"/>
  <c r="AA31" i="15"/>
  <c r="Z31" i="15"/>
  <c r="Y31" i="15"/>
  <c r="X31" i="15"/>
  <c r="W31" i="15"/>
  <c r="V31" i="15"/>
  <c r="U31" i="15"/>
  <c r="T31" i="15"/>
  <c r="S31" i="15"/>
  <c r="R31" i="15"/>
  <c r="Q31" i="15"/>
  <c r="P31" i="15"/>
  <c r="O31" i="15"/>
  <c r="N31" i="15"/>
  <c r="M31" i="15"/>
  <c r="L31" i="15"/>
  <c r="K31" i="15"/>
  <c r="J31" i="15"/>
  <c r="I31" i="15"/>
  <c r="H31" i="15"/>
  <c r="G31" i="15"/>
  <c r="F31" i="15"/>
  <c r="E31" i="15"/>
  <c r="D31" i="15"/>
  <c r="CF30" i="15"/>
  <c r="CE30" i="15"/>
  <c r="CD30" i="15"/>
  <c r="CD30" i="17" s="1"/>
  <c r="CC30" i="15"/>
  <c r="CB30" i="15"/>
  <c r="CA30" i="15"/>
  <c r="BY30" i="15"/>
  <c r="BX30" i="15"/>
  <c r="BW30" i="15"/>
  <c r="BV30" i="15"/>
  <c r="BV30" i="17" s="1"/>
  <c r="BU30" i="15"/>
  <c r="BT30" i="15"/>
  <c r="BS30" i="15"/>
  <c r="BQ30" i="15"/>
  <c r="BP30" i="15"/>
  <c r="BO30" i="15"/>
  <c r="BN30" i="15"/>
  <c r="BN30" i="17" s="1"/>
  <c r="BM30" i="15"/>
  <c r="BL30" i="15"/>
  <c r="BK30" i="15"/>
  <c r="BI30" i="15"/>
  <c r="BH30" i="15"/>
  <c r="BG30" i="15"/>
  <c r="BF30" i="15"/>
  <c r="BF30" i="17" s="1"/>
  <c r="BE30" i="15"/>
  <c r="BD30" i="15"/>
  <c r="BC30" i="15"/>
  <c r="BA30" i="15"/>
  <c r="AZ30" i="15"/>
  <c r="AY30" i="15"/>
  <c r="AX30" i="15"/>
  <c r="AW30" i="15"/>
  <c r="AV30" i="15"/>
  <c r="AU30" i="15"/>
  <c r="AS30" i="15"/>
  <c r="AR30" i="15"/>
  <c r="AQ30" i="15"/>
  <c r="AP30" i="15"/>
  <c r="AO30" i="15"/>
  <c r="AN30" i="15"/>
  <c r="AM30" i="15"/>
  <c r="AK30" i="15"/>
  <c r="AJ30" i="15"/>
  <c r="AI30" i="15"/>
  <c r="AH30" i="15"/>
  <c r="AG30" i="15"/>
  <c r="AF30" i="15"/>
  <c r="AE30" i="15"/>
  <c r="AD30" i="15"/>
  <c r="AC30" i="15"/>
  <c r="AB30" i="15"/>
  <c r="AA30" i="15"/>
  <c r="Z30" i="15"/>
  <c r="Y30" i="15"/>
  <c r="X30" i="15"/>
  <c r="W30" i="15"/>
  <c r="V30" i="15"/>
  <c r="U30" i="15"/>
  <c r="T30" i="15"/>
  <c r="S30" i="15"/>
  <c r="R30" i="15"/>
  <c r="Q30" i="15"/>
  <c r="P30" i="15"/>
  <c r="O30" i="15"/>
  <c r="N30" i="15"/>
  <c r="M30" i="15"/>
  <c r="L30" i="15"/>
  <c r="K30" i="15"/>
  <c r="J30" i="15"/>
  <c r="I30" i="15"/>
  <c r="H30" i="15"/>
  <c r="G30" i="15"/>
  <c r="F30" i="15"/>
  <c r="E30" i="15"/>
  <c r="D30" i="15"/>
  <c r="CF29" i="15"/>
  <c r="CE29" i="15"/>
  <c r="CD29" i="15"/>
  <c r="CC29" i="15"/>
  <c r="CB29" i="15"/>
  <c r="CA29" i="15"/>
  <c r="BZ29" i="15"/>
  <c r="BY29" i="15"/>
  <c r="BX29" i="15"/>
  <c r="BW29" i="15"/>
  <c r="BV29" i="15"/>
  <c r="BU29" i="15"/>
  <c r="BT29" i="15"/>
  <c r="BS29" i="15"/>
  <c r="BR29" i="15"/>
  <c r="BQ29" i="15"/>
  <c r="BP29" i="15"/>
  <c r="BO29" i="15"/>
  <c r="BN29" i="15"/>
  <c r="BM29" i="15"/>
  <c r="BL29" i="15"/>
  <c r="BK29" i="15"/>
  <c r="BJ29" i="15"/>
  <c r="BI29" i="15"/>
  <c r="BH29" i="15"/>
  <c r="BG29" i="15"/>
  <c r="BF29" i="15"/>
  <c r="BE29" i="15"/>
  <c r="BD29" i="15"/>
  <c r="BC29" i="15"/>
  <c r="BB29" i="15"/>
  <c r="BA29" i="15"/>
  <c r="AZ29" i="15"/>
  <c r="AY29" i="15"/>
  <c r="AX29" i="15"/>
  <c r="AW29" i="15"/>
  <c r="AV29" i="15"/>
  <c r="AU29" i="15"/>
  <c r="AT29" i="15"/>
  <c r="AS29" i="15"/>
  <c r="AR29" i="15"/>
  <c r="AQ29" i="15"/>
  <c r="AP29" i="15"/>
  <c r="AO29" i="15"/>
  <c r="AN29" i="15"/>
  <c r="AM29" i="15"/>
  <c r="AL29" i="15"/>
  <c r="AK29" i="15"/>
  <c r="AJ29" i="15"/>
  <c r="AI29" i="15"/>
  <c r="AH29" i="15"/>
  <c r="AG29" i="15"/>
  <c r="AF29" i="15"/>
  <c r="AE29" i="15"/>
  <c r="AD29" i="15"/>
  <c r="AC29" i="15"/>
  <c r="AB29" i="15"/>
  <c r="AA29" i="15"/>
  <c r="Z29" i="15"/>
  <c r="Y29" i="15"/>
  <c r="X29" i="15"/>
  <c r="W29" i="15"/>
  <c r="V29" i="15"/>
  <c r="U29" i="15"/>
  <c r="T29" i="15"/>
  <c r="S29" i="15"/>
  <c r="R29" i="15"/>
  <c r="Q29" i="15"/>
  <c r="P29" i="15"/>
  <c r="O29" i="15"/>
  <c r="N29" i="15"/>
  <c r="M29" i="15"/>
  <c r="L29" i="15"/>
  <c r="K29" i="15"/>
  <c r="J29" i="15"/>
  <c r="I29" i="15"/>
  <c r="H29" i="15"/>
  <c r="G29" i="15"/>
  <c r="F29" i="15"/>
  <c r="E29" i="15"/>
  <c r="D29" i="15"/>
  <c r="CF28" i="15"/>
  <c r="CE28" i="15"/>
  <c r="CA28" i="15"/>
  <c r="BY28" i="15"/>
  <c r="BX28" i="15"/>
  <c r="BW28" i="15"/>
  <c r="BS28" i="15"/>
  <c r="BQ28" i="15"/>
  <c r="BP28" i="15"/>
  <c r="BO28" i="15"/>
  <c r="BK28" i="15"/>
  <c r="BI28" i="15"/>
  <c r="BH28" i="15"/>
  <c r="BG28" i="15"/>
  <c r="BC28" i="15"/>
  <c r="BA28" i="15"/>
  <c r="AZ28" i="15"/>
  <c r="AY28" i="15"/>
  <c r="AU28" i="15"/>
  <c r="AS28" i="15"/>
  <c r="AR28" i="15"/>
  <c r="AQ28" i="15"/>
  <c r="AM28" i="15"/>
  <c r="AK28" i="15"/>
  <c r="AJ28" i="15"/>
  <c r="AI28" i="15"/>
  <c r="AE28" i="15"/>
  <c r="AD28" i="15"/>
  <c r="AC28" i="15"/>
  <c r="AB28" i="15"/>
  <c r="AA28" i="15"/>
  <c r="W28" i="15"/>
  <c r="V28" i="15"/>
  <c r="U28" i="15"/>
  <c r="T28" i="15"/>
  <c r="S28" i="15"/>
  <c r="O28" i="15"/>
  <c r="N28" i="15"/>
  <c r="M28" i="15"/>
  <c r="L28" i="15"/>
  <c r="K28" i="15"/>
  <c r="G28" i="15"/>
  <c r="F28" i="15"/>
  <c r="E28" i="15"/>
  <c r="D28" i="15"/>
  <c r="CF27" i="15"/>
  <c r="CE27" i="15"/>
  <c r="CD27" i="15"/>
  <c r="CC27" i="15"/>
  <c r="CC27" i="17" s="1"/>
  <c r="CB27" i="15"/>
  <c r="CA27" i="15"/>
  <c r="BZ27" i="15"/>
  <c r="BY27" i="15"/>
  <c r="BY27" i="17" s="1"/>
  <c r="BX27" i="15"/>
  <c r="BW27" i="15"/>
  <c r="BW27" i="17" s="1"/>
  <c r="BV27" i="15"/>
  <c r="BU27" i="15"/>
  <c r="BU27" i="17" s="1"/>
  <c r="BT27" i="15"/>
  <c r="BS27" i="15"/>
  <c r="BR27" i="15"/>
  <c r="BQ27" i="15"/>
  <c r="BQ27" i="17" s="1"/>
  <c r="BP27" i="15"/>
  <c r="BO27" i="15"/>
  <c r="BO27" i="17" s="1"/>
  <c r="BN27" i="15"/>
  <c r="BM27" i="15"/>
  <c r="BM27" i="17" s="1"/>
  <c r="BL27" i="15"/>
  <c r="BK27" i="15"/>
  <c r="BJ27" i="15"/>
  <c r="BI27" i="15"/>
  <c r="BI27" i="17" s="1"/>
  <c r="BH27" i="15"/>
  <c r="BG27" i="15"/>
  <c r="BG27" i="17" s="1"/>
  <c r="BF27" i="15"/>
  <c r="BE27" i="15"/>
  <c r="BD27" i="15"/>
  <c r="BC27" i="15"/>
  <c r="BB27" i="15"/>
  <c r="BA27" i="15"/>
  <c r="AZ27" i="15"/>
  <c r="AY27" i="15"/>
  <c r="AX27" i="15"/>
  <c r="AW27" i="15"/>
  <c r="AV27" i="15"/>
  <c r="AU27" i="15"/>
  <c r="AT27" i="15"/>
  <c r="AS27" i="15"/>
  <c r="AR27" i="15"/>
  <c r="AQ27" i="15"/>
  <c r="AP27" i="15"/>
  <c r="AO27" i="15"/>
  <c r="AN27" i="15"/>
  <c r="AM27" i="15"/>
  <c r="AL27" i="15"/>
  <c r="AK27" i="15"/>
  <c r="AJ27" i="15"/>
  <c r="AI27" i="15"/>
  <c r="AH27" i="15"/>
  <c r="AG27" i="15"/>
  <c r="AF27" i="15"/>
  <c r="AE27" i="15"/>
  <c r="AD27" i="15"/>
  <c r="AC27" i="15"/>
  <c r="AB27" i="15"/>
  <c r="AA27" i="15"/>
  <c r="Z27" i="15"/>
  <c r="Y27" i="15"/>
  <c r="X27" i="15"/>
  <c r="W27" i="15"/>
  <c r="V27" i="15"/>
  <c r="U27" i="15"/>
  <c r="T27" i="15"/>
  <c r="S27" i="15"/>
  <c r="R27" i="15"/>
  <c r="Q27" i="15"/>
  <c r="P27" i="15"/>
  <c r="O27" i="15"/>
  <c r="N27" i="15"/>
  <c r="M27" i="15"/>
  <c r="L27" i="15"/>
  <c r="K27" i="15"/>
  <c r="J27" i="15"/>
  <c r="I27" i="15"/>
  <c r="H27" i="15"/>
  <c r="G27" i="15"/>
  <c r="F27" i="15"/>
  <c r="E27" i="15"/>
  <c r="D27" i="15"/>
  <c r="CF26" i="15"/>
  <c r="CE26" i="15"/>
  <c r="CD26" i="15"/>
  <c r="CC26" i="15"/>
  <c r="CB26" i="15"/>
  <c r="CA26" i="15"/>
  <c r="BZ26" i="15"/>
  <c r="BY26" i="15"/>
  <c r="BX26" i="15"/>
  <c r="BW26" i="15"/>
  <c r="BV26" i="15"/>
  <c r="BU26" i="15"/>
  <c r="BT26" i="15"/>
  <c r="BS26" i="15"/>
  <c r="BR26" i="15"/>
  <c r="BQ26" i="15"/>
  <c r="BP26" i="15"/>
  <c r="BO26" i="15"/>
  <c r="BN26" i="15"/>
  <c r="BM26" i="15"/>
  <c r="BL26" i="15"/>
  <c r="BK26" i="15"/>
  <c r="BJ26" i="15"/>
  <c r="BI26" i="15"/>
  <c r="BH26" i="15"/>
  <c r="BG26" i="15"/>
  <c r="BF26" i="15"/>
  <c r="BE26" i="15"/>
  <c r="BD26" i="15"/>
  <c r="BC26" i="15"/>
  <c r="BB26" i="15"/>
  <c r="BA26" i="15"/>
  <c r="AZ26" i="15"/>
  <c r="AY26" i="15"/>
  <c r="AX26" i="15"/>
  <c r="AW26" i="15"/>
  <c r="AV26" i="15"/>
  <c r="AU26" i="15"/>
  <c r="AT26" i="15"/>
  <c r="AS26" i="15"/>
  <c r="AR26" i="15"/>
  <c r="AQ26" i="15"/>
  <c r="AP26" i="15"/>
  <c r="AO26" i="15"/>
  <c r="AN26" i="15"/>
  <c r="AM26" i="15"/>
  <c r="AL26" i="15"/>
  <c r="AK26" i="15"/>
  <c r="AJ26" i="15"/>
  <c r="AI26" i="15"/>
  <c r="AH26" i="15"/>
  <c r="AG26" i="15"/>
  <c r="AF26" i="15"/>
  <c r="AE26" i="15"/>
  <c r="AD26" i="15"/>
  <c r="AC26" i="15"/>
  <c r="AB26" i="15"/>
  <c r="AA26" i="15"/>
  <c r="Z26" i="15"/>
  <c r="Y26" i="15"/>
  <c r="X26" i="15"/>
  <c r="W26" i="15"/>
  <c r="V26" i="15"/>
  <c r="U26" i="15"/>
  <c r="T26" i="15"/>
  <c r="S26" i="15"/>
  <c r="R26" i="15"/>
  <c r="Q26" i="15"/>
  <c r="P26" i="15"/>
  <c r="O26" i="15"/>
  <c r="N26" i="15"/>
  <c r="M26" i="15"/>
  <c r="L26" i="15"/>
  <c r="K26" i="15"/>
  <c r="J26" i="15"/>
  <c r="I26" i="15"/>
  <c r="H26" i="15"/>
  <c r="G26" i="15"/>
  <c r="F26" i="15"/>
  <c r="E26" i="15"/>
  <c r="D26" i="15"/>
  <c r="CF25" i="15"/>
  <c r="CF24" i="15" s="1"/>
  <c r="CE25" i="15"/>
  <c r="CE25" i="17" s="1"/>
  <c r="CD25" i="15"/>
  <c r="CC25" i="15"/>
  <c r="CB25" i="15"/>
  <c r="CA25" i="15"/>
  <c r="CA25" i="17" s="1"/>
  <c r="BZ25" i="15"/>
  <c r="BY25" i="15"/>
  <c r="BY25" i="17" s="1"/>
  <c r="BX25" i="15"/>
  <c r="BX24" i="15" s="1"/>
  <c r="BW25" i="15"/>
  <c r="BW25" i="17" s="1"/>
  <c r="BV25" i="15"/>
  <c r="BU25" i="15"/>
  <c r="BT25" i="15"/>
  <c r="BS25" i="15"/>
  <c r="BR25" i="15"/>
  <c r="BQ25" i="15"/>
  <c r="BQ25" i="17" s="1"/>
  <c r="BP25" i="15"/>
  <c r="BP24" i="15" s="1"/>
  <c r="BO25" i="15"/>
  <c r="BO25" i="17" s="1"/>
  <c r="BN25" i="15"/>
  <c r="BM25" i="15"/>
  <c r="BL25" i="15"/>
  <c r="BK25" i="15"/>
  <c r="BK25" i="17" s="1"/>
  <c r="BJ25" i="15"/>
  <c r="BI25" i="15"/>
  <c r="BI25" i="17" s="1"/>
  <c r="BH25" i="15"/>
  <c r="BH24" i="15" s="1"/>
  <c r="BG25" i="15"/>
  <c r="BG25" i="17" s="1"/>
  <c r="BF25" i="15"/>
  <c r="BE25" i="15"/>
  <c r="BD25" i="15"/>
  <c r="BC25" i="15"/>
  <c r="BB25" i="15"/>
  <c r="BA25" i="15"/>
  <c r="AZ25" i="15"/>
  <c r="AY25" i="15"/>
  <c r="AX25" i="15"/>
  <c r="AW25" i="15"/>
  <c r="AV25" i="15"/>
  <c r="AU25" i="15"/>
  <c r="AT25" i="15"/>
  <c r="AS25" i="15"/>
  <c r="AR25" i="15"/>
  <c r="AQ25" i="15"/>
  <c r="AP25" i="15"/>
  <c r="AO25" i="15"/>
  <c r="AN25" i="15"/>
  <c r="AM25" i="15"/>
  <c r="AL25" i="15"/>
  <c r="AK25" i="15"/>
  <c r="AJ25" i="15"/>
  <c r="AI25" i="15"/>
  <c r="AH25" i="15"/>
  <c r="AG25" i="15"/>
  <c r="AF25" i="15"/>
  <c r="AE25" i="15"/>
  <c r="AD25" i="15"/>
  <c r="AC25" i="15"/>
  <c r="AB25" i="15"/>
  <c r="AA25" i="15"/>
  <c r="Z25" i="15"/>
  <c r="Y25" i="15"/>
  <c r="X25" i="15"/>
  <c r="W25" i="15"/>
  <c r="V25" i="15"/>
  <c r="U25" i="15"/>
  <c r="T25" i="15"/>
  <c r="S25" i="15"/>
  <c r="R25" i="15"/>
  <c r="Q25" i="15"/>
  <c r="P25" i="15"/>
  <c r="O25" i="15"/>
  <c r="N25" i="15"/>
  <c r="M25" i="15"/>
  <c r="L25" i="15"/>
  <c r="K25" i="15"/>
  <c r="J25" i="15"/>
  <c r="I25" i="15"/>
  <c r="H25" i="15"/>
  <c r="G25" i="15"/>
  <c r="F25" i="15"/>
  <c r="E25" i="15"/>
  <c r="D25" i="15"/>
  <c r="CE24" i="15"/>
  <c r="CD24" i="15"/>
  <c r="CC24" i="15"/>
  <c r="CB24" i="15"/>
  <c r="CA24" i="15"/>
  <c r="BW24" i="15"/>
  <c r="BV24" i="15"/>
  <c r="BU24" i="15"/>
  <c r="BT24" i="15"/>
  <c r="BS24" i="15"/>
  <c r="BO24" i="15"/>
  <c r="BN24" i="15"/>
  <c r="BM24" i="15"/>
  <c r="BL24" i="15"/>
  <c r="BK24" i="15"/>
  <c r="BG24" i="15"/>
  <c r="BF24" i="15"/>
  <c r="BE24" i="15"/>
  <c r="BD24" i="15"/>
  <c r="BC24" i="15"/>
  <c r="AY24" i="15"/>
  <c r="AX24" i="15"/>
  <c r="AW24" i="15"/>
  <c r="AV24" i="15"/>
  <c r="AU24" i="15"/>
  <c r="AQ24" i="15"/>
  <c r="AP24" i="15"/>
  <c r="AO24" i="15"/>
  <c r="AN24" i="15"/>
  <c r="AM24" i="15"/>
  <c r="AI24" i="15"/>
  <c r="AH24" i="15"/>
  <c r="AG24" i="15"/>
  <c r="AF24" i="15"/>
  <c r="AE24" i="15"/>
  <c r="AA24" i="15"/>
  <c r="Z24" i="15"/>
  <c r="Y24" i="15"/>
  <c r="X24" i="15"/>
  <c r="W24" i="15"/>
  <c r="S24" i="15"/>
  <c r="R24" i="15"/>
  <c r="Q24" i="15"/>
  <c r="P24" i="15"/>
  <c r="O24" i="15"/>
  <c r="K24" i="15"/>
  <c r="J24" i="15"/>
  <c r="I24" i="15"/>
  <c r="H24" i="15"/>
  <c r="G24" i="15"/>
  <c r="CF23" i="15"/>
  <c r="CE23" i="15"/>
  <c r="CD23" i="15"/>
  <c r="CC23" i="15"/>
  <c r="CC23" i="17" s="1"/>
  <c r="CB23" i="15"/>
  <c r="CA23" i="15"/>
  <c r="CA23" i="17" s="1"/>
  <c r="BZ23" i="15"/>
  <c r="BY23" i="15"/>
  <c r="BY23" i="17" s="1"/>
  <c r="BX23" i="15"/>
  <c r="BW23" i="15"/>
  <c r="BV23" i="15"/>
  <c r="BU23" i="15"/>
  <c r="BU23" i="17" s="1"/>
  <c r="BT23" i="15"/>
  <c r="BS23" i="15"/>
  <c r="BS23" i="17" s="1"/>
  <c r="BR23" i="15"/>
  <c r="BQ23" i="15"/>
  <c r="BQ23" i="17" s="1"/>
  <c r="BP23" i="15"/>
  <c r="BO23" i="15"/>
  <c r="BN23" i="15"/>
  <c r="BM23" i="15"/>
  <c r="BM23" i="17" s="1"/>
  <c r="BL23" i="15"/>
  <c r="BK23" i="15"/>
  <c r="BK23" i="17" s="1"/>
  <c r="BJ23" i="15"/>
  <c r="BI23" i="15"/>
  <c r="BI23" i="17" s="1"/>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AG23" i="15"/>
  <c r="AF23" i="15"/>
  <c r="AE23" i="15"/>
  <c r="AD23" i="15"/>
  <c r="AC23" i="15"/>
  <c r="AB23" i="15"/>
  <c r="AA23" i="15"/>
  <c r="Z23" i="15"/>
  <c r="Y23" i="15"/>
  <c r="X23" i="15"/>
  <c r="W23" i="15"/>
  <c r="V23" i="15"/>
  <c r="U23" i="15"/>
  <c r="T23" i="15"/>
  <c r="S23" i="15"/>
  <c r="R23" i="15"/>
  <c r="Q23" i="15"/>
  <c r="P23" i="15"/>
  <c r="O23" i="15"/>
  <c r="N23" i="15"/>
  <c r="M23" i="15"/>
  <c r="L23" i="15"/>
  <c r="K23" i="15"/>
  <c r="J23" i="15"/>
  <c r="I23" i="15"/>
  <c r="H23" i="15"/>
  <c r="G23" i="15"/>
  <c r="F23" i="15"/>
  <c r="E23" i="15"/>
  <c r="D23" i="15"/>
  <c r="CF22" i="15"/>
  <c r="CE22" i="15"/>
  <c r="CD22" i="15"/>
  <c r="CD22" i="17" s="1"/>
  <c r="CC22" i="15"/>
  <c r="CB22" i="15"/>
  <c r="CB22" i="17" s="1"/>
  <c r="CA22" i="15"/>
  <c r="BZ22" i="15"/>
  <c r="BZ22" i="17" s="1"/>
  <c r="BY22" i="15"/>
  <c r="BX22" i="15"/>
  <c r="BW22" i="15"/>
  <c r="BV22" i="15"/>
  <c r="BV22" i="17" s="1"/>
  <c r="BU22" i="15"/>
  <c r="BT22" i="15"/>
  <c r="BT22" i="17" s="1"/>
  <c r="BS22" i="15"/>
  <c r="BR22" i="15"/>
  <c r="BR22" i="17" s="1"/>
  <c r="BQ22" i="15"/>
  <c r="BP22" i="15"/>
  <c r="BO22" i="15"/>
  <c r="BN22" i="15"/>
  <c r="BN22" i="17" s="1"/>
  <c r="BM22" i="15"/>
  <c r="BL22" i="15"/>
  <c r="BL22" i="17" s="1"/>
  <c r="BK22" i="15"/>
  <c r="BJ22" i="15"/>
  <c r="BJ22" i="17" s="1"/>
  <c r="BI22" i="15"/>
  <c r="BH22" i="15"/>
  <c r="BG22" i="15"/>
  <c r="BF22" i="15"/>
  <c r="BF22" i="17" s="1"/>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AG22" i="15"/>
  <c r="AF22" i="15"/>
  <c r="AE22" i="15"/>
  <c r="AD22" i="15"/>
  <c r="AC22" i="15"/>
  <c r="AB22" i="15"/>
  <c r="AA22" i="15"/>
  <c r="Z22" i="15"/>
  <c r="Y22" i="15"/>
  <c r="X22" i="15"/>
  <c r="W22" i="15"/>
  <c r="V22" i="15"/>
  <c r="U22" i="15"/>
  <c r="T22" i="15"/>
  <c r="S22" i="15"/>
  <c r="R22" i="15"/>
  <c r="Q22" i="15"/>
  <c r="P22" i="15"/>
  <c r="O22" i="15"/>
  <c r="N22" i="15"/>
  <c r="M22" i="15"/>
  <c r="L22" i="15"/>
  <c r="K22" i="15"/>
  <c r="J22" i="15"/>
  <c r="I22" i="15"/>
  <c r="H22" i="15"/>
  <c r="G22" i="15"/>
  <c r="F22" i="15"/>
  <c r="E22" i="15"/>
  <c r="D22" i="15"/>
  <c r="CF21" i="15"/>
  <c r="CE21" i="15"/>
  <c r="CD21" i="15"/>
  <c r="CC21" i="15"/>
  <c r="CB21" i="15"/>
  <c r="CA21" i="15"/>
  <c r="BZ21" i="15"/>
  <c r="BY21" i="15"/>
  <c r="BX21" i="15"/>
  <c r="BW21" i="15"/>
  <c r="BV21" i="15"/>
  <c r="BU21" i="15"/>
  <c r="BT21" i="15"/>
  <c r="BS21" i="15"/>
  <c r="BR21" i="15"/>
  <c r="BQ21" i="15"/>
  <c r="BP21" i="15"/>
  <c r="BO21" i="15"/>
  <c r="BN21" i="15"/>
  <c r="BM21" i="15"/>
  <c r="BL21" i="15"/>
  <c r="BK21" i="15"/>
  <c r="BJ21" i="15"/>
  <c r="BI21" i="15"/>
  <c r="BH21" i="15"/>
  <c r="BG21" i="15"/>
  <c r="BF21" i="15"/>
  <c r="BE21" i="15"/>
  <c r="BD21" i="15"/>
  <c r="BC21" i="15"/>
  <c r="BB21" i="15"/>
  <c r="BA21" i="15"/>
  <c r="AZ21" i="15"/>
  <c r="AY21" i="15"/>
  <c r="AX21" i="15"/>
  <c r="AW21" i="15"/>
  <c r="AV21" i="15"/>
  <c r="AU21" i="15"/>
  <c r="AT21" i="15"/>
  <c r="AS21" i="15"/>
  <c r="AR21" i="15"/>
  <c r="AQ21" i="15"/>
  <c r="AP21" i="15"/>
  <c r="AO21" i="15"/>
  <c r="AN21" i="15"/>
  <c r="AM21" i="15"/>
  <c r="AL21" i="15"/>
  <c r="AK21" i="15"/>
  <c r="AJ21" i="15"/>
  <c r="AI21" i="15"/>
  <c r="AH21" i="15"/>
  <c r="AG21" i="15"/>
  <c r="AF21" i="15"/>
  <c r="AE21" i="15"/>
  <c r="AD21" i="15"/>
  <c r="AC21" i="15"/>
  <c r="AB21" i="15"/>
  <c r="AA21" i="15"/>
  <c r="Z21" i="15"/>
  <c r="Y21" i="15"/>
  <c r="X21" i="15"/>
  <c r="W21" i="15"/>
  <c r="V21" i="15"/>
  <c r="U21" i="15"/>
  <c r="T21" i="15"/>
  <c r="S21" i="15"/>
  <c r="R21" i="15"/>
  <c r="Q21" i="15"/>
  <c r="P21" i="15"/>
  <c r="O21" i="15"/>
  <c r="N21" i="15"/>
  <c r="M21" i="15"/>
  <c r="L21" i="15"/>
  <c r="K21" i="15"/>
  <c r="J21" i="15"/>
  <c r="I21" i="15"/>
  <c r="H21" i="15"/>
  <c r="G21" i="15"/>
  <c r="F21" i="15"/>
  <c r="E21" i="15"/>
  <c r="D21" i="15"/>
  <c r="CF20" i="15"/>
  <c r="CF20" i="17" s="1"/>
  <c r="CE20" i="15"/>
  <c r="CD20" i="15"/>
  <c r="CD20" i="17" s="1"/>
  <c r="CC20" i="15"/>
  <c r="CB20" i="15"/>
  <c r="CB20" i="17" s="1"/>
  <c r="CA20" i="15"/>
  <c r="BZ20" i="15"/>
  <c r="BY20" i="15"/>
  <c r="BX20" i="15"/>
  <c r="BX20" i="17" s="1"/>
  <c r="BW20" i="15"/>
  <c r="BV20" i="15"/>
  <c r="BV20" i="17" s="1"/>
  <c r="BU20" i="15"/>
  <c r="BT20" i="15"/>
  <c r="BT20" i="17" s="1"/>
  <c r="BS20" i="15"/>
  <c r="BR20" i="15"/>
  <c r="BQ20" i="15"/>
  <c r="BP20" i="15"/>
  <c r="BP20" i="17" s="1"/>
  <c r="BO20" i="15"/>
  <c r="BN20" i="15"/>
  <c r="BN20" i="17" s="1"/>
  <c r="BM20" i="15"/>
  <c r="BL20" i="15"/>
  <c r="BL20" i="17" s="1"/>
  <c r="BK20" i="15"/>
  <c r="BJ20" i="15"/>
  <c r="BI20" i="15"/>
  <c r="BH20" i="15"/>
  <c r="BH20" i="17" s="1"/>
  <c r="BG20" i="15"/>
  <c r="BF20" i="15"/>
  <c r="BF20" i="17" s="1"/>
  <c r="BE20" i="15"/>
  <c r="BD20" i="15"/>
  <c r="BC20" i="15"/>
  <c r="BB20" i="15"/>
  <c r="BA20" i="15"/>
  <c r="AZ20" i="15"/>
  <c r="AY20" i="15"/>
  <c r="AX20" i="15"/>
  <c r="AW20" i="15"/>
  <c r="AV20" i="15"/>
  <c r="AU20" i="15"/>
  <c r="AT20" i="15"/>
  <c r="AS20" i="15"/>
  <c r="AR20" i="15"/>
  <c r="AQ20" i="15"/>
  <c r="AP20" i="15"/>
  <c r="AO20" i="15"/>
  <c r="AN20" i="15"/>
  <c r="AM20" i="15"/>
  <c r="AL20" i="15"/>
  <c r="AK20" i="15"/>
  <c r="AJ20" i="15"/>
  <c r="AI20" i="15"/>
  <c r="AH20" i="15"/>
  <c r="AG20" i="15"/>
  <c r="AF20" i="15"/>
  <c r="AE20" i="15"/>
  <c r="AD20" i="15"/>
  <c r="AC20" i="15"/>
  <c r="AB20" i="15"/>
  <c r="AA20" i="15"/>
  <c r="Z20" i="15"/>
  <c r="Y20" i="15"/>
  <c r="X20" i="15"/>
  <c r="W20" i="15"/>
  <c r="V20" i="15"/>
  <c r="U20" i="15"/>
  <c r="T20" i="15"/>
  <c r="S20" i="15"/>
  <c r="R20" i="15"/>
  <c r="Q20" i="15"/>
  <c r="P20" i="15"/>
  <c r="O20" i="15"/>
  <c r="N20" i="15"/>
  <c r="M20" i="15"/>
  <c r="L20" i="15"/>
  <c r="K20" i="15"/>
  <c r="J20" i="15"/>
  <c r="I20" i="15"/>
  <c r="H20" i="15"/>
  <c r="G20" i="15"/>
  <c r="F20" i="15"/>
  <c r="E20" i="15"/>
  <c r="D20" i="15"/>
  <c r="CF19" i="15"/>
  <c r="BX19" i="15"/>
  <c r="BP19" i="15"/>
  <c r="BH19" i="15"/>
  <c r="AZ19" i="15"/>
  <c r="AR19" i="15"/>
  <c r="AJ19" i="15"/>
  <c r="AB19" i="15"/>
  <c r="T19" i="15"/>
  <c r="L19" i="15"/>
  <c r="D19" i="15"/>
  <c r="CB18" i="15"/>
  <c r="BT18" i="15"/>
  <c r="BL18" i="15"/>
  <c r="BD18" i="15"/>
  <c r="AT18" i="15"/>
  <c r="AS18" i="15"/>
  <c r="AR18" i="15"/>
  <c r="AL18" i="15"/>
  <c r="AJ18" i="15"/>
  <c r="AF18" i="15"/>
  <c r="AD18" i="15"/>
  <c r="AB18" i="15"/>
  <c r="V18" i="15"/>
  <c r="T18" i="15"/>
  <c r="N18" i="15"/>
  <c r="L18" i="15"/>
  <c r="G18" i="15"/>
  <c r="F18" i="15"/>
  <c r="E18" i="15"/>
  <c r="D18" i="15"/>
  <c r="CB17" i="15"/>
  <c r="BY17" i="15"/>
  <c r="BY17" i="17" s="1"/>
  <c r="BQ17" i="15"/>
  <c r="BQ17" i="17" s="1"/>
  <c r="BP17" i="15"/>
  <c r="BK17" i="15"/>
  <c r="BJ17" i="15"/>
  <c r="BI17" i="15"/>
  <c r="BG17" i="15"/>
  <c r="BG17" i="17" s="1"/>
  <c r="BF17" i="15"/>
  <c r="BC17" i="15"/>
  <c r="BB17" i="15"/>
  <c r="BA17" i="15"/>
  <c r="AY17" i="15"/>
  <c r="AX17" i="15"/>
  <c r="AU17" i="15"/>
  <c r="AT17" i="15"/>
  <c r="AS17" i="15"/>
  <c r="AQ17" i="15"/>
  <c r="AP17" i="15"/>
  <c r="AL17" i="15"/>
  <c r="AK17" i="15"/>
  <c r="AI17" i="15"/>
  <c r="AH17" i="15"/>
  <c r="AE17" i="15"/>
  <c r="AD17" i="15"/>
  <c r="AC17" i="15"/>
  <c r="AA17" i="15"/>
  <c r="Z17" i="15"/>
  <c r="W17" i="15"/>
  <c r="V17" i="15"/>
  <c r="U17" i="15"/>
  <c r="S17" i="15"/>
  <c r="R17" i="15"/>
  <c r="O17" i="15"/>
  <c r="N17" i="15"/>
  <c r="M17" i="15"/>
  <c r="K17" i="15"/>
  <c r="J17" i="15"/>
  <c r="G17" i="15"/>
  <c r="F17" i="15"/>
  <c r="E17" i="15"/>
  <c r="CF15" i="15"/>
  <c r="CE15" i="15"/>
  <c r="CD15" i="15"/>
  <c r="CC15" i="15"/>
  <c r="CB15" i="15"/>
  <c r="CA15" i="15"/>
  <c r="BZ15" i="15"/>
  <c r="BY15" i="15"/>
  <c r="BX15" i="15"/>
  <c r="BW15" i="15"/>
  <c r="BV15" i="15"/>
  <c r="BU15" i="15"/>
  <c r="BT15" i="15"/>
  <c r="BS15" i="15"/>
  <c r="BR15" i="15"/>
  <c r="BQ15" i="15"/>
  <c r="BP15" i="15"/>
  <c r="BO15" i="15"/>
  <c r="BN15" i="15"/>
  <c r="BM15" i="15"/>
  <c r="BL15" i="15"/>
  <c r="BK15" i="15"/>
  <c r="BJ15" i="15"/>
  <c r="BI15" i="15"/>
  <c r="BH15" i="15"/>
  <c r="BG15" i="15"/>
  <c r="BF15" i="15"/>
  <c r="BE15" i="15"/>
  <c r="BD15" i="15"/>
  <c r="BC15" i="15"/>
  <c r="BB15" i="15"/>
  <c r="BA15" i="15"/>
  <c r="AZ15" i="15"/>
  <c r="AY15" i="15"/>
  <c r="AX15" i="15"/>
  <c r="AW15" i="15"/>
  <c r="AV15" i="15"/>
  <c r="AU15" i="15"/>
  <c r="AU11" i="15" s="1"/>
  <c r="AT15" i="15"/>
  <c r="AS15" i="15"/>
  <c r="AR15" i="15"/>
  <c r="AQ15" i="15"/>
  <c r="AP15" i="15"/>
  <c r="AO15" i="15"/>
  <c r="AN15" i="15"/>
  <c r="AM15" i="15"/>
  <c r="AL15" i="15"/>
  <c r="AK15" i="15"/>
  <c r="AJ15" i="15"/>
  <c r="AI15" i="15"/>
  <c r="AH15" i="15"/>
  <c r="AG15" i="15"/>
  <c r="AF15" i="15"/>
  <c r="AE15" i="15"/>
  <c r="AE11" i="15" s="1"/>
  <c r="AD15" i="15"/>
  <c r="AC15" i="15"/>
  <c r="AB15" i="15"/>
  <c r="AA15" i="15"/>
  <c r="Z15" i="15"/>
  <c r="Y15" i="15"/>
  <c r="X15" i="15"/>
  <c r="W15" i="15"/>
  <c r="V15" i="15"/>
  <c r="U15" i="15"/>
  <c r="T15" i="15"/>
  <c r="S15" i="15"/>
  <c r="R15" i="15"/>
  <c r="Q15" i="15"/>
  <c r="P15" i="15"/>
  <c r="O15" i="15"/>
  <c r="O11" i="15" s="1"/>
  <c r="N15" i="15"/>
  <c r="M15" i="15"/>
  <c r="L15" i="15"/>
  <c r="K15" i="15"/>
  <c r="J15" i="15"/>
  <c r="I15" i="15"/>
  <c r="H15" i="15"/>
  <c r="G15" i="15"/>
  <c r="F15" i="15"/>
  <c r="E15" i="15"/>
  <c r="D15" i="15"/>
  <c r="CF14" i="15"/>
  <c r="CE14" i="15"/>
  <c r="CD14" i="15"/>
  <c r="CD14" i="17" s="1"/>
  <c r="CC14" i="15"/>
  <c r="CB14" i="15"/>
  <c r="CB14" i="17" s="1"/>
  <c r="CA14" i="15"/>
  <c r="BZ14" i="15"/>
  <c r="BZ14" i="17" s="1"/>
  <c r="BY14" i="15"/>
  <c r="BX14" i="15"/>
  <c r="BW14" i="15"/>
  <c r="BV14" i="15"/>
  <c r="BV14" i="17" s="1"/>
  <c r="BU14" i="15"/>
  <c r="BT14" i="15"/>
  <c r="BT14" i="17" s="1"/>
  <c r="BS14" i="15"/>
  <c r="BR14" i="15"/>
  <c r="BR14" i="17" s="1"/>
  <c r="BQ14" i="15"/>
  <c r="BP14" i="15"/>
  <c r="BO14" i="15"/>
  <c r="BN14" i="15"/>
  <c r="BN14" i="17" s="1"/>
  <c r="BM14" i="15"/>
  <c r="BL14" i="15"/>
  <c r="BL14" i="17" s="1"/>
  <c r="BK14" i="15"/>
  <c r="BJ14" i="15"/>
  <c r="BJ14" i="17" s="1"/>
  <c r="BI14" i="15"/>
  <c r="BH14" i="15"/>
  <c r="BG14" i="15"/>
  <c r="BF14" i="15"/>
  <c r="BF14" i="17" s="1"/>
  <c r="BE14" i="15"/>
  <c r="BD14" i="15"/>
  <c r="BC14" i="15"/>
  <c r="BB14" i="15"/>
  <c r="BA14" i="15"/>
  <c r="AZ14" i="15"/>
  <c r="AY14" i="15"/>
  <c r="AX14" i="15"/>
  <c r="AW14" i="15"/>
  <c r="AV14" i="15"/>
  <c r="AU14" i="15"/>
  <c r="AT14" i="15"/>
  <c r="AS14" i="15"/>
  <c r="AR14" i="15"/>
  <c r="AQ14" i="15"/>
  <c r="AP14" i="15"/>
  <c r="AO14" i="15"/>
  <c r="AN14" i="15"/>
  <c r="AM14" i="15"/>
  <c r="AL14" i="15"/>
  <c r="AK14" i="15"/>
  <c r="AJ14" i="15"/>
  <c r="AI14" i="15"/>
  <c r="AH14" i="15"/>
  <c r="AG14" i="15"/>
  <c r="AF14" i="15"/>
  <c r="AE14" i="15"/>
  <c r="AD14" i="15"/>
  <c r="AC14" i="15"/>
  <c r="AB14" i="15"/>
  <c r="AA14" i="15"/>
  <c r="Z14" i="15"/>
  <c r="Y14" i="15"/>
  <c r="X14" i="15"/>
  <c r="W14" i="15"/>
  <c r="V14" i="15"/>
  <c r="U14" i="15"/>
  <c r="T14" i="15"/>
  <c r="S14" i="15"/>
  <c r="R14" i="15"/>
  <c r="Q14" i="15"/>
  <c r="P14" i="15"/>
  <c r="O14" i="15"/>
  <c r="N14" i="15"/>
  <c r="M14" i="15"/>
  <c r="L14" i="15"/>
  <c r="K14" i="15"/>
  <c r="J14" i="15"/>
  <c r="I14" i="15"/>
  <c r="H14" i="15"/>
  <c r="G14" i="15"/>
  <c r="F14" i="15"/>
  <c r="E14" i="15"/>
  <c r="D14" i="15"/>
  <c r="CF13" i="15"/>
  <c r="CE13" i="15"/>
  <c r="CD13" i="15"/>
  <c r="CC13" i="15"/>
  <c r="CB13" i="15"/>
  <c r="CA13" i="15"/>
  <c r="BZ13" i="15"/>
  <c r="BY13" i="15"/>
  <c r="BX13" i="15"/>
  <c r="BW13" i="15"/>
  <c r="BV13" i="15"/>
  <c r="BU13" i="15"/>
  <c r="BT13" i="15"/>
  <c r="BS13" i="15"/>
  <c r="BR13" i="15"/>
  <c r="BQ13" i="15"/>
  <c r="BP13" i="15"/>
  <c r="BO13" i="15"/>
  <c r="BN13" i="15"/>
  <c r="BM13" i="15"/>
  <c r="BL13" i="15"/>
  <c r="BK13" i="15"/>
  <c r="BJ13" i="15"/>
  <c r="BI13" i="15"/>
  <c r="BH13" i="15"/>
  <c r="BG13" i="15"/>
  <c r="BF13" i="15"/>
  <c r="BE13" i="15"/>
  <c r="BD13" i="15"/>
  <c r="BC13" i="15"/>
  <c r="BB13" i="15"/>
  <c r="BA13" i="15"/>
  <c r="AZ13" i="15"/>
  <c r="AY13" i="15"/>
  <c r="AX13" i="15"/>
  <c r="AW13" i="15"/>
  <c r="AW11" i="15" s="1"/>
  <c r="AV13" i="15"/>
  <c r="AU13" i="15"/>
  <c r="AT13" i="15"/>
  <c r="AS13" i="15"/>
  <c r="AR13" i="15"/>
  <c r="AQ13" i="15"/>
  <c r="AP13" i="15"/>
  <c r="AO13" i="15"/>
  <c r="AN13" i="15"/>
  <c r="AM13" i="15"/>
  <c r="AL13" i="15"/>
  <c r="AK13" i="15"/>
  <c r="AJ13" i="15"/>
  <c r="AI13" i="15"/>
  <c r="AH13" i="15"/>
  <c r="AG13" i="15"/>
  <c r="AG11" i="15" s="1"/>
  <c r="AF13" i="15"/>
  <c r="AE13" i="15"/>
  <c r="AD13" i="15"/>
  <c r="AC13" i="15"/>
  <c r="AB13" i="15"/>
  <c r="AA13" i="15"/>
  <c r="Z13" i="15"/>
  <c r="Y13" i="15"/>
  <c r="Y11" i="15" s="1"/>
  <c r="X13" i="15"/>
  <c r="W13" i="15"/>
  <c r="V13" i="15"/>
  <c r="U13" i="15"/>
  <c r="T13" i="15"/>
  <c r="S13" i="15"/>
  <c r="R13" i="15"/>
  <c r="Q13" i="15"/>
  <c r="P13" i="15"/>
  <c r="O13" i="15"/>
  <c r="N13" i="15"/>
  <c r="M13" i="15"/>
  <c r="L13" i="15"/>
  <c r="K13" i="15"/>
  <c r="J13" i="15"/>
  <c r="I13" i="15"/>
  <c r="I11" i="15" s="1"/>
  <c r="H13" i="15"/>
  <c r="G13" i="15"/>
  <c r="F13" i="15"/>
  <c r="E13" i="15"/>
  <c r="D13" i="15"/>
  <c r="CF12" i="15"/>
  <c r="CF12" i="17" s="1"/>
  <c r="CE12" i="15"/>
  <c r="CD12" i="15"/>
  <c r="CD12" i="17" s="1"/>
  <c r="CC12" i="15"/>
  <c r="CC12" i="17" s="1"/>
  <c r="CB12" i="15"/>
  <c r="CB12" i="17" s="1"/>
  <c r="CA12" i="15"/>
  <c r="BZ12" i="15"/>
  <c r="BY12" i="15"/>
  <c r="BX12" i="15"/>
  <c r="BX12" i="17" s="1"/>
  <c r="BW12" i="15"/>
  <c r="BV12" i="15"/>
  <c r="BV12" i="17" s="1"/>
  <c r="BU12" i="15"/>
  <c r="BU12" i="17" s="1"/>
  <c r="BT12" i="15"/>
  <c r="BT12" i="17" s="1"/>
  <c r="BS12" i="15"/>
  <c r="BR12" i="15"/>
  <c r="BQ12" i="15"/>
  <c r="BP12" i="15"/>
  <c r="BO12" i="15"/>
  <c r="BN12" i="15"/>
  <c r="BN12" i="17" s="1"/>
  <c r="BM12" i="15"/>
  <c r="BM12" i="17" s="1"/>
  <c r="BL12" i="15"/>
  <c r="BL12" i="17" s="1"/>
  <c r="BK12" i="15"/>
  <c r="BJ12" i="15"/>
  <c r="BI12" i="15"/>
  <c r="BH12" i="15"/>
  <c r="BH12" i="17" s="1"/>
  <c r="BG12" i="15"/>
  <c r="BF12" i="15"/>
  <c r="BF12" i="17" s="1"/>
  <c r="BE12" i="15"/>
  <c r="BD12" i="15"/>
  <c r="BC12" i="15"/>
  <c r="BB12" i="15"/>
  <c r="BA12" i="15"/>
  <c r="AZ12" i="15"/>
  <c r="AY12" i="15"/>
  <c r="AX12" i="15"/>
  <c r="AX11" i="15" s="1"/>
  <c r="AW12" i="15"/>
  <c r="AV12" i="15"/>
  <c r="AU12" i="15"/>
  <c r="AT12" i="15"/>
  <c r="AS12" i="15"/>
  <c r="AR12" i="15"/>
  <c r="AQ12" i="15"/>
  <c r="AP12" i="15"/>
  <c r="AP11" i="15" s="1"/>
  <c r="AO12" i="15"/>
  <c r="AN12" i="15"/>
  <c r="AN11" i="15" s="1"/>
  <c r="AM12" i="15"/>
  <c r="AL12" i="15"/>
  <c r="AK12" i="15"/>
  <c r="AJ12" i="15"/>
  <c r="AI12" i="15"/>
  <c r="AI11" i="15" s="1"/>
  <c r="AH12" i="15"/>
  <c r="AG12" i="15"/>
  <c r="AF12" i="15"/>
  <c r="AE12" i="15"/>
  <c r="AD12" i="15"/>
  <c r="AC12" i="15"/>
  <c r="AB12" i="15"/>
  <c r="AA12" i="15"/>
  <c r="Z12" i="15"/>
  <c r="Z11" i="15" s="1"/>
  <c r="Y12" i="15"/>
  <c r="X12" i="15"/>
  <c r="X11" i="15" s="1"/>
  <c r="W12" i="15"/>
  <c r="V12" i="15"/>
  <c r="U12" i="15"/>
  <c r="T12" i="15"/>
  <c r="S12" i="15"/>
  <c r="R12" i="15"/>
  <c r="R11" i="15" s="1"/>
  <c r="Q12" i="15"/>
  <c r="P12" i="15"/>
  <c r="P11" i="15" s="1"/>
  <c r="O12" i="15"/>
  <c r="N12" i="15"/>
  <c r="M12" i="15"/>
  <c r="L12" i="15"/>
  <c r="K12" i="15"/>
  <c r="J12" i="15"/>
  <c r="J11" i="15" s="1"/>
  <c r="I12" i="15"/>
  <c r="H12" i="15"/>
  <c r="G12" i="15"/>
  <c r="F12" i="15"/>
  <c r="E12" i="15"/>
  <c r="D12" i="15"/>
  <c r="CF11" i="15"/>
  <c r="CA11" i="15"/>
  <c r="BZ11" i="15"/>
  <c r="BY11" i="15"/>
  <c r="BX11" i="15"/>
  <c r="BS11" i="15"/>
  <c r="BR11" i="15"/>
  <c r="BQ11" i="15"/>
  <c r="BP11" i="15"/>
  <c r="BK11" i="15"/>
  <c r="BJ11" i="15"/>
  <c r="BI11" i="15"/>
  <c r="BH11" i="15"/>
  <c r="BB11" i="15"/>
  <c r="BA11" i="15"/>
  <c r="AZ11" i="15"/>
  <c r="AT11" i="15"/>
  <c r="AS11" i="15"/>
  <c r="AR11" i="15"/>
  <c r="AL11" i="15"/>
  <c r="AK11" i="15"/>
  <c r="AJ11" i="15"/>
  <c r="AD11" i="15"/>
  <c r="AC11" i="15"/>
  <c r="AB11" i="15"/>
  <c r="V11" i="15"/>
  <c r="U11" i="15"/>
  <c r="T11" i="15"/>
  <c r="N11" i="15"/>
  <c r="M11" i="15"/>
  <c r="L11" i="15"/>
  <c r="F11" i="15"/>
  <c r="E11" i="15"/>
  <c r="D11" i="15"/>
  <c r="CF9" i="15"/>
  <c r="CF9" i="17" s="1"/>
  <c r="CE9" i="15"/>
  <c r="CE9" i="17" s="1"/>
  <c r="CD9" i="15"/>
  <c r="CD9" i="17" s="1"/>
  <c r="CC9" i="15"/>
  <c r="CC9" i="17" s="1"/>
  <c r="CB9" i="15"/>
  <c r="CB9" i="17" s="1"/>
  <c r="CA9" i="15"/>
  <c r="CA9" i="17" s="1"/>
  <c r="BZ9" i="15"/>
  <c r="BY9" i="15"/>
  <c r="BY9" i="17" s="1"/>
  <c r="BX9" i="15"/>
  <c r="BX9" i="17" s="1"/>
  <c r="BW9" i="15"/>
  <c r="BW9" i="17" s="1"/>
  <c r="BV9" i="15"/>
  <c r="BV9" i="17" s="1"/>
  <c r="BU9" i="15"/>
  <c r="BU9" i="17" s="1"/>
  <c r="BT9" i="15"/>
  <c r="BT9" i="17" s="1"/>
  <c r="BS9" i="15"/>
  <c r="BS9" i="17" s="1"/>
  <c r="BR9" i="15"/>
  <c r="BQ9" i="15"/>
  <c r="BQ9" i="17" s="1"/>
  <c r="BP9" i="15"/>
  <c r="BP9" i="17" s="1"/>
  <c r="BO9" i="15"/>
  <c r="BO9" i="17" s="1"/>
  <c r="BN9" i="15"/>
  <c r="BN9" i="17" s="1"/>
  <c r="BM9" i="15"/>
  <c r="BM9" i="17" s="1"/>
  <c r="BL9" i="15"/>
  <c r="BL9" i="17" s="1"/>
  <c r="BK9" i="15"/>
  <c r="BK9" i="17" s="1"/>
  <c r="BJ9" i="15"/>
  <c r="BI9" i="15"/>
  <c r="BI9" i="17" s="1"/>
  <c r="BH9" i="15"/>
  <c r="BH9" i="17" s="1"/>
  <c r="BG9" i="15"/>
  <c r="BG9" i="17" s="1"/>
  <c r="BF9" i="15"/>
  <c r="BF9" i="17" s="1"/>
  <c r="BE9" i="15"/>
  <c r="BE19" i="15" s="1"/>
  <c r="BD9" i="15"/>
  <c r="BC9" i="15"/>
  <c r="BB9" i="15"/>
  <c r="BA9" i="15"/>
  <c r="AZ9" i="15"/>
  <c r="AY9" i="15"/>
  <c r="AY19" i="15" s="1"/>
  <c r="AX9" i="15"/>
  <c r="AX19" i="15" s="1"/>
  <c r="AW9" i="15"/>
  <c r="AW19" i="15" s="1"/>
  <c r="AV9" i="15"/>
  <c r="AU9" i="15"/>
  <c r="AT9" i="15"/>
  <c r="AS9" i="15"/>
  <c r="AR9" i="15"/>
  <c r="AQ9" i="15"/>
  <c r="AQ19" i="15" s="1"/>
  <c r="AP9" i="15"/>
  <c r="AP19" i="15" s="1"/>
  <c r="AO9" i="15"/>
  <c r="AO19" i="15" s="1"/>
  <c r="AN9" i="15"/>
  <c r="AM9" i="15"/>
  <c r="AL9" i="15"/>
  <c r="AK9" i="15"/>
  <c r="AJ9" i="15"/>
  <c r="AI9" i="15"/>
  <c r="AI19" i="15" s="1"/>
  <c r="AH9" i="15"/>
  <c r="AH19" i="15" s="1"/>
  <c r="AG9" i="15"/>
  <c r="AG19" i="15" s="1"/>
  <c r="AF9" i="15"/>
  <c r="AE9" i="15"/>
  <c r="AD9" i="15"/>
  <c r="AC9" i="15"/>
  <c r="AB9" i="15"/>
  <c r="AA9" i="15"/>
  <c r="AA19" i="15" s="1"/>
  <c r="Z9" i="15"/>
  <c r="Z19" i="15" s="1"/>
  <c r="Y9" i="15"/>
  <c r="Y19" i="15" s="1"/>
  <c r="X9" i="15"/>
  <c r="W9" i="15"/>
  <c r="V9" i="15"/>
  <c r="U9" i="15"/>
  <c r="T9" i="15"/>
  <c r="S9" i="15"/>
  <c r="S19" i="15" s="1"/>
  <c r="R9" i="15"/>
  <c r="R19" i="15" s="1"/>
  <c r="Q9" i="15"/>
  <c r="Q19" i="15" s="1"/>
  <c r="P9" i="15"/>
  <c r="O9" i="15"/>
  <c r="N9" i="15"/>
  <c r="M9" i="15"/>
  <c r="L9" i="15"/>
  <c r="K9" i="15"/>
  <c r="K19" i="15" s="1"/>
  <c r="J9" i="15"/>
  <c r="J19" i="15" s="1"/>
  <c r="I9" i="15"/>
  <c r="I19" i="15" s="1"/>
  <c r="H9" i="15"/>
  <c r="G9" i="15"/>
  <c r="F9" i="15"/>
  <c r="E9" i="15"/>
  <c r="D9" i="15"/>
  <c r="CF8" i="15"/>
  <c r="CF8" i="17" s="1"/>
  <c r="CE8" i="15"/>
  <c r="CE8" i="17" s="1"/>
  <c r="CD8" i="15"/>
  <c r="CD8" i="17" s="1"/>
  <c r="CC8" i="15"/>
  <c r="CC8" i="17" s="1"/>
  <c r="CB8" i="15"/>
  <c r="CA8" i="15"/>
  <c r="BZ8" i="15"/>
  <c r="BZ8" i="17" s="1"/>
  <c r="BY8" i="15"/>
  <c r="BY8" i="17" s="1"/>
  <c r="BX8" i="15"/>
  <c r="BX8" i="17" s="1"/>
  <c r="BW8" i="15"/>
  <c r="BW8" i="17" s="1"/>
  <c r="BV8" i="15"/>
  <c r="BV8" i="17" s="1"/>
  <c r="BU8" i="15"/>
  <c r="BU8" i="17" s="1"/>
  <c r="BT8" i="15"/>
  <c r="BT8" i="17" s="1"/>
  <c r="BS8" i="15"/>
  <c r="BR8" i="15"/>
  <c r="BR8" i="17" s="1"/>
  <c r="BQ8" i="15"/>
  <c r="BQ8" i="17" s="1"/>
  <c r="BP8" i="15"/>
  <c r="BP8" i="17" s="1"/>
  <c r="BO8" i="15"/>
  <c r="BO8" i="17" s="1"/>
  <c r="BN8" i="15"/>
  <c r="BN8" i="17" s="1"/>
  <c r="BM8" i="15"/>
  <c r="BM8" i="17" s="1"/>
  <c r="BL8" i="15"/>
  <c r="BL8" i="17" s="1"/>
  <c r="BK8" i="15"/>
  <c r="BJ8" i="15"/>
  <c r="BJ8" i="17" s="1"/>
  <c r="BI8" i="15"/>
  <c r="BI8" i="17" s="1"/>
  <c r="BH8" i="15"/>
  <c r="BH8" i="17" s="1"/>
  <c r="BG8" i="15"/>
  <c r="BG8" i="17" s="1"/>
  <c r="BF8" i="15"/>
  <c r="BF8" i="17" s="1"/>
  <c r="BE8" i="15"/>
  <c r="BD8" i="15"/>
  <c r="BC8" i="15"/>
  <c r="BB8" i="15"/>
  <c r="BB6" i="15" s="1"/>
  <c r="BA8" i="15"/>
  <c r="AZ8" i="15"/>
  <c r="AY8" i="15"/>
  <c r="AX8" i="15"/>
  <c r="AW8" i="15"/>
  <c r="AV8" i="15"/>
  <c r="AU8" i="15"/>
  <c r="AT8" i="15"/>
  <c r="AT6" i="15" s="1"/>
  <c r="AS8" i="15"/>
  <c r="AR8" i="15"/>
  <c r="AQ8" i="15"/>
  <c r="AP8" i="15"/>
  <c r="AO8" i="15"/>
  <c r="AN8" i="15"/>
  <c r="AM8" i="15"/>
  <c r="AL8" i="15"/>
  <c r="AL6" i="15" s="1"/>
  <c r="AK8" i="15"/>
  <c r="AJ8" i="15"/>
  <c r="AI8" i="15"/>
  <c r="AH8" i="15"/>
  <c r="AG8" i="15"/>
  <c r="AF8" i="15"/>
  <c r="AE8" i="15"/>
  <c r="AD8" i="15"/>
  <c r="AD6" i="15" s="1"/>
  <c r="AC8" i="15"/>
  <c r="AB8" i="15"/>
  <c r="AA8" i="15"/>
  <c r="Z8" i="15"/>
  <c r="Y8" i="15"/>
  <c r="X8" i="15"/>
  <c r="W8" i="15"/>
  <c r="V8" i="15"/>
  <c r="V6" i="15" s="1"/>
  <c r="U8" i="15"/>
  <c r="T8" i="15"/>
  <c r="S8" i="15"/>
  <c r="R8" i="15"/>
  <c r="Q8" i="15"/>
  <c r="P8" i="15"/>
  <c r="O8" i="15"/>
  <c r="N8" i="15"/>
  <c r="N6" i="15" s="1"/>
  <c r="M8" i="15"/>
  <c r="L8" i="15"/>
  <c r="K8" i="15"/>
  <c r="J8" i="15"/>
  <c r="I8" i="15"/>
  <c r="H8" i="15"/>
  <c r="G8" i="15"/>
  <c r="F8" i="15"/>
  <c r="F6" i="15" s="1"/>
  <c r="E8" i="15"/>
  <c r="D8" i="15"/>
  <c r="CF7" i="15"/>
  <c r="CE7" i="15"/>
  <c r="CD7" i="15"/>
  <c r="CC7" i="15"/>
  <c r="CB7" i="15"/>
  <c r="CA7" i="15"/>
  <c r="BZ7" i="15"/>
  <c r="BY7" i="15"/>
  <c r="BX7" i="15"/>
  <c r="BW7" i="15"/>
  <c r="BV7" i="15"/>
  <c r="BU7" i="15"/>
  <c r="BT7" i="15"/>
  <c r="BS7" i="15"/>
  <c r="BR7" i="15"/>
  <c r="BQ7" i="15"/>
  <c r="BP7" i="15"/>
  <c r="BO7" i="15"/>
  <c r="BN7" i="15"/>
  <c r="BM7" i="15"/>
  <c r="BL7" i="15"/>
  <c r="BK7" i="15"/>
  <c r="BJ7" i="15"/>
  <c r="BJ6" i="17" s="1"/>
  <c r="BI7" i="15"/>
  <c r="BH7" i="15"/>
  <c r="BG7" i="15"/>
  <c r="BF7" i="15"/>
  <c r="BE7" i="15"/>
  <c r="BD7" i="15"/>
  <c r="BC7" i="15"/>
  <c r="BC6" i="15" s="1"/>
  <c r="BB7" i="15"/>
  <c r="BA7" i="15"/>
  <c r="BA6" i="15" s="1"/>
  <c r="AZ7" i="15"/>
  <c r="AY7" i="15"/>
  <c r="AY6" i="15" s="1"/>
  <c r="AX7" i="15"/>
  <c r="AW7" i="15"/>
  <c r="AV7" i="15"/>
  <c r="AU7" i="15"/>
  <c r="AU6" i="15" s="1"/>
  <c r="AT7" i="15"/>
  <c r="AS7" i="15"/>
  <c r="AS6" i="15" s="1"/>
  <c r="AR7" i="15"/>
  <c r="AQ7" i="15"/>
  <c r="AQ6" i="15" s="1"/>
  <c r="AP7" i="15"/>
  <c r="AO7" i="15"/>
  <c r="AN7" i="15"/>
  <c r="AM7" i="15"/>
  <c r="AM6" i="15" s="1"/>
  <c r="AL7" i="15"/>
  <c r="AK7" i="15"/>
  <c r="AK6" i="15" s="1"/>
  <c r="AJ7" i="15"/>
  <c r="AI7" i="15"/>
  <c r="AI6" i="15" s="1"/>
  <c r="AH7" i="15"/>
  <c r="AG7" i="15"/>
  <c r="AF7" i="15"/>
  <c r="AE7" i="15"/>
  <c r="AE6" i="15" s="1"/>
  <c r="AD7" i="15"/>
  <c r="AC7" i="15"/>
  <c r="AC6" i="15" s="1"/>
  <c r="AB7" i="15"/>
  <c r="AA7" i="15"/>
  <c r="AA6" i="15" s="1"/>
  <c r="Z7" i="15"/>
  <c r="Y7" i="15"/>
  <c r="X7" i="15"/>
  <c r="W7" i="15"/>
  <c r="W6" i="15" s="1"/>
  <c r="V7" i="15"/>
  <c r="U7" i="15"/>
  <c r="U6" i="15" s="1"/>
  <c r="T7" i="15"/>
  <c r="S7" i="15"/>
  <c r="S6" i="15" s="1"/>
  <c r="R7" i="15"/>
  <c r="Q7" i="15"/>
  <c r="P7" i="15"/>
  <c r="O7" i="15"/>
  <c r="O6" i="15" s="1"/>
  <c r="N7" i="15"/>
  <c r="M7" i="15"/>
  <c r="M6" i="15" s="1"/>
  <c r="L7" i="15"/>
  <c r="K7" i="15"/>
  <c r="K6" i="15" s="1"/>
  <c r="J7" i="15"/>
  <c r="I7" i="15"/>
  <c r="H7" i="15"/>
  <c r="G7" i="15"/>
  <c r="G6" i="15" s="1"/>
  <c r="F7" i="15"/>
  <c r="E7" i="15"/>
  <c r="E6" i="15" s="1"/>
  <c r="D7" i="15"/>
  <c r="CF6" i="15"/>
  <c r="CF5" i="15" s="1"/>
  <c r="CE6" i="15"/>
  <c r="CD6" i="15"/>
  <c r="CC6" i="15"/>
  <c r="BY6" i="15"/>
  <c r="BX6" i="15"/>
  <c r="BX5" i="15" s="1"/>
  <c r="BW6" i="15"/>
  <c r="BV6" i="15"/>
  <c r="BU6" i="15"/>
  <c r="BQ6" i="15"/>
  <c r="BP6" i="15"/>
  <c r="BP5" i="15" s="1"/>
  <c r="BO6" i="15"/>
  <c r="BN6" i="15"/>
  <c r="BM6" i="15"/>
  <c r="BI6" i="15"/>
  <c r="BH6" i="15"/>
  <c r="BH5" i="15" s="1"/>
  <c r="BF6" i="15"/>
  <c r="BE6" i="15"/>
  <c r="AZ6" i="15"/>
  <c r="AZ5" i="15" s="1"/>
  <c r="AX6" i="15"/>
  <c r="AW6" i="15"/>
  <c r="AR6" i="15"/>
  <c r="AR5" i="15" s="1"/>
  <c r="AP6" i="15"/>
  <c r="AO6" i="15"/>
  <c r="AJ6" i="15"/>
  <c r="AJ5" i="15" s="1"/>
  <c r="AH6" i="15"/>
  <c r="AG6" i="15"/>
  <c r="AB6" i="15"/>
  <c r="AB5" i="15" s="1"/>
  <c r="Z6" i="15"/>
  <c r="Y6" i="15"/>
  <c r="T6" i="15"/>
  <c r="T5" i="15" s="1"/>
  <c r="R6" i="15"/>
  <c r="Q6" i="15"/>
  <c r="L6" i="15"/>
  <c r="L5" i="15" s="1"/>
  <c r="J6" i="15"/>
  <c r="I6" i="15"/>
  <c r="D6" i="15"/>
  <c r="D5" i="15" s="1"/>
  <c r="CE5" i="15"/>
  <c r="CD5" i="15"/>
  <c r="BY5" i="15"/>
  <c r="BW5" i="15"/>
  <c r="BV5" i="15"/>
  <c r="BQ5" i="15"/>
  <c r="BO5" i="15"/>
  <c r="BN5" i="15"/>
  <c r="BF5" i="15"/>
  <c r="AX5" i="15"/>
  <c r="AP5" i="15"/>
  <c r="AH5" i="15"/>
  <c r="Z5" i="15"/>
  <c r="R5" i="15"/>
  <c r="J5" i="15"/>
  <c r="CC44" i="14"/>
  <c r="CB44" i="14"/>
  <c r="BU44" i="14"/>
  <c r="BT44" i="14"/>
  <c r="BM44" i="14"/>
  <c r="BL44" i="14"/>
  <c r="AN44" i="14"/>
  <c r="CF44" i="14"/>
  <c r="CE44" i="14"/>
  <c r="CD44" i="14"/>
  <c r="BY44" i="14"/>
  <c r="BX44" i="14"/>
  <c r="BW44" i="14"/>
  <c r="BV44" i="14"/>
  <c r="BQ44" i="14"/>
  <c r="BP44" i="14"/>
  <c r="BO44" i="14"/>
  <c r="BN44" i="14"/>
  <c r="BG43" i="14"/>
  <c r="BG44" i="14" s="1"/>
  <c r="AY43" i="14"/>
  <c r="AY44" i="14" s="1"/>
  <c r="AQ43" i="14"/>
  <c r="AQ44" i="14" s="1"/>
  <c r="AI43" i="14"/>
  <c r="CA44" i="14"/>
  <c r="BS44" i="14"/>
  <c r="BK42" i="14"/>
  <c r="BJ42" i="14"/>
  <c r="BC42" i="14"/>
  <c r="BB42" i="14"/>
  <c r="AU42" i="14"/>
  <c r="AT42" i="14"/>
  <c r="AM42" i="14"/>
  <c r="AL42" i="14"/>
  <c r="BH43" i="14"/>
  <c r="BH44" i="14" s="1"/>
  <c r="AZ43" i="14"/>
  <c r="AZ44" i="14" s="1"/>
  <c r="AR43" i="14"/>
  <c r="AR44" i="14" s="1"/>
  <c r="AJ43" i="14"/>
  <c r="AJ44" i="14" s="1"/>
  <c r="BJ43" i="14"/>
  <c r="BI43" i="14"/>
  <c r="BF43" i="14"/>
  <c r="BF44" i="14" s="1"/>
  <c r="BD43" i="14"/>
  <c r="BB43" i="14"/>
  <c r="BA43" i="14"/>
  <c r="AX43" i="14"/>
  <c r="AX44" i="14" s="1"/>
  <c r="AV43" i="14"/>
  <c r="AT43" i="14"/>
  <c r="AT44" i="14" s="1"/>
  <c r="AS43" i="14"/>
  <c r="AP43" i="14"/>
  <c r="AP44" i="14" s="1"/>
  <c r="AN43" i="14"/>
  <c r="AL43" i="14"/>
  <c r="AL44" i="14" s="1"/>
  <c r="AK43" i="14"/>
  <c r="AH43" i="14"/>
  <c r="AH44" i="14" s="1"/>
  <c r="BI42" i="14"/>
  <c r="BH42" i="14"/>
  <c r="BG42" i="14"/>
  <c r="BF42" i="14"/>
  <c r="BE42" i="14"/>
  <c r="BD42" i="14"/>
  <c r="BD44" i="14" s="1"/>
  <c r="BA42" i="14"/>
  <c r="AZ42" i="14"/>
  <c r="AY42" i="14"/>
  <c r="AX42" i="14"/>
  <c r="AW42" i="14"/>
  <c r="AV42" i="14"/>
  <c r="AV44" i="14" s="1"/>
  <c r="AS42" i="14"/>
  <c r="AR42" i="14"/>
  <c r="AQ42" i="14"/>
  <c r="AP42" i="14"/>
  <c r="AO42" i="14"/>
  <c r="AN42" i="14"/>
  <c r="AK42" i="14"/>
  <c r="AJ42" i="14"/>
  <c r="AI42" i="14"/>
  <c r="AH42" i="14"/>
  <c r="BD35" i="14"/>
  <c r="BG34" i="14"/>
  <c r="BG35" i="14" s="1"/>
  <c r="AY34" i="14"/>
  <c r="AY35" i="14" s="1"/>
  <c r="AQ34" i="14"/>
  <c r="AI34" i="14"/>
  <c r="AI35" i="14" s="1"/>
  <c r="BK33" i="14"/>
  <c r="BJ33" i="14"/>
  <c r="BC33" i="14"/>
  <c r="BB33" i="14"/>
  <c r="AU33" i="14"/>
  <c r="AT33" i="14"/>
  <c r="AM33" i="14"/>
  <c r="AL33" i="14"/>
  <c r="BH34" i="14"/>
  <c r="AZ34" i="14"/>
  <c r="AR34" i="14"/>
  <c r="AJ34" i="14"/>
  <c r="BK34" i="14"/>
  <c r="BK35" i="14" s="1"/>
  <c r="BJ34" i="14"/>
  <c r="BJ35" i="14" s="1"/>
  <c r="BI34" i="14"/>
  <c r="BF34" i="14"/>
  <c r="BE34" i="14"/>
  <c r="BE35" i="14" s="1"/>
  <c r="BD34" i="14"/>
  <c r="BC34" i="14"/>
  <c r="BC35" i="14" s="1"/>
  <c r="BB34" i="14"/>
  <c r="BB35" i="14" s="1"/>
  <c r="BA34" i="14"/>
  <c r="AX34" i="14"/>
  <c r="AW34" i="14"/>
  <c r="AW35" i="14" s="1"/>
  <c r="AV34" i="14"/>
  <c r="AU34" i="14"/>
  <c r="AU35" i="14" s="1"/>
  <c r="AT34" i="14"/>
  <c r="AT35" i="14" s="1"/>
  <c r="AS34" i="14"/>
  <c r="AP34" i="14"/>
  <c r="AO34" i="14"/>
  <c r="AO35" i="14" s="1"/>
  <c r="AN34" i="14"/>
  <c r="AN35" i="14" s="1"/>
  <c r="AM34" i="14"/>
  <c r="AM35" i="14" s="1"/>
  <c r="AL34" i="14"/>
  <c r="AL35" i="14" s="1"/>
  <c r="AK34" i="14"/>
  <c r="AH34" i="14"/>
  <c r="BI33" i="14"/>
  <c r="BH33" i="14"/>
  <c r="BG33" i="14"/>
  <c r="BF33" i="14"/>
  <c r="BE33" i="14"/>
  <c r="BD33" i="14"/>
  <c r="BA33" i="14"/>
  <c r="AZ33" i="14"/>
  <c r="AY33" i="14"/>
  <c r="AX33" i="14"/>
  <c r="AW33" i="14"/>
  <c r="AV33" i="14"/>
  <c r="AV35" i="14" s="1"/>
  <c r="AS33" i="14"/>
  <c r="AR33" i="14"/>
  <c r="AQ33" i="14"/>
  <c r="AP33" i="14"/>
  <c r="AO33" i="14"/>
  <c r="AN33" i="14"/>
  <c r="AK33" i="14"/>
  <c r="AJ33" i="14"/>
  <c r="AI33" i="14"/>
  <c r="AH33" i="14"/>
  <c r="BP20" i="14"/>
  <c r="BH20" i="14"/>
  <c r="BU19" i="14"/>
  <c r="BU20" i="14" s="1"/>
  <c r="BN19" i="14"/>
  <c r="BN20" i="14" s="1"/>
  <c r="BM19" i="14"/>
  <c r="BM20" i="14" s="1"/>
  <c r="BF19" i="14"/>
  <c r="BF20" i="14" s="1"/>
  <c r="BE19" i="14"/>
  <c r="BE20" i="14" s="1"/>
  <c r="BD19" i="14"/>
  <c r="BD20" i="14" s="1"/>
  <c r="BT19" i="14"/>
  <c r="BT20" i="14" s="1"/>
  <c r="BL19" i="14"/>
  <c r="BL20" i="14" s="1"/>
  <c r="BS19" i="14"/>
  <c r="BS20" i="14" s="1"/>
  <c r="BR19" i="14"/>
  <c r="BR20" i="14" s="1"/>
  <c r="BQ19" i="14"/>
  <c r="BQ20" i="14" s="1"/>
  <c r="BP19" i="14"/>
  <c r="BO19" i="14"/>
  <c r="BO20" i="14" s="1"/>
  <c r="BK19" i="14"/>
  <c r="BK20" i="14" s="1"/>
  <c r="BJ19" i="14"/>
  <c r="BJ20" i="14" s="1"/>
  <c r="BI19" i="14"/>
  <c r="BI20" i="14" s="1"/>
  <c r="BH19" i="14"/>
  <c r="BG19" i="14"/>
  <c r="BG20" i="14" s="1"/>
  <c r="BC19" i="14"/>
  <c r="BC20" i="14" s="1"/>
  <c r="BB19" i="14"/>
  <c r="BB20" i="14" s="1"/>
  <c r="BA19" i="14"/>
  <c r="BA20" i="14" s="1"/>
  <c r="AY12" i="14"/>
  <c r="BZ11" i="14"/>
  <c r="BZ12" i="14" s="1"/>
  <c r="BR11" i="14"/>
  <c r="BR12" i="14" s="1"/>
  <c r="BJ11" i="14"/>
  <c r="BJ12" i="14" s="1"/>
  <c r="BB11" i="14"/>
  <c r="BB12" i="14" s="1"/>
  <c r="AT11" i="14"/>
  <c r="AT12" i="14" s="1"/>
  <c r="AL11" i="14"/>
  <c r="AL12" i="14" s="1"/>
  <c r="CA11" i="14"/>
  <c r="CA12" i="14" s="1"/>
  <c r="BS11" i="14"/>
  <c r="BS12" i="14" s="1"/>
  <c r="BK11" i="14"/>
  <c r="BK12" i="14" s="1"/>
  <c r="BC11" i="14"/>
  <c r="BC12" i="14" s="1"/>
  <c r="AU11" i="14"/>
  <c r="AU12" i="14" s="1"/>
  <c r="AM11" i="14"/>
  <c r="AM12" i="14" s="1"/>
  <c r="CF11" i="14"/>
  <c r="CF12" i="14" s="1"/>
  <c r="CE11" i="14"/>
  <c r="CE12" i="14" s="1"/>
  <c r="CD11" i="14"/>
  <c r="CD12" i="14" s="1"/>
  <c r="CC11" i="14"/>
  <c r="CC12" i="14" s="1"/>
  <c r="CB11" i="14"/>
  <c r="CB12" i="14" s="1"/>
  <c r="BY11" i="14"/>
  <c r="BX11" i="14"/>
  <c r="BX12" i="14" s="1"/>
  <c r="BW11" i="14"/>
  <c r="BW12" i="14" s="1"/>
  <c r="BV11" i="14"/>
  <c r="BV12" i="14" s="1"/>
  <c r="BU11" i="14"/>
  <c r="BU12" i="14" s="1"/>
  <c r="BT11" i="14"/>
  <c r="BT12" i="14" s="1"/>
  <c r="BQ11" i="14"/>
  <c r="BP11" i="14"/>
  <c r="BP12" i="14" s="1"/>
  <c r="BO11" i="14"/>
  <c r="BO12" i="14" s="1"/>
  <c r="BN11" i="14"/>
  <c r="BN12" i="14" s="1"/>
  <c r="BM11" i="14"/>
  <c r="BM12" i="14" s="1"/>
  <c r="BL11" i="14"/>
  <c r="BL12" i="14" s="1"/>
  <c r="BI11" i="14"/>
  <c r="BH11" i="14"/>
  <c r="BH12" i="14" s="1"/>
  <c r="BG11" i="14"/>
  <c r="BG12" i="14" s="1"/>
  <c r="BF11" i="14"/>
  <c r="BF12" i="14" s="1"/>
  <c r="BE11" i="14"/>
  <c r="BE12" i="14" s="1"/>
  <c r="BD11" i="14"/>
  <c r="BD12" i="14" s="1"/>
  <c r="BA11" i="14"/>
  <c r="AZ11" i="14"/>
  <c r="AZ12" i="14" s="1"/>
  <c r="AY11" i="14"/>
  <c r="AX11" i="14"/>
  <c r="AX12" i="14" s="1"/>
  <c r="AW11" i="14"/>
  <c r="AW12" i="14" s="1"/>
  <c r="AV11" i="14"/>
  <c r="AV12" i="14" s="1"/>
  <c r="AS11" i="14"/>
  <c r="AR11" i="14"/>
  <c r="AR12" i="14" s="1"/>
  <c r="AQ11" i="14"/>
  <c r="AQ12" i="14" s="1"/>
  <c r="AP11" i="14"/>
  <c r="AP12" i="14" s="1"/>
  <c r="AO11" i="14"/>
  <c r="AO12" i="14" s="1"/>
  <c r="AN11" i="14"/>
  <c r="AN12" i="14" s="1"/>
  <c r="AK11" i="14"/>
  <c r="AJ11" i="14"/>
  <c r="AJ12" i="14" s="1"/>
  <c r="AI11" i="14"/>
  <c r="AI12" i="14" s="1"/>
  <c r="AH11" i="14"/>
  <c r="AH12" i="14" s="1"/>
  <c r="BL101" i="13"/>
  <c r="BH101" i="13"/>
  <c r="BL91" i="13"/>
  <c r="BH91" i="13"/>
  <c r="BL64" i="13"/>
  <c r="BL55" i="13"/>
  <c r="BP107" i="12"/>
  <c r="BO107" i="12"/>
  <c r="BN107" i="12"/>
  <c r="BM107" i="12"/>
  <c r="BL107" i="12"/>
  <c r="BP97" i="12"/>
  <c r="BO97" i="12"/>
  <c r="BN97" i="12"/>
  <c r="BM97" i="12"/>
  <c r="BL97" i="12"/>
  <c r="AP88" i="12"/>
  <c r="AO88" i="12"/>
  <c r="AN88" i="12"/>
  <c r="AM88" i="12"/>
  <c r="AL88" i="12"/>
  <c r="AK88" i="12"/>
  <c r="AJ88" i="12"/>
  <c r="AI88" i="12"/>
  <c r="AH88" i="12"/>
  <c r="BN87" i="12"/>
  <c r="AP87" i="12"/>
  <c r="AO87" i="12"/>
  <c r="AN87" i="12"/>
  <c r="AM87" i="12"/>
  <c r="AL87" i="12"/>
  <c r="AK87" i="12"/>
  <c r="AJ87" i="12"/>
  <c r="AI87" i="12"/>
  <c r="AH87" i="12"/>
  <c r="BI84" i="12"/>
  <c r="BH84" i="12"/>
  <c r="BG84" i="12"/>
  <c r="BF84" i="12"/>
  <c r="BE84" i="12"/>
  <c r="BD84" i="12"/>
  <c r="BC84" i="12"/>
  <c r="BB84" i="12"/>
  <c r="BA84" i="12"/>
  <c r="AZ84" i="12"/>
  <c r="AY84" i="12"/>
  <c r="AX84" i="12"/>
  <c r="AW84" i="12"/>
  <c r="AV84" i="12"/>
  <c r="AU84" i="12"/>
  <c r="AT84" i="12"/>
  <c r="AS84" i="12"/>
  <c r="AR84" i="12"/>
  <c r="AQ84" i="12"/>
  <c r="AP84" i="12"/>
  <c r="AO84" i="12"/>
  <c r="AN84" i="12"/>
  <c r="AM84" i="12"/>
  <c r="AL84" i="12"/>
  <c r="AK84" i="12"/>
  <c r="AJ84" i="12"/>
  <c r="AI84" i="12"/>
  <c r="AH84" i="12"/>
  <c r="BI83" i="12"/>
  <c r="BH83" i="12"/>
  <c r="BG83" i="12"/>
  <c r="BF83" i="12"/>
  <c r="BE83" i="12"/>
  <c r="BD83" i="12"/>
  <c r="BC83" i="12"/>
  <c r="BB83" i="12"/>
  <c r="BA83" i="12"/>
  <c r="AZ83" i="12"/>
  <c r="AY83" i="12"/>
  <c r="AX83" i="12"/>
  <c r="AW83" i="12"/>
  <c r="AV83" i="12"/>
  <c r="AU83" i="12"/>
  <c r="AT83" i="12"/>
  <c r="AS83" i="12"/>
  <c r="AR83" i="12"/>
  <c r="AQ83" i="12"/>
  <c r="AP83" i="12"/>
  <c r="AO83" i="12"/>
  <c r="AN83" i="12"/>
  <c r="AM83" i="12"/>
  <c r="AL83" i="12"/>
  <c r="AK83" i="12"/>
  <c r="AJ83" i="12"/>
  <c r="AI83" i="12"/>
  <c r="AH83" i="12"/>
  <c r="AP80" i="12"/>
  <c r="AO80" i="12"/>
  <c r="AN80" i="12"/>
  <c r="AM80" i="12"/>
  <c r="AL80" i="12"/>
  <c r="AK80" i="12"/>
  <c r="AJ80" i="12"/>
  <c r="AI80" i="12"/>
  <c r="AH80" i="12"/>
  <c r="AP79" i="12"/>
  <c r="AO79" i="12"/>
  <c r="AN79" i="12"/>
  <c r="AM79" i="12"/>
  <c r="AL79" i="12"/>
  <c r="AK79" i="12"/>
  <c r="AJ79" i="12"/>
  <c r="AI79" i="12"/>
  <c r="AH79" i="12"/>
  <c r="AP76" i="12"/>
  <c r="AO76" i="12"/>
  <c r="AN76" i="12"/>
  <c r="AM76" i="12"/>
  <c r="AL76" i="12"/>
  <c r="AK76" i="12"/>
  <c r="AJ76" i="12"/>
  <c r="AI76" i="12"/>
  <c r="AH76" i="12"/>
  <c r="AP75" i="12"/>
  <c r="AO75" i="12"/>
  <c r="AN75" i="12"/>
  <c r="AM75" i="12"/>
  <c r="AL75" i="12"/>
  <c r="AK75" i="12"/>
  <c r="AJ75" i="12"/>
  <c r="AI75" i="12"/>
  <c r="AH75" i="12"/>
  <c r="CA72" i="12"/>
  <c r="BZ72" i="12"/>
  <c r="BR72" i="12"/>
  <c r="CF71" i="12"/>
  <c r="CE71" i="12"/>
  <c r="CE72" i="12" s="1"/>
  <c r="CD71" i="12"/>
  <c r="CD72" i="12" s="1"/>
  <c r="CC71" i="12"/>
  <c r="CB71" i="12"/>
  <c r="CA71" i="12"/>
  <c r="BZ71" i="12"/>
  <c r="BY71" i="12"/>
  <c r="BY72" i="12" s="1"/>
  <c r="BX71" i="12"/>
  <c r="BW71" i="12"/>
  <c r="BW72" i="12" s="1"/>
  <c r="BV71" i="12"/>
  <c r="BV72" i="12" s="1"/>
  <c r="BU71" i="12"/>
  <c r="BT71" i="12"/>
  <c r="BS71" i="12"/>
  <c r="BR71" i="12"/>
  <c r="BO71" i="12"/>
  <c r="BO72" i="12" s="1"/>
  <c r="BG71" i="12"/>
  <c r="AY71" i="12"/>
  <c r="AI71" i="12"/>
  <c r="CF70" i="12"/>
  <c r="CE70" i="12"/>
  <c r="CD70" i="12"/>
  <c r="CC70" i="12"/>
  <c r="CB70" i="12"/>
  <c r="CA70" i="12"/>
  <c r="BZ70" i="12"/>
  <c r="BY70" i="12"/>
  <c r="BX70" i="12"/>
  <c r="BW70" i="12"/>
  <c r="BV70" i="12"/>
  <c r="BU70" i="12"/>
  <c r="BT70" i="12"/>
  <c r="BS70" i="12"/>
  <c r="BR70" i="12"/>
  <c r="BP70" i="12"/>
  <c r="BO70" i="12"/>
  <c r="BL70" i="12"/>
  <c r="BK70" i="12"/>
  <c r="BH70" i="12"/>
  <c r="BG70" i="12"/>
  <c r="BG72" i="12" s="1"/>
  <c r="BD70" i="12"/>
  <c r="BC70" i="12"/>
  <c r="AZ70" i="12"/>
  <c r="AY70" i="12"/>
  <c r="AY72" i="12" s="1"/>
  <c r="AV70" i="12"/>
  <c r="AU70" i="12"/>
  <c r="AR70" i="12"/>
  <c r="AQ70" i="12"/>
  <c r="AN70" i="12"/>
  <c r="AM70" i="12"/>
  <c r="AJ70" i="12"/>
  <c r="AI70" i="12"/>
  <c r="AI72" i="12" s="1"/>
  <c r="CF69" i="12"/>
  <c r="CE69" i="12"/>
  <c r="CD69" i="12"/>
  <c r="CC69" i="12"/>
  <c r="CB69" i="12"/>
  <c r="CA69" i="12"/>
  <c r="BZ69" i="12"/>
  <c r="BY69" i="12"/>
  <c r="BX69" i="12"/>
  <c r="BW69" i="12"/>
  <c r="BV69" i="12"/>
  <c r="BU69" i="12"/>
  <c r="BT69" i="12"/>
  <c r="BS69" i="12"/>
  <c r="BR69" i="12"/>
  <c r="BQ69" i="12"/>
  <c r="BP69" i="12"/>
  <c r="BO69" i="12"/>
  <c r="BN69" i="12"/>
  <c r="BM69" i="12"/>
  <c r="BL69" i="12"/>
  <c r="BK69" i="12"/>
  <c r="BJ69" i="12"/>
  <c r="BI69" i="12"/>
  <c r="BH69" i="12"/>
  <c r="BG69" i="12"/>
  <c r="BF69" i="12"/>
  <c r="BE69" i="12"/>
  <c r="BD69" i="12"/>
  <c r="BC69" i="12"/>
  <c r="BB69" i="12"/>
  <c r="BA69" i="12"/>
  <c r="AZ69" i="12"/>
  <c r="AY69" i="12"/>
  <c r="AX69" i="12"/>
  <c r="AW69" i="12"/>
  <c r="AV69" i="12"/>
  <c r="AU69" i="12"/>
  <c r="AT69" i="12"/>
  <c r="AS69" i="12"/>
  <c r="AR69" i="12"/>
  <c r="AQ69" i="12"/>
  <c r="AP69" i="12"/>
  <c r="AO69" i="12"/>
  <c r="AN69" i="12"/>
  <c r="AM69" i="12"/>
  <c r="AL69" i="12"/>
  <c r="AK69" i="12"/>
  <c r="AJ69" i="12"/>
  <c r="AI69" i="12"/>
  <c r="AH69" i="12"/>
  <c r="CF68" i="12"/>
  <c r="CE68" i="12"/>
  <c r="CD68" i="12"/>
  <c r="CC68" i="12"/>
  <c r="CB68" i="12"/>
  <c r="CA68" i="12"/>
  <c r="BZ68" i="12"/>
  <c r="BY68" i="12"/>
  <c r="BX68" i="12"/>
  <c r="BW68" i="12"/>
  <c r="BV68" i="12"/>
  <c r="BU68" i="12"/>
  <c r="BT68" i="12"/>
  <c r="BS68" i="12"/>
  <c r="BR68" i="12"/>
  <c r="BQ68" i="12"/>
  <c r="BP68" i="12"/>
  <c r="BO68" i="12"/>
  <c r="BN68" i="12"/>
  <c r="BM68" i="12"/>
  <c r="BL68" i="12"/>
  <c r="BK68" i="12"/>
  <c r="BJ68" i="12"/>
  <c r="BI68" i="12"/>
  <c r="BH68" i="12"/>
  <c r="BG68" i="12"/>
  <c r="BF68" i="12"/>
  <c r="BE68" i="12"/>
  <c r="BD68" i="12"/>
  <c r="BC68" i="12"/>
  <c r="BB68" i="12"/>
  <c r="BA68" i="12"/>
  <c r="AZ68" i="12"/>
  <c r="AY68" i="12"/>
  <c r="AX68" i="12"/>
  <c r="AW68" i="12"/>
  <c r="AV68" i="12"/>
  <c r="AU68" i="12"/>
  <c r="AT68" i="12"/>
  <c r="AS68" i="12"/>
  <c r="AR68" i="12"/>
  <c r="AQ68" i="12"/>
  <c r="AP68" i="12"/>
  <c r="AO68" i="12"/>
  <c r="AN68" i="12"/>
  <c r="AM68" i="12"/>
  <c r="AL68" i="12"/>
  <c r="AK68" i="12"/>
  <c r="AJ68" i="12"/>
  <c r="AI68" i="12"/>
  <c r="AH68" i="12"/>
  <c r="CF67" i="12"/>
  <c r="CE67" i="12"/>
  <c r="CD67" i="12"/>
  <c r="CC67" i="12"/>
  <c r="CB67" i="12"/>
  <c r="CA67" i="12"/>
  <c r="BZ67" i="12"/>
  <c r="BY67" i="12"/>
  <c r="BX67" i="12"/>
  <c r="BW67" i="12"/>
  <c r="BV67" i="12"/>
  <c r="BU67" i="12"/>
  <c r="BT67" i="12"/>
  <c r="BS67" i="12"/>
  <c r="BR67" i="12"/>
  <c r="BQ67" i="12"/>
  <c r="BP67" i="12"/>
  <c r="BO67" i="12"/>
  <c r="BN67" i="12"/>
  <c r="BM67" i="12"/>
  <c r="BL67" i="12"/>
  <c r="BK67" i="12"/>
  <c r="BJ67" i="12"/>
  <c r="BI67" i="12"/>
  <c r="BH67" i="12"/>
  <c r="BG67" i="12"/>
  <c r="BF67" i="12"/>
  <c r="BE67" i="12"/>
  <c r="BD67" i="12"/>
  <c r="BC67" i="12"/>
  <c r="BB67" i="12"/>
  <c r="BA67" i="12"/>
  <c r="AZ67" i="12"/>
  <c r="AY67" i="12"/>
  <c r="AX67" i="12"/>
  <c r="AW67" i="12"/>
  <c r="AV67" i="12"/>
  <c r="AU67" i="12"/>
  <c r="AT67" i="12"/>
  <c r="AS67" i="12"/>
  <c r="AR67" i="12"/>
  <c r="AQ67" i="12"/>
  <c r="AP67" i="12"/>
  <c r="AO67" i="12"/>
  <c r="AN67" i="12"/>
  <c r="AM67" i="12"/>
  <c r="AL67" i="12"/>
  <c r="AK67" i="12"/>
  <c r="AJ67" i="12"/>
  <c r="AI67" i="12"/>
  <c r="AH67" i="12"/>
  <c r="CF66" i="12"/>
  <c r="CE66" i="12"/>
  <c r="CD66" i="12"/>
  <c r="CC66" i="12"/>
  <c r="CB66" i="12"/>
  <c r="CA66" i="12"/>
  <c r="BZ66" i="12"/>
  <c r="BY66" i="12"/>
  <c r="BX66" i="12"/>
  <c r="BW66" i="12"/>
  <c r="BV66" i="12"/>
  <c r="BU66" i="12"/>
  <c r="BT66" i="12"/>
  <c r="BS66" i="12"/>
  <c r="BR66" i="12"/>
  <c r="BQ66" i="12"/>
  <c r="BP66" i="12"/>
  <c r="BO66" i="12"/>
  <c r="BN66" i="12"/>
  <c r="BM66" i="12"/>
  <c r="BL66" i="12"/>
  <c r="BK66" i="12"/>
  <c r="BJ66" i="12"/>
  <c r="BI66" i="12"/>
  <c r="BH66" i="12"/>
  <c r="BG66" i="12"/>
  <c r="BF66" i="12"/>
  <c r="BE66" i="12"/>
  <c r="BD66" i="12"/>
  <c r="BC66" i="12"/>
  <c r="BB66" i="12"/>
  <c r="BA66" i="12"/>
  <c r="AZ66" i="12"/>
  <c r="AY66" i="12"/>
  <c r="AX66" i="12"/>
  <c r="AW66" i="12"/>
  <c r="AV66" i="12"/>
  <c r="AU66" i="12"/>
  <c r="AT66" i="12"/>
  <c r="AS66" i="12"/>
  <c r="AR66" i="12"/>
  <c r="AQ66" i="12"/>
  <c r="AP66" i="12"/>
  <c r="AO66" i="12"/>
  <c r="AN66" i="12"/>
  <c r="AM66" i="12"/>
  <c r="AL66" i="12"/>
  <c r="AK66" i="12"/>
  <c r="AJ66" i="12"/>
  <c r="AI66" i="12"/>
  <c r="AH66" i="12"/>
  <c r="CF65" i="12"/>
  <c r="CE65" i="12"/>
  <c r="CD65" i="12"/>
  <c r="CC65" i="12"/>
  <c r="CB65" i="12"/>
  <c r="CA65" i="12"/>
  <c r="BZ65" i="12"/>
  <c r="BY65" i="12"/>
  <c r="BX65" i="12"/>
  <c r="BW65" i="12"/>
  <c r="BV65" i="12"/>
  <c r="BU65" i="12"/>
  <c r="BT65" i="12"/>
  <c r="BS65" i="12"/>
  <c r="BR65" i="12"/>
  <c r="BQ65" i="12"/>
  <c r="BP65" i="12"/>
  <c r="BO65" i="12"/>
  <c r="BN65" i="12"/>
  <c r="BM65" i="12"/>
  <c r="BL65" i="12"/>
  <c r="BK65" i="12"/>
  <c r="BJ65" i="12"/>
  <c r="BI65" i="12"/>
  <c r="BH65" i="12"/>
  <c r="BG65" i="12"/>
  <c r="BF65" i="12"/>
  <c r="BE65" i="12"/>
  <c r="BD65" i="12"/>
  <c r="BC65" i="12"/>
  <c r="BB65" i="12"/>
  <c r="BA65" i="12"/>
  <c r="AZ65" i="12"/>
  <c r="AY65" i="12"/>
  <c r="AX65" i="12"/>
  <c r="AW65" i="12"/>
  <c r="AV65" i="12"/>
  <c r="AU65" i="12"/>
  <c r="AT65" i="12"/>
  <c r="AS65" i="12"/>
  <c r="AR65" i="12"/>
  <c r="AQ65" i="12"/>
  <c r="AP65" i="12"/>
  <c r="AO65" i="12"/>
  <c r="AN65" i="12"/>
  <c r="AM65" i="12"/>
  <c r="AL65" i="12"/>
  <c r="AK65" i="12"/>
  <c r="AJ65" i="12"/>
  <c r="AI65" i="12"/>
  <c r="AH65" i="12"/>
  <c r="BZ63" i="12"/>
  <c r="BR63" i="12"/>
  <c r="CA62" i="12"/>
  <c r="BZ62" i="12"/>
  <c r="BT62" i="12"/>
  <c r="BT63" i="12" s="1"/>
  <c r="BR62" i="12"/>
  <c r="BK62" i="12"/>
  <c r="BJ62" i="12"/>
  <c r="BG62" i="12"/>
  <c r="BD62" i="12"/>
  <c r="BC62" i="12"/>
  <c r="BB62" i="12"/>
  <c r="AV62" i="12"/>
  <c r="AU62" i="12"/>
  <c r="AT62" i="12"/>
  <c r="AN62" i="12"/>
  <c r="AM62" i="12"/>
  <c r="AL62" i="12"/>
  <c r="AI62" i="12"/>
  <c r="AI63" i="12" s="1"/>
  <c r="CF61" i="12"/>
  <c r="CE61" i="12"/>
  <c r="CD61" i="12"/>
  <c r="CC61" i="12"/>
  <c r="CB61" i="12"/>
  <c r="CA61" i="12"/>
  <c r="BZ61" i="12"/>
  <c r="BY61" i="12"/>
  <c r="BX61" i="12"/>
  <c r="BW61" i="12"/>
  <c r="BV61" i="12"/>
  <c r="BU61" i="12"/>
  <c r="BT61" i="12"/>
  <c r="BS61" i="12"/>
  <c r="BR61" i="12"/>
  <c r="BQ61" i="12"/>
  <c r="BP61" i="12"/>
  <c r="BO61" i="12"/>
  <c r="BN61" i="12"/>
  <c r="BM61" i="12"/>
  <c r="BL61" i="12"/>
  <c r="BK61" i="12"/>
  <c r="BH61" i="12"/>
  <c r="BF61" i="12"/>
  <c r="BE61" i="12"/>
  <c r="BD61" i="12"/>
  <c r="BC61" i="12"/>
  <c r="BB61" i="12"/>
  <c r="BA61" i="12"/>
  <c r="AX61" i="12"/>
  <c r="AW61" i="12"/>
  <c r="AV61" i="12"/>
  <c r="AU61" i="12"/>
  <c r="AR61" i="12"/>
  <c r="AP61" i="12"/>
  <c r="AO61" i="12"/>
  <c r="AN61" i="12"/>
  <c r="AM61" i="12"/>
  <c r="AH61" i="12"/>
  <c r="CF60" i="12"/>
  <c r="CE60" i="12"/>
  <c r="CD60" i="12"/>
  <c r="CC60" i="12"/>
  <c r="CB60" i="12"/>
  <c r="CA60" i="12"/>
  <c r="BZ60" i="12"/>
  <c r="BY60" i="12"/>
  <c r="BX60" i="12"/>
  <c r="BW60" i="12"/>
  <c r="BV60" i="12"/>
  <c r="BU60" i="12"/>
  <c r="BT60" i="12"/>
  <c r="BS60" i="12"/>
  <c r="BR60" i="12"/>
  <c r="BQ60" i="12"/>
  <c r="BP60" i="12"/>
  <c r="BO60" i="12"/>
  <c r="BN60" i="12"/>
  <c r="BM60" i="12"/>
  <c r="BL60" i="12"/>
  <c r="BK60" i="12"/>
  <c r="BJ60" i="12"/>
  <c r="BI60" i="12"/>
  <c r="BH60" i="12"/>
  <c r="BG60" i="12"/>
  <c r="BF60" i="12"/>
  <c r="BE60" i="12"/>
  <c r="BD60" i="12"/>
  <c r="BC60" i="12"/>
  <c r="BB60" i="12"/>
  <c r="BA60" i="12"/>
  <c r="AZ60" i="12"/>
  <c r="AY60" i="12"/>
  <c r="AX60" i="12"/>
  <c r="AW60" i="12"/>
  <c r="AV60" i="12"/>
  <c r="AU60" i="12"/>
  <c r="AT60" i="12"/>
  <c r="AS60" i="12"/>
  <c r="AR60" i="12"/>
  <c r="AQ60" i="12"/>
  <c r="AP60" i="12"/>
  <c r="AO60" i="12"/>
  <c r="AN60" i="12"/>
  <c r="AM60" i="12"/>
  <c r="AL60" i="12"/>
  <c r="AK60" i="12"/>
  <c r="AJ60" i="12"/>
  <c r="AI60" i="12"/>
  <c r="AH60" i="12"/>
  <c r="CF59" i="12"/>
  <c r="CE59" i="12"/>
  <c r="CD59" i="12"/>
  <c r="CC59" i="12"/>
  <c r="CB59" i="12"/>
  <c r="CA59" i="12"/>
  <c r="BZ59" i="12"/>
  <c r="BY59" i="12"/>
  <c r="BX59" i="12"/>
  <c r="BW59" i="12"/>
  <c r="BV59" i="12"/>
  <c r="BU59" i="12"/>
  <c r="BT59" i="12"/>
  <c r="BS59" i="12"/>
  <c r="BR59" i="12"/>
  <c r="BQ59" i="12"/>
  <c r="BP59" i="12"/>
  <c r="BO59" i="12"/>
  <c r="BN59" i="12"/>
  <c r="BM59" i="12"/>
  <c r="BL59" i="12"/>
  <c r="BK59" i="12"/>
  <c r="BJ59" i="12"/>
  <c r="BI59" i="12"/>
  <c r="BH59" i="12"/>
  <c r="BG59" i="12"/>
  <c r="BF59" i="12"/>
  <c r="BE59" i="12"/>
  <c r="BD59" i="12"/>
  <c r="BC59" i="12"/>
  <c r="BB59" i="12"/>
  <c r="BA59" i="12"/>
  <c r="AZ59" i="12"/>
  <c r="AY59" i="12"/>
  <c r="AX59" i="12"/>
  <c r="AW59" i="12"/>
  <c r="AV59" i="12"/>
  <c r="AU59" i="12"/>
  <c r="AT59" i="12"/>
  <c r="AS59" i="12"/>
  <c r="AR59" i="12"/>
  <c r="AQ59" i="12"/>
  <c r="AP59" i="12"/>
  <c r="AO59" i="12"/>
  <c r="AN59" i="12"/>
  <c r="AM59" i="12"/>
  <c r="AL59" i="12"/>
  <c r="AK59" i="12"/>
  <c r="AJ59" i="12"/>
  <c r="AI59" i="12"/>
  <c r="AH59" i="12"/>
  <c r="CF58" i="12"/>
  <c r="CE58" i="12"/>
  <c r="CD58" i="12"/>
  <c r="CC58" i="12"/>
  <c r="CB58" i="12"/>
  <c r="CA58" i="12"/>
  <c r="BZ58" i="12"/>
  <c r="BY58" i="12"/>
  <c r="BX58" i="12"/>
  <c r="BW58" i="12"/>
  <c r="BV58" i="12"/>
  <c r="BU58" i="12"/>
  <c r="BT58" i="12"/>
  <c r="BS58" i="12"/>
  <c r="BR58" i="12"/>
  <c r="BQ58" i="12"/>
  <c r="BP58" i="12"/>
  <c r="BO58" i="12"/>
  <c r="BN58" i="12"/>
  <c r="BM58" i="12"/>
  <c r="BL58" i="12"/>
  <c r="BK58" i="12"/>
  <c r="BJ58" i="12"/>
  <c r="BI58" i="12"/>
  <c r="BH58" i="12"/>
  <c r="BG58" i="12"/>
  <c r="BF58" i="12"/>
  <c r="BE58" i="12"/>
  <c r="BD58" i="12"/>
  <c r="BC58" i="12"/>
  <c r="BB58" i="12"/>
  <c r="BA58" i="12"/>
  <c r="AZ58" i="12"/>
  <c r="AY58" i="12"/>
  <c r="AX58" i="12"/>
  <c r="AW58" i="12"/>
  <c r="AV58" i="12"/>
  <c r="AU58" i="12"/>
  <c r="AT58" i="12"/>
  <c r="AS58" i="12"/>
  <c r="AR58" i="12"/>
  <c r="AQ58" i="12"/>
  <c r="AP58" i="12"/>
  <c r="AO58" i="12"/>
  <c r="AN58" i="12"/>
  <c r="AM58" i="12"/>
  <c r="AL58" i="12"/>
  <c r="AK58" i="12"/>
  <c r="AJ58" i="12"/>
  <c r="AI58" i="12"/>
  <c r="AH58" i="12"/>
  <c r="CF57" i="12"/>
  <c r="CE57" i="12"/>
  <c r="CD57" i="12"/>
  <c r="CC57" i="12"/>
  <c r="CB57" i="12"/>
  <c r="CA57" i="12"/>
  <c r="BZ57" i="12"/>
  <c r="BY57" i="12"/>
  <c r="BX57" i="12"/>
  <c r="BW57" i="12"/>
  <c r="BV57" i="12"/>
  <c r="BU57" i="12"/>
  <c r="BT57" i="12"/>
  <c r="BS57" i="12"/>
  <c r="BR57" i="12"/>
  <c r="BQ57" i="12"/>
  <c r="BP57" i="12"/>
  <c r="BO57" i="12"/>
  <c r="BN57" i="12"/>
  <c r="BM57" i="12"/>
  <c r="BL57" i="12"/>
  <c r="BK57" i="12"/>
  <c r="BJ57" i="12"/>
  <c r="BI57" i="12"/>
  <c r="BH57" i="12"/>
  <c r="BG57" i="12"/>
  <c r="BF57" i="12"/>
  <c r="BE57" i="12"/>
  <c r="BD57" i="12"/>
  <c r="BC57" i="12"/>
  <c r="BB57" i="12"/>
  <c r="BA57" i="12"/>
  <c r="AZ57" i="12"/>
  <c r="AY57" i="12"/>
  <c r="AX57" i="12"/>
  <c r="AW57" i="12"/>
  <c r="AV57" i="12"/>
  <c r="AU57" i="12"/>
  <c r="AT57" i="12"/>
  <c r="AS57" i="12"/>
  <c r="AR57" i="12"/>
  <c r="AQ57" i="12"/>
  <c r="AP57" i="12"/>
  <c r="AO57" i="12"/>
  <c r="AN57" i="12"/>
  <c r="AM57" i="12"/>
  <c r="AL57" i="12"/>
  <c r="AK57" i="12"/>
  <c r="AJ57" i="12"/>
  <c r="AI57" i="12"/>
  <c r="AH57" i="12"/>
  <c r="CF56" i="12"/>
  <c r="CE56" i="12"/>
  <c r="CD56" i="12"/>
  <c r="CC56" i="12"/>
  <c r="CB56" i="12"/>
  <c r="CA56" i="12"/>
  <c r="BZ56" i="12"/>
  <c r="BY56" i="12"/>
  <c r="BX56" i="12"/>
  <c r="BW56" i="12"/>
  <c r="BV56" i="12"/>
  <c r="BU56" i="12"/>
  <c r="BT56" i="12"/>
  <c r="BS56" i="12"/>
  <c r="BR56" i="12"/>
  <c r="BQ56" i="12"/>
  <c r="BP56" i="12"/>
  <c r="BO56" i="12"/>
  <c r="BN56" i="12"/>
  <c r="BM56" i="12"/>
  <c r="BL56" i="12"/>
  <c r="BK56" i="12"/>
  <c r="BJ56" i="12"/>
  <c r="BI56" i="12"/>
  <c r="BH56" i="12"/>
  <c r="BG56" i="12"/>
  <c r="BF56" i="12"/>
  <c r="BE56" i="12"/>
  <c r="BD56" i="12"/>
  <c r="BC56" i="12"/>
  <c r="BB56" i="12"/>
  <c r="BA56" i="12"/>
  <c r="AZ56" i="12"/>
  <c r="AY56" i="12"/>
  <c r="AX56" i="12"/>
  <c r="AW56" i="12"/>
  <c r="AV56" i="12"/>
  <c r="AU56" i="12"/>
  <c r="AT56" i="12"/>
  <c r="AS56" i="12"/>
  <c r="AR56" i="12"/>
  <c r="AQ56" i="12"/>
  <c r="AP56" i="12"/>
  <c r="AO56" i="12"/>
  <c r="AN56" i="12"/>
  <c r="AM56" i="12"/>
  <c r="AL56" i="12"/>
  <c r="AK56" i="12"/>
  <c r="AJ56" i="12"/>
  <c r="AI56" i="12"/>
  <c r="AH56" i="12"/>
  <c r="AL41" i="12"/>
  <c r="BX39" i="12"/>
  <c r="BP39" i="12"/>
  <c r="BH39" i="12"/>
  <c r="BK38" i="12"/>
  <c r="BG35" i="12"/>
  <c r="BF35" i="12"/>
  <c r="BE35" i="12"/>
  <c r="BD35" i="12"/>
  <c r="BC35" i="12"/>
  <c r="BB35" i="12"/>
  <c r="BA35" i="12"/>
  <c r="AZ35" i="12"/>
  <c r="AY35" i="12"/>
  <c r="AX35" i="12"/>
  <c r="AW35" i="12"/>
  <c r="AV35" i="12"/>
  <c r="AU35" i="12"/>
  <c r="AT35" i="12"/>
  <c r="AS35" i="12"/>
  <c r="AR35" i="12"/>
  <c r="AQ35" i="12"/>
  <c r="AP35" i="12"/>
  <c r="AO35" i="12"/>
  <c r="AN35" i="12"/>
  <c r="AM35" i="12"/>
  <c r="AL35" i="12"/>
  <c r="AK35" i="12"/>
  <c r="AJ35" i="12"/>
  <c r="AI35" i="12"/>
  <c r="AH35" i="12"/>
  <c r="BG34" i="12"/>
  <c r="BF34" i="12"/>
  <c r="BE34" i="12"/>
  <c r="BD34" i="12"/>
  <c r="BC34" i="12"/>
  <c r="BB34" i="12"/>
  <c r="BA34" i="12"/>
  <c r="AZ34" i="12"/>
  <c r="AY34" i="12"/>
  <c r="AX34" i="12"/>
  <c r="AW34" i="12"/>
  <c r="AV34" i="12"/>
  <c r="AU34" i="12"/>
  <c r="AT34" i="12"/>
  <c r="AS34" i="12"/>
  <c r="AR34" i="12"/>
  <c r="AQ34" i="12"/>
  <c r="AP34" i="12"/>
  <c r="AO34" i="12"/>
  <c r="AN34" i="12"/>
  <c r="AM34" i="12"/>
  <c r="AL34" i="12"/>
  <c r="AK34" i="12"/>
  <c r="AJ34" i="12"/>
  <c r="AI34" i="12"/>
  <c r="AH34" i="12"/>
  <c r="CF30" i="12"/>
  <c r="CE30" i="12"/>
  <c r="CD30" i="12"/>
  <c r="CC30" i="12"/>
  <c r="CB30" i="12"/>
  <c r="CA30" i="12"/>
  <c r="BZ30" i="12"/>
  <c r="BY30" i="12"/>
  <c r="BX30" i="12"/>
  <c r="BW30" i="12"/>
  <c r="BV30" i="12"/>
  <c r="BU30" i="12"/>
  <c r="BT30" i="12"/>
  <c r="BS30" i="12"/>
  <c r="BR30" i="12"/>
  <c r="BQ30" i="12"/>
  <c r="BP30" i="12"/>
  <c r="BO30" i="12"/>
  <c r="BN30" i="12"/>
  <c r="BM30" i="12"/>
  <c r="BL30" i="12"/>
  <c r="BK30" i="12"/>
  <c r="BJ30" i="12"/>
  <c r="BI30" i="12"/>
  <c r="BH30" i="12"/>
  <c r="BG30" i="12"/>
  <c r="BF30" i="12"/>
  <c r="BE30" i="12"/>
  <c r="BD30" i="12"/>
  <c r="BC30" i="12"/>
  <c r="BB30" i="12"/>
  <c r="BA30" i="12"/>
  <c r="AZ30" i="12"/>
  <c r="AY30" i="12"/>
  <c r="AX30" i="12"/>
  <c r="AW30" i="12"/>
  <c r="AV30" i="12"/>
  <c r="AU30" i="12"/>
  <c r="AT30" i="12"/>
  <c r="AS30" i="12"/>
  <c r="AR30" i="12"/>
  <c r="AQ30" i="12"/>
  <c r="AP30" i="12"/>
  <c r="AO30" i="12"/>
  <c r="AN30" i="12"/>
  <c r="AM30" i="12"/>
  <c r="AL30" i="12"/>
  <c r="AK30" i="12"/>
  <c r="AJ30" i="12"/>
  <c r="AI30" i="12"/>
  <c r="AH30" i="12"/>
  <c r="CF28" i="12"/>
  <c r="CE28" i="12"/>
  <c r="CD28" i="12"/>
  <c r="CC28" i="12"/>
  <c r="CB28" i="12"/>
  <c r="CA28" i="12"/>
  <c r="BZ28" i="12"/>
  <c r="BY28" i="12"/>
  <c r="BX28" i="12"/>
  <c r="BW28" i="12"/>
  <c r="BV28" i="12"/>
  <c r="BU28" i="12"/>
  <c r="BT28" i="12"/>
  <c r="BS28" i="12"/>
  <c r="BR28" i="12"/>
  <c r="BQ28" i="12"/>
  <c r="BP28" i="12"/>
  <c r="BO28" i="12"/>
  <c r="BN28" i="12"/>
  <c r="BM28" i="12"/>
  <c r="BL28" i="12"/>
  <c r="BK28" i="12"/>
  <c r="BJ28" i="12"/>
  <c r="BI28" i="12"/>
  <c r="BH28" i="12"/>
  <c r="BG28" i="12"/>
  <c r="BF28" i="12"/>
  <c r="BE28" i="12"/>
  <c r="BD28" i="12"/>
  <c r="BC28" i="12"/>
  <c r="BB28" i="12"/>
  <c r="BA28" i="12"/>
  <c r="AZ28" i="12"/>
  <c r="AY28" i="12"/>
  <c r="AX28" i="12"/>
  <c r="AW28" i="12"/>
  <c r="AV28" i="12"/>
  <c r="AU28" i="12"/>
  <c r="AT28" i="12"/>
  <c r="AS28" i="12"/>
  <c r="AR28" i="12"/>
  <c r="AQ28" i="12"/>
  <c r="AP28" i="12"/>
  <c r="AO28" i="12"/>
  <c r="AN28" i="12"/>
  <c r="AM28" i="12"/>
  <c r="AL28" i="12"/>
  <c r="AK28" i="12"/>
  <c r="AJ28" i="12"/>
  <c r="AI28" i="12"/>
  <c r="AH28" i="12"/>
  <c r="CF27" i="12"/>
  <c r="CE27" i="12"/>
  <c r="CD27" i="12"/>
  <c r="CC27" i="12"/>
  <c r="CB27" i="12"/>
  <c r="CA27" i="12"/>
  <c r="BZ27" i="12"/>
  <c r="BY27" i="12"/>
  <c r="BX27" i="12"/>
  <c r="BW27" i="12"/>
  <c r="BV27" i="12"/>
  <c r="BU27" i="12"/>
  <c r="BT27" i="12"/>
  <c r="BS27" i="12"/>
  <c r="BR27" i="12"/>
  <c r="BQ27" i="12"/>
  <c r="BP27" i="12"/>
  <c r="BO27" i="12"/>
  <c r="BN27" i="12"/>
  <c r="BM27" i="12"/>
  <c r="BL27" i="12"/>
  <c r="BK27" i="12"/>
  <c r="BJ27" i="12"/>
  <c r="BI27" i="12"/>
  <c r="BH27" i="12"/>
  <c r="BG27" i="12"/>
  <c r="BF27" i="12"/>
  <c r="BE27" i="12"/>
  <c r="BD27" i="12"/>
  <c r="BC27" i="12"/>
  <c r="BB27" i="12"/>
  <c r="BA27" i="12"/>
  <c r="AZ27" i="12"/>
  <c r="AY27" i="12"/>
  <c r="AX27" i="12"/>
  <c r="AW27" i="12"/>
  <c r="AV27" i="12"/>
  <c r="AU27" i="12"/>
  <c r="AT27" i="12"/>
  <c r="AS27" i="12"/>
  <c r="AR27" i="12"/>
  <c r="AQ27" i="12"/>
  <c r="AP27" i="12"/>
  <c r="AO27" i="12"/>
  <c r="AN27" i="12"/>
  <c r="AM27" i="12"/>
  <c r="AL27" i="12"/>
  <c r="AK27" i="12"/>
  <c r="AJ27" i="12"/>
  <c r="AI27" i="12"/>
  <c r="AH27" i="12"/>
  <c r="BG26" i="12"/>
  <c r="BF26" i="12"/>
  <c r="BE26" i="12"/>
  <c r="BD26" i="12"/>
  <c r="BC26" i="12"/>
  <c r="BB26" i="12"/>
  <c r="BA26" i="12"/>
  <c r="AZ26" i="12"/>
  <c r="AY26" i="12"/>
  <c r="AX26" i="12"/>
  <c r="AW26" i="12"/>
  <c r="AV26" i="12"/>
  <c r="AU26" i="12"/>
  <c r="AT26" i="12"/>
  <c r="AS26" i="12"/>
  <c r="AR26" i="12"/>
  <c r="AQ26" i="12"/>
  <c r="AP26" i="12"/>
  <c r="AO26" i="12"/>
  <c r="AN26" i="12"/>
  <c r="AM26" i="12"/>
  <c r="AL26" i="12"/>
  <c r="AK26" i="12"/>
  <c r="AJ26" i="12"/>
  <c r="AI26" i="12"/>
  <c r="AH26" i="12"/>
  <c r="BS23" i="12"/>
  <c r="BQ23" i="12"/>
  <c r="BK23" i="12"/>
  <c r="BI23" i="12"/>
  <c r="BC23" i="12"/>
  <c r="BA23" i="12"/>
  <c r="BR15" i="12"/>
  <c r="BQ15" i="12"/>
  <c r="CF10" i="12"/>
  <c r="CE10" i="12"/>
  <c r="CD10" i="12"/>
  <c r="CC10" i="12"/>
  <c r="CB10" i="12"/>
  <c r="CA10" i="12"/>
  <c r="BZ10" i="12"/>
  <c r="BZ41" i="12" s="1"/>
  <c r="BY10" i="12"/>
  <c r="BX10" i="12"/>
  <c r="BW10" i="12"/>
  <c r="BV10" i="12"/>
  <c r="BU10" i="12"/>
  <c r="BT10" i="12"/>
  <c r="BS10" i="12"/>
  <c r="BR10" i="12"/>
  <c r="BR41" i="12" s="1"/>
  <c r="BQ10" i="12"/>
  <c r="BP10" i="12"/>
  <c r="BO10" i="12"/>
  <c r="BN10" i="12"/>
  <c r="BM10" i="12"/>
  <c r="BL10" i="12"/>
  <c r="BK10" i="12"/>
  <c r="BJ10" i="12"/>
  <c r="BJ41" i="12" s="1"/>
  <c r="BI10" i="12"/>
  <c r="BH10" i="12"/>
  <c r="BG10" i="12"/>
  <c r="BF10" i="12"/>
  <c r="BE10" i="12"/>
  <c r="BD10" i="12"/>
  <c r="BC10" i="12"/>
  <c r="BB10" i="12"/>
  <c r="BB41" i="12" s="1"/>
  <c r="BA10" i="12"/>
  <c r="AZ10" i="12"/>
  <c r="AY10" i="12"/>
  <c r="AX10" i="12"/>
  <c r="AW10" i="12"/>
  <c r="AV10" i="12"/>
  <c r="AU10" i="12"/>
  <c r="AT10" i="12"/>
  <c r="AT41" i="12" s="1"/>
  <c r="AS10" i="12"/>
  <c r="AR10" i="12"/>
  <c r="AQ10" i="12"/>
  <c r="AP10" i="12"/>
  <c r="AO10" i="12"/>
  <c r="AN10" i="12"/>
  <c r="AM10" i="12"/>
  <c r="AL10" i="12"/>
  <c r="AK10" i="12"/>
  <c r="AJ10" i="12"/>
  <c r="AI10" i="12"/>
  <c r="AH10" i="12"/>
  <c r="CF8" i="12"/>
  <c r="CF39" i="12" s="1"/>
  <c r="CE8" i="12"/>
  <c r="CD8" i="12"/>
  <c r="CC8" i="12"/>
  <c r="CB8" i="12"/>
  <c r="CA8" i="12"/>
  <c r="BZ8" i="12"/>
  <c r="BY8" i="12"/>
  <c r="BX8" i="12"/>
  <c r="BW8" i="12"/>
  <c r="BV8" i="12"/>
  <c r="BU8" i="12"/>
  <c r="BT8" i="12"/>
  <c r="BS8" i="12"/>
  <c r="BR8" i="12"/>
  <c r="BQ8" i="12"/>
  <c r="BP8" i="12"/>
  <c r="BO8" i="12"/>
  <c r="BN8" i="12"/>
  <c r="BM8" i="12"/>
  <c r="BL8" i="12"/>
  <c r="BK8" i="12"/>
  <c r="BJ8" i="12"/>
  <c r="BI8" i="12"/>
  <c r="BH8" i="12"/>
  <c r="BG8" i="12"/>
  <c r="BF8" i="12"/>
  <c r="BE8" i="12"/>
  <c r="BD8" i="12"/>
  <c r="BC8" i="12"/>
  <c r="BB8" i="12"/>
  <c r="BA8" i="12"/>
  <c r="AZ8" i="12"/>
  <c r="AY8" i="12"/>
  <c r="AX8" i="12"/>
  <c r="AW8" i="12"/>
  <c r="AV8" i="12"/>
  <c r="AU8" i="12"/>
  <c r="AT8" i="12"/>
  <c r="AS8" i="12"/>
  <c r="AR8" i="12"/>
  <c r="AQ8" i="12"/>
  <c r="AP8" i="12"/>
  <c r="AO8" i="12"/>
  <c r="AN8" i="12"/>
  <c r="AM8" i="12"/>
  <c r="AL8" i="12"/>
  <c r="AK8" i="12"/>
  <c r="AJ8" i="12"/>
  <c r="AI8" i="12"/>
  <c r="AH8" i="12"/>
  <c r="CA38" i="12"/>
  <c r="BS38" i="12"/>
  <c r="BG7" i="12"/>
  <c r="BF7" i="12"/>
  <c r="BD7" i="12"/>
  <c r="BB7" i="12"/>
  <c r="AY7" i="12"/>
  <c r="AX7" i="12"/>
  <c r="AV7" i="12"/>
  <c r="AQ7" i="12"/>
  <c r="AP7" i="12"/>
  <c r="AN7" i="12"/>
  <c r="AI7" i="12"/>
  <c r="AH7" i="12"/>
  <c r="CF6" i="12"/>
  <c r="CE6" i="12"/>
  <c r="CB6" i="12"/>
  <c r="CA6" i="12"/>
  <c r="BX6" i="12"/>
  <c r="BW6" i="12"/>
  <c r="BS6" i="12"/>
  <c r="BR6" i="12"/>
  <c r="BL6" i="12"/>
  <c r="BK6" i="12"/>
  <c r="BH6" i="12"/>
  <c r="AV6" i="12"/>
  <c r="AU6" i="12"/>
  <c r="BT143" i="10"/>
  <c r="BC142" i="10"/>
  <c r="BX133" i="10"/>
  <c r="J143" i="9"/>
  <c r="I137" i="9"/>
  <c r="O134" i="9"/>
  <c r="U133" i="9"/>
  <c r="K133" i="9"/>
  <c r="CD87" i="12"/>
  <c r="CA87" i="12"/>
  <c r="BY87" i="12"/>
  <c r="BV87" i="12"/>
  <c r="BS87" i="12"/>
  <c r="BQ87" i="12"/>
  <c r="BK87" i="12"/>
  <c r="BI87" i="12"/>
  <c r="BF87" i="12"/>
  <c r="BC87" i="12"/>
  <c r="BA87" i="12"/>
  <c r="AU87" i="12"/>
  <c r="AS87" i="12"/>
  <c r="BB112" i="9"/>
  <c r="AZ112" i="9"/>
  <c r="AX112" i="9"/>
  <c r="AR112" i="9"/>
  <c r="AP112" i="9"/>
  <c r="AL112" i="9"/>
  <c r="AJ112" i="9"/>
  <c r="AH112" i="9"/>
  <c r="AD112" i="9"/>
  <c r="AB112" i="9"/>
  <c r="AB135" i="9" s="1"/>
  <c r="Z112" i="9"/>
  <c r="V112" i="9"/>
  <c r="T112" i="9"/>
  <c r="R112" i="9"/>
  <c r="N112" i="9"/>
  <c r="L112" i="9"/>
  <c r="J112" i="9"/>
  <c r="J135" i="9" s="1"/>
  <c r="F112" i="9"/>
  <c r="D112" i="9"/>
  <c r="CA83" i="12"/>
  <c r="BY83" i="12"/>
  <c r="BS83" i="12"/>
  <c r="BQ83" i="12"/>
  <c r="BK83" i="12"/>
  <c r="BA99" i="9"/>
  <c r="AZ99" i="9"/>
  <c r="AV99" i="9"/>
  <c r="AS99" i="9"/>
  <c r="AR99" i="9"/>
  <c r="AQ99" i="9"/>
  <c r="AP99" i="9"/>
  <c r="AP143" i="9" s="1"/>
  <c r="AO99" i="9"/>
  <c r="AN99" i="9"/>
  <c r="AM99" i="9"/>
  <c r="AL99" i="9"/>
  <c r="AK99" i="9"/>
  <c r="AJ99" i="9"/>
  <c r="AI99" i="9"/>
  <c r="AH99" i="9"/>
  <c r="AY97" i="9"/>
  <c r="AW97" i="9"/>
  <c r="AQ97" i="9"/>
  <c r="AO97" i="9"/>
  <c r="AI97" i="9"/>
  <c r="AG97" i="9"/>
  <c r="AE97" i="9"/>
  <c r="X97" i="9"/>
  <c r="V97" i="9"/>
  <c r="V139" i="9" s="1"/>
  <c r="P97" i="9"/>
  <c r="N97" i="9"/>
  <c r="H97" i="9"/>
  <c r="AX92" i="9"/>
  <c r="AV92" i="9"/>
  <c r="AP92" i="9"/>
  <c r="AN92" i="9"/>
  <c r="AH92" i="9"/>
  <c r="AF92" i="9"/>
  <c r="Z92" i="9"/>
  <c r="X92" i="9"/>
  <c r="R92" i="9"/>
  <c r="P92" i="9"/>
  <c r="J92" i="9"/>
  <c r="H92" i="9"/>
  <c r="CF79" i="12"/>
  <c r="CE79" i="12"/>
  <c r="BY79" i="12"/>
  <c r="BX79" i="12"/>
  <c r="BW79" i="12"/>
  <c r="BQ79" i="12"/>
  <c r="BP79" i="12"/>
  <c r="BO79" i="12"/>
  <c r="BI79" i="12"/>
  <c r="BH79" i="12"/>
  <c r="BG79" i="12"/>
  <c r="BA79" i="12"/>
  <c r="AZ79" i="12"/>
  <c r="AY79" i="12"/>
  <c r="AX79" i="12"/>
  <c r="AW79" i="12"/>
  <c r="AV79" i="12"/>
  <c r="AU79" i="12"/>
  <c r="AT79" i="12"/>
  <c r="AS79" i="12"/>
  <c r="AR79" i="12"/>
  <c r="AQ79" i="12"/>
  <c r="BZ75" i="12"/>
  <c r="BU75" i="12"/>
  <c r="BR75" i="12"/>
  <c r="BM75" i="12"/>
  <c r="BJ75" i="12"/>
  <c r="BE75" i="12"/>
  <c r="BB75" i="12"/>
  <c r="AW75" i="12"/>
  <c r="AT75" i="12"/>
  <c r="AK80" i="9"/>
  <c r="AX80" i="9"/>
  <c r="AV80" i="9"/>
  <c r="AP80" i="9"/>
  <c r="AN80" i="9"/>
  <c r="AH80" i="9"/>
  <c r="AF80" i="9"/>
  <c r="AB80" i="9"/>
  <c r="Z80" i="9"/>
  <c r="X80" i="9"/>
  <c r="T80" i="9"/>
  <c r="R80" i="9"/>
  <c r="P80" i="9"/>
  <c r="J80" i="9"/>
  <c r="H80" i="9"/>
  <c r="D80" i="9"/>
  <c r="BB69" i="9"/>
  <c r="CF89" i="12" s="1"/>
  <c r="BA69" i="9"/>
  <c r="CE89" i="12" s="1"/>
  <c r="AZ69" i="9"/>
  <c r="CD89" i="12" s="1"/>
  <c r="AY69" i="9"/>
  <c r="AX69" i="9"/>
  <c r="AW69" i="9"/>
  <c r="AV69" i="9"/>
  <c r="BZ89" i="12" s="1"/>
  <c r="AU69" i="9"/>
  <c r="AT69" i="9"/>
  <c r="BX89" i="12" s="1"/>
  <c r="AS69" i="9"/>
  <c r="BW89" i="12" s="1"/>
  <c r="AR69" i="9"/>
  <c r="BV89" i="12" s="1"/>
  <c r="AQ69" i="9"/>
  <c r="AP69" i="9"/>
  <c r="AO69" i="9"/>
  <c r="AN69" i="9"/>
  <c r="BR89" i="12" s="1"/>
  <c r="AM69" i="9"/>
  <c r="CC88" i="12"/>
  <c r="CA88" i="12"/>
  <c r="BZ88" i="12"/>
  <c r="BY88" i="12"/>
  <c r="BU88" i="12"/>
  <c r="BS88" i="12"/>
  <c r="BR88" i="12"/>
  <c r="BQ88" i="12"/>
  <c r="BM88" i="12"/>
  <c r="BK88" i="12"/>
  <c r="BJ88" i="12"/>
  <c r="BI88" i="12"/>
  <c r="BE88" i="12"/>
  <c r="BC88" i="12"/>
  <c r="BB88" i="12"/>
  <c r="BA88" i="12"/>
  <c r="AW88" i="12"/>
  <c r="AU88" i="12"/>
  <c r="AT88" i="12"/>
  <c r="AS88" i="12"/>
  <c r="CF84" i="12"/>
  <c r="CD84" i="12"/>
  <c r="CC84" i="12"/>
  <c r="BX84" i="12"/>
  <c r="BW84" i="12"/>
  <c r="BV84" i="12"/>
  <c r="BU84" i="12"/>
  <c r="BP84" i="12"/>
  <c r="BN84" i="12"/>
  <c r="BM84" i="12"/>
  <c r="BB50" i="9"/>
  <c r="V50" i="9"/>
  <c r="AO50" i="9"/>
  <c r="I50" i="9"/>
  <c r="BA50" i="9"/>
  <c r="AZ50" i="9"/>
  <c r="AS50" i="9"/>
  <c r="AR50" i="9"/>
  <c r="AP50" i="9"/>
  <c r="AK50" i="9"/>
  <c r="AJ50" i="9"/>
  <c r="AC50" i="9"/>
  <c r="AB50" i="9"/>
  <c r="Z50" i="9"/>
  <c r="U50" i="9"/>
  <c r="T50" i="9"/>
  <c r="M50" i="9"/>
  <c r="L50" i="9"/>
  <c r="J50" i="9"/>
  <c r="E50" i="9"/>
  <c r="D50" i="9"/>
  <c r="BA45" i="9"/>
  <c r="AY45" i="9"/>
  <c r="AY138" i="9" s="1"/>
  <c r="AS45" i="9"/>
  <c r="AQ45" i="9"/>
  <c r="AK45" i="9"/>
  <c r="AC45" i="9"/>
  <c r="AB45" i="9"/>
  <c r="AA45" i="9"/>
  <c r="Q45" i="9"/>
  <c r="M45" i="9"/>
  <c r="K45" i="9"/>
  <c r="D45" i="9"/>
  <c r="AT45" i="9"/>
  <c r="N45" i="9"/>
  <c r="AV45" i="9"/>
  <c r="AN45" i="9"/>
  <c r="AG45" i="9"/>
  <c r="X45" i="9"/>
  <c r="P45" i="9"/>
  <c r="H45" i="9"/>
  <c r="T40" i="9"/>
  <c r="AM40" i="9"/>
  <c r="G40" i="9"/>
  <c r="BB40" i="9"/>
  <c r="AY40" i="9"/>
  <c r="AX40" i="9"/>
  <c r="AT40" i="9"/>
  <c r="AQ40" i="9"/>
  <c r="AL40" i="9"/>
  <c r="AJ40" i="9"/>
  <c r="AI40" i="9"/>
  <c r="AD40" i="9"/>
  <c r="AA40" i="9"/>
  <c r="V40" i="9"/>
  <c r="S40" i="9"/>
  <c r="N40" i="9"/>
  <c r="K40" i="9"/>
  <c r="J40" i="9"/>
  <c r="F40" i="9"/>
  <c r="CE80" i="12"/>
  <c r="CC80" i="12"/>
  <c r="BY80" i="12"/>
  <c r="BW80" i="12"/>
  <c r="BV80" i="12"/>
  <c r="BQ80" i="12"/>
  <c r="BO80" i="12"/>
  <c r="BJ80" i="12"/>
  <c r="BI80" i="12"/>
  <c r="BG80" i="12"/>
  <c r="BA80" i="12"/>
  <c r="AY80" i="12"/>
  <c r="AS80" i="12"/>
  <c r="AQ80" i="12"/>
  <c r="BA34" i="9"/>
  <c r="AU34" i="9"/>
  <c r="AR34" i="9"/>
  <c r="AK34" i="9"/>
  <c r="AJ34" i="9"/>
  <c r="CB76" i="12"/>
  <c r="BT76" i="12"/>
  <c r="BL76" i="12"/>
  <c r="AV76" i="12"/>
  <c r="BB22" i="9"/>
  <c r="AX22" i="9"/>
  <c r="AP22" i="9"/>
  <c r="AM22" i="9"/>
  <c r="AH22" i="9"/>
  <c r="AF22" i="9"/>
  <c r="W22" i="9"/>
  <c r="V22" i="9"/>
  <c r="R22" i="9"/>
  <c r="L22" i="9"/>
  <c r="J22" i="9"/>
  <c r="G22" i="9"/>
  <c r="BM142" i="10"/>
  <c r="AQ16" i="9"/>
  <c r="BU6" i="5" s="1"/>
  <c r="W16" i="9"/>
  <c r="K16" i="9"/>
  <c r="CE29" i="12"/>
  <c r="BY29" i="12"/>
  <c r="BW29" i="12"/>
  <c r="BR29" i="12"/>
  <c r="BQ29" i="12"/>
  <c r="BO29" i="12"/>
  <c r="BI29" i="12"/>
  <c r="BH29" i="12"/>
  <c r="BG29" i="12"/>
  <c r="BA29" i="12"/>
  <c r="AY29" i="12"/>
  <c r="AS29" i="12"/>
  <c r="AQ29" i="12"/>
  <c r="AL29" i="12"/>
  <c r="AK29" i="12"/>
  <c r="AI29" i="12"/>
  <c r="CE133" i="10"/>
  <c r="CC133" i="10"/>
  <c r="AT133" i="9"/>
  <c r="BW133" i="10"/>
  <c r="BU133" i="10"/>
  <c r="AK133" i="9"/>
  <c r="AJ133" i="9"/>
  <c r="BM133" i="10"/>
  <c r="BH133" i="10"/>
  <c r="AC133" i="9"/>
  <c r="AA133" i="9"/>
  <c r="AY133" i="10"/>
  <c r="S133" i="9"/>
  <c r="N133" i="9"/>
  <c r="AQ133" i="10"/>
  <c r="AO133" i="10"/>
  <c r="E133" i="9"/>
  <c r="D133" i="9"/>
  <c r="AP141" i="9"/>
  <c r="AH141" i="9"/>
  <c r="Y16" i="9"/>
  <c r="BC6" i="5" s="1"/>
  <c r="U16" i="9"/>
  <c r="CF50" i="8"/>
  <c r="CE50" i="8"/>
  <c r="CD50" i="8"/>
  <c r="CC50" i="8"/>
  <c r="CB50" i="8"/>
  <c r="CA50" i="8"/>
  <c r="BZ50" i="8"/>
  <c r="BY50" i="8"/>
  <c r="BX50" i="8"/>
  <c r="BW50" i="8"/>
  <c r="BV50" i="8"/>
  <c r="BU50" i="8"/>
  <c r="BT50" i="8"/>
  <c r="BS50" i="8"/>
  <c r="BR50" i="8"/>
  <c r="BQ50" i="8"/>
  <c r="BW69" i="7"/>
  <c r="CE69" i="7"/>
  <c r="BH60" i="7"/>
  <c r="AR60" i="7"/>
  <c r="E38" i="7"/>
  <c r="CC10" i="7"/>
  <c r="BX10" i="7"/>
  <c r="BM10" i="7"/>
  <c r="BH10" i="7"/>
  <c r="AW10" i="7"/>
  <c r="AR10" i="7"/>
  <c r="AG10" i="7"/>
  <c r="AB10" i="7"/>
  <c r="Q10" i="7"/>
  <c r="L10" i="7"/>
  <c r="CF98" i="6"/>
  <c r="CD98" i="6"/>
  <c r="CB98" i="6"/>
  <c r="CA98" i="6"/>
  <c r="CC98" i="6"/>
  <c r="BZ98"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BS88" i="6"/>
  <c r="BH87" i="6"/>
  <c r="BC87" i="6"/>
  <c r="AV87" i="6"/>
  <c r="AU87" i="6"/>
  <c r="BI87" i="6"/>
  <c r="BG87" i="6"/>
  <c r="BF87" i="6"/>
  <c r="BA87" i="6"/>
  <c r="AY87" i="6"/>
  <c r="AX87" i="6"/>
  <c r="CE86" i="6"/>
  <c r="BO86" i="6"/>
  <c r="BH86" i="6"/>
  <c r="BD86" i="6"/>
  <c r="BA86" i="6"/>
  <c r="AZ86" i="6"/>
  <c r="AW86" i="6"/>
  <c r="AV86" i="6"/>
  <c r="AU86" i="6"/>
  <c r="CD85" i="6"/>
  <c r="BZ85" i="6"/>
  <c r="BV85" i="6"/>
  <c r="BU85" i="6"/>
  <c r="CD90" i="12"/>
  <c r="CC90" i="12"/>
  <c r="CB90" i="12"/>
  <c r="CA90" i="12"/>
  <c r="BY90" i="12"/>
  <c r="BV90" i="12"/>
  <c r="BU90" i="12"/>
  <c r="BT90" i="12"/>
  <c r="BS90" i="12"/>
  <c r="BQ90" i="12"/>
  <c r="BN90" i="12"/>
  <c r="BM90" i="12"/>
  <c r="BL90" i="12"/>
  <c r="BK90" i="12"/>
  <c r="BI90" i="12"/>
  <c r="BF90" i="12"/>
  <c r="BE90" i="12"/>
  <c r="BD90" i="12"/>
  <c r="BC90" i="12"/>
  <c r="BA90" i="12"/>
  <c r="AX90" i="12"/>
  <c r="AW90" i="12"/>
  <c r="AV90" i="12"/>
  <c r="AU90" i="12"/>
  <c r="AS90" i="12"/>
  <c r="AP90" i="12"/>
  <c r="AO90" i="12"/>
  <c r="AN90" i="12"/>
  <c r="AM90" i="12"/>
  <c r="AK90" i="12"/>
  <c r="AH90" i="12"/>
  <c r="CF69" i="7"/>
  <c r="CD69" i="7"/>
  <c r="CC69" i="7"/>
  <c r="CB69" i="7"/>
  <c r="CA69" i="7"/>
  <c r="BZ69" i="7"/>
  <c r="BY69" i="7"/>
  <c r="BX69" i="7"/>
  <c r="BV69" i="7"/>
  <c r="BU69" i="7"/>
  <c r="BT69" i="7"/>
  <c r="BS69" i="7"/>
  <c r="BR69" i="7"/>
  <c r="BQ69" i="7"/>
  <c r="CF69" i="6"/>
  <c r="CE69" i="6"/>
  <c r="CD69" i="6"/>
  <c r="CC69" i="6"/>
  <c r="CB69" i="6"/>
  <c r="CA69" i="6"/>
  <c r="BZ69" i="6"/>
  <c r="BY69" i="6"/>
  <c r="BX69" i="6"/>
  <c r="BW69" i="6"/>
  <c r="BV69" i="6"/>
  <c r="BU69" i="6"/>
  <c r="BT69" i="6"/>
  <c r="BS69" i="6"/>
  <c r="BR69" i="6"/>
  <c r="BQ69" i="6"/>
  <c r="CF60" i="7"/>
  <c r="CE60" i="7"/>
  <c r="CA60" i="7"/>
  <c r="BX60" i="7"/>
  <c r="BW60" i="6"/>
  <c r="BS60" i="7"/>
  <c r="BP60" i="7"/>
  <c r="BO60" i="7"/>
  <c r="BK60" i="7"/>
  <c r="BG60" i="7"/>
  <c r="BC60" i="7"/>
  <c r="AZ60" i="7"/>
  <c r="AY60" i="7"/>
  <c r="AX60" i="6"/>
  <c r="AU60" i="7"/>
  <c r="AQ60" i="7"/>
  <c r="AM60" i="7"/>
  <c r="AJ60" i="7"/>
  <c r="AI60" i="7"/>
  <c r="AE60" i="7"/>
  <c r="AB60" i="7"/>
  <c r="AA60" i="7"/>
  <c r="W60" i="7"/>
  <c r="T60" i="7"/>
  <c r="S60" i="7"/>
  <c r="O60" i="7"/>
  <c r="L60" i="7"/>
  <c r="K60" i="6"/>
  <c r="G60" i="7"/>
  <c r="D60" i="7"/>
  <c r="CF60" i="6"/>
  <c r="CB60" i="6"/>
  <c r="CA60" i="6"/>
  <c r="BX60" i="6"/>
  <c r="BV60" i="6"/>
  <c r="BT60" i="6"/>
  <c r="BP60" i="6"/>
  <c r="BO60" i="6"/>
  <c r="BN60" i="6"/>
  <c r="BL60" i="6"/>
  <c r="BH60" i="6"/>
  <c r="BG60" i="6"/>
  <c r="BD60" i="6"/>
  <c r="BC60" i="6"/>
  <c r="AZ60" i="6"/>
  <c r="AY60" i="6"/>
  <c r="AV60" i="6"/>
  <c r="AR60" i="6"/>
  <c r="AP60" i="6"/>
  <c r="AN60" i="6"/>
  <c r="AM60" i="6"/>
  <c r="AJ60" i="6"/>
  <c r="AI60" i="6"/>
  <c r="AH60" i="6"/>
  <c r="AB60" i="6"/>
  <c r="AA60" i="6"/>
  <c r="Z60" i="6"/>
  <c r="T60" i="6"/>
  <c r="P60" i="6"/>
  <c r="O60" i="6"/>
  <c r="L60" i="6"/>
  <c r="J60" i="6"/>
  <c r="H60" i="6"/>
  <c r="D60" i="6"/>
  <c r="CE82" i="12"/>
  <c r="CC85" i="6"/>
  <c r="CB82" i="12"/>
  <c r="CA82" i="12"/>
  <c r="BZ82" i="12"/>
  <c r="BY82" i="12"/>
  <c r="BW82" i="12"/>
  <c r="BT82" i="12"/>
  <c r="BS82" i="12"/>
  <c r="BR82" i="12"/>
  <c r="BQ82" i="12"/>
  <c r="BO82" i="12"/>
  <c r="BL82" i="12"/>
  <c r="BK82" i="12"/>
  <c r="BJ82" i="12"/>
  <c r="BI82" i="12"/>
  <c r="BG82" i="12"/>
  <c r="BD82" i="12"/>
  <c r="BC82" i="12"/>
  <c r="BB82" i="12"/>
  <c r="BA82" i="12"/>
  <c r="AY82" i="12"/>
  <c r="AV82" i="12"/>
  <c r="AU82" i="12"/>
  <c r="AT82" i="12"/>
  <c r="AS82" i="12"/>
  <c r="AQ82" i="12"/>
  <c r="AN82" i="12"/>
  <c r="AM82" i="12"/>
  <c r="AL82" i="12"/>
  <c r="AK82" i="12"/>
  <c r="AI82" i="12"/>
  <c r="X78" i="6"/>
  <c r="BW86" i="6"/>
  <c r="BG86" i="6"/>
  <c r="BF86" i="6"/>
  <c r="AY86" i="6"/>
  <c r="AX86" i="6"/>
  <c r="CB85" i="6"/>
  <c r="BT85" i="6"/>
  <c r="BS85" i="6"/>
  <c r="CE43" i="6"/>
  <c r="CD43" i="6"/>
  <c r="BZ43" i="6"/>
  <c r="BW43" i="6"/>
  <c r="BV43" i="6"/>
  <c r="BU43" i="6"/>
  <c r="BT43" i="6"/>
  <c r="BS43" i="6"/>
  <c r="BR43" i="6"/>
  <c r="BQ43" i="6"/>
  <c r="BP43" i="6"/>
  <c r="BO43" i="6"/>
  <c r="BN43" i="6"/>
  <c r="BM43" i="6"/>
  <c r="BL43" i="6"/>
  <c r="CF9" i="12"/>
  <c r="CE9" i="12"/>
  <c r="CC9" i="12"/>
  <c r="CB9" i="12"/>
  <c r="BZ9" i="12"/>
  <c r="BY9" i="12"/>
  <c r="BX9" i="12"/>
  <c r="BW9" i="12"/>
  <c r="BU9" i="12"/>
  <c r="BT9" i="12"/>
  <c r="BR9" i="12"/>
  <c r="BQ9" i="12"/>
  <c r="BP9" i="12"/>
  <c r="BO9" i="12"/>
  <c r="BM9" i="12"/>
  <c r="BL9" i="12"/>
  <c r="BJ9" i="12"/>
  <c r="BI9" i="12"/>
  <c r="BH9" i="12"/>
  <c r="BG9" i="12"/>
  <c r="BE9" i="12"/>
  <c r="BD9" i="12"/>
  <c r="BB9" i="12"/>
  <c r="BA9" i="12"/>
  <c r="AZ9" i="12"/>
  <c r="AY9" i="12"/>
  <c r="AW9" i="12"/>
  <c r="AV9" i="12"/>
  <c r="AT9" i="12"/>
  <c r="AS9" i="12"/>
  <c r="AR9" i="12"/>
  <c r="AQ9" i="12"/>
  <c r="AP38" i="6"/>
  <c r="AO9" i="12"/>
  <c r="AN9" i="12"/>
  <c r="AL9" i="12"/>
  <c r="AK9" i="12"/>
  <c r="AJ9" i="12"/>
  <c r="AI9" i="12"/>
  <c r="U38" i="6"/>
  <c r="CF38" i="6"/>
  <c r="BQ38" i="7"/>
  <c r="BK38" i="6"/>
  <c r="BC38" i="6"/>
  <c r="BA38" i="7"/>
  <c r="AZ38" i="6"/>
  <c r="AF38" i="7"/>
  <c r="AE38" i="7"/>
  <c r="AD38" i="7"/>
  <c r="AB38" i="7"/>
  <c r="Z38" i="7"/>
  <c r="X38" i="7"/>
  <c r="W38" i="7"/>
  <c r="T38" i="7"/>
  <c r="R38" i="7"/>
  <c r="P38" i="7"/>
  <c r="O38" i="7"/>
  <c r="L38" i="6"/>
  <c r="J38" i="7"/>
  <c r="H38" i="7"/>
  <c r="G38" i="6"/>
  <c r="D38" i="7"/>
  <c r="CC38" i="6"/>
  <c r="CA38" i="6"/>
  <c r="BY38" i="6"/>
  <c r="BU38" i="6"/>
  <c r="BT38" i="6"/>
  <c r="BT84" i="6" s="1"/>
  <c r="BS38" i="6"/>
  <c r="BQ38" i="6"/>
  <c r="BM38" i="6"/>
  <c r="BI38" i="6"/>
  <c r="BH38" i="6"/>
  <c r="BE38" i="6"/>
  <c r="BD38" i="6"/>
  <c r="BA38" i="6"/>
  <c r="AW38" i="6"/>
  <c r="AU38" i="6"/>
  <c r="AS38" i="6"/>
  <c r="AO38" i="6"/>
  <c r="AK38" i="6"/>
  <c r="AJ38" i="6"/>
  <c r="AH38" i="6"/>
  <c r="AG38" i="6"/>
  <c r="AE38" i="6"/>
  <c r="AC38" i="6"/>
  <c r="Y38" i="6"/>
  <c r="X38" i="6"/>
  <c r="W38" i="6"/>
  <c r="Q38" i="6"/>
  <c r="O38" i="6"/>
  <c r="M38" i="6"/>
  <c r="I38" i="6"/>
  <c r="E38" i="6"/>
  <c r="D38" i="6"/>
  <c r="CD54" i="12"/>
  <c r="CC54" i="12"/>
  <c r="CB54" i="12"/>
  <c r="CA54" i="12"/>
  <c r="BZ54" i="12"/>
  <c r="BY54" i="12"/>
  <c r="BV54" i="12"/>
  <c r="BU54" i="12"/>
  <c r="BT54" i="12"/>
  <c r="BS54" i="12"/>
  <c r="BR54" i="12"/>
  <c r="BQ54" i="12"/>
  <c r="BN54" i="12"/>
  <c r="BM54" i="12"/>
  <c r="BL54" i="12"/>
  <c r="BK54" i="12"/>
  <c r="BJ54" i="12"/>
  <c r="BI54" i="12"/>
  <c r="BF54" i="12"/>
  <c r="BE54" i="12"/>
  <c r="BD54" i="12"/>
  <c r="BC54" i="12"/>
  <c r="BB54" i="12"/>
  <c r="BA54" i="12"/>
  <c r="AX54" i="12"/>
  <c r="AW54" i="12"/>
  <c r="AV54" i="12"/>
  <c r="AU54" i="12"/>
  <c r="AT54" i="12"/>
  <c r="AS54" i="12"/>
  <c r="AP54" i="12"/>
  <c r="AO54" i="12"/>
  <c r="AN54" i="12"/>
  <c r="AM54" i="12"/>
  <c r="AL54" i="12"/>
  <c r="AK54" i="12"/>
  <c r="AH54" i="12"/>
  <c r="CF81" i="12"/>
  <c r="CE81" i="12"/>
  <c r="CC81" i="12"/>
  <c r="CB81" i="12"/>
  <c r="BX81" i="12"/>
  <c r="BW81" i="12"/>
  <c r="BU81" i="12"/>
  <c r="BT81" i="12"/>
  <c r="BQ81" i="12"/>
  <c r="BP81" i="12"/>
  <c r="BO81" i="12"/>
  <c r="BN81" i="12"/>
  <c r="BM81" i="12"/>
  <c r="BL81" i="12"/>
  <c r="BI81" i="12"/>
  <c r="BH81" i="12"/>
  <c r="BG81" i="12"/>
  <c r="BF81" i="12"/>
  <c r="BE81" i="12"/>
  <c r="BD81" i="12"/>
  <c r="BA81" i="12"/>
  <c r="AZ81" i="12"/>
  <c r="AY81" i="12"/>
  <c r="AX81" i="12"/>
  <c r="AW81" i="12"/>
  <c r="AV81" i="12"/>
  <c r="AS81" i="12"/>
  <c r="AR81" i="12"/>
  <c r="AQ81" i="12"/>
  <c r="AP81" i="12"/>
  <c r="AO81" i="12"/>
  <c r="AN81" i="12"/>
  <c r="AK81" i="12"/>
  <c r="AJ81" i="12"/>
  <c r="AI81" i="12"/>
  <c r="AH81" i="12"/>
  <c r="CF88" i="6"/>
  <c r="CB88" i="6"/>
  <c r="CA88" i="6"/>
  <c r="BY88" i="6"/>
  <c r="BQ88" i="6"/>
  <c r="BP88" i="6"/>
  <c r="BL88" i="6"/>
  <c r="CE27" i="7"/>
  <c r="BW27" i="7"/>
  <c r="BR27" i="6"/>
  <c r="BO27" i="7"/>
  <c r="CE27" i="6"/>
  <c r="CB27" i="6"/>
  <c r="BW27" i="6"/>
  <c r="BT27" i="6"/>
  <c r="BO27" i="6"/>
  <c r="BK86" i="6"/>
  <c r="CE20" i="7"/>
  <c r="CD20" i="7"/>
  <c r="CB20" i="7"/>
  <c r="CA20" i="7"/>
  <c r="BY20" i="7"/>
  <c r="BW20" i="7"/>
  <c r="BT20" i="7"/>
  <c r="BS20" i="7"/>
  <c r="BO20" i="7"/>
  <c r="BN20" i="7"/>
  <c r="BL20" i="7"/>
  <c r="BK20" i="7"/>
  <c r="BI20" i="7"/>
  <c r="BG20" i="7"/>
  <c r="BD20" i="7"/>
  <c r="BC20" i="6"/>
  <c r="AY20" i="7"/>
  <c r="AX20" i="7"/>
  <c r="AV20" i="7"/>
  <c r="AU20" i="7"/>
  <c r="AT20" i="6"/>
  <c r="AS20" i="7"/>
  <c r="AQ20" i="7"/>
  <c r="AN20" i="7"/>
  <c r="AM20" i="7"/>
  <c r="AI20" i="7"/>
  <c r="AH20" i="7"/>
  <c r="AF20" i="7"/>
  <c r="AE20" i="7"/>
  <c r="AC20" i="7"/>
  <c r="AA20" i="7"/>
  <c r="X20" i="7"/>
  <c r="W20" i="7"/>
  <c r="S20" i="7"/>
  <c r="R20" i="7"/>
  <c r="P20" i="7"/>
  <c r="O20" i="7"/>
  <c r="M20" i="7"/>
  <c r="K20" i="7"/>
  <c r="H20" i="7"/>
  <c r="G20" i="7"/>
  <c r="CC20" i="6"/>
  <c r="CB20" i="6"/>
  <c r="BZ20" i="6"/>
  <c r="BY20" i="6"/>
  <c r="BW20" i="6"/>
  <c r="BU20" i="6"/>
  <c r="BT20" i="6"/>
  <c r="BS20" i="6"/>
  <c r="BP20" i="6"/>
  <c r="BM20" i="6"/>
  <c r="BK20" i="6"/>
  <c r="BJ20" i="6"/>
  <c r="BG20" i="6"/>
  <c r="BE20" i="6"/>
  <c r="BD20" i="6"/>
  <c r="BB20" i="6"/>
  <c r="AW20" i="6"/>
  <c r="AV20" i="6"/>
  <c r="AU20" i="6"/>
  <c r="AO20" i="6"/>
  <c r="AN20" i="6"/>
  <c r="AM20" i="6"/>
  <c r="AL20" i="6"/>
  <c r="AG20" i="6"/>
  <c r="AE20" i="6"/>
  <c r="AD20" i="6"/>
  <c r="Y20" i="6"/>
  <c r="V20" i="6"/>
  <c r="Q20" i="6"/>
  <c r="P20" i="6"/>
  <c r="N20" i="6"/>
  <c r="K20" i="6"/>
  <c r="I20" i="6"/>
  <c r="H20" i="6"/>
  <c r="G20" i="6"/>
  <c r="D20" i="6"/>
  <c r="CF77" i="12"/>
  <c r="CD77" i="12"/>
  <c r="CC77" i="12"/>
  <c r="BY77" i="12"/>
  <c r="BX77" i="12"/>
  <c r="BV77" i="12"/>
  <c r="BU77" i="12"/>
  <c r="BQ77" i="12"/>
  <c r="BP77" i="12"/>
  <c r="BN77" i="12"/>
  <c r="BM77" i="12"/>
  <c r="BI77" i="12"/>
  <c r="BH77" i="12"/>
  <c r="BF77" i="12"/>
  <c r="BE77" i="12"/>
  <c r="BA77" i="12"/>
  <c r="AZ77" i="12"/>
  <c r="AX77" i="12"/>
  <c r="AW77" i="12"/>
  <c r="AS77" i="12"/>
  <c r="AR77" i="12"/>
  <c r="AP77" i="12"/>
  <c r="AO77" i="12"/>
  <c r="AK77" i="12"/>
  <c r="AJ77" i="12"/>
  <c r="AH77" i="12"/>
  <c r="H78" i="6"/>
  <c r="BK14" i="6"/>
  <c r="BJ14" i="6"/>
  <c r="BI14" i="6"/>
  <c r="BH14" i="6"/>
  <c r="BG14" i="6"/>
  <c r="BF14" i="6"/>
  <c r="BE14" i="6"/>
  <c r="BD14" i="6"/>
  <c r="BC14" i="6"/>
  <c r="BB14" i="6"/>
  <c r="BA14" i="6"/>
  <c r="AZ14" i="6"/>
  <c r="AY14" i="6"/>
  <c r="AX14" i="6"/>
  <c r="AW14" i="6"/>
  <c r="AV14" i="6"/>
  <c r="AU14" i="6"/>
  <c r="AT14" i="6"/>
  <c r="AS14" i="6"/>
  <c r="AR14" i="6"/>
  <c r="AQ14" i="6"/>
  <c r="AP14" i="6"/>
  <c r="AO14" i="6"/>
  <c r="AO79" i="6" s="1"/>
  <c r="AN14" i="6"/>
  <c r="AM14" i="6"/>
  <c r="AL14" i="6"/>
  <c r="AK14" i="6"/>
  <c r="AJ14" i="6"/>
  <c r="AI14" i="6"/>
  <c r="AH14" i="6"/>
  <c r="AG14" i="6"/>
  <c r="AG79" i="6" s="1"/>
  <c r="AG10" i="5" s="1"/>
  <c r="AF14" i="6"/>
  <c r="AE14" i="6"/>
  <c r="AD14" i="6"/>
  <c r="AC14" i="6"/>
  <c r="AB14" i="6"/>
  <c r="AA14" i="6"/>
  <c r="Z14" i="6"/>
  <c r="Y14" i="6"/>
  <c r="Y79" i="6" s="1"/>
  <c r="Y10" i="5" s="1"/>
  <c r="X14" i="6"/>
  <c r="W14" i="6"/>
  <c r="V14" i="6"/>
  <c r="U14" i="6"/>
  <c r="T14" i="6"/>
  <c r="S14" i="6"/>
  <c r="R14" i="6"/>
  <c r="Q14" i="6"/>
  <c r="Q79" i="6" s="1"/>
  <c r="P14" i="6"/>
  <c r="O14" i="6"/>
  <c r="N14" i="6"/>
  <c r="M14" i="6"/>
  <c r="L14" i="6"/>
  <c r="K14" i="6"/>
  <c r="J14" i="6"/>
  <c r="I14" i="6"/>
  <c r="I79" i="6" s="1"/>
  <c r="H14" i="6"/>
  <c r="G14" i="6"/>
  <c r="F14" i="6"/>
  <c r="E14" i="6"/>
  <c r="D14" i="6"/>
  <c r="CF13" i="6"/>
  <c r="CE13" i="6"/>
  <c r="CD13" i="6"/>
  <c r="CC13" i="6"/>
  <c r="CB13" i="6"/>
  <c r="CA13" i="6"/>
  <c r="BZ13" i="6"/>
  <c r="BY13" i="6"/>
  <c r="BX13" i="6"/>
  <c r="BW13" i="6"/>
  <c r="BV13" i="6"/>
  <c r="BU13" i="6"/>
  <c r="BT13" i="6"/>
  <c r="BS13" i="6"/>
  <c r="BR13" i="6"/>
  <c r="BQ13" i="6"/>
  <c r="BP13" i="6"/>
  <c r="BO13" i="6"/>
  <c r="BN13" i="6"/>
  <c r="BM13" i="6"/>
  <c r="BL13" i="6"/>
  <c r="BK13" i="6"/>
  <c r="BK79" i="6" s="1"/>
  <c r="BJ13" i="6"/>
  <c r="BI13" i="6"/>
  <c r="BH13" i="6"/>
  <c r="BG13" i="6"/>
  <c r="BF13" i="6"/>
  <c r="BF79" i="6" s="1"/>
  <c r="BE13" i="6"/>
  <c r="BD13" i="6"/>
  <c r="BC13" i="6"/>
  <c r="BB13" i="6"/>
  <c r="BA13" i="6"/>
  <c r="AZ13" i="6"/>
  <c r="AY13" i="6"/>
  <c r="AX13" i="6"/>
  <c r="AX79" i="6" s="1"/>
  <c r="AW13" i="6"/>
  <c r="AV13" i="6"/>
  <c r="AU13" i="6"/>
  <c r="AU79" i="6" s="1"/>
  <c r="AT13" i="6"/>
  <c r="AS13" i="6"/>
  <c r="AR13" i="6"/>
  <c r="AQ13" i="6"/>
  <c r="CF10" i="7"/>
  <c r="CD10" i="6"/>
  <c r="BP10" i="7"/>
  <c r="BN10" i="7"/>
  <c r="BF10" i="6"/>
  <c r="AZ10" i="7"/>
  <c r="AX10" i="7"/>
  <c r="AJ10" i="7"/>
  <c r="AH10" i="6"/>
  <c r="T10" i="7"/>
  <c r="R10" i="6"/>
  <c r="D10" i="7"/>
  <c r="CE10" i="6"/>
  <c r="CC10" i="6"/>
  <c r="CB10" i="7"/>
  <c r="BZ10" i="7"/>
  <c r="BW10" i="7"/>
  <c r="BU10" i="7"/>
  <c r="BT10" i="7"/>
  <c r="BR10" i="7"/>
  <c r="BO10" i="6"/>
  <c r="BM10" i="6"/>
  <c r="BL10" i="7"/>
  <c r="BJ10" i="7"/>
  <c r="BG10" i="7"/>
  <c r="BE10" i="7"/>
  <c r="BD10" i="6"/>
  <c r="BB10" i="7"/>
  <c r="AY10" i="7"/>
  <c r="AV10" i="7"/>
  <c r="AT10" i="7"/>
  <c r="AQ10" i="7"/>
  <c r="AO10" i="7"/>
  <c r="AN10" i="7"/>
  <c r="AL10" i="7"/>
  <c r="AI10" i="6"/>
  <c r="AG78" i="6"/>
  <c r="AF10" i="7"/>
  <c r="AA10" i="7"/>
  <c r="Y10" i="7"/>
  <c r="X10" i="7"/>
  <c r="S10" i="6"/>
  <c r="Q10" i="6"/>
  <c r="P10" i="7"/>
  <c r="K10" i="7"/>
  <c r="I10" i="7"/>
  <c r="H10" i="7"/>
  <c r="CA10" i="6"/>
  <c r="BZ10" i="6"/>
  <c r="BW10" i="6"/>
  <c r="BU10" i="6"/>
  <c r="BR10" i="6"/>
  <c r="BP10" i="6"/>
  <c r="BN10" i="6"/>
  <c r="BL10" i="6"/>
  <c r="BK10" i="6"/>
  <c r="BG10" i="6"/>
  <c r="BE10" i="6"/>
  <c r="BC10" i="6"/>
  <c r="BB10" i="6"/>
  <c r="AX10" i="6"/>
  <c r="AW10" i="6"/>
  <c r="AV10" i="6"/>
  <c r="AT10" i="6"/>
  <c r="AO10" i="6"/>
  <c r="AN10" i="6"/>
  <c r="AM10" i="6"/>
  <c r="AF10" i="6"/>
  <c r="AE10" i="6"/>
  <c r="AD10" i="6"/>
  <c r="W10" i="6"/>
  <c r="V10" i="6"/>
  <c r="O10" i="6"/>
  <c r="N10" i="6"/>
  <c r="K10" i="6"/>
  <c r="I10" i="6"/>
  <c r="F10" i="6"/>
  <c r="AW80" i="6"/>
  <c r="AG80" i="6"/>
  <c r="Q80" i="6"/>
  <c r="BL7" i="6"/>
  <c r="BH7" i="6"/>
  <c r="BF7" i="6"/>
  <c r="BF78" i="6" s="1"/>
  <c r="AX7" i="6"/>
  <c r="AR7" i="6"/>
  <c r="AH7" i="6"/>
  <c r="AG7" i="6"/>
  <c r="AF7" i="6"/>
  <c r="AE7" i="6"/>
  <c r="AD7" i="6"/>
  <c r="AC7" i="6"/>
  <c r="AC78" i="6" s="1"/>
  <c r="AB7" i="6"/>
  <c r="AA7" i="6"/>
  <c r="AA78" i="6" s="1"/>
  <c r="Z7" i="6"/>
  <c r="Y7" i="6"/>
  <c r="X7" i="6"/>
  <c r="W7" i="6"/>
  <c r="V7" i="6"/>
  <c r="U7" i="6"/>
  <c r="U78" i="6" s="1"/>
  <c r="T7" i="6"/>
  <c r="S7" i="6"/>
  <c r="S78" i="6" s="1"/>
  <c r="R7" i="6"/>
  <c r="Q7" i="6"/>
  <c r="P7" i="6"/>
  <c r="O7" i="6"/>
  <c r="N7" i="6"/>
  <c r="M7" i="6"/>
  <c r="M78" i="6" s="1"/>
  <c r="L7" i="6"/>
  <c r="K7" i="6"/>
  <c r="J7" i="6"/>
  <c r="I7" i="6"/>
  <c r="H7" i="6"/>
  <c r="G7" i="6"/>
  <c r="F7" i="6"/>
  <c r="E7" i="6"/>
  <c r="D7" i="6"/>
  <c r="CF6" i="6"/>
  <c r="CE6" i="6"/>
  <c r="CD6" i="6"/>
  <c r="CC6" i="6"/>
  <c r="CB6" i="6"/>
  <c r="CA6" i="6"/>
  <c r="BZ6" i="6"/>
  <c r="BY6" i="6"/>
  <c r="BX6" i="6"/>
  <c r="BW6" i="6"/>
  <c r="BV6" i="6"/>
  <c r="BU6" i="6"/>
  <c r="BT6" i="6"/>
  <c r="BS6" i="6"/>
  <c r="BR6" i="6"/>
  <c r="BQ6" i="6"/>
  <c r="BP6" i="6"/>
  <c r="BO6" i="6"/>
  <c r="BN6" i="6"/>
  <c r="BM6" i="6"/>
  <c r="BL6" i="6"/>
  <c r="BK6" i="6"/>
  <c r="BJ6" i="6"/>
  <c r="BI6" i="6"/>
  <c r="BH6" i="6"/>
  <c r="BG6" i="6"/>
  <c r="BF6" i="6"/>
  <c r="BE6" i="6"/>
  <c r="BD6" i="6"/>
  <c r="BC6" i="6"/>
  <c r="BB6" i="6"/>
  <c r="BA6" i="6"/>
  <c r="AZ6" i="6"/>
  <c r="AY6" i="6"/>
  <c r="AX6" i="6"/>
  <c r="AW6" i="6"/>
  <c r="AV6" i="6"/>
  <c r="AU6" i="6"/>
  <c r="AT6" i="6"/>
  <c r="AT80" i="6" s="1"/>
  <c r="AS6" i="6"/>
  <c r="AR6" i="6"/>
  <c r="AQ6" i="6"/>
  <c r="AP6" i="6"/>
  <c r="AO6" i="6"/>
  <c r="AN6" i="6"/>
  <c r="AM6" i="6"/>
  <c r="AL6" i="6"/>
  <c r="AK6" i="6"/>
  <c r="AJ6" i="6"/>
  <c r="AI6" i="6"/>
  <c r="AH6" i="6"/>
  <c r="AG6" i="6"/>
  <c r="AF6" i="6"/>
  <c r="AE6" i="6"/>
  <c r="AD6" i="6"/>
  <c r="AD80" i="6" s="1"/>
  <c r="AC6" i="6"/>
  <c r="AB6" i="6"/>
  <c r="AA6" i="6"/>
  <c r="Z6" i="6"/>
  <c r="Y6" i="6"/>
  <c r="X6" i="6"/>
  <c r="W6" i="6"/>
  <c r="V6" i="6"/>
  <c r="U6" i="6"/>
  <c r="T6" i="6"/>
  <c r="S6" i="6"/>
  <c r="R6" i="6"/>
  <c r="Q6" i="6"/>
  <c r="P6" i="6"/>
  <c r="O6" i="6"/>
  <c r="N6" i="6"/>
  <c r="N80" i="6" s="1"/>
  <c r="M6" i="6"/>
  <c r="L6" i="6"/>
  <c r="K6" i="6"/>
  <c r="J6" i="6"/>
  <c r="I6" i="6"/>
  <c r="H6" i="6"/>
  <c r="G6" i="6"/>
  <c r="F6" i="6"/>
  <c r="E6" i="6"/>
  <c r="D6" i="6"/>
  <c r="CF5" i="6"/>
  <c r="CE5" i="6"/>
  <c r="CD5" i="6"/>
  <c r="CC5" i="6"/>
  <c r="CB5" i="6"/>
  <c r="CA5" i="6"/>
  <c r="BZ5" i="6"/>
  <c r="BY5" i="6"/>
  <c r="BX5" i="6"/>
  <c r="BW5" i="6"/>
  <c r="BV5" i="6"/>
  <c r="BU5" i="6"/>
  <c r="BT5" i="6"/>
  <c r="BS5" i="6"/>
  <c r="BR5" i="6"/>
  <c r="BQ5" i="6"/>
  <c r="AJ22" i="3"/>
  <c r="AG22" i="3"/>
  <c r="AD22" i="3"/>
  <c r="AC22" i="3"/>
  <c r="AB22" i="3"/>
  <c r="AA22" i="3"/>
  <c r="Z22" i="3"/>
  <c r="Y22" i="3"/>
  <c r="X22" i="3"/>
  <c r="W22" i="3"/>
  <c r="V22" i="3"/>
  <c r="U22" i="3"/>
  <c r="T22" i="3"/>
  <c r="S22" i="3"/>
  <c r="R22" i="3"/>
  <c r="Q22" i="3"/>
  <c r="P22" i="3"/>
  <c r="O22" i="3"/>
  <c r="N22" i="3"/>
  <c r="M22" i="3"/>
  <c r="L22" i="3"/>
  <c r="K22" i="3"/>
  <c r="J22" i="3"/>
  <c r="I22" i="3"/>
  <c r="H22" i="3"/>
  <c r="G22" i="3"/>
  <c r="F22" i="3"/>
  <c r="E22" i="3"/>
  <c r="M9" i="3"/>
  <c r="L9" i="3"/>
  <c r="K9" i="3"/>
  <c r="H9" i="3"/>
  <c r="F9" i="3"/>
  <c r="AI78" i="12" l="1"/>
  <c r="AN78" i="12"/>
  <c r="AL78" i="12"/>
  <c r="AL74" i="12"/>
  <c r="AH74" i="12"/>
  <c r="AP74" i="12"/>
  <c r="BH92" i="12"/>
  <c r="AK78" i="12"/>
  <c r="AI86" i="12"/>
  <c r="AN86" i="12"/>
  <c r="AM86" i="12"/>
  <c r="AK86" i="12"/>
  <c r="AM74" i="12"/>
  <c r="AJ74" i="12"/>
  <c r="CE78" i="12"/>
  <c r="AH78" i="12"/>
  <c r="Q11" i="5"/>
  <c r="AG11" i="5"/>
  <c r="AW11" i="5"/>
  <c r="BS27" i="7"/>
  <c r="BQ87" i="6"/>
  <c r="BY87" i="6"/>
  <c r="M38" i="7"/>
  <c r="AC38" i="7"/>
  <c r="CA38" i="7"/>
  <c r="AX10" i="5"/>
  <c r="BF10" i="5"/>
  <c r="CD79" i="6"/>
  <c r="BT27" i="7"/>
  <c r="F20" i="7"/>
  <c r="V20" i="7"/>
  <c r="AL20" i="7"/>
  <c r="BB20" i="7"/>
  <c r="BR20" i="7"/>
  <c r="BL87" i="6"/>
  <c r="CB87" i="6"/>
  <c r="BT38" i="7"/>
  <c r="U17" i="9"/>
  <c r="AY6" i="5"/>
  <c r="BG141" i="10"/>
  <c r="H9" i="5"/>
  <c r="X9" i="5"/>
  <c r="S9" i="5"/>
  <c r="AA9" i="5"/>
  <c r="AG9" i="5"/>
  <c r="J60" i="7"/>
  <c r="Z60" i="7"/>
  <c r="AP60" i="7"/>
  <c r="BF60" i="7"/>
  <c r="BV60" i="7"/>
  <c r="CA87" i="6"/>
  <c r="J10" i="7"/>
  <c r="Z10" i="7"/>
  <c r="AP10" i="7"/>
  <c r="BV10" i="7"/>
  <c r="AU10" i="5"/>
  <c r="BK10" i="5"/>
  <c r="BU27" i="7"/>
  <c r="N11" i="5"/>
  <c r="AD11" i="5"/>
  <c r="AT11" i="5"/>
  <c r="M9" i="5"/>
  <c r="U9" i="5"/>
  <c r="AC9" i="5"/>
  <c r="BZ27" i="7"/>
  <c r="BP87" i="6"/>
  <c r="CF87" i="6"/>
  <c r="AR38" i="7"/>
  <c r="E10" i="6"/>
  <c r="E77" i="6" s="1"/>
  <c r="E10" i="7"/>
  <c r="AC10" i="6"/>
  <c r="AC77" i="6" s="1"/>
  <c r="AC10" i="7"/>
  <c r="AS10" i="6"/>
  <c r="AS10" i="7"/>
  <c r="BA10" i="6"/>
  <c r="BA10" i="7"/>
  <c r="BQ10" i="6"/>
  <c r="BQ10" i="7"/>
  <c r="AK20" i="7"/>
  <c r="CE40" i="12"/>
  <c r="CE11" i="12"/>
  <c r="AM79" i="6"/>
  <c r="V80" i="6"/>
  <c r="BS87" i="6"/>
  <c r="Q20" i="7"/>
  <c r="AX45" i="9"/>
  <c r="AX78" i="6"/>
  <c r="X10" i="6"/>
  <c r="AG10" i="6"/>
  <c r="AP10" i="6"/>
  <c r="AY10" i="6"/>
  <c r="BH10" i="6"/>
  <c r="F10" i="7"/>
  <c r="F78" i="6"/>
  <c r="N10" i="7"/>
  <c r="N78" i="6"/>
  <c r="V10" i="7"/>
  <c r="V78" i="6"/>
  <c r="AD10" i="7"/>
  <c r="AD78" i="6"/>
  <c r="AM77" i="12"/>
  <c r="AU77" i="12"/>
  <c r="BC77" i="12"/>
  <c r="BK77" i="12"/>
  <c r="BS77" i="12"/>
  <c r="CA77" i="12"/>
  <c r="E20" i="6"/>
  <c r="W20" i="6"/>
  <c r="W77" i="6" s="1"/>
  <c r="AF20" i="6"/>
  <c r="AY20" i="6"/>
  <c r="BH20" i="6"/>
  <c r="BQ20" i="6"/>
  <c r="BU27" i="6"/>
  <c r="CF27" i="6"/>
  <c r="BV27" i="7"/>
  <c r="BV81" i="12"/>
  <c r="BV86" i="6"/>
  <c r="CD81" i="12"/>
  <c r="CD86" i="6"/>
  <c r="P38" i="6"/>
  <c r="Z38" i="6"/>
  <c r="Z77" i="6" s="1"/>
  <c r="AV38" i="6"/>
  <c r="R60" i="6"/>
  <c r="AE60" i="6"/>
  <c r="AQ60" i="6"/>
  <c r="CD60" i="6"/>
  <c r="I60" i="7"/>
  <c r="I60" i="6"/>
  <c r="I77" i="6" s="1"/>
  <c r="Q60" i="7"/>
  <c r="Q60" i="6"/>
  <c r="Q77" i="6" s="1"/>
  <c r="Y60" i="7"/>
  <c r="Y60" i="6"/>
  <c r="AG60" i="7"/>
  <c r="AG60" i="6"/>
  <c r="AO60" i="7"/>
  <c r="AO60" i="6"/>
  <c r="AW60" i="7"/>
  <c r="AW60" i="6"/>
  <c r="BE60" i="7"/>
  <c r="BE60" i="6"/>
  <c r="BM60" i="7"/>
  <c r="BM60" i="6"/>
  <c r="BU60" i="7"/>
  <c r="BU60" i="6"/>
  <c r="BU84" i="6" s="1"/>
  <c r="CC60" i="7"/>
  <c r="CC60" i="6"/>
  <c r="AL90" i="12"/>
  <c r="AT90" i="12"/>
  <c r="BB90" i="12"/>
  <c r="BJ90" i="12"/>
  <c r="BR90" i="12"/>
  <c r="BZ90" i="12"/>
  <c r="AP77" i="6"/>
  <c r="L78" i="6"/>
  <c r="Y78" i="6"/>
  <c r="BL78" i="6"/>
  <c r="H79" i="6"/>
  <c r="X79" i="6"/>
  <c r="AN79" i="6"/>
  <c r="BD79" i="6"/>
  <c r="BT79" i="6"/>
  <c r="G80" i="6"/>
  <c r="W80" i="6"/>
  <c r="AM80" i="6"/>
  <c r="BC80" i="6"/>
  <c r="BS80" i="6"/>
  <c r="CF84" i="6"/>
  <c r="CA85" i="6"/>
  <c r="BP86" i="6"/>
  <c r="BJ87" i="6"/>
  <c r="AZ87" i="6"/>
  <c r="BT88" i="6"/>
  <c r="S10" i="7"/>
  <c r="AI10" i="7"/>
  <c r="BO10" i="7"/>
  <c r="CE10" i="7"/>
  <c r="R10" i="7"/>
  <c r="AH10" i="7"/>
  <c r="CD10" i="7"/>
  <c r="CA27" i="7"/>
  <c r="G38" i="7"/>
  <c r="BY38" i="7"/>
  <c r="H60" i="7"/>
  <c r="X60" i="7"/>
  <c r="AN60" i="7"/>
  <c r="BD60" i="7"/>
  <c r="BT60" i="7"/>
  <c r="J141" i="9"/>
  <c r="BQ142" i="10"/>
  <c r="AM142" i="9"/>
  <c r="BY142" i="10"/>
  <c r="AU142" i="9"/>
  <c r="AH142" i="10"/>
  <c r="D142" i="9"/>
  <c r="AP142" i="10"/>
  <c r="L142" i="9"/>
  <c r="AX142" i="10"/>
  <c r="T142" i="9"/>
  <c r="BF142" i="10"/>
  <c r="AB142" i="9"/>
  <c r="BN142" i="10"/>
  <c r="AJ142" i="9"/>
  <c r="K22" i="9"/>
  <c r="K134" i="9"/>
  <c r="S22" i="9"/>
  <c r="S134" i="9"/>
  <c r="AA22" i="9"/>
  <c r="AA134" i="9"/>
  <c r="AI22" i="9"/>
  <c r="AI134" i="9"/>
  <c r="AQ22" i="9"/>
  <c r="AQ134" i="9"/>
  <c r="AY134" i="9"/>
  <c r="AY22" i="9"/>
  <c r="H22" i="9"/>
  <c r="AT22" i="10"/>
  <c r="AT75" i="10" s="1"/>
  <c r="AT76" i="10" s="1"/>
  <c r="P22" i="9"/>
  <c r="X134" i="9"/>
  <c r="X22" i="9"/>
  <c r="AN22" i="9"/>
  <c r="BZ22" i="10"/>
  <c r="AV22" i="9"/>
  <c r="AQ76" i="12"/>
  <c r="M138" i="9"/>
  <c r="AY76" i="12"/>
  <c r="BG76" i="12"/>
  <c r="AC138" i="9"/>
  <c r="BO76" i="12"/>
  <c r="AK138" i="9"/>
  <c r="BW76" i="12"/>
  <c r="AS138" i="9"/>
  <c r="CE76" i="12"/>
  <c r="BA138" i="9"/>
  <c r="X40" i="9"/>
  <c r="G142" i="9"/>
  <c r="P80" i="6"/>
  <c r="P77" i="6"/>
  <c r="BA20" i="7"/>
  <c r="AI95" i="12"/>
  <c r="AI40" i="12"/>
  <c r="AI11" i="12"/>
  <c r="K78" i="6"/>
  <c r="BC79" i="6"/>
  <c r="BM20" i="7"/>
  <c r="Z45" i="9"/>
  <c r="BW80" i="6"/>
  <c r="CE80" i="6"/>
  <c r="G10" i="6"/>
  <c r="G77" i="6" s="1"/>
  <c r="P10" i="6"/>
  <c r="Y10" i="6"/>
  <c r="Y77" i="6" s="1"/>
  <c r="AQ10" i="6"/>
  <c r="AZ10" i="6"/>
  <c r="BJ10" i="6"/>
  <c r="BS10" i="6"/>
  <c r="CB10" i="6"/>
  <c r="G10" i="7"/>
  <c r="O10" i="7"/>
  <c r="W10" i="7"/>
  <c r="AE10" i="7"/>
  <c r="AM10" i="7"/>
  <c r="AU10" i="7"/>
  <c r="BC10" i="7"/>
  <c r="BK10" i="7"/>
  <c r="BS10" i="7"/>
  <c r="CA10" i="7"/>
  <c r="AR79" i="6"/>
  <c r="AZ79" i="6"/>
  <c r="BH79" i="6"/>
  <c r="CF79" i="6"/>
  <c r="AN77" i="12"/>
  <c r="AV77" i="12"/>
  <c r="BD77" i="12"/>
  <c r="BL77" i="12"/>
  <c r="BT77" i="12"/>
  <c r="CB77" i="12"/>
  <c r="F20" i="6"/>
  <c r="O20" i="6"/>
  <c r="X20" i="6"/>
  <c r="AQ20" i="6"/>
  <c r="AZ20" i="6"/>
  <c r="BI20" i="6"/>
  <c r="BR20" i="6"/>
  <c r="CA20" i="6"/>
  <c r="BL27" i="6"/>
  <c r="AB38" i="6"/>
  <c r="AM38" i="6"/>
  <c r="BX38" i="6"/>
  <c r="F38" i="6"/>
  <c r="N38" i="6"/>
  <c r="N77" i="6" s="1"/>
  <c r="V38" i="6"/>
  <c r="V77" i="6" s="1"/>
  <c r="AD38" i="6"/>
  <c r="AL38" i="6"/>
  <c r="AT38" i="6"/>
  <c r="BB38" i="6"/>
  <c r="BJ38" i="6"/>
  <c r="BR38" i="6"/>
  <c r="BZ38" i="6"/>
  <c r="AK95" i="12"/>
  <c r="AK40" i="12"/>
  <c r="AS95" i="12"/>
  <c r="AS40" i="12"/>
  <c r="BA95" i="12"/>
  <c r="BA40" i="12"/>
  <c r="BI95" i="12"/>
  <c r="BI40" i="12"/>
  <c r="BQ95" i="12"/>
  <c r="BQ40" i="12"/>
  <c r="BY95" i="12"/>
  <c r="BY40" i="12"/>
  <c r="G60" i="6"/>
  <c r="S60" i="6"/>
  <c r="AF60" i="6"/>
  <c r="BF60" i="6"/>
  <c r="BS60" i="6"/>
  <c r="CE60" i="6"/>
  <c r="R77" i="6"/>
  <c r="J79" i="6"/>
  <c r="Z79" i="6"/>
  <c r="AP79" i="6"/>
  <c r="I80" i="6"/>
  <c r="Y80" i="6"/>
  <c r="AO80" i="6"/>
  <c r="BE80" i="6"/>
  <c r="BU80" i="6"/>
  <c r="BT86" i="6"/>
  <c r="BX88" i="6"/>
  <c r="BL27" i="7"/>
  <c r="CB27" i="7"/>
  <c r="L38" i="7"/>
  <c r="BB38" i="7"/>
  <c r="AK38" i="7"/>
  <c r="AI16" i="9"/>
  <c r="CC141" i="10"/>
  <c r="BA6" i="5"/>
  <c r="BR142" i="10"/>
  <c r="AN142" i="9"/>
  <c r="BZ142" i="10"/>
  <c r="AV142" i="9"/>
  <c r="AI142" i="10"/>
  <c r="E142" i="9"/>
  <c r="AQ142" i="10"/>
  <c r="M142" i="9"/>
  <c r="AY142" i="10"/>
  <c r="U142" i="9"/>
  <c r="BG142" i="10"/>
  <c r="AC142" i="9"/>
  <c r="BO142" i="10"/>
  <c r="AK142" i="9"/>
  <c r="D134" i="9"/>
  <c r="D22" i="9"/>
  <c r="L134" i="9"/>
  <c r="T134" i="9"/>
  <c r="T22" i="9"/>
  <c r="AB134" i="9"/>
  <c r="AB22" i="9"/>
  <c r="AJ134" i="9"/>
  <c r="AJ22" i="9"/>
  <c r="AR134" i="9"/>
  <c r="AZ22" i="9"/>
  <c r="AZ134" i="9"/>
  <c r="AD22" i="9"/>
  <c r="AR76" i="12"/>
  <c r="N138" i="9"/>
  <c r="AZ76" i="12"/>
  <c r="BH76" i="12"/>
  <c r="BP76" i="12"/>
  <c r="BP138" i="10"/>
  <c r="BX76" i="12"/>
  <c r="AT138" i="9"/>
  <c r="CF76" i="12"/>
  <c r="K138" i="9"/>
  <c r="BY10" i="6"/>
  <c r="BY10" i="7"/>
  <c r="M20" i="6"/>
  <c r="BN86" i="6"/>
  <c r="AY95" i="12"/>
  <c r="AY40" i="12"/>
  <c r="AY11" i="12"/>
  <c r="G79" i="6"/>
  <c r="AL80" i="6"/>
  <c r="AG20" i="7"/>
  <c r="BR27" i="7"/>
  <c r="BS141" i="10"/>
  <c r="K17" i="9"/>
  <c r="J45" i="9"/>
  <c r="J75" i="9" s="1"/>
  <c r="BF9" i="5"/>
  <c r="AO10" i="5"/>
  <c r="K77" i="6"/>
  <c r="K80" i="6"/>
  <c r="S80" i="6"/>
  <c r="AA80" i="6"/>
  <c r="AI80" i="6"/>
  <c r="AQ80" i="6"/>
  <c r="AY80" i="6"/>
  <c r="BG80" i="6"/>
  <c r="BO80" i="6"/>
  <c r="J78" i="6"/>
  <c r="R78" i="6"/>
  <c r="Z78" i="6"/>
  <c r="AH78" i="6"/>
  <c r="H10" i="6"/>
  <c r="Z10" i="6"/>
  <c r="AR10" i="6"/>
  <c r="AR77" i="6" s="1"/>
  <c r="BT10" i="6"/>
  <c r="AS79" i="6"/>
  <c r="BA79" i="6"/>
  <c r="BI79" i="6"/>
  <c r="L79" i="6"/>
  <c r="T79" i="6"/>
  <c r="AB79" i="6"/>
  <c r="AJ79" i="6"/>
  <c r="AI20" i="6"/>
  <c r="AR20" i="6"/>
  <c r="BA20" i="6"/>
  <c r="BI86" i="6"/>
  <c r="BQ86" i="6"/>
  <c r="BM27" i="6"/>
  <c r="BX27" i="6"/>
  <c r="BX79" i="6" s="1"/>
  <c r="H38" i="6"/>
  <c r="R38" i="6"/>
  <c r="AN38" i="6"/>
  <c r="BL38" i="6"/>
  <c r="AL95" i="12"/>
  <c r="AL40" i="12"/>
  <c r="AT95" i="12"/>
  <c r="BB95" i="12"/>
  <c r="BJ95" i="12"/>
  <c r="BR95" i="12"/>
  <c r="BR40" i="12"/>
  <c r="BZ95" i="12"/>
  <c r="AU60" i="6"/>
  <c r="AG77" i="6"/>
  <c r="P78" i="6"/>
  <c r="AB78" i="6"/>
  <c r="K79" i="6"/>
  <c r="AA79" i="6"/>
  <c r="AQ79" i="6"/>
  <c r="BG79" i="6"/>
  <c r="BW79" i="6"/>
  <c r="J80" i="6"/>
  <c r="Z80" i="6"/>
  <c r="AP80" i="6"/>
  <c r="BF80" i="6"/>
  <c r="BV80" i="6"/>
  <c r="BS84" i="6"/>
  <c r="BE86" i="6"/>
  <c r="BU86" i="6"/>
  <c r="BD10" i="7"/>
  <c r="BC20" i="7"/>
  <c r="N38" i="7"/>
  <c r="BZ38" i="7"/>
  <c r="BI38" i="7"/>
  <c r="K60" i="7"/>
  <c r="BW60" i="7"/>
  <c r="D141" i="9"/>
  <c r="D16" i="9"/>
  <c r="L141" i="9"/>
  <c r="L16" i="9"/>
  <c r="T141" i="9"/>
  <c r="T16" i="9"/>
  <c r="AB141" i="9"/>
  <c r="AB16" i="9"/>
  <c r="AJ141" i="9"/>
  <c r="AJ16" i="9"/>
  <c r="AR141" i="9"/>
  <c r="AR16" i="9"/>
  <c r="AZ141" i="9"/>
  <c r="AZ16" i="9"/>
  <c r="H16" i="9"/>
  <c r="X16" i="9"/>
  <c r="AN16" i="9"/>
  <c r="AV141" i="9"/>
  <c r="AV16" i="9"/>
  <c r="E137" i="9"/>
  <c r="M137" i="9"/>
  <c r="U137" i="9"/>
  <c r="BG16" i="10"/>
  <c r="AC137" i="9"/>
  <c r="AK137" i="9"/>
  <c r="BO137" i="10"/>
  <c r="AS137" i="9"/>
  <c r="BA137" i="9"/>
  <c r="AX16" i="9"/>
  <c r="G133" i="9"/>
  <c r="AK133" i="10"/>
  <c r="O133" i="9"/>
  <c r="AS133" i="10"/>
  <c r="BA133" i="10"/>
  <c r="W133" i="9"/>
  <c r="BI133" i="10"/>
  <c r="AE133" i="9"/>
  <c r="BQ133" i="10"/>
  <c r="AM133" i="9"/>
  <c r="AU133" i="9"/>
  <c r="BY133" i="10"/>
  <c r="AM29" i="12"/>
  <c r="AU29" i="12"/>
  <c r="AU31" i="12" s="1"/>
  <c r="BC29" i="12"/>
  <c r="BC31" i="12" s="1"/>
  <c r="BK29" i="12"/>
  <c r="BK31" i="12" s="1"/>
  <c r="BS29" i="12"/>
  <c r="CA29" i="12"/>
  <c r="AF16" i="9"/>
  <c r="W17" i="9"/>
  <c r="AG22" i="9"/>
  <c r="H80" i="6"/>
  <c r="H77" i="6"/>
  <c r="AN80" i="6"/>
  <c r="BL80" i="6"/>
  <c r="W78" i="6"/>
  <c r="U10" i="6"/>
  <c r="U77" i="6" s="1"/>
  <c r="U10" i="7"/>
  <c r="E20" i="7"/>
  <c r="U20" i="7"/>
  <c r="CC84" i="6"/>
  <c r="AQ95" i="12"/>
  <c r="AQ40" i="12"/>
  <c r="AQ11" i="12"/>
  <c r="BB80" i="6"/>
  <c r="BR134" i="10"/>
  <c r="AN40" i="9"/>
  <c r="AO6" i="5"/>
  <c r="BQ80" i="6"/>
  <c r="D80" i="6"/>
  <c r="L80" i="6"/>
  <c r="T80" i="6"/>
  <c r="AB80" i="6"/>
  <c r="AJ80" i="6"/>
  <c r="AR80" i="6"/>
  <c r="AZ80" i="6"/>
  <c r="BH80" i="6"/>
  <c r="BP80" i="6"/>
  <c r="AA10" i="6"/>
  <c r="AA77" i="6" s="1"/>
  <c r="AJ10" i="6"/>
  <c r="AT79" i="6"/>
  <c r="BB79" i="6"/>
  <c r="BJ79" i="6"/>
  <c r="BR79" i="6"/>
  <c r="E79" i="6"/>
  <c r="M79" i="6"/>
  <c r="U79" i="6"/>
  <c r="AC79" i="6"/>
  <c r="AK79" i="6"/>
  <c r="AA20" i="6"/>
  <c r="AJ20" i="6"/>
  <c r="AS20" i="6"/>
  <c r="BZ27" i="6"/>
  <c r="BZ79" i="6" s="1"/>
  <c r="BN27" i="6"/>
  <c r="BV27" i="6"/>
  <c r="BV79" i="6" s="1"/>
  <c r="CD27" i="6"/>
  <c r="BQ27" i="6"/>
  <c r="BQ79" i="6" s="1"/>
  <c r="BY27" i="6"/>
  <c r="BY79" i="6" s="1"/>
  <c r="BY81" i="12"/>
  <c r="BF94" i="12"/>
  <c r="T38" i="6"/>
  <c r="AM9" i="12"/>
  <c r="AM38" i="7"/>
  <c r="AU9" i="12"/>
  <c r="AU38" i="7"/>
  <c r="BC9" i="12"/>
  <c r="BK9" i="12"/>
  <c r="BK38" i="7"/>
  <c r="BS9" i="12"/>
  <c r="BS38" i="7"/>
  <c r="CA9" i="12"/>
  <c r="BW85" i="6"/>
  <c r="CE85" i="6"/>
  <c r="BB86" i="6"/>
  <c r="BJ86" i="6"/>
  <c r="AO82" i="12"/>
  <c r="AW82" i="12"/>
  <c r="BE82" i="12"/>
  <c r="BM82" i="12"/>
  <c r="BU82" i="12"/>
  <c r="CC82" i="12"/>
  <c r="W60" i="6"/>
  <c r="AH77" i="6"/>
  <c r="BH77" i="6"/>
  <c r="D78" i="6"/>
  <c r="Q78" i="6"/>
  <c r="O79" i="6"/>
  <c r="AE79" i="6"/>
  <c r="BJ80" i="6"/>
  <c r="BZ80" i="6"/>
  <c r="BR85" i="6"/>
  <c r="BK87" i="6"/>
  <c r="I20" i="7"/>
  <c r="Y20" i="7"/>
  <c r="AO20" i="7"/>
  <c r="BE20" i="7"/>
  <c r="BU20" i="7"/>
  <c r="AL38" i="7"/>
  <c r="U38" i="7"/>
  <c r="E141" i="9"/>
  <c r="E16" i="9"/>
  <c r="M141" i="9"/>
  <c r="M16" i="9"/>
  <c r="U141" i="9"/>
  <c r="AC141" i="9"/>
  <c r="AC16" i="9"/>
  <c r="AK141" i="9"/>
  <c r="AK16" i="9"/>
  <c r="AS141" i="9"/>
  <c r="AS16" i="9"/>
  <c r="BA141" i="9"/>
  <c r="AV16" i="10"/>
  <c r="R16" i="9"/>
  <c r="Z141" i="9"/>
  <c r="Z16" i="9"/>
  <c r="F137" i="9"/>
  <c r="N137" i="9"/>
  <c r="AR137" i="10"/>
  <c r="V137" i="9"/>
  <c r="AD137" i="9"/>
  <c r="BH137" i="10"/>
  <c r="AL137" i="9"/>
  <c r="AT137" i="9"/>
  <c r="BB137" i="9"/>
  <c r="H133" i="9"/>
  <c r="AL133" i="10"/>
  <c r="P133" i="9"/>
  <c r="AT133" i="10"/>
  <c r="X133" i="9"/>
  <c r="BB133" i="10"/>
  <c r="BJ133" i="10"/>
  <c r="AF133" i="9"/>
  <c r="BR133" i="10"/>
  <c r="AN133" i="9"/>
  <c r="BZ133" i="10"/>
  <c r="AV133" i="9"/>
  <c r="AN29" i="12"/>
  <c r="AN137" i="10"/>
  <c r="AN136" i="10" s="1"/>
  <c r="AV29" i="12"/>
  <c r="AV40" i="12" s="1"/>
  <c r="BD29" i="12"/>
  <c r="BD40" i="12" s="1"/>
  <c r="BL29" i="12"/>
  <c r="BL40" i="12" s="1"/>
  <c r="BT29" i="12"/>
  <c r="BT31" i="12" s="1"/>
  <c r="CB29" i="12"/>
  <c r="CB40" i="12" s="1"/>
  <c r="AG16" i="9"/>
  <c r="AF143" i="9"/>
  <c r="T143" i="9"/>
  <c r="AZ143" i="9"/>
  <c r="BN83" i="12"/>
  <c r="BV83" i="12"/>
  <c r="CD83" i="12"/>
  <c r="CD125" i="10"/>
  <c r="CD126" i="10" s="1"/>
  <c r="AF80" i="6"/>
  <c r="AV80" i="6"/>
  <c r="G78" i="6"/>
  <c r="BJ77" i="12"/>
  <c r="BQ20" i="7"/>
  <c r="BO95" i="12"/>
  <c r="BO40" i="12"/>
  <c r="BO11" i="12"/>
  <c r="Y17" i="9"/>
  <c r="R45" i="9"/>
  <c r="N9" i="3"/>
  <c r="E80" i="6"/>
  <c r="M80" i="6"/>
  <c r="U80" i="6"/>
  <c r="AC80" i="6"/>
  <c r="AK80" i="6"/>
  <c r="AS80" i="6"/>
  <c r="BA80" i="6"/>
  <c r="BI80" i="6"/>
  <c r="J10" i="6"/>
  <c r="AB10" i="6"/>
  <c r="AB77" i="6" s="1"/>
  <c r="AL10" i="6"/>
  <c r="AU10" i="6"/>
  <c r="BV10" i="6"/>
  <c r="F79" i="6"/>
  <c r="N79" i="6"/>
  <c r="V79" i="6"/>
  <c r="AD79" i="6"/>
  <c r="AL79" i="6"/>
  <c r="AI77" i="12"/>
  <c r="AI96" i="12" s="1"/>
  <c r="AQ77" i="12"/>
  <c r="AY77" i="12"/>
  <c r="BG77" i="12"/>
  <c r="BO77" i="12"/>
  <c r="BW77" i="12"/>
  <c r="CE77" i="12"/>
  <c r="S20" i="6"/>
  <c r="S77" i="6" s="1"/>
  <c r="AB20" i="6"/>
  <c r="AK20" i="6"/>
  <c r="BL20" i="6"/>
  <c r="CE20" i="6"/>
  <c r="J20" i="6"/>
  <c r="R20" i="6"/>
  <c r="Z20" i="6"/>
  <c r="AH20" i="6"/>
  <c r="AP20" i="6"/>
  <c r="AX20" i="6"/>
  <c r="AX77" i="6" s="1"/>
  <c r="BF20" i="6"/>
  <c r="BF77" i="6" s="1"/>
  <c r="BN20" i="6"/>
  <c r="BV20" i="6"/>
  <c r="CD20" i="6"/>
  <c r="BP27" i="6"/>
  <c r="CA27" i="6"/>
  <c r="CA79" i="6" s="1"/>
  <c r="BM88" i="6"/>
  <c r="BU88" i="6"/>
  <c r="CC88" i="6"/>
  <c r="AL81" i="12"/>
  <c r="AT81" i="12"/>
  <c r="BB81" i="12"/>
  <c r="BJ81" i="12"/>
  <c r="BR81" i="12"/>
  <c r="BR93" i="12" s="1"/>
  <c r="BR86" i="6"/>
  <c r="BZ81" i="12"/>
  <c r="BZ93" i="12" s="1"/>
  <c r="BZ86" i="6"/>
  <c r="AI54" i="12"/>
  <c r="AQ54" i="12"/>
  <c r="AY54" i="12"/>
  <c r="BG54" i="12"/>
  <c r="BO54" i="12"/>
  <c r="BW54" i="12"/>
  <c r="CE54" i="12"/>
  <c r="J38" i="6"/>
  <c r="AF38" i="6"/>
  <c r="AF77" i="6" s="1"/>
  <c r="BP38" i="6"/>
  <c r="CB38" i="6"/>
  <c r="CB84" i="6" s="1"/>
  <c r="I38" i="7"/>
  <c r="Q38" i="7"/>
  <c r="Y38" i="7"/>
  <c r="AG38" i="7"/>
  <c r="AW38" i="7"/>
  <c r="BX85" i="6"/>
  <c r="CF85" i="6"/>
  <c r="BC86" i="6"/>
  <c r="AH82" i="12"/>
  <c r="AP82" i="12"/>
  <c r="AX82" i="12"/>
  <c r="BF82" i="12"/>
  <c r="BN82" i="12"/>
  <c r="BV82" i="12"/>
  <c r="CD82" i="12"/>
  <c r="X60" i="6"/>
  <c r="BK60" i="6"/>
  <c r="J77" i="6"/>
  <c r="E78" i="6"/>
  <c r="AF78" i="6"/>
  <c r="AR78" i="6"/>
  <c r="P79" i="6"/>
  <c r="AF79" i="6"/>
  <c r="AV79" i="6"/>
  <c r="CB79" i="6"/>
  <c r="O80" i="6"/>
  <c r="AE80" i="6"/>
  <c r="AU80" i="6"/>
  <c r="BK80" i="6"/>
  <c r="BX84" i="6"/>
  <c r="BB87" i="6"/>
  <c r="BD87" i="6"/>
  <c r="BF10" i="7"/>
  <c r="J20" i="7"/>
  <c r="Z20" i="7"/>
  <c r="AP20" i="7"/>
  <c r="BF20" i="7"/>
  <c r="BV20" i="7"/>
  <c r="AS38" i="7"/>
  <c r="P60" i="7"/>
  <c r="AF60" i="7"/>
  <c r="AV60" i="7"/>
  <c r="BL60" i="7"/>
  <c r="CB60" i="7"/>
  <c r="AP16" i="9"/>
  <c r="X80" i="6"/>
  <c r="X77" i="6"/>
  <c r="BD80" i="6"/>
  <c r="O78" i="6"/>
  <c r="O77" i="6"/>
  <c r="AE78" i="6"/>
  <c r="AE77" i="6"/>
  <c r="D10" i="6"/>
  <c r="D77" i="6" s="1"/>
  <c r="AL77" i="12"/>
  <c r="AL106" i="12" s="1"/>
  <c r="BG95" i="12"/>
  <c r="BG40" i="12"/>
  <c r="BG11" i="12"/>
  <c r="BR80" i="6"/>
  <c r="CC20" i="7"/>
  <c r="P40" i="9"/>
  <c r="AP45" i="9"/>
  <c r="AP138" i="9" s="1"/>
  <c r="O45" i="9"/>
  <c r="O138" i="9" s="1"/>
  <c r="Q10" i="5"/>
  <c r="T10" i="6"/>
  <c r="T77" i="6" s="1"/>
  <c r="CF10" i="6"/>
  <c r="T20" i="6"/>
  <c r="AC20" i="6"/>
  <c r="CF20" i="6"/>
  <c r="BP27" i="7"/>
  <c r="BX27" i="7"/>
  <c r="CF27" i="7"/>
  <c r="BN88" i="6"/>
  <c r="BV88" i="6"/>
  <c r="CD88" i="6"/>
  <c r="AM81" i="12"/>
  <c r="AU81" i="12"/>
  <c r="BC81" i="12"/>
  <c r="BK81" i="12"/>
  <c r="BS81" i="12"/>
  <c r="BS86" i="6"/>
  <c r="CA81" i="12"/>
  <c r="AJ54" i="12"/>
  <c r="AR54" i="12"/>
  <c r="AZ54" i="12"/>
  <c r="BH54" i="12"/>
  <c r="BP54" i="12"/>
  <c r="BX54" i="12"/>
  <c r="CF54" i="12"/>
  <c r="AR38" i="6"/>
  <c r="AP38" i="7"/>
  <c r="CD38" i="7"/>
  <c r="BU95" i="12"/>
  <c r="BU11" i="12"/>
  <c r="BQ85" i="6"/>
  <c r="BY85" i="6"/>
  <c r="F60" i="7"/>
  <c r="F60" i="6"/>
  <c r="F77" i="6" s="1"/>
  <c r="N60" i="7"/>
  <c r="N60" i="6"/>
  <c r="V60" i="7"/>
  <c r="V60" i="6"/>
  <c r="AD60" i="7"/>
  <c r="AD60" i="6"/>
  <c r="AD77" i="6" s="1"/>
  <c r="AL60" i="7"/>
  <c r="AL60" i="6"/>
  <c r="AT60" i="7"/>
  <c r="AT60" i="6"/>
  <c r="BB60" i="7"/>
  <c r="BB60" i="6"/>
  <c r="BJ60" i="7"/>
  <c r="BJ60" i="6"/>
  <c r="BR60" i="7"/>
  <c r="BR60" i="6"/>
  <c r="BR84" i="6" s="1"/>
  <c r="BZ60" i="7"/>
  <c r="BZ60" i="6"/>
  <c r="E60" i="7"/>
  <c r="E60" i="6"/>
  <c r="M60" i="7"/>
  <c r="M60" i="6"/>
  <c r="U60" i="7"/>
  <c r="U60" i="6"/>
  <c r="AC60" i="7"/>
  <c r="AC60" i="6"/>
  <c r="AK60" i="7"/>
  <c r="AK60" i="6"/>
  <c r="AS60" i="7"/>
  <c r="AS60" i="6"/>
  <c r="BA60" i="7"/>
  <c r="BA60" i="6"/>
  <c r="BI60" i="7"/>
  <c r="BI60" i="6"/>
  <c r="BQ60" i="7"/>
  <c r="BQ60" i="6"/>
  <c r="BQ84" i="6" s="1"/>
  <c r="BY60" i="7"/>
  <c r="BY60" i="6"/>
  <c r="BY84" i="6" s="1"/>
  <c r="AI90" i="12"/>
  <c r="AQ90" i="12"/>
  <c r="AY90" i="12"/>
  <c r="BG90" i="12"/>
  <c r="BO90" i="12"/>
  <c r="BW90" i="12"/>
  <c r="CE90" i="12"/>
  <c r="T78" i="6"/>
  <c r="R79" i="6"/>
  <c r="AH79" i="6"/>
  <c r="BM80" i="6"/>
  <c r="BL86" i="6"/>
  <c r="N20" i="7"/>
  <c r="AD20" i="7"/>
  <c r="AT20" i="7"/>
  <c r="BJ20" i="7"/>
  <c r="BZ20" i="7"/>
  <c r="BM27" i="7"/>
  <c r="CC27" i="7"/>
  <c r="BQ27" i="7"/>
  <c r="V38" i="7"/>
  <c r="R60" i="7"/>
  <c r="AH60" i="7"/>
  <c r="AX60" i="7"/>
  <c r="BN60" i="7"/>
  <c r="CD60" i="7"/>
  <c r="AQ17" i="9"/>
  <c r="M10" i="6"/>
  <c r="M10" i="7"/>
  <c r="AK10" i="6"/>
  <c r="AK10" i="7"/>
  <c r="BI10" i="6"/>
  <c r="BI10" i="7"/>
  <c r="AT77" i="12"/>
  <c r="AT96" i="12" s="1"/>
  <c r="BB77" i="12"/>
  <c r="BB106" i="12" s="1"/>
  <c r="BR77" i="12"/>
  <c r="BZ77" i="12"/>
  <c r="BW95" i="12"/>
  <c r="BW40" i="12"/>
  <c r="BW11" i="12"/>
  <c r="W79" i="6"/>
  <c r="F80" i="6"/>
  <c r="AW20" i="7"/>
  <c r="F38" i="7"/>
  <c r="H40" i="9"/>
  <c r="AF40" i="9"/>
  <c r="AV40" i="9"/>
  <c r="AH45" i="9"/>
  <c r="Y8" i="3"/>
  <c r="I10" i="5"/>
  <c r="BT80" i="6"/>
  <c r="L10" i="6"/>
  <c r="L77" i="6" s="1"/>
  <c r="BX10" i="6"/>
  <c r="AW79" i="6"/>
  <c r="BE79" i="6"/>
  <c r="BU79" i="6"/>
  <c r="CC79" i="6"/>
  <c r="L20" i="6"/>
  <c r="U20" i="6"/>
  <c r="BO20" i="6"/>
  <c r="BX20" i="6"/>
  <c r="D20" i="7"/>
  <c r="L20" i="7"/>
  <c r="T20" i="7"/>
  <c r="AB20" i="7"/>
  <c r="AJ20" i="7"/>
  <c r="AR20" i="7"/>
  <c r="AZ20" i="7"/>
  <c r="BH20" i="7"/>
  <c r="BP20" i="7"/>
  <c r="BX20" i="7"/>
  <c r="CF20" i="7"/>
  <c r="BS27" i="6"/>
  <c r="BS79" i="6" s="1"/>
  <c r="CC27" i="6"/>
  <c r="BY27" i="7"/>
  <c r="K38" i="7"/>
  <c r="K38" i="6"/>
  <c r="S38" i="7"/>
  <c r="S38" i="6"/>
  <c r="AA38" i="7"/>
  <c r="AA38" i="6"/>
  <c r="AI38" i="7"/>
  <c r="AI38" i="6"/>
  <c r="AQ38" i="7"/>
  <c r="AQ38" i="6"/>
  <c r="AY38" i="6"/>
  <c r="BG38" i="7"/>
  <c r="BG38" i="6"/>
  <c r="BO38" i="7"/>
  <c r="BO38" i="6"/>
  <c r="BW38" i="7"/>
  <c r="BW38" i="6"/>
  <c r="BW84" i="6" s="1"/>
  <c r="CE38" i="7"/>
  <c r="CE38" i="6"/>
  <c r="CE84" i="6" s="1"/>
  <c r="AH9" i="12"/>
  <c r="AH38" i="7"/>
  <c r="AP9" i="12"/>
  <c r="AX9" i="12"/>
  <c r="AX38" i="7"/>
  <c r="AX38" i="6"/>
  <c r="BF9" i="12"/>
  <c r="BF38" i="7"/>
  <c r="BF38" i="6"/>
  <c r="BN9" i="12"/>
  <c r="BN38" i="7"/>
  <c r="BN38" i="6"/>
  <c r="BV9" i="12"/>
  <c r="BV38" i="7"/>
  <c r="BV38" i="6"/>
  <c r="BV84" i="6" s="1"/>
  <c r="CD9" i="12"/>
  <c r="CD38" i="6"/>
  <c r="CD84" i="6" s="1"/>
  <c r="AJ82" i="12"/>
  <c r="AR82" i="12"/>
  <c r="AZ82" i="12"/>
  <c r="BH82" i="12"/>
  <c r="BP82" i="12"/>
  <c r="BX82" i="12"/>
  <c r="CF82" i="12"/>
  <c r="AJ90" i="12"/>
  <c r="AR90" i="12"/>
  <c r="AZ90" i="12"/>
  <c r="BH90" i="12"/>
  <c r="BP90" i="12"/>
  <c r="BX90" i="12"/>
  <c r="CF90" i="12"/>
  <c r="M77" i="6"/>
  <c r="I78" i="6"/>
  <c r="BH78" i="6"/>
  <c r="D79" i="6"/>
  <c r="S79" i="6"/>
  <c r="AI79" i="6"/>
  <c r="AY79" i="6"/>
  <c r="CE79" i="6"/>
  <c r="R80" i="6"/>
  <c r="AH80" i="6"/>
  <c r="AX80" i="6"/>
  <c r="BN80" i="6"/>
  <c r="CD80" i="6"/>
  <c r="CA84" i="6"/>
  <c r="BM86" i="6"/>
  <c r="CE98" i="6"/>
  <c r="BN27" i="7"/>
  <c r="CD27" i="7"/>
  <c r="AT38" i="7"/>
  <c r="BR38" i="7"/>
  <c r="J16" i="9"/>
  <c r="BA16" i="9"/>
  <c r="AR22" i="9"/>
  <c r="Q22" i="9"/>
  <c r="Y22" i="9"/>
  <c r="BS22" i="10"/>
  <c r="AW22" i="9"/>
  <c r="AL34" i="9"/>
  <c r="AT34" i="9"/>
  <c r="BB34" i="9"/>
  <c r="AR80" i="12"/>
  <c r="AR78" i="12" s="1"/>
  <c r="AZ80" i="12"/>
  <c r="AZ78" i="12" s="1"/>
  <c r="BH80" i="12"/>
  <c r="BP80" i="12"/>
  <c r="BX80" i="12"/>
  <c r="CF80" i="12"/>
  <c r="AW143" i="10"/>
  <c r="V111" i="9"/>
  <c r="AM22" i="10"/>
  <c r="AJ4" i="19"/>
  <c r="AJ7" i="6" s="1"/>
  <c r="AJ77" i="6" s="1"/>
  <c r="AJ23" i="19"/>
  <c r="AI22" i="23"/>
  <c r="F16" i="9"/>
  <c r="N141" i="9"/>
  <c r="N16" i="9"/>
  <c r="V141" i="9"/>
  <c r="V16" i="9"/>
  <c r="AD141" i="9"/>
  <c r="AD16" i="9"/>
  <c r="AL16" i="9"/>
  <c r="AT141" i="9"/>
  <c r="AT16" i="9"/>
  <c r="BB141" i="9"/>
  <c r="BB16" i="9"/>
  <c r="G137" i="9"/>
  <c r="O137" i="9"/>
  <c r="W137" i="9"/>
  <c r="AE137" i="9"/>
  <c r="AM137" i="9"/>
  <c r="AU137" i="9"/>
  <c r="AM133" i="10"/>
  <c r="I133" i="9"/>
  <c r="AU133" i="10"/>
  <c r="Q133" i="9"/>
  <c r="BC133" i="10"/>
  <c r="Y133" i="9"/>
  <c r="BK133" i="10"/>
  <c r="AG133" i="9"/>
  <c r="BS133" i="10"/>
  <c r="AO133" i="9"/>
  <c r="CA133" i="10"/>
  <c r="AW133" i="9"/>
  <c r="AO29" i="12"/>
  <c r="AO40" i="12" s="1"/>
  <c r="AW29" i="12"/>
  <c r="BE29" i="12"/>
  <c r="BE40" i="12" s="1"/>
  <c r="BM29" i="12"/>
  <c r="BM40" i="12" s="1"/>
  <c r="BU29" i="12"/>
  <c r="BU31" i="12" s="1"/>
  <c r="CC29" i="12"/>
  <c r="CC40" i="12" s="1"/>
  <c r="CC16" i="10"/>
  <c r="AH16" i="9"/>
  <c r="BS142" i="10"/>
  <c r="CA142" i="10"/>
  <c r="F142" i="9"/>
  <c r="AR142" i="10"/>
  <c r="AZ142" i="10"/>
  <c r="BH142" i="10"/>
  <c r="AL142" i="9"/>
  <c r="N22" i="9"/>
  <c r="AT22" i="9"/>
  <c r="E134" i="9"/>
  <c r="E22" i="9"/>
  <c r="M134" i="9"/>
  <c r="M22" i="9"/>
  <c r="U134" i="9"/>
  <c r="U22" i="9"/>
  <c r="AC134" i="9"/>
  <c r="AC22" i="9"/>
  <c r="AK134" i="9"/>
  <c r="AK22" i="9"/>
  <c r="AS134" i="9"/>
  <c r="AS22" i="9"/>
  <c r="BA134" i="9"/>
  <c r="BA22" i="9"/>
  <c r="AS76" i="12"/>
  <c r="BA76" i="12"/>
  <c r="BA138" i="10"/>
  <c r="BI76" i="12"/>
  <c r="BQ76" i="12"/>
  <c r="BY76" i="12"/>
  <c r="BY138" i="10"/>
  <c r="D138" i="9"/>
  <c r="AW34" i="9"/>
  <c r="L40" i="9"/>
  <c r="Z40" i="9"/>
  <c r="AM134" i="10"/>
  <c r="I40" i="9"/>
  <c r="Q40" i="9"/>
  <c r="Y40" i="9"/>
  <c r="AG40" i="9"/>
  <c r="BS134" i="10"/>
  <c r="AO40" i="9"/>
  <c r="AW40" i="9"/>
  <c r="E45" i="9"/>
  <c r="E138" i="9" s="1"/>
  <c r="S45" i="9"/>
  <c r="S138" i="9" s="1"/>
  <c r="AE45" i="9"/>
  <c r="AE138" i="9" s="1"/>
  <c r="AR45" i="9"/>
  <c r="AM143" i="10"/>
  <c r="AU143" i="10"/>
  <c r="BC143" i="10"/>
  <c r="BK143" i="10"/>
  <c r="BS143" i="10"/>
  <c r="AZ80" i="9"/>
  <c r="I97" i="9"/>
  <c r="I139" i="9" s="1"/>
  <c r="AT112" i="9"/>
  <c r="AT135" i="9" s="1"/>
  <c r="AF112" i="9"/>
  <c r="AF135" i="9" s="1"/>
  <c r="R137" i="9"/>
  <c r="S142" i="9"/>
  <c r="CD143" i="10"/>
  <c r="BN135" i="10"/>
  <c r="BS24" i="12"/>
  <c r="AN40" i="12"/>
  <c r="AN95" i="12"/>
  <c r="AV95" i="12"/>
  <c r="BD95" i="12"/>
  <c r="BL95" i="12"/>
  <c r="BT95" i="12"/>
  <c r="AN38" i="7"/>
  <c r="AV38" i="7"/>
  <c r="BD38" i="7"/>
  <c r="BL38" i="7"/>
  <c r="CB38" i="7"/>
  <c r="G141" i="9"/>
  <c r="O141" i="9"/>
  <c r="W141" i="9"/>
  <c r="AE141" i="9"/>
  <c r="AM141" i="9"/>
  <c r="AU141" i="9"/>
  <c r="AL137" i="10"/>
  <c r="H137" i="9"/>
  <c r="P137" i="9"/>
  <c r="X137" i="9"/>
  <c r="AF137" i="9"/>
  <c r="BR137" i="10"/>
  <c r="AN137" i="9"/>
  <c r="AV137" i="9"/>
  <c r="AN133" i="10"/>
  <c r="J133" i="9"/>
  <c r="AV133" i="10"/>
  <c r="R133" i="9"/>
  <c r="BD133" i="10"/>
  <c r="Z133" i="9"/>
  <c r="BL133" i="10"/>
  <c r="AH133" i="9"/>
  <c r="BT133" i="10"/>
  <c r="AP133" i="9"/>
  <c r="CB133" i="10"/>
  <c r="AX133" i="9"/>
  <c r="AH29" i="12"/>
  <c r="AP29" i="12"/>
  <c r="AX137" i="10"/>
  <c r="AX29" i="12"/>
  <c r="BF29" i="12"/>
  <c r="BN29" i="12"/>
  <c r="CD29" i="12"/>
  <c r="O16" i="9"/>
  <c r="AU16" i="9"/>
  <c r="BT142" i="10"/>
  <c r="AP142" i="9"/>
  <c r="AP140" i="9" s="1"/>
  <c r="AX142" i="9"/>
  <c r="CB142" i="10"/>
  <c r="AK142" i="10"/>
  <c r="O142" i="9"/>
  <c r="BA142" i="10"/>
  <c r="W142" i="9"/>
  <c r="BI142" i="10"/>
  <c r="AE142" i="9"/>
  <c r="O22" i="9"/>
  <c r="AU22" i="9"/>
  <c r="AJ134" i="10"/>
  <c r="N134" i="9"/>
  <c r="V134" i="9"/>
  <c r="AD134" i="9"/>
  <c r="AL134" i="9"/>
  <c r="AT134" i="9"/>
  <c r="BB134" i="9"/>
  <c r="AT76" i="12"/>
  <c r="AT74" i="12" s="1"/>
  <c r="P138" i="9"/>
  <c r="BB76" i="12"/>
  <c r="BB74" i="12" s="1"/>
  <c r="X138" i="9"/>
  <c r="BJ76" i="12"/>
  <c r="BR76" i="12"/>
  <c r="BR74" i="12" s="1"/>
  <c r="BR138" i="10"/>
  <c r="AN138" i="9"/>
  <c r="BZ76" i="12"/>
  <c r="BZ74" i="12" s="1"/>
  <c r="AV138" i="9"/>
  <c r="AM34" i="9"/>
  <c r="AY34" i="9"/>
  <c r="AN34" i="9"/>
  <c r="AV34" i="9"/>
  <c r="AT80" i="12"/>
  <c r="BB80" i="12"/>
  <c r="BR80" i="12"/>
  <c r="BZ80" i="12"/>
  <c r="AZ40" i="9"/>
  <c r="G45" i="9"/>
  <c r="G138" i="9" s="1"/>
  <c r="T45" i="9"/>
  <c r="N50" i="9"/>
  <c r="AD50" i="9"/>
  <c r="AT50" i="9"/>
  <c r="G50" i="9"/>
  <c r="O50" i="9"/>
  <c r="W50" i="9"/>
  <c r="AE50" i="9"/>
  <c r="AM50" i="9"/>
  <c r="AU50" i="9"/>
  <c r="BO84" i="12"/>
  <c r="CE84" i="12"/>
  <c r="AV88" i="12"/>
  <c r="BD88" i="12"/>
  <c r="BL88" i="12"/>
  <c r="BT88" i="12"/>
  <c r="CB88" i="12"/>
  <c r="BQ89" i="12"/>
  <c r="BY89" i="12"/>
  <c r="AV143" i="10"/>
  <c r="BD143" i="10"/>
  <c r="BL143" i="10"/>
  <c r="L80" i="9"/>
  <c r="D135" i="9"/>
  <c r="AP135" i="10"/>
  <c r="AX135" i="10"/>
  <c r="BF135" i="10"/>
  <c r="AJ135" i="9"/>
  <c r="BV135" i="10"/>
  <c r="AZ135" i="9"/>
  <c r="Q97" i="9"/>
  <c r="AU139" i="10" s="1"/>
  <c r="F111" i="9"/>
  <c r="AH134" i="9"/>
  <c r="AB137" i="9"/>
  <c r="BF138" i="10"/>
  <c r="BV29" i="12"/>
  <c r="BL93" i="12"/>
  <c r="BY94" i="12"/>
  <c r="AO95" i="12"/>
  <c r="AW95" i="12"/>
  <c r="AW40" i="12"/>
  <c r="BE95" i="12"/>
  <c r="BM95" i="12"/>
  <c r="BM11" i="12"/>
  <c r="CC11" i="12"/>
  <c r="AW87" i="6"/>
  <c r="BE87" i="6"/>
  <c r="BO88" i="6"/>
  <c r="BW88" i="6"/>
  <c r="CE88" i="6"/>
  <c r="AO38" i="7"/>
  <c r="BE38" i="7"/>
  <c r="BM38" i="7"/>
  <c r="BU38" i="7"/>
  <c r="CC38" i="7"/>
  <c r="AL141" i="10"/>
  <c r="AL16" i="10"/>
  <c r="AT141" i="10"/>
  <c r="AT140" i="10" s="1"/>
  <c r="X141" i="9"/>
  <c r="AF141" i="9"/>
  <c r="BR141" i="10"/>
  <c r="BR16" i="10"/>
  <c r="BZ141" i="10"/>
  <c r="AM137" i="10"/>
  <c r="AM136" i="10" s="1"/>
  <c r="Q137" i="9"/>
  <c r="Y137" i="9"/>
  <c r="AG137" i="9"/>
  <c r="BS137" i="10"/>
  <c r="AW137" i="9"/>
  <c r="P16" i="9"/>
  <c r="BU142" i="10"/>
  <c r="CC142" i="10"/>
  <c r="F22" i="9"/>
  <c r="Z22" i="9"/>
  <c r="AL22" i="9"/>
  <c r="G134" i="9"/>
  <c r="AS22" i="10"/>
  <c r="W134" i="9"/>
  <c r="AE134" i="9"/>
  <c r="AM134" i="9"/>
  <c r="AU134" i="9"/>
  <c r="AU76" i="12"/>
  <c r="Q138" i="9"/>
  <c r="BC76" i="12"/>
  <c r="BK76" i="12"/>
  <c r="AG138" i="9"/>
  <c r="BS76" i="12"/>
  <c r="CA76" i="12"/>
  <c r="AO34" i="9"/>
  <c r="AZ34" i="9"/>
  <c r="AU80" i="12"/>
  <c r="BC80" i="12"/>
  <c r="BK80" i="12"/>
  <c r="BS80" i="12"/>
  <c r="CA80" i="12"/>
  <c r="AB40" i="9"/>
  <c r="AP40" i="9"/>
  <c r="I45" i="9"/>
  <c r="U45" i="9"/>
  <c r="AI45" i="9"/>
  <c r="AI138" i="9" s="1"/>
  <c r="AU45" i="9"/>
  <c r="R50" i="9"/>
  <c r="AH50" i="9"/>
  <c r="AX50" i="9"/>
  <c r="BR107" i="12"/>
  <c r="BR97" i="12"/>
  <c r="AO143" i="10"/>
  <c r="BE143" i="10"/>
  <c r="BM143" i="10"/>
  <c r="BU143" i="10"/>
  <c r="AJ80" i="9"/>
  <c r="BX78" i="12"/>
  <c r="Y97" i="9"/>
  <c r="Y139" i="9" s="1"/>
  <c r="AD111" i="9"/>
  <c r="F141" i="9"/>
  <c r="AH133" i="10"/>
  <c r="AJ22" i="10"/>
  <c r="AK139" i="10"/>
  <c r="I141" i="9"/>
  <c r="Q141" i="9"/>
  <c r="Y141" i="9"/>
  <c r="AG141" i="9"/>
  <c r="AO141" i="9"/>
  <c r="AW141" i="9"/>
  <c r="J137" i="9"/>
  <c r="AV137" i="10"/>
  <c r="Z137" i="9"/>
  <c r="BD137" i="10"/>
  <c r="AH137" i="9"/>
  <c r="BL137" i="10"/>
  <c r="AP137" i="9"/>
  <c r="CB137" i="10"/>
  <c r="L133" i="9"/>
  <c r="AP133" i="10"/>
  <c r="T133" i="9"/>
  <c r="AX133" i="10"/>
  <c r="AB133" i="9"/>
  <c r="BF133" i="10"/>
  <c r="AR133" i="9"/>
  <c r="BV133" i="10"/>
  <c r="AZ133" i="9"/>
  <c r="CD133" i="10"/>
  <c r="AJ29" i="12"/>
  <c r="AJ40" i="12" s="1"/>
  <c r="AR29" i="12"/>
  <c r="AR40" i="12" s="1"/>
  <c r="AZ29" i="12"/>
  <c r="AZ40" i="12" s="1"/>
  <c r="BP29" i="12"/>
  <c r="BP40" i="12" s="1"/>
  <c r="BX29" i="12"/>
  <c r="BX40" i="12" s="1"/>
  <c r="CF29" i="12"/>
  <c r="CF40" i="12" s="1"/>
  <c r="G16" i="9"/>
  <c r="Q16" i="9"/>
  <c r="AA16" i="9"/>
  <c r="AM16" i="9"/>
  <c r="AW16" i="9"/>
  <c r="AR142" i="9"/>
  <c r="CD142" i="10"/>
  <c r="AZ142" i="9"/>
  <c r="I142" i="9"/>
  <c r="AM142" i="10"/>
  <c r="Q142" i="9"/>
  <c r="AU142" i="10"/>
  <c r="Y142" i="9"/>
  <c r="AG142" i="9"/>
  <c r="BK142" i="10"/>
  <c r="AL134" i="10"/>
  <c r="AL22" i="10"/>
  <c r="BB134" i="10"/>
  <c r="BB22" i="10"/>
  <c r="AF134" i="9"/>
  <c r="BR22" i="10"/>
  <c r="BZ134" i="10"/>
  <c r="AQ34" i="9"/>
  <c r="AH34" i="9"/>
  <c r="AP34" i="9"/>
  <c r="AX34" i="9"/>
  <c r="AV80" i="12"/>
  <c r="AV78" i="12" s="1"/>
  <c r="AV138" i="10"/>
  <c r="BD80" i="12"/>
  <c r="BD138" i="10"/>
  <c r="BL80" i="12"/>
  <c r="BT80" i="12"/>
  <c r="CB80" i="12"/>
  <c r="CB138" i="10"/>
  <c r="D40" i="9"/>
  <c r="R40" i="9"/>
  <c r="W45" i="9"/>
  <c r="AJ45" i="9"/>
  <c r="AJ138" i="9" s="1"/>
  <c r="AW45" i="9"/>
  <c r="Q50" i="9"/>
  <c r="Y50" i="9"/>
  <c r="AG50" i="9"/>
  <c r="AW50" i="9"/>
  <c r="BQ84" i="12"/>
  <c r="BY84" i="12"/>
  <c r="AX88" i="12"/>
  <c r="BF88" i="12"/>
  <c r="BF86" i="12" s="1"/>
  <c r="BN88" i="12"/>
  <c r="BV88" i="12"/>
  <c r="BV86" i="12" s="1"/>
  <c r="CD88" i="12"/>
  <c r="BS89" i="12"/>
  <c r="CA89" i="12"/>
  <c r="AH143" i="10"/>
  <c r="AP143" i="10"/>
  <c r="BF143" i="10"/>
  <c r="BN143" i="10"/>
  <c r="BV143" i="10"/>
  <c r="CC139" i="10"/>
  <c r="H139" i="9"/>
  <c r="BA78" i="12"/>
  <c r="BB111" i="9"/>
  <c r="K112" i="9"/>
  <c r="S112" i="9"/>
  <c r="AA112" i="9"/>
  <c r="AA135" i="9" s="1"/>
  <c r="AA132" i="9" s="1"/>
  <c r="AI112" i="9"/>
  <c r="AI135" i="9" s="1"/>
  <c r="AQ112" i="9"/>
  <c r="AY112" i="9"/>
  <c r="AY135" i="9" s="1"/>
  <c r="AW87" i="12"/>
  <c r="BE87" i="12"/>
  <c r="BM87" i="12"/>
  <c r="BU87" i="12"/>
  <c r="CC87" i="12"/>
  <c r="AD133" i="9"/>
  <c r="AX137" i="9"/>
  <c r="P141" i="9"/>
  <c r="AY142" i="9"/>
  <c r="AR133" i="10"/>
  <c r="BS103" i="12"/>
  <c r="CA103" i="12"/>
  <c r="CF104" i="12"/>
  <c r="AR96" i="12"/>
  <c r="BD16" i="10"/>
  <c r="BD141" i="10"/>
  <c r="BD140" i="10" s="1"/>
  <c r="CB16" i="10"/>
  <c r="CB141" i="10"/>
  <c r="K137" i="9"/>
  <c r="AW137" i="10"/>
  <c r="AA137" i="9"/>
  <c r="AI137" i="9"/>
  <c r="AQ137" i="9"/>
  <c r="CC137" i="10"/>
  <c r="AS142" i="9"/>
  <c r="BW142" i="10"/>
  <c r="CE142" i="10"/>
  <c r="BA142" i="9"/>
  <c r="AN142" i="10"/>
  <c r="J142" i="9"/>
  <c r="R142" i="9"/>
  <c r="AV142" i="10"/>
  <c r="Z142" i="9"/>
  <c r="BD142" i="10"/>
  <c r="BL142" i="10"/>
  <c r="AH142" i="9"/>
  <c r="I134" i="9"/>
  <c r="Q134" i="9"/>
  <c r="Y134" i="9"/>
  <c r="AG134" i="9"/>
  <c r="AO134" i="9"/>
  <c r="AW134" i="9"/>
  <c r="AW76" i="12"/>
  <c r="BE76" i="12"/>
  <c r="BE74" i="12" s="1"/>
  <c r="AA138" i="9"/>
  <c r="BM76" i="12"/>
  <c r="BM74" i="12" s="1"/>
  <c r="BU76" i="12"/>
  <c r="AQ138" i="9"/>
  <c r="CC76" i="12"/>
  <c r="CC96" i="12" s="1"/>
  <c r="AL138" i="10"/>
  <c r="H138" i="9"/>
  <c r="AW80" i="12"/>
  <c r="BE80" i="12"/>
  <c r="BM80" i="12"/>
  <c r="BM96" i="12" s="1"/>
  <c r="BU80" i="12"/>
  <c r="AR40" i="9"/>
  <c r="E40" i="9"/>
  <c r="M40" i="9"/>
  <c r="U40" i="9"/>
  <c r="AC40" i="9"/>
  <c r="AK40" i="9"/>
  <c r="AS40" i="9"/>
  <c r="BA40" i="9"/>
  <c r="L45" i="9"/>
  <c r="Y45" i="9"/>
  <c r="BJ84" i="12"/>
  <c r="BR84" i="12"/>
  <c r="BZ84" i="12"/>
  <c r="E143" i="9"/>
  <c r="AI143" i="10"/>
  <c r="M143" i="9"/>
  <c r="AQ143" i="10"/>
  <c r="U143" i="9"/>
  <c r="AY143" i="10"/>
  <c r="AC143" i="9"/>
  <c r="BG143" i="10"/>
  <c r="AK143" i="9"/>
  <c r="BO143" i="10"/>
  <c r="AS143" i="9"/>
  <c r="BW143" i="10"/>
  <c r="BA143" i="9"/>
  <c r="CE143" i="10"/>
  <c r="G80" i="9"/>
  <c r="O80" i="9"/>
  <c r="W80" i="9"/>
  <c r="AE80" i="9"/>
  <c r="AM80" i="9"/>
  <c r="AU80" i="9"/>
  <c r="AX75" i="12"/>
  <c r="BF75" i="12"/>
  <c r="BN75" i="12"/>
  <c r="BV75" i="12"/>
  <c r="CD75" i="12"/>
  <c r="AT78" i="12"/>
  <c r="BB79" i="12"/>
  <c r="BJ79" i="12"/>
  <c r="BR79" i="12"/>
  <c r="BZ79" i="12"/>
  <c r="N111" i="9"/>
  <c r="BV142" i="10"/>
  <c r="AN143" i="10"/>
  <c r="BK103" i="12"/>
  <c r="AJ95" i="12"/>
  <c r="AR95" i="12"/>
  <c r="AZ95" i="12"/>
  <c r="BH95" i="12"/>
  <c r="BH40" i="12"/>
  <c r="BP95" i="12"/>
  <c r="BX95" i="12"/>
  <c r="BR88" i="6"/>
  <c r="BZ88" i="6"/>
  <c r="AJ38" i="7"/>
  <c r="BH38" i="7"/>
  <c r="BP38" i="7"/>
  <c r="BX38" i="7"/>
  <c r="K141" i="9"/>
  <c r="S141" i="9"/>
  <c r="AA141" i="9"/>
  <c r="AI141" i="9"/>
  <c r="AQ141" i="9"/>
  <c r="AY141" i="9"/>
  <c r="AH137" i="10"/>
  <c r="D137" i="9"/>
  <c r="L137" i="9"/>
  <c r="AP137" i="10"/>
  <c r="AP136" i="10" s="1"/>
  <c r="T137" i="9"/>
  <c r="BF137" i="10"/>
  <c r="AJ137" i="9"/>
  <c r="BN137" i="10"/>
  <c r="AR137" i="9"/>
  <c r="BV137" i="10"/>
  <c r="AZ137" i="9"/>
  <c r="F133" i="9"/>
  <c r="AJ133" i="10"/>
  <c r="AZ133" i="10"/>
  <c r="V133" i="9"/>
  <c r="AL133" i="9"/>
  <c r="BP133" i="10"/>
  <c r="CF133" i="10"/>
  <c r="BB133" i="9"/>
  <c r="AT29" i="12"/>
  <c r="AT31" i="12" s="1"/>
  <c r="AT16" i="10"/>
  <c r="BB29" i="12"/>
  <c r="BB31" i="12" s="1"/>
  <c r="BJ29" i="12"/>
  <c r="BJ31" i="12" s="1"/>
  <c r="BZ29" i="12"/>
  <c r="BZ40" i="12" s="1"/>
  <c r="BZ16" i="10"/>
  <c r="I16" i="9"/>
  <c r="S16" i="9"/>
  <c r="AE16" i="9"/>
  <c r="AO16" i="9"/>
  <c r="AY16" i="9"/>
  <c r="AT142" i="9"/>
  <c r="BX142" i="10"/>
  <c r="BB142" i="9"/>
  <c r="AO142" i="10"/>
  <c r="K142" i="9"/>
  <c r="AW142" i="10"/>
  <c r="AA142" i="9"/>
  <c r="BE142" i="10"/>
  <c r="AI142" i="9"/>
  <c r="I22" i="9"/>
  <c r="AE22" i="9"/>
  <c r="AO22" i="9"/>
  <c r="J134" i="9"/>
  <c r="AV22" i="10"/>
  <c r="AV134" i="10"/>
  <c r="BD22" i="10"/>
  <c r="BD134" i="10"/>
  <c r="BL22" i="10"/>
  <c r="BL134" i="10"/>
  <c r="AP134" i="9"/>
  <c r="CB22" i="10"/>
  <c r="CB134" i="10"/>
  <c r="AI34" i="9"/>
  <c r="AS34" i="9"/>
  <c r="AX80" i="12"/>
  <c r="BF80" i="12"/>
  <c r="BN80" i="12"/>
  <c r="CD80" i="12"/>
  <c r="AH40" i="9"/>
  <c r="AM45" i="9"/>
  <c r="AZ45" i="9"/>
  <c r="AZ138" i="9" s="1"/>
  <c r="F50" i="9"/>
  <c r="AL50" i="9"/>
  <c r="K50" i="9"/>
  <c r="S50" i="9"/>
  <c r="AA50" i="9"/>
  <c r="AI50" i="9"/>
  <c r="AQ50" i="9"/>
  <c r="AY50" i="9"/>
  <c r="H50" i="9"/>
  <c r="P50" i="9"/>
  <c r="X50" i="9"/>
  <c r="AF50" i="9"/>
  <c r="AN50" i="9"/>
  <c r="AV50" i="9"/>
  <c r="BK84" i="12"/>
  <c r="BK96" i="12" s="1"/>
  <c r="BS84" i="12"/>
  <c r="CA84" i="12"/>
  <c r="AR88" i="12"/>
  <c r="AZ88" i="12"/>
  <c r="BH88" i="12"/>
  <c r="BP88" i="12"/>
  <c r="BX88" i="12"/>
  <c r="CF88" i="12"/>
  <c r="CF96" i="12" s="1"/>
  <c r="BU89" i="12"/>
  <c r="CC89" i="12"/>
  <c r="AR80" i="9"/>
  <c r="G92" i="9"/>
  <c r="O92" i="9"/>
  <c r="W92" i="9"/>
  <c r="AE92" i="9"/>
  <c r="AM92" i="9"/>
  <c r="AU92" i="9"/>
  <c r="D92" i="9"/>
  <c r="AH125" i="10" s="1"/>
  <c r="AH126" i="10" s="1"/>
  <c r="L92" i="9"/>
  <c r="T92" i="9"/>
  <c r="AB92" i="9"/>
  <c r="AJ92" i="9"/>
  <c r="BN125" i="10" s="1"/>
  <c r="BN126" i="10" s="1"/>
  <c r="AR92" i="9"/>
  <c r="AZ92" i="9"/>
  <c r="AM97" i="9"/>
  <c r="AM139" i="9" s="1"/>
  <c r="AU97" i="9"/>
  <c r="AL111" i="9"/>
  <c r="AL141" i="9"/>
  <c r="CD137" i="10"/>
  <c r="BN133" i="10"/>
  <c r="CF142" i="10"/>
  <c r="AN138" i="10"/>
  <c r="AX143" i="10"/>
  <c r="AH135" i="10"/>
  <c r="BH31" i="12"/>
  <c r="O40" i="9"/>
  <c r="AS134" i="10"/>
  <c r="W40" i="9"/>
  <c r="AE40" i="9"/>
  <c r="AU40" i="9"/>
  <c r="F45" i="9"/>
  <c r="AJ138" i="10" s="1"/>
  <c r="V45" i="9"/>
  <c r="AD45" i="9"/>
  <c r="AL45" i="9"/>
  <c r="BB45" i="9"/>
  <c r="AO45" i="9"/>
  <c r="AK143" i="10"/>
  <c r="G143" i="9"/>
  <c r="AS143" i="10"/>
  <c r="O143" i="9"/>
  <c r="BA143" i="10"/>
  <c r="W143" i="9"/>
  <c r="AE143" i="9"/>
  <c r="BI143" i="10"/>
  <c r="BQ143" i="10"/>
  <c r="AM143" i="9"/>
  <c r="I80" i="9"/>
  <c r="Q80" i="9"/>
  <c r="Y80" i="9"/>
  <c r="AG80" i="9"/>
  <c r="AO80" i="9"/>
  <c r="AW80" i="9"/>
  <c r="F80" i="9"/>
  <c r="AJ135" i="10"/>
  <c r="N80" i="9"/>
  <c r="AZ135" i="10"/>
  <c r="V80" i="9"/>
  <c r="AD80" i="9"/>
  <c r="BH135" i="10"/>
  <c r="AL80" i="9"/>
  <c r="BP135" i="10"/>
  <c r="AT80" i="9"/>
  <c r="CF135" i="10"/>
  <c r="BB80" i="9"/>
  <c r="AR75" i="12"/>
  <c r="AR139" i="10"/>
  <c r="N139" i="9"/>
  <c r="AZ75" i="12"/>
  <c r="F134" i="9"/>
  <c r="AW141" i="10"/>
  <c r="AW140" i="10" s="1"/>
  <c r="AS142" i="10"/>
  <c r="BH143" i="10"/>
  <c r="AR135" i="10"/>
  <c r="H142" i="9"/>
  <c r="P142" i="9"/>
  <c r="X142" i="9"/>
  <c r="AF142" i="9"/>
  <c r="AX76" i="12"/>
  <c r="T138" i="9"/>
  <c r="BF76" i="12"/>
  <c r="AB138" i="9"/>
  <c r="BN76" i="12"/>
  <c r="BV76" i="12"/>
  <c r="CD76" i="12"/>
  <c r="BZ107" i="12"/>
  <c r="BZ97" i="12"/>
  <c r="F143" i="9"/>
  <c r="N143" i="9"/>
  <c r="V143" i="9"/>
  <c r="AD143" i="9"/>
  <c r="AL143" i="9"/>
  <c r="K80" i="9"/>
  <c r="S80" i="9"/>
  <c r="AA80" i="9"/>
  <c r="AI80" i="9"/>
  <c r="AQ80" i="9"/>
  <c r="AY80" i="9"/>
  <c r="AQ75" i="12"/>
  <c r="AY75" i="12"/>
  <c r="BO75" i="12"/>
  <c r="BW75" i="12"/>
  <c r="CE75" i="12"/>
  <c r="BC79" i="12"/>
  <c r="BK79" i="12"/>
  <c r="BK139" i="10"/>
  <c r="BS79" i="12"/>
  <c r="CA79" i="12"/>
  <c r="CA139" i="10"/>
  <c r="K92" i="9"/>
  <c r="S92" i="9"/>
  <c r="AA92" i="9"/>
  <c r="AI92" i="9"/>
  <c r="AQ92" i="9"/>
  <c r="AY92" i="9"/>
  <c r="J97" i="9"/>
  <c r="R97" i="9"/>
  <c r="AV139" i="10" s="1"/>
  <c r="Z97" i="9"/>
  <c r="Z139" i="9" s="1"/>
  <c r="AH97" i="9"/>
  <c r="AH139" i="9" s="1"/>
  <c r="AP97" i="9"/>
  <c r="AP139" i="9" s="1"/>
  <c r="AX97" i="9"/>
  <c r="AX139" i="9" s="1"/>
  <c r="BO83" i="12"/>
  <c r="BW83" i="12"/>
  <c r="CE83" i="12"/>
  <c r="J111" i="9"/>
  <c r="R111" i="9"/>
  <c r="Z111" i="9"/>
  <c r="AH111" i="9"/>
  <c r="AP111" i="9"/>
  <c r="AX111" i="9"/>
  <c r="G112" i="9"/>
  <c r="G135" i="9" s="1"/>
  <c r="O112" i="9"/>
  <c r="O135" i="9" s="1"/>
  <c r="W112" i="9"/>
  <c r="AE112" i="9"/>
  <c r="AE135" i="9" s="1"/>
  <c r="AM112" i="9"/>
  <c r="AU112" i="9"/>
  <c r="M133" i="9"/>
  <c r="P134" i="9"/>
  <c r="Z134" i="9"/>
  <c r="T135" i="9"/>
  <c r="S137" i="9"/>
  <c r="AO137" i="9"/>
  <c r="AY137" i="9"/>
  <c r="AI139" i="9"/>
  <c r="AD142" i="9"/>
  <c r="K143" i="9"/>
  <c r="AG143" i="9"/>
  <c r="AQ143" i="9"/>
  <c r="AO137" i="10"/>
  <c r="BK137" i="10"/>
  <c r="BU137" i="10"/>
  <c r="AI133" i="10"/>
  <c r="BE133" i="10"/>
  <c r="BO133" i="10"/>
  <c r="AJ142" i="10"/>
  <c r="AT142" i="10"/>
  <c r="BP142" i="10"/>
  <c r="AM138" i="10"/>
  <c r="AP139" i="10"/>
  <c r="BU139" i="10"/>
  <c r="AO96" i="12"/>
  <c r="BE96" i="12"/>
  <c r="BG75" i="12"/>
  <c r="BT84" i="12"/>
  <c r="BH75" i="12"/>
  <c r="BP75" i="12"/>
  <c r="BX75" i="12"/>
  <c r="CF75" i="12"/>
  <c r="BD79" i="12"/>
  <c r="BD139" i="10"/>
  <c r="BL79" i="12"/>
  <c r="BL139" i="10"/>
  <c r="BT79" i="12"/>
  <c r="BT139" i="10"/>
  <c r="CB79" i="12"/>
  <c r="CB139" i="10"/>
  <c r="K97" i="9"/>
  <c r="AO139" i="10" s="1"/>
  <c r="S97" i="9"/>
  <c r="AA97" i="9"/>
  <c r="AA139" i="9" s="1"/>
  <c r="BP83" i="12"/>
  <c r="BX83" i="12"/>
  <c r="CF83" i="12"/>
  <c r="H112" i="9"/>
  <c r="P112" i="9"/>
  <c r="X112" i="9"/>
  <c r="AN112" i="9"/>
  <c r="AV112" i="9"/>
  <c r="AV135" i="9" s="1"/>
  <c r="AQ87" i="12"/>
  <c r="AY87" i="12"/>
  <c r="BG87" i="12"/>
  <c r="BO87" i="12"/>
  <c r="BW87" i="12"/>
  <c r="CE87" i="12"/>
  <c r="H134" i="9"/>
  <c r="R134" i="9"/>
  <c r="L135" i="9"/>
  <c r="X139" i="9"/>
  <c r="H141" i="9"/>
  <c r="R141" i="9"/>
  <c r="AN141" i="9"/>
  <c r="AX141" i="9"/>
  <c r="AQ142" i="9"/>
  <c r="L143" i="9"/>
  <c r="X143" i="9"/>
  <c r="AH143" i="9"/>
  <c r="AR143" i="9"/>
  <c r="AX138" i="10"/>
  <c r="BT138" i="10"/>
  <c r="AZ143" i="10"/>
  <c r="AM63" i="12"/>
  <c r="AU63" i="12"/>
  <c r="BC63" i="12"/>
  <c r="BK63" i="12"/>
  <c r="CC75" i="12"/>
  <c r="AM78" i="12"/>
  <c r="AQ88" i="12"/>
  <c r="AY88" i="12"/>
  <c r="BG88" i="12"/>
  <c r="BO88" i="12"/>
  <c r="BO96" i="12" s="1"/>
  <c r="BW88" i="12"/>
  <c r="CE88" i="12"/>
  <c r="BT89" i="12"/>
  <c r="CB89" i="12"/>
  <c r="AL143" i="10"/>
  <c r="AT143" i="10"/>
  <c r="BB143" i="10"/>
  <c r="BJ143" i="10"/>
  <c r="BR143" i="10"/>
  <c r="BZ143" i="10"/>
  <c r="E80" i="9"/>
  <c r="M80" i="9"/>
  <c r="U80" i="9"/>
  <c r="AC80" i="9"/>
  <c r="AS80" i="9"/>
  <c r="BA80" i="9"/>
  <c r="AN135" i="10"/>
  <c r="AV135" i="10"/>
  <c r="BD135" i="10"/>
  <c r="BL135" i="10"/>
  <c r="BT135" i="10"/>
  <c r="CB135" i="10"/>
  <c r="AS75" i="12"/>
  <c r="BA75" i="12"/>
  <c r="BI75" i="12"/>
  <c r="BI139" i="10"/>
  <c r="BQ75" i="12"/>
  <c r="BY75" i="12"/>
  <c r="BE79" i="12"/>
  <c r="BM79" i="12"/>
  <c r="BU79" i="12"/>
  <c r="CC79" i="12"/>
  <c r="E92" i="9"/>
  <c r="M92" i="9"/>
  <c r="U92" i="9"/>
  <c r="AC92" i="9"/>
  <c r="AK92" i="9"/>
  <c r="AS92" i="9"/>
  <c r="BA92" i="9"/>
  <c r="D97" i="9"/>
  <c r="AH139" i="10" s="1"/>
  <c r="L97" i="9"/>
  <c r="T97" i="9"/>
  <c r="AB97" i="9"/>
  <c r="AJ97" i="9"/>
  <c r="AR97" i="9"/>
  <c r="AZ97" i="9"/>
  <c r="D111" i="9"/>
  <c r="L111" i="9"/>
  <c r="T111" i="9"/>
  <c r="AB111" i="9"/>
  <c r="BF125" i="10" s="1"/>
  <c r="BF126" i="10" s="1"/>
  <c r="AJ111" i="9"/>
  <c r="AR111" i="9"/>
  <c r="AZ111" i="9"/>
  <c r="I112" i="9"/>
  <c r="I135" i="9" s="1"/>
  <c r="Q112" i="9"/>
  <c r="Y112" i="9"/>
  <c r="AG112" i="9"/>
  <c r="AO112" i="9"/>
  <c r="AO135" i="9" s="1"/>
  <c r="AW112" i="9"/>
  <c r="AW135" i="9" s="1"/>
  <c r="AZ87" i="12"/>
  <c r="BH87" i="12"/>
  <c r="BP87" i="12"/>
  <c r="BX87" i="12"/>
  <c r="CF87" i="12"/>
  <c r="AY133" i="9"/>
  <c r="AX135" i="9"/>
  <c r="AH138" i="9"/>
  <c r="V142" i="9"/>
  <c r="Y143" i="9"/>
  <c r="AI143" i="9"/>
  <c r="AW133" i="10"/>
  <c r="BG133" i="10"/>
  <c r="AL142" i="10"/>
  <c r="AO138" i="10"/>
  <c r="BK93" i="12"/>
  <c r="BK11" i="12"/>
  <c r="BS93" i="12"/>
  <c r="BS11" i="12"/>
  <c r="CA11" i="12"/>
  <c r="AJ94" i="12"/>
  <c r="AR94" i="12"/>
  <c r="AZ94" i="12"/>
  <c r="BH94" i="12"/>
  <c r="BH11" i="12"/>
  <c r="BP94" i="12"/>
  <c r="BP11" i="12"/>
  <c r="BX94" i="12"/>
  <c r="BX11" i="12"/>
  <c r="CF94" i="12"/>
  <c r="CF11" i="12"/>
  <c r="AN31" i="12"/>
  <c r="AV31" i="12"/>
  <c r="CB31" i="12"/>
  <c r="AK31" i="12"/>
  <c r="AS31" i="12"/>
  <c r="BA31" i="12"/>
  <c r="BI31" i="12"/>
  <c r="BQ31" i="12"/>
  <c r="BY31" i="12"/>
  <c r="AJ39" i="12"/>
  <c r="BF79" i="12"/>
  <c r="BN79" i="12"/>
  <c r="BV79" i="12"/>
  <c r="CD79" i="12"/>
  <c r="F92" i="9"/>
  <c r="N92" i="9"/>
  <c r="V92" i="9"/>
  <c r="AD92" i="9"/>
  <c r="AL92" i="9"/>
  <c r="AT92" i="9"/>
  <c r="BB92" i="9"/>
  <c r="E97" i="9"/>
  <c r="AI139" i="10" s="1"/>
  <c r="M97" i="9"/>
  <c r="U97" i="9"/>
  <c r="U139" i="9" s="1"/>
  <c r="AC97" i="9"/>
  <c r="AC139" i="9" s="1"/>
  <c r="AK97" i="9"/>
  <c r="AS97" i="9"/>
  <c r="BA97" i="9"/>
  <c r="BA139" i="9" s="1"/>
  <c r="BJ83" i="12"/>
  <c r="BR83" i="12"/>
  <c r="BZ83" i="12"/>
  <c r="BT125" i="10"/>
  <c r="BT126" i="10" s="1"/>
  <c r="BA86" i="12"/>
  <c r="BI86" i="12"/>
  <c r="BQ86" i="12"/>
  <c r="BY86" i="12"/>
  <c r="AQ133" i="9"/>
  <c r="BA133" i="9"/>
  <c r="AP135" i="9"/>
  <c r="P139" i="9"/>
  <c r="D143" i="9"/>
  <c r="P143" i="9"/>
  <c r="Z143" i="9"/>
  <c r="AJ143" i="9"/>
  <c r="AV143" i="9"/>
  <c r="AH138" i="10"/>
  <c r="AP138" i="10"/>
  <c r="AR143" i="10"/>
  <c r="CD135" i="10"/>
  <c r="BC24" i="12"/>
  <c r="AO31" i="12"/>
  <c r="BE31" i="12"/>
  <c r="AR39" i="12"/>
  <c r="BD76" i="12"/>
  <c r="BM83" i="12"/>
  <c r="AS86" i="12"/>
  <c r="BL84" i="12"/>
  <c r="CB84" i="12"/>
  <c r="BV107" i="12"/>
  <c r="BV97" i="12"/>
  <c r="CD107" i="12"/>
  <c r="CD97" i="12"/>
  <c r="AU75" i="12"/>
  <c r="BC75" i="12"/>
  <c r="BK75" i="12"/>
  <c r="AG139" i="9"/>
  <c r="BS75" i="12"/>
  <c r="BS98" i="12" s="1"/>
  <c r="AO139" i="9"/>
  <c r="CA75" i="12"/>
  <c r="AW139" i="9"/>
  <c r="AQ78" i="12"/>
  <c r="AY78" i="12"/>
  <c r="BG78" i="12"/>
  <c r="BO78" i="12"/>
  <c r="BW78" i="12"/>
  <c r="F97" i="9"/>
  <c r="AJ139" i="10" s="1"/>
  <c r="AD97" i="9"/>
  <c r="AD139" i="9" s="1"/>
  <c r="AL97" i="9"/>
  <c r="AT97" i="9"/>
  <c r="BB97" i="9"/>
  <c r="AT87" i="12"/>
  <c r="BB87" i="12"/>
  <c r="BJ87" i="12"/>
  <c r="BR87" i="12"/>
  <c r="BZ87" i="12"/>
  <c r="AI133" i="9"/>
  <c r="AS133" i="9"/>
  <c r="AV134" i="9"/>
  <c r="AH135" i="9"/>
  <c r="AY139" i="9"/>
  <c r="N142" i="9"/>
  <c r="Q143" i="9"/>
  <c r="AA143" i="9"/>
  <c r="AU137" i="10"/>
  <c r="BE137" i="10"/>
  <c r="CA137" i="10"/>
  <c r="BJ142" i="10"/>
  <c r="AI138" i="10"/>
  <c r="AL139" i="10"/>
  <c r="BP15" i="12"/>
  <c r="BP23" i="12"/>
  <c r="BG23" i="12"/>
  <c r="BB23" i="12"/>
  <c r="BJ23" i="12"/>
  <c r="AZ39" i="12"/>
  <c r="CA63" i="12"/>
  <c r="BW107" i="12"/>
  <c r="BW97" i="12"/>
  <c r="CE107" i="12"/>
  <c r="CE97" i="12"/>
  <c r="AV75" i="12"/>
  <c r="BD75" i="12"/>
  <c r="BL75" i="12"/>
  <c r="BT75" i="12"/>
  <c r="CB75" i="12"/>
  <c r="BH78" i="12"/>
  <c r="CF78" i="12"/>
  <c r="G97" i="9"/>
  <c r="O97" i="9"/>
  <c r="W97" i="9"/>
  <c r="BL83" i="12"/>
  <c r="BT83" i="12"/>
  <c r="CB83" i="12"/>
  <c r="AP125" i="10"/>
  <c r="AP126" i="10" s="1"/>
  <c r="AU86" i="12"/>
  <c r="BC86" i="12"/>
  <c r="BK86" i="12"/>
  <c r="BS86" i="12"/>
  <c r="CA86" i="12"/>
  <c r="AN134" i="9"/>
  <c r="AX134" i="9"/>
  <c r="Z135" i="9"/>
  <c r="AR135" i="9"/>
  <c r="H143" i="9"/>
  <c r="R143" i="9"/>
  <c r="AB143" i="9"/>
  <c r="AN143" i="9"/>
  <c r="BN138" i="10"/>
  <c r="AJ143" i="10"/>
  <c r="BP143" i="10"/>
  <c r="AM139" i="10"/>
  <c r="BG139" i="10"/>
  <c r="AL96" i="12"/>
  <c r="BB96" i="12"/>
  <c r="BK24" i="12"/>
  <c r="BH104" i="12"/>
  <c r="BJ74" i="12"/>
  <c r="AO142" i="9"/>
  <c r="AW142" i="9"/>
  <c r="AF45" i="9"/>
  <c r="BX97" i="12"/>
  <c r="BX107" i="12"/>
  <c r="CF107" i="12"/>
  <c r="CF97" i="12"/>
  <c r="F135" i="9"/>
  <c r="N135" i="9"/>
  <c r="V135" i="9"/>
  <c r="AD135" i="9"/>
  <c r="AL135" i="9"/>
  <c r="BB135" i="9"/>
  <c r="AW74" i="12"/>
  <c r="BU74" i="12"/>
  <c r="AS78" i="12"/>
  <c r="BI78" i="12"/>
  <c r="BQ78" i="12"/>
  <c r="BY78" i="12"/>
  <c r="I92" i="9"/>
  <c r="Q92" i="9"/>
  <c r="Y92" i="9"/>
  <c r="AG92" i="9"/>
  <c r="AO92" i="9"/>
  <c r="AW92" i="9"/>
  <c r="AF97" i="9"/>
  <c r="AN97" i="9"/>
  <c r="AV97" i="9"/>
  <c r="BU83" i="12"/>
  <c r="CC83" i="12"/>
  <c r="E112" i="9"/>
  <c r="M112" i="9"/>
  <c r="M135" i="9" s="1"/>
  <c r="U112" i="9"/>
  <c r="AC112" i="9"/>
  <c r="AK112" i="9"/>
  <c r="AS112" i="9"/>
  <c r="AS135" i="9" s="1"/>
  <c r="BA112" i="9"/>
  <c r="BA135" i="9" s="1"/>
  <c r="AV87" i="12"/>
  <c r="AV125" i="10"/>
  <c r="AV126" i="10" s="1"/>
  <c r="BD87" i="12"/>
  <c r="BD125" i="10"/>
  <c r="BD126" i="10" s="1"/>
  <c r="BL87" i="12"/>
  <c r="BT87" i="12"/>
  <c r="CB87" i="12"/>
  <c r="R135" i="9"/>
  <c r="AX138" i="9"/>
  <c r="AE139" i="9"/>
  <c r="AQ139" i="9"/>
  <c r="I143" i="9"/>
  <c r="S143" i="9"/>
  <c r="AO143" i="9"/>
  <c r="BB142" i="10"/>
  <c r="AK138" i="10"/>
  <c r="AN139" i="10"/>
  <c r="BC139" i="10"/>
  <c r="BS139" i="10"/>
  <c r="BP104" i="12"/>
  <c r="AO74" i="12"/>
  <c r="AR87" i="12"/>
  <c r="AM96" i="12"/>
  <c r="AU96" i="12"/>
  <c r="BC96" i="12"/>
  <c r="BS15" i="12"/>
  <c r="BD23" i="12"/>
  <c r="BL23" i="12"/>
  <c r="BT23" i="12"/>
  <c r="BW37" i="12"/>
  <c r="CE37" i="12"/>
  <c r="AN38" i="12"/>
  <c r="AV38" i="12"/>
  <c r="BD38" i="12"/>
  <c r="BL38" i="12"/>
  <c r="BT38" i="12"/>
  <c r="CB38" i="12"/>
  <c r="AK39" i="12"/>
  <c r="AS39" i="12"/>
  <c r="BA39" i="12"/>
  <c r="BI39" i="12"/>
  <c r="BQ39" i="12"/>
  <c r="BY39" i="12"/>
  <c r="AM41" i="12"/>
  <c r="AU41" i="12"/>
  <c r="BC41" i="12"/>
  <c r="BK41" i="12"/>
  <c r="BS41" i="12"/>
  <c r="CA41" i="12"/>
  <c r="CC72" i="12"/>
  <c r="BQ93" i="12"/>
  <c r="AK94" i="12"/>
  <c r="BG94" i="12"/>
  <c r="CD94" i="12"/>
  <c r="AW96" i="12"/>
  <c r="AO28" i="15"/>
  <c r="BM93" i="12"/>
  <c r="BU93" i="12"/>
  <c r="CC93" i="12"/>
  <c r="AL94" i="12"/>
  <c r="AT94" i="12"/>
  <c r="BB94" i="12"/>
  <c r="BJ94" i="12"/>
  <c r="BR94" i="12"/>
  <c r="BZ94" i="12"/>
  <c r="AN96" i="12"/>
  <c r="BD96" i="12"/>
  <c r="BI11" i="12"/>
  <c r="BQ11" i="12"/>
  <c r="BY11" i="12"/>
  <c r="BL15" i="12"/>
  <c r="BT15" i="12"/>
  <c r="BE23" i="12"/>
  <c r="BM23" i="12"/>
  <c r="BU23" i="12"/>
  <c r="AL31" i="12"/>
  <c r="BR31" i="12"/>
  <c r="BH37" i="12"/>
  <c r="BX37" i="12"/>
  <c r="CF37" i="12"/>
  <c r="BM38" i="12"/>
  <c r="BU38" i="12"/>
  <c r="CC38" i="12"/>
  <c r="AL39" i="12"/>
  <c r="AT39" i="12"/>
  <c r="BB39" i="12"/>
  <c r="BJ39" i="12"/>
  <c r="BR39" i="12"/>
  <c r="BZ39" i="12"/>
  <c r="AN41" i="12"/>
  <c r="AV41" i="12"/>
  <c r="BD41" i="12"/>
  <c r="BL41" i="12"/>
  <c r="BT41" i="12"/>
  <c r="CB41" i="12"/>
  <c r="BD63" i="12"/>
  <c r="AL63" i="12"/>
  <c r="BB63" i="12"/>
  <c r="AX87" i="12"/>
  <c r="AV93" i="12"/>
  <c r="AP94" i="12"/>
  <c r="BI94" i="12"/>
  <c r="CE94" i="12"/>
  <c r="AX96" i="12"/>
  <c r="BU96" i="12"/>
  <c r="BH19" i="17"/>
  <c r="J28" i="15"/>
  <c r="R28" i="15"/>
  <c r="Z28" i="15"/>
  <c r="AH28" i="15"/>
  <c r="AP28" i="15"/>
  <c r="AX28" i="15"/>
  <c r="BF28" i="15"/>
  <c r="BN28" i="15"/>
  <c r="BV28" i="15"/>
  <c r="CD28" i="15"/>
  <c r="I28" i="15"/>
  <c r="Q28" i="15"/>
  <c r="Y28" i="15"/>
  <c r="AG28" i="15"/>
  <c r="AH93" i="12"/>
  <c r="AP93" i="12"/>
  <c r="AX93" i="12"/>
  <c r="BF93" i="12"/>
  <c r="BN93" i="12"/>
  <c r="BV93" i="12"/>
  <c r="CD93" i="12"/>
  <c r="AM94" i="12"/>
  <c r="AU94" i="12"/>
  <c r="BC94" i="12"/>
  <c r="BK94" i="12"/>
  <c r="BS94" i="12"/>
  <c r="CA94" i="12"/>
  <c r="BB11" i="12"/>
  <c r="BJ11" i="12"/>
  <c r="BR11" i="12"/>
  <c r="BZ11" i="12"/>
  <c r="BM15" i="12"/>
  <c r="BU15" i="12"/>
  <c r="BF23" i="12"/>
  <c r="BN23" i="12"/>
  <c r="BA24" i="12"/>
  <c r="BI24" i="12"/>
  <c r="BQ24" i="12"/>
  <c r="AM31" i="12"/>
  <c r="BS31" i="12"/>
  <c r="CA31" i="12"/>
  <c r="AH38" i="12"/>
  <c r="AP38" i="12"/>
  <c r="AX38" i="12"/>
  <c r="BF38" i="12"/>
  <c r="BN38" i="12"/>
  <c r="BV38" i="12"/>
  <c r="CD38" i="12"/>
  <c r="AM39" i="12"/>
  <c r="AU39" i="12"/>
  <c r="BC39" i="12"/>
  <c r="BK39" i="12"/>
  <c r="BS39" i="12"/>
  <c r="CA39" i="12"/>
  <c r="AO41" i="12"/>
  <c r="AW41" i="12"/>
  <c r="BE41" i="12"/>
  <c r="BM41" i="12"/>
  <c r="BU41" i="12"/>
  <c r="CC41" i="12"/>
  <c r="AV63" i="12"/>
  <c r="BT72" i="12"/>
  <c r="CB72" i="12"/>
  <c r="AI74" i="12"/>
  <c r="AP78" i="12"/>
  <c r="AO78" i="12"/>
  <c r="AJ86" i="12"/>
  <c r="BT93" i="12"/>
  <c r="AQ94" i="12"/>
  <c r="BN94" i="12"/>
  <c r="AZ96" i="12"/>
  <c r="AO43" i="14"/>
  <c r="AO44" i="14" s="1"/>
  <c r="AW43" i="14"/>
  <c r="AW44" i="14" s="1"/>
  <c r="BE43" i="14"/>
  <c r="BE44" i="14" s="1"/>
  <c r="AK36" i="15"/>
  <c r="AI93" i="12"/>
  <c r="AQ93" i="12"/>
  <c r="AY93" i="12"/>
  <c r="BG93" i="12"/>
  <c r="BO93" i="12"/>
  <c r="BW93" i="12"/>
  <c r="CE93" i="12"/>
  <c r="AN94" i="12"/>
  <c r="AV94" i="12"/>
  <c r="BD94" i="12"/>
  <c r="BL94" i="12"/>
  <c r="BT94" i="12"/>
  <c r="CB94" i="12"/>
  <c r="BN15" i="12"/>
  <c r="BO23" i="12"/>
  <c r="BR37" i="12"/>
  <c r="AI38" i="12"/>
  <c r="AQ38" i="12"/>
  <c r="AY38" i="12"/>
  <c r="BG38" i="12"/>
  <c r="BO38" i="12"/>
  <c r="BW38" i="12"/>
  <c r="CE38" i="12"/>
  <c r="AN39" i="12"/>
  <c r="AV39" i="12"/>
  <c r="BD39" i="12"/>
  <c r="BL39" i="12"/>
  <c r="BT39" i="12"/>
  <c r="CB39" i="12"/>
  <c r="AH41" i="12"/>
  <c r="AP41" i="12"/>
  <c r="AX41" i="12"/>
  <c r="BF41" i="12"/>
  <c r="BN41" i="12"/>
  <c r="BV41" i="12"/>
  <c r="CD41" i="12"/>
  <c r="AN63" i="12"/>
  <c r="AL86" i="12"/>
  <c r="BB93" i="12"/>
  <c r="BY93" i="12"/>
  <c r="AS94" i="12"/>
  <c r="BO94" i="12"/>
  <c r="AH96" i="12"/>
  <c r="BX96" i="12"/>
  <c r="Y5" i="15"/>
  <c r="BM5" i="15"/>
  <c r="BX19" i="17"/>
  <c r="CC30" i="17"/>
  <c r="CC28" i="15"/>
  <c r="BL31" i="17"/>
  <c r="BT31" i="17"/>
  <c r="CB31" i="17"/>
  <c r="BF36" i="15"/>
  <c r="BV36" i="15"/>
  <c r="M36" i="15"/>
  <c r="AU92" i="12"/>
  <c r="BK92" i="12"/>
  <c r="BH93" i="12"/>
  <c r="BP93" i="12"/>
  <c r="BX93" i="12"/>
  <c r="CF93" i="12"/>
  <c r="AO94" i="12"/>
  <c r="AW94" i="12"/>
  <c r="BE94" i="12"/>
  <c r="BM94" i="12"/>
  <c r="BU94" i="12"/>
  <c r="CC94" i="12"/>
  <c r="AY96" i="12"/>
  <c r="BG96" i="12"/>
  <c r="AN11" i="12"/>
  <c r="AV11" i="12"/>
  <c r="BD11" i="12"/>
  <c r="BL11" i="12"/>
  <c r="BT11" i="12"/>
  <c r="CB11" i="12"/>
  <c r="BO15" i="12"/>
  <c r="BH23" i="12"/>
  <c r="AW31" i="12"/>
  <c r="BM31" i="12"/>
  <c r="AU37" i="12"/>
  <c r="BK37" i="12"/>
  <c r="BS37" i="12"/>
  <c r="CA37" i="12"/>
  <c r="BH38" i="12"/>
  <c r="BP38" i="12"/>
  <c r="BX38" i="12"/>
  <c r="CF38" i="12"/>
  <c r="AO39" i="12"/>
  <c r="AW39" i="12"/>
  <c r="BE39" i="12"/>
  <c r="BM39" i="12"/>
  <c r="BU39" i="12"/>
  <c r="CC39" i="12"/>
  <c r="AI41" i="12"/>
  <c r="AQ41" i="12"/>
  <c r="AY41" i="12"/>
  <c r="BG41" i="12"/>
  <c r="BO41" i="12"/>
  <c r="BW41" i="12"/>
  <c r="CE41" i="12"/>
  <c r="BG63" i="12"/>
  <c r="BS72" i="12"/>
  <c r="AK74" i="12"/>
  <c r="AJ78" i="12"/>
  <c r="BD93" i="12"/>
  <c r="AX94" i="12"/>
  <c r="BQ94" i="12"/>
  <c r="AJ96" i="12"/>
  <c r="BF96" i="12"/>
  <c r="AW5" i="15"/>
  <c r="G5" i="15"/>
  <c r="O5" i="15"/>
  <c r="W5" i="15"/>
  <c r="AE5" i="15"/>
  <c r="AM5" i="15"/>
  <c r="AU5" i="15"/>
  <c r="BC5" i="15"/>
  <c r="F5" i="15"/>
  <c r="N5" i="15"/>
  <c r="V5" i="15"/>
  <c r="AD5" i="15"/>
  <c r="AL5" i="15"/>
  <c r="AT5" i="15"/>
  <c r="BB5" i="15"/>
  <c r="AL30" i="15"/>
  <c r="AT30" i="15"/>
  <c r="BB30" i="15"/>
  <c r="BJ30" i="15"/>
  <c r="BR30" i="15"/>
  <c r="BZ30" i="15"/>
  <c r="AV37" i="12"/>
  <c r="BL37" i="12"/>
  <c r="CB37" i="12"/>
  <c r="BI38" i="12"/>
  <c r="BQ38" i="12"/>
  <c r="BY38" i="12"/>
  <c r="AH39" i="12"/>
  <c r="AP39" i="12"/>
  <c r="AX39" i="12"/>
  <c r="BF39" i="12"/>
  <c r="BN39" i="12"/>
  <c r="BV39" i="12"/>
  <c r="CD39" i="12"/>
  <c r="AJ41" i="12"/>
  <c r="AR41" i="12"/>
  <c r="AZ41" i="12"/>
  <c r="BH41" i="12"/>
  <c r="BP41" i="12"/>
  <c r="BX41" i="12"/>
  <c r="CF41" i="12"/>
  <c r="AT63" i="12"/>
  <c r="BJ63" i="12"/>
  <c r="BU72" i="12"/>
  <c r="AO86" i="12"/>
  <c r="AV92" i="12"/>
  <c r="BI93" i="12"/>
  <c r="CB93" i="12"/>
  <c r="AY94" i="12"/>
  <c r="BV94" i="12"/>
  <c r="AK96" i="12"/>
  <c r="AS96" i="12"/>
  <c r="BA96" i="12"/>
  <c r="BI96" i="12"/>
  <c r="AH11" i="12"/>
  <c r="AP11" i="12"/>
  <c r="AX11" i="12"/>
  <c r="BN11" i="12"/>
  <c r="BV11" i="12"/>
  <c r="CD11" i="12"/>
  <c r="BR23" i="12"/>
  <c r="AI31" i="12"/>
  <c r="AQ31" i="12"/>
  <c r="AY31" i="12"/>
  <c r="BG31" i="12"/>
  <c r="BO31" i="12"/>
  <c r="BW31" i="12"/>
  <c r="CE31" i="12"/>
  <c r="BB38" i="12"/>
  <c r="BJ38" i="12"/>
  <c r="BR38" i="12"/>
  <c r="BZ38" i="12"/>
  <c r="AI39" i="12"/>
  <c r="AQ39" i="12"/>
  <c r="AY39" i="12"/>
  <c r="BG39" i="12"/>
  <c r="BO39" i="12"/>
  <c r="BW39" i="12"/>
  <c r="CE39" i="12"/>
  <c r="AK41" i="12"/>
  <c r="AS41" i="12"/>
  <c r="BA41" i="12"/>
  <c r="BI41" i="12"/>
  <c r="BQ41" i="12"/>
  <c r="BY41" i="12"/>
  <c r="BX72" i="12"/>
  <c r="CF72" i="12"/>
  <c r="AN74" i="12"/>
  <c r="AH86" i="12"/>
  <c r="AP86" i="12"/>
  <c r="AN93" i="12"/>
  <c r="BJ93" i="12"/>
  <c r="AH94" i="12"/>
  <c r="BA94" i="12"/>
  <c r="BW94" i="12"/>
  <c r="AP96" i="12"/>
  <c r="AG5" i="15"/>
  <c r="AH35" i="14"/>
  <c r="AP35" i="14"/>
  <c r="AX35" i="14"/>
  <c r="BF35" i="14"/>
  <c r="AJ35" i="14"/>
  <c r="AR35" i="14"/>
  <c r="AZ35" i="14"/>
  <c r="BH35" i="14"/>
  <c r="AK44" i="14"/>
  <c r="AS44" i="14"/>
  <c r="BA44" i="14"/>
  <c r="BI44" i="14"/>
  <c r="BR44" i="14"/>
  <c r="BZ44" i="14"/>
  <c r="BE5" i="15"/>
  <c r="K11" i="15"/>
  <c r="S11" i="15"/>
  <c r="AA11" i="15"/>
  <c r="AQ11" i="15"/>
  <c r="AY11" i="15"/>
  <c r="BG12" i="17"/>
  <c r="BG11" i="15"/>
  <c r="BO12" i="17"/>
  <c r="BO11" i="15"/>
  <c r="BW12" i="17"/>
  <c r="BW11" i="15"/>
  <c r="CE12" i="17"/>
  <c r="CE11" i="15"/>
  <c r="BM14" i="17"/>
  <c r="BU14" i="17"/>
  <c r="CC14" i="17"/>
  <c r="CF19" i="17"/>
  <c r="BG20" i="17"/>
  <c r="BO20" i="17"/>
  <c r="BW20" i="17"/>
  <c r="CE20" i="17"/>
  <c r="BM22" i="17"/>
  <c r="BU22" i="17"/>
  <c r="CC22" i="17"/>
  <c r="BL23" i="17"/>
  <c r="BT23" i="17"/>
  <c r="CB23" i="17"/>
  <c r="E24" i="15"/>
  <c r="M24" i="15"/>
  <c r="U24" i="15"/>
  <c r="AC24" i="15"/>
  <c r="AK24" i="15"/>
  <c r="AS24" i="15"/>
  <c r="BA24" i="15"/>
  <c r="BQ24" i="17"/>
  <c r="BU30" i="17"/>
  <c r="BU28" i="15"/>
  <c r="F32" i="15"/>
  <c r="N32" i="15"/>
  <c r="V32" i="15"/>
  <c r="AD32" i="15"/>
  <c r="E36" i="15"/>
  <c r="BQ36" i="15"/>
  <c r="H46" i="15"/>
  <c r="P46" i="15"/>
  <c r="X46" i="15"/>
  <c r="AF46" i="15"/>
  <c r="AN46" i="15"/>
  <c r="AV46" i="15"/>
  <c r="BD46" i="15"/>
  <c r="BL47" i="17"/>
  <c r="BL46" i="15"/>
  <c r="BT47" i="17"/>
  <c r="BT46" i="15"/>
  <c r="CB47" i="17"/>
  <c r="G46" i="15"/>
  <c r="O46" i="15"/>
  <c r="W46" i="15"/>
  <c r="AE46" i="15"/>
  <c r="AM46" i="15"/>
  <c r="AU46" i="15"/>
  <c r="BC46" i="15"/>
  <c r="BK46" i="15"/>
  <c r="BS46" i="15"/>
  <c r="BB46" i="15"/>
  <c r="BJ49" i="17"/>
  <c r="BJ46" i="15"/>
  <c r="BR49" i="17"/>
  <c r="BR46" i="15"/>
  <c r="K51" i="15"/>
  <c r="S51" i="15"/>
  <c r="AA51" i="15"/>
  <c r="AI51" i="15"/>
  <c r="AQ51" i="15"/>
  <c r="AY51" i="15"/>
  <c r="BG51" i="15"/>
  <c r="BO51" i="15"/>
  <c r="BW51" i="15"/>
  <c r="CE51" i="15"/>
  <c r="BQ4" i="18"/>
  <c r="BB44" i="14"/>
  <c r="BJ44" i="14"/>
  <c r="Q5" i="15"/>
  <c r="BU5" i="15"/>
  <c r="K5" i="15"/>
  <c r="S5" i="15"/>
  <c r="AA5" i="15"/>
  <c r="AI5" i="15"/>
  <c r="AQ5" i="15"/>
  <c r="AY5" i="15"/>
  <c r="BW6" i="17"/>
  <c r="F24" i="15"/>
  <c r="N24" i="15"/>
  <c r="V24" i="15"/>
  <c r="AD24" i="15"/>
  <c r="AL24" i="15"/>
  <c r="AT24" i="15"/>
  <c r="BB24" i="15"/>
  <c r="BJ25" i="17"/>
  <c r="BJ24" i="15"/>
  <c r="BR25" i="17"/>
  <c r="BR24" i="15"/>
  <c r="BZ25" i="17"/>
  <c r="BZ24" i="15"/>
  <c r="BH27" i="17"/>
  <c r="BP27" i="17"/>
  <c r="BX27" i="17"/>
  <c r="CF27" i="17"/>
  <c r="BM30" i="17"/>
  <c r="BM28" i="15"/>
  <c r="BN36" i="15"/>
  <c r="CD36" i="15"/>
  <c r="I37" i="15"/>
  <c r="Q37" i="15"/>
  <c r="Y37" i="15"/>
  <c r="AG37" i="15"/>
  <c r="AO37" i="15"/>
  <c r="AW37" i="15"/>
  <c r="BE37" i="15"/>
  <c r="BM37" i="15"/>
  <c r="BU37" i="15"/>
  <c r="CC37" i="15"/>
  <c r="H37" i="15"/>
  <c r="P37" i="15"/>
  <c r="X37" i="15"/>
  <c r="AF37" i="15"/>
  <c r="AN37" i="15"/>
  <c r="AV37" i="15"/>
  <c r="BD37" i="15"/>
  <c r="BL37" i="15"/>
  <c r="BT37" i="15"/>
  <c r="CB37" i="15"/>
  <c r="BK40" i="17"/>
  <c r="BS40" i="17"/>
  <c r="CA40" i="17"/>
  <c r="F37" i="15"/>
  <c r="N37" i="15"/>
  <c r="V37" i="15"/>
  <c r="AD37" i="15"/>
  <c r="AL37" i="15"/>
  <c r="AT37" i="15"/>
  <c r="BB37" i="15"/>
  <c r="BJ37" i="15"/>
  <c r="BR37" i="15"/>
  <c r="BZ37" i="15"/>
  <c r="AS36" i="15"/>
  <c r="AQ35" i="14"/>
  <c r="AM43" i="14"/>
  <c r="AM44" i="14" s="1"/>
  <c r="AU43" i="14"/>
  <c r="AU44" i="14" s="1"/>
  <c r="BC43" i="14"/>
  <c r="BC44" i="14" s="1"/>
  <c r="BK43" i="14"/>
  <c r="BK44" i="14" s="1"/>
  <c r="AO5" i="15"/>
  <c r="BJ17" i="17"/>
  <c r="BE28" i="15"/>
  <c r="D42" i="15"/>
  <c r="L42" i="15"/>
  <c r="T42" i="15"/>
  <c r="AB42" i="15"/>
  <c r="AJ42" i="15"/>
  <c r="AR42" i="15"/>
  <c r="AZ42" i="15"/>
  <c r="BH43" i="17"/>
  <c r="BH42" i="15"/>
  <c r="BP43" i="17"/>
  <c r="BP42" i="15"/>
  <c r="BX43" i="17"/>
  <c r="BX42" i="15"/>
  <c r="CF43" i="17"/>
  <c r="CF42" i="15"/>
  <c r="K42" i="15"/>
  <c r="S42" i="15"/>
  <c r="AA42" i="15"/>
  <c r="AI42" i="15"/>
  <c r="AQ42" i="15"/>
  <c r="AY42" i="15"/>
  <c r="BG42" i="15"/>
  <c r="BO42" i="15"/>
  <c r="BW42" i="15"/>
  <c r="CE42" i="15"/>
  <c r="BF45" i="17"/>
  <c r="BN45" i="17"/>
  <c r="BV45" i="17"/>
  <c r="CD45" i="17"/>
  <c r="E46" i="15"/>
  <c r="M46" i="15"/>
  <c r="U46" i="15"/>
  <c r="AC46" i="15"/>
  <c r="AK46" i="15"/>
  <c r="AS46" i="15"/>
  <c r="BA46" i="15"/>
  <c r="BI50" i="17"/>
  <c r="BI46" i="15"/>
  <c r="BQ50" i="17"/>
  <c r="BQ46" i="15"/>
  <c r="BY50" i="17"/>
  <c r="BO33" i="15"/>
  <c r="AK35" i="14"/>
  <c r="AS35" i="14"/>
  <c r="BA35" i="14"/>
  <c r="BI35" i="14"/>
  <c r="E5" i="15"/>
  <c r="M5" i="15"/>
  <c r="U5" i="15"/>
  <c r="AC5" i="15"/>
  <c r="AK5" i="15"/>
  <c r="AS5" i="15"/>
  <c r="BA5" i="15"/>
  <c r="BY6" i="17"/>
  <c r="BL28" i="15"/>
  <c r="BT28" i="15"/>
  <c r="CB28" i="15"/>
  <c r="AW28" i="15"/>
  <c r="BI36" i="15"/>
  <c r="BP42" i="17"/>
  <c r="AI33" i="15"/>
  <c r="AK12" i="14"/>
  <c r="AS12" i="14"/>
  <c r="BA12" i="14"/>
  <c r="BI12" i="14"/>
  <c r="BQ12" i="14"/>
  <c r="BY12" i="14"/>
  <c r="AI44" i="14"/>
  <c r="I5" i="15"/>
  <c r="CC5" i="15"/>
  <c r="H6" i="15"/>
  <c r="P6" i="15"/>
  <c r="X6" i="15"/>
  <c r="AF6" i="15"/>
  <c r="AN6" i="15"/>
  <c r="AV6" i="15"/>
  <c r="BD6" i="15"/>
  <c r="BL6" i="15"/>
  <c r="BT6" i="15"/>
  <c r="CB6" i="15"/>
  <c r="BK8" i="17"/>
  <c r="BS8" i="17"/>
  <c r="CA8" i="17"/>
  <c r="BJ9" i="17"/>
  <c r="BJ19" i="15"/>
  <c r="BR9" i="17"/>
  <c r="BZ9" i="17"/>
  <c r="BP19" i="17"/>
  <c r="BG28" i="17"/>
  <c r="E32" i="15"/>
  <c r="M32" i="15"/>
  <c r="U32" i="15"/>
  <c r="AC32" i="15"/>
  <c r="BI34" i="17"/>
  <c r="BQ34" i="17"/>
  <c r="BY34" i="17"/>
  <c r="BA36" i="15"/>
  <c r="BZ49" i="17"/>
  <c r="BZ46" i="15"/>
  <c r="BR42" i="17"/>
  <c r="BM6" i="17"/>
  <c r="BU6" i="17"/>
  <c r="CC6" i="17"/>
  <c r="BO28" i="17"/>
  <c r="BF37" i="17"/>
  <c r="BN37" i="17"/>
  <c r="BX42" i="17"/>
  <c r="CF42" i="17"/>
  <c r="BH51" i="17"/>
  <c r="BP51" i="17"/>
  <c r="CF51" i="17"/>
  <c r="AV18" i="16"/>
  <c r="AP26" i="16"/>
  <c r="BV26" i="16"/>
  <c r="BP12" i="17"/>
  <c r="BI17" i="17"/>
  <c r="BO31" i="17"/>
  <c r="CB40" i="17"/>
  <c r="BU45" i="17"/>
  <c r="BN50" i="17"/>
  <c r="AK4" i="18"/>
  <c r="BG6" i="15"/>
  <c r="BF6" i="17"/>
  <c r="BN6" i="17"/>
  <c r="BV6" i="17"/>
  <c r="CD6" i="17"/>
  <c r="BI12" i="17"/>
  <c r="BQ12" i="17"/>
  <c r="BY12" i="17"/>
  <c r="BG14" i="17"/>
  <c r="BO14" i="17"/>
  <c r="BW14" i="17"/>
  <c r="CE14" i="17"/>
  <c r="CB17" i="17"/>
  <c r="BI20" i="17"/>
  <c r="BQ20" i="17"/>
  <c r="BY20" i="17"/>
  <c r="BG22" i="17"/>
  <c r="BO22" i="17"/>
  <c r="BW22" i="17"/>
  <c r="CE22" i="17"/>
  <c r="BF23" i="17"/>
  <c r="BN23" i="17"/>
  <c r="BV23" i="17"/>
  <c r="CD23" i="17"/>
  <c r="BL25" i="17"/>
  <c r="BT25" i="17"/>
  <c r="CB25" i="17"/>
  <c r="BJ27" i="17"/>
  <c r="BR27" i="17"/>
  <c r="BZ27" i="17"/>
  <c r="BG30" i="17"/>
  <c r="BO30" i="17"/>
  <c r="BW30" i="17"/>
  <c r="CE30" i="17"/>
  <c r="BF31" i="17"/>
  <c r="BN31" i="17"/>
  <c r="BV31" i="17"/>
  <c r="CD31" i="17"/>
  <c r="BK34" i="17"/>
  <c r="BS34" i="17"/>
  <c r="CA34" i="17"/>
  <c r="BM40" i="17"/>
  <c r="BU40" i="17"/>
  <c r="CC40" i="17"/>
  <c r="BJ43" i="17"/>
  <c r="BR43" i="17"/>
  <c r="BZ43" i="17"/>
  <c r="BH45" i="17"/>
  <c r="BP45" i="17"/>
  <c r="BX45" i="17"/>
  <c r="CF45" i="17"/>
  <c r="BF47" i="17"/>
  <c r="BN47" i="17"/>
  <c r="BV47" i="17"/>
  <c r="CD47" i="17"/>
  <c r="BL49" i="17"/>
  <c r="BT49" i="17"/>
  <c r="BK50" i="17"/>
  <c r="BS50" i="17"/>
  <c r="CA50" i="17"/>
  <c r="AM26" i="16"/>
  <c r="AU26" i="16"/>
  <c r="BK26" i="16"/>
  <c r="BS26" i="16"/>
  <c r="CA26" i="16"/>
  <c r="AO26" i="16"/>
  <c r="BE26" i="16"/>
  <c r="BM26" i="16"/>
  <c r="BU26" i="16"/>
  <c r="BR12" i="17"/>
  <c r="BK17" i="17"/>
  <c r="BQ31" i="17"/>
  <c r="CD40" i="17"/>
  <c r="BP50" i="17"/>
  <c r="BN15" i="16"/>
  <c r="AO81" i="22"/>
  <c r="AO27" i="22"/>
  <c r="AO15" i="16" s="1"/>
  <c r="K49" i="22"/>
  <c r="S49" i="22"/>
  <c r="AA49" i="22"/>
  <c r="AI49" i="22"/>
  <c r="AQ49" i="22"/>
  <c r="AY49" i="22"/>
  <c r="BG103" i="22"/>
  <c r="BG49" i="22"/>
  <c r="BO103" i="22"/>
  <c r="BO49" i="22"/>
  <c r="BW103" i="22"/>
  <c r="BW49" i="22"/>
  <c r="CE103" i="22"/>
  <c r="CE49" i="22"/>
  <c r="J49" i="22"/>
  <c r="R49" i="22"/>
  <c r="Z49" i="22"/>
  <c r="AH49" i="22"/>
  <c r="AP49" i="22"/>
  <c r="AX49" i="22"/>
  <c r="BF49" i="22"/>
  <c r="BN49" i="22"/>
  <c r="BV103" i="22"/>
  <c r="BV49" i="22"/>
  <c r="CD49" i="22"/>
  <c r="G49" i="22"/>
  <c r="O49" i="22"/>
  <c r="W49" i="22"/>
  <c r="AE49" i="22"/>
  <c r="AM49" i="22"/>
  <c r="AU49" i="22"/>
  <c r="BC49" i="22"/>
  <c r="BK49" i="22"/>
  <c r="BS49" i="22"/>
  <c r="CA49" i="22"/>
  <c r="F49" i="22"/>
  <c r="N49" i="22"/>
  <c r="V49" i="22"/>
  <c r="AD49" i="22"/>
  <c r="AL49" i="22"/>
  <c r="AT49" i="22"/>
  <c r="BB49" i="22"/>
  <c r="BJ49" i="22"/>
  <c r="BR103" i="22"/>
  <c r="BR49" i="22"/>
  <c r="BZ49" i="22"/>
  <c r="BI5" i="15"/>
  <c r="BG6" i="17"/>
  <c r="BO6" i="17"/>
  <c r="CE6" i="17"/>
  <c r="G11" i="15"/>
  <c r="W11" i="15"/>
  <c r="AM11" i="15"/>
  <c r="BC11" i="15"/>
  <c r="BJ12" i="17"/>
  <c r="BZ12" i="17"/>
  <c r="BH14" i="17"/>
  <c r="BP14" i="17"/>
  <c r="BX14" i="17"/>
  <c r="CF14" i="17"/>
  <c r="BL18" i="17"/>
  <c r="BT18" i="17"/>
  <c r="CB18" i="17"/>
  <c r="BJ20" i="17"/>
  <c r="BR20" i="17"/>
  <c r="BH22" i="17"/>
  <c r="BP22" i="17"/>
  <c r="BX22" i="17"/>
  <c r="CF22" i="17"/>
  <c r="BO23" i="17"/>
  <c r="BW23" i="17"/>
  <c r="CE23" i="17"/>
  <c r="BM25" i="17"/>
  <c r="BU25" i="17"/>
  <c r="CC25" i="17"/>
  <c r="BK27" i="17"/>
  <c r="BS27" i="17"/>
  <c r="BH30" i="17"/>
  <c r="BP30" i="17"/>
  <c r="BX30" i="17"/>
  <c r="CF30" i="17"/>
  <c r="BG31" i="17"/>
  <c r="BW31" i="17"/>
  <c r="CE31" i="17"/>
  <c r="CC33" i="17"/>
  <c r="BL34" i="17"/>
  <c r="BT34" i="17"/>
  <c r="CB34" i="17"/>
  <c r="BF40" i="17"/>
  <c r="BN40" i="17"/>
  <c r="BV40" i="17"/>
  <c r="BS43" i="17"/>
  <c r="CA43" i="17"/>
  <c r="BI45" i="17"/>
  <c r="BQ45" i="17"/>
  <c r="BY45" i="17"/>
  <c r="BG47" i="17"/>
  <c r="BO47" i="17"/>
  <c r="BW47" i="17"/>
  <c r="BM49" i="17"/>
  <c r="BU49" i="17"/>
  <c r="BL50" i="17"/>
  <c r="BT50" i="17"/>
  <c r="CB50" i="17"/>
  <c r="AN26" i="16"/>
  <c r="AV26" i="16"/>
  <c r="BD26" i="16"/>
  <c r="BL26" i="16"/>
  <c r="BT26" i="16"/>
  <c r="CB26" i="16"/>
  <c r="AK26" i="16"/>
  <c r="AS26" i="16"/>
  <c r="BA26" i="16"/>
  <c r="BI26" i="16"/>
  <c r="BQ26" i="16"/>
  <c r="BY26" i="16"/>
  <c r="CB8" i="17"/>
  <c r="BG23" i="17"/>
  <c r="CA27" i="17"/>
  <c r="CA14" i="34"/>
  <c r="BK23" i="19"/>
  <c r="BK4" i="19"/>
  <c r="BK7" i="6" s="1"/>
  <c r="CA23" i="19"/>
  <c r="CA4" i="19"/>
  <c r="CA7" i="6" s="1"/>
  <c r="BH6" i="17"/>
  <c r="BP6" i="17"/>
  <c r="BX6" i="17"/>
  <c r="CF6" i="17"/>
  <c r="H11" i="15"/>
  <c r="AF11" i="15"/>
  <c r="AV11" i="15"/>
  <c r="BD11" i="15"/>
  <c r="BL11" i="15"/>
  <c r="BT11" i="15"/>
  <c r="CB11" i="15"/>
  <c r="BK12" i="17"/>
  <c r="BS12" i="17"/>
  <c r="CA12" i="17"/>
  <c r="BI14" i="17"/>
  <c r="BQ14" i="17"/>
  <c r="BY14" i="17"/>
  <c r="BF17" i="17"/>
  <c r="X19" i="15"/>
  <c r="AF19" i="15"/>
  <c r="AN19" i="15"/>
  <c r="BL19" i="15"/>
  <c r="CB19" i="15"/>
  <c r="BK20" i="17"/>
  <c r="BS20" i="17"/>
  <c r="CA20" i="17"/>
  <c r="BI22" i="17"/>
  <c r="BQ22" i="17"/>
  <c r="BY22" i="17"/>
  <c r="BH23" i="17"/>
  <c r="BP23" i="17"/>
  <c r="BX23" i="17"/>
  <c r="CF23" i="17"/>
  <c r="BF25" i="17"/>
  <c r="BN25" i="17"/>
  <c r="BV25" i="17"/>
  <c r="CD25" i="17"/>
  <c r="BL27" i="17"/>
  <c r="BT27" i="17"/>
  <c r="CB27" i="17"/>
  <c r="BI30" i="17"/>
  <c r="BQ30" i="17"/>
  <c r="BY30" i="17"/>
  <c r="BH31" i="17"/>
  <c r="BP31" i="17"/>
  <c r="BX31" i="17"/>
  <c r="CF31" i="17"/>
  <c r="BF33" i="17"/>
  <c r="CD33" i="17"/>
  <c r="BM34" i="17"/>
  <c r="BU34" i="17"/>
  <c r="CC34" i="17"/>
  <c r="BG40" i="17"/>
  <c r="BO40" i="17"/>
  <c r="BW40" i="17"/>
  <c r="CE40" i="17"/>
  <c r="BL43" i="17"/>
  <c r="BT43" i="17"/>
  <c r="CB43" i="17"/>
  <c r="BJ45" i="17"/>
  <c r="BR45" i="17"/>
  <c r="BZ45" i="17"/>
  <c r="BH47" i="17"/>
  <c r="BP47" i="17"/>
  <c r="BX47" i="17"/>
  <c r="CF47" i="17"/>
  <c r="BF49" i="17"/>
  <c r="BN49" i="17"/>
  <c r="BV49" i="17"/>
  <c r="CD49" i="17"/>
  <c r="BM50" i="17"/>
  <c r="BU50" i="17"/>
  <c r="CC50" i="17"/>
  <c r="BH42" i="17"/>
  <c r="BJ6" i="15"/>
  <c r="BR6" i="15"/>
  <c r="BZ6" i="15"/>
  <c r="BI6" i="17"/>
  <c r="BQ6" i="17"/>
  <c r="Q11" i="15"/>
  <c r="AO11" i="15"/>
  <c r="BE11" i="15"/>
  <c r="BM11" i="15"/>
  <c r="BU11" i="15"/>
  <c r="CC11" i="15"/>
  <c r="CB11" i="17"/>
  <c r="BM19" i="15"/>
  <c r="BU19" i="15"/>
  <c r="CC19" i="15"/>
  <c r="D24" i="15"/>
  <c r="L24" i="15"/>
  <c r="T24" i="15"/>
  <c r="AB24" i="15"/>
  <c r="AJ24" i="15"/>
  <c r="AR24" i="15"/>
  <c r="AZ24" i="15"/>
  <c r="H28" i="15"/>
  <c r="P28" i="15"/>
  <c r="X28" i="15"/>
  <c r="AF28" i="15"/>
  <c r="AN28" i="15"/>
  <c r="AV28" i="15"/>
  <c r="BD28" i="15"/>
  <c r="BI31" i="17"/>
  <c r="BY31" i="17"/>
  <c r="D32" i="15"/>
  <c r="L32" i="15"/>
  <c r="T32" i="15"/>
  <c r="AB32" i="15"/>
  <c r="BG33" i="17"/>
  <c r="BW33" i="17"/>
  <c r="CE33" i="17"/>
  <c r="BF34" i="17"/>
  <c r="BN34" i="17"/>
  <c r="BV34" i="17"/>
  <c r="G37" i="15"/>
  <c r="O37" i="15"/>
  <c r="W37" i="15"/>
  <c r="AE37" i="15"/>
  <c r="AM37" i="15"/>
  <c r="AU37" i="15"/>
  <c r="BC37" i="15"/>
  <c r="BH40" i="17"/>
  <c r="BP40" i="17"/>
  <c r="BX40" i="17"/>
  <c r="CF40" i="17"/>
  <c r="J42" i="15"/>
  <c r="R42" i="15"/>
  <c r="Z42" i="15"/>
  <c r="AH42" i="15"/>
  <c r="AP42" i="15"/>
  <c r="AX42" i="15"/>
  <c r="BU43" i="17"/>
  <c r="CC43" i="17"/>
  <c r="BK45" i="17"/>
  <c r="BS45" i="17"/>
  <c r="CA45" i="17"/>
  <c r="F46" i="15"/>
  <c r="N46" i="15"/>
  <c r="V46" i="15"/>
  <c r="AD46" i="15"/>
  <c r="AL46" i="15"/>
  <c r="AT46" i="15"/>
  <c r="BI47" i="17"/>
  <c r="BQ47" i="17"/>
  <c r="BY47" i="17"/>
  <c r="BG49" i="17"/>
  <c r="BO49" i="17"/>
  <c r="BW49" i="17"/>
  <c r="CE49" i="17"/>
  <c r="BF50" i="17"/>
  <c r="BV50" i="17"/>
  <c r="CD50" i="17"/>
  <c r="BZ33" i="16"/>
  <c r="CA33" i="16"/>
  <c r="BK43" i="17"/>
  <c r="CE47" i="17"/>
  <c r="I30" i="19"/>
  <c r="BM30" i="19"/>
  <c r="BK6" i="15"/>
  <c r="BS6" i="15"/>
  <c r="CA6" i="15"/>
  <c r="BJ5" i="17"/>
  <c r="BZ6" i="17"/>
  <c r="AH11" i="15"/>
  <c r="BF11" i="15"/>
  <c r="BN11" i="15"/>
  <c r="BV11" i="15"/>
  <c r="CD11" i="15"/>
  <c r="BK14" i="17"/>
  <c r="BS14" i="17"/>
  <c r="CA14" i="17"/>
  <c r="BP17" i="17"/>
  <c r="BF19" i="15"/>
  <c r="BN19" i="15"/>
  <c r="BV19" i="15"/>
  <c r="CD19" i="15"/>
  <c r="BM20" i="17"/>
  <c r="BU20" i="17"/>
  <c r="CC20" i="17"/>
  <c r="BK22" i="17"/>
  <c r="BS22" i="17"/>
  <c r="CA22" i="17"/>
  <c r="BJ23" i="17"/>
  <c r="BR23" i="17"/>
  <c r="BZ23" i="17"/>
  <c r="BI24" i="15"/>
  <c r="BQ24" i="15"/>
  <c r="BY24" i="15"/>
  <c r="BH25" i="17"/>
  <c r="BP25" i="17"/>
  <c r="BX25" i="17"/>
  <c r="CF25" i="17"/>
  <c r="BF27" i="17"/>
  <c r="BN27" i="17"/>
  <c r="BV27" i="17"/>
  <c r="CD27" i="17"/>
  <c r="BK30" i="17"/>
  <c r="BS30" i="17"/>
  <c r="CA30" i="17"/>
  <c r="BJ31" i="17"/>
  <c r="BR31" i="17"/>
  <c r="BZ31" i="17"/>
  <c r="BG34" i="17"/>
  <c r="BO34" i="17"/>
  <c r="BW34" i="17"/>
  <c r="CE34" i="17"/>
  <c r="BI40" i="17"/>
  <c r="BQ40" i="17"/>
  <c r="BY40" i="17"/>
  <c r="BF43" i="17"/>
  <c r="BN43" i="17"/>
  <c r="BV43" i="17"/>
  <c r="CD43" i="17"/>
  <c r="BL45" i="17"/>
  <c r="BT45" i="17"/>
  <c r="CB45" i="17"/>
  <c r="BJ47" i="17"/>
  <c r="BR47" i="17"/>
  <c r="BZ47" i="17"/>
  <c r="BH49" i="17"/>
  <c r="BP49" i="17"/>
  <c r="BG50" i="17"/>
  <c r="BO50" i="17"/>
  <c r="BW50" i="17"/>
  <c r="CE50" i="17"/>
  <c r="AO18" i="16"/>
  <c r="AW18" i="16"/>
  <c r="BE18" i="16"/>
  <c r="BM18" i="16"/>
  <c r="BU18" i="16"/>
  <c r="BM43" i="17"/>
  <c r="AN9" i="18"/>
  <c r="BD9" i="18"/>
  <c r="BL9" i="18"/>
  <c r="BT9" i="18"/>
  <c r="BR4" i="19"/>
  <c r="BR7" i="6" s="1"/>
  <c r="BK6" i="17"/>
  <c r="BS6" i="17"/>
  <c r="CA6" i="17"/>
  <c r="BF11" i="17"/>
  <c r="BN11" i="17"/>
  <c r="CD11" i="17"/>
  <c r="BG19" i="15"/>
  <c r="BO19" i="15"/>
  <c r="BW19" i="15"/>
  <c r="CE19" i="15"/>
  <c r="BI24" i="17"/>
  <c r="BY24" i="17"/>
  <c r="CE27" i="17"/>
  <c r="BT30" i="17"/>
  <c r="CB30" i="17"/>
  <c r="BK31" i="17"/>
  <c r="BS31" i="17"/>
  <c r="CA31" i="17"/>
  <c r="BH34" i="17"/>
  <c r="BP34" i="17"/>
  <c r="BX34" i="17"/>
  <c r="BJ40" i="17"/>
  <c r="BR40" i="17"/>
  <c r="BZ40" i="17"/>
  <c r="BG43" i="17"/>
  <c r="BO43" i="17"/>
  <c r="BW43" i="17"/>
  <c r="CE43" i="17"/>
  <c r="BM45" i="17"/>
  <c r="CC45" i="17"/>
  <c r="BK47" i="17"/>
  <c r="BS47" i="17"/>
  <c r="CA47" i="17"/>
  <c r="BQ49" i="17"/>
  <c r="BH50" i="17"/>
  <c r="BX50" i="17"/>
  <c r="CF50" i="17"/>
  <c r="AH26" i="16"/>
  <c r="BN26" i="16"/>
  <c r="BR6" i="17"/>
  <c r="CD34" i="17"/>
  <c r="BI49" i="17"/>
  <c r="BB23" i="19"/>
  <c r="BB4" i="19"/>
  <c r="BB7" i="6" s="1"/>
  <c r="BB77" i="6" s="1"/>
  <c r="BT23" i="19"/>
  <c r="BT4" i="19"/>
  <c r="BT7" i="6" s="1"/>
  <c r="AJ26" i="16"/>
  <c r="AR26" i="16"/>
  <c r="AZ26" i="16"/>
  <c r="BH26" i="16"/>
  <c r="BP26" i="16"/>
  <c r="BX26" i="16"/>
  <c r="CF26" i="16"/>
  <c r="BY14" i="34"/>
  <c r="H30" i="19"/>
  <c r="AH36" i="19"/>
  <c r="AK4" i="20"/>
  <c r="AK24" i="16" s="1"/>
  <c r="AH4" i="18"/>
  <c r="AL4" i="18"/>
  <c r="AT4" i="18"/>
  <c r="BB4" i="18"/>
  <c r="BJ4" i="18"/>
  <c r="BR4" i="18"/>
  <c r="BZ14" i="34"/>
  <c r="BZ4" i="18"/>
  <c r="F5" i="19"/>
  <c r="AQ5" i="19"/>
  <c r="BI23" i="19"/>
  <c r="BA6" i="19"/>
  <c r="BF36" i="19"/>
  <c r="CE18" i="21"/>
  <c r="AL18" i="16"/>
  <c r="AT18" i="16"/>
  <c r="AL26" i="16"/>
  <c r="AT26" i="16"/>
  <c r="BB26" i="16"/>
  <c r="BJ26" i="16"/>
  <c r="BR26" i="16"/>
  <c r="BZ26" i="16"/>
  <c r="CD14" i="34"/>
  <c r="AA5" i="19"/>
  <c r="J36" i="19"/>
  <c r="R36" i="19"/>
  <c r="AP36" i="19"/>
  <c r="AX36" i="19"/>
  <c r="BV36" i="19"/>
  <c r="CD36" i="19"/>
  <c r="AN30" i="19"/>
  <c r="BA33" i="19"/>
  <c r="BN36" i="19"/>
  <c r="AH9" i="18"/>
  <c r="AP9" i="18"/>
  <c r="AX9" i="18"/>
  <c r="BF9" i="18"/>
  <c r="BN9" i="18"/>
  <c r="BV9" i="18"/>
  <c r="CD9" i="18"/>
  <c r="K5" i="19"/>
  <c r="S5" i="19"/>
  <c r="AI5" i="19"/>
  <c r="AY5" i="19"/>
  <c r="BG5" i="19"/>
  <c r="BO5" i="19"/>
  <c r="BW5" i="19"/>
  <c r="CE5" i="19"/>
  <c r="BB14" i="19"/>
  <c r="K36" i="19"/>
  <c r="K17" i="19"/>
  <c r="S36" i="19"/>
  <c r="S17" i="19"/>
  <c r="AA36" i="19"/>
  <c r="AA17" i="19"/>
  <c r="AI17" i="19"/>
  <c r="AI36" i="19"/>
  <c r="AQ36" i="19"/>
  <c r="AQ17" i="19"/>
  <c r="AY36" i="19"/>
  <c r="AY17" i="19"/>
  <c r="BG36" i="19"/>
  <c r="BG17" i="19"/>
  <c r="BO17" i="19"/>
  <c r="BO36" i="19"/>
  <c r="BW36" i="19"/>
  <c r="BW17" i="19"/>
  <c r="CE36" i="19"/>
  <c r="CE17" i="19"/>
  <c r="BL30" i="19"/>
  <c r="BJ4" i="20"/>
  <c r="BJ24" i="16" s="1"/>
  <c r="BP5" i="22"/>
  <c r="BP4" i="22"/>
  <c r="CD33" i="16"/>
  <c r="AZ4" i="18"/>
  <c r="BP4" i="18"/>
  <c r="BX14" i="34"/>
  <c r="BX4" i="18"/>
  <c r="CF14" i="34"/>
  <c r="O5" i="19"/>
  <c r="CF23" i="19"/>
  <c r="AC33" i="19"/>
  <c r="AK33" i="19"/>
  <c r="L36" i="19"/>
  <c r="T36" i="19"/>
  <c r="AB36" i="19"/>
  <c r="AR36" i="19"/>
  <c r="AZ36" i="19"/>
  <c r="BH36" i="19"/>
  <c r="BX36" i="19"/>
  <c r="CF36" i="19"/>
  <c r="BT30" i="19"/>
  <c r="AT4" i="20"/>
  <c r="AT24" i="16" s="1"/>
  <c r="M5" i="22"/>
  <c r="BJ5" i="22"/>
  <c r="BJ58" i="22" s="1"/>
  <c r="BS62" i="22"/>
  <c r="BK4" i="18"/>
  <c r="AZ4" i="19"/>
  <c r="AZ7" i="6" s="1"/>
  <c r="AZ23" i="19"/>
  <c r="G30" i="19"/>
  <c r="G5" i="19"/>
  <c r="W30" i="19"/>
  <c r="W5" i="19"/>
  <c r="AE30" i="19"/>
  <c r="AM30" i="19"/>
  <c r="AM11" i="19"/>
  <c r="AU30" i="19"/>
  <c r="AU11" i="19"/>
  <c r="AU5" i="19"/>
  <c r="BC30" i="19"/>
  <c r="BC11" i="19"/>
  <c r="BC5" i="19"/>
  <c r="BK30" i="19"/>
  <c r="BK11" i="19"/>
  <c r="BS30" i="19"/>
  <c r="BS11" i="19"/>
  <c r="BS5" i="19"/>
  <c r="CA30" i="19"/>
  <c r="CA11" i="19"/>
  <c r="F6" i="19"/>
  <c r="N6" i="19"/>
  <c r="V6" i="19"/>
  <c r="AD30" i="19"/>
  <c r="AD6" i="19"/>
  <c r="N33" i="19"/>
  <c r="N5" i="19"/>
  <c r="AD33" i="19"/>
  <c r="AD5" i="19"/>
  <c r="AL33" i="19"/>
  <c r="AL5" i="19"/>
  <c r="AT33" i="19"/>
  <c r="AT14" i="19"/>
  <c r="AT5" i="19"/>
  <c r="BJ5" i="19"/>
  <c r="BJ14" i="19"/>
  <c r="BR14" i="19"/>
  <c r="BZ33" i="19"/>
  <c r="BZ14" i="19"/>
  <c r="BZ5" i="19"/>
  <c r="E6" i="19"/>
  <c r="E33" i="19"/>
  <c r="M33" i="19"/>
  <c r="M6" i="19"/>
  <c r="U33" i="19"/>
  <c r="U6" i="19"/>
  <c r="AC6" i="19"/>
  <c r="AS6" i="19"/>
  <c r="AS33" i="19"/>
  <c r="BI33" i="19"/>
  <c r="BI6" i="19"/>
  <c r="BQ6" i="19"/>
  <c r="BQ33" i="19"/>
  <c r="BY33" i="19"/>
  <c r="BY6" i="19"/>
  <c r="D4" i="20"/>
  <c r="L4" i="20"/>
  <c r="T4" i="20"/>
  <c r="AB4" i="20"/>
  <c r="AL10" i="20"/>
  <c r="AL4" i="20"/>
  <c r="AL24" i="16" s="1"/>
  <c r="BB10" i="20"/>
  <c r="BB4" i="20"/>
  <c r="BB24" i="16" s="1"/>
  <c r="BR10" i="20"/>
  <c r="BR4" i="20"/>
  <c r="BR24" i="16" s="1"/>
  <c r="BZ10" i="20"/>
  <c r="BZ4" i="20"/>
  <c r="BZ24" i="16" s="1"/>
  <c r="E4" i="20"/>
  <c r="U4" i="20"/>
  <c r="AS4" i="20"/>
  <c r="AS24" i="16" s="1"/>
  <c r="BA4" i="20"/>
  <c r="BA24" i="16" s="1"/>
  <c r="BI4" i="20"/>
  <c r="BI24" i="16" s="1"/>
  <c r="BQ4" i="20"/>
  <c r="BQ24" i="16" s="1"/>
  <c r="BY4" i="20"/>
  <c r="BY24" i="16" s="1"/>
  <c r="AN5" i="18"/>
  <c r="AV5" i="18"/>
  <c r="BD5" i="18"/>
  <c r="BL5" i="18"/>
  <c r="BT5" i="18"/>
  <c r="CB5" i="18"/>
  <c r="AJ9" i="18"/>
  <c r="AR9" i="18"/>
  <c r="AZ9" i="18"/>
  <c r="BH9" i="18"/>
  <c r="CF9" i="18"/>
  <c r="AK5" i="19"/>
  <c r="T6" i="19"/>
  <c r="AW11" i="19"/>
  <c r="CC11" i="19"/>
  <c r="I33" i="19"/>
  <c r="Q33" i="19"/>
  <c r="Y33" i="19"/>
  <c r="AG33" i="19"/>
  <c r="AO33" i="19"/>
  <c r="AW33" i="19"/>
  <c r="BE33" i="19"/>
  <c r="BM33" i="19"/>
  <c r="BU33" i="19"/>
  <c r="CC33" i="19"/>
  <c r="F36" i="19"/>
  <c r="N36" i="19"/>
  <c r="V36" i="19"/>
  <c r="AD36" i="19"/>
  <c r="AL36" i="19"/>
  <c r="AT36" i="19"/>
  <c r="BB36" i="19"/>
  <c r="BJ36" i="19"/>
  <c r="BR36" i="19"/>
  <c r="BZ36" i="19"/>
  <c r="M4" i="20"/>
  <c r="AC4" i="20"/>
  <c r="AV10" i="20"/>
  <c r="AT5" i="22"/>
  <c r="AT58" i="22" s="1"/>
  <c r="BL67" i="22"/>
  <c r="BT67" i="22"/>
  <c r="BT13" i="22"/>
  <c r="BT8" i="22" s="1"/>
  <c r="CB67" i="22"/>
  <c r="BC71" i="22"/>
  <c r="F6" i="22"/>
  <c r="V6" i="22"/>
  <c r="AL6" i="22"/>
  <c r="BB6" i="22"/>
  <c r="BR6" i="22"/>
  <c r="M17" i="22"/>
  <c r="U17" i="22"/>
  <c r="AC17" i="22"/>
  <c r="AK17" i="22"/>
  <c r="AQ91" i="22"/>
  <c r="AO5" i="18"/>
  <c r="AW5" i="18"/>
  <c r="BE5" i="18"/>
  <c r="BM5" i="18"/>
  <c r="BU5" i="18"/>
  <c r="CC5" i="18"/>
  <c r="AK9" i="18"/>
  <c r="AS9" i="18"/>
  <c r="BA9" i="18"/>
  <c r="BI9" i="18"/>
  <c r="BQ9" i="18"/>
  <c r="BY9" i="18"/>
  <c r="CD4" i="19"/>
  <c r="CD7" i="6" s="1"/>
  <c r="AC5" i="19"/>
  <c r="L6" i="19"/>
  <c r="BU67" i="22"/>
  <c r="BU13" i="22"/>
  <c r="BA21" i="22"/>
  <c r="BI21" i="22"/>
  <c r="BI17" i="22" s="1"/>
  <c r="BQ21" i="22"/>
  <c r="BQ17" i="22" s="1"/>
  <c r="BY21" i="22"/>
  <c r="J17" i="22"/>
  <c r="R17" i="22"/>
  <c r="Z17" i="22"/>
  <c r="AH71" i="22"/>
  <c r="AH17" i="22"/>
  <c r="AP71" i="22"/>
  <c r="AP17" i="22"/>
  <c r="AX17" i="22"/>
  <c r="AX71" i="22"/>
  <c r="BD71" i="22"/>
  <c r="BT71" i="22"/>
  <c r="CB71" i="22"/>
  <c r="CA103" i="22"/>
  <c r="BD4" i="19"/>
  <c r="BD7" i="6" s="1"/>
  <c r="BV4" i="19"/>
  <c r="BV7" i="6" s="1"/>
  <c r="CF4" i="19"/>
  <c r="CF7" i="6" s="1"/>
  <c r="L5" i="19"/>
  <c r="AM5" i="19"/>
  <c r="AV23" i="19"/>
  <c r="BE5" i="19"/>
  <c r="BX5" i="19"/>
  <c r="AN6" i="19"/>
  <c r="CB6" i="19"/>
  <c r="I6" i="19"/>
  <c r="Q6" i="19"/>
  <c r="Q30" i="19"/>
  <c r="Y6" i="19"/>
  <c r="Y30" i="19"/>
  <c r="AG6" i="19"/>
  <c r="AG30" i="19"/>
  <c r="AO6" i="19"/>
  <c r="AW6" i="19"/>
  <c r="BE6" i="19"/>
  <c r="BM6" i="19"/>
  <c r="BM23" i="19" s="1"/>
  <c r="BU6" i="19"/>
  <c r="CC6" i="19"/>
  <c r="CC30" i="19"/>
  <c r="BS14" i="19"/>
  <c r="H36" i="19"/>
  <c r="P36" i="19"/>
  <c r="X36" i="19"/>
  <c r="AF36" i="19"/>
  <c r="AN36" i="19"/>
  <c r="AV36" i="19"/>
  <c r="BD36" i="19"/>
  <c r="BL36" i="19"/>
  <c r="BT36" i="19"/>
  <c r="CB36" i="19"/>
  <c r="AW30" i="19"/>
  <c r="AF30" i="19"/>
  <c r="AI5" i="18"/>
  <c r="AQ5" i="18"/>
  <c r="AY5" i="18"/>
  <c r="BG5" i="18"/>
  <c r="BO5" i="18"/>
  <c r="BW5" i="18"/>
  <c r="CE5" i="18"/>
  <c r="AM9" i="18"/>
  <c r="AU9" i="18"/>
  <c r="BC9" i="18"/>
  <c r="BK9" i="18"/>
  <c r="BS9" i="18"/>
  <c r="CA9" i="18"/>
  <c r="AV4" i="19"/>
  <c r="AV7" i="6" s="1"/>
  <c r="BN4" i="19"/>
  <c r="BN7" i="6" s="1"/>
  <c r="D5" i="19"/>
  <c r="V5" i="19"/>
  <c r="AE5" i="19"/>
  <c r="BP5" i="19"/>
  <c r="AP11" i="19"/>
  <c r="BV11" i="19"/>
  <c r="K30" i="19"/>
  <c r="S30" i="19"/>
  <c r="AA30" i="19"/>
  <c r="AI30" i="19"/>
  <c r="AQ30" i="19"/>
  <c r="AY30" i="19"/>
  <c r="BG30" i="19"/>
  <c r="BO30" i="19"/>
  <c r="BW30" i="19"/>
  <c r="CE30" i="19"/>
  <c r="AU14" i="19"/>
  <c r="D33" i="19"/>
  <c r="L33" i="19"/>
  <c r="T33" i="19"/>
  <c r="AB33" i="19"/>
  <c r="AJ33" i="19"/>
  <c r="AR33" i="19"/>
  <c r="AZ33" i="19"/>
  <c r="BH33" i="19"/>
  <c r="BP33" i="19"/>
  <c r="BX33" i="19"/>
  <c r="CF33" i="19"/>
  <c r="I36" i="19"/>
  <c r="Q36" i="19"/>
  <c r="Y36" i="19"/>
  <c r="AG36" i="19"/>
  <c r="AO36" i="19"/>
  <c r="AW36" i="19"/>
  <c r="BE36" i="19"/>
  <c r="BM36" i="19"/>
  <c r="BU36" i="19"/>
  <c r="CC36" i="19"/>
  <c r="AJ10" i="20"/>
  <c r="AR10" i="20"/>
  <c r="AZ10" i="20"/>
  <c r="BH10" i="20"/>
  <c r="BP10" i="20"/>
  <c r="BX10" i="20"/>
  <c r="CF10" i="20"/>
  <c r="CF9" i="22"/>
  <c r="CF8" i="22" s="1"/>
  <c r="BO9" i="22"/>
  <c r="BO8" i="22" s="1"/>
  <c r="BO63" i="22"/>
  <c r="BO62" i="22" s="1"/>
  <c r="BW9" i="22"/>
  <c r="BW8" i="22" s="1"/>
  <c r="BW63" i="22"/>
  <c r="BW62" i="22" s="1"/>
  <c r="CE9" i="22"/>
  <c r="CE8" i="22" s="1"/>
  <c r="CE63" i="22"/>
  <c r="CE62" i="22" s="1"/>
  <c r="H8" i="22"/>
  <c r="P8" i="22"/>
  <c r="X8" i="22"/>
  <c r="AF8" i="22"/>
  <c r="AN8" i="22"/>
  <c r="AV8" i="22"/>
  <c r="BD8" i="22"/>
  <c r="BL13" i="22"/>
  <c r="BL8" i="22" s="1"/>
  <c r="AH23" i="19"/>
  <c r="BN23" i="19"/>
  <c r="BV23" i="19"/>
  <c r="D30" i="19"/>
  <c r="L30" i="19"/>
  <c r="T30" i="19"/>
  <c r="AB30" i="19"/>
  <c r="AJ30" i="19"/>
  <c r="AR30" i="19"/>
  <c r="AZ30" i="19"/>
  <c r="BH30" i="19"/>
  <c r="BP30" i="19"/>
  <c r="BX30" i="19"/>
  <c r="CF30" i="19"/>
  <c r="AK14" i="19"/>
  <c r="AS14" i="19"/>
  <c r="BA14" i="19"/>
  <c r="BI14" i="19"/>
  <c r="BQ14" i="19"/>
  <c r="BY14" i="19"/>
  <c r="J17" i="19"/>
  <c r="R17" i="19"/>
  <c r="Z17" i="19"/>
  <c r="AH17" i="19"/>
  <c r="AP17" i="19"/>
  <c r="AX17" i="19"/>
  <c r="BF17" i="19"/>
  <c r="BN17" i="19"/>
  <c r="BV17" i="19"/>
  <c r="CD17" i="19"/>
  <c r="BE30" i="19"/>
  <c r="AK10" i="20"/>
  <c r="AS10" i="20"/>
  <c r="BA10" i="20"/>
  <c r="BI10" i="20"/>
  <c r="BQ10" i="20"/>
  <c r="BY10" i="20"/>
  <c r="G4" i="22"/>
  <c r="BX63" i="22"/>
  <c r="BX9" i="22"/>
  <c r="BX8" i="22" s="1"/>
  <c r="I8" i="22"/>
  <c r="Q8" i="22"/>
  <c r="Y8" i="22"/>
  <c r="AG8" i="22"/>
  <c r="AO8" i="22"/>
  <c r="AW8" i="22"/>
  <c r="BE8" i="22"/>
  <c r="K27" i="22"/>
  <c r="S27" i="22"/>
  <c r="AA81" i="22"/>
  <c r="AA27" i="22"/>
  <c r="AM91" i="22"/>
  <c r="AM37" i="22"/>
  <c r="AM16" i="16" s="1"/>
  <c r="AU91" i="22"/>
  <c r="AU37" i="22"/>
  <c r="AU16" i="16" s="1"/>
  <c r="BC37" i="22"/>
  <c r="BC16" i="16" s="1"/>
  <c r="BC91" i="22"/>
  <c r="BK91" i="22"/>
  <c r="BK37" i="22"/>
  <c r="BK16" i="16" s="1"/>
  <c r="BS37" i="22"/>
  <c r="BS16" i="16" s="1"/>
  <c r="BS91" i="22"/>
  <c r="CA37" i="22"/>
  <c r="CA16" i="16" s="1"/>
  <c r="CA91" i="22"/>
  <c r="BF99" i="22"/>
  <c r="BF98" i="22" s="1"/>
  <c r="AP4" i="19"/>
  <c r="AP7" i="6" s="1"/>
  <c r="BA5" i="19"/>
  <c r="F30" i="19"/>
  <c r="N30" i="19"/>
  <c r="V30" i="19"/>
  <c r="AL30" i="19"/>
  <c r="AT30" i="19"/>
  <c r="BB30" i="19"/>
  <c r="BJ30" i="19"/>
  <c r="BR30" i="19"/>
  <c r="BZ30" i="19"/>
  <c r="BJ6" i="19"/>
  <c r="BR6" i="19"/>
  <c r="BZ6" i="19"/>
  <c r="AM10" i="20"/>
  <c r="AM4" i="20"/>
  <c r="AM24" i="16" s="1"/>
  <c r="AU10" i="20"/>
  <c r="AU4" i="20"/>
  <c r="AU24" i="16" s="1"/>
  <c r="BC10" i="20"/>
  <c r="BC4" i="20"/>
  <c r="BC24" i="16" s="1"/>
  <c r="BK10" i="20"/>
  <c r="BK4" i="20"/>
  <c r="BK24" i="16" s="1"/>
  <c r="BS10" i="20"/>
  <c r="BS4" i="20"/>
  <c r="BS24" i="16" s="1"/>
  <c r="CA10" i="20"/>
  <c r="CA4" i="20"/>
  <c r="CA24" i="16" s="1"/>
  <c r="BL10" i="20"/>
  <c r="BQ5" i="22"/>
  <c r="BQ58" i="22" s="1"/>
  <c r="CA71" i="22"/>
  <c r="CA17" i="22"/>
  <c r="CA18" i="21"/>
  <c r="BQ63" i="22"/>
  <c r="BQ62" i="22" s="1"/>
  <c r="BY63" i="22"/>
  <c r="BE71" i="22"/>
  <c r="O17" i="22"/>
  <c r="W17" i="22"/>
  <c r="AE17" i="22"/>
  <c r="AM17" i="22"/>
  <c r="AU17" i="22"/>
  <c r="BK71" i="22"/>
  <c r="BK17" i="22"/>
  <c r="AZ24" i="22"/>
  <c r="BH24" i="22"/>
  <c r="BP24" i="22"/>
  <c r="BX24" i="22"/>
  <c r="CF24" i="22"/>
  <c r="CF71" i="22" s="1"/>
  <c r="K6" i="22"/>
  <c r="S6" i="22"/>
  <c r="AI6" i="22"/>
  <c r="AY6" i="22"/>
  <c r="BG6" i="22"/>
  <c r="BO6" i="22"/>
  <c r="BW6" i="22"/>
  <c r="CE6" i="22"/>
  <c r="AM28" i="22"/>
  <c r="BY88" i="22"/>
  <c r="BP103" i="22"/>
  <c r="AI10" i="20"/>
  <c r="AQ10" i="20"/>
  <c r="AY10" i="20"/>
  <c r="BG10" i="20"/>
  <c r="BO10" i="20"/>
  <c r="BW10" i="20"/>
  <c r="CE10" i="20"/>
  <c r="CB18" i="21"/>
  <c r="BZ18" i="21"/>
  <c r="R5" i="22"/>
  <c r="AH5" i="22"/>
  <c r="K5" i="22"/>
  <c r="S5" i="22"/>
  <c r="AA5" i="22"/>
  <c r="AI5" i="22"/>
  <c r="AQ5" i="22"/>
  <c r="AQ58" i="22" s="1"/>
  <c r="AY5" i="22"/>
  <c r="AY58" i="22" s="1"/>
  <c r="BG5" i="22"/>
  <c r="BG58" i="22" s="1"/>
  <c r="AK71" i="22"/>
  <c r="AS71" i="22"/>
  <c r="CD75" i="22"/>
  <c r="BE27" i="22"/>
  <c r="BM27" i="22"/>
  <c r="BU27" i="22"/>
  <c r="CC27" i="22"/>
  <c r="AN28" i="22"/>
  <c r="AV27" i="22"/>
  <c r="AV15" i="16" s="1"/>
  <c r="AV81" i="22"/>
  <c r="F27" i="22"/>
  <c r="N27" i="22"/>
  <c r="V27" i="22"/>
  <c r="AD81" i="22"/>
  <c r="AD27" i="22"/>
  <c r="AD4" i="22" s="1"/>
  <c r="BZ88" i="22"/>
  <c r="AH91" i="22"/>
  <c r="AP91" i="22"/>
  <c r="BV91" i="22"/>
  <c r="AB81" i="22"/>
  <c r="AI91" i="22"/>
  <c r="G17" i="19"/>
  <c r="O17" i="19"/>
  <c r="W17" i="19"/>
  <c r="AE17" i="19"/>
  <c r="AM17" i="19"/>
  <c r="AU17" i="19"/>
  <c r="BC17" i="19"/>
  <c r="BK17" i="19"/>
  <c r="BS17" i="19"/>
  <c r="CA17" i="19"/>
  <c r="CC18" i="21"/>
  <c r="U5" i="22"/>
  <c r="U4" i="22"/>
  <c r="D8" i="22"/>
  <c r="L8" i="22"/>
  <c r="T8" i="22"/>
  <c r="AB8" i="22"/>
  <c r="AJ8" i="22"/>
  <c r="AR8" i="22"/>
  <c r="AZ8" i="22"/>
  <c r="BH8" i="22"/>
  <c r="BX67" i="22"/>
  <c r="AY75" i="22"/>
  <c r="AY71" i="22" s="1"/>
  <c r="BB24" i="22"/>
  <c r="BJ24" i="22"/>
  <c r="BR24" i="22"/>
  <c r="BZ24" i="22"/>
  <c r="E6" i="22"/>
  <c r="M6" i="22"/>
  <c r="U6" i="22"/>
  <c r="AC6" i="22"/>
  <c r="AK6" i="22"/>
  <c r="AS6" i="22"/>
  <c r="BA6" i="22"/>
  <c r="BI6" i="22"/>
  <c r="BQ6" i="22"/>
  <c r="BY6" i="22"/>
  <c r="AW27" i="22"/>
  <c r="AW15" i="16" s="1"/>
  <c r="AW81" i="22"/>
  <c r="BJ103" i="22"/>
  <c r="BZ103" i="22"/>
  <c r="BG75" i="22"/>
  <c r="BF88" i="22"/>
  <c r="AY91" i="22"/>
  <c r="AL11" i="19"/>
  <c r="AT11" i="19"/>
  <c r="BB11" i="19"/>
  <c r="BJ11" i="19"/>
  <c r="BR11" i="19"/>
  <c r="BZ11" i="19"/>
  <c r="AI14" i="19"/>
  <c r="AQ14" i="19"/>
  <c r="AY14" i="19"/>
  <c r="BG14" i="19"/>
  <c r="BO14" i="19"/>
  <c r="BW14" i="19"/>
  <c r="CE14" i="19"/>
  <c r="H17" i="19"/>
  <c r="P17" i="19"/>
  <c r="X17" i="19"/>
  <c r="AF17" i="19"/>
  <c r="AN17" i="19"/>
  <c r="AV17" i="19"/>
  <c r="BD17" i="19"/>
  <c r="BL17" i="19"/>
  <c r="BT17" i="19"/>
  <c r="CB17" i="19"/>
  <c r="V5" i="22"/>
  <c r="V4" i="22"/>
  <c r="BT63" i="22"/>
  <c r="BT62" i="22" s="1"/>
  <c r="AM71" i="22"/>
  <c r="AU71" i="22"/>
  <c r="BH71" i="22"/>
  <c r="BP71" i="22"/>
  <c r="BX71" i="22"/>
  <c r="BS71" i="22"/>
  <c r="BS17" i="22"/>
  <c r="BG27" i="22"/>
  <c r="BO27" i="22"/>
  <c r="BW27" i="22"/>
  <c r="G45" i="22"/>
  <c r="G44" i="22"/>
  <c r="G5" i="22" s="1"/>
  <c r="O45" i="22"/>
  <c r="O44" i="22"/>
  <c r="W45" i="22"/>
  <c r="W44" i="22"/>
  <c r="AE45" i="22"/>
  <c r="AE44" i="22"/>
  <c r="AM99" i="22"/>
  <c r="AM98" i="22" s="1"/>
  <c r="AM45" i="22"/>
  <c r="AM7" i="12" s="1"/>
  <c r="AM44" i="22"/>
  <c r="AU45" i="22"/>
  <c r="AU7" i="12" s="1"/>
  <c r="AU99" i="22"/>
  <c r="AU98" i="22" s="1"/>
  <c r="AU44" i="22"/>
  <c r="BC99" i="22"/>
  <c r="BC98" i="22" s="1"/>
  <c r="BC45" i="22"/>
  <c r="BC7" i="12" s="1"/>
  <c r="BC44" i="22"/>
  <c r="BC5" i="22" s="1"/>
  <c r="BC58" i="22" s="1"/>
  <c r="BK45" i="22"/>
  <c r="BK99" i="22"/>
  <c r="BS45" i="22"/>
  <c r="CA45" i="22"/>
  <c r="F45" i="22"/>
  <c r="N45" i="22"/>
  <c r="V45" i="22"/>
  <c r="AD45" i="22"/>
  <c r="AL45" i="22"/>
  <c r="AL7" i="12" s="1"/>
  <c r="AT45" i="22"/>
  <c r="AT7" i="12" s="1"/>
  <c r="BJ45" i="22"/>
  <c r="BR45" i="22"/>
  <c r="BZ45" i="22"/>
  <c r="BI98" i="22"/>
  <c r="BI44" i="22"/>
  <c r="BI5" i="22" s="1"/>
  <c r="BI58" i="22" s="1"/>
  <c r="BQ98" i="22"/>
  <c r="BQ44" i="22"/>
  <c r="BY98" i="22"/>
  <c r="BY44" i="22"/>
  <c r="BY5" i="22" s="1"/>
  <c r="BY58" i="22" s="1"/>
  <c r="BZ63" i="22"/>
  <c r="BV67" i="22"/>
  <c r="AT71" i="22"/>
  <c r="BV88" i="22"/>
  <c r="BK103" i="22"/>
  <c r="AJ14" i="19"/>
  <c r="AR14" i="19"/>
  <c r="AZ14" i="19"/>
  <c r="BH14" i="19"/>
  <c r="BP14" i="19"/>
  <c r="BX14" i="19"/>
  <c r="CF14" i="19"/>
  <c r="I17" i="19"/>
  <c r="Q17" i="19"/>
  <c r="Y17" i="19"/>
  <c r="AG17" i="19"/>
  <c r="AO17" i="19"/>
  <c r="AW17" i="19"/>
  <c r="BE17" i="19"/>
  <c r="BM17" i="19"/>
  <c r="BU17" i="19"/>
  <c r="CC17" i="19"/>
  <c r="CC4" i="21"/>
  <c r="AH22" i="3" s="1"/>
  <c r="J4" i="22"/>
  <c r="Z4" i="22"/>
  <c r="AM8" i="22"/>
  <c r="BM9" i="22"/>
  <c r="BM8" i="22" s="1"/>
  <c r="BU9" i="22"/>
  <c r="BU8" i="22" s="1"/>
  <c r="CC9" i="22"/>
  <c r="CC8" i="22" s="1"/>
  <c r="BR13" i="22"/>
  <c r="BR8" i="22" s="1"/>
  <c r="BZ13" i="22"/>
  <c r="BZ8" i="22" s="1"/>
  <c r="AY21" i="22"/>
  <c r="AY17" i="22" s="1"/>
  <c r="BG21" i="22"/>
  <c r="BO21" i="22"/>
  <c r="BW21" i="22"/>
  <c r="CE21" i="22"/>
  <c r="CE17" i="22" s="1"/>
  <c r="BE21" i="22"/>
  <c r="BM21" i="22"/>
  <c r="BU21" i="22"/>
  <c r="CC21" i="22"/>
  <c r="H17" i="22"/>
  <c r="P17" i="22"/>
  <c r="X17" i="22"/>
  <c r="AN71" i="22"/>
  <c r="AN17" i="22"/>
  <c r="AV71" i="22"/>
  <c r="AV17" i="22"/>
  <c r="BI75" i="22"/>
  <c r="BI71" i="22" s="1"/>
  <c r="BQ75" i="22"/>
  <c r="BQ71" i="22" s="1"/>
  <c r="BY75" i="22"/>
  <c r="BA24" i="22"/>
  <c r="BA71" i="22" s="1"/>
  <c r="I27" i="22"/>
  <c r="Q27" i="22"/>
  <c r="Y27" i="22"/>
  <c r="AG27" i="22"/>
  <c r="AG81" i="22"/>
  <c r="BD103" i="22"/>
  <c r="BL103" i="22"/>
  <c r="CB103" i="22"/>
  <c r="J4" i="23"/>
  <c r="R4" i="23"/>
  <c r="Z4" i="23"/>
  <c r="Z5" i="23"/>
  <c r="AP4" i="23"/>
  <c r="AP5" i="23"/>
  <c r="AK27" i="23"/>
  <c r="AK22" i="23" s="1"/>
  <c r="AK10" i="23"/>
  <c r="AS27" i="23"/>
  <c r="AS21" i="23" s="1"/>
  <c r="AS10" i="23"/>
  <c r="BA27" i="23"/>
  <c r="BA10" i="23"/>
  <c r="BI27" i="23"/>
  <c r="BI10" i="23"/>
  <c r="BI19" i="16" s="1"/>
  <c r="BQ27" i="23"/>
  <c r="BQ10" i="23"/>
  <c r="BQ19" i="16" s="1"/>
  <c r="BY27" i="23"/>
  <c r="BY10" i="23"/>
  <c r="BY19" i="16" s="1"/>
  <c r="AJ10" i="23"/>
  <c r="AZ10" i="23"/>
  <c r="BP27" i="23"/>
  <c r="BP10" i="23"/>
  <c r="BP19" i="16" s="1"/>
  <c r="CF27" i="23"/>
  <c r="CF10" i="23"/>
  <c r="AA5" i="23"/>
  <c r="BW5" i="23"/>
  <c r="CD4" i="21"/>
  <c r="AI22" i="3" s="1"/>
  <c r="CF4" i="21"/>
  <c r="AK22" i="3" s="1"/>
  <c r="BZ4" i="21"/>
  <c r="AE22" i="3" s="1"/>
  <c r="CA4" i="21"/>
  <c r="AF22" i="3" s="1"/>
  <c r="J5" i="22"/>
  <c r="BN9" i="22"/>
  <c r="BN8" i="22" s="1"/>
  <c r="BV9" i="22"/>
  <c r="BV8" i="22" s="1"/>
  <c r="CD9" i="22"/>
  <c r="CD8" i="22" s="1"/>
  <c r="BS13" i="22"/>
  <c r="BS8" i="22" s="1"/>
  <c r="BS67" i="22"/>
  <c r="CA13" i="22"/>
  <c r="CA8" i="22" s="1"/>
  <c r="CA67" i="22"/>
  <c r="CA62" i="22" s="1"/>
  <c r="BB75" i="22"/>
  <c r="BB71" i="22" s="1"/>
  <c r="BJ75" i="22"/>
  <c r="BJ71" i="22" s="1"/>
  <c r="BR75" i="22"/>
  <c r="BR71" i="22" s="1"/>
  <c r="BZ75" i="22"/>
  <c r="BZ71" i="22" s="1"/>
  <c r="BC17" i="22"/>
  <c r="BY24" i="22"/>
  <c r="BB27" i="22"/>
  <c r="BJ27" i="22"/>
  <c r="BR27" i="22"/>
  <c r="BZ27" i="22"/>
  <c r="AK31" i="22"/>
  <c r="AS31" i="22"/>
  <c r="AH88" i="22"/>
  <c r="AH34" i="22"/>
  <c r="AH17" i="16" s="1"/>
  <c r="AP88" i="22"/>
  <c r="AP34" i="22"/>
  <c r="AP17" i="16" s="1"/>
  <c r="AX88" i="22"/>
  <c r="AX34" i="22"/>
  <c r="AX17" i="16" s="1"/>
  <c r="BN34" i="22"/>
  <c r="BN17" i="16" s="1"/>
  <c r="BN88" i="22"/>
  <c r="CD34" i="22"/>
  <c r="CD17" i="16" s="1"/>
  <c r="CD88" i="22"/>
  <c r="AT91" i="22"/>
  <c r="BB91" i="22"/>
  <c r="BJ91" i="22"/>
  <c r="BR37" i="22"/>
  <c r="BR16" i="16" s="1"/>
  <c r="BZ91" i="22"/>
  <c r="AO99" i="22"/>
  <c r="AO98" i="22" s="1"/>
  <c r="AW99" i="22"/>
  <c r="AW98" i="22" s="1"/>
  <c r="BE99" i="22"/>
  <c r="BE98" i="22" s="1"/>
  <c r="BE103" i="22"/>
  <c r="BU103" i="22"/>
  <c r="BG5" i="23"/>
  <c r="AR81" i="22"/>
  <c r="BA88" i="22"/>
  <c r="BQ88" i="22"/>
  <c r="BF91" i="22"/>
  <c r="BN91" i="22"/>
  <c r="AP99" i="22"/>
  <c r="AP98" i="22" s="1"/>
  <c r="BM63" i="22"/>
  <c r="BM62" i="22" s="1"/>
  <c r="BU63" i="22"/>
  <c r="BU62" i="22" s="1"/>
  <c r="CC63" i="22"/>
  <c r="CC62" i="22" s="1"/>
  <c r="BL63" i="22"/>
  <c r="BL62" i="22" s="1"/>
  <c r="CB63" i="22"/>
  <c r="CB62" i="22" s="1"/>
  <c r="BQ67" i="22"/>
  <c r="BY67" i="22"/>
  <c r="BP67" i="22"/>
  <c r="BP62" i="22" s="1"/>
  <c r="CF67" i="22"/>
  <c r="CF62" i="22" s="1"/>
  <c r="AE81" i="22"/>
  <c r="AW88" i="22"/>
  <c r="BM88" i="22"/>
  <c r="BR91" i="22"/>
  <c r="BJ98" i="22"/>
  <c r="CB98" i="22"/>
  <c r="BI4" i="23"/>
  <c r="BQ4" i="23"/>
  <c r="J6" i="22"/>
  <c r="R6" i="22"/>
  <c r="Z6" i="22"/>
  <c r="AH6" i="22"/>
  <c r="AP6" i="22"/>
  <c r="AP58" i="22" s="1"/>
  <c r="AX6" i="22"/>
  <c r="AX58" i="22" s="1"/>
  <c r="BF6" i="22"/>
  <c r="BF58" i="22" s="1"/>
  <c r="BN6" i="22"/>
  <c r="BV6" i="22"/>
  <c r="CD6" i="22"/>
  <c r="AZ21" i="22"/>
  <c r="AZ17" i="22" s="1"/>
  <c r="BH21" i="22"/>
  <c r="BH17" i="22" s="1"/>
  <c r="BP21" i="22"/>
  <c r="BP17" i="22" s="1"/>
  <c r="BX21" i="22"/>
  <c r="BX17" i="22" s="1"/>
  <c r="CF21" i="22"/>
  <c r="BE24" i="22"/>
  <c r="BM24" i="22"/>
  <c r="BM71" i="22" s="1"/>
  <c r="BU24" i="22"/>
  <c r="BU71" i="22" s="1"/>
  <c r="CC24" i="22"/>
  <c r="CC71" i="22" s="1"/>
  <c r="AK28" i="22"/>
  <c r="AH31" i="22"/>
  <c r="AP31" i="22"/>
  <c r="AX31" i="22"/>
  <c r="AM34" i="22"/>
  <c r="AM17" i="16" s="1"/>
  <c r="AU34" i="22"/>
  <c r="AU17" i="16" s="1"/>
  <c r="BC34" i="22"/>
  <c r="BC17" i="16" s="1"/>
  <c r="BK34" i="22"/>
  <c r="BK17" i="16" s="1"/>
  <c r="CA34" i="22"/>
  <c r="CA17" i="16" s="1"/>
  <c r="BJ88" i="22"/>
  <c r="AJ37" i="22"/>
  <c r="AJ16" i="16" s="1"/>
  <c r="AR37" i="22"/>
  <c r="AR16" i="16" s="1"/>
  <c r="AZ37" i="22"/>
  <c r="AZ16" i="16" s="1"/>
  <c r="BH37" i="22"/>
  <c r="BH16" i="16" s="1"/>
  <c r="BP37" i="22"/>
  <c r="BP16" i="16" s="1"/>
  <c r="BX37" i="22"/>
  <c r="BX16" i="16" s="1"/>
  <c r="CF37" i="22"/>
  <c r="CF16" i="16" s="1"/>
  <c r="BW91" i="22"/>
  <c r="E44" i="22"/>
  <c r="E5" i="22" s="1"/>
  <c r="M44" i="22"/>
  <c r="U44" i="22"/>
  <c r="AC44" i="22"/>
  <c r="AC4" i="22" s="1"/>
  <c r="AK44" i="22"/>
  <c r="AK5" i="22" s="1"/>
  <c r="AK58" i="22" s="1"/>
  <c r="AS44" i="22"/>
  <c r="BA44" i="22"/>
  <c r="BA5" i="22" s="1"/>
  <c r="BA58" i="22" s="1"/>
  <c r="D45" i="22"/>
  <c r="L45" i="22"/>
  <c r="T45" i="22"/>
  <c r="AB45" i="22"/>
  <c r="AJ45" i="22"/>
  <c r="AJ7" i="12" s="1"/>
  <c r="AR45" i="22"/>
  <c r="AR7" i="12" s="1"/>
  <c r="AZ45" i="22"/>
  <c r="AZ7" i="12" s="1"/>
  <c r="BH45" i="22"/>
  <c r="BP45" i="22"/>
  <c r="BX45" i="22"/>
  <c r="CF45" i="22"/>
  <c r="AQ99" i="22"/>
  <c r="AQ98" i="22" s="1"/>
  <c r="H49" i="22"/>
  <c r="P49" i="22"/>
  <c r="X49" i="22"/>
  <c r="AF49" i="22"/>
  <c r="AN49" i="22"/>
  <c r="AV49" i="22"/>
  <c r="BD49" i="22"/>
  <c r="BL49" i="22"/>
  <c r="BT49" i="22"/>
  <c r="CB49" i="22"/>
  <c r="BS103" i="22"/>
  <c r="BN63" i="22"/>
  <c r="BN62" i="22" s="1"/>
  <c r="BV63" i="22"/>
  <c r="BV62" i="22" s="1"/>
  <c r="CD63" i="22"/>
  <c r="CD62" i="22" s="1"/>
  <c r="BR67" i="22"/>
  <c r="BR62" i="22" s="1"/>
  <c r="BZ67" i="22"/>
  <c r="AN99" i="22"/>
  <c r="AN98" i="22" s="1"/>
  <c r="BL98" i="22"/>
  <c r="AR22" i="23"/>
  <c r="I17" i="22"/>
  <c r="Q17" i="22"/>
  <c r="Y17" i="22"/>
  <c r="AG17" i="22"/>
  <c r="AO17" i="22"/>
  <c r="AW17" i="22"/>
  <c r="AZ75" i="22"/>
  <c r="AZ71" i="22" s="1"/>
  <c r="BF24" i="22"/>
  <c r="BF71" i="22" s="1"/>
  <c r="BN24" i="22"/>
  <c r="BN71" i="22" s="1"/>
  <c r="BV24" i="22"/>
  <c r="BV71" i="22" s="1"/>
  <c r="CD24" i="22"/>
  <c r="G27" i="22"/>
  <c r="O27" i="22"/>
  <c r="W27" i="22"/>
  <c r="BC27" i="22"/>
  <c r="BK27" i="22"/>
  <c r="BS27" i="22"/>
  <c r="CA27" i="22"/>
  <c r="AL28" i="22"/>
  <c r="AT28" i="22"/>
  <c r="AI31" i="22"/>
  <c r="AQ31" i="22"/>
  <c r="AY31" i="22"/>
  <c r="AN34" i="22"/>
  <c r="AN17" i="16" s="1"/>
  <c r="AV34" i="22"/>
  <c r="AV17" i="16" s="1"/>
  <c r="BD34" i="22"/>
  <c r="BD17" i="16" s="1"/>
  <c r="BL34" i="22"/>
  <c r="BL17" i="16" s="1"/>
  <c r="BT34" i="22"/>
  <c r="BT17" i="16" s="1"/>
  <c r="CB34" i="22"/>
  <c r="CB17" i="16" s="1"/>
  <c r="BS88" i="22"/>
  <c r="AK37" i="22"/>
  <c r="AK16" i="16" s="1"/>
  <c r="AS37" i="22"/>
  <c r="AS16" i="16" s="1"/>
  <c r="BA37" i="22"/>
  <c r="BA16" i="16" s="1"/>
  <c r="BI37" i="22"/>
  <c r="BI16" i="16" s="1"/>
  <c r="BQ37" i="22"/>
  <c r="BQ16" i="16" s="1"/>
  <c r="BY37" i="22"/>
  <c r="BY16" i="16" s="1"/>
  <c r="CF91" i="22"/>
  <c r="F44" i="22"/>
  <c r="N44" i="22"/>
  <c r="V44" i="22"/>
  <c r="AD44" i="22"/>
  <c r="AL44" i="22"/>
  <c r="AL5" i="22" s="1"/>
  <c r="AL58" i="22" s="1"/>
  <c r="AT44" i="22"/>
  <c r="BB44" i="22"/>
  <c r="BR44" i="22"/>
  <c r="BZ44" i="22"/>
  <c r="E45" i="22"/>
  <c r="M45" i="22"/>
  <c r="U45" i="22"/>
  <c r="AC45" i="22"/>
  <c r="AK45" i="22"/>
  <c r="AK7" i="12" s="1"/>
  <c r="AS45" i="22"/>
  <c r="AS7" i="12" s="1"/>
  <c r="BA45" i="22"/>
  <c r="BA7" i="12" s="1"/>
  <c r="BI45" i="22"/>
  <c r="BQ45" i="22"/>
  <c r="BY45" i="22"/>
  <c r="I49" i="22"/>
  <c r="Q49" i="22"/>
  <c r="Y49" i="22"/>
  <c r="AG49" i="22"/>
  <c r="AO49" i="22"/>
  <c r="AW49" i="22"/>
  <c r="BE49" i="22"/>
  <c r="BM49" i="22"/>
  <c r="BU49" i="22"/>
  <c r="CC49" i="22"/>
  <c r="BT103" i="22"/>
  <c r="BN5" i="23"/>
  <c r="BC6" i="23"/>
  <c r="BC23" i="23"/>
  <c r="BK6" i="23"/>
  <c r="BK23" i="23"/>
  <c r="BS6" i="23"/>
  <c r="BS23" i="23"/>
  <c r="CA6" i="23"/>
  <c r="CA23" i="23"/>
  <c r="BB6" i="23"/>
  <c r="BJ6" i="23"/>
  <c r="BR6" i="23"/>
  <c r="BR23" i="23"/>
  <c r="BZ6" i="23"/>
  <c r="D4" i="23"/>
  <c r="L4" i="23"/>
  <c r="T4" i="23"/>
  <c r="AB4" i="23"/>
  <c r="D6" i="22"/>
  <c r="T6" i="22"/>
  <c r="AB6" i="22"/>
  <c r="AR6" i="22"/>
  <c r="BH6" i="22"/>
  <c r="BP6" i="22"/>
  <c r="CF6" i="22"/>
  <c r="BB21" i="22"/>
  <c r="BB17" i="22" s="1"/>
  <c r="BJ21" i="22"/>
  <c r="BJ17" i="22" s="1"/>
  <c r="BJ4" i="22" s="1"/>
  <c r="BR21" i="22"/>
  <c r="BR17" i="22" s="1"/>
  <c r="BZ21" i="22"/>
  <c r="BZ17" i="22" s="1"/>
  <c r="BG24" i="22"/>
  <c r="BO24" i="22"/>
  <c r="BO71" i="22" s="1"/>
  <c r="BW24" i="22"/>
  <c r="BW71" i="22" s="1"/>
  <c r="CE24" i="22"/>
  <c r="CE71" i="22" s="1"/>
  <c r="H27" i="22"/>
  <c r="P27" i="22"/>
  <c r="X27" i="22"/>
  <c r="AF27" i="22"/>
  <c r="BT27" i="22"/>
  <c r="CB27" i="22"/>
  <c r="AU28" i="22"/>
  <c r="AJ31" i="22"/>
  <c r="AO34" i="22"/>
  <c r="AO17" i="16" s="1"/>
  <c r="BE34" i="22"/>
  <c r="BE17" i="16" s="1"/>
  <c r="BU34" i="22"/>
  <c r="BU17" i="16" s="1"/>
  <c r="CC34" i="22"/>
  <c r="CC17" i="16" s="1"/>
  <c r="CB88" i="22"/>
  <c r="AL37" i="22"/>
  <c r="AL16" i="16" s="1"/>
  <c r="AT37" i="22"/>
  <c r="AT16" i="16" s="1"/>
  <c r="BB37" i="22"/>
  <c r="BB16" i="16" s="1"/>
  <c r="BJ37" i="22"/>
  <c r="BJ16" i="16" s="1"/>
  <c r="BZ37" i="22"/>
  <c r="BZ16" i="16" s="1"/>
  <c r="BK44" i="22"/>
  <c r="BS44" i="22"/>
  <c r="CA44" i="22"/>
  <c r="BM103" i="22"/>
  <c r="CC103" i="22"/>
  <c r="BU4" i="23"/>
  <c r="BU5" i="23"/>
  <c r="AQ5" i="23"/>
  <c r="K17" i="22"/>
  <c r="S17" i="22"/>
  <c r="AA17" i="22"/>
  <c r="AI17" i="22"/>
  <c r="AQ17" i="22"/>
  <c r="AL91" i="22"/>
  <c r="H44" i="22"/>
  <c r="P44" i="22"/>
  <c r="AV44" i="22"/>
  <c r="BD44" i="22"/>
  <c r="BT44" i="22"/>
  <c r="AL99" i="22"/>
  <c r="AL98" i="22" s="1"/>
  <c r="AT99" i="22"/>
  <c r="AT98" i="22" s="1"/>
  <c r="BB99" i="22"/>
  <c r="BB98" i="22" s="1"/>
  <c r="BJ99" i="22"/>
  <c r="BF103" i="22"/>
  <c r="BN103" i="22"/>
  <c r="CD103" i="22"/>
  <c r="AJ27" i="23"/>
  <c r="AJ21" i="23" s="1"/>
  <c r="AR27" i="23"/>
  <c r="AR21" i="23" s="1"/>
  <c r="BH27" i="23"/>
  <c r="BH21" i="23" s="1"/>
  <c r="BX27" i="23"/>
  <c r="BX22" i="23" s="1"/>
  <c r="BW21" i="23"/>
  <c r="CE27" i="22"/>
  <c r="AH28" i="22"/>
  <c r="AP28" i="22"/>
  <c r="AX28" i="22"/>
  <c r="AM31" i="22"/>
  <c r="AU31" i="22"/>
  <c r="AJ34" i="22"/>
  <c r="AJ17" i="16" s="1"/>
  <c r="AR34" i="22"/>
  <c r="AR17" i="16" s="1"/>
  <c r="AZ34" i="22"/>
  <c r="AZ17" i="16" s="1"/>
  <c r="BH34" i="22"/>
  <c r="BH17" i="16" s="1"/>
  <c r="BP34" i="22"/>
  <c r="BP17" i="16" s="1"/>
  <c r="BX34" i="22"/>
  <c r="BX17" i="16" s="1"/>
  <c r="CF34" i="22"/>
  <c r="CF17" i="16" s="1"/>
  <c r="AQ88" i="22"/>
  <c r="AO37" i="22"/>
  <c r="AO16" i="16" s="1"/>
  <c r="AW37" i="22"/>
  <c r="AW16" i="16" s="1"/>
  <c r="BE37" i="22"/>
  <c r="BE16" i="16" s="1"/>
  <c r="BM37" i="22"/>
  <c r="BM16" i="16" s="1"/>
  <c r="BU37" i="22"/>
  <c r="BU16" i="16" s="1"/>
  <c r="CC37" i="22"/>
  <c r="CC16" i="16" s="1"/>
  <c r="BD91" i="22"/>
  <c r="I45" i="22"/>
  <c r="Q45" i="22"/>
  <c r="Y45" i="22"/>
  <c r="AG45" i="22"/>
  <c r="AO45" i="22"/>
  <c r="AO7" i="12" s="1"/>
  <c r="AW45" i="22"/>
  <c r="AW7" i="12" s="1"/>
  <c r="BE45" i="22"/>
  <c r="BE7" i="12" s="1"/>
  <c r="BM45" i="22"/>
  <c r="BU45" i="22"/>
  <c r="CC45" i="22"/>
  <c r="BD99" i="22"/>
  <c r="BD98" i="22" s="1"/>
  <c r="AJ22" i="23"/>
  <c r="CD21" i="23"/>
  <c r="BH88" i="22"/>
  <c r="BX88" i="22"/>
  <c r="BM91" i="22"/>
  <c r="BU91" i="22"/>
  <c r="BI103" i="22"/>
  <c r="BQ103" i="22"/>
  <c r="BY103" i="22"/>
  <c r="BP4" i="23"/>
  <c r="BH22" i="23"/>
  <c r="BM5" i="23"/>
  <c r="K4" i="23"/>
  <c r="S4" i="23"/>
  <c r="AA4" i="23"/>
  <c r="AQ4" i="23"/>
  <c r="BV4" i="23"/>
  <c r="AN22" i="23"/>
  <c r="BL22" i="23"/>
  <c r="BT22" i="23"/>
  <c r="BW27" i="23"/>
  <c r="BW22" i="23" s="1"/>
  <c r="BM31" i="23"/>
  <c r="BY43" i="24"/>
  <c r="AB5" i="23"/>
  <c r="AJ5" i="23"/>
  <c r="BE4" i="23"/>
  <c r="CB6" i="23"/>
  <c r="AO22" i="23"/>
  <c r="AW23" i="23"/>
  <c r="BE23" i="23"/>
  <c r="BU23" i="23"/>
  <c r="AR10" i="23"/>
  <c r="AR5" i="23" s="1"/>
  <c r="BH10" i="23"/>
  <c r="BX10" i="23"/>
  <c r="AM27" i="23"/>
  <c r="AM21" i="23" s="1"/>
  <c r="BS27" i="23"/>
  <c r="CA27" i="23"/>
  <c r="BU31" i="23"/>
  <c r="BU14" i="23"/>
  <c r="AE21" i="23"/>
  <c r="BT21" i="23"/>
  <c r="AQ27" i="23"/>
  <c r="AQ22" i="23" s="1"/>
  <c r="BN31" i="23"/>
  <c r="BF31" i="23"/>
  <c r="BS43" i="24"/>
  <c r="AW5" i="23"/>
  <c r="AK5" i="23"/>
  <c r="AS5" i="23"/>
  <c r="BF4" i="23"/>
  <c r="CC4" i="23"/>
  <c r="BV31" i="23"/>
  <c r="BV14" i="23"/>
  <c r="BG31" i="23"/>
  <c r="AL5" i="23"/>
  <c r="BL6" i="23"/>
  <c r="AY4" i="23"/>
  <c r="BG4" i="23"/>
  <c r="BW4" i="23"/>
  <c r="BM27" i="23"/>
  <c r="BM21" i="23" s="1"/>
  <c r="CC27" i="23"/>
  <c r="CC22" i="23" s="1"/>
  <c r="BO31" i="23"/>
  <c r="BO14" i="23"/>
  <c r="BW31" i="23"/>
  <c r="BW14" i="23"/>
  <c r="CA15" i="23"/>
  <c r="AX31" i="23"/>
  <c r="AX14" i="23"/>
  <c r="BD21" i="23"/>
  <c r="AG5" i="23"/>
  <c r="BM4" i="23"/>
  <c r="AZ5" i="23"/>
  <c r="BH5" i="23"/>
  <c r="BP5" i="23"/>
  <c r="BX5" i="23"/>
  <c r="CF5" i="23"/>
  <c r="AP27" i="23"/>
  <c r="AP22" i="23" s="1"/>
  <c r="BN27" i="23"/>
  <c r="BN22" i="23" s="1"/>
  <c r="CD27" i="23"/>
  <c r="CD22" i="23" s="1"/>
  <c r="CC15" i="23"/>
  <c r="CB15" i="23"/>
  <c r="AY31" i="23"/>
  <c r="AY14" i="23"/>
  <c r="AA22" i="23"/>
  <c r="AA21" i="23"/>
  <c r="BV22" i="23"/>
  <c r="BV21" i="23"/>
  <c r="BF27" i="23"/>
  <c r="BF22" i="23" s="1"/>
  <c r="CD31" i="23"/>
  <c r="BV43" i="24"/>
  <c r="H4" i="23"/>
  <c r="P4" i="23"/>
  <c r="X4" i="23"/>
  <c r="AF5" i="23"/>
  <c r="AF4" i="23"/>
  <c r="AN4" i="23"/>
  <c r="AV5" i="23"/>
  <c r="AV4" i="23"/>
  <c r="BA5" i="23"/>
  <c r="BI5" i="23"/>
  <c r="BQ5" i="23"/>
  <c r="BY5" i="23"/>
  <c r="AI10" i="23"/>
  <c r="AI4" i="23" s="1"/>
  <c r="AI27" i="23"/>
  <c r="AI21" i="23" s="1"/>
  <c r="AY10" i="23"/>
  <c r="AY27" i="23"/>
  <c r="AY22" i="23" s="1"/>
  <c r="BO10" i="23"/>
  <c r="BO27" i="23"/>
  <c r="BO21" i="23" s="1"/>
  <c r="CE10" i="23"/>
  <c r="CE27" i="23"/>
  <c r="CE22" i="23" s="1"/>
  <c r="AH10" i="23"/>
  <c r="AH19" i="16" s="1"/>
  <c r="AH27" i="23"/>
  <c r="AX10" i="23"/>
  <c r="AX19" i="16" s="1"/>
  <c r="AX27" i="23"/>
  <c r="BN10" i="23"/>
  <c r="BN19" i="16" s="1"/>
  <c r="CD10" i="23"/>
  <c r="CD4" i="23" s="1"/>
  <c r="AZ31" i="23"/>
  <c r="AZ14" i="23"/>
  <c r="BH31" i="23"/>
  <c r="BH14" i="23"/>
  <c r="BP14" i="23"/>
  <c r="AB21" i="23"/>
  <c r="AY21" i="23"/>
  <c r="BG27" i="23"/>
  <c r="BG21" i="23" s="1"/>
  <c r="BW43" i="24"/>
  <c r="BY4" i="23"/>
  <c r="BF5" i="23"/>
  <c r="CC5" i="23"/>
  <c r="I4" i="23"/>
  <c r="Q4" i="23"/>
  <c r="Y4" i="23"/>
  <c r="AG4" i="23"/>
  <c r="AO4" i="23"/>
  <c r="AW4" i="23"/>
  <c r="BT6" i="23"/>
  <c r="AL23" i="23"/>
  <c r="AT23" i="23"/>
  <c r="BB23" i="23"/>
  <c r="BJ23" i="23"/>
  <c r="BZ23" i="23"/>
  <c r="AZ27" i="23"/>
  <c r="AZ22" i="23" s="1"/>
  <c r="CE31" i="23"/>
  <c r="CE14" i="23"/>
  <c r="AO21" i="23"/>
  <c r="AB22" i="23"/>
  <c r="AC21" i="23"/>
  <c r="G4" i="23"/>
  <c r="O4" i="23"/>
  <c r="W4" i="23"/>
  <c r="AE4" i="23"/>
  <c r="AM10" i="23"/>
  <c r="AU10" i="23"/>
  <c r="BC10" i="23"/>
  <c r="BC19" i="16" s="1"/>
  <c r="BK10" i="23"/>
  <c r="BK19" i="16" s="1"/>
  <c r="BS10" i="23"/>
  <c r="BS19" i="16" s="1"/>
  <c r="CA10" i="23"/>
  <c r="CA19" i="16" s="1"/>
  <c r="BP31" i="23"/>
  <c r="BX15" i="23"/>
  <c r="CF15" i="23"/>
  <c r="BA23" i="23"/>
  <c r="BI23" i="23"/>
  <c r="BQ23" i="23"/>
  <c r="BY23" i="23"/>
  <c r="AV27" i="23"/>
  <c r="AV22" i="23" s="1"/>
  <c r="BL27" i="23"/>
  <c r="BL21" i="23" s="1"/>
  <c r="CB27" i="23"/>
  <c r="CB4" i="24"/>
  <c r="CB17" i="24" s="1"/>
  <c r="BQ4" i="24"/>
  <c r="BQ17" i="24" s="1"/>
  <c r="BY4" i="24"/>
  <c r="BY17" i="24" s="1"/>
  <c r="M16" i="24"/>
  <c r="U16" i="24"/>
  <c r="AK16" i="24"/>
  <c r="AS16" i="24"/>
  <c r="BI16" i="24"/>
  <c r="D17" i="24"/>
  <c r="D24" i="24"/>
  <c r="L17" i="24"/>
  <c r="L24" i="24"/>
  <c r="T17" i="24"/>
  <c r="T24" i="24"/>
  <c r="AB17" i="24"/>
  <c r="AB24" i="24"/>
  <c r="AJ17" i="24"/>
  <c r="AJ24" i="24"/>
  <c r="AR17" i="24"/>
  <c r="AR24" i="24"/>
  <c r="AZ17" i="24"/>
  <c r="AZ24" i="24"/>
  <c r="BH17" i="24"/>
  <c r="BH24" i="24"/>
  <c r="BP24" i="24"/>
  <c r="BX24" i="24"/>
  <c r="CF24" i="24"/>
  <c r="Q24" i="24"/>
  <c r="BF24" i="24"/>
  <c r="W26" i="24"/>
  <c r="BL26" i="24"/>
  <c r="AN10" i="23"/>
  <c r="AN19" i="16" s="1"/>
  <c r="BD10" i="23"/>
  <c r="BD19" i="16" s="1"/>
  <c r="BT10" i="23"/>
  <c r="BT19" i="16" s="1"/>
  <c r="BY15" i="23"/>
  <c r="N16" i="24"/>
  <c r="V16" i="24"/>
  <c r="AL16" i="24"/>
  <c r="AT16" i="24"/>
  <c r="BJ16" i="24"/>
  <c r="E17" i="24"/>
  <c r="E24" i="24"/>
  <c r="M17" i="24"/>
  <c r="M24" i="24"/>
  <c r="U17" i="24"/>
  <c r="U24" i="24"/>
  <c r="AC17" i="24"/>
  <c r="AC24" i="24"/>
  <c r="AK17" i="24"/>
  <c r="AK24" i="24"/>
  <c r="AS17" i="24"/>
  <c r="AS24" i="24"/>
  <c r="BA17" i="24"/>
  <c r="BA24" i="24"/>
  <c r="BI17" i="24"/>
  <c r="BI24" i="24"/>
  <c r="BQ24" i="24"/>
  <c r="BY24" i="24"/>
  <c r="R24" i="24"/>
  <c r="CD24" i="24"/>
  <c r="X26" i="24"/>
  <c r="AU26" i="24"/>
  <c r="BL4" i="24"/>
  <c r="F24" i="24"/>
  <c r="N24" i="24"/>
  <c r="V24" i="24"/>
  <c r="AD24" i="24"/>
  <c r="AL24" i="24"/>
  <c r="AT24" i="24"/>
  <c r="BB24" i="24"/>
  <c r="BJ24" i="24"/>
  <c r="BR24" i="24"/>
  <c r="BZ24" i="24"/>
  <c r="G26" i="24"/>
  <c r="BS26" i="24"/>
  <c r="F26" i="24"/>
  <c r="N26" i="24"/>
  <c r="V26" i="24"/>
  <c r="AD26" i="24"/>
  <c r="AL26" i="24"/>
  <c r="AT26" i="24"/>
  <c r="BB26" i="24"/>
  <c r="BJ26" i="24"/>
  <c r="BR26" i="24"/>
  <c r="BZ26" i="24"/>
  <c r="E26" i="24"/>
  <c r="M26" i="24"/>
  <c r="U26" i="24"/>
  <c r="AC26" i="24"/>
  <c r="AK26" i="24"/>
  <c r="AS26" i="24"/>
  <c r="BA26" i="24"/>
  <c r="BI26" i="24"/>
  <c r="BQ26" i="24"/>
  <c r="BY26" i="24"/>
  <c r="BL43" i="24"/>
  <c r="CB43" i="24"/>
  <c r="BS4" i="24"/>
  <c r="BS17" i="24" s="1"/>
  <c r="BM43" i="24"/>
  <c r="BM4" i="24"/>
  <c r="BU43" i="24"/>
  <c r="BU4" i="24"/>
  <c r="BU17" i="24" s="1"/>
  <c r="CC43" i="24"/>
  <c r="CC4" i="24"/>
  <c r="CC17" i="24" s="1"/>
  <c r="BN43" i="24"/>
  <c r="BN4" i="24"/>
  <c r="BV4" i="24"/>
  <c r="BV17" i="24" s="1"/>
  <c r="CD43" i="24"/>
  <c r="CD4" i="24"/>
  <c r="CD17" i="24" s="1"/>
  <c r="BP4" i="24"/>
  <c r="BP43" i="24"/>
  <c r="BX4" i="24"/>
  <c r="BX17" i="24" s="1"/>
  <c r="BX43" i="24"/>
  <c r="CF4" i="24"/>
  <c r="CF17" i="24" s="1"/>
  <c r="CF43" i="24"/>
  <c r="N17" i="24"/>
  <c r="BC26" i="24"/>
  <c r="I17" i="24"/>
  <c r="Q17" i="24"/>
  <c r="Y17" i="24"/>
  <c r="AG17" i="24"/>
  <c r="AO17" i="24"/>
  <c r="AW17" i="24"/>
  <c r="BE17" i="24"/>
  <c r="K24" i="24"/>
  <c r="S24" i="24"/>
  <c r="AA24" i="24"/>
  <c r="AI24" i="24"/>
  <c r="AQ24" i="24"/>
  <c r="AY24" i="24"/>
  <c r="BG24" i="24"/>
  <c r="BO24" i="24"/>
  <c r="BW24" i="24"/>
  <c r="CE24" i="24"/>
  <c r="R26" i="24"/>
  <c r="Z26" i="24"/>
  <c r="AH26" i="24"/>
  <c r="AP26" i="24"/>
  <c r="AX26" i="24"/>
  <c r="BF26" i="24"/>
  <c r="BN26" i="24"/>
  <c r="BV26" i="24"/>
  <c r="K16" i="24"/>
  <c r="S16" i="24"/>
  <c r="AA16" i="24"/>
  <c r="AI16" i="24"/>
  <c r="AQ16" i="24"/>
  <c r="AY16" i="24"/>
  <c r="BG16" i="24"/>
  <c r="J17" i="24"/>
  <c r="R17" i="24"/>
  <c r="Z17" i="24"/>
  <c r="AH17" i="24"/>
  <c r="AP17" i="24"/>
  <c r="AX17" i="24"/>
  <c r="BF17" i="24"/>
  <c r="K26" i="24"/>
  <c r="S26" i="24"/>
  <c r="AA26" i="24"/>
  <c r="AI26" i="24"/>
  <c r="AQ26" i="24"/>
  <c r="AY26" i="24"/>
  <c r="BG26" i="24"/>
  <c r="BO26" i="24"/>
  <c r="BW26" i="24"/>
  <c r="CE26" i="24"/>
  <c r="G5" i="25"/>
  <c r="O5" i="25"/>
  <c r="W5" i="25"/>
  <c r="AE27" i="25"/>
  <c r="AE5" i="25"/>
  <c r="AE4" i="25" s="1"/>
  <c r="AM27" i="25"/>
  <c r="AM5" i="25"/>
  <c r="AU27" i="25"/>
  <c r="AU5" i="25"/>
  <c r="BC27" i="25"/>
  <c r="BC5" i="25"/>
  <c r="BK27" i="25"/>
  <c r="BK5" i="25"/>
  <c r="BS27" i="25"/>
  <c r="BS5" i="25"/>
  <c r="CA27" i="25"/>
  <c r="CA5" i="25"/>
  <c r="F5" i="25"/>
  <c r="N5" i="25"/>
  <c r="V5" i="25"/>
  <c r="AD27" i="25"/>
  <c r="AD5" i="25"/>
  <c r="AD4" i="25" s="1"/>
  <c r="AL27" i="25"/>
  <c r="AL5" i="25"/>
  <c r="AT5" i="25"/>
  <c r="BB27" i="25"/>
  <c r="BB5" i="25"/>
  <c r="BJ27" i="25"/>
  <c r="BJ5" i="25"/>
  <c r="BR27" i="25"/>
  <c r="BR5" i="25"/>
  <c r="BZ5" i="25"/>
  <c r="E10" i="25"/>
  <c r="M10" i="25"/>
  <c r="U10" i="25"/>
  <c r="AC32" i="25"/>
  <c r="AC10" i="25"/>
  <c r="AK32" i="25"/>
  <c r="AK10" i="25"/>
  <c r="AK10" i="16" s="1"/>
  <c r="AS32" i="25"/>
  <c r="AS10" i="25"/>
  <c r="AS10" i="16" s="1"/>
  <c r="BA32" i="25"/>
  <c r="BA10" i="25"/>
  <c r="BA10" i="16" s="1"/>
  <c r="BI32" i="25"/>
  <c r="BI26" i="25" s="1"/>
  <c r="BI10" i="25"/>
  <c r="BI10" i="16" s="1"/>
  <c r="BQ32" i="25"/>
  <c r="BQ10" i="25"/>
  <c r="BQ10" i="16" s="1"/>
  <c r="BY32" i="25"/>
  <c r="BY10" i="25"/>
  <c r="BY10" i="16" s="1"/>
  <c r="BO4" i="24"/>
  <c r="BW4" i="24"/>
  <c r="BW17" i="24" s="1"/>
  <c r="CE4" i="24"/>
  <c r="CE17" i="24" s="1"/>
  <c r="D16" i="24"/>
  <c r="L16" i="24"/>
  <c r="AB16" i="24"/>
  <c r="AJ16" i="24"/>
  <c r="AZ16" i="24"/>
  <c r="S17" i="24"/>
  <c r="AQ17" i="24"/>
  <c r="AY17" i="24"/>
  <c r="D26" i="24"/>
  <c r="L26" i="24"/>
  <c r="T26" i="24"/>
  <c r="AB26" i="24"/>
  <c r="AJ26" i="24"/>
  <c r="AR26" i="24"/>
  <c r="AZ26" i="24"/>
  <c r="BH26" i="24"/>
  <c r="BP26" i="24"/>
  <c r="BX26" i="24"/>
  <c r="CF26" i="24"/>
  <c r="L4" i="25"/>
  <c r="BA27" i="25"/>
  <c r="BA26" i="25" s="1"/>
  <c r="G24" i="24"/>
  <c r="Q4" i="25"/>
  <c r="AW32" i="25"/>
  <c r="AW26" i="25" s="1"/>
  <c r="CC32" i="25"/>
  <c r="I4" i="25"/>
  <c r="Y4" i="25"/>
  <c r="H4" i="25"/>
  <c r="X4" i="25"/>
  <c r="AN4" i="25"/>
  <c r="E5" i="25"/>
  <c r="U5" i="25"/>
  <c r="AC5" i="25"/>
  <c r="AK27" i="25"/>
  <c r="AK26" i="25" s="1"/>
  <c r="AS5" i="25"/>
  <c r="BA5" i="25"/>
  <c r="BQ5" i="25"/>
  <c r="BY27" i="25"/>
  <c r="AI15" i="25"/>
  <c r="AI7" i="16" s="1"/>
  <c r="AG15" i="25"/>
  <c r="AG4" i="25" s="1"/>
  <c r="AG37" i="25"/>
  <c r="AO15" i="25"/>
  <c r="AO7" i="16" s="1"/>
  <c r="AO37" i="25"/>
  <c r="AW15" i="25"/>
  <c r="AW7" i="16" s="1"/>
  <c r="AW37" i="25"/>
  <c r="BE15" i="25"/>
  <c r="BE7" i="16" s="1"/>
  <c r="BE37" i="25"/>
  <c r="BM15" i="25"/>
  <c r="BM7" i="16" s="1"/>
  <c r="BM37" i="25"/>
  <c r="BU15" i="25"/>
  <c r="BU7" i="16" s="1"/>
  <c r="BU37" i="25"/>
  <c r="CC15" i="25"/>
  <c r="CC7" i="16" s="1"/>
  <c r="CC37" i="25"/>
  <c r="AF15" i="25"/>
  <c r="AN15" i="25"/>
  <c r="AN7" i="16" s="1"/>
  <c r="AV15" i="25"/>
  <c r="AV7" i="16" s="1"/>
  <c r="BD15" i="25"/>
  <c r="BD7" i="16" s="1"/>
  <c r="BL15" i="25"/>
  <c r="BL7" i="16" s="1"/>
  <c r="BT15" i="25"/>
  <c r="BT7" i="16" s="1"/>
  <c r="CB15" i="25"/>
  <c r="CB7" i="16" s="1"/>
  <c r="AE37" i="25"/>
  <c r="AE15" i="25"/>
  <c r="AM15" i="25"/>
  <c r="AM7" i="16" s="1"/>
  <c r="AU15" i="25"/>
  <c r="AU7" i="16" s="1"/>
  <c r="BC15" i="25"/>
  <c r="BC7" i="16" s="1"/>
  <c r="BK15" i="25"/>
  <c r="BK7" i="16" s="1"/>
  <c r="BS15" i="25"/>
  <c r="BS7" i="16" s="1"/>
  <c r="CA15" i="25"/>
  <c r="CA7" i="16" s="1"/>
  <c r="BC32" i="25"/>
  <c r="AQ37" i="25"/>
  <c r="J44" i="26"/>
  <c r="R44" i="26"/>
  <c r="Z44" i="26"/>
  <c r="AH44" i="26"/>
  <c r="AP44" i="26"/>
  <c r="AX44" i="26"/>
  <c r="BF44" i="26"/>
  <c r="BN44" i="26"/>
  <c r="I44" i="26"/>
  <c r="Q44" i="26"/>
  <c r="Y44" i="26"/>
  <c r="AG44" i="26"/>
  <c r="AO44" i="26"/>
  <c r="AW44" i="26"/>
  <c r="BE44" i="26"/>
  <c r="BM44" i="26"/>
  <c r="BU44" i="26"/>
  <c r="CC44" i="26"/>
  <c r="P44" i="26"/>
  <c r="X44" i="26"/>
  <c r="AV44" i="26"/>
  <c r="BD44" i="26"/>
  <c r="CC53" i="26"/>
  <c r="AT27" i="25"/>
  <c r="BZ27" i="25"/>
  <c r="BZ26" i="25" s="1"/>
  <c r="AG32" i="25"/>
  <c r="AO32" i="25"/>
  <c r="BE32" i="25"/>
  <c r="BM32" i="25"/>
  <c r="BU32" i="25"/>
  <c r="AH37" i="25"/>
  <c r="AH15" i="25"/>
  <c r="AH7" i="16" s="1"/>
  <c r="AP37" i="25"/>
  <c r="AP15" i="25"/>
  <c r="AP7" i="16" s="1"/>
  <c r="AX37" i="25"/>
  <c r="AX15" i="25"/>
  <c r="AX7" i="16" s="1"/>
  <c r="BN37" i="25"/>
  <c r="BN15" i="25"/>
  <c r="BN7" i="16" s="1"/>
  <c r="BV37" i="25"/>
  <c r="BV15" i="25"/>
  <c r="BV7" i="16" s="1"/>
  <c r="BX20" i="25"/>
  <c r="BX9" i="16" s="1"/>
  <c r="BX27" i="25"/>
  <c r="AF32" i="25"/>
  <c r="AF26" i="25" s="1"/>
  <c r="CB32" i="25"/>
  <c r="E5" i="33"/>
  <c r="E15" i="33" s="1"/>
  <c r="E40" i="27"/>
  <c r="M5" i="33"/>
  <c r="M15" i="33" s="1"/>
  <c r="M40" i="27"/>
  <c r="U5" i="33"/>
  <c r="U15" i="33" s="1"/>
  <c r="U40" i="27"/>
  <c r="AC5" i="33"/>
  <c r="AC15" i="33" s="1"/>
  <c r="AC40" i="27"/>
  <c r="AK5" i="33"/>
  <c r="AK15" i="33" s="1"/>
  <c r="AK4" i="27"/>
  <c r="AK40" i="27"/>
  <c r="AS5" i="33"/>
  <c r="AS15" i="33" s="1"/>
  <c r="AS4" i="27"/>
  <c r="AS40" i="27"/>
  <c r="BA5" i="33"/>
  <c r="BA15" i="33" s="1"/>
  <c r="BA4" i="27"/>
  <c r="BA40" i="27"/>
  <c r="BI5" i="33"/>
  <c r="BI15" i="33" s="1"/>
  <c r="BI40" i="27"/>
  <c r="BQ5" i="33"/>
  <c r="BQ15" i="33" s="1"/>
  <c r="BY5" i="33"/>
  <c r="BY15" i="33" s="1"/>
  <c r="D41" i="27"/>
  <c r="L41" i="27"/>
  <c r="T41" i="27"/>
  <c r="AB41" i="27"/>
  <c r="AJ41" i="27"/>
  <c r="AJ4" i="27"/>
  <c r="AR41" i="27"/>
  <c r="AR4" i="27"/>
  <c r="AZ41" i="27"/>
  <c r="AZ4" i="27"/>
  <c r="BH41" i="27"/>
  <c r="K42" i="27"/>
  <c r="K20" i="27"/>
  <c r="S42" i="27"/>
  <c r="S20" i="27"/>
  <c r="AA42" i="27"/>
  <c r="AA20" i="27"/>
  <c r="AI42" i="27"/>
  <c r="AI4" i="27"/>
  <c r="AI20" i="27"/>
  <c r="AQ42" i="27"/>
  <c r="AQ4" i="27"/>
  <c r="AQ20" i="27"/>
  <c r="AY42" i="27"/>
  <c r="AY4" i="27"/>
  <c r="AY20" i="27"/>
  <c r="BG42" i="27"/>
  <c r="BG20" i="27"/>
  <c r="BO20" i="27"/>
  <c r="BW20" i="27"/>
  <c r="CE20" i="27"/>
  <c r="J43" i="27"/>
  <c r="J20" i="27"/>
  <c r="R43" i="27"/>
  <c r="R20" i="27"/>
  <c r="Z43" i="27"/>
  <c r="Z20" i="27"/>
  <c r="AH43" i="27"/>
  <c r="AH4" i="27"/>
  <c r="AH20" i="27"/>
  <c r="AP43" i="27"/>
  <c r="AP4" i="27"/>
  <c r="AP20" i="27"/>
  <c r="AX43" i="27"/>
  <c r="AX4" i="27"/>
  <c r="AX20" i="27"/>
  <c r="BF43" i="27"/>
  <c r="BF20" i="27"/>
  <c r="BN20" i="27"/>
  <c r="BV20" i="27"/>
  <c r="CD20" i="27"/>
  <c r="I44" i="27"/>
  <c r="I20" i="27"/>
  <c r="Q44" i="27"/>
  <c r="Q20" i="27"/>
  <c r="Y44" i="27"/>
  <c r="Y20" i="27"/>
  <c r="AG44" i="27"/>
  <c r="AG20" i="27"/>
  <c r="AO44" i="27"/>
  <c r="AO4" i="27"/>
  <c r="AO20" i="27"/>
  <c r="AW44" i="27"/>
  <c r="AW4" i="27"/>
  <c r="AW20" i="27"/>
  <c r="BE44" i="27"/>
  <c r="BE20" i="27"/>
  <c r="BM44" i="27"/>
  <c r="BM20" i="27"/>
  <c r="BU20" i="27"/>
  <c r="CC20" i="27"/>
  <c r="H45" i="27"/>
  <c r="H20" i="27"/>
  <c r="P45" i="27"/>
  <c r="P20" i="27"/>
  <c r="X45" i="27"/>
  <c r="X20" i="27"/>
  <c r="AF45" i="27"/>
  <c r="AF20" i="27"/>
  <c r="AN45" i="27"/>
  <c r="AN4" i="27"/>
  <c r="AN20" i="27"/>
  <c r="AV45" i="27"/>
  <c r="AV4" i="27"/>
  <c r="AV20" i="27"/>
  <c r="BD45" i="27"/>
  <c r="BD20" i="27"/>
  <c r="BL45" i="27"/>
  <c r="BL20" i="27"/>
  <c r="BT20" i="27"/>
  <c r="CB20" i="27"/>
  <c r="AN26" i="25"/>
  <c r="BG42" i="25"/>
  <c r="AS37" i="25"/>
  <c r="AN44" i="26"/>
  <c r="P4" i="25"/>
  <c r="AF4" i="25"/>
  <c r="BL4" i="25"/>
  <c r="BM26" i="25"/>
  <c r="BU26" i="25"/>
  <c r="AC15" i="25"/>
  <c r="AC37" i="25"/>
  <c r="AK15" i="25"/>
  <c r="AK7" i="16" s="1"/>
  <c r="AK37" i="25"/>
  <c r="BA15" i="25"/>
  <c r="BA7" i="16" s="1"/>
  <c r="BA37" i="25"/>
  <c r="BI15" i="25"/>
  <c r="BI7" i="16" s="1"/>
  <c r="BI37" i="25"/>
  <c r="BQ15" i="25"/>
  <c r="BQ7" i="16" s="1"/>
  <c r="BQ37" i="25"/>
  <c r="AJ15" i="25"/>
  <c r="AJ7" i="16" s="1"/>
  <c r="AJ37" i="25"/>
  <c r="AR15" i="25"/>
  <c r="AR7" i="16" s="1"/>
  <c r="AZ15" i="25"/>
  <c r="AZ7" i="16" s="1"/>
  <c r="BP15" i="25"/>
  <c r="BP7" i="16" s="1"/>
  <c r="BP37" i="25"/>
  <c r="BX15" i="25"/>
  <c r="BX7" i="16" s="1"/>
  <c r="CF15" i="25"/>
  <c r="CF7" i="16" s="1"/>
  <c r="CF37" i="25"/>
  <c r="AY15" i="25"/>
  <c r="AY7" i="16" s="1"/>
  <c r="CE15" i="25"/>
  <c r="CE7" i="16" s="1"/>
  <c r="AJ42" i="25"/>
  <c r="AJ20" i="25"/>
  <c r="AJ9" i="16" s="1"/>
  <c r="AR42" i="25"/>
  <c r="AZ42" i="25"/>
  <c r="AZ20" i="25"/>
  <c r="AZ9" i="16" s="1"/>
  <c r="BH42" i="25"/>
  <c r="BH20" i="25"/>
  <c r="BH9" i="16" s="1"/>
  <c r="BX42" i="25"/>
  <c r="CF42" i="25"/>
  <c r="CF20" i="25"/>
  <c r="CF9" i="16" s="1"/>
  <c r="AR27" i="25"/>
  <c r="BL32" i="25"/>
  <c r="BL26" i="25" s="1"/>
  <c r="BY37" i="25"/>
  <c r="AZ4" i="25"/>
  <c r="CF4" i="25"/>
  <c r="K5" i="25"/>
  <c r="S5" i="25"/>
  <c r="AA27" i="25"/>
  <c r="AA26" i="25" s="1"/>
  <c r="AA5" i="25"/>
  <c r="AA4" i="25" s="1"/>
  <c r="AI27" i="25"/>
  <c r="AI5" i="25"/>
  <c r="AQ27" i="25"/>
  <c r="AQ5" i="25"/>
  <c r="AY27" i="25"/>
  <c r="AY5" i="25"/>
  <c r="BG27" i="25"/>
  <c r="BG5" i="25"/>
  <c r="BO27" i="25"/>
  <c r="BO5" i="25"/>
  <c r="BW27" i="25"/>
  <c r="BW5" i="25"/>
  <c r="CE27" i="25"/>
  <c r="CE5" i="25"/>
  <c r="J5" i="25"/>
  <c r="R5" i="25"/>
  <c r="Z5" i="25"/>
  <c r="AH5" i="25"/>
  <c r="AP5" i="25"/>
  <c r="AX5" i="25"/>
  <c r="BF5" i="25"/>
  <c r="BN5" i="25"/>
  <c r="BV5" i="25"/>
  <c r="CD5" i="25"/>
  <c r="AG26" i="25"/>
  <c r="AO26" i="25"/>
  <c r="BP20" i="25"/>
  <c r="BP9" i="16" s="1"/>
  <c r="AV32" i="25"/>
  <c r="AV26" i="25" s="1"/>
  <c r="BD37" i="25"/>
  <c r="BD26" i="25" s="1"/>
  <c r="AJ27" i="25"/>
  <c r="CC26" i="25"/>
  <c r="BL66" i="26"/>
  <c r="BL4" i="26"/>
  <c r="BT66" i="26"/>
  <c r="BT4" i="26"/>
  <c r="CB66" i="26"/>
  <c r="CB4" i="26"/>
  <c r="BO4" i="26"/>
  <c r="BW66" i="26"/>
  <c r="BW4" i="26"/>
  <c r="CE66" i="26"/>
  <c r="CE4" i="26"/>
  <c r="BR4" i="26"/>
  <c r="BZ4" i="26"/>
  <c r="BW17" i="26"/>
  <c r="CE17" i="26"/>
  <c r="CC18" i="26"/>
  <c r="BZ18" i="26"/>
  <c r="AS27" i="25"/>
  <c r="AS26" i="25" s="1"/>
  <c r="BP27" i="25"/>
  <c r="AU32" i="25"/>
  <c r="AV37" i="25"/>
  <c r="BC42" i="25"/>
  <c r="BW42" i="25"/>
  <c r="BM66" i="26"/>
  <c r="BM4" i="26"/>
  <c r="BU66" i="26"/>
  <c r="BU4" i="26"/>
  <c r="CC66" i="26"/>
  <c r="CC4" i="26"/>
  <c r="BX17" i="26"/>
  <c r="CF17" i="26"/>
  <c r="CD18" i="26"/>
  <c r="BY17" i="26"/>
  <c r="J31" i="26"/>
  <c r="AP31" i="26"/>
  <c r="BA40" i="26"/>
  <c r="CB48" i="26"/>
  <c r="BZ48" i="26"/>
  <c r="BX48" i="26"/>
  <c r="BI4" i="27"/>
  <c r="BI16" i="27"/>
  <c r="BQ4" i="27"/>
  <c r="BQ16" i="27"/>
  <c r="BY4" i="27"/>
  <c r="BY16" i="27"/>
  <c r="D21" i="27"/>
  <c r="L21" i="27"/>
  <c r="T21" i="27"/>
  <c r="AB21" i="27"/>
  <c r="AJ21" i="27"/>
  <c r="AR21" i="27"/>
  <c r="AZ21" i="27"/>
  <c r="BH21" i="27"/>
  <c r="BH17" i="27"/>
  <c r="BP21" i="27"/>
  <c r="BP17" i="27"/>
  <c r="BX21" i="27"/>
  <c r="BX17" i="27"/>
  <c r="CF21" i="27"/>
  <c r="CF17" i="27"/>
  <c r="BO18" i="27"/>
  <c r="BW18" i="27"/>
  <c r="CE18" i="27"/>
  <c r="BF4" i="27"/>
  <c r="BN4" i="27"/>
  <c r="BN19" i="27"/>
  <c r="BV4" i="27"/>
  <c r="BV19" i="27"/>
  <c r="CD4" i="27"/>
  <c r="CD19" i="27"/>
  <c r="AI37" i="25"/>
  <c r="AY37" i="25"/>
  <c r="BG37" i="25"/>
  <c r="BO37" i="25"/>
  <c r="BW37" i="25"/>
  <c r="CE37" i="25"/>
  <c r="AL42" i="25"/>
  <c r="AT42" i="25"/>
  <c r="BJ42" i="25"/>
  <c r="BR42" i="25"/>
  <c r="BZ42" i="25"/>
  <c r="BQ27" i="25"/>
  <c r="BQ26" i="25" s="1"/>
  <c r="BS32" i="25"/>
  <c r="AZ37" i="25"/>
  <c r="BT37" i="25"/>
  <c r="AI42" i="25"/>
  <c r="CA42" i="25"/>
  <c r="K31" i="26"/>
  <c r="AQ31" i="26"/>
  <c r="M40" i="26"/>
  <c r="CC48" i="26"/>
  <c r="AH27" i="25"/>
  <c r="AP27" i="25"/>
  <c r="AX27" i="25"/>
  <c r="BF27" i="25"/>
  <c r="BN27" i="25"/>
  <c r="BV27" i="25"/>
  <c r="CD27" i="25"/>
  <c r="D10" i="25"/>
  <c r="L10" i="25"/>
  <c r="T10" i="25"/>
  <c r="AB10" i="25"/>
  <c r="AB4" i="25" s="1"/>
  <c r="AB32" i="25"/>
  <c r="AB26" i="25" s="1"/>
  <c r="AJ10" i="25"/>
  <c r="AJ10" i="16" s="1"/>
  <c r="AJ32" i="25"/>
  <c r="AR10" i="25"/>
  <c r="AR10" i="16" s="1"/>
  <c r="AR32" i="25"/>
  <c r="AZ10" i="25"/>
  <c r="AZ10" i="16" s="1"/>
  <c r="AZ32" i="25"/>
  <c r="AZ26" i="25" s="1"/>
  <c r="BH10" i="25"/>
  <c r="BH10" i="16" s="1"/>
  <c r="BH32" i="25"/>
  <c r="BP10" i="25"/>
  <c r="BP10" i="16" s="1"/>
  <c r="BP32" i="25"/>
  <c r="BX10" i="25"/>
  <c r="BX10" i="16" s="1"/>
  <c r="BX32" i="25"/>
  <c r="CF10" i="25"/>
  <c r="CF10" i="16" s="1"/>
  <c r="CF32" i="25"/>
  <c r="CF26" i="25" s="1"/>
  <c r="BG10" i="25"/>
  <c r="BG10" i="16" s="1"/>
  <c r="BO10" i="25"/>
  <c r="BO10" i="16" s="1"/>
  <c r="BO32" i="25"/>
  <c r="BW10" i="25"/>
  <c r="BW10" i="16" s="1"/>
  <c r="BW32" i="25"/>
  <c r="CE10" i="25"/>
  <c r="CE10" i="16" s="1"/>
  <c r="AC27" i="25"/>
  <c r="AC26" i="25" s="1"/>
  <c r="AE32" i="25"/>
  <c r="AY32" i="25"/>
  <c r="BT32" i="25"/>
  <c r="BT26" i="25" s="1"/>
  <c r="AF37" i="25"/>
  <c r="BX37" i="25"/>
  <c r="AM42" i="25"/>
  <c r="BO66" i="26"/>
  <c r="R31" i="26"/>
  <c r="AX31" i="26"/>
  <c r="AA38" i="26"/>
  <c r="BG38" i="26"/>
  <c r="AK40" i="26"/>
  <c r="M5" i="25"/>
  <c r="AK5" i="25"/>
  <c r="BI5" i="25"/>
  <c r="BY5" i="25"/>
  <c r="AD32" i="25"/>
  <c r="AL32" i="25"/>
  <c r="BR32" i="25"/>
  <c r="CA32" i="25"/>
  <c r="BH37" i="25"/>
  <c r="CB37" i="25"/>
  <c r="CB26" i="25" s="1"/>
  <c r="AQ42" i="25"/>
  <c r="BY66" i="26"/>
  <c r="Z31" i="26"/>
  <c r="BF31" i="26"/>
  <c r="I30" i="26"/>
  <c r="Q30" i="26"/>
  <c r="Y30" i="26"/>
  <c r="AG30" i="26"/>
  <c r="AO30" i="26"/>
  <c r="AW30" i="26"/>
  <c r="BE30" i="26"/>
  <c r="BM30" i="26"/>
  <c r="E31" i="26"/>
  <c r="M31" i="26"/>
  <c r="U31" i="26"/>
  <c r="AC31" i="26"/>
  <c r="AK31" i="26"/>
  <c r="AS31" i="26"/>
  <c r="BA31" i="26"/>
  <c r="BI31" i="26"/>
  <c r="BQ31" i="26"/>
  <c r="AI38" i="26"/>
  <c r="BO38" i="26"/>
  <c r="U40" i="26"/>
  <c r="D40" i="26"/>
  <c r="L40" i="26"/>
  <c r="T40" i="26"/>
  <c r="AB40" i="26"/>
  <c r="AJ40" i="26"/>
  <c r="AR40" i="26"/>
  <c r="AZ40" i="26"/>
  <c r="BH40" i="26"/>
  <c r="BP40" i="26"/>
  <c r="BX40" i="26"/>
  <c r="BX52" i="26"/>
  <c r="CF40" i="26"/>
  <c r="CF52" i="26"/>
  <c r="K40" i="26"/>
  <c r="S40" i="26"/>
  <c r="AA40" i="26"/>
  <c r="AI40" i="26"/>
  <c r="AQ40" i="26"/>
  <c r="AY40" i="26"/>
  <c r="BG40" i="26"/>
  <c r="BO40" i="26"/>
  <c r="BW53" i="26"/>
  <c r="BW40" i="26"/>
  <c r="CE53" i="26"/>
  <c r="CE40" i="26"/>
  <c r="J40" i="26"/>
  <c r="R40" i="26"/>
  <c r="Z40" i="26"/>
  <c r="AH40" i="26"/>
  <c r="AP40" i="26"/>
  <c r="AX40" i="26"/>
  <c r="BF40" i="26"/>
  <c r="BN40" i="26"/>
  <c r="BV40" i="26"/>
  <c r="CD54" i="26"/>
  <c r="CD40" i="26"/>
  <c r="AM37" i="25"/>
  <c r="AU37" i="25"/>
  <c r="BC37" i="25"/>
  <c r="BK37" i="25"/>
  <c r="BS37" i="25"/>
  <c r="CA37" i="25"/>
  <c r="AH42" i="25"/>
  <c r="AP42" i="25"/>
  <c r="AX42" i="25"/>
  <c r="BF42" i="25"/>
  <c r="BN42" i="25"/>
  <c r="BV42" i="25"/>
  <c r="CD42" i="25"/>
  <c r="BH27" i="25"/>
  <c r="BG32" i="25"/>
  <c r="AN37" i="25"/>
  <c r="BO42" i="25"/>
  <c r="BR66" i="26"/>
  <c r="BZ66" i="26"/>
  <c r="J30" i="26"/>
  <c r="R30" i="26"/>
  <c r="Z30" i="26"/>
  <c r="AH30" i="26"/>
  <c r="AP30" i="26"/>
  <c r="AX30" i="26"/>
  <c r="BF30" i="26"/>
  <c r="BN30" i="26"/>
  <c r="D31" i="26"/>
  <c r="L31" i="26"/>
  <c r="T31" i="26"/>
  <c r="AB31" i="26"/>
  <c r="AJ31" i="26"/>
  <c r="AR31" i="26"/>
  <c r="AZ31" i="26"/>
  <c r="BH31" i="26"/>
  <c r="BP31" i="26"/>
  <c r="F31" i="26"/>
  <c r="N31" i="26"/>
  <c r="V31" i="26"/>
  <c r="AD31" i="26"/>
  <c r="AL31" i="26"/>
  <c r="AT31" i="26"/>
  <c r="BB31" i="26"/>
  <c r="BJ31" i="26"/>
  <c r="H31" i="26"/>
  <c r="P31" i="26"/>
  <c r="X31" i="26"/>
  <c r="AF31" i="26"/>
  <c r="AN31" i="26"/>
  <c r="AV31" i="26"/>
  <c r="BD31" i="26"/>
  <c r="BL31" i="26"/>
  <c r="D38" i="26"/>
  <c r="AJ38" i="26"/>
  <c r="BP38" i="26"/>
  <c r="BY52" i="26"/>
  <c r="BX53" i="26"/>
  <c r="CF53" i="26"/>
  <c r="BW54" i="26"/>
  <c r="CE54" i="26"/>
  <c r="AI20" i="25"/>
  <c r="AI9" i="16" s="1"/>
  <c r="AQ20" i="25"/>
  <c r="AQ9" i="16" s="1"/>
  <c r="AY20" i="25"/>
  <c r="AY9" i="16" s="1"/>
  <c r="BG20" i="25"/>
  <c r="BG9" i="16" s="1"/>
  <c r="BO20" i="25"/>
  <c r="BO9" i="16" s="1"/>
  <c r="BW20" i="25"/>
  <c r="BW9" i="16" s="1"/>
  <c r="CE20" i="25"/>
  <c r="CE9" i="16" s="1"/>
  <c r="AH20" i="25"/>
  <c r="AH9" i="16" s="1"/>
  <c r="AP20" i="25"/>
  <c r="AP9" i="16" s="1"/>
  <c r="AX20" i="25"/>
  <c r="AX9" i="16" s="1"/>
  <c r="BF20" i="25"/>
  <c r="BF9" i="16" s="1"/>
  <c r="BN20" i="25"/>
  <c r="BN9" i="16" s="1"/>
  <c r="BV20" i="25"/>
  <c r="BV9" i="16" s="1"/>
  <c r="CD20" i="25"/>
  <c r="CD9" i="16" s="1"/>
  <c r="BK32" i="25"/>
  <c r="CE32" i="25"/>
  <c r="AR37" i="25"/>
  <c r="BL37" i="25"/>
  <c r="BS42" i="25"/>
  <c r="BB42" i="25"/>
  <c r="BE42" i="25"/>
  <c r="BE26" i="25" s="1"/>
  <c r="AH31" i="26"/>
  <c r="BN31" i="26"/>
  <c r="AC38" i="26"/>
  <c r="BI38" i="26"/>
  <c r="K38" i="26"/>
  <c r="AQ38" i="26"/>
  <c r="E40" i="26"/>
  <c r="BQ40" i="26"/>
  <c r="BS4" i="26"/>
  <c r="CA4" i="26"/>
  <c r="CD17" i="26"/>
  <c r="CB18" i="26"/>
  <c r="E30" i="26"/>
  <c r="M30" i="26"/>
  <c r="U30" i="26"/>
  <c r="AC30" i="26"/>
  <c r="AK30" i="26"/>
  <c r="AS30" i="26"/>
  <c r="BA30" i="26"/>
  <c r="BI30" i="26"/>
  <c r="BQ30" i="26"/>
  <c r="E38" i="26"/>
  <c r="M38" i="26"/>
  <c r="U38" i="26"/>
  <c r="AK38" i="26"/>
  <c r="AS38" i="26"/>
  <c r="BA38" i="26"/>
  <c r="BQ38" i="26"/>
  <c r="O40" i="26"/>
  <c r="W40" i="26"/>
  <c r="AE40" i="26"/>
  <c r="AM40" i="26"/>
  <c r="AU40" i="26"/>
  <c r="BC40" i="26"/>
  <c r="BK40" i="26"/>
  <c r="BS40" i="26"/>
  <c r="CA40" i="26"/>
  <c r="BZ52" i="26"/>
  <c r="BY53" i="26"/>
  <c r="BX54" i="26"/>
  <c r="CF54" i="26"/>
  <c r="V44" i="26"/>
  <c r="AF44" i="26"/>
  <c r="BB44" i="26"/>
  <c r="BL44" i="26"/>
  <c r="CD53" i="26"/>
  <c r="X60" i="26"/>
  <c r="BJ48" i="27"/>
  <c r="BJ16" i="27"/>
  <c r="BJ4" i="27"/>
  <c r="BR48" i="27"/>
  <c r="BR16" i="27"/>
  <c r="BR4" i="27"/>
  <c r="BZ48" i="27"/>
  <c r="BZ16" i="27"/>
  <c r="BZ4" i="27"/>
  <c r="E21" i="27"/>
  <c r="M21" i="27"/>
  <c r="U21" i="27"/>
  <c r="AC21" i="27"/>
  <c r="AK21" i="27"/>
  <c r="AS21" i="27"/>
  <c r="BA21" i="27"/>
  <c r="BI21" i="27"/>
  <c r="BI17" i="27"/>
  <c r="BQ21" i="27"/>
  <c r="BQ17" i="27"/>
  <c r="BY21" i="27"/>
  <c r="BY17" i="27"/>
  <c r="BH18" i="27"/>
  <c r="BP18" i="27"/>
  <c r="BX18" i="27"/>
  <c r="CF48" i="27"/>
  <c r="CF18" i="27"/>
  <c r="BO19" i="27"/>
  <c r="BW48" i="27"/>
  <c r="BW19" i="27"/>
  <c r="CE19" i="27"/>
  <c r="F30" i="26"/>
  <c r="N30" i="26"/>
  <c r="V30" i="26"/>
  <c r="AD30" i="26"/>
  <c r="AL30" i="26"/>
  <c r="AT30" i="26"/>
  <c r="BB30" i="26"/>
  <c r="BJ30" i="26"/>
  <c r="F38" i="26"/>
  <c r="N38" i="26"/>
  <c r="AL38" i="26"/>
  <c r="AT38" i="26"/>
  <c r="BR38" i="26"/>
  <c r="H40" i="26"/>
  <c r="P40" i="26"/>
  <c r="X40" i="26"/>
  <c r="AF40" i="26"/>
  <c r="AN40" i="26"/>
  <c r="AV40" i="26"/>
  <c r="BD40" i="26"/>
  <c r="BL40" i="26"/>
  <c r="BT40" i="26"/>
  <c r="BZ53" i="26"/>
  <c r="D44" i="26"/>
  <c r="L44" i="26"/>
  <c r="W44" i="26"/>
  <c r="BC44" i="26"/>
  <c r="M44" i="26"/>
  <c r="U44" i="26"/>
  <c r="AC44" i="26"/>
  <c r="AK44" i="26"/>
  <c r="AS44" i="26"/>
  <c r="BA44" i="26"/>
  <c r="BI44" i="26"/>
  <c r="BQ44" i="26"/>
  <c r="BY44" i="26"/>
  <c r="T44" i="26"/>
  <c r="AB44" i="26"/>
  <c r="AJ44" i="26"/>
  <c r="AR44" i="26"/>
  <c r="AZ44" i="26"/>
  <c r="BH44" i="26"/>
  <c r="BP44" i="26"/>
  <c r="BX44" i="26"/>
  <c r="CF44" i="26"/>
  <c r="CC52" i="26"/>
  <c r="L56" i="26"/>
  <c r="AB56" i="26"/>
  <c r="AR56" i="26"/>
  <c r="CF56" i="26"/>
  <c r="K56" i="26"/>
  <c r="S56" i="26"/>
  <c r="AA56" i="26"/>
  <c r="AI56" i="26"/>
  <c r="AQ56" i="26"/>
  <c r="AY56" i="26"/>
  <c r="BG56" i="26"/>
  <c r="BO56" i="26"/>
  <c r="BW56" i="26"/>
  <c r="CE56" i="26"/>
  <c r="J56" i="26"/>
  <c r="R56" i="26"/>
  <c r="Z56" i="26"/>
  <c r="AH56" i="26"/>
  <c r="AP56" i="26"/>
  <c r="AX56" i="26"/>
  <c r="BF56" i="26"/>
  <c r="BN56" i="26"/>
  <c r="BV56" i="26"/>
  <c r="CD56" i="26"/>
  <c r="I56" i="26"/>
  <c r="Q56" i="26"/>
  <c r="Y56" i="26"/>
  <c r="AG56" i="26"/>
  <c r="BE56" i="26"/>
  <c r="BM56" i="26"/>
  <c r="BU56" i="26"/>
  <c r="CC56" i="26"/>
  <c r="BL60" i="26"/>
  <c r="BP66" i="26"/>
  <c r="BX66" i="26"/>
  <c r="CF66" i="26"/>
  <c r="G38" i="26"/>
  <c r="O38" i="26"/>
  <c r="W38" i="26"/>
  <c r="AE38" i="26"/>
  <c r="AM38" i="26"/>
  <c r="AU38" i="26"/>
  <c r="BC38" i="26"/>
  <c r="BK38" i="26"/>
  <c r="BS38" i="26"/>
  <c r="CB52" i="26"/>
  <c r="CD52" i="26"/>
  <c r="BZ54" i="26"/>
  <c r="CC10" i="27"/>
  <c r="H10" i="27"/>
  <c r="P10" i="27"/>
  <c r="X10" i="27"/>
  <c r="AF10" i="27"/>
  <c r="AN10" i="27"/>
  <c r="AV10" i="27"/>
  <c r="BD10" i="27"/>
  <c r="BL10" i="27"/>
  <c r="BT10" i="27"/>
  <c r="CB10" i="27"/>
  <c r="O10" i="27"/>
  <c r="W10" i="27"/>
  <c r="AE10" i="27"/>
  <c r="AM10" i="27"/>
  <c r="AU10" i="27"/>
  <c r="BC10" i="27"/>
  <c r="BK10" i="27"/>
  <c r="BS10" i="27"/>
  <c r="CA10" i="27"/>
  <c r="E10" i="27"/>
  <c r="M10" i="27"/>
  <c r="U10" i="27"/>
  <c r="AC10" i="27"/>
  <c r="AK10" i="27"/>
  <c r="AS10" i="27"/>
  <c r="BA10" i="27"/>
  <c r="BI10" i="27"/>
  <c r="BQ10" i="27"/>
  <c r="BY10" i="27"/>
  <c r="BN4" i="26"/>
  <c r="BV4" i="26"/>
  <c r="CD4" i="26"/>
  <c r="BW18" i="26"/>
  <c r="CE18" i="26"/>
  <c r="G31" i="26"/>
  <c r="O31" i="26"/>
  <c r="W31" i="26"/>
  <c r="AE31" i="26"/>
  <c r="AM31" i="26"/>
  <c r="AU31" i="26"/>
  <c r="BC31" i="26"/>
  <c r="BK31" i="26"/>
  <c r="H38" i="26"/>
  <c r="P38" i="26"/>
  <c r="X38" i="26"/>
  <c r="AF38" i="26"/>
  <c r="AN38" i="26"/>
  <c r="AV38" i="26"/>
  <c r="BD38" i="26"/>
  <c r="BL38" i="26"/>
  <c r="BT38" i="26"/>
  <c r="F44" i="26"/>
  <c r="CE52" i="26"/>
  <c r="CA54" i="26"/>
  <c r="BH56" i="26"/>
  <c r="G60" i="26"/>
  <c r="O60" i="26"/>
  <c r="W60" i="26"/>
  <c r="AE60" i="26"/>
  <c r="AM60" i="26"/>
  <c r="AU60" i="26"/>
  <c r="BC60" i="26"/>
  <c r="BK60" i="26"/>
  <c r="BS60" i="26"/>
  <c r="CA60" i="26"/>
  <c r="F60" i="26"/>
  <c r="N60" i="26"/>
  <c r="V60" i="26"/>
  <c r="AD60" i="26"/>
  <c r="AL60" i="26"/>
  <c r="AT60" i="26"/>
  <c r="BB60" i="26"/>
  <c r="BJ60" i="26"/>
  <c r="BR60" i="26"/>
  <c r="BZ60" i="26"/>
  <c r="E60" i="26"/>
  <c r="M60" i="26"/>
  <c r="U60" i="26"/>
  <c r="AC60" i="26"/>
  <c r="AK60" i="26"/>
  <c r="AS60" i="26"/>
  <c r="BA60" i="26"/>
  <c r="BI60" i="26"/>
  <c r="BQ60" i="26"/>
  <c r="BY60" i="26"/>
  <c r="I10" i="27"/>
  <c r="Y10" i="27"/>
  <c r="AO10" i="27"/>
  <c r="BE10" i="27"/>
  <c r="BU10" i="27"/>
  <c r="BZ17" i="26"/>
  <c r="CF18" i="26"/>
  <c r="I38" i="26"/>
  <c r="Q38" i="26"/>
  <c r="Y38" i="26"/>
  <c r="AG38" i="26"/>
  <c r="AO38" i="26"/>
  <c r="AW38" i="26"/>
  <c r="BE38" i="26"/>
  <c r="BM38" i="26"/>
  <c r="BU38" i="26"/>
  <c r="AL44" i="26"/>
  <c r="BR44" i="26"/>
  <c r="CB54" i="26"/>
  <c r="BX56" i="26"/>
  <c r="AW10" i="27"/>
  <c r="BP4" i="26"/>
  <c r="BX4" i="26"/>
  <c r="CF4" i="26"/>
  <c r="BS66" i="26"/>
  <c r="CA66" i="26"/>
  <c r="CA17" i="26"/>
  <c r="BY18" i="26"/>
  <c r="I31" i="26"/>
  <c r="Q31" i="26"/>
  <c r="Y31" i="26"/>
  <c r="AG31" i="26"/>
  <c r="AO31" i="26"/>
  <c r="AW31" i="26"/>
  <c r="BE31" i="26"/>
  <c r="BM31" i="26"/>
  <c r="J38" i="26"/>
  <c r="R38" i="26"/>
  <c r="Z38" i="26"/>
  <c r="AH38" i="26"/>
  <c r="AP38" i="26"/>
  <c r="AX38" i="26"/>
  <c r="BF38" i="26"/>
  <c r="BN38" i="26"/>
  <c r="CC54" i="26"/>
  <c r="H44" i="26"/>
  <c r="AA44" i="26"/>
  <c r="AM44" i="26"/>
  <c r="BG44" i="26"/>
  <c r="BS44" i="26"/>
  <c r="CA48" i="26"/>
  <c r="BY48" i="26"/>
  <c r="CA53" i="26"/>
  <c r="D56" i="26"/>
  <c r="T56" i="26"/>
  <c r="AJ56" i="26"/>
  <c r="AF60" i="26"/>
  <c r="BG48" i="27"/>
  <c r="AG10" i="27"/>
  <c r="Q10" i="27"/>
  <c r="BV48" i="27"/>
  <c r="AS160" i="26"/>
  <c r="BA160" i="26"/>
  <c r="BI160" i="26"/>
  <c r="BQ160" i="26"/>
  <c r="BW15" i="27"/>
  <c r="F5" i="33"/>
  <c r="F20" i="27"/>
  <c r="F40" i="27"/>
  <c r="N5" i="33"/>
  <c r="N20" i="27"/>
  <c r="N40" i="27"/>
  <c r="V5" i="33"/>
  <c r="V20" i="27"/>
  <c r="V40" i="27"/>
  <c r="AD5" i="33"/>
  <c r="AD20" i="27"/>
  <c r="AD40" i="27"/>
  <c r="AL5" i="33"/>
  <c r="AL20" i="27"/>
  <c r="AL40" i="27"/>
  <c r="AT5" i="33"/>
  <c r="AT20" i="27"/>
  <c r="AT40" i="27"/>
  <c r="BB5" i="33"/>
  <c r="BB20" i="27"/>
  <c r="BB40" i="27"/>
  <c r="BJ5" i="33"/>
  <c r="BJ20" i="27"/>
  <c r="BJ40" i="27"/>
  <c r="BR5" i="33"/>
  <c r="BR20" i="27"/>
  <c r="BZ5" i="33"/>
  <c r="BZ20" i="27"/>
  <c r="E41" i="27"/>
  <c r="M41" i="27"/>
  <c r="U41" i="27"/>
  <c r="AC41" i="27"/>
  <c r="AK41" i="27"/>
  <c r="AS41" i="27"/>
  <c r="BA41" i="27"/>
  <c r="BI41" i="27"/>
  <c r="D42" i="27"/>
  <c r="D20" i="27"/>
  <c r="L42" i="27"/>
  <c r="L20" i="27"/>
  <c r="T42" i="27"/>
  <c r="T20" i="27"/>
  <c r="AB42" i="27"/>
  <c r="AB20" i="27"/>
  <c r="AJ42" i="27"/>
  <c r="AJ20" i="27"/>
  <c r="AR42" i="27"/>
  <c r="AR20" i="27"/>
  <c r="AZ42" i="27"/>
  <c r="AZ20" i="27"/>
  <c r="BH42" i="27"/>
  <c r="BH20" i="27"/>
  <c r="BP20" i="27"/>
  <c r="BX20" i="27"/>
  <c r="CF20" i="27"/>
  <c r="K43" i="27"/>
  <c r="S43" i="27"/>
  <c r="AA43" i="27"/>
  <c r="AI43" i="27"/>
  <c r="AQ43" i="27"/>
  <c r="AY43" i="27"/>
  <c r="BG43" i="27"/>
  <c r="J44" i="27"/>
  <c r="R44" i="27"/>
  <c r="Z44" i="27"/>
  <c r="AH44" i="27"/>
  <c r="AP44" i="27"/>
  <c r="AX44" i="27"/>
  <c r="BF44" i="27"/>
  <c r="I45" i="27"/>
  <c r="Q45" i="27"/>
  <c r="Y45" i="27"/>
  <c r="AG45" i="27"/>
  <c r="AO45" i="27"/>
  <c r="AW45" i="27"/>
  <c r="BE45" i="27"/>
  <c r="BM45" i="27"/>
  <c r="W29" i="27"/>
  <c r="BC29" i="27"/>
  <c r="AT160" i="26"/>
  <c r="BB160" i="26"/>
  <c r="BJ160" i="26"/>
  <c r="BR160" i="26"/>
  <c r="BD56" i="26"/>
  <c r="BL56" i="26"/>
  <c r="CE15" i="27"/>
  <c r="AE29" i="27"/>
  <c r="F29" i="27"/>
  <c r="N29" i="27"/>
  <c r="V29" i="27"/>
  <c r="AD29" i="27"/>
  <c r="AT29" i="27"/>
  <c r="BB29" i="27"/>
  <c r="BJ29" i="27"/>
  <c r="BR29" i="27"/>
  <c r="BZ29" i="27"/>
  <c r="E29" i="27"/>
  <c r="M29" i="27"/>
  <c r="U29" i="27"/>
  <c r="AC29" i="27"/>
  <c r="AK29" i="27"/>
  <c r="AS29" i="27"/>
  <c r="BA29" i="27"/>
  <c r="BI29" i="27"/>
  <c r="BQ29" i="27"/>
  <c r="BY29" i="27"/>
  <c r="D29" i="27"/>
  <c r="L29" i="27"/>
  <c r="T29" i="27"/>
  <c r="AB29" i="27"/>
  <c r="AJ29" i="27"/>
  <c r="AR29" i="27"/>
  <c r="AZ29" i="27"/>
  <c r="BH29" i="27"/>
  <c r="BP42" i="27"/>
  <c r="BP29" i="27"/>
  <c r="BX42" i="27"/>
  <c r="BX29" i="27"/>
  <c r="CF42" i="27"/>
  <c r="CF29" i="27"/>
  <c r="K29" i="27"/>
  <c r="S29" i="27"/>
  <c r="AA29" i="27"/>
  <c r="AI29" i="27"/>
  <c r="AQ29" i="27"/>
  <c r="BG29" i="27"/>
  <c r="BO43" i="27"/>
  <c r="BO29" i="27"/>
  <c r="BW43" i="27"/>
  <c r="BW29" i="27"/>
  <c r="CE43" i="27"/>
  <c r="CE29" i="27"/>
  <c r="J29" i="27"/>
  <c r="R29" i="27"/>
  <c r="Z29" i="27"/>
  <c r="AH29" i="27"/>
  <c r="AP29" i="27"/>
  <c r="AX29" i="27"/>
  <c r="BF29" i="27"/>
  <c r="BN44" i="27"/>
  <c r="BN29" i="27"/>
  <c r="BV44" i="27"/>
  <c r="BV29" i="27"/>
  <c r="CD44" i="27"/>
  <c r="CD29" i="27"/>
  <c r="I29" i="27"/>
  <c r="Q29" i="27"/>
  <c r="Y29" i="27"/>
  <c r="AG29" i="27"/>
  <c r="AO29" i="27"/>
  <c r="AW29" i="27"/>
  <c r="BE29" i="27"/>
  <c r="BM29" i="27"/>
  <c r="BU45" i="27"/>
  <c r="BU29" i="27"/>
  <c r="CC45" i="27"/>
  <c r="CC29" i="27"/>
  <c r="BF48" i="27"/>
  <c r="BN15" i="27"/>
  <c r="BV15" i="27"/>
  <c r="CD15" i="27"/>
  <c r="BQ42" i="27"/>
  <c r="BY42" i="27"/>
  <c r="BP43" i="27"/>
  <c r="BX43" i="27"/>
  <c r="CF43" i="27"/>
  <c r="BO44" i="27"/>
  <c r="BW44" i="27"/>
  <c r="CE44" i="27"/>
  <c r="BN45" i="27"/>
  <c r="BV45" i="27"/>
  <c r="CD45" i="27"/>
  <c r="BU39" i="27"/>
  <c r="BO48" i="27"/>
  <c r="CE48" i="27"/>
  <c r="Z21" i="27"/>
  <c r="AH21" i="27"/>
  <c r="BF21" i="27"/>
  <c r="BN21" i="27"/>
  <c r="AD10" i="27"/>
  <c r="AT10" i="27"/>
  <c r="BJ10" i="27"/>
  <c r="I41" i="27"/>
  <c r="G29" i="27"/>
  <c r="AM29" i="27"/>
  <c r="BS29" i="27"/>
  <c r="AX160" i="26"/>
  <c r="BF160" i="26"/>
  <c r="BN160" i="26"/>
  <c r="BP48" i="27"/>
  <c r="BX48" i="27"/>
  <c r="AV41" i="27"/>
  <c r="H21" i="27"/>
  <c r="P21" i="27"/>
  <c r="X21" i="27"/>
  <c r="AF21" i="27"/>
  <c r="AN21" i="27"/>
  <c r="AV21" i="27"/>
  <c r="BD21" i="27"/>
  <c r="BL21" i="27"/>
  <c r="BT21" i="27"/>
  <c r="CB21" i="27"/>
  <c r="G5" i="33"/>
  <c r="O5" i="33"/>
  <c r="W5" i="33"/>
  <c r="AE5" i="33"/>
  <c r="AM5" i="33"/>
  <c r="AU5" i="33"/>
  <c r="BC5" i="33"/>
  <c r="BK5" i="33"/>
  <c r="BS5" i="33"/>
  <c r="CA5" i="33"/>
  <c r="CA15" i="33" s="1"/>
  <c r="F41" i="27"/>
  <c r="N41" i="27"/>
  <c r="V41" i="27"/>
  <c r="AD41" i="27"/>
  <c r="AL41" i="27"/>
  <c r="AT41" i="27"/>
  <c r="BB41" i="27"/>
  <c r="BJ41" i="27"/>
  <c r="M42" i="27"/>
  <c r="U42" i="27"/>
  <c r="AC42" i="27"/>
  <c r="AK42" i="27"/>
  <c r="AS42" i="27"/>
  <c r="BA42" i="27"/>
  <c r="BI42" i="27"/>
  <c r="D43" i="27"/>
  <c r="L43" i="27"/>
  <c r="T43" i="27"/>
  <c r="AB43" i="27"/>
  <c r="AJ43" i="27"/>
  <c r="AR43" i="27"/>
  <c r="AZ43" i="27"/>
  <c r="BH43" i="27"/>
  <c r="K44" i="27"/>
  <c r="S44" i="27"/>
  <c r="AA44" i="27"/>
  <c r="AI44" i="27"/>
  <c r="AQ44" i="27"/>
  <c r="AY44" i="27"/>
  <c r="BG44" i="27"/>
  <c r="J45" i="27"/>
  <c r="R45" i="27"/>
  <c r="Z45" i="27"/>
  <c r="AH45" i="27"/>
  <c r="AP45" i="27"/>
  <c r="AX45" i="27"/>
  <c r="BF45" i="27"/>
  <c r="BR42" i="27"/>
  <c r="BZ42" i="27"/>
  <c r="BQ43" i="27"/>
  <c r="BY43" i="27"/>
  <c r="BP44" i="27"/>
  <c r="BX44" i="27"/>
  <c r="CF44" i="27"/>
  <c r="BO45" i="27"/>
  <c r="BW45" i="27"/>
  <c r="CE45" i="27"/>
  <c r="P41" i="27"/>
  <c r="AF41" i="27"/>
  <c r="AY41" i="27"/>
  <c r="J42" i="27"/>
  <c r="AP42" i="27"/>
  <c r="BV42" i="27"/>
  <c r="Y43" i="27"/>
  <c r="BE43" i="27"/>
  <c r="H44" i="27"/>
  <c r="AN44" i="27"/>
  <c r="W45" i="27"/>
  <c r="BC45" i="27"/>
  <c r="CD48" i="27"/>
  <c r="BM48" i="27"/>
  <c r="BK48" i="27"/>
  <c r="BD48" i="27"/>
  <c r="BT48" i="27"/>
  <c r="CB48" i="27"/>
  <c r="I21" i="27"/>
  <c r="Q21" i="27"/>
  <c r="AO21" i="27"/>
  <c r="AW21" i="27"/>
  <c r="BM21" i="27"/>
  <c r="BU21" i="27"/>
  <c r="CC21" i="27"/>
  <c r="H5" i="33"/>
  <c r="H40" i="27"/>
  <c r="P5" i="33"/>
  <c r="P40" i="27"/>
  <c r="X5" i="33"/>
  <c r="X40" i="27"/>
  <c r="AF5" i="33"/>
  <c r="AF40" i="27"/>
  <c r="AN5" i="33"/>
  <c r="AN40" i="27"/>
  <c r="AV5" i="33"/>
  <c r="AV40" i="27"/>
  <c r="BD5" i="33"/>
  <c r="BD40" i="27"/>
  <c r="BL5" i="33"/>
  <c r="BL40" i="27"/>
  <c r="BT5" i="33"/>
  <c r="BT15" i="33" s="1"/>
  <c r="CB5" i="33"/>
  <c r="BC48" i="27"/>
  <c r="F42" i="27"/>
  <c r="N42" i="27"/>
  <c r="V42" i="27"/>
  <c r="AD42" i="27"/>
  <c r="AL42" i="27"/>
  <c r="AT42" i="27"/>
  <c r="BB42" i="27"/>
  <c r="BJ42" i="27"/>
  <c r="E43" i="27"/>
  <c r="M43" i="27"/>
  <c r="U43" i="27"/>
  <c r="AC43" i="27"/>
  <c r="AK43" i="27"/>
  <c r="AS43" i="27"/>
  <c r="BA43" i="27"/>
  <c r="BI43" i="27"/>
  <c r="D44" i="27"/>
  <c r="L44" i="27"/>
  <c r="T44" i="27"/>
  <c r="AB44" i="27"/>
  <c r="AJ44" i="27"/>
  <c r="AR44" i="27"/>
  <c r="AZ44" i="27"/>
  <c r="BH44" i="27"/>
  <c r="K45" i="27"/>
  <c r="S45" i="27"/>
  <c r="AA45" i="27"/>
  <c r="AI45" i="27"/>
  <c r="AQ45" i="27"/>
  <c r="AY45" i="27"/>
  <c r="BG45" i="27"/>
  <c r="BS42" i="27"/>
  <c r="CA42" i="27"/>
  <c r="BR43" i="27"/>
  <c r="BZ43" i="27"/>
  <c r="BQ44" i="27"/>
  <c r="BY44" i="27"/>
  <c r="BP45" i="27"/>
  <c r="BX45" i="27"/>
  <c r="CF45" i="27"/>
  <c r="O40" i="27"/>
  <c r="AE40" i="27"/>
  <c r="AU40" i="27"/>
  <c r="BK40" i="27"/>
  <c r="Q41" i="27"/>
  <c r="AG41" i="27"/>
  <c r="BC41" i="27"/>
  <c r="Q42" i="27"/>
  <c r="AW42" i="27"/>
  <c r="CC42" i="27"/>
  <c r="AF43" i="27"/>
  <c r="BL43" i="27"/>
  <c r="O44" i="27"/>
  <c r="AU44" i="27"/>
  <c r="CA44" i="27"/>
  <c r="AD45" i="27"/>
  <c r="BJ45" i="27"/>
  <c r="BE48" i="27"/>
  <c r="BK16" i="27"/>
  <c r="BS16" i="27"/>
  <c r="CA16" i="27"/>
  <c r="BJ17" i="27"/>
  <c r="BR17" i="27"/>
  <c r="BZ17" i="27"/>
  <c r="BI18" i="27"/>
  <c r="BQ18" i="27"/>
  <c r="BY18" i="27"/>
  <c r="BH19" i="27"/>
  <c r="BP19" i="27"/>
  <c r="BX19" i="27"/>
  <c r="CF19" i="27"/>
  <c r="J21" i="27"/>
  <c r="R21" i="27"/>
  <c r="AP21" i="27"/>
  <c r="AX21" i="27"/>
  <c r="BV21" i="27"/>
  <c r="CD21" i="27"/>
  <c r="I5" i="33"/>
  <c r="Q5" i="33"/>
  <c r="Y5" i="33"/>
  <c r="AG5" i="33"/>
  <c r="AO5" i="33"/>
  <c r="AW5" i="33"/>
  <c r="AW48" i="27"/>
  <c r="BE5" i="33"/>
  <c r="BM5" i="33"/>
  <c r="BU5" i="33"/>
  <c r="CC5" i="33"/>
  <c r="G42" i="27"/>
  <c r="O42" i="27"/>
  <c r="W42" i="27"/>
  <c r="AE42" i="27"/>
  <c r="AM42" i="27"/>
  <c r="AU42" i="27"/>
  <c r="BC42" i="27"/>
  <c r="BK42" i="27"/>
  <c r="F43" i="27"/>
  <c r="N43" i="27"/>
  <c r="V43" i="27"/>
  <c r="AD43" i="27"/>
  <c r="AL43" i="27"/>
  <c r="AT43" i="27"/>
  <c r="BB43" i="27"/>
  <c r="BJ43" i="27"/>
  <c r="E44" i="27"/>
  <c r="M44" i="27"/>
  <c r="U44" i="27"/>
  <c r="AC44" i="27"/>
  <c r="AK44" i="27"/>
  <c r="AS44" i="27"/>
  <c r="BA44" i="27"/>
  <c r="BI44" i="27"/>
  <c r="D45" i="27"/>
  <c r="L45" i="27"/>
  <c r="T45" i="27"/>
  <c r="AB45" i="27"/>
  <c r="AJ45" i="27"/>
  <c r="AR45" i="27"/>
  <c r="AZ45" i="27"/>
  <c r="BH45" i="27"/>
  <c r="BT42" i="27"/>
  <c r="CB42" i="27"/>
  <c r="BS43" i="27"/>
  <c r="CA43" i="27"/>
  <c r="BR44" i="27"/>
  <c r="BZ44" i="27"/>
  <c r="BQ45" i="27"/>
  <c r="BY45" i="27"/>
  <c r="Q40" i="27"/>
  <c r="AG40" i="27"/>
  <c r="AW40" i="27"/>
  <c r="BM40" i="27"/>
  <c r="S41" i="27"/>
  <c r="AI41" i="27"/>
  <c r="BD41" i="27"/>
  <c r="R42" i="27"/>
  <c r="AX42" i="27"/>
  <c r="CD42" i="27"/>
  <c r="AG43" i="27"/>
  <c r="BM43" i="27"/>
  <c r="P44" i="27"/>
  <c r="AV44" i="27"/>
  <c r="CB44" i="27"/>
  <c r="AE45" i="27"/>
  <c r="BK45" i="27"/>
  <c r="BU48" i="27"/>
  <c r="BS48" i="27"/>
  <c r="BG4" i="27"/>
  <c r="BO4" i="27"/>
  <c r="BW4" i="27"/>
  <c r="CE4" i="27"/>
  <c r="F10" i="27"/>
  <c r="N10" i="27"/>
  <c r="V10" i="27"/>
  <c r="AL10" i="27"/>
  <c r="BB10" i="27"/>
  <c r="BR10" i="27"/>
  <c r="BZ10" i="27"/>
  <c r="BL16" i="27"/>
  <c r="BT16" i="27"/>
  <c r="CB16" i="27"/>
  <c r="BK17" i="27"/>
  <c r="BS17" i="27"/>
  <c r="CA17" i="27"/>
  <c r="BJ18" i="27"/>
  <c r="BR18" i="27"/>
  <c r="BZ18" i="27"/>
  <c r="BI19" i="27"/>
  <c r="BQ19" i="27"/>
  <c r="BY19" i="27"/>
  <c r="K21" i="27"/>
  <c r="S21" i="27"/>
  <c r="AA21" i="27"/>
  <c r="AI21" i="27"/>
  <c r="AQ21" i="27"/>
  <c r="AY21" i="27"/>
  <c r="BG21" i="27"/>
  <c r="BO21" i="27"/>
  <c r="BW21" i="27"/>
  <c r="CE21" i="27"/>
  <c r="J5" i="33"/>
  <c r="J40" i="27"/>
  <c r="R5" i="33"/>
  <c r="R40" i="27"/>
  <c r="Z5" i="33"/>
  <c r="Z40" i="27"/>
  <c r="AH5" i="33"/>
  <c r="AH48" i="27"/>
  <c r="AH40" i="27"/>
  <c r="AP5" i="33"/>
  <c r="AP15" i="33" s="1"/>
  <c r="AP40" i="27"/>
  <c r="AX5" i="33"/>
  <c r="AX40" i="27"/>
  <c r="BF5" i="33"/>
  <c r="BF40" i="27"/>
  <c r="BN5" i="33"/>
  <c r="BV5" i="33"/>
  <c r="CD5" i="33"/>
  <c r="AO41" i="27"/>
  <c r="AW41" i="27"/>
  <c r="BE41" i="27"/>
  <c r="BM41" i="27"/>
  <c r="H42" i="27"/>
  <c r="P42" i="27"/>
  <c r="X42" i="27"/>
  <c r="AF42" i="27"/>
  <c r="AN42" i="27"/>
  <c r="AV42" i="27"/>
  <c r="BD42" i="27"/>
  <c r="BL42" i="27"/>
  <c r="G43" i="27"/>
  <c r="O43" i="27"/>
  <c r="W43" i="27"/>
  <c r="AE43" i="27"/>
  <c r="AU43" i="27"/>
  <c r="BC43" i="27"/>
  <c r="BK43" i="27"/>
  <c r="F44" i="27"/>
  <c r="N44" i="27"/>
  <c r="AD44" i="27"/>
  <c r="AL44" i="27"/>
  <c r="AT44" i="27"/>
  <c r="BB44" i="27"/>
  <c r="BJ44" i="27"/>
  <c r="M45" i="27"/>
  <c r="U45" i="27"/>
  <c r="AC45" i="27"/>
  <c r="AK45" i="27"/>
  <c r="AS45" i="27"/>
  <c r="BA45" i="27"/>
  <c r="BI45" i="27"/>
  <c r="G41" i="27"/>
  <c r="W41" i="27"/>
  <c r="AM41" i="27"/>
  <c r="BG41" i="27"/>
  <c r="Y42" i="27"/>
  <c r="BE42" i="27"/>
  <c r="H43" i="27"/>
  <c r="AN43" i="27"/>
  <c r="BT43" i="27"/>
  <c r="W44" i="27"/>
  <c r="BC44" i="27"/>
  <c r="F45" i="27"/>
  <c r="AL45" i="27"/>
  <c r="BR45" i="27"/>
  <c r="BH4" i="27"/>
  <c r="BP4" i="27"/>
  <c r="BX4" i="27"/>
  <c r="CF4" i="27"/>
  <c r="G10" i="27"/>
  <c r="BM16" i="27"/>
  <c r="BU16" i="27"/>
  <c r="CC16" i="27"/>
  <c r="BL17" i="27"/>
  <c r="BT17" i="27"/>
  <c r="CB17" i="27"/>
  <c r="BK18" i="27"/>
  <c r="BS18" i="27"/>
  <c r="CA18" i="27"/>
  <c r="BJ19" i="27"/>
  <c r="BR19" i="27"/>
  <c r="BZ19" i="27"/>
  <c r="E20" i="27"/>
  <c r="M20" i="27"/>
  <c r="U20" i="27"/>
  <c r="AC20" i="27"/>
  <c r="AK20" i="27"/>
  <c r="AS20" i="27"/>
  <c r="BA20" i="27"/>
  <c r="BI20" i="27"/>
  <c r="BQ20" i="27"/>
  <c r="BY20" i="27"/>
  <c r="K5" i="33"/>
  <c r="K40" i="27"/>
  <c r="S5" i="33"/>
  <c r="S40" i="27"/>
  <c r="AA5" i="33"/>
  <c r="AA40" i="27"/>
  <c r="AI5" i="33"/>
  <c r="AI40" i="27"/>
  <c r="AQ5" i="33"/>
  <c r="AQ40" i="27"/>
  <c r="AY5" i="33"/>
  <c r="AY48" i="27"/>
  <c r="AY40" i="27"/>
  <c r="BG5" i="33"/>
  <c r="BG40" i="27"/>
  <c r="BO5" i="33"/>
  <c r="BW5" i="33"/>
  <c r="CE5" i="33"/>
  <c r="J41" i="27"/>
  <c r="R41" i="27"/>
  <c r="Z41" i="27"/>
  <c r="AH41" i="27"/>
  <c r="AP41" i="27"/>
  <c r="AX41" i="27"/>
  <c r="BF41" i="27"/>
  <c r="H41" i="27"/>
  <c r="X41" i="27"/>
  <c r="AN41" i="27"/>
  <c r="BK41" i="27"/>
  <c r="Z42" i="27"/>
  <c r="BF42" i="27"/>
  <c r="I43" i="27"/>
  <c r="AO43" i="27"/>
  <c r="BU43" i="27"/>
  <c r="X44" i="27"/>
  <c r="BD44" i="27"/>
  <c r="G45" i="27"/>
  <c r="AM45" i="27"/>
  <c r="BS45" i="27"/>
  <c r="BN48" i="27"/>
  <c r="CC48" i="27"/>
  <c r="BL48" i="27"/>
  <c r="CA48" i="27"/>
  <c r="D5" i="33"/>
  <c r="D40" i="27"/>
  <c r="L5" i="33"/>
  <c r="L40" i="27"/>
  <c r="T5" i="33"/>
  <c r="T40" i="27"/>
  <c r="AB5" i="33"/>
  <c r="AB40" i="27"/>
  <c r="AJ5" i="33"/>
  <c r="AJ40" i="27"/>
  <c r="AR5" i="33"/>
  <c r="AR40" i="27"/>
  <c r="AZ5" i="33"/>
  <c r="AZ15" i="33" s="1"/>
  <c r="AZ48" i="27"/>
  <c r="AZ40" i="27"/>
  <c r="BH5" i="33"/>
  <c r="BH40" i="27"/>
  <c r="BP5" i="33"/>
  <c r="BX5" i="33"/>
  <c r="CF5" i="33"/>
  <c r="BO42" i="27"/>
  <c r="BW42" i="27"/>
  <c r="CE42" i="27"/>
  <c r="BN43" i="27"/>
  <c r="BV43" i="27"/>
  <c r="CD43" i="27"/>
  <c r="BU44" i="27"/>
  <c r="CC44" i="27"/>
  <c r="BT45" i="27"/>
  <c r="CB45" i="27"/>
  <c r="G40" i="27"/>
  <c r="W40" i="27"/>
  <c r="AM40" i="27"/>
  <c r="BC40" i="27"/>
  <c r="Y41" i="27"/>
  <c r="AQ41" i="27"/>
  <c r="BL41" i="27"/>
  <c r="AG42" i="27"/>
  <c r="BM42" i="27"/>
  <c r="P43" i="27"/>
  <c r="AV43" i="27"/>
  <c r="CB43" i="27"/>
  <c r="AE44" i="27"/>
  <c r="BK44" i="27"/>
  <c r="N45" i="27"/>
  <c r="AT45" i="27"/>
  <c r="BZ45" i="27"/>
  <c r="AV48" i="27"/>
  <c r="D4" i="28"/>
  <c r="L4" i="28"/>
  <c r="T4" i="28"/>
  <c r="AB4" i="28"/>
  <c r="AJ4" i="28"/>
  <c r="AJ10" i="28"/>
  <c r="AR4" i="28"/>
  <c r="AR10" i="28"/>
  <c r="AZ4" i="28"/>
  <c r="AZ10" i="28"/>
  <c r="BH4" i="28"/>
  <c r="BH10" i="28"/>
  <c r="BP4" i="28"/>
  <c r="BP10" i="28"/>
  <c r="BX4" i="28"/>
  <c r="BX10" i="28"/>
  <c r="CF4" i="28"/>
  <c r="CF10" i="28"/>
  <c r="K4" i="28"/>
  <c r="S4" i="28"/>
  <c r="AA4" i="28"/>
  <c r="AI4" i="28"/>
  <c r="AQ4" i="28"/>
  <c r="AY4" i="28"/>
  <c r="AY10" i="28"/>
  <c r="BG4" i="28"/>
  <c r="BO4" i="28"/>
  <c r="BW4" i="28"/>
  <c r="CE4" i="28"/>
  <c r="BA10" i="28"/>
  <c r="AK10" i="28"/>
  <c r="BY10" i="28"/>
  <c r="AM10" i="28"/>
  <c r="BI10" i="28"/>
  <c r="CC10" i="28"/>
  <c r="AR12" i="30"/>
  <c r="AR4" i="30"/>
  <c r="AR6" i="12" s="1"/>
  <c r="AO10" i="28"/>
  <c r="BK10" i="28"/>
  <c r="AS10" i="28"/>
  <c r="AU10" i="28"/>
  <c r="BQ10" i="28"/>
  <c r="AI10" i="28"/>
  <c r="AQ10" i="28"/>
  <c r="BG10" i="28"/>
  <c r="BO10" i="28"/>
  <c r="BW10" i="28"/>
  <c r="CE10" i="28"/>
  <c r="AW10" i="28"/>
  <c r="BS10" i="28"/>
  <c r="T4" i="30"/>
  <c r="F4" i="28"/>
  <c r="N4" i="28"/>
  <c r="V4" i="28"/>
  <c r="AD4" i="28"/>
  <c r="AL4" i="28"/>
  <c r="AT4" i="28"/>
  <c r="BB4" i="28"/>
  <c r="BJ4" i="28"/>
  <c r="BR4" i="28"/>
  <c r="BZ4" i="28"/>
  <c r="AN10" i="28"/>
  <c r="AV10" i="28"/>
  <c r="BD10" i="28"/>
  <c r="BL10" i="28"/>
  <c r="BT10" i="28"/>
  <c r="CB10" i="28"/>
  <c r="L4" i="29"/>
  <c r="AB4" i="29"/>
  <c r="AR4" i="29"/>
  <c r="BH4" i="29"/>
  <c r="F4" i="29"/>
  <c r="N4" i="29"/>
  <c r="V4" i="29"/>
  <c r="AD4" i="29"/>
  <c r="AL4" i="29"/>
  <c r="AT4" i="29"/>
  <c r="BB4" i="29"/>
  <c r="BJ4" i="29"/>
  <c r="BF4" i="30"/>
  <c r="BF6" i="12" s="1"/>
  <c r="D4" i="30"/>
  <c r="U5" i="30"/>
  <c r="AS5" i="30"/>
  <c r="BQ5" i="30"/>
  <c r="BH12" i="30"/>
  <c r="F5" i="30"/>
  <c r="V5" i="30"/>
  <c r="AL5" i="30"/>
  <c r="AT5" i="30"/>
  <c r="BB5" i="30"/>
  <c r="BZ13" i="30"/>
  <c r="BZ12" i="30" s="1"/>
  <c r="BZ5" i="30"/>
  <c r="M5" i="30"/>
  <c r="BA5" i="30"/>
  <c r="BI5" i="30"/>
  <c r="BY5" i="30"/>
  <c r="BW12" i="30"/>
  <c r="BK45" i="31"/>
  <c r="AH10" i="28"/>
  <c r="AP10" i="28"/>
  <c r="AX10" i="28"/>
  <c r="BF10" i="28"/>
  <c r="BN10" i="28"/>
  <c r="BV10" i="28"/>
  <c r="CD10" i="28"/>
  <c r="I5" i="30"/>
  <c r="Y5" i="30"/>
  <c r="AY5" i="30"/>
  <c r="S4" i="29"/>
  <c r="AI4" i="29"/>
  <c r="AY4" i="29"/>
  <c r="J4" i="30"/>
  <c r="K5" i="30"/>
  <c r="AD5" i="30"/>
  <c r="BC12" i="30"/>
  <c r="BC4" i="30"/>
  <c r="BC6" i="12" s="1"/>
  <c r="BX4" i="30"/>
  <c r="AJ4" i="29"/>
  <c r="J4" i="29"/>
  <c r="R4" i="29"/>
  <c r="Z4" i="29"/>
  <c r="AH4" i="29"/>
  <c r="AP4" i="29"/>
  <c r="AX4" i="29"/>
  <c r="BF4" i="29"/>
  <c r="I4" i="29"/>
  <c r="Q4" i="29"/>
  <c r="Y4" i="29"/>
  <c r="AG4" i="29"/>
  <c r="AO4" i="29"/>
  <c r="AW4" i="29"/>
  <c r="BE4" i="29"/>
  <c r="BM4" i="29"/>
  <c r="H4" i="29"/>
  <c r="P4" i="29"/>
  <c r="X4" i="29"/>
  <c r="AF4" i="29"/>
  <c r="AN4" i="29"/>
  <c r="AV4" i="29"/>
  <c r="BD4" i="29"/>
  <c r="BL4" i="29"/>
  <c r="AP4" i="30"/>
  <c r="AP6" i="12" s="1"/>
  <c r="L4" i="30"/>
  <c r="BG5" i="30"/>
  <c r="BG4" i="30" s="1"/>
  <c r="BG6" i="12" s="1"/>
  <c r="N5" i="30"/>
  <c r="AK5" i="30"/>
  <c r="CE4" i="30"/>
  <c r="R5" i="30"/>
  <c r="AH5" i="30"/>
  <c r="AX5" i="30"/>
  <c r="BN5" i="30"/>
  <c r="BN13" i="30"/>
  <c r="BN12" i="30" s="1"/>
  <c r="BV13" i="30"/>
  <c r="BV12" i="30" s="1"/>
  <c r="BV5" i="30"/>
  <c r="CD5" i="30"/>
  <c r="CD13" i="30"/>
  <c r="CD12" i="30" s="1"/>
  <c r="Q5" i="30"/>
  <c r="AG5" i="30"/>
  <c r="AO5" i="30"/>
  <c r="AW5" i="30"/>
  <c r="BE5" i="30"/>
  <c r="BM5" i="30"/>
  <c r="BU5" i="30"/>
  <c r="CC5" i="30"/>
  <c r="H4" i="30"/>
  <c r="X4" i="30"/>
  <c r="AF4" i="30"/>
  <c r="AN12" i="30"/>
  <c r="AN4" i="30"/>
  <c r="AN6" i="12" s="1"/>
  <c r="BD12" i="30"/>
  <c r="BD4" i="30"/>
  <c r="BD6" i="12" s="1"/>
  <c r="BL4" i="30"/>
  <c r="G4" i="30"/>
  <c r="AM4" i="30"/>
  <c r="AM6" i="12" s="1"/>
  <c r="BS4" i="30"/>
  <c r="BS18" i="32"/>
  <c r="BS17" i="32" s="1"/>
  <c r="BJ5" i="30"/>
  <c r="CF4" i="30"/>
  <c r="S5" i="30"/>
  <c r="AA5" i="30"/>
  <c r="AI5" i="30"/>
  <c r="AQ4" i="30"/>
  <c r="AQ6" i="12" s="1"/>
  <c r="BO13" i="30"/>
  <c r="BO12" i="30" s="1"/>
  <c r="BO5" i="30"/>
  <c r="BW4" i="30"/>
  <c r="CE12" i="30"/>
  <c r="AQ12" i="30"/>
  <c r="BE5" i="31"/>
  <c r="BE4" i="31" s="1"/>
  <c r="BE30" i="31"/>
  <c r="BE29" i="31" s="1"/>
  <c r="BM5" i="31"/>
  <c r="BM4" i="31" s="1"/>
  <c r="BM30" i="31"/>
  <c r="BM29" i="31" s="1"/>
  <c r="AT5" i="31"/>
  <c r="AT4" i="31" s="1"/>
  <c r="BB5" i="31"/>
  <c r="BB4" i="31" s="1"/>
  <c r="BJ5" i="31"/>
  <c r="BJ4" i="31" s="1"/>
  <c r="BR5" i="31"/>
  <c r="BR4" i="31" s="1"/>
  <c r="AY5" i="31"/>
  <c r="AX30" i="31"/>
  <c r="AX5" i="31"/>
  <c r="AX4" i="31" s="1"/>
  <c r="BF30" i="31"/>
  <c r="BF29" i="31" s="1"/>
  <c r="BF5" i="31"/>
  <c r="BF4" i="31" s="1"/>
  <c r="BN30" i="31"/>
  <c r="BN5" i="31"/>
  <c r="BN4" i="31" s="1"/>
  <c r="AR5" i="31"/>
  <c r="AR4" i="31" s="1"/>
  <c r="AZ5" i="31"/>
  <c r="AZ4" i="31" s="1"/>
  <c r="BP30" i="31"/>
  <c r="BP29" i="31" s="1"/>
  <c r="BP5" i="31"/>
  <c r="BP4" i="31" s="1"/>
  <c r="BU38" i="31"/>
  <c r="F5" i="32"/>
  <c r="F4" i="32" s="1"/>
  <c r="F18" i="32"/>
  <c r="F17" i="32" s="1"/>
  <c r="N18" i="32"/>
  <c r="N17" i="32" s="1"/>
  <c r="N5" i="32"/>
  <c r="N4" i="32" s="1"/>
  <c r="V18" i="32"/>
  <c r="V17" i="32" s="1"/>
  <c r="V5" i="32"/>
  <c r="V4" i="32" s="1"/>
  <c r="AD18" i="32"/>
  <c r="AD17" i="32" s="1"/>
  <c r="AD5" i="32"/>
  <c r="AD4" i="32" s="1"/>
  <c r="AL5" i="32"/>
  <c r="AL4" i="32" s="1"/>
  <c r="AL18" i="32"/>
  <c r="AL17" i="32" s="1"/>
  <c r="AT5" i="32"/>
  <c r="AT4" i="32" s="1"/>
  <c r="AT18" i="32"/>
  <c r="AT17" i="32" s="1"/>
  <c r="BB5" i="32"/>
  <c r="BB4" i="32" s="1"/>
  <c r="BB18" i="32"/>
  <c r="BB17" i="32" s="1"/>
  <c r="BJ5" i="32"/>
  <c r="BJ4" i="32" s="1"/>
  <c r="BJ18" i="32"/>
  <c r="BJ17" i="32" s="1"/>
  <c r="BR5" i="32"/>
  <c r="BR4" i="32" s="1"/>
  <c r="BR18" i="32"/>
  <c r="BR17" i="32" s="1"/>
  <c r="BZ5" i="32"/>
  <c r="BZ4" i="32" s="1"/>
  <c r="BZ18" i="32"/>
  <c r="BZ17" i="32" s="1"/>
  <c r="BE5" i="32"/>
  <c r="BE4" i="32" s="1"/>
  <c r="BM5" i="32"/>
  <c r="BM4" i="32" s="1"/>
  <c r="BU5" i="32"/>
  <c r="BU4" i="32" s="1"/>
  <c r="CC5" i="32"/>
  <c r="CC4" i="32" s="1"/>
  <c r="G18" i="32"/>
  <c r="G17" i="32" s="1"/>
  <c r="G5" i="32"/>
  <c r="G4" i="32" s="1"/>
  <c r="W18" i="32"/>
  <c r="W17" i="32" s="1"/>
  <c r="W5" i="32"/>
  <c r="W4" i="32" s="1"/>
  <c r="AE18" i="32"/>
  <c r="AE17" i="32" s="1"/>
  <c r="AE5" i="32"/>
  <c r="AE4" i="32" s="1"/>
  <c r="AM5" i="32"/>
  <c r="AM4" i="32" s="1"/>
  <c r="AU18" i="32"/>
  <c r="AU17" i="32" s="1"/>
  <c r="AU5" i="32"/>
  <c r="AU4" i="32" s="1"/>
  <c r="BC5" i="32"/>
  <c r="BC4" i="32" s="1"/>
  <c r="BK18" i="32"/>
  <c r="BK17" i="32" s="1"/>
  <c r="BK5" i="32"/>
  <c r="BK4" i="32" s="1"/>
  <c r="CA5" i="32"/>
  <c r="CA4" i="32" s="1"/>
  <c r="D4" i="32"/>
  <c r="T4" i="32"/>
  <c r="AJ4" i="32"/>
  <c r="AR4" i="32"/>
  <c r="AZ4" i="32"/>
  <c r="AJ5" i="30"/>
  <c r="AU12" i="30"/>
  <c r="BI13" i="30"/>
  <c r="BI12" i="30" s="1"/>
  <c r="BQ13" i="30"/>
  <c r="BQ12" i="30" s="1"/>
  <c r="BY13" i="30"/>
  <c r="BY12" i="30" s="1"/>
  <c r="BJ45" i="31"/>
  <c r="O18" i="32"/>
  <c r="O17" i="32" s="1"/>
  <c r="AM18" i="32"/>
  <c r="AM17" i="32" s="1"/>
  <c r="BC18" i="32"/>
  <c r="BC17" i="32" s="1"/>
  <c r="CA18" i="32"/>
  <c r="CA17" i="32" s="1"/>
  <c r="AZ5" i="30"/>
  <c r="BK12" i="30"/>
  <c r="CA12" i="30"/>
  <c r="BH5" i="31"/>
  <c r="BH4" i="31" s="1"/>
  <c r="BK38" i="31"/>
  <c r="BX38" i="31"/>
  <c r="CF38" i="31"/>
  <c r="BL20" i="31"/>
  <c r="BL45" i="31"/>
  <c r="BK20" i="31"/>
  <c r="BQ20" i="31"/>
  <c r="BY20" i="31"/>
  <c r="BY45" i="31"/>
  <c r="BZ20" i="31"/>
  <c r="BZ45" i="31"/>
  <c r="W4" i="30"/>
  <c r="AB5" i="30"/>
  <c r="AM12" i="30"/>
  <c r="BT13" i="30"/>
  <c r="BT12" i="30" s="1"/>
  <c r="AU34" i="31"/>
  <c r="BC34" i="31"/>
  <c r="BK34" i="31"/>
  <c r="CA34" i="31"/>
  <c r="CA29" i="31" s="1"/>
  <c r="BQ34" i="31"/>
  <c r="BU29" i="31"/>
  <c r="AC5" i="30"/>
  <c r="BP5" i="30"/>
  <c r="BM13" i="30"/>
  <c r="BM12" i="30" s="1"/>
  <c r="BU13" i="30"/>
  <c r="BU12" i="30" s="1"/>
  <c r="CC13" i="30"/>
  <c r="CC12" i="30" s="1"/>
  <c r="BS12" i="30"/>
  <c r="BM38" i="31"/>
  <c r="O5" i="32"/>
  <c r="O4" i="32" s="1"/>
  <c r="BL13" i="30"/>
  <c r="BL12" i="30" s="1"/>
  <c r="CB4" i="31"/>
  <c r="AU5" i="31"/>
  <c r="AU4" i="31" s="1"/>
  <c r="BC5" i="31"/>
  <c r="BC4" i="31" s="1"/>
  <c r="BK5" i="31"/>
  <c r="BK4" i="31" s="1"/>
  <c r="BO45" i="31"/>
  <c r="BO20" i="31"/>
  <c r="BW45" i="31"/>
  <c r="BW20" i="31"/>
  <c r="CE45" i="31"/>
  <c r="CE20" i="31"/>
  <c r="BX29" i="31"/>
  <c r="AT34" i="31"/>
  <c r="BV34" i="31"/>
  <c r="BV29" i="31" s="1"/>
  <c r="BV18" i="32"/>
  <c r="BV17" i="32" s="1"/>
  <c r="BQ38" i="31"/>
  <c r="BR20" i="31"/>
  <c r="BX20" i="31"/>
  <c r="CF20" i="31"/>
  <c r="AU30" i="31"/>
  <c r="AU29" i="31" s="1"/>
  <c r="AZ34" i="31"/>
  <c r="BR34" i="31"/>
  <c r="BY5" i="32"/>
  <c r="BY4" i="32" s="1"/>
  <c r="BX18" i="32"/>
  <c r="BX17" i="32" s="1"/>
  <c r="AY30" i="31"/>
  <c r="AY29" i="31" s="1"/>
  <c r="BG30" i="31"/>
  <c r="BG29" i="31" s="1"/>
  <c r="BO30" i="31"/>
  <c r="BO29" i="31" s="1"/>
  <c r="AV5" i="31"/>
  <c r="AV4" i="31" s="1"/>
  <c r="AV30" i="31"/>
  <c r="AV29" i="31" s="1"/>
  <c r="BD5" i="31"/>
  <c r="BD4" i="31" s="1"/>
  <c r="BD30" i="31"/>
  <c r="BD29" i="31" s="1"/>
  <c r="BL5" i="31"/>
  <c r="BL4" i="31" s="1"/>
  <c r="BL30" i="31"/>
  <c r="BL29" i="31" s="1"/>
  <c r="BK9" i="31"/>
  <c r="BF34" i="31"/>
  <c r="BN34" i="31"/>
  <c r="CD34" i="31"/>
  <c r="CD29" i="31" s="1"/>
  <c r="BU13" i="31"/>
  <c r="BQ13" i="31"/>
  <c r="BY38" i="31"/>
  <c r="BY13" i="31"/>
  <c r="BT29" i="31"/>
  <c r="CB29" i="31"/>
  <c r="BC30" i="31"/>
  <c r="BC29" i="31" s="1"/>
  <c r="BZ34" i="31"/>
  <c r="BZ29" i="31" s="1"/>
  <c r="BH34" i="31"/>
  <c r="BL38" i="31"/>
  <c r="BZ38" i="31"/>
  <c r="BO5" i="31"/>
  <c r="BO4" i="31" s="1"/>
  <c r="AR30" i="31"/>
  <c r="AZ30" i="31"/>
  <c r="AZ29" i="31" s="1"/>
  <c r="BH30" i="31"/>
  <c r="AY34" i="31"/>
  <c r="BG34" i="31"/>
  <c r="BO34" i="31"/>
  <c r="BW34" i="31"/>
  <c r="BW29" i="31" s="1"/>
  <c r="CE34" i="31"/>
  <c r="CE29" i="31" s="1"/>
  <c r="BJ20" i="31"/>
  <c r="CF34" i="31"/>
  <c r="CF29" i="31" s="1"/>
  <c r="CB13" i="30"/>
  <c r="CB12" i="30" s="1"/>
  <c r="BZ4" i="31"/>
  <c r="AS30" i="31"/>
  <c r="AS29" i="31" s="1"/>
  <c r="BA29" i="31"/>
  <c r="BI29" i="31"/>
  <c r="BQ29" i="31"/>
  <c r="BP20" i="31"/>
  <c r="AR34" i="31"/>
  <c r="BJ34" i="31"/>
  <c r="BN38" i="31"/>
  <c r="CB38" i="31"/>
  <c r="CD18" i="32"/>
  <c r="CD17" i="32" s="1"/>
  <c r="L4" i="32"/>
  <c r="BT5" i="30"/>
  <c r="AT30" i="31"/>
  <c r="BB30" i="31"/>
  <c r="BB29" i="31" s="1"/>
  <c r="BJ30" i="31"/>
  <c r="BR30" i="31"/>
  <c r="BR29" i="31" s="1"/>
  <c r="BS9" i="31"/>
  <c r="BS4" i="31" s="1"/>
  <c r="AS9" i="31"/>
  <c r="BA9" i="31"/>
  <c r="BI9" i="31"/>
  <c r="BQ9" i="31"/>
  <c r="BY9" i="31"/>
  <c r="BY4" i="31" s="1"/>
  <c r="AQ9" i="31"/>
  <c r="AY9" i="31"/>
  <c r="BG9" i="31"/>
  <c r="BG4" i="31" s="1"/>
  <c r="BO9" i="31"/>
  <c r="BW9" i="31"/>
  <c r="BW4" i="31" s="1"/>
  <c r="CE9" i="31"/>
  <c r="CE4" i="31" s="1"/>
  <c r="BQ45" i="31"/>
  <c r="BV45" i="31"/>
  <c r="CD45" i="31"/>
  <c r="BK30" i="31"/>
  <c r="BK29" i="31" s="1"/>
  <c r="AS34" i="31"/>
  <c r="BP34" i="31"/>
  <c r="AX34" i="31"/>
  <c r="BO38" i="31"/>
  <c r="BX45" i="31"/>
  <c r="S18" i="32"/>
  <c r="S17" i="32" s="1"/>
  <c r="AI18" i="32"/>
  <c r="AI17" i="32" s="1"/>
  <c r="BG18" i="32"/>
  <c r="BG17" i="32" s="1"/>
  <c r="CE18" i="32"/>
  <c r="CE17" i="32" s="1"/>
  <c r="AH17" i="32"/>
  <c r="AS5" i="31"/>
  <c r="BA5" i="31"/>
  <c r="BI5" i="31"/>
  <c r="BI4" i="31" s="1"/>
  <c r="BQ5" i="31"/>
  <c r="BQ4" i="31" s="1"/>
  <c r="BV13" i="31"/>
  <c r="CD13" i="31"/>
  <c r="BT20" i="31"/>
  <c r="CB20" i="31"/>
  <c r="BP38" i="31"/>
  <c r="BN45" i="31"/>
  <c r="Q5" i="32"/>
  <c r="Q4" i="32" s="1"/>
  <c r="AG5" i="32"/>
  <c r="AG4" i="32" s="1"/>
  <c r="AJ18" i="32"/>
  <c r="AJ17" i="32" s="1"/>
  <c r="L18" i="32"/>
  <c r="L17" i="32" s="1"/>
  <c r="H5" i="32"/>
  <c r="H4" i="32" s="1"/>
  <c r="H18" i="32"/>
  <c r="H17" i="32" s="1"/>
  <c r="P5" i="32"/>
  <c r="P4" i="32" s="1"/>
  <c r="P18" i="32"/>
  <c r="P17" i="32" s="1"/>
  <c r="X5" i="32"/>
  <c r="X4" i="32" s="1"/>
  <c r="X18" i="32"/>
  <c r="X17" i="32" s="1"/>
  <c r="AF5" i="32"/>
  <c r="AF4" i="32" s="1"/>
  <c r="AF18" i="32"/>
  <c r="AF17" i="32" s="1"/>
  <c r="AN5" i="32"/>
  <c r="AN4" i="32" s="1"/>
  <c r="AN18" i="32"/>
  <c r="AN17" i="32" s="1"/>
  <c r="AV5" i="32"/>
  <c r="AV4" i="32" s="1"/>
  <c r="AV18" i="32"/>
  <c r="AV17" i="32" s="1"/>
  <c r="BD5" i="32"/>
  <c r="BD4" i="32" s="1"/>
  <c r="BD18" i="32"/>
  <c r="BD17" i="32" s="1"/>
  <c r="BL5" i="32"/>
  <c r="BL4" i="32" s="1"/>
  <c r="BL18" i="32"/>
  <c r="BL17" i="32" s="1"/>
  <c r="BT5" i="32"/>
  <c r="BT4" i="32" s="1"/>
  <c r="BT18" i="32"/>
  <c r="BT17" i="32" s="1"/>
  <c r="CB5" i="32"/>
  <c r="CB4" i="32" s="1"/>
  <c r="CB18" i="32"/>
  <c r="CB17" i="32" s="1"/>
  <c r="BH18" i="32"/>
  <c r="BH17" i="32" s="1"/>
  <c r="BX13" i="31"/>
  <c r="CF13" i="31"/>
  <c r="BV20" i="31"/>
  <c r="CD20" i="31"/>
  <c r="BJ38" i="31"/>
  <c r="BR38" i="31"/>
  <c r="BP45" i="31"/>
  <c r="I18" i="32"/>
  <c r="I17" i="32" s="1"/>
  <c r="Q18" i="32"/>
  <c r="Q17" i="32" s="1"/>
  <c r="Y18" i="32"/>
  <c r="Y17" i="32" s="1"/>
  <c r="AG18" i="32"/>
  <c r="AG17" i="32" s="1"/>
  <c r="AO18" i="32"/>
  <c r="AO17" i="32" s="1"/>
  <c r="AW18" i="32"/>
  <c r="AW17" i="32" s="1"/>
  <c r="BE18" i="32"/>
  <c r="BE17" i="32" s="1"/>
  <c r="BM18" i="32"/>
  <c r="BM17" i="32" s="1"/>
  <c r="BU18" i="32"/>
  <c r="BU17" i="32" s="1"/>
  <c r="CC18" i="32"/>
  <c r="CC17" i="32" s="1"/>
  <c r="CF5" i="32"/>
  <c r="CF4" i="32" s="1"/>
  <c r="T18" i="32"/>
  <c r="T17" i="32" s="1"/>
  <c r="R30" i="32"/>
  <c r="BF30" i="32"/>
  <c r="BV30" i="32"/>
  <c r="BG5" i="32"/>
  <c r="BG4" i="32" s="1"/>
  <c r="J5" i="32"/>
  <c r="J4" i="32" s="1"/>
  <c r="R5" i="32"/>
  <c r="R4" i="32" s="1"/>
  <c r="Z5" i="32"/>
  <c r="Z4" i="32" s="1"/>
  <c r="AH5" i="32"/>
  <c r="AH4" i="32" s="1"/>
  <c r="AP5" i="32"/>
  <c r="AP4" i="32" s="1"/>
  <c r="AX5" i="32"/>
  <c r="AX4" i="32" s="1"/>
  <c r="BF5" i="32"/>
  <c r="BF4" i="32" s="1"/>
  <c r="BN5" i="32"/>
  <c r="BN4" i="32" s="1"/>
  <c r="BV5" i="32"/>
  <c r="BV4" i="32" s="1"/>
  <c r="CD5" i="32"/>
  <c r="CD4" i="32" s="1"/>
  <c r="AB18" i="32"/>
  <c r="AB17" i="32" s="1"/>
  <c r="AB5" i="32"/>
  <c r="AB4" i="32" s="1"/>
  <c r="AR18" i="32"/>
  <c r="AR17" i="32" s="1"/>
  <c r="BN18" i="32"/>
  <c r="BN17" i="32" s="1"/>
  <c r="AZ18" i="32"/>
  <c r="AZ17" i="32" s="1"/>
  <c r="AC4" i="33"/>
  <c r="BI4" i="33"/>
  <c r="I5" i="32"/>
  <c r="I4" i="32" s="1"/>
  <c r="Y5" i="32"/>
  <c r="Y4" i="32" s="1"/>
  <c r="AO5" i="32"/>
  <c r="AO4" i="32" s="1"/>
  <c r="CE5" i="32"/>
  <c r="CE4" i="32" s="1"/>
  <c r="D18" i="32"/>
  <c r="D17" i="32" s="1"/>
  <c r="Z18" i="32"/>
  <c r="Z17" i="32" s="1"/>
  <c r="BP18" i="32"/>
  <c r="BP17" i="32" s="1"/>
  <c r="AV15" i="33"/>
  <c r="E18" i="32"/>
  <c r="E17" i="32" s="1"/>
  <c r="M18" i="32"/>
  <c r="M17" i="32" s="1"/>
  <c r="U18" i="32"/>
  <c r="U17" i="32" s="1"/>
  <c r="AC18" i="32"/>
  <c r="AC17" i="32" s="1"/>
  <c r="AK18" i="32"/>
  <c r="AK17" i="32" s="1"/>
  <c r="AS18" i="32"/>
  <c r="AS17" i="32" s="1"/>
  <c r="BA18" i="32"/>
  <c r="BA17" i="32" s="1"/>
  <c r="BI18" i="32"/>
  <c r="BI17" i="32" s="1"/>
  <c r="BQ18" i="32"/>
  <c r="BQ17" i="32" s="1"/>
  <c r="BY18" i="32"/>
  <c r="BY17" i="32" s="1"/>
  <c r="CF18" i="32"/>
  <c r="CF17" i="32" s="1"/>
  <c r="AE4" i="33"/>
  <c r="BK4" i="33"/>
  <c r="BH5" i="32"/>
  <c r="BH4" i="32" s="1"/>
  <c r="BP5" i="32"/>
  <c r="BP4" i="32" s="1"/>
  <c r="BX5" i="32"/>
  <c r="BX4" i="32" s="1"/>
  <c r="AV4" i="33"/>
  <c r="AH15" i="33"/>
  <c r="BN15" i="33"/>
  <c r="BV15" i="33"/>
  <c r="E4" i="33"/>
  <c r="AK4" i="33"/>
  <c r="BQ4" i="33"/>
  <c r="H15" i="33"/>
  <c r="BD15" i="33"/>
  <c r="F4" i="33"/>
  <c r="BR4" i="33"/>
  <c r="D15" i="33"/>
  <c r="L15" i="33"/>
  <c r="T15" i="33"/>
  <c r="AB15" i="33"/>
  <c r="AJ15" i="33"/>
  <c r="AR15" i="33"/>
  <c r="BH15" i="33"/>
  <c r="BP15" i="33"/>
  <c r="BX15" i="33"/>
  <c r="CF15" i="33"/>
  <c r="BD4" i="33"/>
  <c r="BS4" i="33"/>
  <c r="AH30" i="32"/>
  <c r="BN30" i="32"/>
  <c r="H4" i="33"/>
  <c r="BT4" i="33"/>
  <c r="J15" i="33"/>
  <c r="AB6" i="33"/>
  <c r="AB4" i="33" s="1"/>
  <c r="BH6" i="33"/>
  <c r="BH4" i="33" s="1"/>
  <c r="T6" i="33"/>
  <c r="T4" i="33" s="1"/>
  <c r="AD6" i="33"/>
  <c r="AD4" i="33" s="1"/>
  <c r="AZ6" i="33"/>
  <c r="BJ6" i="33"/>
  <c r="BJ4" i="33" s="1"/>
  <c r="CF6" i="33"/>
  <c r="CF4" i="33" s="1"/>
  <c r="K17" i="33"/>
  <c r="K15" i="33" s="1"/>
  <c r="K6" i="33"/>
  <c r="K4" i="33" s="1"/>
  <c r="S17" i="33"/>
  <c r="S15" i="33" s="1"/>
  <c r="S6" i="33"/>
  <c r="S4" i="33" s="1"/>
  <c r="AA17" i="33"/>
  <c r="AA6" i="33"/>
  <c r="AI17" i="33"/>
  <c r="AI15" i="33" s="1"/>
  <c r="AI6" i="33"/>
  <c r="AI4" i="33" s="1"/>
  <c r="AQ17" i="33"/>
  <c r="AQ15" i="33" s="1"/>
  <c r="AQ6" i="33"/>
  <c r="AQ4" i="33" s="1"/>
  <c r="AY17" i="33"/>
  <c r="AY15" i="33" s="1"/>
  <c r="AY6" i="33"/>
  <c r="AY4" i="33" s="1"/>
  <c r="BG17" i="33"/>
  <c r="BG15" i="33" s="1"/>
  <c r="BG6" i="33"/>
  <c r="BG4" i="33" s="1"/>
  <c r="BO17" i="33"/>
  <c r="BO15" i="33" s="1"/>
  <c r="BO6" i="33"/>
  <c r="BO4" i="33" s="1"/>
  <c r="BW17" i="33"/>
  <c r="BW15" i="33" s="1"/>
  <c r="BW6" i="33"/>
  <c r="BW4" i="33" s="1"/>
  <c r="CE17" i="33"/>
  <c r="CE15" i="33" s="1"/>
  <c r="CE6" i="33"/>
  <c r="CE4" i="33" s="1"/>
  <c r="R15" i="33"/>
  <c r="Z15" i="33"/>
  <c r="AX15" i="33"/>
  <c r="BF15" i="33"/>
  <c r="CD15" i="33"/>
  <c r="CC5" i="34"/>
  <c r="CA5" i="34"/>
  <c r="U4" i="33"/>
  <c r="BA4" i="33"/>
  <c r="BL17" i="33"/>
  <c r="CD5" i="34"/>
  <c r="CB5" i="34"/>
  <c r="BZ18" i="34"/>
  <c r="L6" i="33"/>
  <c r="L4" i="33" s="1"/>
  <c r="V6" i="33"/>
  <c r="V4" i="33" s="1"/>
  <c r="AR6" i="33"/>
  <c r="AR4" i="33" s="1"/>
  <c r="BB6" i="33"/>
  <c r="BB4" i="33" s="1"/>
  <c r="BX6" i="33"/>
  <c r="BY11" i="34"/>
  <c r="BW11" i="34"/>
  <c r="CE11" i="34"/>
  <c r="M6" i="33"/>
  <c r="M4" i="33" s="1"/>
  <c r="W6" i="33"/>
  <c r="W4" i="33" s="1"/>
  <c r="AS6" i="33"/>
  <c r="AS4" i="33" s="1"/>
  <c r="BC6" i="33"/>
  <c r="BC4" i="33" s="1"/>
  <c r="BY6" i="33"/>
  <c r="BY4" i="33" s="1"/>
  <c r="F17" i="33"/>
  <c r="F15" i="33" s="1"/>
  <c r="N17" i="33"/>
  <c r="V17" i="33"/>
  <c r="V15" i="33" s="1"/>
  <c r="AD17" i="33"/>
  <c r="AD15" i="33" s="1"/>
  <c r="AL17" i="33"/>
  <c r="AT17" i="33"/>
  <c r="BB17" i="33"/>
  <c r="BB15" i="33" s="1"/>
  <c r="BJ17" i="33"/>
  <c r="BJ15" i="33" s="1"/>
  <c r="BR17" i="33"/>
  <c r="BR15" i="33" s="1"/>
  <c r="BZ17" i="33"/>
  <c r="AF17" i="33"/>
  <c r="D6" i="33"/>
  <c r="D4" i="33" s="1"/>
  <c r="AJ6" i="33"/>
  <c r="AJ4" i="33" s="1"/>
  <c r="BP6" i="33"/>
  <c r="BP4" i="33" s="1"/>
  <c r="G17" i="33"/>
  <c r="O17" i="33"/>
  <c r="W15" i="33"/>
  <c r="AE17" i="33"/>
  <c r="AE15" i="33" s="1"/>
  <c r="AU17" i="33"/>
  <c r="BC17" i="33"/>
  <c r="BC15" i="33" s="1"/>
  <c r="BK17" i="33"/>
  <c r="BK15" i="33" s="1"/>
  <c r="BS15" i="33"/>
  <c r="BZ11" i="34"/>
  <c r="BX11" i="34"/>
  <c r="CF11" i="34"/>
  <c r="BX4" i="34"/>
  <c r="J6" i="33"/>
  <c r="J4" i="33" s="1"/>
  <c r="R6" i="33"/>
  <c r="R4" i="33" s="1"/>
  <c r="Z6" i="33"/>
  <c r="Z4" i="33" s="1"/>
  <c r="AH6" i="33"/>
  <c r="AH4" i="33" s="1"/>
  <c r="AP6" i="33"/>
  <c r="AP4" i="33" s="1"/>
  <c r="AX6" i="33"/>
  <c r="AX4" i="33" s="1"/>
  <c r="BF6" i="33"/>
  <c r="BF4" i="33" s="1"/>
  <c r="BN6" i="33"/>
  <c r="BN4" i="33" s="1"/>
  <c r="BV6" i="33"/>
  <c r="BV4" i="33" s="1"/>
  <c r="CD6" i="33"/>
  <c r="CD4" i="33" s="1"/>
  <c r="BY18" i="34"/>
  <c r="CC31" i="12" l="1"/>
  <c r="BV96" i="12"/>
  <c r="BT40" i="12"/>
  <c r="BT105" i="12" s="1"/>
  <c r="AB132" i="9"/>
  <c r="BL31" i="12"/>
  <c r="AJ132" i="9"/>
  <c r="BZ31" i="12"/>
  <c r="BZ32" i="12" s="1"/>
  <c r="BZ96" i="12"/>
  <c r="BS92" i="12"/>
  <c r="AH140" i="9"/>
  <c r="Z75" i="9"/>
  <c r="BY96" i="12"/>
  <c r="R139" i="9"/>
  <c r="CA92" i="12"/>
  <c r="BS96" i="12"/>
  <c r="BQ96" i="12"/>
  <c r="Z125" i="9"/>
  <c r="BD7" i="4" s="1"/>
  <c r="CE98" i="12"/>
  <c r="N132" i="9"/>
  <c r="BK98" i="12"/>
  <c r="BD31" i="12"/>
  <c r="BL96" i="12"/>
  <c r="AT106" i="12"/>
  <c r="BH98" i="12"/>
  <c r="CB96" i="12"/>
  <c r="CE92" i="12"/>
  <c r="AT132" i="9"/>
  <c r="BR96" i="12"/>
  <c r="BL98" i="12"/>
  <c r="K139" i="9"/>
  <c r="K136" i="9" s="1"/>
  <c r="CF92" i="12"/>
  <c r="AV98" i="12"/>
  <c r="R125" i="9"/>
  <c r="R126" i="9" s="1"/>
  <c r="AV16" i="5" s="1"/>
  <c r="BX98" i="12"/>
  <c r="CF98" i="12"/>
  <c r="I75" i="9"/>
  <c r="I76" i="9" s="1"/>
  <c r="AM15" i="5" s="1"/>
  <c r="BX92" i="12"/>
  <c r="CB98" i="12"/>
  <c r="BL92" i="12"/>
  <c r="AZ125" i="9"/>
  <c r="CD7" i="4" s="1"/>
  <c r="AX75" i="9"/>
  <c r="AX76" i="9" s="1"/>
  <c r="CB15" i="5" s="1"/>
  <c r="AZ132" i="9"/>
  <c r="L75" i="9"/>
  <c r="L76" i="9" s="1"/>
  <c r="AP15" i="5" s="1"/>
  <c r="AV75" i="9"/>
  <c r="BZ7" i="5" s="1"/>
  <c r="F139" i="9"/>
  <c r="U75" i="9"/>
  <c r="U76" i="9" s="1"/>
  <c r="AY15" i="5" s="1"/>
  <c r="D132" i="9"/>
  <c r="H136" i="9"/>
  <c r="CB92" i="12"/>
  <c r="AU75" i="9"/>
  <c r="AS75" i="9"/>
  <c r="AS76" i="9" s="1"/>
  <c r="BW15" i="5" s="1"/>
  <c r="AQ75" i="9"/>
  <c r="H140" i="9"/>
  <c r="AO140" i="9"/>
  <c r="AK140" i="9"/>
  <c r="AY132" i="9"/>
  <c r="Z132" i="9"/>
  <c r="AE136" i="9"/>
  <c r="AY136" i="9"/>
  <c r="F132" i="9"/>
  <c r="AQ136" i="9"/>
  <c r="Y75" i="9"/>
  <c r="BC7" i="5" s="1"/>
  <c r="AX21" i="23"/>
  <c r="AX22" i="23"/>
  <c r="BB82" i="6"/>
  <c r="AJ82" i="6"/>
  <c r="AI8" i="3"/>
  <c r="BQ10" i="5"/>
  <c r="BS10" i="5"/>
  <c r="BG17" i="10"/>
  <c r="BY10" i="5"/>
  <c r="AH21" i="23"/>
  <c r="AH22" i="23"/>
  <c r="CF22" i="23"/>
  <c r="AT17" i="10"/>
  <c r="V8" i="3"/>
  <c r="AV17" i="10"/>
  <c r="BV10" i="5"/>
  <c r="CA10" i="5"/>
  <c r="CC17" i="10"/>
  <c r="AA8" i="3"/>
  <c r="BR21" i="23"/>
  <c r="BR22" i="23"/>
  <c r="BS4" i="22"/>
  <c r="BS5" i="22"/>
  <c r="BS58" i="22" s="1"/>
  <c r="BS17" i="15"/>
  <c r="BP22" i="23"/>
  <c r="BP21" i="23"/>
  <c r="BZ17" i="10"/>
  <c r="BF82" i="6"/>
  <c r="BZ10" i="5"/>
  <c r="Z8" i="3"/>
  <c r="AR82" i="6"/>
  <c r="AX82" i="6"/>
  <c r="BX10" i="5"/>
  <c r="W8" i="3"/>
  <c r="AO4" i="30"/>
  <c r="AO6" i="12" s="1"/>
  <c r="AO12" i="30"/>
  <c r="CD39" i="27"/>
  <c r="AF39" i="27"/>
  <c r="AX4" i="25"/>
  <c r="AX8" i="16"/>
  <c r="CC5" i="16"/>
  <c r="CA4" i="25"/>
  <c r="CA8" i="16"/>
  <c r="BZ21" i="23"/>
  <c r="BZ22" i="23"/>
  <c r="AO93" i="12"/>
  <c r="AO11" i="12"/>
  <c r="AO38" i="12"/>
  <c r="AM5" i="22"/>
  <c r="AM58" i="22" s="1"/>
  <c r="AM17" i="15"/>
  <c r="AX18" i="15"/>
  <c r="AX13" i="16"/>
  <c r="BZ23" i="19"/>
  <c r="BZ4" i="19"/>
  <c r="BZ7" i="6" s="1"/>
  <c r="BC23" i="19"/>
  <c r="BC4" i="19"/>
  <c r="BC7" i="6" s="1"/>
  <c r="BU28" i="17"/>
  <c r="BK42" i="17"/>
  <c r="CD24" i="17"/>
  <c r="AV33" i="15"/>
  <c r="BD5" i="15"/>
  <c r="BL46" i="17"/>
  <c r="CE104" i="12"/>
  <c r="BX106" i="12"/>
  <c r="CB108" i="12"/>
  <c r="CB102" i="12"/>
  <c r="BO24" i="12"/>
  <c r="CA32" i="12"/>
  <c r="BU24" i="12"/>
  <c r="K111" i="9"/>
  <c r="BU10" i="5"/>
  <c r="BX137" i="10"/>
  <c r="AN10" i="5"/>
  <c r="BY4" i="34"/>
  <c r="BX4" i="33"/>
  <c r="BH29" i="31"/>
  <c r="BO4" i="30"/>
  <c r="BO6" i="12"/>
  <c r="S4" i="30"/>
  <c r="CD4" i="30"/>
  <c r="CD6" i="12"/>
  <c r="AH12" i="30"/>
  <c r="AH4" i="30"/>
  <c r="AH6" i="12" s="1"/>
  <c r="AH12" i="12" s="1"/>
  <c r="BQ4" i="30"/>
  <c r="BQ6" i="12"/>
  <c r="W39" i="27"/>
  <c r="CE39" i="27"/>
  <c r="AB39" i="27"/>
  <c r="AP48" i="27"/>
  <c r="R39" i="27"/>
  <c r="AW39" i="27"/>
  <c r="BM15" i="33"/>
  <c r="BM4" i="33"/>
  <c r="AG15" i="33"/>
  <c r="AG4" i="33"/>
  <c r="BS15" i="27"/>
  <c r="O39" i="27"/>
  <c r="BL4" i="33"/>
  <c r="AN15" i="33"/>
  <c r="AN4" i="33"/>
  <c r="P15" i="33"/>
  <c r="P4" i="33"/>
  <c r="AU48" i="27"/>
  <c r="AO39" i="27"/>
  <c r="BN39" i="27"/>
  <c r="BX39" i="27"/>
  <c r="AL4" i="33"/>
  <c r="BP15" i="27"/>
  <c r="AW71" i="12"/>
  <c r="BZ15" i="27"/>
  <c r="BA70" i="12"/>
  <c r="BA71" i="12"/>
  <c r="BE70" i="12"/>
  <c r="BY4" i="25"/>
  <c r="BY8" i="16"/>
  <c r="AX71" i="12"/>
  <c r="AH26" i="25"/>
  <c r="BQ15" i="27"/>
  <c r="BW26" i="25"/>
  <c r="AQ26" i="25"/>
  <c r="BP5" i="16"/>
  <c r="AS39" i="27"/>
  <c r="AC39" i="27"/>
  <c r="BX26" i="25"/>
  <c r="BQ4" i="25"/>
  <c r="BQ8" i="16"/>
  <c r="BD4" i="25"/>
  <c r="BO17" i="24"/>
  <c r="BO14" i="6"/>
  <c r="BR26" i="25"/>
  <c r="AL26" i="25"/>
  <c r="BC26" i="25"/>
  <c r="AW62" i="12"/>
  <c r="BX62" i="12"/>
  <c r="AT61" i="12"/>
  <c r="BY31" i="23"/>
  <c r="BY14" i="23"/>
  <c r="BY21" i="16"/>
  <c r="BY49" i="15"/>
  <c r="AU99" i="9"/>
  <c r="BY43" i="6"/>
  <c r="BH62" i="12"/>
  <c r="AJ62" i="12"/>
  <c r="CB62" i="12"/>
  <c r="AD21" i="23"/>
  <c r="AD22" i="23"/>
  <c r="AU5" i="23"/>
  <c r="AU4" i="23"/>
  <c r="AU19" i="16"/>
  <c r="AV21" i="23"/>
  <c r="BD5" i="23"/>
  <c r="BG22" i="23"/>
  <c r="AW93" i="12"/>
  <c r="AW11" i="12"/>
  <c r="AW38" i="12"/>
  <c r="AP81" i="22"/>
  <c r="AP27" i="22"/>
  <c r="AQ13" i="16"/>
  <c r="AQ18" i="15"/>
  <c r="AJ81" i="22"/>
  <c r="AJ27" i="22"/>
  <c r="AJ15" i="16" s="1"/>
  <c r="CA5" i="23"/>
  <c r="CA4" i="23"/>
  <c r="CA20" i="16"/>
  <c r="AM22" i="23"/>
  <c r="N19" i="15"/>
  <c r="BC15" i="16"/>
  <c r="BO22" i="23"/>
  <c r="BP13" i="16"/>
  <c r="BP18" i="15"/>
  <c r="BX21" i="23"/>
  <c r="AK21" i="23"/>
  <c r="AI81" i="22"/>
  <c r="CF4" i="23"/>
  <c r="CF19" i="16"/>
  <c r="BY18" i="16"/>
  <c r="AS4" i="23"/>
  <c r="AS19" i="16"/>
  <c r="AH5" i="23"/>
  <c r="BG17" i="22"/>
  <c r="BM5" i="22"/>
  <c r="BM58" i="22" s="1"/>
  <c r="BM17" i="15"/>
  <c r="AU93" i="12"/>
  <c r="AU11" i="12"/>
  <c r="AU38" i="12"/>
  <c r="W19" i="15"/>
  <c r="BW15" i="16"/>
  <c r="BS13" i="16"/>
  <c r="BS18" i="15"/>
  <c r="BG71" i="22"/>
  <c r="AR5" i="22"/>
  <c r="AR58" i="22" s="1"/>
  <c r="AR4" i="22"/>
  <c r="AR17" i="15"/>
  <c r="L5" i="22"/>
  <c r="L4" i="22"/>
  <c r="L17" i="15"/>
  <c r="BF17" i="22"/>
  <c r="AE18" i="15"/>
  <c r="AE4" i="22"/>
  <c r="BQ4" i="22"/>
  <c r="BE5" i="22"/>
  <c r="BE58" i="22" s="1"/>
  <c r="BE17" i="15"/>
  <c r="Y5" i="22"/>
  <c r="Y4" i="22"/>
  <c r="Y17" i="15"/>
  <c r="BX62" i="22"/>
  <c r="BD5" i="22"/>
  <c r="BD58" i="22" s="1"/>
  <c r="BD4" i="22"/>
  <c r="BD17" i="15"/>
  <c r="X5" i="22"/>
  <c r="X4" i="22"/>
  <c r="X17" i="15"/>
  <c r="AQ4" i="18"/>
  <c r="BX4" i="19"/>
  <c r="BX7" i="6" s="1"/>
  <c r="BX23" i="19"/>
  <c r="BD78" i="6"/>
  <c r="R4" i="22"/>
  <c r="R18" i="15"/>
  <c r="BI13" i="16"/>
  <c r="BI18" i="15"/>
  <c r="AW4" i="18"/>
  <c r="U18" i="15"/>
  <c r="BD4" i="18"/>
  <c r="BJ23" i="19"/>
  <c r="BJ4" i="19"/>
  <c r="BJ7" i="6" s="1"/>
  <c r="AZ78" i="6"/>
  <c r="BO23" i="19"/>
  <c r="BO4" i="19"/>
  <c r="BO7" i="6" s="1"/>
  <c r="BV4" i="18"/>
  <c r="BR33" i="15"/>
  <c r="BQ5" i="16"/>
  <c r="BB10" i="4"/>
  <c r="AS4" i="18"/>
  <c r="BT78" i="6"/>
  <c r="BF51" i="17"/>
  <c r="BF42" i="17"/>
  <c r="BH5" i="16"/>
  <c r="BU42" i="17"/>
  <c r="CA37" i="17"/>
  <c r="CF24" i="17"/>
  <c r="CA5" i="15"/>
  <c r="BZ37" i="17"/>
  <c r="W36" i="15"/>
  <c r="BO24" i="17"/>
  <c r="BS11" i="17"/>
  <c r="BH5" i="17"/>
  <c r="BZ42" i="17"/>
  <c r="CC32" i="17"/>
  <c r="CC24" i="17"/>
  <c r="BZ11" i="17"/>
  <c r="BM33" i="15"/>
  <c r="CD46" i="17"/>
  <c r="BY42" i="17"/>
  <c r="BX28" i="17"/>
  <c r="CC5" i="17"/>
  <c r="CB5" i="15"/>
  <c r="BO33" i="17"/>
  <c r="BO32" i="15"/>
  <c r="BO42" i="17"/>
  <c r="BR36" i="15"/>
  <c r="AT36" i="15"/>
  <c r="N36" i="15"/>
  <c r="AN36" i="15"/>
  <c r="H36" i="15"/>
  <c r="AG36" i="15"/>
  <c r="R36" i="15"/>
  <c r="CE11" i="17"/>
  <c r="AK106" i="12"/>
  <c r="BZ42" i="12"/>
  <c r="BZ103" i="12"/>
  <c r="AY32" i="12"/>
  <c r="CF106" i="12"/>
  <c r="BV104" i="12"/>
  <c r="BI42" i="12"/>
  <c r="BI103" i="12"/>
  <c r="BB28" i="15"/>
  <c r="BW106" i="12"/>
  <c r="BM104" i="12"/>
  <c r="CA102" i="12"/>
  <c r="CA108" i="12"/>
  <c r="CB99" i="12"/>
  <c r="CB12" i="12"/>
  <c r="AP36" i="15"/>
  <c r="AX106" i="12"/>
  <c r="AN104" i="12"/>
  <c r="BR102" i="12"/>
  <c r="BR108" i="12"/>
  <c r="BM106" i="12"/>
  <c r="AU104" i="12"/>
  <c r="AH103" i="12"/>
  <c r="BR104" i="12"/>
  <c r="CF102" i="12"/>
  <c r="CF108" i="12"/>
  <c r="AL32" i="12"/>
  <c r="BS106" i="12"/>
  <c r="BA104" i="12"/>
  <c r="AN42" i="12"/>
  <c r="AN103" i="12"/>
  <c r="BT86" i="12"/>
  <c r="AS111" i="9"/>
  <c r="AN139" i="9"/>
  <c r="AN136" i="9" s="1"/>
  <c r="AJ125" i="9"/>
  <c r="BT74" i="12"/>
  <c r="AZ104" i="12"/>
  <c r="AI132" i="9"/>
  <c r="BB86" i="12"/>
  <c r="BU32" i="12"/>
  <c r="BI32" i="12"/>
  <c r="CB32" i="12"/>
  <c r="AV32" i="12"/>
  <c r="CA93" i="12"/>
  <c r="BX86" i="12"/>
  <c r="AW111" i="9"/>
  <c r="BM78" i="12"/>
  <c r="BQ74" i="12"/>
  <c r="R140" i="9"/>
  <c r="BO86" i="12"/>
  <c r="AN111" i="9"/>
  <c r="BT78" i="12"/>
  <c r="CF74" i="12"/>
  <c r="BG74" i="12"/>
  <c r="BJ134" i="10"/>
  <c r="BJ22" i="10"/>
  <c r="BJ75" i="10" s="1"/>
  <c r="BJ76" i="10" s="1"/>
  <c r="AN16" i="10"/>
  <c r="AN141" i="10"/>
  <c r="AN140" i="10" s="1"/>
  <c r="AU78" i="12"/>
  <c r="BO139" i="10"/>
  <c r="AR138" i="9"/>
  <c r="BP125" i="10"/>
  <c r="BP126" i="10" s="1"/>
  <c r="CC107" i="12"/>
  <c r="CC97" i="12"/>
  <c r="BL75" i="10"/>
  <c r="BL76" i="10" s="1"/>
  <c r="AJ132" i="10"/>
  <c r="BM16" i="10"/>
  <c r="BM141" i="10"/>
  <c r="BM140" i="10" s="1"/>
  <c r="AZ105" i="12"/>
  <c r="N125" i="9"/>
  <c r="BJ78" i="12"/>
  <c r="CD139" i="10"/>
  <c r="BF139" i="10"/>
  <c r="AU22" i="10"/>
  <c r="AU75" i="10" s="1"/>
  <c r="AU76" i="10" s="1"/>
  <c r="AU134" i="10"/>
  <c r="BU86" i="12"/>
  <c r="CF31" i="12"/>
  <c r="AR31" i="12"/>
  <c r="AP136" i="9"/>
  <c r="CA141" i="10"/>
  <c r="CA16" i="10"/>
  <c r="I140" i="9"/>
  <c r="AL75" i="9"/>
  <c r="BO87" i="6"/>
  <c r="BM105" i="12"/>
  <c r="AJ125" i="10"/>
  <c r="AJ126" i="10" s="1"/>
  <c r="BL132" i="10"/>
  <c r="BZ137" i="10"/>
  <c r="AT137" i="10"/>
  <c r="BI16" i="10"/>
  <c r="BI141" i="10"/>
  <c r="BI140" i="10" s="1"/>
  <c r="AU138" i="9"/>
  <c r="W138" i="9"/>
  <c r="CE134" i="10"/>
  <c r="CE22" i="10"/>
  <c r="CE75" i="10" s="1"/>
  <c r="CE76" i="10" s="1"/>
  <c r="AI134" i="10"/>
  <c r="AI22" i="10"/>
  <c r="AI75" i="10" s="1"/>
  <c r="AI76" i="10" s="1"/>
  <c r="BQ137" i="10"/>
  <c r="AK137" i="10"/>
  <c r="AK136" i="10" s="1"/>
  <c r="BP141" i="10"/>
  <c r="BP140" i="10" s="1"/>
  <c r="BP16" i="10"/>
  <c r="N140" i="9"/>
  <c r="BS75" i="10"/>
  <c r="BS76" i="10" s="1"/>
  <c r="CD11" i="5"/>
  <c r="AI10" i="5"/>
  <c r="CD40" i="12"/>
  <c r="CD42" i="12" s="1"/>
  <c r="AH95" i="12"/>
  <c r="AH40" i="12"/>
  <c r="AH42" i="12" s="1"/>
  <c r="CC10" i="5"/>
  <c r="BT11" i="5"/>
  <c r="AP75" i="9"/>
  <c r="BT6" i="4" s="1"/>
  <c r="BM11" i="5"/>
  <c r="BG99" i="12"/>
  <c r="BG12" i="12"/>
  <c r="G9" i="3"/>
  <c r="AI94" i="12"/>
  <c r="F10" i="5"/>
  <c r="BA11" i="5"/>
  <c r="U11" i="5"/>
  <c r="R17" i="9"/>
  <c r="AV6" i="5"/>
  <c r="BO141" i="10"/>
  <c r="BO140" i="10" s="1"/>
  <c r="BO16" i="10"/>
  <c r="M140" i="9"/>
  <c r="BZ11" i="5"/>
  <c r="U10" i="5"/>
  <c r="T11" i="5"/>
  <c r="AG75" i="9"/>
  <c r="BK6" i="4" s="1"/>
  <c r="O132" i="9"/>
  <c r="BB6" i="5"/>
  <c r="X17" i="9"/>
  <c r="AR17" i="9"/>
  <c r="BV6" i="5"/>
  <c r="AX141" i="10"/>
  <c r="AX140" i="10" s="1"/>
  <c r="AX16" i="10"/>
  <c r="D140" i="9"/>
  <c r="BF11" i="5"/>
  <c r="K10" i="5"/>
  <c r="BJ40" i="12"/>
  <c r="AL105" i="12"/>
  <c r="AJ10" i="5"/>
  <c r="AS10" i="5"/>
  <c r="R9" i="5"/>
  <c r="AQ11" i="5"/>
  <c r="K11" i="5"/>
  <c r="BX104" i="12"/>
  <c r="AZ138" i="10"/>
  <c r="AZ75" i="9"/>
  <c r="AH22" i="10"/>
  <c r="AH75" i="10" s="1"/>
  <c r="AH76" i="10" s="1"/>
  <c r="AH134" i="10"/>
  <c r="AH132" i="10" s="1"/>
  <c r="AO11" i="5"/>
  <c r="BY105" i="12"/>
  <c r="AI99" i="12"/>
  <c r="AI12" i="12"/>
  <c r="BG138" i="10"/>
  <c r="P75" i="9"/>
  <c r="AT6" i="4" s="1"/>
  <c r="BU134" i="10"/>
  <c r="BU22" i="10"/>
  <c r="BU75" i="10" s="1"/>
  <c r="BU76" i="10" s="1"/>
  <c r="AW134" i="10"/>
  <c r="AW22" i="10"/>
  <c r="AW75" i="10" s="1"/>
  <c r="AW76" i="10" s="1"/>
  <c r="J140" i="9"/>
  <c r="AZ38" i="7"/>
  <c r="BD10" i="5"/>
  <c r="BV4" i="30"/>
  <c r="BV6" i="12"/>
  <c r="AQ39" i="27"/>
  <c r="CB15" i="27"/>
  <c r="BK15" i="27"/>
  <c r="H39" i="27"/>
  <c r="N39" i="27"/>
  <c r="AJ26" i="25"/>
  <c r="R4" i="25"/>
  <c r="AI4" i="25"/>
  <c r="AI8" i="16"/>
  <c r="AW5" i="16"/>
  <c r="AO62" i="12"/>
  <c r="CB22" i="23"/>
  <c r="BS22" i="23"/>
  <c r="BS21" i="23"/>
  <c r="AT38" i="12"/>
  <c r="AT11" i="12"/>
  <c r="AT93" i="12"/>
  <c r="BM15" i="16"/>
  <c r="BW5" i="22"/>
  <c r="BW58" i="22" s="1"/>
  <c r="BW17" i="15"/>
  <c r="AI4" i="18"/>
  <c r="BE23" i="19"/>
  <c r="BE4" i="19"/>
  <c r="BE7" i="6" s="1"/>
  <c r="AO4" i="18"/>
  <c r="AT23" i="19"/>
  <c r="AT4" i="19"/>
  <c r="AT7" i="6" s="1"/>
  <c r="BR78" i="6"/>
  <c r="BK78" i="6"/>
  <c r="BK77" i="6"/>
  <c r="BN5" i="17"/>
  <c r="CE36" i="15"/>
  <c r="BQ10" i="4"/>
  <c r="AP12" i="12"/>
  <c r="BO106" i="12"/>
  <c r="CE103" i="12"/>
  <c r="CE42" i="12"/>
  <c r="BX102" i="12"/>
  <c r="BX108" i="12"/>
  <c r="BU107" i="12"/>
  <c r="BU97" i="12"/>
  <c r="AQ111" i="9"/>
  <c r="BB75" i="10"/>
  <c r="BB76" i="10" s="1"/>
  <c r="AH31" i="12"/>
  <c r="BF95" i="12"/>
  <c r="BF40" i="12"/>
  <c r="BN87" i="6"/>
  <c r="BG105" i="12"/>
  <c r="BU87" i="6"/>
  <c r="G9" i="5"/>
  <c r="BL11" i="5"/>
  <c r="CD4" i="34"/>
  <c r="CD18" i="34"/>
  <c r="AA4" i="33"/>
  <c r="AZ4" i="33"/>
  <c r="AQ4" i="31"/>
  <c r="BJ29" i="31"/>
  <c r="AR29" i="31"/>
  <c r="BP4" i="30"/>
  <c r="BP6" i="12"/>
  <c r="AQ92" i="12"/>
  <c r="AQ37" i="12"/>
  <c r="BJ4" i="30"/>
  <c r="BJ6" i="12"/>
  <c r="R4" i="30"/>
  <c r="U4" i="30"/>
  <c r="BW39" i="27"/>
  <c r="AR39" i="27"/>
  <c r="AQ48" i="27"/>
  <c r="S39" i="27"/>
  <c r="AH39" i="27"/>
  <c r="BT15" i="27"/>
  <c r="Q39" i="27"/>
  <c r="BE15" i="33"/>
  <c r="BE4" i="33"/>
  <c r="Y15" i="33"/>
  <c r="Y4" i="33"/>
  <c r="BZ39" i="27"/>
  <c r="AM48" i="27"/>
  <c r="Y39" i="27"/>
  <c r="AT48" i="27"/>
  <c r="BJ70" i="12"/>
  <c r="AK70" i="12"/>
  <c r="BN71" i="12"/>
  <c r="AS71" i="12"/>
  <c r="AW70" i="12"/>
  <c r="AK4" i="25"/>
  <c r="AK8" i="16"/>
  <c r="CD26" i="25"/>
  <c r="BQ48" i="27"/>
  <c r="BP26" i="25"/>
  <c r="BO26" i="25"/>
  <c r="AI26" i="25"/>
  <c r="BP4" i="25"/>
  <c r="AZ5" i="16"/>
  <c r="AS48" i="27"/>
  <c r="BV5" i="16"/>
  <c r="AT26" i="25"/>
  <c r="AS4" i="25"/>
  <c r="AS8" i="16"/>
  <c r="BE4" i="25"/>
  <c r="AJ61" i="12"/>
  <c r="BJ26" i="25"/>
  <c r="AD26" i="25"/>
  <c r="CA26" i="25"/>
  <c r="AU26" i="25"/>
  <c r="AW4" i="25"/>
  <c r="BP17" i="24"/>
  <c r="BP14" i="6"/>
  <c r="AK62" i="12"/>
  <c r="BD18" i="16"/>
  <c r="BX31" i="23"/>
  <c r="BX14" i="23"/>
  <c r="BX21" i="16"/>
  <c r="BX49" i="15"/>
  <c r="AT99" i="9"/>
  <c r="BX43" i="6"/>
  <c r="AN5" i="23"/>
  <c r="CB31" i="23"/>
  <c r="CB14" i="23"/>
  <c r="CB21" i="16"/>
  <c r="CB49" i="15"/>
  <c r="AX99" i="9"/>
  <c r="CB43" i="6"/>
  <c r="BM22" i="23"/>
  <c r="CE15" i="16"/>
  <c r="BT14" i="16"/>
  <c r="BT19" i="15"/>
  <c r="AA4" i="22"/>
  <c r="AA18" i="15"/>
  <c r="CB4" i="22"/>
  <c r="CB15" i="16"/>
  <c r="BR5" i="23"/>
  <c r="BR4" i="23"/>
  <c r="BR20" i="16"/>
  <c r="BS5" i="23"/>
  <c r="BS4" i="23"/>
  <c r="BS20" i="16"/>
  <c r="BA38" i="12"/>
  <c r="BA93" i="12"/>
  <c r="BA11" i="12"/>
  <c r="BR14" i="16"/>
  <c r="BR19" i="15"/>
  <c r="AO13" i="16"/>
  <c r="AO18" i="15"/>
  <c r="AZ93" i="12"/>
  <c r="AZ38" i="12"/>
  <c r="AZ11" i="12"/>
  <c r="AS14" i="16"/>
  <c r="AS19" i="15"/>
  <c r="AZ13" i="16"/>
  <c r="AZ18" i="15"/>
  <c r="BC13" i="16"/>
  <c r="BC18" i="15"/>
  <c r="BP18" i="16"/>
  <c r="BQ18" i="16"/>
  <c r="AK4" i="23"/>
  <c r="AK19" i="16"/>
  <c r="BE17" i="22"/>
  <c r="BE4" i="22" s="1"/>
  <c r="AY13" i="16"/>
  <c r="AY18" i="15"/>
  <c r="AM93" i="12"/>
  <c r="AM11" i="12"/>
  <c r="AM38" i="12"/>
  <c r="O5" i="22"/>
  <c r="O19" i="15"/>
  <c r="BO15" i="16"/>
  <c r="AJ5" i="22"/>
  <c r="AJ58" i="22" s="1"/>
  <c r="AJ4" i="22"/>
  <c r="AJ17" i="15"/>
  <c r="D5" i="22"/>
  <c r="D4" i="22"/>
  <c r="D17" i="15"/>
  <c r="BE15" i="16"/>
  <c r="AI58" i="22"/>
  <c r="BK13" i="16"/>
  <c r="BK18" i="15"/>
  <c r="W18" i="15"/>
  <c r="BY62" i="22"/>
  <c r="O4" i="22"/>
  <c r="N4" i="22"/>
  <c r="AW5" i="22"/>
  <c r="AW58" i="22" s="1"/>
  <c r="AW4" i="22"/>
  <c r="AW17" i="15"/>
  <c r="Q5" i="22"/>
  <c r="Q4" i="22"/>
  <c r="Q17" i="15"/>
  <c r="AV4" i="22"/>
  <c r="AV5" i="22"/>
  <c r="AV58" i="22" s="1"/>
  <c r="AV17" i="15"/>
  <c r="P5" i="22"/>
  <c r="P4" i="22"/>
  <c r="P17" i="15"/>
  <c r="BN78" i="6"/>
  <c r="AP13" i="16"/>
  <c r="AP18" i="15"/>
  <c r="J18" i="15"/>
  <c r="BA17" i="22"/>
  <c r="M18" i="15"/>
  <c r="AN4" i="18"/>
  <c r="BP58" i="22"/>
  <c r="BF4" i="18"/>
  <c r="BB33" i="15"/>
  <c r="BA5" i="16"/>
  <c r="BI4" i="19"/>
  <c r="BI7" i="6" s="1"/>
  <c r="AT10" i="4"/>
  <c r="BX33" i="15"/>
  <c r="BB78" i="6"/>
  <c r="BN33" i="15"/>
  <c r="CD51" i="17"/>
  <c r="CD42" i="17"/>
  <c r="BR23" i="19"/>
  <c r="CC51" i="17"/>
  <c r="BM42" i="17"/>
  <c r="BS37" i="17"/>
  <c r="CB28" i="17"/>
  <c r="BX24" i="17"/>
  <c r="CD19" i="17"/>
  <c r="BK5" i="15"/>
  <c r="BX51" i="17"/>
  <c r="G36" i="15"/>
  <c r="CE32" i="17"/>
  <c r="BG24" i="17"/>
  <c r="CA5" i="16"/>
  <c r="CB19" i="17"/>
  <c r="CB16" i="15"/>
  <c r="BK11" i="17"/>
  <c r="CF5" i="17"/>
  <c r="BJ42" i="17"/>
  <c r="BU24" i="17"/>
  <c r="BJ11" i="17"/>
  <c r="BE33" i="15"/>
  <c r="BK33" i="15"/>
  <c r="BV46" i="17"/>
  <c r="BQ42" i="17"/>
  <c r="BP28" i="17"/>
  <c r="CB24" i="17"/>
  <c r="BQ11" i="17"/>
  <c r="CF11" i="17"/>
  <c r="BU5" i="17"/>
  <c r="CE42" i="17"/>
  <c r="AA36" i="15"/>
  <c r="BH36" i="15"/>
  <c r="U36" i="15"/>
  <c r="AL36" i="15"/>
  <c r="F36" i="15"/>
  <c r="AF36" i="15"/>
  <c r="BO51" i="17"/>
  <c r="BW104" i="12"/>
  <c r="BJ103" i="12"/>
  <c r="AI32" i="12"/>
  <c r="BP106" i="12"/>
  <c r="BF104" i="12"/>
  <c r="BL108" i="12"/>
  <c r="BL102" i="12"/>
  <c r="BZ30" i="17"/>
  <c r="BZ28" i="15"/>
  <c r="AT28" i="15"/>
  <c r="BG106" i="12"/>
  <c r="AW104" i="12"/>
  <c r="BK102" i="12"/>
  <c r="BK108" i="12"/>
  <c r="BL12" i="12"/>
  <c r="Z36" i="15"/>
  <c r="AH106" i="12"/>
  <c r="BW103" i="12"/>
  <c r="BW42" i="12"/>
  <c r="AW106" i="12"/>
  <c r="CD103" i="12"/>
  <c r="BS32" i="12"/>
  <c r="BN24" i="12"/>
  <c r="BN28" i="17"/>
  <c r="BT106" i="12"/>
  <c r="BB104" i="12"/>
  <c r="BH102" i="12"/>
  <c r="BH108" i="12"/>
  <c r="BM24" i="12"/>
  <c r="BT96" i="12"/>
  <c r="BW92" i="12"/>
  <c r="BC106" i="12"/>
  <c r="AK104" i="12"/>
  <c r="BW108" i="12"/>
  <c r="BW102" i="12"/>
  <c r="BL86" i="12"/>
  <c r="AC111" i="9"/>
  <c r="AC125" i="9" s="1"/>
  <c r="BJ96" i="12"/>
  <c r="BL74" i="12"/>
  <c r="S139" i="9"/>
  <c r="S136" i="9" s="1"/>
  <c r="BZ86" i="12"/>
  <c r="AT86" i="12"/>
  <c r="Q139" i="9"/>
  <c r="Q136" i="9" s="1"/>
  <c r="AO32" i="12"/>
  <c r="BA32" i="12"/>
  <c r="BT32" i="12"/>
  <c r="AN32" i="12"/>
  <c r="BP12" i="12"/>
  <c r="BP86" i="12"/>
  <c r="BK125" i="10"/>
  <c r="BK126" i="10" s="1"/>
  <c r="AG111" i="9"/>
  <c r="AG125" i="9" s="1"/>
  <c r="AX125" i="10"/>
  <c r="AX126" i="10" s="1"/>
  <c r="T125" i="9"/>
  <c r="BE78" i="12"/>
  <c r="BI74" i="12"/>
  <c r="CB107" i="12"/>
  <c r="CB97" i="12"/>
  <c r="AT139" i="9"/>
  <c r="AT136" i="9" s="1"/>
  <c r="D125" i="9"/>
  <c r="BG86" i="12"/>
  <c r="AT125" i="10"/>
  <c r="AT126" i="10" s="1"/>
  <c r="P111" i="9"/>
  <c r="BL78" i="12"/>
  <c r="BX74" i="12"/>
  <c r="BE139" i="10"/>
  <c r="M132" i="9"/>
  <c r="AU111" i="9"/>
  <c r="BL125" i="10"/>
  <c r="BL126" i="10" s="1"/>
  <c r="AH125" i="9"/>
  <c r="AY139" i="10"/>
  <c r="AR74" i="12"/>
  <c r="CA135" i="10"/>
  <c r="BC135" i="10"/>
  <c r="BH32" i="12"/>
  <c r="BD75" i="10"/>
  <c r="BD76" i="10" s="1"/>
  <c r="AY17" i="9"/>
  <c r="CC6" i="5"/>
  <c r="BP132" i="10"/>
  <c r="BE16" i="10"/>
  <c r="BE141" i="10"/>
  <c r="BE140" i="10" s="1"/>
  <c r="AR125" i="10"/>
  <c r="AR126" i="10" s="1"/>
  <c r="BB78" i="12"/>
  <c r="BV139" i="10"/>
  <c r="T139" i="9"/>
  <c r="T136" i="9" s="1"/>
  <c r="BM138" i="10"/>
  <c r="AI136" i="9"/>
  <c r="P140" i="9"/>
  <c r="BM86" i="12"/>
  <c r="AW17" i="9"/>
  <c r="CA6" i="5"/>
  <c r="BX31" i="12"/>
  <c r="AJ31" i="12"/>
  <c r="AH136" i="9"/>
  <c r="BK16" i="10"/>
  <c r="BK141" i="10"/>
  <c r="BK140" i="10" s="1"/>
  <c r="AU138" i="10"/>
  <c r="AU136" i="10" s="1"/>
  <c r="F75" i="9"/>
  <c r="AL17" i="10"/>
  <c r="AO105" i="12"/>
  <c r="BG134" i="10"/>
  <c r="BG22" i="10"/>
  <c r="BG75" i="10" s="1"/>
  <c r="BG76" i="10" s="1"/>
  <c r="O75" i="9"/>
  <c r="BD132" i="10"/>
  <c r="AL136" i="10"/>
  <c r="BA141" i="10"/>
  <c r="BA140" i="10" s="1"/>
  <c r="BA16" i="10"/>
  <c r="AF111" i="9"/>
  <c r="AY134" i="10"/>
  <c r="AY22" i="10"/>
  <c r="AY75" i="10" s="1"/>
  <c r="AY76" i="10" s="1"/>
  <c r="AT75" i="9"/>
  <c r="CA132" i="10"/>
  <c r="BI137" i="10"/>
  <c r="AD140" i="9"/>
  <c r="F17" i="9"/>
  <c r="AJ6" i="5"/>
  <c r="Q75" i="9"/>
  <c r="AX11" i="5"/>
  <c r="D10" i="5"/>
  <c r="AY38" i="7"/>
  <c r="W10" i="5"/>
  <c r="BU14" i="5"/>
  <c r="R10" i="5"/>
  <c r="X11" i="5"/>
  <c r="AF10" i="5"/>
  <c r="BZ83" i="6"/>
  <c r="AS11" i="5"/>
  <c r="M11" i="5"/>
  <c r="N136" i="9"/>
  <c r="CE141" i="10"/>
  <c r="CE140" i="10" s="1"/>
  <c r="CE16" i="10"/>
  <c r="AC17" i="9"/>
  <c r="BG6" i="5"/>
  <c r="AI141" i="10"/>
  <c r="AI140" i="10" s="1"/>
  <c r="AI16" i="10"/>
  <c r="AE10" i="5"/>
  <c r="E10" i="5"/>
  <c r="BP11" i="5"/>
  <c r="D11" i="5"/>
  <c r="BB11" i="5"/>
  <c r="AF17" i="9"/>
  <c r="BJ6" i="5"/>
  <c r="G132" i="9"/>
  <c r="AI137" i="10"/>
  <c r="AI136" i="10" s="1"/>
  <c r="H17" i="9"/>
  <c r="AL6" i="5"/>
  <c r="BN141" i="10"/>
  <c r="BN140" i="10" s="1"/>
  <c r="BN16" i="10"/>
  <c r="T140" i="9"/>
  <c r="BC38" i="7"/>
  <c r="Z11" i="5"/>
  <c r="P9" i="5"/>
  <c r="BB40" i="12"/>
  <c r="BB42" i="12" s="1"/>
  <c r="AB10" i="5"/>
  <c r="BO11" i="5"/>
  <c r="AI11" i="5"/>
  <c r="AL138" i="9"/>
  <c r="T75" i="9"/>
  <c r="AX6" i="4" s="1"/>
  <c r="AF75" i="9"/>
  <c r="BJ6" i="4" s="1"/>
  <c r="I11" i="5"/>
  <c r="BZ84" i="6"/>
  <c r="BH10" i="5"/>
  <c r="CE11" i="5"/>
  <c r="BW138" i="10"/>
  <c r="BZ75" i="10"/>
  <c r="BZ76" i="10" s="1"/>
  <c r="H75" i="9"/>
  <c r="AL6" i="4" s="1"/>
  <c r="S75" i="9"/>
  <c r="BT87" i="6"/>
  <c r="BS11" i="5"/>
  <c r="X10" i="5"/>
  <c r="X9" i="3"/>
  <c r="U12" i="5"/>
  <c r="AD9" i="3"/>
  <c r="AS12" i="30"/>
  <c r="AS4" i="30"/>
  <c r="AS6" i="12" s="1"/>
  <c r="BJ39" i="27"/>
  <c r="AO71" i="12"/>
  <c r="AS70" i="12"/>
  <c r="BD71" i="12"/>
  <c r="CD4" i="25"/>
  <c r="CD8" i="16"/>
  <c r="BD5" i="16"/>
  <c r="O4" i="25"/>
  <c r="AU27" i="22"/>
  <c r="AU81" i="22"/>
  <c r="F19" i="15"/>
  <c r="BR15" i="16"/>
  <c r="AH4" i="23"/>
  <c r="AH58" i="22"/>
  <c r="BS5" i="15"/>
  <c r="BI5" i="17"/>
  <c r="BI33" i="15"/>
  <c r="AK10" i="4"/>
  <c r="AJ36" i="15"/>
  <c r="AM104" i="12"/>
  <c r="CB106" i="12"/>
  <c r="AS104" i="12"/>
  <c r="X111" i="9"/>
  <c r="X125" i="9" s="1"/>
  <c r="BK135" i="10"/>
  <c r="CD74" i="12"/>
  <c r="CA22" i="10"/>
  <c r="CA75" i="10" s="1"/>
  <c r="CA76" i="10" s="1"/>
  <c r="CA134" i="10"/>
  <c r="BH125" i="10"/>
  <c r="BH126" i="10" s="1"/>
  <c r="BP134" i="10"/>
  <c r="BP22" i="10"/>
  <c r="BP75" i="10" s="1"/>
  <c r="BP76" i="10" s="1"/>
  <c r="AW132" i="9"/>
  <c r="AD17" i="9"/>
  <c r="BH6" i="5"/>
  <c r="S10" i="5"/>
  <c r="S12" i="5" s="1"/>
  <c r="BO105" i="12"/>
  <c r="M10" i="5"/>
  <c r="T17" i="9"/>
  <c r="AX6" i="5"/>
  <c r="BZ105" i="12"/>
  <c r="BA105" i="12"/>
  <c r="AI105" i="12"/>
  <c r="O15" i="33"/>
  <c r="CF18" i="34"/>
  <c r="AA15" i="33"/>
  <c r="AC4" i="30"/>
  <c r="AX29" i="31"/>
  <c r="AI4" i="30"/>
  <c r="AI6" i="12" s="1"/>
  <c r="AI12" i="30"/>
  <c r="BM4" i="30"/>
  <c r="BM6" i="12"/>
  <c r="AG4" i="30"/>
  <c r="AD4" i="30"/>
  <c r="BY4" i="30"/>
  <c r="BY6" i="12"/>
  <c r="BZ4" i="30"/>
  <c r="BZ6" i="12"/>
  <c r="V4" i="30"/>
  <c r="AR48" i="27"/>
  <c r="T39" i="27"/>
  <c r="BG39" i="27"/>
  <c r="CC15" i="27"/>
  <c r="J39" i="27"/>
  <c r="BL15" i="27"/>
  <c r="CB15" i="33"/>
  <c r="CB4" i="33"/>
  <c r="AF4" i="33"/>
  <c r="AM15" i="33"/>
  <c r="AM4" i="33"/>
  <c r="G15" i="33"/>
  <c r="G4" i="33"/>
  <c r="BB70" i="12"/>
  <c r="BR15" i="27"/>
  <c r="AH71" i="12"/>
  <c r="AV71" i="12"/>
  <c r="AT71" i="12"/>
  <c r="AZ71" i="12"/>
  <c r="BF70" i="12"/>
  <c r="M4" i="25"/>
  <c r="BV26" i="25"/>
  <c r="BI15" i="27"/>
  <c r="BV4" i="25"/>
  <c r="BV8" i="16"/>
  <c r="AP4" i="25"/>
  <c r="AP8" i="16"/>
  <c r="J4" i="25"/>
  <c r="BG4" i="25"/>
  <c r="BG8" i="16"/>
  <c r="U39" i="27"/>
  <c r="CB5" i="16"/>
  <c r="AV5" i="16"/>
  <c r="BU5" i="16"/>
  <c r="AO5" i="16"/>
  <c r="AO4" i="25"/>
  <c r="BB4" i="25"/>
  <c r="BB8" i="16"/>
  <c r="V4" i="25"/>
  <c r="BS4" i="25"/>
  <c r="BS8" i="16"/>
  <c r="AM4" i="25"/>
  <c r="AM8" i="16"/>
  <c r="G4" i="25"/>
  <c r="BG61" i="12"/>
  <c r="CD62" i="12"/>
  <c r="BU62" i="12"/>
  <c r="AL61" i="12"/>
  <c r="AN18" i="16"/>
  <c r="AZ62" i="12"/>
  <c r="BJ21" i="23"/>
  <c r="BJ22" i="23"/>
  <c r="AG22" i="23"/>
  <c r="AG21" i="23"/>
  <c r="CD5" i="23"/>
  <c r="CD19" i="16"/>
  <c r="CE5" i="23"/>
  <c r="CE19" i="16"/>
  <c r="CC14" i="23"/>
  <c r="CC31" i="23"/>
  <c r="CC49" i="15"/>
  <c r="CC21" i="16"/>
  <c r="AY99" i="9"/>
  <c r="CC43" i="6"/>
  <c r="BL5" i="23"/>
  <c r="BL4" i="23"/>
  <c r="BL20" i="16"/>
  <c r="BE22" i="23"/>
  <c r="BE21" i="23"/>
  <c r="AQ21" i="23"/>
  <c r="BD14" i="16"/>
  <c r="BD19" i="15"/>
  <c r="S4" i="22"/>
  <c r="S18" i="15"/>
  <c r="CA14" i="16"/>
  <c r="CA19" i="15"/>
  <c r="BT15" i="16"/>
  <c r="BK22" i="23"/>
  <c r="BK21" i="23"/>
  <c r="AS38" i="12"/>
  <c r="AS11" i="12"/>
  <c r="AS93" i="12"/>
  <c r="BB19" i="15"/>
  <c r="BB14" i="16"/>
  <c r="AT81" i="22"/>
  <c r="AT27" i="22"/>
  <c r="AG18" i="15"/>
  <c r="AR93" i="12"/>
  <c r="AR38" i="12"/>
  <c r="AR11" i="12"/>
  <c r="AK14" i="16"/>
  <c r="AK19" i="15"/>
  <c r="BJ15" i="16"/>
  <c r="AN13" i="16"/>
  <c r="AN18" i="15"/>
  <c r="CE13" i="16"/>
  <c r="CE18" i="15"/>
  <c r="AL38" i="12"/>
  <c r="AL93" i="12"/>
  <c r="AL11" i="12"/>
  <c r="BC19" i="15"/>
  <c r="BC14" i="16"/>
  <c r="BB4" i="22"/>
  <c r="AN27" i="22"/>
  <c r="AN15" i="16" s="1"/>
  <c r="AN81" i="22"/>
  <c r="BA23" i="19"/>
  <c r="BA4" i="19"/>
  <c r="BA7" i="6" s="1"/>
  <c r="BC4" i="22"/>
  <c r="BI4" i="22"/>
  <c r="BO5" i="22"/>
  <c r="BO58" i="22" s="1"/>
  <c r="BO17" i="15"/>
  <c r="AV78" i="6"/>
  <c r="CE14" i="34"/>
  <c r="CE4" i="18"/>
  <c r="AM23" i="19"/>
  <c r="AM4" i="19"/>
  <c r="AM7" i="6" s="1"/>
  <c r="BT5" i="22"/>
  <c r="BT58" i="22" s="1"/>
  <c r="BT4" i="22"/>
  <c r="BT17" i="15"/>
  <c r="AR4" i="18"/>
  <c r="CE23" i="19"/>
  <c r="CE4" i="19"/>
  <c r="CE7" i="6" s="1"/>
  <c r="AY23" i="19"/>
  <c r="AY4" i="19"/>
  <c r="AY7" i="6" s="1"/>
  <c r="CC4" i="19"/>
  <c r="CC7" i="6" s="1"/>
  <c r="AX4" i="18"/>
  <c r="AT33" i="15"/>
  <c r="BP33" i="15"/>
  <c r="AH33" i="15"/>
  <c r="CB37" i="17"/>
  <c r="BM28" i="17"/>
  <c r="CE19" i="17"/>
  <c r="CA5" i="17"/>
  <c r="BV19" i="17"/>
  <c r="CE46" i="17"/>
  <c r="BL51" i="17"/>
  <c r="BJ37" i="17"/>
  <c r="CC19" i="17"/>
  <c r="BZ5" i="15"/>
  <c r="BP46" i="17"/>
  <c r="BV24" i="17"/>
  <c r="BL19" i="17"/>
  <c r="BA33" i="15"/>
  <c r="BT33" i="15"/>
  <c r="AN33" i="15"/>
  <c r="BG5" i="17"/>
  <c r="AO33" i="15"/>
  <c r="AU33" i="15"/>
  <c r="BF5" i="17"/>
  <c r="BV33" i="15"/>
  <c r="BT5" i="15"/>
  <c r="AV5" i="15"/>
  <c r="P5" i="15"/>
  <c r="BG42" i="17"/>
  <c r="AB36" i="15"/>
  <c r="CC37" i="17"/>
  <c r="BE36" i="15"/>
  <c r="Y36" i="15"/>
  <c r="BY106" i="12"/>
  <c r="BO104" i="12"/>
  <c r="BB103" i="12"/>
  <c r="BR24" i="12"/>
  <c r="CD96" i="12"/>
  <c r="BH106" i="12"/>
  <c r="AX104" i="12"/>
  <c r="AV108" i="12"/>
  <c r="AV102" i="12"/>
  <c r="AY106" i="12"/>
  <c r="AO104" i="12"/>
  <c r="AU102" i="12"/>
  <c r="AU108" i="12"/>
  <c r="BD99" i="12"/>
  <c r="BD12" i="12"/>
  <c r="AQ96" i="12"/>
  <c r="CB104" i="12"/>
  <c r="BO103" i="12"/>
  <c r="BO42" i="12"/>
  <c r="AO106" i="12"/>
  <c r="BV103" i="12"/>
  <c r="BK32" i="12"/>
  <c r="BF24" i="12"/>
  <c r="BL106" i="12"/>
  <c r="AT104" i="12"/>
  <c r="BE24" i="12"/>
  <c r="AU106" i="12"/>
  <c r="CB42" i="12"/>
  <c r="CB103" i="12"/>
  <c r="BT24" i="12"/>
  <c r="AB125" i="9"/>
  <c r="U111" i="9"/>
  <c r="BB24" i="12"/>
  <c r="Z138" i="9"/>
  <c r="Z136" i="9" s="1"/>
  <c r="BB139" i="9"/>
  <c r="CA74" i="12"/>
  <c r="AU74" i="12"/>
  <c r="AL135" i="10"/>
  <c r="CD78" i="12"/>
  <c r="AX78" i="12"/>
  <c r="AJ104" i="12"/>
  <c r="AU139" i="9"/>
  <c r="Y111" i="9"/>
  <c r="Y125" i="9" s="1"/>
  <c r="BA139" i="10"/>
  <c r="BZ139" i="10"/>
  <c r="H111" i="9"/>
  <c r="H125" i="9" s="1"/>
  <c r="BP139" i="10"/>
  <c r="L125" i="9"/>
  <c r="BQ125" i="10"/>
  <c r="BQ126" i="10" s="1"/>
  <c r="AM111" i="9"/>
  <c r="AM125" i="9" s="1"/>
  <c r="BS78" i="12"/>
  <c r="J139" i="9"/>
  <c r="AY74" i="12"/>
  <c r="AW16" i="10"/>
  <c r="Y135" i="9"/>
  <c r="X135" i="9"/>
  <c r="X132" i="9" s="1"/>
  <c r="AO17" i="9"/>
  <c r="BS6" i="5"/>
  <c r="AL132" i="9"/>
  <c r="AA140" i="9"/>
  <c r="BZ87" i="6"/>
  <c r="BP105" i="12"/>
  <c r="BV74" i="12"/>
  <c r="AX139" i="10"/>
  <c r="AX136" i="10" s="1"/>
  <c r="AA136" i="9"/>
  <c r="BD17" i="10"/>
  <c r="BD129" i="10" s="1"/>
  <c r="BD128" i="10"/>
  <c r="AX136" i="9"/>
  <c r="AI111" i="9"/>
  <c r="AT134" i="10"/>
  <c r="AT132" i="10" s="1"/>
  <c r="AM17" i="9"/>
  <c r="BQ6" i="5"/>
  <c r="T132" i="9"/>
  <c r="BD136" i="10"/>
  <c r="AG140" i="9"/>
  <c r="AJ75" i="10"/>
  <c r="AJ76" i="10" s="1"/>
  <c r="BA134" i="10"/>
  <c r="BA22" i="10"/>
  <c r="BA75" i="10" s="1"/>
  <c r="BA76" i="10" s="1"/>
  <c r="BZ140" i="10"/>
  <c r="AL140" i="10"/>
  <c r="BZ106" i="12"/>
  <c r="BY107" i="12"/>
  <c r="BY97" i="12"/>
  <c r="AF138" i="9"/>
  <c r="AT138" i="10"/>
  <c r="BH22" i="10"/>
  <c r="BH75" i="10" s="1"/>
  <c r="BH76" i="10" s="1"/>
  <c r="BH134" i="10"/>
  <c r="BH132" i="10" s="1"/>
  <c r="BF31" i="12"/>
  <c r="AX132" i="9"/>
  <c r="R132" i="9"/>
  <c r="O140" i="9"/>
  <c r="BL105" i="12"/>
  <c r="BX135" i="10"/>
  <c r="AT111" i="9"/>
  <c r="AM138" i="9"/>
  <c r="AM136" i="9" s="1"/>
  <c r="BW134" i="10"/>
  <c r="BW22" i="10"/>
  <c r="BW75" i="10" s="1"/>
  <c r="BW76" i="10" s="1"/>
  <c r="AH75" i="9"/>
  <c r="BL6" i="4" s="1"/>
  <c r="AO132" i="9"/>
  <c r="I132" i="9"/>
  <c r="CF141" i="10"/>
  <c r="CF16" i="10"/>
  <c r="BH141" i="10"/>
  <c r="BH140" i="10" s="1"/>
  <c r="BH16" i="10"/>
  <c r="AJ141" i="10"/>
  <c r="AJ140" i="10" s="1"/>
  <c r="AJ16" i="10"/>
  <c r="AJ78" i="6"/>
  <c r="AR75" i="9"/>
  <c r="BV6" i="4" s="1"/>
  <c r="AH11" i="5"/>
  <c r="BH9" i="5"/>
  <c r="BV95" i="12"/>
  <c r="BV40" i="12"/>
  <c r="BV42" i="12" s="1"/>
  <c r="AB8" i="3"/>
  <c r="BE10" i="5"/>
  <c r="BW12" i="12"/>
  <c r="T9" i="5"/>
  <c r="BS83" i="6"/>
  <c r="AL125" i="9"/>
  <c r="BK11" i="5"/>
  <c r="P10" i="5"/>
  <c r="BM87" i="6"/>
  <c r="AV77" i="6"/>
  <c r="AV132" i="9"/>
  <c r="BA140" i="9"/>
  <c r="AC140" i="9"/>
  <c r="E140" i="9"/>
  <c r="O10" i="5"/>
  <c r="CA40" i="12"/>
  <c r="CA42" i="12" s="1"/>
  <c r="CA95" i="12"/>
  <c r="AU95" i="12"/>
  <c r="AU40" i="12"/>
  <c r="BH11" i="5"/>
  <c r="AE132" i="9"/>
  <c r="AX17" i="9"/>
  <c r="CB6" i="5"/>
  <c r="AC136" i="9"/>
  <c r="AV17" i="9"/>
  <c r="BZ6" i="5"/>
  <c r="BZ6" i="4"/>
  <c r="AJ17" i="9"/>
  <c r="BN6" i="5"/>
  <c r="AP141" i="10"/>
  <c r="AP140" i="10" s="1"/>
  <c r="AP16" i="10"/>
  <c r="J11" i="5"/>
  <c r="BB138" i="9"/>
  <c r="BB136" i="9" s="1"/>
  <c r="AR138" i="10"/>
  <c r="BV22" i="10"/>
  <c r="BV75" i="10" s="1"/>
  <c r="BV76" i="10" s="1"/>
  <c r="BV134" i="10"/>
  <c r="AX134" i="10"/>
  <c r="AX132" i="10" s="1"/>
  <c r="AX22" i="10"/>
  <c r="AX75" i="10" s="1"/>
  <c r="AX76" i="10" s="1"/>
  <c r="BX87" i="6"/>
  <c r="AP10" i="5"/>
  <c r="BQ105" i="12"/>
  <c r="I138" i="9"/>
  <c r="I136" i="9" s="1"/>
  <c r="AY138" i="10"/>
  <c r="AN75" i="9"/>
  <c r="BR6" i="4" s="1"/>
  <c r="BM134" i="10"/>
  <c r="BM22" i="10"/>
  <c r="BM75" i="10" s="1"/>
  <c r="BM76" i="10" s="1"/>
  <c r="AO134" i="10"/>
  <c r="AO22" i="10"/>
  <c r="AO75" i="10" s="1"/>
  <c r="AO76" i="10" s="1"/>
  <c r="BC11" i="5"/>
  <c r="H10" i="5"/>
  <c r="N9" i="5"/>
  <c r="BG140" i="10"/>
  <c r="BU4" i="30"/>
  <c r="BU6" i="12"/>
  <c r="M4" i="30"/>
  <c r="BD39" i="27"/>
  <c r="AT39" i="27"/>
  <c r="AH70" i="12"/>
  <c r="BI4" i="25"/>
  <c r="BI8" i="16"/>
  <c r="BA4" i="25"/>
  <c r="BA8" i="16"/>
  <c r="BJ4" i="25"/>
  <c r="BJ8" i="16"/>
  <c r="AM5" i="23"/>
  <c r="AM4" i="23"/>
  <c r="AM19" i="16"/>
  <c r="AI5" i="23"/>
  <c r="AI19" i="16"/>
  <c r="BU22" i="23"/>
  <c r="BU21" i="23"/>
  <c r="BZ14" i="16"/>
  <c r="BZ19" i="15"/>
  <c r="BH13" i="16"/>
  <c r="BH18" i="15"/>
  <c r="CA4" i="22"/>
  <c r="CA5" i="22"/>
  <c r="CA58" i="22" s="1"/>
  <c r="CA17" i="15"/>
  <c r="AM14" i="16"/>
  <c r="AM19" i="15"/>
  <c r="AV4" i="18"/>
  <c r="BK10" i="4"/>
  <c r="BG23" i="19"/>
  <c r="BG4" i="19"/>
  <c r="BG7" i="6" s="1"/>
  <c r="BJ33" i="15"/>
  <c r="CF33" i="15"/>
  <c r="BR5" i="17"/>
  <c r="BT51" i="17"/>
  <c r="O36" i="15"/>
  <c r="CB33" i="15"/>
  <c r="X5" i="15"/>
  <c r="BR103" i="12"/>
  <c r="BR42" i="12"/>
  <c r="AC36" i="15"/>
  <c r="BN104" i="12"/>
  <c r="BE106" i="12"/>
  <c r="CA78" i="12"/>
  <c r="BO74" i="12"/>
  <c r="BF74" i="12"/>
  <c r="Z76" i="9"/>
  <c r="BD15" i="5" s="1"/>
  <c r="BD7" i="5"/>
  <c r="AU76" i="9"/>
  <c r="BY15" i="5" s="1"/>
  <c r="BY7" i="5"/>
  <c r="AR141" i="10"/>
  <c r="AR140" i="10" s="1"/>
  <c r="AR16" i="10"/>
  <c r="AV10" i="5"/>
  <c r="AR136" i="10"/>
  <c r="E17" i="9"/>
  <c r="AI6" i="5"/>
  <c r="BC40" i="12"/>
  <c r="BC95" i="12"/>
  <c r="AB9" i="5"/>
  <c r="CD134" i="10"/>
  <c r="CD132" i="10" s="1"/>
  <c r="CD22" i="10"/>
  <c r="CD75" i="10" s="1"/>
  <c r="CD76" i="10" s="1"/>
  <c r="BF134" i="10"/>
  <c r="BF132" i="10" s="1"/>
  <c r="BF22" i="10"/>
  <c r="BF75" i="10" s="1"/>
  <c r="BF76" i="10" s="1"/>
  <c r="V9" i="5"/>
  <c r="CF4" i="34"/>
  <c r="BA4" i="31"/>
  <c r="AT29" i="31"/>
  <c r="BN4" i="30"/>
  <c r="BN6" i="12"/>
  <c r="AK12" i="30"/>
  <c r="AK4" i="30"/>
  <c r="AK6" i="12" s="1"/>
  <c r="CA4" i="33"/>
  <c r="K4" i="30"/>
  <c r="AY4" i="30"/>
  <c r="AY6" i="12" s="1"/>
  <c r="AY12" i="30"/>
  <c r="BO39" i="27"/>
  <c r="BH39" i="27"/>
  <c r="AI39" i="27"/>
  <c r="BU15" i="27"/>
  <c r="AX39" i="27"/>
  <c r="CC15" i="33"/>
  <c r="CC4" i="33"/>
  <c r="AW15" i="33"/>
  <c r="AW4" i="33"/>
  <c r="Q15" i="33"/>
  <c r="Q4" i="33"/>
  <c r="AV39" i="27"/>
  <c r="X39" i="27"/>
  <c r="BV39" i="27"/>
  <c r="BR39" i="27"/>
  <c r="BP39" i="27"/>
  <c r="AT4" i="33"/>
  <c r="N15" i="33"/>
  <c r="N4" i="33"/>
  <c r="BO15" i="27"/>
  <c r="BK71" i="12"/>
  <c r="AT70" i="12"/>
  <c r="BQ71" i="12"/>
  <c r="AK71" i="12"/>
  <c r="AO70" i="12"/>
  <c r="BN26" i="25"/>
  <c r="AQ71" i="12"/>
  <c r="BH15" i="27"/>
  <c r="BG26" i="25"/>
  <c r="AJ4" i="25"/>
  <c r="AR26" i="25"/>
  <c r="CF5" i="16"/>
  <c r="AR5" i="16"/>
  <c r="CB4" i="25"/>
  <c r="BA39" i="27"/>
  <c r="AK39" i="27"/>
  <c r="AC4" i="25"/>
  <c r="CC4" i="25"/>
  <c r="BB26" i="25"/>
  <c r="BS26" i="25"/>
  <c r="AM26" i="25"/>
  <c r="BF62" i="12"/>
  <c r="AY61" i="12"/>
  <c r="BY21" i="23"/>
  <c r="BY22" i="23"/>
  <c r="BB21" i="23"/>
  <c r="BB22" i="23"/>
  <c r="AF22" i="23"/>
  <c r="AF21" i="23"/>
  <c r="BN21" i="23"/>
  <c r="AW22" i="23"/>
  <c r="AW21" i="23"/>
  <c r="AV14" i="16"/>
  <c r="AV19" i="15"/>
  <c r="K4" i="22"/>
  <c r="K18" i="15"/>
  <c r="BS14" i="16"/>
  <c r="BS19" i="15"/>
  <c r="BZ13" i="16"/>
  <c r="BZ18" i="15"/>
  <c r="BJ5" i="23"/>
  <c r="BJ4" i="23"/>
  <c r="BJ20" i="16"/>
  <c r="BK5" i="23"/>
  <c r="BK4" i="23"/>
  <c r="BK20" i="16"/>
  <c r="AK38" i="12"/>
  <c r="AK93" i="12"/>
  <c r="AK11" i="12"/>
  <c r="AT14" i="16"/>
  <c r="AT19" i="15"/>
  <c r="AL81" i="22"/>
  <c r="AL27" i="22"/>
  <c r="Y18" i="15"/>
  <c r="AJ93" i="12"/>
  <c r="AJ38" i="12"/>
  <c r="AJ11" i="12"/>
  <c r="AC19" i="15"/>
  <c r="CD5" i="22"/>
  <c r="CD58" i="22" s="1"/>
  <c r="CD17" i="15"/>
  <c r="AZ4" i="23"/>
  <c r="AZ19" i="16"/>
  <c r="BI18" i="16"/>
  <c r="AX5" i="23"/>
  <c r="Z22" i="23"/>
  <c r="Z21" i="23"/>
  <c r="CC17" i="22"/>
  <c r="BW17" i="22"/>
  <c r="BW4" i="22" s="1"/>
  <c r="BZ5" i="22"/>
  <c r="BZ58" i="22" s="1"/>
  <c r="BZ4" i="22"/>
  <c r="BZ17" i="15"/>
  <c r="BZ62" i="22"/>
  <c r="BC93" i="12"/>
  <c r="BC11" i="12"/>
  <c r="BC38" i="12"/>
  <c r="AE5" i="22"/>
  <c r="AE19" i="15"/>
  <c r="BG15" i="16"/>
  <c r="F4" i="22"/>
  <c r="BH5" i="22"/>
  <c r="BH58" i="22" s="1"/>
  <c r="BH4" i="22"/>
  <c r="BH17" i="15"/>
  <c r="AB5" i="22"/>
  <c r="AB4" i="22"/>
  <c r="AB17" i="15"/>
  <c r="E4" i="22"/>
  <c r="CC15" i="16"/>
  <c r="AU13" i="16"/>
  <c r="AU18" i="15"/>
  <c r="O18" i="15"/>
  <c r="BK4" i="22"/>
  <c r="N5" i="22"/>
  <c r="AP78" i="6"/>
  <c r="AO5" i="22"/>
  <c r="AO58" i="22" s="1"/>
  <c r="AO4" i="22"/>
  <c r="AO17" i="15"/>
  <c r="I5" i="22"/>
  <c r="I4" i="22"/>
  <c r="I17" i="15"/>
  <c r="AN5" i="22"/>
  <c r="AN58" i="22" s="1"/>
  <c r="AN4" i="22"/>
  <c r="AN17" i="15"/>
  <c r="H5" i="22"/>
  <c r="H4" i="22"/>
  <c r="H17" i="15"/>
  <c r="CF5" i="22"/>
  <c r="CF58" i="22" s="1"/>
  <c r="CF17" i="15"/>
  <c r="BW14" i="34"/>
  <c r="BW4" i="18"/>
  <c r="AC5" i="22"/>
  <c r="AH18" i="15"/>
  <c r="AH13" i="16"/>
  <c r="CD78" i="6"/>
  <c r="CC14" i="34"/>
  <c r="CC4" i="18"/>
  <c r="AK13" i="16"/>
  <c r="AK18" i="15"/>
  <c r="BQ23" i="19"/>
  <c r="BQ4" i="19"/>
  <c r="BQ7" i="6" s="1"/>
  <c r="AL23" i="19"/>
  <c r="AL4" i="19"/>
  <c r="AL7" i="6" s="1"/>
  <c r="BS23" i="19"/>
  <c r="BS4" i="19"/>
  <c r="BS7" i="6" s="1"/>
  <c r="AU23" i="19"/>
  <c r="AU4" i="19"/>
  <c r="AU7" i="6" s="1"/>
  <c r="BY23" i="19"/>
  <c r="CC23" i="19"/>
  <c r="AP4" i="18"/>
  <c r="AL33" i="15"/>
  <c r="AK5" i="16"/>
  <c r="AQ23" i="19"/>
  <c r="AQ4" i="19"/>
  <c r="AQ7" i="6" s="1"/>
  <c r="AL10" i="4"/>
  <c r="BH33" i="15"/>
  <c r="BV51" i="17"/>
  <c r="BK46" i="17"/>
  <c r="BV42" i="17"/>
  <c r="BW19" i="17"/>
  <c r="BU51" i="17"/>
  <c r="BK37" i="17"/>
  <c r="BT28" i="17"/>
  <c r="BP24" i="17"/>
  <c r="BN19" i="17"/>
  <c r="CC11" i="17"/>
  <c r="BZ5" i="17"/>
  <c r="AW4" i="19"/>
  <c r="AW7" i="6" s="1"/>
  <c r="BC36" i="15"/>
  <c r="BW32" i="17"/>
  <c r="CE24" i="17"/>
  <c r="BU19" i="17"/>
  <c r="BR5" i="15"/>
  <c r="BS5" i="16"/>
  <c r="BX5" i="17"/>
  <c r="CA4" i="18"/>
  <c r="BW46" i="17"/>
  <c r="BX37" i="17"/>
  <c r="BM24" i="17"/>
  <c r="BR11" i="17"/>
  <c r="BN46" i="17"/>
  <c r="BI42" i="17"/>
  <c r="BO37" i="17"/>
  <c r="BH28" i="17"/>
  <c r="BT24" i="17"/>
  <c r="BI11" i="17"/>
  <c r="AP33" i="15"/>
  <c r="BM5" i="17"/>
  <c r="BT6" i="17"/>
  <c r="BY5" i="17"/>
  <c r="BW36" i="15"/>
  <c r="BJ36" i="15"/>
  <c r="BD36" i="15"/>
  <c r="X36" i="15"/>
  <c r="AX36" i="15"/>
  <c r="CE51" i="17"/>
  <c r="BQ106" i="12"/>
  <c r="BG104" i="12"/>
  <c r="CE32" i="12"/>
  <c r="CD99" i="12"/>
  <c r="CD12" i="12"/>
  <c r="BH96" i="12"/>
  <c r="AZ106" i="12"/>
  <c r="AP104" i="12"/>
  <c r="AL28" i="15"/>
  <c r="AQ106" i="12"/>
  <c r="CF103" i="12"/>
  <c r="CF42" i="12"/>
  <c r="BM32" i="12"/>
  <c r="AV99" i="12"/>
  <c r="AV12" i="12"/>
  <c r="J36" i="15"/>
  <c r="CD106" i="12"/>
  <c r="BT104" i="12"/>
  <c r="BG103" i="12"/>
  <c r="BG42" i="12"/>
  <c r="CA104" i="12"/>
  <c r="BN103" i="12"/>
  <c r="BC32" i="12"/>
  <c r="CD28" i="17"/>
  <c r="BD106" i="12"/>
  <c r="AL104" i="12"/>
  <c r="BR32" i="12"/>
  <c r="BP96" i="12"/>
  <c r="AM106" i="12"/>
  <c r="BT103" i="12"/>
  <c r="BT42" i="12"/>
  <c r="BL24" i="12"/>
  <c r="AV8" i="5"/>
  <c r="AV7" i="4"/>
  <c r="BD86" i="12"/>
  <c r="M111" i="9"/>
  <c r="M125" i="9" s="1"/>
  <c r="AQ135" i="9"/>
  <c r="AQ132" i="9" s="1"/>
  <c r="BR86" i="12"/>
  <c r="BA132" i="9"/>
  <c r="BY32" i="12"/>
  <c r="AS32" i="12"/>
  <c r="BL32" i="12"/>
  <c r="CF12" i="12"/>
  <c r="BK12" i="12"/>
  <c r="BK99" i="12"/>
  <c r="BM137" i="10"/>
  <c r="AK139" i="9"/>
  <c r="AK136" i="9" s="1"/>
  <c r="AU125" i="10"/>
  <c r="AU126" i="10" s="1"/>
  <c r="Q111" i="9"/>
  <c r="CC78" i="12"/>
  <c r="AW78" i="12"/>
  <c r="BA74" i="12"/>
  <c r="BT107" i="12"/>
  <c r="BT97" i="12"/>
  <c r="CC74" i="12"/>
  <c r="BJ139" i="10"/>
  <c r="D139" i="9"/>
  <c r="D136" i="9" s="1"/>
  <c r="CE86" i="12"/>
  <c r="AY86" i="12"/>
  <c r="BD78" i="12"/>
  <c r="BP74" i="12"/>
  <c r="CD86" i="12"/>
  <c r="AE111" i="9"/>
  <c r="AE125" i="9" s="1"/>
  <c r="CE74" i="12"/>
  <c r="AQ74" i="12"/>
  <c r="AM141" i="10"/>
  <c r="AM140" i="10" s="1"/>
  <c r="AM16" i="10"/>
  <c r="P135" i="9"/>
  <c r="P132" i="9" s="1"/>
  <c r="AV75" i="10"/>
  <c r="AV76" i="10" s="1"/>
  <c r="AE17" i="9"/>
  <c r="BI6" i="5"/>
  <c r="AH136" i="10"/>
  <c r="S140" i="9"/>
  <c r="BR87" i="6"/>
  <c r="AR105" i="12"/>
  <c r="BZ78" i="12"/>
  <c r="AJ139" i="9"/>
  <c r="AJ136" i="9" s="1"/>
  <c r="AX74" i="12"/>
  <c r="BI135" i="10"/>
  <c r="CC138" i="10"/>
  <c r="CC136" i="10" s="1"/>
  <c r="BK22" i="10"/>
  <c r="BK75" i="10" s="1"/>
  <c r="BK76" i="10" s="1"/>
  <c r="BK134" i="10"/>
  <c r="R75" i="9"/>
  <c r="AV9" i="4" s="1"/>
  <c r="AD132" i="9"/>
  <c r="BE86" i="12"/>
  <c r="AL75" i="10"/>
  <c r="AL76" i="10" s="1"/>
  <c r="AA17" i="9"/>
  <c r="BE6" i="5"/>
  <c r="BP31" i="12"/>
  <c r="BC141" i="10"/>
  <c r="BC140" i="10" s="1"/>
  <c r="BC16" i="10"/>
  <c r="F138" i="9"/>
  <c r="F136" i="9" s="1"/>
  <c r="BK138" i="10"/>
  <c r="BK136" i="10" s="1"/>
  <c r="AS75" i="10"/>
  <c r="AS76" i="10" s="1"/>
  <c r="BR17" i="10"/>
  <c r="BT77" i="6"/>
  <c r="BE105" i="12"/>
  <c r="CB132" i="10"/>
  <c r="AV132" i="10"/>
  <c r="BJ137" i="10"/>
  <c r="BY141" i="10"/>
  <c r="BY16" i="10"/>
  <c r="AS141" i="10"/>
  <c r="AS140" i="10" s="1"/>
  <c r="AS16" i="10"/>
  <c r="AN105" i="12"/>
  <c r="L138" i="9"/>
  <c r="BQ138" i="10"/>
  <c r="AK75" i="9"/>
  <c r="M75" i="9"/>
  <c r="AQ6" i="4" s="1"/>
  <c r="N75" i="9"/>
  <c r="AR6" i="4" s="1"/>
  <c r="AH17" i="9"/>
  <c r="BL6" i="5"/>
  <c r="BA137" i="10"/>
  <c r="BA136" i="10" s="1"/>
  <c r="AT17" i="9"/>
  <c r="BX6" i="5"/>
  <c r="BX6" i="4"/>
  <c r="V17" i="9"/>
  <c r="AZ6" i="5"/>
  <c r="BA17" i="9"/>
  <c r="CE6" i="5"/>
  <c r="R11" i="5"/>
  <c r="I9" i="5"/>
  <c r="AX95" i="12"/>
  <c r="AX40" i="12"/>
  <c r="AX42" i="12" s="1"/>
  <c r="AW10" i="5"/>
  <c r="V75" i="9"/>
  <c r="AZ6" i="4" s="1"/>
  <c r="BW105" i="12"/>
  <c r="O9" i="5"/>
  <c r="AF139" i="9"/>
  <c r="CF38" i="7"/>
  <c r="AU11" i="5"/>
  <c r="AR9" i="5"/>
  <c r="AL10" i="5"/>
  <c r="AK11" i="5"/>
  <c r="E11" i="5"/>
  <c r="BC14" i="5"/>
  <c r="AV11" i="5"/>
  <c r="BP137" i="10"/>
  <c r="BP136" i="10" s="1"/>
  <c r="AJ137" i="10"/>
  <c r="AJ136" i="10" s="1"/>
  <c r="AS17" i="9"/>
  <c r="BW6" i="5"/>
  <c r="AY141" i="10"/>
  <c r="AY140" i="10" s="1"/>
  <c r="AY16" i="10"/>
  <c r="Q9" i="5"/>
  <c r="BR10" i="5"/>
  <c r="AZ11" i="5"/>
  <c r="BQ11" i="5"/>
  <c r="AQ12" i="12"/>
  <c r="AN11" i="5"/>
  <c r="BG137" i="10"/>
  <c r="BG136" i="10" s="1"/>
  <c r="AV140" i="9"/>
  <c r="CD141" i="10"/>
  <c r="CD140" i="10" s="1"/>
  <c r="CD16" i="10"/>
  <c r="AJ140" i="9"/>
  <c r="L17" i="9"/>
  <c r="AP6" i="5"/>
  <c r="BW10" i="5"/>
  <c r="BR77" i="6"/>
  <c r="T10" i="5"/>
  <c r="BI10" i="5"/>
  <c r="BG11" i="5"/>
  <c r="AA11" i="5"/>
  <c r="AO14" i="5"/>
  <c r="AL11" i="5"/>
  <c r="CF138" i="10"/>
  <c r="BH138" i="10"/>
  <c r="BH136" i="10" s="1"/>
  <c r="AJ75" i="9"/>
  <c r="AJ128" i="9" s="1"/>
  <c r="Z10" i="5"/>
  <c r="AS105" i="12"/>
  <c r="CF10" i="5"/>
  <c r="AZ10" i="5"/>
  <c r="U138" i="9"/>
  <c r="U136" i="9" s="1"/>
  <c r="CC134" i="10"/>
  <c r="CC22" i="10"/>
  <c r="CC75" i="10" s="1"/>
  <c r="CC76" i="10" s="1"/>
  <c r="AI75" i="9"/>
  <c r="E9" i="3"/>
  <c r="AM11" i="5"/>
  <c r="BL9" i="5"/>
  <c r="AX9" i="5"/>
  <c r="V11" i="5"/>
  <c r="AK9" i="3"/>
  <c r="AF9" i="3"/>
  <c r="X12" i="5"/>
  <c r="V9" i="3"/>
  <c r="BC92" i="12"/>
  <c r="BC98" i="12"/>
  <c r="BC37" i="12"/>
  <c r="G39" i="27"/>
  <c r="BF39" i="27"/>
  <c r="BT39" i="27"/>
  <c r="BS39" i="27"/>
  <c r="BB71" i="12"/>
  <c r="BN70" i="12"/>
  <c r="CC62" i="12"/>
  <c r="AH18" i="16"/>
  <c r="BZ10" i="4"/>
  <c r="CB6" i="17"/>
  <c r="D36" i="15"/>
  <c r="BM37" i="17"/>
  <c r="BJ104" i="12"/>
  <c r="CE108" i="12"/>
  <c r="CE102" i="12"/>
  <c r="AK111" i="9"/>
  <c r="AK135" i="9"/>
  <c r="AK132" i="9" s="1"/>
  <c r="BJ24" i="12"/>
  <c r="BF78" i="12"/>
  <c r="BX139" i="10"/>
  <c r="BS138" i="10"/>
  <c r="BS136" i="10" s="1"/>
  <c r="BB17" i="9"/>
  <c r="CF6" i="5"/>
  <c r="F11" i="5"/>
  <c r="AE9" i="5"/>
  <c r="AH82" i="6"/>
  <c r="AR140" i="9"/>
  <c r="J9" i="5"/>
  <c r="AP82" i="6"/>
  <c r="BZ4" i="34"/>
  <c r="BL15" i="33"/>
  <c r="AS4" i="31"/>
  <c r="BT4" i="30"/>
  <c r="BT6" i="12"/>
  <c r="AB4" i="30"/>
  <c r="AA4" i="30"/>
  <c r="BD98" i="12"/>
  <c r="BD37" i="12"/>
  <c r="BD92" i="12"/>
  <c r="BE4" i="30"/>
  <c r="BE6" i="12" s="1"/>
  <c r="BE12" i="30"/>
  <c r="Q4" i="30"/>
  <c r="N4" i="30"/>
  <c r="AU4" i="33"/>
  <c r="Y4" i="30"/>
  <c r="BI4" i="30"/>
  <c r="BI6" i="12"/>
  <c r="BI12" i="12" s="1"/>
  <c r="BB12" i="30"/>
  <c r="BB4" i="30"/>
  <c r="BB6" i="12" s="1"/>
  <c r="F4" i="30"/>
  <c r="BF92" i="12"/>
  <c r="BF37" i="12"/>
  <c r="AJ39" i="27"/>
  <c r="AI48" i="27"/>
  <c r="K39" i="27"/>
  <c r="BM15" i="27"/>
  <c r="AX48" i="27"/>
  <c r="Z39" i="27"/>
  <c r="AO48" i="27"/>
  <c r="BK39" i="27"/>
  <c r="BY39" i="27"/>
  <c r="CF39" i="27"/>
  <c r="I39" i="27"/>
  <c r="BZ15" i="33"/>
  <c r="BZ4" i="33"/>
  <c r="BB39" i="27"/>
  <c r="AL39" i="27"/>
  <c r="V39" i="27"/>
  <c r="F39" i="27"/>
  <c r="BC71" i="12"/>
  <c r="BE39" i="27"/>
  <c r="AL70" i="12"/>
  <c r="AN71" i="12"/>
  <c r="AL71" i="12"/>
  <c r="AR71" i="12"/>
  <c r="AX70" i="12"/>
  <c r="BF26" i="25"/>
  <c r="BY15" i="27"/>
  <c r="BI48" i="27"/>
  <c r="AP71" i="12"/>
  <c r="BN4" i="25"/>
  <c r="BN8" i="16"/>
  <c r="AH4" i="25"/>
  <c r="AH8" i="16"/>
  <c r="CE4" i="25"/>
  <c r="CE8" i="16"/>
  <c r="AY4" i="25"/>
  <c r="AY8" i="16"/>
  <c r="S4" i="25"/>
  <c r="T4" i="25"/>
  <c r="BT5" i="16"/>
  <c r="AN5" i="16"/>
  <c r="BM5" i="16"/>
  <c r="U4" i="25"/>
  <c r="BH4" i="25"/>
  <c r="BZ4" i="25"/>
  <c r="BZ8" i="16"/>
  <c r="AT4" i="25"/>
  <c r="AT8" i="16"/>
  <c r="N4" i="25"/>
  <c r="BK4" i="25"/>
  <c r="BK8" i="16"/>
  <c r="BU4" i="25"/>
  <c r="AX62" i="12"/>
  <c r="AQ61" i="12"/>
  <c r="BV62" i="12"/>
  <c r="BM17" i="24"/>
  <c r="BM14" i="6"/>
  <c r="BL17" i="24"/>
  <c r="BL14" i="6"/>
  <c r="BA62" i="12"/>
  <c r="AR62" i="12"/>
  <c r="BI61" i="12"/>
  <c r="BQ21" i="23"/>
  <c r="BQ22" i="23"/>
  <c r="BS18" i="16"/>
  <c r="AT21" i="23"/>
  <c r="AT22" i="23"/>
  <c r="BN18" i="16"/>
  <c r="BO5" i="23"/>
  <c r="BO19" i="16"/>
  <c r="CE4" i="23"/>
  <c r="BX4" i="23"/>
  <c r="BX19" i="16"/>
  <c r="AZ21" i="23"/>
  <c r="P19" i="15"/>
  <c r="BK5" i="22"/>
  <c r="BK58" i="22" s="1"/>
  <c r="BK19" i="15"/>
  <c r="BK14" i="16"/>
  <c r="BR13" i="16"/>
  <c r="BR18" i="15"/>
  <c r="BC22" i="23"/>
  <c r="BC21" i="23"/>
  <c r="AL14" i="16"/>
  <c r="AL19" i="15"/>
  <c r="CA15" i="16"/>
  <c r="Q18" i="15"/>
  <c r="U19" i="15"/>
  <c r="BM4" i="25"/>
  <c r="AS22" i="23"/>
  <c r="BB15" i="16"/>
  <c r="BV5" i="22"/>
  <c r="BV58" i="22" s="1"/>
  <c r="BV4" i="22"/>
  <c r="BV17" i="15"/>
  <c r="AX4" i="23"/>
  <c r="BY71" i="22"/>
  <c r="BR5" i="22"/>
  <c r="BR58" i="22" s="1"/>
  <c r="BR4" i="22"/>
  <c r="BR17" i="15"/>
  <c r="BY14" i="16"/>
  <c r="BY19" i="15"/>
  <c r="G19" i="15"/>
  <c r="BB5" i="22"/>
  <c r="BB58" i="22" s="1"/>
  <c r="CD71" i="22"/>
  <c r="AM81" i="22"/>
  <c r="AM27" i="22"/>
  <c r="AM15" i="16" s="1"/>
  <c r="CA13" i="16"/>
  <c r="CA18" i="15"/>
  <c r="W5" i="22"/>
  <c r="BP4" i="19"/>
  <c r="BP7" i="6" s="1"/>
  <c r="BP23" i="19"/>
  <c r="BO4" i="18"/>
  <c r="BU23" i="19"/>
  <c r="BU4" i="19"/>
  <c r="BU7" i="6" s="1"/>
  <c r="AO23" i="19"/>
  <c r="AO4" i="19"/>
  <c r="AO7" i="6" s="1"/>
  <c r="CF78" i="6"/>
  <c r="BY17" i="22"/>
  <c r="BU4" i="18"/>
  <c r="BU6" i="4" s="1"/>
  <c r="BU30" i="19"/>
  <c r="CB14" i="34"/>
  <c r="CB4" i="18"/>
  <c r="BR33" i="19"/>
  <c r="BY4" i="19"/>
  <c r="BY7" i="6" s="1"/>
  <c r="BP10" i="4"/>
  <c r="AJ4" i="18"/>
  <c r="BW23" i="19"/>
  <c r="BW4" i="19"/>
  <c r="BW7" i="6" s="1"/>
  <c r="AS4" i="19"/>
  <c r="AS7" i="6" s="1"/>
  <c r="AZ33" i="15"/>
  <c r="BO19" i="17"/>
  <c r="BV11" i="17"/>
  <c r="BS5" i="17"/>
  <c r="BF19" i="17"/>
  <c r="BU11" i="17"/>
  <c r="AW23" i="19"/>
  <c r="BR37" i="17"/>
  <c r="BQ46" i="17"/>
  <c r="CB42" i="17"/>
  <c r="AU36" i="15"/>
  <c r="BM19" i="17"/>
  <c r="BT11" i="17"/>
  <c r="BJ5" i="15"/>
  <c r="BH46" i="17"/>
  <c r="CA42" i="17"/>
  <c r="BI37" i="17"/>
  <c r="CD32" i="17"/>
  <c r="BN24" i="17"/>
  <c r="BY33" i="15"/>
  <c r="AS33" i="15"/>
  <c r="BL33" i="15"/>
  <c r="AM4" i="18"/>
  <c r="BU33" i="15"/>
  <c r="CA33" i="15"/>
  <c r="AM33" i="15"/>
  <c r="CD5" i="17"/>
  <c r="BG5" i="15"/>
  <c r="BU46" i="17"/>
  <c r="CD37" i="17"/>
  <c r="CE28" i="17"/>
  <c r="AN5" i="15"/>
  <c r="H5" i="15"/>
  <c r="BW42" i="17"/>
  <c r="AY36" i="15"/>
  <c r="S36" i="15"/>
  <c r="AZ36" i="15"/>
  <c r="T36" i="15"/>
  <c r="BZ36" i="15"/>
  <c r="AD36" i="15"/>
  <c r="AV36" i="15"/>
  <c r="P36" i="15"/>
  <c r="BU36" i="15"/>
  <c r="AW36" i="15"/>
  <c r="Q36" i="15"/>
  <c r="BZ24" i="17"/>
  <c r="BG51" i="17"/>
  <c r="BM11" i="17"/>
  <c r="BI106" i="12"/>
  <c r="AY104" i="12"/>
  <c r="BW32" i="12"/>
  <c r="BV12" i="12"/>
  <c r="BS36" i="15"/>
  <c r="AR106" i="12"/>
  <c r="AH104" i="12"/>
  <c r="BR30" i="17"/>
  <c r="BR28" i="15"/>
  <c r="AI106" i="12"/>
  <c r="BX103" i="12"/>
  <c r="BX42" i="12"/>
  <c r="AW32" i="12"/>
  <c r="AN99" i="12"/>
  <c r="AN12" i="12"/>
  <c r="AU98" i="12"/>
  <c r="BV106" i="12"/>
  <c r="BL104" i="12"/>
  <c r="AY103" i="12"/>
  <c r="AY42" i="12"/>
  <c r="BR98" i="12"/>
  <c r="BS104" i="12"/>
  <c r="BF103" i="12"/>
  <c r="BF42" i="12"/>
  <c r="AU32" i="12"/>
  <c r="BF28" i="17"/>
  <c r="AV106" i="12"/>
  <c r="CC103" i="12"/>
  <c r="CC42" i="12"/>
  <c r="BJ32" i="12"/>
  <c r="AV96" i="12"/>
  <c r="BY104" i="12"/>
  <c r="BL42" i="12"/>
  <c r="BL103" i="12"/>
  <c r="BD24" i="12"/>
  <c r="E111" i="9"/>
  <c r="E125" i="9" s="1"/>
  <c r="BD74" i="12"/>
  <c r="BG24" i="12"/>
  <c r="BM139" i="10"/>
  <c r="BS74" i="12"/>
  <c r="BV138" i="10"/>
  <c r="BV136" i="10" s="1"/>
  <c r="BV78" i="12"/>
  <c r="BH12" i="12"/>
  <c r="BC137" i="10"/>
  <c r="BH86" i="12"/>
  <c r="AM125" i="10"/>
  <c r="AM126" i="10" s="1"/>
  <c r="I111" i="9"/>
  <c r="I125" i="9" s="1"/>
  <c r="BY139" i="10"/>
  <c r="AS139" i="10"/>
  <c r="AT139" i="10"/>
  <c r="AN135" i="9"/>
  <c r="AN132" i="9" s="1"/>
  <c r="BH139" i="10"/>
  <c r="BO135" i="10"/>
  <c r="AO136" i="10"/>
  <c r="AS139" i="9"/>
  <c r="AS136" i="9" s="1"/>
  <c r="AC135" i="9"/>
  <c r="AC132" i="9" s="1"/>
  <c r="W111" i="9"/>
  <c r="W125" i="9" s="1"/>
  <c r="AN125" i="10"/>
  <c r="AN126" i="10" s="1"/>
  <c r="J125" i="9"/>
  <c r="J128" i="9" s="1"/>
  <c r="BK78" i="12"/>
  <c r="CE139" i="10"/>
  <c r="AQ139" i="10"/>
  <c r="AU135" i="10"/>
  <c r="AU132" i="10" s="1"/>
  <c r="AL140" i="9"/>
  <c r="H135" i="9"/>
  <c r="H132" i="9" s="1"/>
  <c r="BN96" i="12"/>
  <c r="CB75" i="10"/>
  <c r="CB76" i="10" s="1"/>
  <c r="S17" i="9"/>
  <c r="AW6" i="4"/>
  <c r="AW6" i="5"/>
  <c r="V132" i="9"/>
  <c r="AO16" i="10"/>
  <c r="AO141" i="10"/>
  <c r="AO140" i="10" s="1"/>
  <c r="BH105" i="12"/>
  <c r="BN139" i="10"/>
  <c r="BN136" i="10" s="1"/>
  <c r="BY135" i="10"/>
  <c r="BY132" i="10" s="1"/>
  <c r="W135" i="9"/>
  <c r="W132" i="9" s="1"/>
  <c r="BE138" i="10"/>
  <c r="BE136" i="10" s="1"/>
  <c r="AW86" i="12"/>
  <c r="AA111" i="9"/>
  <c r="CA107" i="12"/>
  <c r="CA97" i="12"/>
  <c r="Q17" i="9"/>
  <c r="AU6" i="4"/>
  <c r="AU6" i="5"/>
  <c r="BV132" i="10"/>
  <c r="L132" i="9"/>
  <c r="AV136" i="10"/>
  <c r="Y140" i="9"/>
  <c r="F140" i="9"/>
  <c r="G139" i="9"/>
  <c r="G136" i="9" s="1"/>
  <c r="BY134" i="10"/>
  <c r="BY22" i="10"/>
  <c r="BY75" i="10" s="1"/>
  <c r="BY76" i="10" s="1"/>
  <c r="P17" i="9"/>
  <c r="AT6" i="5"/>
  <c r="BR140" i="10"/>
  <c r="BR106" i="12"/>
  <c r="BQ97" i="12"/>
  <c r="BQ107" i="12"/>
  <c r="BJ138" i="10"/>
  <c r="CF134" i="10"/>
  <c r="CF132" i="10" s="1"/>
  <c r="CF22" i="10"/>
  <c r="CF75" i="10" s="1"/>
  <c r="CF76" i="10" s="1"/>
  <c r="AZ134" i="10"/>
  <c r="AZ132" i="10" s="1"/>
  <c r="AZ22" i="10"/>
  <c r="AZ75" i="10" s="1"/>
  <c r="AZ76" i="10" s="1"/>
  <c r="BY6" i="5"/>
  <c r="AU17" i="9"/>
  <c r="AX31" i="12"/>
  <c r="AP132" i="9"/>
  <c r="J132" i="9"/>
  <c r="X136" i="9"/>
  <c r="AM140" i="9"/>
  <c r="G140" i="9"/>
  <c r="AS138" i="10"/>
  <c r="AQ134" i="10"/>
  <c r="AQ22" i="10"/>
  <c r="AQ75" i="10" s="1"/>
  <c r="AQ76" i="10" s="1"/>
  <c r="V140" i="9"/>
  <c r="AM75" i="10"/>
  <c r="AM76" i="10" s="1"/>
  <c r="J17" i="9"/>
  <c r="AN6" i="4"/>
  <c r="AN6" i="5"/>
  <c r="CE10" i="5"/>
  <c r="BU40" i="12"/>
  <c r="BU42" i="12" s="1"/>
  <c r="CD87" i="6"/>
  <c r="AU135" i="9"/>
  <c r="AU132" i="9" s="1"/>
  <c r="BJ38" i="7"/>
  <c r="AE11" i="5"/>
  <c r="AF9" i="5"/>
  <c r="AD10" i="5"/>
  <c r="AL132" i="10"/>
  <c r="Z128" i="9"/>
  <c r="Z17" i="9"/>
  <c r="BD6" i="4"/>
  <c r="BD6" i="5"/>
  <c r="BW141" i="10"/>
  <c r="BW140" i="10" s="1"/>
  <c r="BW16" i="10"/>
  <c r="U140" i="9"/>
  <c r="P9" i="3"/>
  <c r="D9" i="5"/>
  <c r="BS40" i="12"/>
  <c r="BS95" i="12"/>
  <c r="AM40" i="12"/>
  <c r="AM95" i="12"/>
  <c r="BJ10" i="5"/>
  <c r="AR11" i="5"/>
  <c r="AQ105" i="12"/>
  <c r="CE137" i="10"/>
  <c r="AY137" i="10"/>
  <c r="AZ17" i="9"/>
  <c r="CD6" i="4"/>
  <c r="CD6" i="5"/>
  <c r="AB17" i="9"/>
  <c r="BF6" i="5"/>
  <c r="L140" i="9"/>
  <c r="BG10" i="5"/>
  <c r="BR105" i="12"/>
  <c r="G10" i="5"/>
  <c r="AD138" i="9"/>
  <c r="AD136" i="9" s="1"/>
  <c r="AD75" i="9"/>
  <c r="AP22" i="10"/>
  <c r="AP75" i="10" s="1"/>
  <c r="AP76" i="10" s="1"/>
  <c r="AP134" i="10"/>
  <c r="AP132" i="10" s="1"/>
  <c r="J10" i="5"/>
  <c r="BW11" i="5"/>
  <c r="J138" i="9"/>
  <c r="BO138" i="10"/>
  <c r="BO136" i="10" s="1"/>
  <c r="X75" i="9"/>
  <c r="AY75" i="9"/>
  <c r="K75" i="9"/>
  <c r="O9" i="3"/>
  <c r="W11" i="5"/>
  <c r="Y9" i="5"/>
  <c r="BV83" i="6"/>
  <c r="F9" i="5"/>
  <c r="W139" i="9"/>
  <c r="AM10" i="5"/>
  <c r="U9" i="3"/>
  <c r="M12" i="5"/>
  <c r="AG42" i="5"/>
  <c r="AG57" i="5"/>
  <c r="AG12" i="5"/>
  <c r="AG27" i="5"/>
  <c r="CA18" i="34"/>
  <c r="CA4" i="34"/>
  <c r="AL12" i="30"/>
  <c r="AL4" i="30"/>
  <c r="AL6" i="12" s="1"/>
  <c r="D39" i="27"/>
  <c r="AD39" i="27"/>
  <c r="BH71" i="12"/>
  <c r="BH99" i="12" s="1"/>
  <c r="BO4" i="25"/>
  <c r="BO8" i="16"/>
  <c r="BI39" i="27"/>
  <c r="AZ61" i="12"/>
  <c r="AU4" i="25"/>
  <c r="AU8" i="16"/>
  <c r="AW18" i="15"/>
  <c r="AW13" i="16"/>
  <c r="BA14" i="16"/>
  <c r="BA19" i="15"/>
  <c r="AK81" i="22"/>
  <c r="AK27" i="22"/>
  <c r="AV13" i="16"/>
  <c r="AV18" i="15"/>
  <c r="BI14" i="16"/>
  <c r="BI19" i="15"/>
  <c r="BL42" i="17"/>
  <c r="BG36" i="15"/>
  <c r="BL36" i="15"/>
  <c r="BE104" i="12"/>
  <c r="AP106" i="12"/>
  <c r="BK106" i="12"/>
  <c r="BC74" i="12"/>
  <c r="BE32" i="12"/>
  <c r="BS12" i="12"/>
  <c r="BS99" i="12"/>
  <c r="BI134" i="10"/>
  <c r="BI132" i="10" s="1"/>
  <c r="BI22" i="10"/>
  <c r="BI75" i="10" s="1"/>
  <c r="BI76" i="10" s="1"/>
  <c r="W140" i="9"/>
  <c r="AV105" i="12"/>
  <c r="AZ125" i="10"/>
  <c r="AZ126" i="10" s="1"/>
  <c r="AJ8" i="3"/>
  <c r="AH10" i="5"/>
  <c r="BJ11" i="5"/>
  <c r="Y11" i="5"/>
  <c r="AQ76" i="9"/>
  <c r="BU15" i="5" s="1"/>
  <c r="BU7" i="5"/>
  <c r="CD10" i="5"/>
  <c r="BX18" i="34"/>
  <c r="AT15" i="33"/>
  <c r="AJ4" i="30"/>
  <c r="AJ6" i="12" s="1"/>
  <c r="AJ12" i="30"/>
  <c r="AX12" i="30"/>
  <c r="AX4" i="30"/>
  <c r="AX6" i="12" s="1"/>
  <c r="AX12" i="12" s="1"/>
  <c r="O4" i="33"/>
  <c r="I4" i="30"/>
  <c r="AR92" i="12"/>
  <c r="AR98" i="12"/>
  <c r="AR37" i="12"/>
  <c r="BC39" i="27"/>
  <c r="AJ48" i="27"/>
  <c r="L39" i="27"/>
  <c r="AY39" i="27"/>
  <c r="BU15" i="33"/>
  <c r="BU4" i="33"/>
  <c r="AO15" i="33"/>
  <c r="AO4" i="33"/>
  <c r="I15" i="33"/>
  <c r="I4" i="33"/>
  <c r="AU39" i="27"/>
  <c r="BL39" i="27"/>
  <c r="AN39" i="27"/>
  <c r="X15" i="33"/>
  <c r="X4" i="33"/>
  <c r="BM71" i="12"/>
  <c r="AU71" i="12"/>
  <c r="BJ15" i="27"/>
  <c r="BQ70" i="12"/>
  <c r="BI71" i="12"/>
  <c r="BM70" i="12"/>
  <c r="BF71" i="12"/>
  <c r="AX26" i="25"/>
  <c r="BX15" i="27"/>
  <c r="BH48" i="27"/>
  <c r="CE26" i="25"/>
  <c r="AY26" i="25"/>
  <c r="BX5" i="16"/>
  <c r="AJ5" i="16"/>
  <c r="AV4" i="25"/>
  <c r="BA48" i="27"/>
  <c r="AK48" i="27"/>
  <c r="M39" i="27"/>
  <c r="AX5" i="16"/>
  <c r="E4" i="25"/>
  <c r="AY62" i="12"/>
  <c r="CE62" i="12"/>
  <c r="CE99" i="12" s="1"/>
  <c r="BK26" i="25"/>
  <c r="AE26" i="25"/>
  <c r="AP62" i="12"/>
  <c r="AI61" i="12"/>
  <c r="CF62" i="12"/>
  <c r="CF99" i="12" s="1"/>
  <c r="BY62" i="12"/>
  <c r="BI21" i="23"/>
  <c r="BI22" i="23"/>
  <c r="BK18" i="16"/>
  <c r="BF21" i="23"/>
  <c r="AL21" i="23"/>
  <c r="AL22" i="23"/>
  <c r="BN4" i="23"/>
  <c r="CA31" i="23"/>
  <c r="CA14" i="23"/>
  <c r="CA21" i="16"/>
  <c r="CA49" i="15"/>
  <c r="CA43" i="6"/>
  <c r="CA77" i="6" s="1"/>
  <c r="AW99" i="9"/>
  <c r="BH4" i="23"/>
  <c r="BH19" i="16"/>
  <c r="CB5" i="23"/>
  <c r="CB4" i="23"/>
  <c r="CB20" i="16"/>
  <c r="AP21" i="23"/>
  <c r="H19" i="15"/>
  <c r="BJ13" i="16"/>
  <c r="BJ18" i="15"/>
  <c r="BB5" i="23"/>
  <c r="BB4" i="23"/>
  <c r="BB20" i="16"/>
  <c r="BC5" i="23"/>
  <c r="BC4" i="23"/>
  <c r="BC20" i="16"/>
  <c r="AD19" i="15"/>
  <c r="BS15" i="16"/>
  <c r="I18" i="15"/>
  <c r="M19" i="15"/>
  <c r="CF17" i="22"/>
  <c r="AR4" i="25"/>
  <c r="BN5" i="22"/>
  <c r="BN58" i="22" s="1"/>
  <c r="BN17" i="15"/>
  <c r="AJ4" i="23"/>
  <c r="AJ19" i="16"/>
  <c r="BA4" i="23"/>
  <c r="BA19" i="16"/>
  <c r="X18" i="15"/>
  <c r="BU17" i="22"/>
  <c r="BO17" i="22"/>
  <c r="CC5" i="22"/>
  <c r="CC58" i="22" s="1"/>
  <c r="CC4" i="22"/>
  <c r="CC17" i="15"/>
  <c r="AU5" i="22"/>
  <c r="AU58" i="22" s="1"/>
  <c r="AU14" i="16"/>
  <c r="AU19" i="15"/>
  <c r="AY27" i="22"/>
  <c r="AY15" i="16" s="1"/>
  <c r="F5" i="22"/>
  <c r="AZ5" i="22"/>
  <c r="AZ58" i="22" s="1"/>
  <c r="AZ4" i="22"/>
  <c r="AZ17" i="15"/>
  <c r="T5" i="22"/>
  <c r="T4" i="22"/>
  <c r="T17" i="15"/>
  <c r="BU15" i="16"/>
  <c r="AQ27" i="22"/>
  <c r="AQ15" i="16" s="1"/>
  <c r="AM13" i="16"/>
  <c r="AM18" i="15"/>
  <c r="AG5" i="22"/>
  <c r="AG4" i="22"/>
  <c r="AG17" i="15"/>
  <c r="W4" i="22"/>
  <c r="AF5" i="22"/>
  <c r="AF4" i="22"/>
  <c r="AF17" i="15"/>
  <c r="BG4" i="18"/>
  <c r="CB23" i="19"/>
  <c r="CB4" i="19"/>
  <c r="CB7" i="6" s="1"/>
  <c r="BV78" i="6"/>
  <c r="BQ13" i="16"/>
  <c r="BQ18" i="15"/>
  <c r="BM4" i="18"/>
  <c r="AC18" i="15"/>
  <c r="AO30" i="19"/>
  <c r="BT4" i="18"/>
  <c r="BJ33" i="19"/>
  <c r="AI23" i="19"/>
  <c r="AI4" i="19"/>
  <c r="AI7" i="6" s="1"/>
  <c r="AS23" i="19"/>
  <c r="BC4" i="18"/>
  <c r="BA4" i="18"/>
  <c r="BJ10" i="4"/>
  <c r="BN4" i="18"/>
  <c r="BY4" i="18"/>
  <c r="BY6" i="4" s="1"/>
  <c r="AR33" i="15"/>
  <c r="AI5" i="16"/>
  <c r="BN51" i="17"/>
  <c r="BN42" i="17"/>
  <c r="BL37" i="17"/>
  <c r="BG19" i="17"/>
  <c r="BM51" i="17"/>
  <c r="BJ46" i="17"/>
  <c r="CC42" i="17"/>
  <c r="BL28" i="17"/>
  <c r="BH24" i="17"/>
  <c r="BI46" i="17"/>
  <c r="AM36" i="15"/>
  <c r="BG32" i="17"/>
  <c r="BW24" i="17"/>
  <c r="CA11" i="17"/>
  <c r="BP5" i="17"/>
  <c r="AS5" i="22"/>
  <c r="AS58" i="22" s="1"/>
  <c r="AU4" i="18"/>
  <c r="BO46" i="17"/>
  <c r="BP37" i="17"/>
  <c r="AS27" i="22"/>
  <c r="BF46" i="17"/>
  <c r="BG37" i="17"/>
  <c r="CF28" i="17"/>
  <c r="BL24" i="17"/>
  <c r="CB16" i="17"/>
  <c r="BH11" i="17"/>
  <c r="BJ19" i="17"/>
  <c r="BL5" i="15"/>
  <c r="AI32" i="15"/>
  <c r="AR36" i="15"/>
  <c r="L36" i="15"/>
  <c r="BT36" i="15"/>
  <c r="BU37" i="17"/>
  <c r="BW5" i="17"/>
  <c r="BT46" i="17"/>
  <c r="BO11" i="17"/>
  <c r="BA106" i="12"/>
  <c r="AQ104" i="12"/>
  <c r="BO32" i="12"/>
  <c r="BN12" i="12"/>
  <c r="AJ106" i="12"/>
  <c r="BY103" i="12"/>
  <c r="BY42" i="12"/>
  <c r="BJ30" i="17"/>
  <c r="BJ28" i="15"/>
  <c r="CC104" i="12"/>
  <c r="BP103" i="12"/>
  <c r="BP42" i="12"/>
  <c r="BH24" i="12"/>
  <c r="CE96" i="12"/>
  <c r="BN106" i="12"/>
  <c r="BD104" i="12"/>
  <c r="AQ103" i="12"/>
  <c r="AQ42" i="12"/>
  <c r="BR92" i="12"/>
  <c r="CC106" i="12"/>
  <c r="BK104" i="12"/>
  <c r="AX103" i="12"/>
  <c r="AM32" i="12"/>
  <c r="BZ99" i="12"/>
  <c r="BZ12" i="12"/>
  <c r="AN106" i="12"/>
  <c r="BU103" i="12"/>
  <c r="BB32" i="12"/>
  <c r="BY12" i="12"/>
  <c r="BQ104" i="12"/>
  <c r="BD42" i="12"/>
  <c r="BD103" i="12"/>
  <c r="BW98" i="12"/>
  <c r="CB86" i="12"/>
  <c r="AV86" i="12"/>
  <c r="BR139" i="10"/>
  <c r="BR136" i="10" s="1"/>
  <c r="BP78" i="12"/>
  <c r="AV74" i="12"/>
  <c r="AW139" i="10"/>
  <c r="BJ86" i="12"/>
  <c r="AR104" i="12"/>
  <c r="BL138" i="10"/>
  <c r="BL136" i="10" s="1"/>
  <c r="AV139" i="9"/>
  <c r="AV136" i="9" s="1"/>
  <c r="BQ32" i="12"/>
  <c r="AK32" i="12"/>
  <c r="BD32" i="12"/>
  <c r="CA99" i="12"/>
  <c r="CA12" i="12"/>
  <c r="BL16" i="10"/>
  <c r="BL141" i="10"/>
  <c r="BL140" i="10" s="1"/>
  <c r="O139" i="9"/>
  <c r="O136" i="9" s="1"/>
  <c r="AZ86" i="12"/>
  <c r="BU78" i="12"/>
  <c r="BY74" i="12"/>
  <c r="AS74" i="12"/>
  <c r="AT135" i="10"/>
  <c r="CD138" i="10"/>
  <c r="CD136" i="10" s="1"/>
  <c r="U135" i="9"/>
  <c r="U132" i="9" s="1"/>
  <c r="BW86" i="12"/>
  <c r="AQ86" i="12"/>
  <c r="CB78" i="12"/>
  <c r="BH74" i="12"/>
  <c r="AI135" i="10"/>
  <c r="AI132" i="10" s="1"/>
  <c r="BT16" i="10"/>
  <c r="BT141" i="10"/>
  <c r="BT140" i="10" s="1"/>
  <c r="O111" i="9"/>
  <c r="O125" i="9" s="1"/>
  <c r="O128" i="9" s="1"/>
  <c r="BC78" i="12"/>
  <c r="BW139" i="10"/>
  <c r="AZ139" i="10"/>
  <c r="Q135" i="9"/>
  <c r="Q132" i="9" s="1"/>
  <c r="AO75" i="9"/>
  <c r="I17" i="9"/>
  <c r="AM6" i="4"/>
  <c r="AM6" i="5"/>
  <c r="BU16" i="10"/>
  <c r="BU141" i="10"/>
  <c r="BU140" i="10" s="1"/>
  <c r="K140" i="9"/>
  <c r="AJ105" i="12"/>
  <c r="BT137" i="10"/>
  <c r="BT136" i="10" s="1"/>
  <c r="BR78" i="12"/>
  <c r="BN74" i="12"/>
  <c r="BC22" i="10"/>
  <c r="BC75" i="10" s="1"/>
  <c r="BC76" i="10" s="1"/>
  <c r="BC134" i="10"/>
  <c r="BC132" i="10" s="1"/>
  <c r="CC86" i="12"/>
  <c r="BR75" i="10"/>
  <c r="BR76" i="10" s="1"/>
  <c r="AM75" i="9"/>
  <c r="BQ6" i="4" s="1"/>
  <c r="G17" i="9"/>
  <c r="AK6" i="5"/>
  <c r="AZ31" i="12"/>
  <c r="AR132" i="9"/>
  <c r="Q140" i="9"/>
  <c r="E135" i="9"/>
  <c r="E132" i="9" s="1"/>
  <c r="AW138" i="9"/>
  <c r="AW136" i="9" s="1"/>
  <c r="Y138" i="9"/>
  <c r="Y136" i="9" s="1"/>
  <c r="AG136" i="9"/>
  <c r="AF140" i="9"/>
  <c r="CE87" i="6"/>
  <c r="CC99" i="12"/>
  <c r="F125" i="9"/>
  <c r="AS6" i="5"/>
  <c r="O17" i="9"/>
  <c r="AS6" i="4"/>
  <c r="BB137" i="10"/>
  <c r="BB136" i="10" s="1"/>
  <c r="BQ141" i="10"/>
  <c r="BQ140" i="10" s="1"/>
  <c r="BQ16" i="10"/>
  <c r="AK141" i="10"/>
  <c r="AK140" i="10" s="1"/>
  <c r="AK16" i="10"/>
  <c r="BD105" i="12"/>
  <c r="BN86" i="12"/>
  <c r="BA75" i="9"/>
  <c r="BO134" i="10"/>
  <c r="BO132" i="10" s="1"/>
  <c r="BO22" i="10"/>
  <c r="BO75" i="10" s="1"/>
  <c r="BO76" i="10" s="1"/>
  <c r="BK132" i="10"/>
  <c r="BY137" i="10"/>
  <c r="BY136" i="10" s="1"/>
  <c r="AS137" i="10"/>
  <c r="AS136" i="10" s="1"/>
  <c r="BX141" i="10"/>
  <c r="BX16" i="10"/>
  <c r="AZ141" i="10"/>
  <c r="AZ140" i="10" s="1"/>
  <c r="AZ16" i="10"/>
  <c r="AO138" i="9"/>
  <c r="AO136" i="9" s="1"/>
  <c r="AW75" i="9"/>
  <c r="BN95" i="12"/>
  <c r="BN40" i="12"/>
  <c r="AP95" i="12"/>
  <c r="AP40" i="12"/>
  <c r="AP42" i="12" s="1"/>
  <c r="BU99" i="12"/>
  <c r="BU12" i="12"/>
  <c r="BD77" i="6"/>
  <c r="J76" i="9"/>
  <c r="AN15" i="5" s="1"/>
  <c r="AN7" i="5"/>
  <c r="I9" i="3"/>
  <c r="O11" i="5"/>
  <c r="E9" i="5"/>
  <c r="V10" i="5"/>
  <c r="BI11" i="5"/>
  <c r="AC11" i="5"/>
  <c r="AG17" i="9"/>
  <c r="BK6" i="5"/>
  <c r="Z140" i="9"/>
  <c r="AS140" i="9"/>
  <c r="AQ6" i="5"/>
  <c r="M17" i="9"/>
  <c r="AK10" i="5"/>
  <c r="BB10" i="5"/>
  <c r="AJ11" i="5"/>
  <c r="W9" i="5"/>
  <c r="BA136" i="9"/>
  <c r="AN17" i="9"/>
  <c r="BR6" i="5"/>
  <c r="AZ140" i="9"/>
  <c r="BF141" i="10"/>
  <c r="BF140" i="10" s="1"/>
  <c r="BF16" i="10"/>
  <c r="AH141" i="10"/>
  <c r="AH140" i="10" s="1"/>
  <c r="AH16" i="10"/>
  <c r="X8" i="3"/>
  <c r="AQ10" i="5"/>
  <c r="AT40" i="12"/>
  <c r="L10" i="5"/>
  <c r="BA10" i="5"/>
  <c r="AH9" i="5"/>
  <c r="AY11" i="5"/>
  <c r="S11" i="5"/>
  <c r="BS16" i="10"/>
  <c r="AY99" i="12"/>
  <c r="AY12" i="12"/>
  <c r="BN22" i="10"/>
  <c r="BN75" i="10" s="1"/>
  <c r="BN76" i="10" s="1"/>
  <c r="BN134" i="10"/>
  <c r="BN132" i="10" s="1"/>
  <c r="AI17" i="9"/>
  <c r="BM6" i="5"/>
  <c r="BU11" i="5"/>
  <c r="CD77" i="6"/>
  <c r="BI105" i="12"/>
  <c r="AR10" i="5"/>
  <c r="BC10" i="5"/>
  <c r="AQ138" i="10"/>
  <c r="BE134" i="10"/>
  <c r="BE22" i="10"/>
  <c r="BE75" i="10" s="1"/>
  <c r="BE76" i="10" s="1"/>
  <c r="BB75" i="9"/>
  <c r="AV141" i="10"/>
  <c r="AV140" i="10" s="1"/>
  <c r="G11" i="5"/>
  <c r="L9" i="5"/>
  <c r="CE12" i="12"/>
  <c r="AY14" i="5"/>
  <c r="AG9" i="3"/>
  <c r="AF15" i="33"/>
  <c r="AP92" i="12"/>
  <c r="AP37" i="12"/>
  <c r="AG39" i="27"/>
  <c r="E39" i="27"/>
  <c r="BI62" i="12"/>
  <c r="AK61" i="12"/>
  <c r="CF31" i="23"/>
  <c r="CF14" i="23"/>
  <c r="CF21" i="16"/>
  <c r="CF49" i="15"/>
  <c r="BB99" i="9"/>
  <c r="CF43" i="6"/>
  <c r="AH81" i="22"/>
  <c r="AH27" i="22"/>
  <c r="AH15" i="16" s="1"/>
  <c r="AI4" i="22"/>
  <c r="AI13" i="16"/>
  <c r="AI18" i="15"/>
  <c r="H18" i="15"/>
  <c r="AZ10" i="4"/>
  <c r="BT37" i="17"/>
  <c r="BO5" i="17"/>
  <c r="AI36" i="15"/>
  <c r="AQ32" i="12"/>
  <c r="BS102" i="12"/>
  <c r="BS108" i="12"/>
  <c r="BT99" i="12"/>
  <c r="BT12" i="12"/>
  <c r="AX86" i="12"/>
  <c r="AO111" i="9"/>
  <c r="AN22" i="10"/>
  <c r="AN75" i="10" s="1"/>
  <c r="AN76" i="10" s="1"/>
  <c r="AN134" i="10"/>
  <c r="AN132" i="10" s="1"/>
  <c r="AI140" i="9"/>
  <c r="J9" i="3"/>
  <c r="BM12" i="12"/>
  <c r="BV31" i="12"/>
  <c r="BN31" i="12"/>
  <c r="BN11" i="5"/>
  <c r="L11" i="5"/>
  <c r="BA14" i="5"/>
  <c r="AP11" i="5"/>
  <c r="AU15" i="33"/>
  <c r="AL15" i="33"/>
  <c r="AZ12" i="30"/>
  <c r="AZ4" i="30"/>
  <c r="AZ6" i="12" s="1"/>
  <c r="BN29" i="31"/>
  <c r="AY4" i="31"/>
  <c r="AM92" i="12"/>
  <c r="AM98" i="12"/>
  <c r="AM37" i="12"/>
  <c r="AN98" i="12"/>
  <c r="AN37" i="12"/>
  <c r="AN92" i="12"/>
  <c r="CC4" i="30"/>
  <c r="CC6" i="12"/>
  <c r="AW4" i="30"/>
  <c r="AW6" i="12" s="1"/>
  <c r="AW12" i="30"/>
  <c r="BG98" i="12"/>
  <c r="BG92" i="12"/>
  <c r="BG37" i="12"/>
  <c r="BA12" i="30"/>
  <c r="BA4" i="30"/>
  <c r="BA6" i="12" s="1"/>
  <c r="AT12" i="30"/>
  <c r="AT4" i="30"/>
  <c r="AT6" i="12" s="1"/>
  <c r="AM39" i="27"/>
  <c r="AZ39" i="27"/>
  <c r="AA39" i="27"/>
  <c r="AP39" i="27"/>
  <c r="BM39" i="27"/>
  <c r="CB39" i="27"/>
  <c r="CA15" i="27"/>
  <c r="CC39" i="27"/>
  <c r="AE39" i="27"/>
  <c r="CA39" i="27"/>
  <c r="AN48" i="27"/>
  <c r="P39" i="27"/>
  <c r="CF15" i="27"/>
  <c r="BQ39" i="27"/>
  <c r="BB48" i="27"/>
  <c r="AL48" i="27"/>
  <c r="BE71" i="12"/>
  <c r="AM71" i="12"/>
  <c r="BI70" i="12"/>
  <c r="BL71" i="12"/>
  <c r="BJ71" i="12"/>
  <c r="BP71" i="12"/>
  <c r="AJ71" i="12"/>
  <c r="AP70" i="12"/>
  <c r="BH26" i="25"/>
  <c r="AP26" i="25"/>
  <c r="BY48" i="27"/>
  <c r="BF4" i="25"/>
  <c r="BF8" i="16"/>
  <c r="Z4" i="25"/>
  <c r="BW4" i="25"/>
  <c r="BW8" i="16"/>
  <c r="AQ4" i="25"/>
  <c r="AQ8" i="16"/>
  <c r="K4" i="25"/>
  <c r="D4" i="25"/>
  <c r="BL5" i="16"/>
  <c r="BE5" i="16"/>
  <c r="BY26" i="25"/>
  <c r="BT4" i="25"/>
  <c r="BX4" i="25"/>
  <c r="AQ62" i="12"/>
  <c r="BW62" i="12"/>
  <c r="BR4" i="25"/>
  <c r="BR8" i="16"/>
  <c r="AL4" i="25"/>
  <c r="AL8" i="16"/>
  <c r="F4" i="25"/>
  <c r="BC4" i="25"/>
  <c r="BC8" i="16"/>
  <c r="W4" i="25"/>
  <c r="AH62" i="12"/>
  <c r="AH99" i="12" s="1"/>
  <c r="BE62" i="12"/>
  <c r="BN17" i="24"/>
  <c r="BN14" i="6"/>
  <c r="BS62" i="12"/>
  <c r="AS62" i="12"/>
  <c r="BJ61" i="12"/>
  <c r="AS61" i="12"/>
  <c r="BQ62" i="12"/>
  <c r="BA21" i="23"/>
  <c r="BA22" i="23"/>
  <c r="BC18" i="16"/>
  <c r="BT5" i="23"/>
  <c r="BT4" i="23"/>
  <c r="BT20" i="16"/>
  <c r="AX18" i="16"/>
  <c r="AY5" i="23"/>
  <c r="AY19" i="16"/>
  <c r="BO4" i="23"/>
  <c r="AR4" i="23"/>
  <c r="AR19" i="16"/>
  <c r="BD4" i="23"/>
  <c r="CE21" i="23"/>
  <c r="BE93" i="12"/>
  <c r="BE11" i="12"/>
  <c r="BE38" i="12"/>
  <c r="AX81" i="22"/>
  <c r="AX27" i="22"/>
  <c r="AX15" i="16" s="1"/>
  <c r="BB13" i="16"/>
  <c r="BB18" i="15"/>
  <c r="BZ5" i="23"/>
  <c r="BZ4" i="23"/>
  <c r="BZ20" i="16"/>
  <c r="CA22" i="23"/>
  <c r="CA21" i="23"/>
  <c r="V19" i="15"/>
  <c r="BK15" i="16"/>
  <c r="E19" i="15"/>
  <c r="BX13" i="16"/>
  <c r="BX18" i="15"/>
  <c r="BZ15" i="16"/>
  <c r="AI27" i="22"/>
  <c r="AI15" i="16" s="1"/>
  <c r="P18" i="15"/>
  <c r="BM17" i="22"/>
  <c r="BU5" i="22"/>
  <c r="BU58" i="22" s="1"/>
  <c r="BU4" i="22"/>
  <c r="BU17" i="15"/>
  <c r="BQ14" i="16"/>
  <c r="BQ19" i="15"/>
  <c r="AY81" i="22"/>
  <c r="CD17" i="22"/>
  <c r="AQ81" i="22"/>
  <c r="BX5" i="22"/>
  <c r="BX58" i="22" s="1"/>
  <c r="BX4" i="22"/>
  <c r="BX17" i="15"/>
  <c r="BL4" i="22"/>
  <c r="BL5" i="22"/>
  <c r="BL58" i="22" s="1"/>
  <c r="BL17" i="15"/>
  <c r="CE5" i="22"/>
  <c r="CE58" i="22" s="1"/>
  <c r="CE4" i="22"/>
  <c r="CE17" i="15"/>
  <c r="AD5" i="22"/>
  <c r="AY4" i="18"/>
  <c r="AN23" i="19"/>
  <c r="AN4" i="19"/>
  <c r="AN7" i="6" s="1"/>
  <c r="BM4" i="19"/>
  <c r="BM7" i="6" s="1"/>
  <c r="BV17" i="22"/>
  <c r="Z18" i="15"/>
  <c r="BE4" i="18"/>
  <c r="AK4" i="19"/>
  <c r="AK7" i="6" s="1"/>
  <c r="AK23" i="19"/>
  <c r="BL4" i="18"/>
  <c r="M4" i="22"/>
  <c r="CF4" i="18"/>
  <c r="BH4" i="18"/>
  <c r="BI4" i="18"/>
  <c r="CD4" i="18"/>
  <c r="BN17" i="22"/>
  <c r="BZ33" i="15"/>
  <c r="AH10" i="4"/>
  <c r="AJ33" i="15"/>
  <c r="CC28" i="17"/>
  <c r="BK5" i="17"/>
  <c r="CB51" i="17"/>
  <c r="BT42" i="17"/>
  <c r="AE36" i="15"/>
  <c r="BL11" i="17"/>
  <c r="BQ5" i="17"/>
  <c r="BS42" i="17"/>
  <c r="BF32" i="17"/>
  <c r="BF24" i="17"/>
  <c r="CA78" i="6"/>
  <c r="BQ33" i="15"/>
  <c r="AK33" i="15"/>
  <c r="BD33" i="15"/>
  <c r="BG46" i="17"/>
  <c r="CE5" i="17"/>
  <c r="AS81" i="22"/>
  <c r="BS33" i="15"/>
  <c r="BV5" i="17"/>
  <c r="BS4" i="18"/>
  <c r="BM46" i="17"/>
  <c r="BV37" i="17"/>
  <c r="BW28" i="17"/>
  <c r="BL6" i="17"/>
  <c r="AF5" i="15"/>
  <c r="BO36" i="15"/>
  <c r="AQ36" i="15"/>
  <c r="K36" i="15"/>
  <c r="BP36" i="15"/>
  <c r="BB36" i="15"/>
  <c r="V36" i="15"/>
  <c r="BM36" i="15"/>
  <c r="AO36" i="15"/>
  <c r="I36" i="15"/>
  <c r="AH36" i="15"/>
  <c r="BW51" i="17"/>
  <c r="AS106" i="12"/>
  <c r="AI104" i="12"/>
  <c r="BG32" i="12"/>
  <c r="BF11" i="12"/>
  <c r="BK36" i="15"/>
  <c r="CD104" i="12"/>
  <c r="BQ103" i="12"/>
  <c r="BQ42" i="12"/>
  <c r="CE106" i="12"/>
  <c r="BU104" i="12"/>
  <c r="BH103" i="12"/>
  <c r="BH42" i="12"/>
  <c r="BW96" i="12"/>
  <c r="CA98" i="12"/>
  <c r="BF106" i="12"/>
  <c r="AV104" i="12"/>
  <c r="AI103" i="12"/>
  <c r="AI42" i="12"/>
  <c r="BU106" i="12"/>
  <c r="BC104" i="12"/>
  <c r="AP103" i="12"/>
  <c r="BR12" i="12"/>
  <c r="BR99" i="12"/>
  <c r="BV28" i="17"/>
  <c r="BZ104" i="12"/>
  <c r="BM103" i="12"/>
  <c r="BM42" i="12"/>
  <c r="AT32" i="12"/>
  <c r="BQ99" i="12"/>
  <c r="BQ12" i="12"/>
  <c r="CA106" i="12"/>
  <c r="BI104" i="12"/>
  <c r="AV103" i="12"/>
  <c r="AV42" i="12"/>
  <c r="CA96" i="12"/>
  <c r="AR86" i="12"/>
  <c r="R138" i="9"/>
  <c r="R136" i="9" s="1"/>
  <c r="BA111" i="9"/>
  <c r="BB139" i="10"/>
  <c r="CB74" i="12"/>
  <c r="BP24" i="12"/>
  <c r="AS132" i="9"/>
  <c r="BK74" i="12"/>
  <c r="CC32" i="12"/>
  <c r="AL139" i="9"/>
  <c r="AP125" i="9"/>
  <c r="BN78" i="12"/>
  <c r="BX99" i="12"/>
  <c r="BX12" i="12"/>
  <c r="BB141" i="10"/>
  <c r="BB140" i="10" s="1"/>
  <c r="BB16" i="10"/>
  <c r="E139" i="9"/>
  <c r="E136" i="9" s="1"/>
  <c r="CF86" i="12"/>
  <c r="AR125" i="9"/>
  <c r="BV125" i="10"/>
  <c r="BV126" i="10" s="1"/>
  <c r="BQ139" i="10"/>
  <c r="AN140" i="9"/>
  <c r="AV111" i="9"/>
  <c r="AV125" i="9" s="1"/>
  <c r="CF139" i="10"/>
  <c r="BT22" i="10"/>
  <c r="BT75" i="10" s="1"/>
  <c r="BT76" i="10" s="1"/>
  <c r="BT134" i="10"/>
  <c r="BT132" i="10" s="1"/>
  <c r="BJ141" i="10"/>
  <c r="BJ140" i="10" s="1"/>
  <c r="BJ16" i="10"/>
  <c r="M139" i="9"/>
  <c r="M136" i="9" s="1"/>
  <c r="K135" i="9"/>
  <c r="K132" i="9" s="1"/>
  <c r="G111" i="9"/>
  <c r="G125" i="9" s="1"/>
  <c r="BW74" i="12"/>
  <c r="AZ74" i="12"/>
  <c r="AG135" i="9"/>
  <c r="AG132" i="9" s="1"/>
  <c r="AE75" i="9"/>
  <c r="BB132" i="9"/>
  <c r="BF136" i="10"/>
  <c r="AQ140" i="9"/>
  <c r="BX105" i="12"/>
  <c r="AR139" i="9"/>
  <c r="AZ139" i="9"/>
  <c r="AZ136" i="9" s="1"/>
  <c r="AB139" i="9"/>
  <c r="AB136" i="9" s="1"/>
  <c r="AM135" i="9"/>
  <c r="AM132" i="9" s="1"/>
  <c r="BA135" i="10"/>
  <c r="BA132" i="10" s="1"/>
  <c r="BU138" i="10"/>
  <c r="BU136" i="10" s="1"/>
  <c r="AW138" i="10"/>
  <c r="AW136" i="10" s="1"/>
  <c r="CB17" i="10"/>
  <c r="AY111" i="9"/>
  <c r="S111" i="9"/>
  <c r="S125" i="9" s="1"/>
  <c r="S128" i="9" s="1"/>
  <c r="S135" i="9"/>
  <c r="S132" i="9" s="1"/>
  <c r="BS97" i="12"/>
  <c r="BS107" i="12"/>
  <c r="G75" i="9"/>
  <c r="AK6" i="4" s="1"/>
  <c r="CB136" i="10"/>
  <c r="AU141" i="10"/>
  <c r="AU140" i="10" s="1"/>
  <c r="AU16" i="10"/>
  <c r="AD125" i="9"/>
  <c r="CA138" i="10"/>
  <c r="CA136" i="10" s="1"/>
  <c r="BC138" i="10"/>
  <c r="BQ134" i="10"/>
  <c r="BQ22" i="10"/>
  <c r="BQ75" i="10" s="1"/>
  <c r="BQ76" i="10" s="1"/>
  <c r="AK134" i="10"/>
  <c r="AK22" i="10"/>
  <c r="AK75" i="10" s="1"/>
  <c r="AK76" i="10" s="1"/>
  <c r="X140" i="9"/>
  <c r="BW87" i="6"/>
  <c r="AW105" i="12"/>
  <c r="BJ106" i="12"/>
  <c r="BZ138" i="10"/>
  <c r="BB138" i="10"/>
  <c r="BX22" i="10"/>
  <c r="BX75" i="10" s="1"/>
  <c r="BX76" i="10" s="1"/>
  <c r="BX134" i="10"/>
  <c r="AR22" i="10"/>
  <c r="AR75" i="10" s="1"/>
  <c r="AR76" i="10" s="1"/>
  <c r="AR134" i="10"/>
  <c r="AR132" i="10" s="1"/>
  <c r="CD31" i="12"/>
  <c r="AP31" i="12"/>
  <c r="AH132" i="9"/>
  <c r="P136" i="9"/>
  <c r="AE140" i="9"/>
  <c r="BI138" i="10"/>
  <c r="AC75" i="9"/>
  <c r="E75" i="9"/>
  <c r="Y132" i="9"/>
  <c r="AL128" i="9"/>
  <c r="AL17" i="9"/>
  <c r="BP6" i="5"/>
  <c r="BP6" i="4"/>
  <c r="AR6" i="5"/>
  <c r="N17" i="9"/>
  <c r="V125" i="9"/>
  <c r="AY10" i="5"/>
  <c r="AZ77" i="6"/>
  <c r="L139" i="9"/>
  <c r="BV87" i="6"/>
  <c r="BR11" i="5"/>
  <c r="BD11" i="5"/>
  <c r="AP17" i="9"/>
  <c r="BT6" i="5"/>
  <c r="CB10" i="5"/>
  <c r="BV77" i="6"/>
  <c r="CC87" i="6"/>
  <c r="N10" i="5"/>
  <c r="BO12" i="12"/>
  <c r="AF11" i="5"/>
  <c r="AF132" i="9"/>
  <c r="CF137" i="10"/>
  <c r="AZ137" i="10"/>
  <c r="AZ136" i="10" s="1"/>
  <c r="AK17" i="9"/>
  <c r="BO6" i="5"/>
  <c r="AQ141" i="10"/>
  <c r="AQ140" i="10" s="1"/>
  <c r="AQ16" i="10"/>
  <c r="BH82" i="6"/>
  <c r="BK40" i="12"/>
  <c r="BK42" i="12" s="1"/>
  <c r="BK95" i="12"/>
  <c r="AC10" i="5"/>
  <c r="AT10" i="5"/>
  <c r="AB11" i="5"/>
  <c r="H11" i="5"/>
  <c r="BW137" i="10"/>
  <c r="AQ137" i="10"/>
  <c r="BV141" i="10"/>
  <c r="BV140" i="10" s="1"/>
  <c r="BV16" i="10"/>
  <c r="AB140" i="9"/>
  <c r="AH6" i="5"/>
  <c r="D17" i="9"/>
  <c r="BV11" i="5"/>
  <c r="AA10" i="5"/>
  <c r="Z9" i="5"/>
  <c r="BF12" i="5"/>
  <c r="BS140" i="10"/>
  <c r="AY105" i="12"/>
  <c r="BX138" i="10"/>
  <c r="V138" i="9"/>
  <c r="V136" i="9" s="1"/>
  <c r="AB75" i="9"/>
  <c r="BF6" i="4" s="1"/>
  <c r="D75" i="9"/>
  <c r="BE11" i="5"/>
  <c r="AK105" i="12"/>
  <c r="K9" i="5"/>
  <c r="P11" i="5"/>
  <c r="CE138" i="10"/>
  <c r="AA75" i="9"/>
  <c r="W75" i="9"/>
  <c r="BT10" i="5"/>
  <c r="AD9" i="5"/>
  <c r="Q9" i="3"/>
  <c r="CB7" i="5" l="1"/>
  <c r="AU136" i="9"/>
  <c r="AV76" i="9"/>
  <c r="BZ15" i="5" s="1"/>
  <c r="V128" i="9"/>
  <c r="AP128" i="9"/>
  <c r="D128" i="9"/>
  <c r="AZ126" i="9"/>
  <c r="CD16" i="5" s="1"/>
  <c r="AM7" i="5"/>
  <c r="BD8" i="5"/>
  <c r="BD9" i="4"/>
  <c r="Z126" i="9"/>
  <c r="BD16" i="5" s="1"/>
  <c r="N128" i="9"/>
  <c r="CD8" i="5"/>
  <c r="AZ128" i="9"/>
  <c r="W136" i="9"/>
  <c r="L128" i="9"/>
  <c r="AP6" i="4"/>
  <c r="BW6" i="4"/>
  <c r="AP7" i="5"/>
  <c r="Y128" i="9"/>
  <c r="AR136" i="9"/>
  <c r="AY6" i="4"/>
  <c r="AY7" i="5"/>
  <c r="BC6" i="4"/>
  <c r="Y76" i="9"/>
  <c r="BC15" i="5" s="1"/>
  <c r="CD9" i="4"/>
  <c r="J136" i="9"/>
  <c r="BO6" i="4"/>
  <c r="AE128" i="9"/>
  <c r="AF136" i="9"/>
  <c r="F128" i="9"/>
  <c r="BW7" i="5"/>
  <c r="T128" i="9"/>
  <c r="AH6" i="4"/>
  <c r="AC128" i="9"/>
  <c r="AG128" i="9"/>
  <c r="H128" i="9"/>
  <c r="AL136" i="9"/>
  <c r="AD128" i="9"/>
  <c r="X128" i="9"/>
  <c r="L136" i="9"/>
  <c r="AT125" i="9"/>
  <c r="AT128" i="9" s="1"/>
  <c r="M128" i="9"/>
  <c r="AR128" i="9"/>
  <c r="BH100" i="13"/>
  <c r="BH100" i="12"/>
  <c r="AP109" i="12"/>
  <c r="AP43" i="12"/>
  <c r="BK43" i="12"/>
  <c r="BK109" i="12"/>
  <c r="CF100" i="13"/>
  <c r="CF100" i="12"/>
  <c r="CE100" i="13"/>
  <c r="CE100" i="12"/>
  <c r="AH109" i="12"/>
  <c r="BE103" i="12"/>
  <c r="BE42" i="12"/>
  <c r="BV32" i="12"/>
  <c r="CF86" i="6"/>
  <c r="CF80" i="6"/>
  <c r="BQ128" i="10"/>
  <c r="BQ17" i="10"/>
  <c r="BQ129" i="10" s="1"/>
  <c r="CA100" i="13"/>
  <c r="CA100" i="12"/>
  <c r="BG10" i="4"/>
  <c r="BJ18" i="17"/>
  <c r="BJ16" i="15"/>
  <c r="I126" i="9"/>
  <c r="AM16" i="5" s="1"/>
  <c r="AM8" i="5"/>
  <c r="AM7" i="4"/>
  <c r="AM9" i="4"/>
  <c r="AN100" i="13"/>
  <c r="AN100" i="12"/>
  <c r="BV63" i="12"/>
  <c r="W76" i="9"/>
  <c r="BA7" i="5"/>
  <c r="BA6" i="4"/>
  <c r="W128" i="9"/>
  <c r="BM18" i="15"/>
  <c r="BM13" i="16"/>
  <c r="AJ72" i="12"/>
  <c r="AZ92" i="12"/>
  <c r="AZ98" i="12"/>
  <c r="AZ37" i="12"/>
  <c r="AQ17" i="10"/>
  <c r="AE76" i="9"/>
  <c r="BI15" i="5" s="1"/>
  <c r="BI7" i="5"/>
  <c r="CE125" i="10"/>
  <c r="CE126" i="10" s="1"/>
  <c r="BK51" i="17"/>
  <c r="CF49" i="17"/>
  <c r="CF46" i="15"/>
  <c r="BS17" i="10"/>
  <c r="O126" i="9"/>
  <c r="AS16" i="5" s="1"/>
  <c r="AS7" i="4"/>
  <c r="AS9" i="4"/>
  <c r="AS8" i="5"/>
  <c r="AF16" i="15"/>
  <c r="AJ18" i="16"/>
  <c r="CA143" i="10"/>
  <c r="AW143" i="9"/>
  <c r="AW140" i="9" s="1"/>
  <c r="D76" i="9"/>
  <c r="AH15" i="5" s="1"/>
  <c r="AH7" i="5"/>
  <c r="AQ136" i="10"/>
  <c r="AZ82" i="6"/>
  <c r="AP32" i="12"/>
  <c r="AU128" i="10"/>
  <c r="AU17" i="10"/>
  <c r="AU129" i="10" s="1"/>
  <c r="AW125" i="10"/>
  <c r="AW126" i="10" s="1"/>
  <c r="AW135" i="10"/>
  <c r="AW132" i="10" s="1"/>
  <c r="BZ125" i="10"/>
  <c r="BZ126" i="10" s="1"/>
  <c r="BZ135" i="10"/>
  <c r="BZ132" i="10" s="1"/>
  <c r="AP126" i="9"/>
  <c r="BT16" i="5" s="1"/>
  <c r="BT9" i="4"/>
  <c r="BT8" i="5"/>
  <c r="BT7" i="4"/>
  <c r="BM109" i="12"/>
  <c r="AI109" i="12"/>
  <c r="BF99" i="12"/>
  <c r="BF12" i="12"/>
  <c r="BS10" i="4"/>
  <c r="BZ33" i="17"/>
  <c r="BZ32" i="15"/>
  <c r="CE17" i="17"/>
  <c r="CE16" i="15"/>
  <c r="BX17" i="17"/>
  <c r="BX16" i="15"/>
  <c r="BB16" i="15"/>
  <c r="BQ63" i="12"/>
  <c r="BS63" i="12"/>
  <c r="BR5" i="16"/>
  <c r="AQ5" i="16"/>
  <c r="AW92" i="12"/>
  <c r="AW37" i="12"/>
  <c r="AW98" i="12"/>
  <c r="BS125" i="10"/>
  <c r="BS126" i="10" s="1"/>
  <c r="AI11" i="16"/>
  <c r="BB76" i="9"/>
  <c r="CF15" i="5" s="1"/>
  <c r="CF7" i="5"/>
  <c r="BR14" i="5"/>
  <c r="BN105" i="12"/>
  <c r="G128" i="9"/>
  <c r="AO76" i="9"/>
  <c r="BS15" i="5" s="1"/>
  <c r="BS7" i="5"/>
  <c r="AS125" i="10"/>
  <c r="AS126" i="10" s="1"/>
  <c r="AU10" i="4"/>
  <c r="BZ51" i="17"/>
  <c r="AZ11" i="16"/>
  <c r="BO13" i="16"/>
  <c r="BO18" i="15"/>
  <c r="BN17" i="17"/>
  <c r="CA49" i="17"/>
  <c r="CA46" i="15"/>
  <c r="AY63" i="12"/>
  <c r="AR102" i="12"/>
  <c r="AR108" i="12"/>
  <c r="BG11" i="17"/>
  <c r="CE136" i="10"/>
  <c r="AF12" i="5"/>
  <c r="AI9" i="3"/>
  <c r="BA125" i="10"/>
  <c r="BA126" i="10" s="1"/>
  <c r="AI125" i="10"/>
  <c r="AI126" i="10" s="1"/>
  <c r="CF9" i="5"/>
  <c r="BK19" i="17"/>
  <c r="BO18" i="16"/>
  <c r="BL85" i="6"/>
  <c r="BL77" i="6"/>
  <c r="BL79" i="6"/>
  <c r="AX63" i="12"/>
  <c r="BC72" i="12"/>
  <c r="BE37" i="12"/>
  <c r="BE98" i="12"/>
  <c r="BE92" i="12"/>
  <c r="J12" i="5"/>
  <c r="J27" i="5"/>
  <c r="CC63" i="12"/>
  <c r="AP14" i="5"/>
  <c r="N76" i="9"/>
  <c r="AR15" i="5" s="1"/>
  <c r="AR7" i="5"/>
  <c r="BT82" i="6"/>
  <c r="BC17" i="10"/>
  <c r="R76" i="9"/>
  <c r="AV15" i="5" s="1"/>
  <c r="AV7" i="5"/>
  <c r="BI125" i="10"/>
  <c r="BI126" i="10" s="1"/>
  <c r="Q125" i="9"/>
  <c r="BT109" i="12"/>
  <c r="BN42" i="12"/>
  <c r="BK28" i="17"/>
  <c r="BH33" i="17"/>
  <c r="BH32" i="15"/>
  <c r="AH4" i="22"/>
  <c r="AB12" i="5"/>
  <c r="AI14" i="5"/>
  <c r="BJ5" i="16"/>
  <c r="N27" i="5"/>
  <c r="N12" i="5"/>
  <c r="BN14" i="5"/>
  <c r="T12" i="5"/>
  <c r="AL125" i="10"/>
  <c r="AL126" i="10" s="1"/>
  <c r="BJ24" i="17"/>
  <c r="AU32" i="15"/>
  <c r="BP33" i="17"/>
  <c r="BP32" i="15"/>
  <c r="AM78" i="6"/>
  <c r="AM77" i="6"/>
  <c r="BO11" i="16"/>
  <c r="CE18" i="17"/>
  <c r="AT15" i="16"/>
  <c r="AT4" i="22"/>
  <c r="CE18" i="16"/>
  <c r="AZ63" i="12"/>
  <c r="CD63" i="12"/>
  <c r="AZ72" i="12"/>
  <c r="BH6" i="4"/>
  <c r="BB125" i="10"/>
  <c r="BB126" i="10" s="1"/>
  <c r="BB135" i="10"/>
  <c r="BB132" i="10" s="1"/>
  <c r="S76" i="9"/>
  <c r="AW15" i="5" s="1"/>
  <c r="AW7" i="5"/>
  <c r="AE8" i="3"/>
  <c r="AJ14" i="5"/>
  <c r="AL129" i="10"/>
  <c r="CC14" i="5"/>
  <c r="P125" i="9"/>
  <c r="CD109" i="12"/>
  <c r="BE32" i="15"/>
  <c r="BZ46" i="17"/>
  <c r="BX33" i="17"/>
  <c r="BX32" i="15"/>
  <c r="BF10" i="4"/>
  <c r="BN9" i="5"/>
  <c r="AW11" i="16"/>
  <c r="BK18" i="17"/>
  <c r="BK16" i="15"/>
  <c r="AY11" i="16"/>
  <c r="BR18" i="16"/>
  <c r="CB49" i="17"/>
  <c r="CB46" i="15"/>
  <c r="BP62" i="12"/>
  <c r="S9" i="3"/>
  <c r="AC57" i="5"/>
  <c r="AT136" i="10"/>
  <c r="AW125" i="9"/>
  <c r="AW128" i="9" s="1"/>
  <c r="CE37" i="17"/>
  <c r="BV10" i="4"/>
  <c r="BD10" i="4"/>
  <c r="R16" i="15"/>
  <c r="BF13" i="16"/>
  <c r="BF18" i="15"/>
  <c r="BF4" i="22"/>
  <c r="AW103" i="12"/>
  <c r="AW42" i="12"/>
  <c r="BH63" i="12"/>
  <c r="BE72" i="12"/>
  <c r="AV32" i="15"/>
  <c r="BY37" i="17"/>
  <c r="AM16" i="15"/>
  <c r="AO37" i="12"/>
  <c r="AO98" i="12"/>
  <c r="AO92" i="12"/>
  <c r="BS17" i="17"/>
  <c r="BS16" i="15"/>
  <c r="AV128" i="10"/>
  <c r="BP14" i="5"/>
  <c r="AX109" i="12"/>
  <c r="BU36" i="17"/>
  <c r="T16" i="15"/>
  <c r="BL109" i="12"/>
  <c r="BL43" i="12"/>
  <c r="AS32" i="15"/>
  <c r="BM36" i="17"/>
  <c r="BP32" i="12"/>
  <c r="AP9" i="5"/>
  <c r="BC105" i="12"/>
  <c r="AR126" i="9"/>
  <c r="BV16" i="5" s="1"/>
  <c r="BV7" i="4"/>
  <c r="BV8" i="5"/>
  <c r="BV9" i="4"/>
  <c r="BA125" i="9"/>
  <c r="CD18" i="15"/>
  <c r="CD13" i="16"/>
  <c r="E16" i="15"/>
  <c r="BE99" i="12"/>
  <c r="BE12" i="12"/>
  <c r="BB143" i="9"/>
  <c r="BB140" i="9" s="1"/>
  <c r="BV36" i="17"/>
  <c r="AL5" i="16"/>
  <c r="AH57" i="5"/>
  <c r="AH12" i="5"/>
  <c r="BI51" i="17"/>
  <c r="AB76" i="9"/>
  <c r="BF15" i="5" s="1"/>
  <c r="BF7" i="5"/>
  <c r="BF42" i="5"/>
  <c r="BW136" i="10"/>
  <c r="E76" i="9"/>
  <c r="AI15" i="5" s="1"/>
  <c r="AI7" i="5"/>
  <c r="BJ17" i="10"/>
  <c r="BB17" i="10"/>
  <c r="BB129" i="10" s="1"/>
  <c r="BB128" i="10"/>
  <c r="BL10" i="4"/>
  <c r="BV13" i="16"/>
  <c r="BV18" i="15"/>
  <c r="CE11" i="16"/>
  <c r="BX11" i="16"/>
  <c r="BU17" i="17"/>
  <c r="BU16" i="15"/>
  <c r="V16" i="15"/>
  <c r="BB11" i="16"/>
  <c r="BA92" i="12"/>
  <c r="BA98" i="12"/>
  <c r="BA37" i="12"/>
  <c r="CC37" i="12"/>
  <c r="CC98" i="12"/>
  <c r="CC100" i="12" s="1"/>
  <c r="CC92" i="12"/>
  <c r="AH128" i="10"/>
  <c r="AH17" i="10"/>
  <c r="AH129" i="10" s="1"/>
  <c r="BK14" i="5"/>
  <c r="E27" i="5"/>
  <c r="E12" i="5"/>
  <c r="BD82" i="6"/>
  <c r="AJ9" i="3"/>
  <c r="CE83" i="6"/>
  <c r="AM76" i="9"/>
  <c r="BQ15" i="5" s="1"/>
  <c r="BQ7" i="5"/>
  <c r="BU17" i="10"/>
  <c r="BD109" i="12"/>
  <c r="BD43" i="12"/>
  <c r="BK5" i="16"/>
  <c r="BA10" i="4"/>
  <c r="BV9" i="5"/>
  <c r="AZ16" i="15"/>
  <c r="BU13" i="16"/>
  <c r="BU18" i="15"/>
  <c r="BB18" i="16"/>
  <c r="CB18" i="16"/>
  <c r="BM72" i="12"/>
  <c r="AJ20" i="3"/>
  <c r="BI19" i="17"/>
  <c r="BO5" i="16"/>
  <c r="AL92" i="12"/>
  <c r="AL98" i="12"/>
  <c r="AL37" i="12"/>
  <c r="BF14" i="5"/>
  <c r="AM105" i="12"/>
  <c r="AO128" i="10"/>
  <c r="AO17" i="10"/>
  <c r="AO129" i="10" s="1"/>
  <c r="CD36" i="17"/>
  <c r="CA33" i="17"/>
  <c r="CA32" i="15"/>
  <c r="AS78" i="6"/>
  <c r="AS77" i="6"/>
  <c r="CB10" i="4"/>
  <c r="BP78" i="6"/>
  <c r="BP77" i="6"/>
  <c r="G16" i="15"/>
  <c r="AL16" i="15"/>
  <c r="BL62" i="12"/>
  <c r="BZ5" i="16"/>
  <c r="BT98" i="12"/>
  <c r="BT92" i="12"/>
  <c r="BT37" i="12"/>
  <c r="CF6" i="4"/>
  <c r="BR82" i="6"/>
  <c r="BW14" i="5"/>
  <c r="I12" i="5"/>
  <c r="I27" i="5"/>
  <c r="M76" i="9"/>
  <c r="AQ15" i="5" s="1"/>
  <c r="AQ7" i="5"/>
  <c r="BY17" i="10"/>
  <c r="BE14" i="5"/>
  <c r="BI6" i="4"/>
  <c r="CA10" i="4"/>
  <c r="AL32" i="15"/>
  <c r="BS78" i="6"/>
  <c r="BS77" i="6"/>
  <c r="H16" i="15"/>
  <c r="AU16" i="15"/>
  <c r="CD4" i="22"/>
  <c r="AK42" i="12"/>
  <c r="AK103" i="12"/>
  <c r="BZ18" i="17"/>
  <c r="CA18" i="16"/>
  <c r="AO72" i="12"/>
  <c r="BK72" i="12"/>
  <c r="BN92" i="12"/>
  <c r="BN98" i="12"/>
  <c r="BN37" i="12"/>
  <c r="V12" i="5"/>
  <c r="E128" i="9"/>
  <c r="BG78" i="6"/>
  <c r="BG77" i="6"/>
  <c r="CA17" i="17"/>
  <c r="CA16" i="15"/>
  <c r="CD83" i="6"/>
  <c r="CB14" i="5"/>
  <c r="AB20" i="3"/>
  <c r="CF17" i="10"/>
  <c r="AW128" i="10"/>
  <c r="AW17" i="10"/>
  <c r="AW129" i="10" s="1"/>
  <c r="AY125" i="10"/>
  <c r="AY126" i="10" s="1"/>
  <c r="AY135" i="10"/>
  <c r="CE78" i="6"/>
  <c r="CE77" i="6"/>
  <c r="BO4" i="22"/>
  <c r="CC21" i="23"/>
  <c r="BG5" i="16"/>
  <c r="BZ92" i="12"/>
  <c r="BZ98" i="12"/>
  <c r="BZ100" i="12" s="1"/>
  <c r="BZ37" i="12"/>
  <c r="BM37" i="12"/>
  <c r="BM43" i="12" s="1"/>
  <c r="BM98" i="12"/>
  <c r="BM92" i="12"/>
  <c r="CC18" i="34"/>
  <c r="BD72" i="12"/>
  <c r="AS92" i="12"/>
  <c r="AS98" i="12"/>
  <c r="AS37" i="12"/>
  <c r="H76" i="9"/>
  <c r="AL15" i="5" s="1"/>
  <c r="AL7" i="5"/>
  <c r="CE128" i="10"/>
  <c r="CE17" i="10"/>
  <c r="CE129" i="10" s="1"/>
  <c r="AY132" i="10"/>
  <c r="F76" i="9"/>
  <c r="AJ15" i="5" s="1"/>
  <c r="AJ7" i="5"/>
  <c r="BX32" i="12"/>
  <c r="CB35" i="15"/>
  <c r="BA13" i="16"/>
  <c r="BA18" i="15"/>
  <c r="BA4" i="22"/>
  <c r="P16" i="15"/>
  <c r="BK11" i="16"/>
  <c r="AJ11" i="16"/>
  <c r="AY4" i="22"/>
  <c r="AZ99" i="12"/>
  <c r="AZ12" i="12"/>
  <c r="BA99" i="12"/>
  <c r="BA12" i="12"/>
  <c r="BT19" i="17"/>
  <c r="AS5" i="16"/>
  <c r="AK72" i="12"/>
  <c r="AQ108" i="12"/>
  <c r="AQ102" i="12"/>
  <c r="AH32" i="12"/>
  <c r="BK9" i="5"/>
  <c r="AO10" i="4"/>
  <c r="AC12" i="5"/>
  <c r="BB6" i="4"/>
  <c r="AG76" i="9"/>
  <c r="BK15" i="5" s="1"/>
  <c r="BK7" i="5"/>
  <c r="BO17" i="10"/>
  <c r="AP76" i="9"/>
  <c r="BT15" i="5" s="1"/>
  <c r="BT7" i="5"/>
  <c r="BP128" i="10"/>
  <c r="BP17" i="10"/>
  <c r="BP129" i="10" s="1"/>
  <c r="BZ136" i="10"/>
  <c r="AL76" i="9"/>
  <c r="BP15" i="5" s="1"/>
  <c r="BP7" i="5"/>
  <c r="CF32" i="12"/>
  <c r="AS135" i="10"/>
  <c r="AS132" i="10" s="1"/>
  <c r="CA125" i="10"/>
  <c r="CA126" i="10" s="1"/>
  <c r="CE135" i="10"/>
  <c r="CE132" i="10" s="1"/>
  <c r="AS125" i="9"/>
  <c r="BZ109" i="12"/>
  <c r="CE5" i="16"/>
  <c r="X16" i="15"/>
  <c r="L16" i="15"/>
  <c r="AU103" i="12"/>
  <c r="AU42" i="12"/>
  <c r="BG4" i="22"/>
  <c r="BG13" i="16"/>
  <c r="BG18" i="15"/>
  <c r="BO79" i="6"/>
  <c r="BO85" i="6"/>
  <c r="AO125" i="10"/>
  <c r="AO126" i="10" s="1"/>
  <c r="AO135" i="10"/>
  <c r="AO132" i="10" s="1"/>
  <c r="BC78" i="6"/>
  <c r="BC77" i="6"/>
  <c r="AM11" i="16"/>
  <c r="BS11" i="16"/>
  <c r="V20" i="3"/>
  <c r="G126" i="9"/>
  <c r="AK16" i="5" s="1"/>
  <c r="AK7" i="4"/>
  <c r="AK9" i="4"/>
  <c r="AK8" i="5"/>
  <c r="AJ32" i="15"/>
  <c r="AI78" i="6"/>
  <c r="AI77" i="6"/>
  <c r="BY63" i="12"/>
  <c r="BS105" i="12"/>
  <c r="BU78" i="6"/>
  <c r="BU77" i="6"/>
  <c r="AR63" i="12"/>
  <c r="BZ18" i="16"/>
  <c r="W12" i="5"/>
  <c r="F126" i="9"/>
  <c r="AJ16" i="5" s="1"/>
  <c r="AJ7" i="4"/>
  <c r="AJ9" i="4"/>
  <c r="AJ8" i="5"/>
  <c r="AA76" i="9"/>
  <c r="BE15" i="5" s="1"/>
  <c r="BE7" i="5"/>
  <c r="BX132" i="10"/>
  <c r="AV126" i="9"/>
  <c r="BZ16" i="5" s="1"/>
  <c r="BZ7" i="4"/>
  <c r="BZ8" i="5"/>
  <c r="BZ9" i="4"/>
  <c r="AS63" i="12"/>
  <c r="BA76" i="9"/>
  <c r="CE15" i="5" s="1"/>
  <c r="CE7" i="5"/>
  <c r="AD57" i="5"/>
  <c r="AD12" i="5"/>
  <c r="AD27" i="5"/>
  <c r="AD42" i="5"/>
  <c r="K12" i="5"/>
  <c r="BF27" i="5"/>
  <c r="AH14" i="5"/>
  <c r="BK105" i="12"/>
  <c r="BO14" i="5"/>
  <c r="BV82" i="6"/>
  <c r="AC76" i="9"/>
  <c r="BG15" i="5" s="1"/>
  <c r="BG7" i="5"/>
  <c r="CD32" i="12"/>
  <c r="BQ109" i="12"/>
  <c r="CA9" i="5"/>
  <c r="BN18" i="15"/>
  <c r="BN16" i="15" s="1"/>
  <c r="BN13" i="16"/>
  <c r="BM78" i="6"/>
  <c r="BM77" i="6"/>
  <c r="AR18" i="16"/>
  <c r="BN85" i="6"/>
  <c r="BN79" i="6"/>
  <c r="BW63" i="12"/>
  <c r="BW5" i="16"/>
  <c r="BN32" i="12"/>
  <c r="AP102" i="12"/>
  <c r="AP108" i="12"/>
  <c r="CD82" i="6"/>
  <c r="AK128" i="10"/>
  <c r="AK17" i="10"/>
  <c r="AS14" i="5"/>
  <c r="BT17" i="10"/>
  <c r="BT129" i="10" s="1"/>
  <c r="BT128" i="10"/>
  <c r="BL128" i="10"/>
  <c r="BL17" i="10"/>
  <c r="BL129" i="10" s="1"/>
  <c r="AI4" i="16"/>
  <c r="BC10" i="4"/>
  <c r="AC16" i="15"/>
  <c r="CB78" i="6"/>
  <c r="CB77" i="6"/>
  <c r="BN4" i="22"/>
  <c r="AP63" i="12"/>
  <c r="AJ92" i="12"/>
  <c r="AJ98" i="12"/>
  <c r="AJ37" i="12"/>
  <c r="F12" i="5"/>
  <c r="F27" i="5"/>
  <c r="AB128" i="9"/>
  <c r="BU105" i="12"/>
  <c r="BY14" i="5"/>
  <c r="AT14" i="5"/>
  <c r="AY109" i="12"/>
  <c r="BL33" i="17"/>
  <c r="BL32" i="15"/>
  <c r="BW78" i="6"/>
  <c r="BW77" i="6"/>
  <c r="AO77" i="6"/>
  <c r="AO78" i="6"/>
  <c r="BM85" i="6"/>
  <c r="BM79" i="6"/>
  <c r="BD108" i="12"/>
  <c r="BD102" i="12"/>
  <c r="CB5" i="17"/>
  <c r="X42" i="5"/>
  <c r="AJ76" i="9"/>
  <c r="BN15" i="5" s="1"/>
  <c r="BN7" i="5"/>
  <c r="AR12" i="5"/>
  <c r="AK76" i="9"/>
  <c r="BO15" i="5" s="1"/>
  <c r="BO7" i="5"/>
  <c r="CF109" i="12"/>
  <c r="CF43" i="12"/>
  <c r="CC10" i="4"/>
  <c r="BW10" i="4"/>
  <c r="I16" i="15"/>
  <c r="BH11" i="16"/>
  <c r="BZ17" i="17"/>
  <c r="BZ16" i="15"/>
  <c r="CB33" i="17"/>
  <c r="CB32" i="15"/>
  <c r="CA11" i="16"/>
  <c r="CA105" i="12"/>
  <c r="AR76" i="9"/>
  <c r="BV15" i="5" s="1"/>
  <c r="BV7" i="5"/>
  <c r="BQ14" i="5"/>
  <c r="BS6" i="4"/>
  <c r="L126" i="9"/>
  <c r="AP16" i="5" s="1"/>
  <c r="AP8" i="5"/>
  <c r="AP7" i="4"/>
  <c r="AP9" i="4"/>
  <c r="AB126" i="9"/>
  <c r="BF16" i="5" s="1"/>
  <c r="BF8" i="5"/>
  <c r="BF7" i="4"/>
  <c r="BF9" i="4"/>
  <c r="BW11" i="17"/>
  <c r="BF36" i="17"/>
  <c r="AO32" i="15"/>
  <c r="AN32" i="15"/>
  <c r="CB35" i="17"/>
  <c r="AT32" i="15"/>
  <c r="CE10" i="4"/>
  <c r="AR99" i="12"/>
  <c r="AR12" i="12"/>
  <c r="CC80" i="6"/>
  <c r="CC86" i="6"/>
  <c r="CD18" i="16"/>
  <c r="BB72" i="12"/>
  <c r="CC4" i="34"/>
  <c r="M42" i="5"/>
  <c r="BH14" i="5"/>
  <c r="AU15" i="16"/>
  <c r="AU4" i="22"/>
  <c r="X57" i="5"/>
  <c r="AF125" i="9"/>
  <c r="AF128" i="9" s="1"/>
  <c r="O76" i="9"/>
  <c r="AS15" i="5" s="1"/>
  <c r="AS7" i="5"/>
  <c r="BE17" i="10"/>
  <c r="AG126" i="9"/>
  <c r="BK16" i="5" s="1"/>
  <c r="BK8" i="5"/>
  <c r="BK9" i="4"/>
  <c r="BK7" i="4"/>
  <c r="BS28" i="17"/>
  <c r="J16" i="15"/>
  <c r="Q16" i="15"/>
  <c r="AJ16" i="15"/>
  <c r="BE13" i="16"/>
  <c r="BE18" i="15"/>
  <c r="AZ103" i="12"/>
  <c r="AZ42" i="12"/>
  <c r="G12" i="5"/>
  <c r="G27" i="5"/>
  <c r="BF105" i="12"/>
  <c r="BE78" i="6"/>
  <c r="BE77" i="6"/>
  <c r="AC27" i="5"/>
  <c r="BB14" i="5"/>
  <c r="U42" i="5"/>
  <c r="BQ135" i="10"/>
  <c r="BQ132" i="10" s="1"/>
  <c r="BW125" i="10"/>
  <c r="BW126" i="10" s="1"/>
  <c r="BW135" i="10"/>
  <c r="BW132" i="10" s="1"/>
  <c r="CB100" i="13"/>
  <c r="CB100" i="12"/>
  <c r="BO32" i="17"/>
  <c r="BY11" i="17"/>
  <c r="BR51" i="17"/>
  <c r="BZ36" i="17"/>
  <c r="CA36" i="17"/>
  <c r="CA46" i="17"/>
  <c r="AS10" i="4"/>
  <c r="BO78" i="6"/>
  <c r="BO77" i="6"/>
  <c r="U16" i="15"/>
  <c r="AU12" i="12"/>
  <c r="AU99" i="12"/>
  <c r="AW99" i="12"/>
  <c r="AW12" i="12"/>
  <c r="BY86" i="6"/>
  <c r="BY80" i="6"/>
  <c r="BX63" i="12"/>
  <c r="BO62" i="12"/>
  <c r="K125" i="9"/>
  <c r="K128" i="9" s="1"/>
  <c r="W20" i="3"/>
  <c r="K6" i="3"/>
  <c r="BL5" i="17"/>
  <c r="AK77" i="6"/>
  <c r="AK78" i="6"/>
  <c r="AQ63" i="12"/>
  <c r="BI63" i="12"/>
  <c r="AQ109" i="12"/>
  <c r="AQ43" i="12"/>
  <c r="CC17" i="17"/>
  <c r="AD16" i="15"/>
  <c r="BH18" i="16"/>
  <c r="CD29" i="4"/>
  <c r="CD36" i="4"/>
  <c r="W9" i="3"/>
  <c r="BI28" i="17"/>
  <c r="BI5" i="16"/>
  <c r="AY10" i="4"/>
  <c r="S126" i="9"/>
  <c r="AW16" i="5" s="1"/>
  <c r="AW8" i="5"/>
  <c r="AW9" i="4"/>
  <c r="AW7" i="4"/>
  <c r="AV109" i="12"/>
  <c r="AV43" i="12"/>
  <c r="BH109" i="12"/>
  <c r="BH43" i="12"/>
  <c r="BS33" i="17"/>
  <c r="BS32" i="15"/>
  <c r="BD32" i="15"/>
  <c r="CD10" i="4"/>
  <c r="AN78" i="6"/>
  <c r="AN77" i="6"/>
  <c r="BX18" i="17"/>
  <c r="BN62" i="12"/>
  <c r="AP72" i="12"/>
  <c r="BL72" i="12"/>
  <c r="BG108" i="12"/>
  <c r="BG102" i="12"/>
  <c r="BN36" i="17"/>
  <c r="AP98" i="12"/>
  <c r="L12" i="5"/>
  <c r="L42" i="5"/>
  <c r="BF128" i="10"/>
  <c r="BF17" i="10"/>
  <c r="BF129" i="10" s="1"/>
  <c r="AW76" i="9"/>
  <c r="CA15" i="5" s="1"/>
  <c r="CA7" i="5"/>
  <c r="AZ32" i="12"/>
  <c r="BU109" i="12"/>
  <c r="BG36" i="17"/>
  <c r="BL36" i="17"/>
  <c r="AR32" i="15"/>
  <c r="AG16" i="15"/>
  <c r="AJ4" i="16"/>
  <c r="BS100" i="13"/>
  <c r="BS100" i="12"/>
  <c r="BH72" i="12"/>
  <c r="K76" i="9"/>
  <c r="AO7" i="5"/>
  <c r="AO6" i="4"/>
  <c r="BW128" i="10"/>
  <c r="BW17" i="10"/>
  <c r="BW129" i="10" s="1"/>
  <c r="CC109" i="12"/>
  <c r="CC43" i="12"/>
  <c r="BV99" i="12"/>
  <c r="BU33" i="17"/>
  <c r="BU32" i="15"/>
  <c r="CA18" i="17"/>
  <c r="BY19" i="17"/>
  <c r="BV17" i="17"/>
  <c r="BV16" i="15"/>
  <c r="BM62" i="12"/>
  <c r="AN72" i="12"/>
  <c r="CF14" i="5"/>
  <c r="AX12" i="5"/>
  <c r="AX27" i="5"/>
  <c r="AI76" i="9"/>
  <c r="BM15" i="5" s="1"/>
  <c r="BM7" i="5"/>
  <c r="CD128" i="10"/>
  <c r="CD17" i="10"/>
  <c r="CD129" i="10" s="1"/>
  <c r="AQ99" i="12"/>
  <c r="Q12" i="5"/>
  <c r="Q27" i="5"/>
  <c r="Q42" i="5"/>
  <c r="V76" i="9"/>
  <c r="AZ15" i="5" s="1"/>
  <c r="AZ7" i="5"/>
  <c r="AZ14" i="5"/>
  <c r="BJ136" i="10"/>
  <c r="BB125" i="9"/>
  <c r="BI14" i="5"/>
  <c r="BM136" i="10"/>
  <c r="BX11" i="17"/>
  <c r="CA24" i="17"/>
  <c r="BR46" i="17"/>
  <c r="AP10" i="4"/>
  <c r="AL78" i="6"/>
  <c r="AL77" i="6"/>
  <c r="BH17" i="17"/>
  <c r="BH16" i="15"/>
  <c r="BZ11" i="16"/>
  <c r="AL15" i="16"/>
  <c r="AL4" i="22"/>
  <c r="BS19" i="17"/>
  <c r="AY98" i="12"/>
  <c r="AY100" i="12" s="1"/>
  <c r="AY37" i="12"/>
  <c r="AY92" i="12"/>
  <c r="AI18" i="16"/>
  <c r="AN76" i="9"/>
  <c r="BR15" i="5" s="1"/>
  <c r="BR7" i="5"/>
  <c r="AC9" i="3"/>
  <c r="BW99" i="12"/>
  <c r="BV105" i="12"/>
  <c r="AJ9" i="5"/>
  <c r="AM128" i="9"/>
  <c r="BO109" i="12"/>
  <c r="CA51" i="17"/>
  <c r="AR10" i="4"/>
  <c r="CC143" i="10"/>
  <c r="CC140" i="10" s="1"/>
  <c r="AY143" i="9"/>
  <c r="AY140" i="9" s="1"/>
  <c r="BY92" i="12"/>
  <c r="BY98" i="12"/>
  <c r="BY37" i="12"/>
  <c r="BI33" i="17"/>
  <c r="BI32" i="15"/>
  <c r="AS72" i="12"/>
  <c r="AF76" i="9"/>
  <c r="BJ15" i="5" s="1"/>
  <c r="BJ7" i="5"/>
  <c r="BN128" i="10"/>
  <c r="BN17" i="10"/>
  <c r="BN129" i="10" s="1"/>
  <c r="AI128" i="10"/>
  <c r="AI17" i="10"/>
  <c r="AI129" i="10" s="1"/>
  <c r="AE7" i="3"/>
  <c r="CA6" i="4"/>
  <c r="AH126" i="9"/>
  <c r="BL16" i="5" s="1"/>
  <c r="BL9" i="4"/>
  <c r="BL8" i="5"/>
  <c r="BL7" i="4"/>
  <c r="AC126" i="9"/>
  <c r="BG16" i="5" s="1"/>
  <c r="BG8" i="5"/>
  <c r="BG7" i="4"/>
  <c r="BG9" i="4"/>
  <c r="BJ51" i="17"/>
  <c r="BX10" i="4"/>
  <c r="AM103" i="12"/>
  <c r="AM42" i="12"/>
  <c r="AK18" i="16"/>
  <c r="BC16" i="15"/>
  <c r="BA103" i="12"/>
  <c r="BA42" i="12"/>
  <c r="CB11" i="16"/>
  <c r="AW72" i="12"/>
  <c r="BJ72" i="12"/>
  <c r="AO63" i="12"/>
  <c r="AA27" i="5"/>
  <c r="P76" i="9"/>
  <c r="AT15" i="5" s="1"/>
  <c r="AT7" i="5"/>
  <c r="AX128" i="10"/>
  <c r="AX17" i="10"/>
  <c r="AX129" i="10" s="1"/>
  <c r="CA128" i="10"/>
  <c r="CA17" i="10"/>
  <c r="CA129" i="10" s="1"/>
  <c r="BM17" i="10"/>
  <c r="AN17" i="10"/>
  <c r="AN129" i="10" s="1"/>
  <c r="AN128" i="10"/>
  <c r="BR24" i="17"/>
  <c r="BY28" i="17"/>
  <c r="BD9" i="5"/>
  <c r="Y16" i="15"/>
  <c r="BS18" i="17"/>
  <c r="AS18" i="16"/>
  <c r="N16" i="15"/>
  <c r="AQ16" i="15"/>
  <c r="BY143" i="10"/>
  <c r="BY140" i="10" s="1"/>
  <c r="AU143" i="9"/>
  <c r="AU140" i="9" s="1"/>
  <c r="BQ92" i="12"/>
  <c r="BQ98" i="12"/>
  <c r="BQ100" i="12" s="1"/>
  <c r="BQ37" i="12"/>
  <c r="BQ43" i="12" s="1"/>
  <c r="BO98" i="12"/>
  <c r="BO92" i="12"/>
  <c r="BO37" i="12"/>
  <c r="BZ78" i="6"/>
  <c r="BZ77" i="6"/>
  <c r="AM4" i="22"/>
  <c r="BS42" i="12"/>
  <c r="AT128" i="10"/>
  <c r="AE9" i="3"/>
  <c r="BC125" i="10"/>
  <c r="BC126" i="10" s="1"/>
  <c r="BV33" i="17"/>
  <c r="BV32" i="15"/>
  <c r="BT33" i="17"/>
  <c r="BT32" i="15"/>
  <c r="AX10" i="4"/>
  <c r="BT17" i="17"/>
  <c r="BT16" i="15"/>
  <c r="CE18" i="34"/>
  <c r="CE4" i="34"/>
  <c r="AL99" i="12"/>
  <c r="AL12" i="12"/>
  <c r="AR103" i="12"/>
  <c r="AR42" i="12"/>
  <c r="CA19" i="17"/>
  <c r="CC18" i="16"/>
  <c r="BB5" i="16"/>
  <c r="AV72" i="12"/>
  <c r="AI98" i="12"/>
  <c r="AI100" i="12" s="1"/>
  <c r="AI92" i="12"/>
  <c r="AI37" i="12"/>
  <c r="T76" i="9"/>
  <c r="AX15" i="5" s="1"/>
  <c r="AX7" i="5"/>
  <c r="BB105" i="12"/>
  <c r="BI136" i="10"/>
  <c r="BJ125" i="10"/>
  <c r="BJ126" i="10" s="1"/>
  <c r="BJ135" i="10"/>
  <c r="BJ132" i="10" s="1"/>
  <c r="BK128" i="10"/>
  <c r="BK17" i="10"/>
  <c r="BK129" i="10" s="1"/>
  <c r="AU5" i="16"/>
  <c r="BN33" i="17"/>
  <c r="BN32" i="15"/>
  <c r="BI78" i="6"/>
  <c r="BI77" i="6"/>
  <c r="AP16" i="15"/>
  <c r="AM12" i="12"/>
  <c r="AM99" i="12"/>
  <c r="BC11" i="16"/>
  <c r="AH5" i="16"/>
  <c r="AQ98" i="12"/>
  <c r="Z9" i="3"/>
  <c r="AI10" i="4"/>
  <c r="AA57" i="5"/>
  <c r="U57" i="5"/>
  <c r="AV6" i="4"/>
  <c r="BQ136" i="10"/>
  <c r="CA140" i="10"/>
  <c r="AX99" i="12"/>
  <c r="BK24" i="17"/>
  <c r="BC5" i="16"/>
  <c r="AZ9" i="5"/>
  <c r="AQ11" i="16"/>
  <c r="CB63" i="12"/>
  <c r="BY49" i="17"/>
  <c r="BY46" i="15"/>
  <c r="AW63" i="12"/>
  <c r="BA72" i="12"/>
  <c r="BT18" i="16"/>
  <c r="CF77" i="6"/>
  <c r="BZ128" i="10"/>
  <c r="AT129" i="10"/>
  <c r="G76" i="9"/>
  <c r="AK15" i="5" s="1"/>
  <c r="AK7" i="5"/>
  <c r="CC125" i="10"/>
  <c r="CC126" i="10" s="1"/>
  <c r="CC129" i="10" s="1"/>
  <c r="CC135" i="10"/>
  <c r="CC132" i="10" s="1"/>
  <c r="BL17" i="17"/>
  <c r="BL16" i="15"/>
  <c r="AY100" i="13"/>
  <c r="BA18" i="16"/>
  <c r="AY76" i="9"/>
  <c r="CC15" i="5" s="1"/>
  <c r="CC7" i="5"/>
  <c r="BB92" i="12"/>
  <c r="BB98" i="12"/>
  <c r="BB37" i="12"/>
  <c r="BQ51" i="17"/>
  <c r="AP128" i="10"/>
  <c r="AP17" i="10"/>
  <c r="AP129" i="10" s="1"/>
  <c r="V126" i="9"/>
  <c r="AZ16" i="5" s="1"/>
  <c r="AZ8" i="5"/>
  <c r="AZ7" i="4"/>
  <c r="AZ9" i="4"/>
  <c r="AK32" i="15"/>
  <c r="BI72" i="12"/>
  <c r="BY10" i="4"/>
  <c r="BM10" i="4"/>
  <c r="CF13" i="16"/>
  <c r="CF18" i="15"/>
  <c r="BJ11" i="16"/>
  <c r="BX4" i="16"/>
  <c r="AK15" i="16"/>
  <c r="AK4" i="22"/>
  <c r="Y57" i="5"/>
  <c r="Y12" i="5"/>
  <c r="Y27" i="5"/>
  <c r="X76" i="9"/>
  <c r="BB15" i="5" s="1"/>
  <c r="BB7" i="5"/>
  <c r="CD14" i="5"/>
  <c r="BE125" i="10"/>
  <c r="BE126" i="10" s="1"/>
  <c r="BE135" i="10"/>
  <c r="BE132" i="10" s="1"/>
  <c r="AM10" i="4"/>
  <c r="BR17" i="17"/>
  <c r="BR16" i="15"/>
  <c r="BR18" i="17"/>
  <c r="BX18" i="16"/>
  <c r="AX72" i="12"/>
  <c r="AL72" i="12"/>
  <c r="AE27" i="5"/>
  <c r="AE57" i="5"/>
  <c r="AE12" i="5"/>
  <c r="AK125" i="9"/>
  <c r="AY17" i="10"/>
  <c r="CE6" i="4"/>
  <c r="BL14" i="5"/>
  <c r="M126" i="9"/>
  <c r="AQ16" i="5" s="1"/>
  <c r="AQ8" i="5"/>
  <c r="AQ7" i="4"/>
  <c r="AQ9" i="4"/>
  <c r="BG109" i="12"/>
  <c r="BG43" i="12"/>
  <c r="AP32" i="15"/>
  <c r="AW78" i="6"/>
  <c r="AW77" i="6"/>
  <c r="BQ78" i="6"/>
  <c r="BQ77" i="6"/>
  <c r="CD9" i="5"/>
  <c r="CF11" i="16"/>
  <c r="AN16" i="15"/>
  <c r="BC103" i="12"/>
  <c r="BC42" i="12"/>
  <c r="AZ18" i="16"/>
  <c r="AT16" i="15"/>
  <c r="K16" i="15"/>
  <c r="BQ72" i="12"/>
  <c r="CF33" i="17"/>
  <c r="CF32" i="15"/>
  <c r="AV10" i="4"/>
  <c r="BH18" i="17"/>
  <c r="AM18" i="16"/>
  <c r="AV128" i="9"/>
  <c r="AV82" i="6"/>
  <c r="AL126" i="9"/>
  <c r="BP16" i="5" s="1"/>
  <c r="BP8" i="5"/>
  <c r="BP7" i="4"/>
  <c r="BP9" i="4"/>
  <c r="AJ128" i="10"/>
  <c r="AJ17" i="10"/>
  <c r="AJ129" i="10" s="1"/>
  <c r="BS14" i="5"/>
  <c r="Y126" i="9"/>
  <c r="BC8" i="5"/>
  <c r="BC9" i="4"/>
  <c r="BC7" i="4"/>
  <c r="BD100" i="13"/>
  <c r="BD100" i="12"/>
  <c r="BJ36" i="17"/>
  <c r="BT11" i="16"/>
  <c r="AV9" i="5"/>
  <c r="BA77" i="6"/>
  <c r="BA78" i="6"/>
  <c r="AS99" i="12"/>
  <c r="AS12" i="12"/>
  <c r="CC49" i="17"/>
  <c r="CC46" i="15"/>
  <c r="P12" i="5"/>
  <c r="P27" i="5"/>
  <c r="P42" i="5"/>
  <c r="BG6" i="4"/>
  <c r="Q76" i="9"/>
  <c r="AU15" i="5" s="1"/>
  <c r="AU7" i="5"/>
  <c r="BA128" i="10"/>
  <c r="BA17" i="10"/>
  <c r="BA129" i="10" s="1"/>
  <c r="AU125" i="9"/>
  <c r="D126" i="9"/>
  <c r="AH16" i="5" s="1"/>
  <c r="AH8" i="5"/>
  <c r="AH7" i="4"/>
  <c r="AH9" i="4"/>
  <c r="BG125" i="10"/>
  <c r="BG126" i="10" s="1"/>
  <c r="BG129" i="10" s="1"/>
  <c r="BG135" i="10"/>
  <c r="BG132" i="10" s="1"/>
  <c r="BW109" i="12"/>
  <c r="BW43" i="12"/>
  <c r="BY51" i="17"/>
  <c r="CA4" i="16"/>
  <c r="AN10" i="4"/>
  <c r="AV16" i="15"/>
  <c r="D16" i="15"/>
  <c r="BX86" i="6"/>
  <c r="BX80" i="6"/>
  <c r="AK63" i="12"/>
  <c r="BP92" i="12"/>
  <c r="BP37" i="12"/>
  <c r="BP98" i="12"/>
  <c r="BB99" i="12"/>
  <c r="BR9" i="5"/>
  <c r="AT12" i="12"/>
  <c r="AT99" i="12"/>
  <c r="AW4" i="16"/>
  <c r="AA12" i="5"/>
  <c r="BJ105" i="12"/>
  <c r="R128" i="9"/>
  <c r="BG100" i="13"/>
  <c r="BG100" i="12"/>
  <c r="AN125" i="9"/>
  <c r="BI109" i="12"/>
  <c r="BM33" i="17"/>
  <c r="BM32" i="15"/>
  <c r="AW10" i="4"/>
  <c r="BD16" i="15"/>
  <c r="AR11" i="16"/>
  <c r="BM17" i="17"/>
  <c r="BM16" i="15"/>
  <c r="AQ4" i="22"/>
  <c r="AH92" i="12"/>
  <c r="AH98" i="12"/>
  <c r="AH37" i="12"/>
  <c r="BX136" i="10"/>
  <c r="AX11" i="16"/>
  <c r="BZ129" i="10"/>
  <c r="AI20" i="3"/>
  <c r="G6" i="3"/>
  <c r="AA7" i="3"/>
  <c r="J126" i="9"/>
  <c r="AN16" i="5" s="1"/>
  <c r="AN9" i="4"/>
  <c r="AN8" i="5"/>
  <c r="AN7" i="4"/>
  <c r="BF109" i="12"/>
  <c r="BF43" i="12"/>
  <c r="BS51" i="17"/>
  <c r="AJ10" i="4"/>
  <c r="BR10" i="4"/>
  <c r="BW18" i="34"/>
  <c r="BW4" i="34"/>
  <c r="BR109" i="12"/>
  <c r="BR43" i="12"/>
  <c r="BZ14" i="5"/>
  <c r="BF32" i="12"/>
  <c r="AZ128" i="10"/>
  <c r="AZ17" i="10"/>
  <c r="AZ129" i="10" s="1"/>
  <c r="BV128" i="10"/>
  <c r="BV17" i="10"/>
  <c r="BV129" i="10" s="1"/>
  <c r="AY125" i="9"/>
  <c r="AY128" i="9" s="1"/>
  <c r="AK125" i="10"/>
  <c r="AK126" i="10" s="1"/>
  <c r="BE10" i="4"/>
  <c r="AH63" i="12"/>
  <c r="BF5" i="16"/>
  <c r="H27" i="5"/>
  <c r="AQ14" i="5"/>
  <c r="I128" i="9"/>
  <c r="BY109" i="12"/>
  <c r="CE63" i="12"/>
  <c r="AD76" i="9"/>
  <c r="BH15" i="5" s="1"/>
  <c r="BH7" i="5"/>
  <c r="D27" i="5"/>
  <c r="D12" i="5"/>
  <c r="BR83" i="6"/>
  <c r="AU14" i="5"/>
  <c r="AA125" i="9"/>
  <c r="AA128" i="9" s="1"/>
  <c r="W126" i="9"/>
  <c r="BA16" i="5" s="1"/>
  <c r="BA7" i="4"/>
  <c r="BA9" i="4"/>
  <c r="BA8" i="5"/>
  <c r="E126" i="9"/>
  <c r="AI16" i="5" s="1"/>
  <c r="AI7" i="4"/>
  <c r="AI9" i="4"/>
  <c r="AI8" i="5"/>
  <c r="BY32" i="15"/>
  <c r="BY33" i="17"/>
  <c r="BI36" i="17"/>
  <c r="BU10" i="4"/>
  <c r="BO10" i="4"/>
  <c r="BR11" i="16"/>
  <c r="BA63" i="12"/>
  <c r="BF102" i="12"/>
  <c r="BF108" i="12"/>
  <c r="BI92" i="12"/>
  <c r="BI98" i="12"/>
  <c r="BI37" i="12"/>
  <c r="BO125" i="10"/>
  <c r="BO126" i="10" s="1"/>
  <c r="AX105" i="12"/>
  <c r="AE126" i="9"/>
  <c r="BI16" i="5" s="1"/>
  <c r="BI8" i="5"/>
  <c r="BI7" i="4"/>
  <c r="BI9" i="4"/>
  <c r="BO36" i="17"/>
  <c r="AQ78" i="6"/>
  <c r="AQ77" i="6"/>
  <c r="AH11" i="16"/>
  <c r="CF17" i="17"/>
  <c r="CF16" i="15"/>
  <c r="AN11" i="16"/>
  <c r="AO16" i="15"/>
  <c r="AB16" i="15"/>
  <c r="BC12" i="12"/>
  <c r="BC99" i="12"/>
  <c r="BW13" i="16"/>
  <c r="BW18" i="15"/>
  <c r="AJ99" i="12"/>
  <c r="AJ12" i="12"/>
  <c r="AT11" i="16"/>
  <c r="BJ18" i="16"/>
  <c r="BN5" i="16"/>
  <c r="AQ72" i="12"/>
  <c r="BQ83" i="6"/>
  <c r="AI6" i="4"/>
  <c r="AH72" i="12"/>
  <c r="BU37" i="12"/>
  <c r="BU43" i="12" s="1"/>
  <c r="BU98" i="12"/>
  <c r="BU92" i="12"/>
  <c r="AU105" i="12"/>
  <c r="X7" i="3"/>
  <c r="AH76" i="9"/>
  <c r="BL15" i="5" s="1"/>
  <c r="BL7" i="5"/>
  <c r="BM125" i="10"/>
  <c r="BM126" i="10" s="1"/>
  <c r="BM135" i="10"/>
  <c r="BM132" i="10" s="1"/>
  <c r="AK135" i="10"/>
  <c r="AK132" i="10" s="1"/>
  <c r="H126" i="9"/>
  <c r="AL16" i="5" s="1"/>
  <c r="AL7" i="4"/>
  <c r="AL9" i="4"/>
  <c r="AL8" i="5"/>
  <c r="CB109" i="12"/>
  <c r="CB43" i="12"/>
  <c r="BV109" i="12"/>
  <c r="BV43" i="12"/>
  <c r="BJ28" i="17"/>
  <c r="AH32" i="15"/>
  <c r="CC78" i="6"/>
  <c r="CC77" i="6"/>
  <c r="AL42" i="12"/>
  <c r="AL103" i="12"/>
  <c r="AS103" i="12"/>
  <c r="AS42" i="12"/>
  <c r="S16" i="15"/>
  <c r="BL18" i="16"/>
  <c r="BU63" i="12"/>
  <c r="CB4" i="16"/>
  <c r="BF72" i="12"/>
  <c r="S27" i="5"/>
  <c r="S42" i="5"/>
  <c r="S57" i="5"/>
  <c r="X126" i="9"/>
  <c r="BB16" i="5" s="1"/>
  <c r="BB7" i="4"/>
  <c r="BB9" i="4"/>
  <c r="BB8" i="5"/>
  <c r="Y9" i="3"/>
  <c r="M27" i="5"/>
  <c r="AJ6" i="4"/>
  <c r="CA14" i="5"/>
  <c r="CC6" i="4"/>
  <c r="T126" i="9"/>
  <c r="AX16" i="5" s="1"/>
  <c r="AX8" i="5"/>
  <c r="AX7" i="4"/>
  <c r="AX9" i="4"/>
  <c r="BK33" i="17"/>
  <c r="BK32" i="15"/>
  <c r="BQ28" i="17"/>
  <c r="BB32" i="15"/>
  <c r="BN77" i="6"/>
  <c r="AV11" i="16"/>
  <c r="AW16" i="15"/>
  <c r="W16" i="15"/>
  <c r="AA16" i="15"/>
  <c r="CB86" i="6"/>
  <c r="CB80" i="6"/>
  <c r="BX143" i="10"/>
  <c r="BX140" i="10" s="1"/>
  <c r="AT143" i="9"/>
  <c r="AT140" i="9" s="1"/>
  <c r="BU125" i="10"/>
  <c r="BU126" i="10" s="1"/>
  <c r="BU135" i="10"/>
  <c r="BU132" i="10" s="1"/>
  <c r="BB12" i="12"/>
  <c r="AT78" i="6"/>
  <c r="AT77" i="6"/>
  <c r="BW17" i="17"/>
  <c r="BW16" i="15"/>
  <c r="AT103" i="12"/>
  <c r="AT42" i="12"/>
  <c r="BV92" i="12"/>
  <c r="BV98" i="12"/>
  <c r="BV37" i="12"/>
  <c r="AA42" i="5"/>
  <c r="AI100" i="13"/>
  <c r="AZ76" i="9"/>
  <c r="CD15" i="5" s="1"/>
  <c r="CD7" i="5"/>
  <c r="R12" i="5"/>
  <c r="R27" i="5"/>
  <c r="R129" i="9"/>
  <c r="AV14" i="5"/>
  <c r="AH105" i="12"/>
  <c r="T9" i="3"/>
  <c r="AM135" i="10"/>
  <c r="AM132" i="10" s="1"/>
  <c r="AJ126" i="9"/>
  <c r="BN16" i="5" s="1"/>
  <c r="BN8" i="5"/>
  <c r="BN7" i="4"/>
  <c r="BN9" i="4"/>
  <c r="AN109" i="12"/>
  <c r="AN43" i="12"/>
  <c r="BI99" i="12"/>
  <c r="BJ99" i="12"/>
  <c r="BH37" i="17"/>
  <c r="BR33" i="17"/>
  <c r="BR32" i="15"/>
  <c r="BJ78" i="6"/>
  <c r="BJ77" i="6"/>
  <c r="BI18" i="17"/>
  <c r="BI16" i="15"/>
  <c r="BX78" i="6"/>
  <c r="BX77" i="6"/>
  <c r="BD11" i="16"/>
  <c r="AE16" i="15"/>
  <c r="AR16" i="15"/>
  <c r="BM4" i="22"/>
  <c r="BP18" i="17"/>
  <c r="BP16" i="15"/>
  <c r="AP15" i="16"/>
  <c r="AP4" i="22"/>
  <c r="AJ63" i="12"/>
  <c r="AP5" i="16"/>
  <c r="BY5" i="16"/>
  <c r="CB4" i="34"/>
  <c r="BP11" i="17"/>
  <c r="AX16" i="15"/>
  <c r="AO103" i="12"/>
  <c r="AO42" i="12"/>
  <c r="CB21" i="23"/>
  <c r="CF21" i="23"/>
  <c r="Z12" i="5"/>
  <c r="Z27" i="5"/>
  <c r="M6" i="3"/>
  <c r="BX100" i="13"/>
  <c r="BX100" i="12"/>
  <c r="BQ100" i="13"/>
  <c r="BE63" i="12"/>
  <c r="AN108" i="12"/>
  <c r="AN102" i="12"/>
  <c r="AT105" i="12"/>
  <c r="BP36" i="17"/>
  <c r="BU83" i="6"/>
  <c r="BK100" i="13"/>
  <c r="BK100" i="12"/>
  <c r="AV8" i="4"/>
  <c r="CF136" i="10"/>
  <c r="AA9" i="3"/>
  <c r="AB9" i="3"/>
  <c r="BW83" i="6"/>
  <c r="BI10" i="4"/>
  <c r="BL11" i="16"/>
  <c r="AY18" i="16"/>
  <c r="AP105" i="12"/>
  <c r="AH9" i="3"/>
  <c r="BH10" i="4"/>
  <c r="BM6" i="4"/>
  <c r="CC100" i="13"/>
  <c r="BP109" i="12"/>
  <c r="BP43" i="12"/>
  <c r="BN10" i="4"/>
  <c r="BQ18" i="17"/>
  <c r="BQ16" i="15"/>
  <c r="CF63" i="12"/>
  <c r="BF57" i="5"/>
  <c r="BT14" i="5"/>
  <c r="AR14" i="5"/>
  <c r="AD126" i="9"/>
  <c r="BH16" i="5" s="1"/>
  <c r="BH8" i="5"/>
  <c r="BH7" i="4"/>
  <c r="BH9" i="4"/>
  <c r="CA43" i="12"/>
  <c r="CA109" i="12"/>
  <c r="BR100" i="13"/>
  <c r="BR100" i="12"/>
  <c r="BQ33" i="17"/>
  <c r="BQ32" i="15"/>
  <c r="BZ28" i="17"/>
  <c r="CF10" i="4"/>
  <c r="Z16" i="15"/>
  <c r="BQ19" i="17"/>
  <c r="BP72" i="12"/>
  <c r="AM72" i="12"/>
  <c r="AT92" i="12"/>
  <c r="AT98" i="12"/>
  <c r="AT37" i="12"/>
  <c r="AM102" i="12"/>
  <c r="AM108" i="12"/>
  <c r="AO125" i="9"/>
  <c r="AO128" i="9" s="1"/>
  <c r="BT36" i="17"/>
  <c r="AI16" i="15"/>
  <c r="H12" i="5"/>
  <c r="BM14" i="5"/>
  <c r="X20" i="3"/>
  <c r="BX17" i="10"/>
  <c r="CC12" i="12"/>
  <c r="AK14" i="5"/>
  <c r="AM14" i="5"/>
  <c r="BY99" i="12"/>
  <c r="BS24" i="17"/>
  <c r="AS15" i="16"/>
  <c r="AS4" i="22"/>
  <c r="BT10" i="4"/>
  <c r="BQ11" i="16"/>
  <c r="CA80" i="6"/>
  <c r="CA86" i="6"/>
  <c r="AU72" i="12"/>
  <c r="AX92" i="12"/>
  <c r="AX98" i="12"/>
  <c r="AX37" i="12"/>
  <c r="AY136" i="10"/>
  <c r="BD14" i="5"/>
  <c r="AN14" i="5"/>
  <c r="AX32" i="12"/>
  <c r="AW14" i="5"/>
  <c r="BS135" i="10"/>
  <c r="BS132" i="10" s="1"/>
  <c r="BC136" i="10"/>
  <c r="BX109" i="12"/>
  <c r="BX43" i="12"/>
  <c r="AM32" i="15"/>
  <c r="AZ32" i="15"/>
  <c r="BY78" i="6"/>
  <c r="BY77" i="6"/>
  <c r="BY13" i="16"/>
  <c r="BY18" i="15"/>
  <c r="BY4" i="22"/>
  <c r="AT5" i="16"/>
  <c r="AR72" i="12"/>
  <c r="BF98" i="12"/>
  <c r="BC102" i="12"/>
  <c r="BC108" i="12"/>
  <c r="X27" i="5"/>
  <c r="BT83" i="6"/>
  <c r="O12" i="5"/>
  <c r="O27" i="5"/>
  <c r="CE14" i="5"/>
  <c r="BX14" i="5"/>
  <c r="AH128" i="9"/>
  <c r="AS128" i="10"/>
  <c r="AS17" i="10"/>
  <c r="AS129" i="10" s="1"/>
  <c r="BE6" i="4"/>
  <c r="AM128" i="10"/>
  <c r="AM17" i="10"/>
  <c r="AM129" i="10" s="1"/>
  <c r="AQ125" i="10"/>
  <c r="AQ126" i="10" s="1"/>
  <c r="AQ135" i="10"/>
  <c r="AQ132" i="10" s="1"/>
  <c r="AV100" i="13"/>
  <c r="AV100" i="12"/>
  <c r="BT5" i="17"/>
  <c r="AM5" i="16"/>
  <c r="BK36" i="17"/>
  <c r="AY5" i="16"/>
  <c r="AU78" i="6"/>
  <c r="AU77" i="6"/>
  <c r="AK16" i="15"/>
  <c r="AH16" i="15"/>
  <c r="CF4" i="22"/>
  <c r="AO11" i="16"/>
  <c r="O16" i="15"/>
  <c r="CC13" i="16"/>
  <c r="CC18" i="15"/>
  <c r="CD17" i="17"/>
  <c r="CD16" i="15"/>
  <c r="AJ103" i="12"/>
  <c r="AJ42" i="12"/>
  <c r="AK99" i="12"/>
  <c r="AK12" i="12"/>
  <c r="BF63" i="12"/>
  <c r="AT72" i="12"/>
  <c r="AK92" i="12"/>
  <c r="AK98" i="12"/>
  <c r="AK37" i="12"/>
  <c r="AR128" i="10"/>
  <c r="AR17" i="10"/>
  <c r="AR129" i="10" s="1"/>
  <c r="BJ33" i="17"/>
  <c r="BJ32" i="15"/>
  <c r="BZ19" i="17"/>
  <c r="BN6" i="4"/>
  <c r="CB6" i="4"/>
  <c r="R9" i="3"/>
  <c r="BH57" i="5"/>
  <c r="BH27" i="5"/>
  <c r="BH12" i="5"/>
  <c r="BH128" i="10"/>
  <c r="BH17" i="10"/>
  <c r="BH129" i="10" s="1"/>
  <c r="AI125" i="9"/>
  <c r="AM126" i="9"/>
  <c r="BQ16" i="5" s="1"/>
  <c r="BQ8" i="5"/>
  <c r="BQ7" i="4"/>
  <c r="BQ9" i="4"/>
  <c r="U125" i="9"/>
  <c r="BB43" i="12"/>
  <c r="BB109" i="12"/>
  <c r="BA32" i="15"/>
  <c r="BQ37" i="17"/>
  <c r="AY78" i="6"/>
  <c r="AY77" i="6"/>
  <c r="BO17" i="17"/>
  <c r="BO16" i="15"/>
  <c r="AO4" i="16"/>
  <c r="AX14" i="5"/>
  <c r="F16" i="15"/>
  <c r="CD5" i="16"/>
  <c r="U27" i="5"/>
  <c r="AL14" i="5"/>
  <c r="BJ14" i="5"/>
  <c r="BG14" i="5"/>
  <c r="AT76" i="9"/>
  <c r="BX15" i="5" s="1"/>
  <c r="BX7" i="5"/>
  <c r="AL128" i="10"/>
  <c r="AJ32" i="12"/>
  <c r="BY125" i="10"/>
  <c r="BY126" i="10" s="1"/>
  <c r="BJ42" i="12"/>
  <c r="BW37" i="17"/>
  <c r="CF37" i="17"/>
  <c r="BS46" i="17"/>
  <c r="BB9" i="5"/>
  <c r="M16" i="15"/>
  <c r="AY16" i="15"/>
  <c r="AS16" i="15"/>
  <c r="BR19" i="17"/>
  <c r="AX125" i="9"/>
  <c r="AX143" i="9"/>
  <c r="AX140" i="9" s="1"/>
  <c r="BX49" i="17"/>
  <c r="BX46" i="15"/>
  <c r="BP85" i="6"/>
  <c r="BP79" i="6"/>
  <c r="BN72" i="12"/>
  <c r="BJ92" i="12"/>
  <c r="BJ98" i="12"/>
  <c r="BJ37" i="12"/>
  <c r="AQ125" i="9"/>
  <c r="BD8" i="4"/>
  <c r="CE109" i="12"/>
  <c r="CE43" i="12"/>
  <c r="AP99" i="12"/>
  <c r="BW11" i="16"/>
  <c r="AC42" i="5"/>
  <c r="BV14" i="5"/>
  <c r="BI128" i="10"/>
  <c r="BI17" i="10"/>
  <c r="BI129" i="10" s="1"/>
  <c r="AR32" i="12"/>
  <c r="N126" i="9"/>
  <c r="AR16" i="5" s="1"/>
  <c r="AR7" i="4"/>
  <c r="AR9" i="4"/>
  <c r="AR8" i="5"/>
  <c r="BR125" i="10"/>
  <c r="BR126" i="10" s="1"/>
  <c r="BR129" i="10" s="1"/>
  <c r="BR135" i="10"/>
  <c r="BR132" i="10" s="1"/>
  <c r="BJ12" i="12"/>
  <c r="CA28" i="17"/>
  <c r="BT9" i="5"/>
  <c r="BI11" i="16"/>
  <c r="AQ10" i="4"/>
  <c r="BE16" i="15"/>
  <c r="BM11" i="16"/>
  <c r="CF18" i="16"/>
  <c r="BP11" i="16"/>
  <c r="AU18" i="16"/>
  <c r="CD92" i="12"/>
  <c r="CD98" i="12"/>
  <c r="CD37" i="12"/>
  <c r="CD43" i="12" s="1"/>
  <c r="CB18" i="34"/>
  <c r="BR28" i="17"/>
  <c r="AX4" i="22"/>
  <c r="AO99" i="12"/>
  <c r="AO12" i="12"/>
  <c r="AA20" i="3"/>
  <c r="AV129" i="10"/>
  <c r="AV129" i="9" l="1"/>
  <c r="Z129" i="9"/>
  <c r="CD8" i="4"/>
  <c r="AR129" i="9"/>
  <c r="I129" i="9"/>
  <c r="AC129" i="9"/>
  <c r="G129" i="9"/>
  <c r="AP129" i="9"/>
  <c r="J129" i="9"/>
  <c r="BX8" i="5"/>
  <c r="BX7" i="4"/>
  <c r="T129" i="9"/>
  <c r="M129" i="9"/>
  <c r="BX9" i="4"/>
  <c r="BX8" i="4" s="1"/>
  <c r="AB129" i="9"/>
  <c r="AT126" i="9"/>
  <c r="BX16" i="5" s="1"/>
  <c r="BX17" i="5" s="1"/>
  <c r="BN35" i="15"/>
  <c r="BN10" i="15"/>
  <c r="BY102" i="12"/>
  <c r="BY108" i="12"/>
  <c r="BY110" i="12" s="1"/>
  <c r="AY108" i="12"/>
  <c r="AY110" i="12" s="1"/>
  <c r="AY102" i="12"/>
  <c r="CB32" i="17"/>
  <c r="AO82" i="6"/>
  <c r="BO10" i="5"/>
  <c r="BJ32" i="17"/>
  <c r="AH35" i="15"/>
  <c r="AH10" i="15"/>
  <c r="CD100" i="12"/>
  <c r="CA83" i="6"/>
  <c r="AF8" i="3"/>
  <c r="BY100" i="13"/>
  <c r="BY100" i="12"/>
  <c r="AT102" i="12"/>
  <c r="AT108" i="12"/>
  <c r="AR17" i="5"/>
  <c r="BX9" i="5"/>
  <c r="AN110" i="13"/>
  <c r="AN110" i="12"/>
  <c r="AT9" i="5"/>
  <c r="AO35" i="15"/>
  <c r="AO10" i="15"/>
  <c r="BI8" i="4"/>
  <c r="BM35" i="15"/>
  <c r="BM10" i="15"/>
  <c r="AN126" i="9"/>
  <c r="BR16" i="5" s="1"/>
  <c r="BR17" i="5" s="1"/>
  <c r="BR8" i="5"/>
  <c r="BR7" i="4"/>
  <c r="BR9" i="4"/>
  <c r="AN128" i="9"/>
  <c r="AT100" i="13"/>
  <c r="AT100" i="12"/>
  <c r="AV35" i="15"/>
  <c r="AV10" i="15"/>
  <c r="CC36" i="15"/>
  <c r="BA82" i="6"/>
  <c r="BC16" i="5"/>
  <c r="Y129" i="9"/>
  <c r="BP8" i="4"/>
  <c r="AW9" i="5"/>
  <c r="AX100" i="13"/>
  <c r="AX100" i="12"/>
  <c r="BN32" i="17"/>
  <c r="BS109" i="12"/>
  <c r="BS43" i="12"/>
  <c r="BO108" i="12"/>
  <c r="BO110" i="12" s="1"/>
  <c r="BO102" i="12"/>
  <c r="BM129" i="10"/>
  <c r="BH35" i="15"/>
  <c r="BH10" i="15"/>
  <c r="BI17" i="5"/>
  <c r="AQ100" i="13"/>
  <c r="AQ100" i="12"/>
  <c r="BT4" i="16"/>
  <c r="BV100" i="13"/>
  <c r="BV100" i="12"/>
  <c r="BN63" i="12"/>
  <c r="BN99" i="12"/>
  <c r="AQ110" i="13"/>
  <c r="AQ110" i="12"/>
  <c r="BB17" i="5"/>
  <c r="Q35" i="15"/>
  <c r="Q10" i="15"/>
  <c r="AR100" i="13"/>
  <c r="AR100" i="12"/>
  <c r="BQ17" i="5"/>
  <c r="BZ15" i="4"/>
  <c r="AU11" i="16"/>
  <c r="CF110" i="13"/>
  <c r="CF110" i="12"/>
  <c r="AR27" i="5"/>
  <c r="AY43" i="12"/>
  <c r="CB82" i="6"/>
  <c r="CD93" i="6"/>
  <c r="CD97" i="6" s="1"/>
  <c r="AI6" i="3"/>
  <c r="BU11" i="16"/>
  <c r="K42" i="5"/>
  <c r="BA11" i="16"/>
  <c r="CA16" i="17"/>
  <c r="V42" i="5"/>
  <c r="BS9" i="5"/>
  <c r="AZ35" i="15"/>
  <c r="AZ10" i="15"/>
  <c r="BZ100" i="13"/>
  <c r="AJ7" i="3"/>
  <c r="BA102" i="12"/>
  <c r="BA108" i="12"/>
  <c r="V35" i="15"/>
  <c r="V10" i="15"/>
  <c r="AH42" i="5"/>
  <c r="CD18" i="17"/>
  <c r="T35" i="15"/>
  <c r="T10" i="15"/>
  <c r="BF18" i="17"/>
  <c r="BF16" i="15"/>
  <c r="CB36" i="15"/>
  <c r="BP32" i="17"/>
  <c r="AB27" i="5"/>
  <c r="BL10" i="5"/>
  <c r="CA36" i="15"/>
  <c r="BR4" i="16"/>
  <c r="BX35" i="15"/>
  <c r="BX10" i="15"/>
  <c r="BZ32" i="17"/>
  <c r="BA15" i="5"/>
  <c r="W129" i="9"/>
  <c r="BK110" i="13"/>
  <c r="BK110" i="12"/>
  <c r="AY35" i="15"/>
  <c r="AY10" i="15"/>
  <c r="AY4" i="16"/>
  <c r="AX35" i="15"/>
  <c r="AX10" i="15"/>
  <c r="AX36" i="4"/>
  <c r="BB8" i="4"/>
  <c r="BK57" i="5"/>
  <c r="BK12" i="5"/>
  <c r="BK27" i="5"/>
  <c r="BK42" i="5"/>
  <c r="BA16" i="15"/>
  <c r="BT108" i="12"/>
  <c r="BT110" i="12" s="1"/>
  <c r="BT102" i="12"/>
  <c r="AO102" i="12"/>
  <c r="AO108" i="12"/>
  <c r="AO100" i="12"/>
  <c r="AO100" i="13"/>
  <c r="AX126" i="9"/>
  <c r="CB8" i="5"/>
  <c r="CB9" i="4"/>
  <c r="CB7" i="4"/>
  <c r="AX128" i="9"/>
  <c r="M35" i="15"/>
  <c r="M10" i="15"/>
  <c r="AL17" i="5"/>
  <c r="F35" i="15"/>
  <c r="F10" i="15"/>
  <c r="BO35" i="15"/>
  <c r="BO10" i="15"/>
  <c r="U126" i="9"/>
  <c r="AY8" i="5"/>
  <c r="AY7" i="4"/>
  <c r="AY9" i="4"/>
  <c r="U128" i="9"/>
  <c r="CC18" i="17"/>
  <c r="CD100" i="13"/>
  <c r="BY82" i="6"/>
  <c r="BX110" i="13"/>
  <c r="BX110" i="12"/>
  <c r="AN47" i="5"/>
  <c r="AN62" i="5"/>
  <c r="AN32" i="5"/>
  <c r="AN17" i="5"/>
  <c r="CA11" i="5"/>
  <c r="AO126" i="9"/>
  <c r="BS8" i="5"/>
  <c r="BS9" i="4"/>
  <c r="BS7" i="4"/>
  <c r="CA110" i="12"/>
  <c r="CA110" i="13"/>
  <c r="N129" i="9"/>
  <c r="Z57" i="5"/>
  <c r="AR35" i="15"/>
  <c r="AR10" i="15"/>
  <c r="BN8" i="4"/>
  <c r="AT43" i="12"/>
  <c r="AT109" i="12"/>
  <c r="AA35" i="15"/>
  <c r="AA10" i="15"/>
  <c r="BN82" i="6"/>
  <c r="AL43" i="12"/>
  <c r="AL109" i="12"/>
  <c r="BW18" i="17"/>
  <c r="AQ82" i="6"/>
  <c r="BR110" i="13"/>
  <c r="BR110" i="12"/>
  <c r="AA19" i="3"/>
  <c r="AH102" i="12"/>
  <c r="AH108" i="12"/>
  <c r="AH110" i="12" s="1"/>
  <c r="BV29" i="4"/>
  <c r="AH8" i="4"/>
  <c r="AV12" i="5"/>
  <c r="AV27" i="5"/>
  <c r="AV42" i="5"/>
  <c r="AV57" i="5"/>
  <c r="AQ8" i="4"/>
  <c r="BX36" i="4"/>
  <c r="BR35" i="15"/>
  <c r="BR10" i="15"/>
  <c r="AZ42" i="5"/>
  <c r="AZ57" i="5"/>
  <c r="AZ27" i="5"/>
  <c r="AZ12" i="5"/>
  <c r="AV36" i="4"/>
  <c r="AV29" i="4"/>
  <c r="AU4" i="16"/>
  <c r="AL100" i="13"/>
  <c r="AL100" i="12"/>
  <c r="BM128" i="10"/>
  <c r="BC35" i="15"/>
  <c r="BC10" i="15"/>
  <c r="BS36" i="17"/>
  <c r="BL29" i="4"/>
  <c r="BL36" i="4"/>
  <c r="AE19" i="3"/>
  <c r="AE129" i="9"/>
  <c r="BI4" i="16"/>
  <c r="AD35" i="15"/>
  <c r="AD10" i="15"/>
  <c r="K126" i="9"/>
  <c r="AO16" i="5" s="1"/>
  <c r="AO8" i="5"/>
  <c r="AO7" i="4"/>
  <c r="AO9" i="4"/>
  <c r="BO82" i="6"/>
  <c r="X129" i="9"/>
  <c r="AZ109" i="12"/>
  <c r="AZ43" i="12"/>
  <c r="AM129" i="9"/>
  <c r="BZ29" i="4"/>
  <c r="AR57" i="5"/>
  <c r="BM10" i="5"/>
  <c r="BW82" i="6"/>
  <c r="AY110" i="13"/>
  <c r="AJ102" i="12"/>
  <c r="AJ108" i="12"/>
  <c r="CB9" i="5"/>
  <c r="BG18" i="17"/>
  <c r="BG16" i="15"/>
  <c r="X35" i="15"/>
  <c r="X10" i="15"/>
  <c r="BB29" i="4"/>
  <c r="BB36" i="4"/>
  <c r="CE82" i="6"/>
  <c r="BG82" i="6"/>
  <c r="V27" i="5"/>
  <c r="AL35" i="15"/>
  <c r="AL10" i="15"/>
  <c r="AL102" i="12"/>
  <c r="AL108" i="12"/>
  <c r="BV18" i="17"/>
  <c r="CF125" i="10"/>
  <c r="CF143" i="10"/>
  <c r="CF140" i="10" s="1"/>
  <c r="BA126" i="9"/>
  <c r="CE7" i="4"/>
  <c r="CE8" i="5"/>
  <c r="CE9" i="4"/>
  <c r="BV11" i="16"/>
  <c r="BS16" i="17"/>
  <c r="BF11" i="16"/>
  <c r="BK35" i="15"/>
  <c r="BK10" i="15"/>
  <c r="BN17" i="5"/>
  <c r="N42" i="5"/>
  <c r="AB57" i="5"/>
  <c r="BS4" i="16"/>
  <c r="BL82" i="6"/>
  <c r="CF12" i="5"/>
  <c r="BS129" i="10"/>
  <c r="AH43" i="12"/>
  <c r="AH100" i="12"/>
  <c r="BA128" i="9"/>
  <c r="AJ100" i="13"/>
  <c r="AJ100" i="12"/>
  <c r="BY110" i="13"/>
  <c r="AN8" i="4"/>
  <c r="BP102" i="12"/>
  <c r="BP108" i="12"/>
  <c r="AT35" i="15"/>
  <c r="AT10" i="15"/>
  <c r="BY83" i="6"/>
  <c r="AD8" i="3"/>
  <c r="BK8" i="4"/>
  <c r="CA12" i="5"/>
  <c r="AS102" i="12"/>
  <c r="AS108" i="12"/>
  <c r="AK109" i="12"/>
  <c r="AK43" i="12"/>
  <c r="BE35" i="15"/>
  <c r="BE10" i="15"/>
  <c r="BP10" i="5"/>
  <c r="CB143" i="10"/>
  <c r="CB140" i="10" s="1"/>
  <c r="CB125" i="10"/>
  <c r="H129" i="9"/>
  <c r="BQ8" i="4"/>
  <c r="AK100" i="13"/>
  <c r="AK100" i="12"/>
  <c r="AK35" i="15"/>
  <c r="AK10" i="15"/>
  <c r="AM4" i="16"/>
  <c r="O42" i="5"/>
  <c r="AX102" i="12"/>
  <c r="AX108" i="12"/>
  <c r="AX110" i="12" s="1"/>
  <c r="BT62" i="5"/>
  <c r="BT17" i="5"/>
  <c r="BQ35" i="15"/>
  <c r="BQ10" i="15"/>
  <c r="BI35" i="15"/>
  <c r="BI10" i="15"/>
  <c r="BR32" i="17"/>
  <c r="AV32" i="5"/>
  <c r="AV47" i="5"/>
  <c r="AV17" i="5"/>
  <c r="Y20" i="3"/>
  <c r="AI8" i="4"/>
  <c r="W7" i="3"/>
  <c r="BQ4" i="16"/>
  <c r="AH29" i="4"/>
  <c r="CC46" i="17"/>
  <c r="CF32" i="17"/>
  <c r="CD57" i="5"/>
  <c r="CD12" i="5"/>
  <c r="CD27" i="5"/>
  <c r="CD42" i="5"/>
  <c r="BR16" i="17"/>
  <c r="CF18" i="17"/>
  <c r="AZ8" i="4"/>
  <c r="BY36" i="15"/>
  <c r="AP35" i="15"/>
  <c r="AP10" i="15"/>
  <c r="AQ35" i="15"/>
  <c r="AQ10" i="15"/>
  <c r="Y35" i="15"/>
  <c r="Y10" i="15"/>
  <c r="AJ57" i="5"/>
  <c r="AJ27" i="5"/>
  <c r="AJ12" i="5"/>
  <c r="AJ42" i="5"/>
  <c r="BH16" i="17"/>
  <c r="BB126" i="9"/>
  <c r="CF7" i="4"/>
  <c r="CF8" i="5"/>
  <c r="CF9" i="4"/>
  <c r="BB128" i="9"/>
  <c r="AX57" i="5"/>
  <c r="BM63" i="12"/>
  <c r="BM99" i="12"/>
  <c r="BU32" i="17"/>
  <c r="AO15" i="5"/>
  <c r="AG35" i="15"/>
  <c r="AG10" i="15"/>
  <c r="L27" i="5"/>
  <c r="AQ36" i="4"/>
  <c r="BO63" i="12"/>
  <c r="BO99" i="12"/>
  <c r="AW100" i="13"/>
  <c r="AW100" i="12"/>
  <c r="BO9" i="5"/>
  <c r="BE82" i="6"/>
  <c r="BE129" i="10"/>
  <c r="I35" i="15"/>
  <c r="I10" i="15"/>
  <c r="AR42" i="5"/>
  <c r="BM82" i="6"/>
  <c r="BP15" i="4"/>
  <c r="W27" i="5"/>
  <c r="AI82" i="6"/>
  <c r="BC82" i="6"/>
  <c r="BG11" i="16"/>
  <c r="V57" i="5"/>
  <c r="AU35" i="15"/>
  <c r="AU10" i="15"/>
  <c r="BR128" i="10"/>
  <c r="W6" i="3"/>
  <c r="AS82" i="6"/>
  <c r="BV57" i="5"/>
  <c r="BV12" i="5"/>
  <c r="BV27" i="5"/>
  <c r="BV42" i="5"/>
  <c r="BK32" i="5"/>
  <c r="BK17" i="5"/>
  <c r="BK62" i="5"/>
  <c r="BK47" i="5"/>
  <c r="BU35" i="15"/>
  <c r="BU10" i="15"/>
  <c r="AH36" i="4"/>
  <c r="BV8" i="4"/>
  <c r="BP62" i="5"/>
  <c r="BP17" i="5"/>
  <c r="BE11" i="16"/>
  <c r="CE36" i="17"/>
  <c r="CB46" i="17"/>
  <c r="AJ17" i="5"/>
  <c r="AJ32" i="5"/>
  <c r="AJ47" i="5"/>
  <c r="AJ62" i="5"/>
  <c r="T57" i="5"/>
  <c r="AJ129" i="9"/>
  <c r="BJ4" i="16"/>
  <c r="CD11" i="16"/>
  <c r="AP17" i="5"/>
  <c r="AP32" i="5"/>
  <c r="BE108" i="12"/>
  <c r="BE102" i="12"/>
  <c r="BX16" i="17"/>
  <c r="BS128" i="10"/>
  <c r="AH110" i="13"/>
  <c r="AH100" i="13"/>
  <c r="BQ36" i="17"/>
  <c r="AB7" i="3"/>
  <c r="BX82" i="6"/>
  <c r="CB83" i="6"/>
  <c r="AG8" i="3"/>
  <c r="BM32" i="17"/>
  <c r="U35" i="15"/>
  <c r="U10" i="15"/>
  <c r="BU9" i="5"/>
  <c r="BL63" i="12"/>
  <c r="BL99" i="12"/>
  <c r="BS35" i="15"/>
  <c r="BS10" i="15"/>
  <c r="BH4" i="16"/>
  <c r="AR8" i="4"/>
  <c r="BO16" i="17"/>
  <c r="BQ36" i="4"/>
  <c r="BN36" i="4"/>
  <c r="AJ109" i="12"/>
  <c r="AJ43" i="12"/>
  <c r="O35" i="15"/>
  <c r="O10" i="15"/>
  <c r="BY9" i="5"/>
  <c r="BD32" i="5"/>
  <c r="BD47" i="5"/>
  <c r="BD17" i="5"/>
  <c r="BD62" i="5"/>
  <c r="Z35" i="15"/>
  <c r="Z10" i="15"/>
  <c r="BQ32" i="17"/>
  <c r="Z7" i="3"/>
  <c r="AE35" i="15"/>
  <c r="AE10" i="15"/>
  <c r="BH36" i="17"/>
  <c r="W35" i="15"/>
  <c r="W10" i="15"/>
  <c r="BK32" i="17"/>
  <c r="S35" i="15"/>
  <c r="S10" i="15"/>
  <c r="CC82" i="6"/>
  <c r="CB110" i="13"/>
  <c r="CB110" i="12"/>
  <c r="BC100" i="13"/>
  <c r="BC100" i="12"/>
  <c r="AQ9" i="5"/>
  <c r="BM4" i="16"/>
  <c r="BD15" i="4"/>
  <c r="BR57" i="5"/>
  <c r="BR42" i="5"/>
  <c r="BR12" i="5"/>
  <c r="BR27" i="5"/>
  <c r="BX11" i="5"/>
  <c r="AP11" i="16"/>
  <c r="BC43" i="12"/>
  <c r="BC109" i="12"/>
  <c r="AY129" i="10"/>
  <c r="AK126" i="9"/>
  <c r="BO8" i="5"/>
  <c r="BO7" i="4"/>
  <c r="BO9" i="4"/>
  <c r="AK128" i="9"/>
  <c r="CD47" i="5"/>
  <c r="CD17" i="5"/>
  <c r="CD62" i="5"/>
  <c r="CD32" i="5"/>
  <c r="Y42" i="5"/>
  <c r="BB102" i="12"/>
  <c r="BB108" i="12"/>
  <c r="BB110" i="12" s="1"/>
  <c r="Z20" i="3"/>
  <c r="BY46" i="17"/>
  <c r="BC4" i="16"/>
  <c r="AH4" i="16"/>
  <c r="BI82" i="6"/>
  <c r="BT32" i="17"/>
  <c r="BZ82" i="6"/>
  <c r="BL8" i="4"/>
  <c r="BO43" i="12"/>
  <c r="AL82" i="6"/>
  <c r="AX42" i="5"/>
  <c r="AV110" i="13"/>
  <c r="AV110" i="12"/>
  <c r="AQ29" i="4"/>
  <c r="CC16" i="15"/>
  <c r="BE9" i="5"/>
  <c r="J35" i="15"/>
  <c r="J10" i="15"/>
  <c r="BE128" i="10"/>
  <c r="BH17" i="5"/>
  <c r="AP8" i="4"/>
  <c r="BW9" i="5"/>
  <c r="AC35" i="15"/>
  <c r="AC10" i="15"/>
  <c r="BN10" i="5"/>
  <c r="BM9" i="5"/>
  <c r="BP36" i="4"/>
  <c r="AH17" i="5"/>
  <c r="W57" i="5"/>
  <c r="BC9" i="5"/>
  <c r="CE4" i="16"/>
  <c r="AZ4" i="16"/>
  <c r="BA100" i="13"/>
  <c r="BA100" i="12"/>
  <c r="BG4" i="16"/>
  <c r="CE9" i="5"/>
  <c r="BG9" i="5"/>
  <c r="BN102" i="12"/>
  <c r="BN108" i="12"/>
  <c r="BY129" i="10"/>
  <c r="AN4" i="16"/>
  <c r="G35" i="15"/>
  <c r="G10" i="15"/>
  <c r="BD110" i="13"/>
  <c r="BD110" i="12"/>
  <c r="AG129" i="9"/>
  <c r="BE100" i="12"/>
  <c r="BE100" i="13"/>
  <c r="AL129" i="9"/>
  <c r="AM35" i="15"/>
  <c r="AM10" i="15"/>
  <c r="AW126" i="9"/>
  <c r="CA8" i="5"/>
  <c r="CA9" i="4"/>
  <c r="CA7" i="4"/>
  <c r="BK16" i="17"/>
  <c r="F129" i="9"/>
  <c r="T42" i="5"/>
  <c r="BH32" i="17"/>
  <c r="BN109" i="12"/>
  <c r="BN43" i="12"/>
  <c r="BC129" i="10"/>
  <c r="L129" i="9"/>
  <c r="AF57" i="5"/>
  <c r="AW108" i="12"/>
  <c r="AW102" i="12"/>
  <c r="CE35" i="15"/>
  <c r="CE10" i="15"/>
  <c r="AS8" i="4"/>
  <c r="CF36" i="15"/>
  <c r="BT100" i="12"/>
  <c r="BL4" i="16"/>
  <c r="BQ29" i="4"/>
  <c r="AP110" i="13"/>
  <c r="AP110" i="12"/>
  <c r="BW36" i="17"/>
  <c r="BJ9" i="5"/>
  <c r="AX15" i="4"/>
  <c r="BL16" i="17"/>
  <c r="BF8" i="4"/>
  <c r="BW4" i="16"/>
  <c r="AS126" i="9"/>
  <c r="BW7" i="4"/>
  <c r="BW8" i="5"/>
  <c r="BW9" i="4"/>
  <c r="AS128" i="9"/>
  <c r="BJ102" i="12"/>
  <c r="BJ108" i="12"/>
  <c r="BB57" i="5"/>
  <c r="BB12" i="5"/>
  <c r="BB27" i="5"/>
  <c r="BB42" i="5"/>
  <c r="AY82" i="6"/>
  <c r="BH42" i="5"/>
  <c r="CF4" i="16"/>
  <c r="BX32" i="5"/>
  <c r="BX62" i="5"/>
  <c r="AT4" i="16"/>
  <c r="AM32" i="5"/>
  <c r="AM17" i="5"/>
  <c r="AM47" i="5"/>
  <c r="AM62" i="5"/>
  <c r="BH8" i="4"/>
  <c r="BQ16" i="17"/>
  <c r="BI16" i="17"/>
  <c r="BJ100" i="13"/>
  <c r="BJ100" i="12"/>
  <c r="R42" i="5"/>
  <c r="BV102" i="12"/>
  <c r="BV108" i="12"/>
  <c r="BW35" i="15"/>
  <c r="BW10" i="15"/>
  <c r="BD4" i="16"/>
  <c r="CC9" i="5"/>
  <c r="CF35" i="15"/>
  <c r="CF10" i="15"/>
  <c r="BI102" i="12"/>
  <c r="BI108" i="12"/>
  <c r="BY32" i="17"/>
  <c r="AA126" i="9"/>
  <c r="BE16" i="5" s="1"/>
  <c r="BE9" i="4"/>
  <c r="BE8" i="5"/>
  <c r="BE7" i="4"/>
  <c r="BD29" i="4"/>
  <c r="AQ17" i="5"/>
  <c r="AQ32" i="5"/>
  <c r="BF110" i="13"/>
  <c r="BF110" i="12"/>
  <c r="BX83" i="6"/>
  <c r="AC8" i="3"/>
  <c r="AR4" i="16"/>
  <c r="BQ82" i="6"/>
  <c r="AY128" i="10"/>
  <c r="AZ129" i="9"/>
  <c r="CC11" i="16"/>
  <c r="BG128" i="10"/>
  <c r="CF82" i="6"/>
  <c r="AV4" i="16"/>
  <c r="AR109" i="12"/>
  <c r="AR43" i="12"/>
  <c r="BT35" i="15"/>
  <c r="BT10" i="15"/>
  <c r="BZ9" i="5"/>
  <c r="N35" i="15"/>
  <c r="N10" i="15"/>
  <c r="BD57" i="5"/>
  <c r="BD12" i="5"/>
  <c r="BD27" i="5"/>
  <c r="BD42" i="5"/>
  <c r="V129" i="9"/>
  <c r="BV35" i="15"/>
  <c r="BV10" i="15"/>
  <c r="BU100" i="13"/>
  <c r="AN82" i="6"/>
  <c r="AW29" i="4"/>
  <c r="AW36" i="4"/>
  <c r="AQ15" i="4"/>
  <c r="CD15" i="4"/>
  <c r="AK9" i="5"/>
  <c r="CC128" i="10"/>
  <c r="AU100" i="13"/>
  <c r="AU100" i="12"/>
  <c r="AD129" i="9"/>
  <c r="CC83" i="6"/>
  <c r="AH8" i="3"/>
  <c r="BZ35" i="15"/>
  <c r="BZ10" i="15"/>
  <c r="AL11" i="16"/>
  <c r="AS62" i="5"/>
  <c r="AS17" i="5"/>
  <c r="AS47" i="5"/>
  <c r="BP29" i="4"/>
  <c r="D129" i="9"/>
  <c r="W42" i="5"/>
  <c r="AI9" i="5"/>
  <c r="AK8" i="4"/>
  <c r="BZ110" i="13"/>
  <c r="P35" i="15"/>
  <c r="P10" i="15"/>
  <c r="H35" i="15"/>
  <c r="H10" i="15"/>
  <c r="BY128" i="10"/>
  <c r="AS9" i="5"/>
  <c r="CA32" i="17"/>
  <c r="BN11" i="16"/>
  <c r="BU129" i="10"/>
  <c r="BU16" i="17"/>
  <c r="BJ128" i="10"/>
  <c r="AH15" i="4"/>
  <c r="BV36" i="4"/>
  <c r="AP42" i="5"/>
  <c r="AP57" i="5"/>
  <c r="AP12" i="5"/>
  <c r="AP27" i="5"/>
  <c r="AX43" i="12"/>
  <c r="R35" i="15"/>
  <c r="R10" i="15"/>
  <c r="P6" i="3"/>
  <c r="BX32" i="17"/>
  <c r="BH36" i="4"/>
  <c r="AM82" i="6"/>
  <c r="AI17" i="5"/>
  <c r="BT43" i="12"/>
  <c r="BC128" i="10"/>
  <c r="AF42" i="5"/>
  <c r="BF100" i="13"/>
  <c r="BF100" i="12"/>
  <c r="BT29" i="4"/>
  <c r="BT36" i="4"/>
  <c r="E6" i="3"/>
  <c r="AS36" i="4"/>
  <c r="AR36" i="4"/>
  <c r="BT100" i="13"/>
  <c r="BM18" i="17"/>
  <c r="BJ35" i="15"/>
  <c r="BJ10" i="15"/>
  <c r="CA82" i="6"/>
  <c r="AZ15" i="4"/>
  <c r="AK29" i="4"/>
  <c r="BY18" i="17"/>
  <c r="BY16" i="15"/>
  <c r="BH110" i="13"/>
  <c r="BH110" i="12"/>
  <c r="BZ36" i="4"/>
  <c r="L35" i="15"/>
  <c r="L10" i="15"/>
  <c r="BZ102" i="12"/>
  <c r="BZ108" i="12"/>
  <c r="BI29" i="4"/>
  <c r="BI36" i="4"/>
  <c r="BL110" i="13"/>
  <c r="BL110" i="12"/>
  <c r="BJ43" i="12"/>
  <c r="BJ109" i="12"/>
  <c r="BV17" i="5"/>
  <c r="BV32" i="5"/>
  <c r="AP100" i="13"/>
  <c r="AP100" i="12"/>
  <c r="AQ126" i="9"/>
  <c r="BU7" i="4"/>
  <c r="BU8" i="5"/>
  <c r="BU9" i="4"/>
  <c r="AQ128" i="9"/>
  <c r="BX36" i="15"/>
  <c r="AS35" i="15"/>
  <c r="AS10" i="15"/>
  <c r="BG62" i="5"/>
  <c r="BG47" i="5"/>
  <c r="BG17" i="5"/>
  <c r="AX17" i="5"/>
  <c r="AX32" i="5"/>
  <c r="AY9" i="5"/>
  <c r="AU82" i="6"/>
  <c r="AW47" i="5"/>
  <c r="AW62" i="5"/>
  <c r="AW17" i="5"/>
  <c r="AW32" i="5"/>
  <c r="AI35" i="15"/>
  <c r="AI10" i="15"/>
  <c r="AO109" i="12"/>
  <c r="AO43" i="12"/>
  <c r="BP35" i="15"/>
  <c r="BP10" i="15"/>
  <c r="BJ82" i="6"/>
  <c r="BI100" i="13"/>
  <c r="BI100" i="12"/>
  <c r="BW16" i="17"/>
  <c r="AW35" i="15"/>
  <c r="AW10" i="15"/>
  <c r="AJ29" i="4"/>
  <c r="AJ36" i="4"/>
  <c r="AS109" i="12"/>
  <c r="AS43" i="12"/>
  <c r="AL8" i="4"/>
  <c r="X19" i="3"/>
  <c r="AI29" i="4"/>
  <c r="AI36" i="4"/>
  <c r="AP36" i="4"/>
  <c r="BD36" i="4"/>
  <c r="AN29" i="4"/>
  <c r="AN36" i="4"/>
  <c r="BD35" i="15"/>
  <c r="BD10" i="15"/>
  <c r="AU126" i="9"/>
  <c r="BY7" i="4"/>
  <c r="BY8" i="5"/>
  <c r="BY9" i="4"/>
  <c r="AU128" i="9"/>
  <c r="AS100" i="13"/>
  <c r="AS100" i="12"/>
  <c r="BC29" i="4"/>
  <c r="BC36" i="4"/>
  <c r="K35" i="15"/>
  <c r="K10" i="15"/>
  <c r="BQ9" i="5"/>
  <c r="BG110" i="13"/>
  <c r="BG110" i="12"/>
  <c r="BL17" i="5"/>
  <c r="BL32" i="5"/>
  <c r="BL62" i="5"/>
  <c r="BL35" i="15"/>
  <c r="BL10" i="15"/>
  <c r="BI9" i="5"/>
  <c r="BQ102" i="12"/>
  <c r="BQ108" i="12"/>
  <c r="BQ110" i="12" s="1"/>
  <c r="AM43" i="12"/>
  <c r="AM109" i="12"/>
  <c r="BG8" i="4"/>
  <c r="BI32" i="17"/>
  <c r="BO110" i="13"/>
  <c r="AL9" i="5"/>
  <c r="AZ62" i="5"/>
  <c r="AZ17" i="5"/>
  <c r="AZ32" i="5"/>
  <c r="BU100" i="12"/>
  <c r="AN9" i="5"/>
  <c r="BS32" i="17"/>
  <c r="AW8" i="4"/>
  <c r="AX4" i="16"/>
  <c r="CC11" i="5"/>
  <c r="CB10" i="15"/>
  <c r="BZ16" i="17"/>
  <c r="O129" i="9"/>
  <c r="BQ110" i="13"/>
  <c r="AA6" i="3"/>
  <c r="AK36" i="4"/>
  <c r="AU43" i="12"/>
  <c r="AU109" i="12"/>
  <c r="BZ43" i="12"/>
  <c r="BO129" i="10"/>
  <c r="AS4" i="16"/>
  <c r="AZ100" i="13"/>
  <c r="AZ100" i="12"/>
  <c r="BM108" i="12"/>
  <c r="BM102" i="12"/>
  <c r="AI7" i="3"/>
  <c r="BZ4" i="16"/>
  <c r="BP82" i="6"/>
  <c r="BO4" i="16"/>
  <c r="BU128" i="10"/>
  <c r="AS29" i="4"/>
  <c r="BJ129" i="10"/>
  <c r="AH27" i="5"/>
  <c r="E35" i="15"/>
  <c r="E10" i="15"/>
  <c r="BY36" i="17"/>
  <c r="AW109" i="12"/>
  <c r="AW43" i="12"/>
  <c r="AS11" i="16"/>
  <c r="CD110" i="13"/>
  <c r="AE20" i="3"/>
  <c r="AM9" i="5"/>
  <c r="T27" i="5"/>
  <c r="E129" i="9"/>
  <c r="AK11" i="16"/>
  <c r="Y6" i="3"/>
  <c r="AF27" i="5"/>
  <c r="CE16" i="17"/>
  <c r="AF35" i="15"/>
  <c r="AF10" i="15"/>
  <c r="CF46" i="17"/>
  <c r="AR29" i="4"/>
  <c r="AZ102" i="12"/>
  <c r="AZ108" i="12"/>
  <c r="AM8" i="4"/>
  <c r="BE109" i="12"/>
  <c r="BE43" i="12"/>
  <c r="AZ36" i="4"/>
  <c r="BF29" i="4"/>
  <c r="BX46" i="17"/>
  <c r="CD4" i="16"/>
  <c r="AW82" i="6"/>
  <c r="BT57" i="5"/>
  <c r="BT12" i="5"/>
  <c r="BT27" i="5"/>
  <c r="BT42" i="5"/>
  <c r="CE110" i="13"/>
  <c r="CE110" i="12"/>
  <c r="BY11" i="16"/>
  <c r="CD102" i="12"/>
  <c r="CD108" i="12"/>
  <c r="BB110" i="13"/>
  <c r="AI126" i="9"/>
  <c r="BM16" i="5" s="1"/>
  <c r="BM17" i="5" s="1"/>
  <c r="BM8" i="5"/>
  <c r="BM7" i="4"/>
  <c r="BM9" i="4"/>
  <c r="AI128" i="9"/>
  <c r="AK102" i="12"/>
  <c r="AK108" i="12"/>
  <c r="CD35" i="15"/>
  <c r="CD10" i="15"/>
  <c r="AU9" i="5"/>
  <c r="Y7" i="3"/>
  <c r="S129" i="9"/>
  <c r="AK17" i="5"/>
  <c r="Z42" i="5"/>
  <c r="BP16" i="17"/>
  <c r="AT82" i="6"/>
  <c r="CB11" i="5"/>
  <c r="AX8" i="4"/>
  <c r="AX29" i="4"/>
  <c r="AL29" i="4"/>
  <c r="AL36" i="4"/>
  <c r="BU108" i="12"/>
  <c r="BU102" i="12"/>
  <c r="V7" i="3"/>
  <c r="AB35" i="15"/>
  <c r="AB10" i="15"/>
  <c r="CF16" i="17"/>
  <c r="AP29" i="4"/>
  <c r="BA8" i="4"/>
  <c r="BY43" i="12"/>
  <c r="CC8" i="5"/>
  <c r="AY126" i="9"/>
  <c r="CC16" i="5" s="1"/>
  <c r="CC7" i="4"/>
  <c r="CC9" i="4"/>
  <c r="BZ47" i="5"/>
  <c r="BZ62" i="5"/>
  <c r="BZ17" i="5"/>
  <c r="BP4" i="16"/>
  <c r="BI43" i="12"/>
  <c r="BB100" i="13"/>
  <c r="BB100" i="12"/>
  <c r="D35" i="15"/>
  <c r="D10" i="15"/>
  <c r="BW110" i="13"/>
  <c r="BW110" i="12"/>
  <c r="BA9" i="5"/>
  <c r="BC8" i="4"/>
  <c r="AN35" i="15"/>
  <c r="AN10" i="15"/>
  <c r="AH129" i="9"/>
  <c r="AE42" i="5"/>
  <c r="AM15" i="4"/>
  <c r="BX125" i="10"/>
  <c r="AM100" i="13"/>
  <c r="AM100" i="12"/>
  <c r="AI108" i="12"/>
  <c r="AI102" i="12"/>
  <c r="BB4" i="16"/>
  <c r="BT16" i="17"/>
  <c r="BV32" i="17"/>
  <c r="BA109" i="12"/>
  <c r="BA43" i="12"/>
  <c r="BW100" i="13"/>
  <c r="BW100" i="12"/>
  <c r="BV16" i="17"/>
  <c r="BR36" i="17"/>
  <c r="AK82" i="6"/>
  <c r="BY11" i="5"/>
  <c r="AJ35" i="15"/>
  <c r="AJ10" i="15"/>
  <c r="BK29" i="4"/>
  <c r="BK36" i="4"/>
  <c r="AF126" i="9"/>
  <c r="BJ7" i="4"/>
  <c r="BJ9" i="4"/>
  <c r="BJ8" i="5"/>
  <c r="BW10" i="17"/>
  <c r="BW35" i="17"/>
  <c r="AO9" i="5"/>
  <c r="BL32" i="17"/>
  <c r="AK129" i="10"/>
  <c r="BN18" i="17"/>
  <c r="K27" i="5"/>
  <c r="BZ8" i="4"/>
  <c r="AJ8" i="4"/>
  <c r="BU82" i="6"/>
  <c r="BO128" i="10"/>
  <c r="CA35" i="15"/>
  <c r="CA10" i="15"/>
  <c r="BS82" i="6"/>
  <c r="BP9" i="5"/>
  <c r="BF47" i="5"/>
  <c r="BF32" i="5"/>
  <c r="BF62" i="5"/>
  <c r="BF17" i="5"/>
  <c r="BU18" i="17"/>
  <c r="BK4" i="16"/>
  <c r="I6" i="3"/>
  <c r="CC108" i="12"/>
  <c r="CC102" i="12"/>
  <c r="AX110" i="13"/>
  <c r="BP63" i="12"/>
  <c r="BP99" i="12"/>
  <c r="BN12" i="5"/>
  <c r="P126" i="9"/>
  <c r="AT16" i="5" s="1"/>
  <c r="AT17" i="5" s="1"/>
  <c r="AT7" i="4"/>
  <c r="AT9" i="4"/>
  <c r="AT8" i="5"/>
  <c r="P128" i="9"/>
  <c r="AB42" i="5"/>
  <c r="BT110" i="13"/>
  <c r="BO18" i="17"/>
  <c r="AQ4" i="16"/>
  <c r="BB35" i="15"/>
  <c r="BB10" i="15"/>
  <c r="BT8" i="4"/>
  <c r="AQ129" i="10"/>
  <c r="BA29" i="4"/>
  <c r="BA36" i="4"/>
  <c r="AM29" i="4"/>
  <c r="AM36" i="4"/>
  <c r="BJ16" i="17"/>
  <c r="CF11" i="5"/>
  <c r="AZ29" i="4"/>
  <c r="BF36" i="4"/>
  <c r="Q126" i="9"/>
  <c r="AU8" i="5"/>
  <c r="AU9" i="4"/>
  <c r="AU7" i="4"/>
  <c r="Q128" i="9"/>
  <c r="AI43" i="12"/>
  <c r="AQ128" i="10"/>
  <c r="CF83" i="6"/>
  <c r="AK8" i="3"/>
  <c r="BX29" i="4"/>
  <c r="BF15" i="4"/>
  <c r="AN129" i="9" l="1"/>
  <c r="AT129" i="9"/>
  <c r="K129" i="9"/>
  <c r="T4" i="15"/>
  <c r="BC15" i="4"/>
  <c r="BI47" i="5"/>
  <c r="BM4" i="15"/>
  <c r="AO4" i="15"/>
  <c r="CD16" i="17"/>
  <c r="CE42" i="5"/>
  <c r="CE12" i="5"/>
  <c r="CE57" i="5"/>
  <c r="CE27" i="5"/>
  <c r="CB36" i="17"/>
  <c r="AG4" i="15"/>
  <c r="CF29" i="4"/>
  <c r="AA46" i="3"/>
  <c r="AA56" i="3"/>
  <c r="AA51" i="3"/>
  <c r="BS16" i="5"/>
  <c r="AO129" i="9"/>
  <c r="BP100" i="13"/>
  <c r="BP100" i="12"/>
  <c r="CA4" i="15"/>
  <c r="AN4" i="15"/>
  <c r="AK32" i="5"/>
  <c r="BE110" i="13"/>
  <c r="BE110" i="12"/>
  <c r="CE10" i="17"/>
  <c r="CE35" i="17"/>
  <c r="Y18" i="3"/>
  <c r="AI19" i="3"/>
  <c r="AY42" i="5"/>
  <c r="AY12" i="5"/>
  <c r="AY57" i="5"/>
  <c r="AY27" i="5"/>
  <c r="BU8" i="4"/>
  <c r="L4" i="15"/>
  <c r="R4" i="15"/>
  <c r="AS32" i="5"/>
  <c r="CC4" i="16"/>
  <c r="BX47" i="5"/>
  <c r="AH32" i="5"/>
  <c r="S4" i="15"/>
  <c r="BY12" i="5"/>
  <c r="BY42" i="5"/>
  <c r="BY57" i="5"/>
  <c r="AG7" i="3"/>
  <c r="AK15" i="4"/>
  <c r="BM100" i="12"/>
  <c r="BM100" i="13"/>
  <c r="CF16" i="5"/>
  <c r="BB129" i="9"/>
  <c r="AP4" i="15"/>
  <c r="CC36" i="17"/>
  <c r="AL15" i="4"/>
  <c r="AK4" i="15"/>
  <c r="CE16" i="5"/>
  <c r="BA129" i="9"/>
  <c r="CE93" i="6"/>
  <c r="CE97" i="6" s="1"/>
  <c r="AJ6" i="3"/>
  <c r="AZ110" i="13"/>
  <c r="AZ110" i="12"/>
  <c r="AE56" i="3"/>
  <c r="AA4" i="15"/>
  <c r="F4" i="15"/>
  <c r="BL42" i="5"/>
  <c r="BL27" i="5"/>
  <c r="BL57" i="5"/>
  <c r="BL12" i="5"/>
  <c r="BS57" i="5"/>
  <c r="BS12" i="5"/>
  <c r="BS27" i="5"/>
  <c r="BS42" i="5"/>
  <c r="BA4" i="16"/>
  <c r="CB93" i="6"/>
  <c r="CB97" i="6" s="1"/>
  <c r="AG6" i="3"/>
  <c r="BB47" i="5"/>
  <c r="BI62" i="5"/>
  <c r="BS110" i="13"/>
  <c r="BS110" i="12"/>
  <c r="BV15" i="4"/>
  <c r="BP110" i="12"/>
  <c r="CB10" i="17"/>
  <c r="BI110" i="12"/>
  <c r="BQ27" i="5"/>
  <c r="BQ42" i="5"/>
  <c r="BQ57" i="5"/>
  <c r="BQ12" i="5"/>
  <c r="V6" i="3"/>
  <c r="BE29" i="4"/>
  <c r="BW4" i="15"/>
  <c r="BQ35" i="17"/>
  <c r="BQ10" i="17"/>
  <c r="BN110" i="13"/>
  <c r="BN110" i="12"/>
  <c r="J6" i="3"/>
  <c r="CE29" i="4"/>
  <c r="AL4" i="15"/>
  <c r="X4" i="15"/>
  <c r="BP35" i="17"/>
  <c r="CB8" i="4"/>
  <c r="AI110" i="13"/>
  <c r="CF27" i="5"/>
  <c r="AT8" i="4"/>
  <c r="BJ8" i="4"/>
  <c r="CC32" i="5"/>
  <c r="CC62" i="5"/>
  <c r="CF35" i="17"/>
  <c r="CF10" i="17"/>
  <c r="AK62" i="5"/>
  <c r="CD110" i="12"/>
  <c r="BI27" i="5"/>
  <c r="BI42" i="5"/>
  <c r="BI57" i="5"/>
  <c r="BI12" i="5"/>
  <c r="BL47" i="5"/>
  <c r="K4" i="15"/>
  <c r="BD4" i="15"/>
  <c r="BV47" i="5"/>
  <c r="BH15" i="4"/>
  <c r="BZ110" i="12"/>
  <c r="AK27" i="5"/>
  <c r="AK57" i="5"/>
  <c r="AK12" i="5"/>
  <c r="AK42" i="5"/>
  <c r="BZ57" i="5"/>
  <c r="BZ42" i="5"/>
  <c r="BZ27" i="5"/>
  <c r="BZ12" i="5"/>
  <c r="BG36" i="4"/>
  <c r="AQ47" i="5"/>
  <c r="BE8" i="4"/>
  <c r="BW29" i="4"/>
  <c r="BW36" i="4"/>
  <c r="CA16" i="5"/>
  <c r="AW129" i="9"/>
  <c r="AS15" i="4"/>
  <c r="BG42" i="5"/>
  <c r="BG12" i="5"/>
  <c r="BG27" i="5"/>
  <c r="BG57" i="5"/>
  <c r="AC4" i="15"/>
  <c r="BH32" i="5"/>
  <c r="BE12" i="5"/>
  <c r="BE27" i="5"/>
  <c r="BE42" i="5"/>
  <c r="BE57" i="5"/>
  <c r="BO8" i="4"/>
  <c r="BC110" i="13"/>
  <c r="BC110" i="12"/>
  <c r="Z4" i="15"/>
  <c r="BN29" i="4"/>
  <c r="AP62" i="5"/>
  <c r="AU4" i="15"/>
  <c r="BO12" i="5"/>
  <c r="BO57" i="5"/>
  <c r="BH35" i="17"/>
  <c r="BH10" i="17"/>
  <c r="BQ4" i="15"/>
  <c r="AK110" i="13"/>
  <c r="AK110" i="12"/>
  <c r="AD20" i="3"/>
  <c r="Q6" i="3"/>
  <c r="CB42" i="5"/>
  <c r="CB12" i="5"/>
  <c r="AB6" i="3"/>
  <c r="AD4" i="15"/>
  <c r="CA42" i="5"/>
  <c r="CA57" i="5"/>
  <c r="AY8" i="4"/>
  <c r="CB16" i="5"/>
  <c r="AX129" i="9"/>
  <c r="BL15" i="4"/>
  <c r="BQ32" i="5"/>
  <c r="BB32" i="5"/>
  <c r="BN100" i="13"/>
  <c r="BN100" i="12"/>
  <c r="BH4" i="15"/>
  <c r="BC62" i="5"/>
  <c r="BC32" i="5"/>
  <c r="BC47" i="5"/>
  <c r="BC17" i="5"/>
  <c r="BX12" i="5"/>
  <c r="BX57" i="5"/>
  <c r="BP110" i="13"/>
  <c r="AI129" i="9"/>
  <c r="BE36" i="4"/>
  <c r="BI110" i="13"/>
  <c r="BM32" i="5"/>
  <c r="AJ110" i="13"/>
  <c r="AJ110" i="12"/>
  <c r="AU29" i="4"/>
  <c r="AU36" i="4"/>
  <c r="BJ35" i="17"/>
  <c r="BJ10" i="17"/>
  <c r="BB4" i="15"/>
  <c r="AT29" i="4"/>
  <c r="AT36" i="4"/>
  <c r="BA110" i="13"/>
  <c r="BA110" i="12"/>
  <c r="BT4" i="15"/>
  <c r="CF93" i="6"/>
  <c r="CF97" i="6" s="1"/>
  <c r="AK6" i="3"/>
  <c r="BG29" i="4"/>
  <c r="AC20" i="3"/>
  <c r="AQ62" i="5"/>
  <c r="BE32" i="5"/>
  <c r="BW16" i="5"/>
  <c r="AS129" i="9"/>
  <c r="AM4" i="15"/>
  <c r="AH62" i="5"/>
  <c r="N6" i="3"/>
  <c r="BO29" i="4"/>
  <c r="BO36" i="4"/>
  <c r="AW15" i="4"/>
  <c r="W4" i="15"/>
  <c r="AE4" i="15"/>
  <c r="BN15" i="4"/>
  <c r="AC6" i="3"/>
  <c r="AP47" i="5"/>
  <c r="R6" i="3"/>
  <c r="Y4" i="15"/>
  <c r="CE36" i="4"/>
  <c r="BM16" i="17"/>
  <c r="CC36" i="4"/>
  <c r="AD7" i="3"/>
  <c r="AT4" i="15"/>
  <c r="BN62" i="5"/>
  <c r="BS35" i="17"/>
  <c r="BS10" i="17"/>
  <c r="CF126" i="10"/>
  <c r="CF129" i="10" s="1"/>
  <c r="CF128" i="10"/>
  <c r="BG35" i="15"/>
  <c r="BG10" i="15"/>
  <c r="AV15" i="4"/>
  <c r="BN4" i="16"/>
  <c r="AR4" i="15"/>
  <c r="AD6" i="3"/>
  <c r="AY36" i="4"/>
  <c r="AY29" i="4"/>
  <c r="M4" i="15"/>
  <c r="BA35" i="15"/>
  <c r="BA10" i="15"/>
  <c r="BX4" i="15"/>
  <c r="BU4" i="16"/>
  <c r="AW27" i="5"/>
  <c r="AW42" i="5"/>
  <c r="AW12" i="5"/>
  <c r="AW57" i="5"/>
  <c r="BV110" i="12"/>
  <c r="AR32" i="5"/>
  <c r="BF4" i="16"/>
  <c r="AL57" i="5"/>
  <c r="AL12" i="5"/>
  <c r="AL27" i="5"/>
  <c r="AL42" i="5"/>
  <c r="BU57" i="5"/>
  <c r="BU12" i="5"/>
  <c r="BU27" i="5"/>
  <c r="BU42" i="5"/>
  <c r="H6" i="3"/>
  <c r="CF36" i="4"/>
  <c r="AO42" i="5"/>
  <c r="AO27" i="5"/>
  <c r="AO57" i="5"/>
  <c r="AO12" i="5"/>
  <c r="BA27" i="5"/>
  <c r="BA57" i="5"/>
  <c r="BA42" i="5"/>
  <c r="BA12" i="5"/>
  <c r="AU110" i="13"/>
  <c r="AU110" i="12"/>
  <c r="BI15" i="4"/>
  <c r="AK7" i="3"/>
  <c r="AU8" i="4"/>
  <c r="AT32" i="5"/>
  <c r="BJ16" i="5"/>
  <c r="AF129" i="9"/>
  <c r="BZ32" i="5"/>
  <c r="AB4" i="15"/>
  <c r="AU57" i="5"/>
  <c r="AU12" i="5"/>
  <c r="AU27" i="5"/>
  <c r="AU42" i="5"/>
  <c r="CF36" i="17"/>
  <c r="AA18" i="3"/>
  <c r="BZ35" i="17"/>
  <c r="BZ10" i="17"/>
  <c r="AI15" i="4"/>
  <c r="AJ15" i="4"/>
  <c r="AO110" i="13"/>
  <c r="AO110" i="12"/>
  <c r="BU16" i="5"/>
  <c r="AQ129" i="9"/>
  <c r="CA93" i="6"/>
  <c r="CA97" i="6" s="1"/>
  <c r="AF6" i="3"/>
  <c r="AI32" i="5"/>
  <c r="BH29" i="4"/>
  <c r="P4" i="15"/>
  <c r="BZ4" i="15"/>
  <c r="BG15" i="4"/>
  <c r="AC7" i="3"/>
  <c r="CF4" i="15"/>
  <c r="BI35" i="17"/>
  <c r="BI10" i="17"/>
  <c r="CC17" i="5"/>
  <c r="BJ57" i="5"/>
  <c r="BJ12" i="5"/>
  <c r="BJ27" i="5"/>
  <c r="BJ42" i="5"/>
  <c r="AH47" i="5"/>
  <c r="BH47" i="5"/>
  <c r="CC35" i="15"/>
  <c r="CC10" i="15"/>
  <c r="O4" i="15"/>
  <c r="BE4" i="16"/>
  <c r="AO32" i="5"/>
  <c r="AO62" i="5"/>
  <c r="AO47" i="5"/>
  <c r="AO17" i="5"/>
  <c r="CC29" i="4"/>
  <c r="BS36" i="4"/>
  <c r="BQ15" i="4"/>
  <c r="BN32" i="5"/>
  <c r="AL4" i="16"/>
  <c r="AA129" i="9"/>
  <c r="T6" i="3"/>
  <c r="AT110" i="13"/>
  <c r="AT110" i="12"/>
  <c r="AY129" i="9"/>
  <c r="AJ19" i="3"/>
  <c r="CA10" i="17"/>
  <c r="CA35" i="17"/>
  <c r="AI18" i="3"/>
  <c r="BQ47" i="5"/>
  <c r="BB62" i="5"/>
  <c r="F6" i="3"/>
  <c r="AV4" i="15"/>
  <c r="BR8" i="4"/>
  <c r="BV110" i="13"/>
  <c r="AT57" i="5"/>
  <c r="AT12" i="5"/>
  <c r="AT27" i="5"/>
  <c r="AT42" i="5"/>
  <c r="AP4" i="16"/>
  <c r="AH4" i="15"/>
  <c r="AJ4" i="15"/>
  <c r="X56" i="3"/>
  <c r="X51" i="3"/>
  <c r="X46" i="3"/>
  <c r="AI4" i="15"/>
  <c r="BU10" i="17"/>
  <c r="BU35" i="17"/>
  <c r="AI42" i="5"/>
  <c r="AI12" i="5"/>
  <c r="AI57" i="5"/>
  <c r="AI27" i="5"/>
  <c r="BM47" i="5"/>
  <c r="AS4" i="15"/>
  <c r="BU29" i="4"/>
  <c r="BU36" i="4"/>
  <c r="AS27" i="5"/>
  <c r="AS57" i="5"/>
  <c r="AS12" i="5"/>
  <c r="AS42" i="5"/>
  <c r="BN57" i="5"/>
  <c r="BV35" i="17"/>
  <c r="BV10" i="17"/>
  <c r="BY4" i="16"/>
  <c r="Y19" i="3"/>
  <c r="BM8" i="4"/>
  <c r="E4" i="15"/>
  <c r="AZ47" i="5"/>
  <c r="BY36" i="4"/>
  <c r="BY29" i="4"/>
  <c r="AX62" i="5"/>
  <c r="BY35" i="15"/>
  <c r="BY10" i="15"/>
  <c r="BJ4" i="15"/>
  <c r="AH20" i="3"/>
  <c r="CC57" i="5"/>
  <c r="CC12" i="5"/>
  <c r="CC47" i="5"/>
  <c r="BL10" i="17"/>
  <c r="BL35" i="17"/>
  <c r="AR15" i="4"/>
  <c r="CE4" i="15"/>
  <c r="BK10" i="17"/>
  <c r="BK35" i="17"/>
  <c r="P129" i="9"/>
  <c r="BH62" i="5"/>
  <c r="BX10" i="17"/>
  <c r="BO16" i="5"/>
  <c r="AK129" i="9"/>
  <c r="BL100" i="13"/>
  <c r="BL100" i="12"/>
  <c r="U4" i="15"/>
  <c r="AB19" i="3"/>
  <c r="BP32" i="5"/>
  <c r="CC110" i="12"/>
  <c r="W19" i="3"/>
  <c r="CC15" i="4"/>
  <c r="BT32" i="5"/>
  <c r="BE4" i="15"/>
  <c r="BS29" i="4"/>
  <c r="BN47" i="5"/>
  <c r="BV4" i="16"/>
  <c r="BB15" i="4"/>
  <c r="BG16" i="17"/>
  <c r="BR4" i="15"/>
  <c r="AL110" i="13"/>
  <c r="AL110" i="12"/>
  <c r="AY16" i="5"/>
  <c r="U129" i="9"/>
  <c r="AL62" i="5"/>
  <c r="BE17" i="5"/>
  <c r="BQ62" i="5"/>
  <c r="BR36" i="4"/>
  <c r="BR29" i="4"/>
  <c r="AR47" i="5"/>
  <c r="AF20" i="3"/>
  <c r="BN4" i="15"/>
  <c r="BA15" i="4"/>
  <c r="CC8" i="4"/>
  <c r="AF4" i="15"/>
  <c r="BU4" i="15"/>
  <c r="BJ36" i="4"/>
  <c r="BJ29" i="4"/>
  <c r="AK4" i="16"/>
  <c r="BL4" i="15"/>
  <c r="AU16" i="5"/>
  <c r="Q129" i="9"/>
  <c r="BN42" i="5"/>
  <c r="BT10" i="17"/>
  <c r="BT35" i="17"/>
  <c r="BX126" i="10"/>
  <c r="BX129" i="10" s="1"/>
  <c r="BX128" i="10"/>
  <c r="CD4" i="15"/>
  <c r="BM29" i="4"/>
  <c r="BN16" i="17"/>
  <c r="AM12" i="5"/>
  <c r="AM57" i="5"/>
  <c r="AM27" i="5"/>
  <c r="AM42" i="5"/>
  <c r="AW110" i="13"/>
  <c r="AW110" i="12"/>
  <c r="U6" i="3"/>
  <c r="CB4" i="15"/>
  <c r="BY16" i="5"/>
  <c r="AU129" i="9"/>
  <c r="AX47" i="5"/>
  <c r="BJ110" i="13"/>
  <c r="BJ110" i="12"/>
  <c r="BX15" i="4"/>
  <c r="AI47" i="5"/>
  <c r="H4" i="15"/>
  <c r="AH7" i="3"/>
  <c r="N4" i="15"/>
  <c r="BM57" i="5"/>
  <c r="BM12" i="5"/>
  <c r="BM27" i="5"/>
  <c r="BM42" i="5"/>
  <c r="BW42" i="5"/>
  <c r="BW12" i="5"/>
  <c r="BW27" i="5"/>
  <c r="BW57" i="5"/>
  <c r="BX35" i="17"/>
  <c r="AQ42" i="5"/>
  <c r="AQ12" i="5"/>
  <c r="AQ57" i="5"/>
  <c r="AQ27" i="5"/>
  <c r="Z19" i="3"/>
  <c r="BM110" i="12"/>
  <c r="BK15" i="4"/>
  <c r="W18" i="3"/>
  <c r="AT47" i="5"/>
  <c r="I4" i="15"/>
  <c r="BO100" i="13"/>
  <c r="BO100" i="12"/>
  <c r="BU110" i="12"/>
  <c r="CC110" i="13"/>
  <c r="CF8" i="4"/>
  <c r="AQ4" i="15"/>
  <c r="BT47" i="5"/>
  <c r="CB126" i="10"/>
  <c r="CB129" i="10" s="1"/>
  <c r="CB128" i="10"/>
  <c r="CF42" i="5"/>
  <c r="BK4" i="15"/>
  <c r="CE8" i="4"/>
  <c r="BT15" i="4"/>
  <c r="AO8" i="4"/>
  <c r="BP10" i="17"/>
  <c r="BS8" i="4"/>
  <c r="BO4" i="15"/>
  <c r="AL47" i="5"/>
  <c r="AX4" i="15"/>
  <c r="AY4" i="15"/>
  <c r="BA32" i="5"/>
  <c r="BA47" i="5"/>
  <c r="BA62" i="5"/>
  <c r="BA17" i="5"/>
  <c r="BF35" i="15"/>
  <c r="BF10" i="15"/>
  <c r="V4" i="15"/>
  <c r="BE62" i="5"/>
  <c r="Q4" i="15"/>
  <c r="BI32" i="5"/>
  <c r="AR62" i="5"/>
  <c r="BP4" i="15"/>
  <c r="BW8" i="4"/>
  <c r="CA8" i="4"/>
  <c r="BO35" i="17"/>
  <c r="BO10" i="17"/>
  <c r="AG20" i="3"/>
  <c r="AK20" i="3"/>
  <c r="Z6" i="3"/>
  <c r="CC16" i="17"/>
  <c r="BY8" i="4"/>
  <c r="BM36" i="4"/>
  <c r="BN27" i="5"/>
  <c r="BP27" i="5"/>
  <c r="BP12" i="5"/>
  <c r="BP42" i="5"/>
  <c r="BP57" i="5"/>
  <c r="X6" i="3"/>
  <c r="BW4" i="17"/>
  <c r="D4" i="15"/>
  <c r="V19" i="3"/>
  <c r="AK47" i="5"/>
  <c r="BX36" i="17"/>
  <c r="AN27" i="5"/>
  <c r="AN42" i="5"/>
  <c r="AN12" i="5"/>
  <c r="AN57" i="5"/>
  <c r="AM110" i="12"/>
  <c r="AM110" i="13"/>
  <c r="AS110" i="13"/>
  <c r="AS110" i="12"/>
  <c r="AW4" i="15"/>
  <c r="O6" i="3"/>
  <c r="BG32" i="5"/>
  <c r="BV62" i="5"/>
  <c r="BY16" i="17"/>
  <c r="AI62" i="5"/>
  <c r="BV4" i="15"/>
  <c r="AR110" i="13"/>
  <c r="AR110" i="12"/>
  <c r="CA36" i="4"/>
  <c r="CA29" i="4"/>
  <c r="G4" i="15"/>
  <c r="BC57" i="5"/>
  <c r="BC12" i="5"/>
  <c r="BC27" i="5"/>
  <c r="BC42" i="5"/>
  <c r="J4" i="15"/>
  <c r="BZ93" i="6"/>
  <c r="BZ97" i="6" s="1"/>
  <c r="AE6" i="3"/>
  <c r="AH6" i="3"/>
  <c r="CC93" i="6"/>
  <c r="CC97" i="6" s="1"/>
  <c r="BS4" i="15"/>
  <c r="AP15" i="4"/>
  <c r="BM62" i="5"/>
  <c r="BM110" i="13"/>
  <c r="BP47" i="5"/>
  <c r="AT62" i="5"/>
  <c r="BU110" i="13"/>
  <c r="BR35" i="17"/>
  <c r="BR10" i="17"/>
  <c r="AV62" i="5"/>
  <c r="BI4" i="15"/>
  <c r="CA27" i="5"/>
  <c r="CF57" i="5"/>
  <c r="L6" i="3"/>
  <c r="AO29" i="4"/>
  <c r="AO36" i="4"/>
  <c r="BC4" i="15"/>
  <c r="S6" i="3"/>
  <c r="AL32" i="5"/>
  <c r="CB36" i="4"/>
  <c r="CB29" i="4"/>
  <c r="AI110" i="12"/>
  <c r="BF16" i="17"/>
  <c r="AZ4" i="15"/>
  <c r="BE47" i="5"/>
  <c r="BR62" i="5"/>
  <c r="BR47" i="5"/>
  <c r="BR32" i="5"/>
  <c r="AN15" i="4"/>
  <c r="AF7" i="3"/>
  <c r="BO47" i="5" l="1"/>
  <c r="BO62" i="5"/>
  <c r="BO32" i="5"/>
  <c r="BO17" i="5"/>
  <c r="BJ15" i="4"/>
  <c r="Z18" i="3"/>
  <c r="BN10" i="17"/>
  <c r="BN35" i="17"/>
  <c r="AU62" i="5"/>
  <c r="AU47" i="5"/>
  <c r="AU32" i="5"/>
  <c r="AU17" i="5"/>
  <c r="BY15" i="4"/>
  <c r="AJ46" i="3"/>
  <c r="AJ56" i="3"/>
  <c r="AJ51" i="3"/>
  <c r="BJ32" i="5"/>
  <c r="BJ47" i="5"/>
  <c r="BJ62" i="5"/>
  <c r="BJ17" i="5"/>
  <c r="AK19" i="3"/>
  <c r="AY15" i="4"/>
  <c r="BO15" i="4"/>
  <c r="AT15" i="4"/>
  <c r="AU15" i="4"/>
  <c r="BX42" i="5"/>
  <c r="CB62" i="5"/>
  <c r="CB32" i="5"/>
  <c r="CB47" i="5"/>
  <c r="CB17" i="5"/>
  <c r="BQ4" i="17"/>
  <c r="V18" i="3"/>
  <c r="AG18" i="3"/>
  <c r="AE46" i="3"/>
  <c r="AJ18" i="3"/>
  <c r="CA15" i="4"/>
  <c r="W56" i="3"/>
  <c r="W51" i="3"/>
  <c r="W46" i="3"/>
  <c r="BK4" i="17"/>
  <c r="BZ4" i="17"/>
  <c r="V56" i="3"/>
  <c r="V51" i="3"/>
  <c r="V46" i="3"/>
  <c r="CF47" i="5"/>
  <c r="CF32" i="5"/>
  <c r="CF62" i="5"/>
  <c r="CF17" i="5"/>
  <c r="BF35" i="17"/>
  <c r="BF10" i="17"/>
  <c r="BT4" i="17"/>
  <c r="AY47" i="5"/>
  <c r="AY62" i="5"/>
  <c r="AY32" i="5"/>
  <c r="AY17" i="5"/>
  <c r="BG10" i="17"/>
  <c r="BG35" i="17"/>
  <c r="AD19" i="3"/>
  <c r="BM15" i="4"/>
  <c r="BE15" i="4"/>
  <c r="AE51" i="3"/>
  <c r="BY27" i="5"/>
  <c r="CD35" i="17"/>
  <c r="CD10" i="17"/>
  <c r="BH4" i="17"/>
  <c r="BV4" i="17"/>
  <c r="AH19" i="3"/>
  <c r="BR15" i="4"/>
  <c r="CC42" i="5"/>
  <c r="Y56" i="3"/>
  <c r="Y51" i="3"/>
  <c r="Y46" i="3"/>
  <c r="AA23" i="3"/>
  <c r="BW47" i="5"/>
  <c r="BW62" i="5"/>
  <c r="BW32" i="5"/>
  <c r="BW17" i="5"/>
  <c r="BX27" i="5"/>
  <c r="AB18" i="3"/>
  <c r="BO27" i="5"/>
  <c r="CF4" i="17"/>
  <c r="Y23" i="3"/>
  <c r="BW15" i="4"/>
  <c r="BR4" i="17"/>
  <c r="AH18" i="3"/>
  <c r="CC4" i="15"/>
  <c r="AF19" i="3"/>
  <c r="AE18" i="3"/>
  <c r="BP4" i="17"/>
  <c r="AB46" i="3"/>
  <c r="AB56" i="3"/>
  <c r="AB51" i="3"/>
  <c r="CC27" i="5"/>
  <c r="BY4" i="15"/>
  <c r="AC19" i="3"/>
  <c r="BU32" i="5"/>
  <c r="BU47" i="5"/>
  <c r="BU62" i="5"/>
  <c r="BU17" i="5"/>
  <c r="BA4" i="15"/>
  <c r="BS4" i="17"/>
  <c r="AK18" i="3"/>
  <c r="BJ4" i="17"/>
  <c r="AO15" i="4"/>
  <c r="CA62" i="5"/>
  <c r="CA47" i="5"/>
  <c r="CA32" i="5"/>
  <c r="CA17" i="5"/>
  <c r="CB4" i="17"/>
  <c r="BO4" i="17"/>
  <c r="BF4" i="15"/>
  <c r="CA4" i="17"/>
  <c r="AF18" i="3"/>
  <c r="BY10" i="17"/>
  <c r="BY35" i="17"/>
  <c r="CC10" i="17"/>
  <c r="CC35" i="17"/>
  <c r="W23" i="3"/>
  <c r="Z46" i="3"/>
  <c r="Z56" i="3"/>
  <c r="Z51" i="3"/>
  <c r="BL4" i="17"/>
  <c r="BU15" i="4"/>
  <c r="AI23" i="3"/>
  <c r="AD18" i="3"/>
  <c r="BS15" i="4"/>
  <c r="CB27" i="5"/>
  <c r="BO42" i="5"/>
  <c r="CE32" i="5"/>
  <c r="CE47" i="5"/>
  <c r="CE62" i="5"/>
  <c r="CE17" i="5"/>
  <c r="AG19" i="3"/>
  <c r="AI46" i="3"/>
  <c r="AI56" i="3"/>
  <c r="AI51" i="3"/>
  <c r="CE4" i="17"/>
  <c r="BU4" i="17"/>
  <c r="BG4" i="15"/>
  <c r="BM10" i="17"/>
  <c r="BM35" i="17"/>
  <c r="CB57" i="5"/>
  <c r="BX4" i="17"/>
  <c r="CB15" i="4"/>
  <c r="X18" i="3"/>
  <c r="BY62" i="5"/>
  <c r="BY47" i="5"/>
  <c r="BY32" i="5"/>
  <c r="BY17" i="5"/>
  <c r="BI4" i="17"/>
  <c r="AC18" i="3"/>
  <c r="CE15" i="4"/>
  <c r="CF15" i="4"/>
  <c r="BS62" i="5"/>
  <c r="BS32" i="5"/>
  <c r="BS47" i="5"/>
  <c r="BS17" i="5"/>
  <c r="AG56" i="3" l="1"/>
  <c r="AG51" i="3"/>
  <c r="AG46" i="3"/>
  <c r="CC4" i="17"/>
  <c r="AH56" i="3"/>
  <c r="AH46" i="3"/>
  <c r="AH51" i="3"/>
  <c r="CD4" i="17"/>
  <c r="AK46" i="3"/>
  <c r="AK56" i="3"/>
  <c r="AK51" i="3"/>
  <c r="AC46" i="3"/>
  <c r="AC56" i="3"/>
  <c r="AC51" i="3"/>
  <c r="Z23" i="3"/>
  <c r="BG4" i="17"/>
  <c r="BF4" i="17"/>
  <c r="AB23" i="3"/>
  <c r="BY4" i="17"/>
  <c r="AF23" i="3"/>
  <c r="AH23" i="3"/>
  <c r="AG23" i="3"/>
  <c r="AC23" i="3"/>
  <c r="BM4" i="17"/>
  <c r="X23" i="3"/>
  <c r="AE23" i="3"/>
  <c r="V23" i="3"/>
  <c r="AD23" i="3"/>
  <c r="BN4" i="17"/>
  <c r="AK23" i="3"/>
  <c r="AF56" i="3"/>
  <c r="AF51" i="3"/>
  <c r="AF46" i="3"/>
  <c r="AD56" i="3"/>
  <c r="AD51" i="3"/>
  <c r="AD46" i="3"/>
  <c r="AJ23" i="3"/>
</calcChain>
</file>

<file path=xl/sharedStrings.xml><?xml version="1.0" encoding="utf-8"?>
<sst xmlns="http://schemas.openxmlformats.org/spreadsheetml/2006/main" count="16385" uniqueCount="854">
  <si>
    <t>Autumn Statement 2023</t>
  </si>
  <si>
    <t>Expenditure and Caseload forecasts</t>
  </si>
  <si>
    <t>It is important to refer to the 'Notes' tab for explanations of the expenditure and caseload figures shown in these tables.</t>
  </si>
  <si>
    <t>Click on a link below to navigate to the relevant tab in the workbook</t>
  </si>
  <si>
    <t>Summary information</t>
  </si>
  <si>
    <t>Notes</t>
  </si>
  <si>
    <t>UK welfare</t>
  </si>
  <si>
    <t>GB welfare</t>
  </si>
  <si>
    <t xml:space="preserve">Benefit summary table: Benefit expenditure 1948/49 to 2028/29. </t>
  </si>
  <si>
    <t xml:space="preserve">Table 1a: Benefit expenditure by benefit 1948/49 to 2028/29 nominal terms. </t>
  </si>
  <si>
    <t xml:space="preserve">Table 1b: Benefit expenditure by benefit 1948/49 to 2028/29 real terms prices. </t>
  </si>
  <si>
    <t>Table 1c: Caseloads by benefit</t>
  </si>
  <si>
    <t>Table 2a: Benefit expenditure by age group, 1978/79 to 2028/29 nominal terms.</t>
  </si>
  <si>
    <t>Table 2b: Benefit expenditure by age group, 1978/79 to 2028/29 real terms prices.</t>
  </si>
  <si>
    <t>Table 2c: Caseloads by age group</t>
  </si>
  <si>
    <t>Table 3a: Income-related benefit expenditure, by claimant group and selected components, nominal terms.</t>
  </si>
  <si>
    <t xml:space="preserve">Table 3b: Income-related benefit expenditure, by claimant group and selected components, real terms prices. </t>
  </si>
  <si>
    <t>Table 3c: Caseloads by claimant group and selected components</t>
  </si>
  <si>
    <t>Table 4: Benefit expenditure to support disabled people and people with health conditions</t>
  </si>
  <si>
    <t>Table 4. (i): Benefit expenditure to support disabled people and people with health conditions (DWP Coverage)</t>
  </si>
  <si>
    <t>Table 4.(ii): Benefit expenditure to support disabled people and people with health conditions, by age group (GB Coverage for Reserved Benefits, England &amp; Wales Coverage for Devolved Benefits)</t>
  </si>
  <si>
    <t xml:space="preserve">More detailed expenditure and caseload breakdowns by benefit </t>
  </si>
  <si>
    <t>Non-DWP Welfare</t>
  </si>
  <si>
    <t>Bereavement benefits</t>
  </si>
  <si>
    <t>Carer’s Allowance</t>
  </si>
  <si>
    <t xml:space="preserve">Cost of Living </t>
  </si>
  <si>
    <t>Council Tax Benefit</t>
  </si>
  <si>
    <t>Disability benefits</t>
  </si>
  <si>
    <t>Housing benefits</t>
  </si>
  <si>
    <t>Incapacity Benefits</t>
  </si>
  <si>
    <t>Income Support</t>
  </si>
  <si>
    <t>Industrial Injuries Benefits</t>
  </si>
  <si>
    <t>Maternity Benefits</t>
  </si>
  <si>
    <t>New Deal and Employment Programme Allowances</t>
  </si>
  <si>
    <t>Pension Credit</t>
  </si>
  <si>
    <t>Social Fund</t>
  </si>
  <si>
    <t>State Pension</t>
  </si>
  <si>
    <t>Unemployment Benefits</t>
  </si>
  <si>
    <t>Universal Credit and Equivalent</t>
  </si>
  <si>
    <t>Further information can be found on our website:</t>
  </si>
  <si>
    <t>Department for Work and Pensions - GOV.UK (www.gov.uk)</t>
  </si>
  <si>
    <t>Follow us on Twitter:</t>
  </si>
  <si>
    <t>Department for Work and Pensions (@DWPgovuk) / X (twitter.com)</t>
  </si>
  <si>
    <t>E-mail:</t>
  </si>
  <si>
    <t>Email us at expenditure.tables@dwp.gov.uk</t>
  </si>
  <si>
    <t>Press enquiries should be directed to the Department for Work and Pensions press office. 
Details can be found via the web page below</t>
  </si>
  <si>
    <t>Media enquiries - Department for Work and Pensions - GOV.UK (www.gov.uk)</t>
  </si>
  <si>
    <t>Contents page</t>
  </si>
  <si>
    <t>Autumn Statement</t>
  </si>
  <si>
    <t>BASIS FOR THIS FORECAST</t>
  </si>
  <si>
    <t>1)</t>
  </si>
  <si>
    <t xml:space="preserve">Forecast figures are consistent with the Autumn 2023 Economic and Fiscal Outlook (EFO) published by the Office for Budget Responsibility (OBR) on November 22nd 2023. The OBR EFO is available at https://obr.uk/efo/economic-and-fiscal-outlook-november-2023/. Forecasts reflect the Government's delivery plans and the OBR’s additional judgements as set out in the EFO. 
Details of the DWP Social Security forecast are published in the EFO, Supplementary Expenditure Table 3.7, at https://obr.uk/download/november-2023-economic-and-fiscal-outlook-supplementary-fiscal-tables-expenditure/?tmstv=1701170470 
Due to different definitions of spending and to additional analysis leading to reassignment of spending across benefits, figures in these tables do not exactly match those in the EFO, but a reconciliation between the two is included at the foot of Table 1a.
Since the Spring 2023 publication Cost of Living Payments (CoL) expenditure, figures have been added to the UK Summary table. More information on CoL can be found in the EFO Supplementary Expenditure Table 3.7 publication. At https://obr.uk/download/november-2023-economic-and-fiscal-outlook-supplementary-fiscal-tables-expenditure/?tmstv=1701170470   </t>
  </si>
  <si>
    <t>PRESENTATION OF FIGURES</t>
  </si>
  <si>
    <t>2)</t>
  </si>
  <si>
    <r>
      <rPr>
        <b/>
        <sz val="12"/>
        <rFont val="Arial"/>
        <family val="2"/>
      </rPr>
      <t>Welfare Cap:</t>
    </r>
    <r>
      <rPr>
        <sz val="12"/>
        <rFont val="Arial"/>
        <family val="2"/>
      </rPr>
      <t xml:space="preserve">
One of the government's fiscal rules is the Welfare Cap. The Welfare Cap was introduced at Budget 2014. The current Cap was reset at Autumn Budget 2021 and applies to all DWP AME excluding State Pension and most cyclical elements of welfare (Jobseeker’s Allowance, associated Housing Benefit, and the equivalent in Universal Credit). The Cap also includes the equivalent expenditure in Northern Ireland, linked Scottish Government block grant addition and social security spending by other departments. The current Welfare Cap is set for 2024-25 and will be formally assessed at the first fiscal event of the next Parliament. Information on spending within and outside the Cap has been included in these tables, although only covers the elements of welfare spending covered by DWP. Other spending within the Welfare Cap is detailed in OBR’s EFO, Table 5.2 and Supplementary Expenditure Table 3.7, and summarised in the UK welfare table.</t>
    </r>
  </si>
  <si>
    <t>3)</t>
  </si>
  <si>
    <r>
      <rPr>
        <b/>
        <sz val="12"/>
        <rFont val="Arial"/>
        <family val="2"/>
      </rPr>
      <t xml:space="preserve">Geographical coverage: </t>
    </r>
    <r>
      <rPr>
        <sz val="12"/>
        <rFont val="Arial"/>
        <family val="2"/>
      </rPr>
      <t xml:space="preserve">
Figures relate to Great Britain, or people resident overseas who are receiving United Kingdom benefits, except for Over 75 TV Licences, War Pensions and Financial Assistance Scheme payments which also cover Northern Ireland. All other benefit expenditure on residents of Northern Ireland is the responsibility of the Northern Ireland Executive. Great Britain figures include expenditure for Scotland, with the exception of benefits which are given as England and Wales spending only from the point that executive competence was transferred to Scottish Government. For more information on devolved benefits see Note 4.</t>
    </r>
  </si>
  <si>
    <t>4)</t>
  </si>
  <si>
    <r>
      <rPr>
        <b/>
        <sz val="12"/>
        <rFont val="Arial"/>
        <family val="2"/>
      </rPr>
      <t xml:space="preserve">Scotland Devolution: </t>
    </r>
    <r>
      <rPr>
        <sz val="12"/>
        <rFont val="Arial"/>
        <family val="2"/>
      </rPr>
      <t xml:space="preserve">
Great Britain figures include Scotland, with the exception of all disability benefits which are given as England and Wales only from the point that executive competence for the benefit was transferred to the Scottish Government.
Executive competence for Discretionary Housing Payments in Scotland were transferred to the Scottish Government in April 2017. From this point, Scottish caseload and expenditure are no longer included in our tables. 
Executive competence for Carer’s Allowance in Scotland was transferred to the Scottish Government on 3rd September 2018. From this point, Scottish caseload and expenditure are no longer included in our tables. 
Executive competence for Disability Living Allowance, Personal Independence Payment, Attendance Allowance, Severe Disablement Allowance and Industrial Injuries Disablement Benefit in Scotland was transferred to the Scottish Government on 1st April 2020. From this point, Scottish caseload and expenditure are no longer included in our tables. 
Cold Weather Payments have been fully devolved to the Scottish Government from Winter 2022. 
Winter Fuel Payments are being fully devolved to the Scottish Government from Spring 2024.</t>
    </r>
  </si>
  <si>
    <t>5)</t>
  </si>
  <si>
    <r>
      <rPr>
        <b/>
        <sz val="12"/>
        <rFont val="Arial"/>
        <family val="2"/>
      </rPr>
      <t>Claimant groups:</t>
    </r>
    <r>
      <rPr>
        <sz val="12"/>
        <rFont val="Arial"/>
        <family val="2"/>
      </rPr>
      <t xml:space="preserve">
 Figures have been divided up between claimant groups based on benefit rules where possible, except for benefits involving a relatively small amount of expenditure, or where the spending is overwhelmingly within one claimant group. Prior to 1978/79, a lack of information prevents this disaggregation being provided. The division between "working age" and "pensioners" is usually based on benefit rules rather than State Pension Age - for example women's State Pension Age is used to separate spending in income-related benefits, even when paid to men.</t>
    </r>
  </si>
  <si>
    <t>6)</t>
  </si>
  <si>
    <r>
      <rPr>
        <b/>
        <sz val="12"/>
        <rFont val="Arial"/>
        <family val="2"/>
      </rPr>
      <t xml:space="preserve">Real terms: </t>
    </r>
    <r>
      <rPr>
        <sz val="12"/>
        <rFont val="Arial"/>
        <family val="2"/>
      </rPr>
      <t xml:space="preserve">
Real terms expenditure, where actual spending has been adjusted to remove the effects of general price level changes (inflation) over time using price levels from 2023/24 (the base year) and has been calculated using the GDP deflator, as published by HMT and available here: 
https://www.gov.uk/government/statistics/gdp-deflators-at-market-prices-and-money-gdp-november-2023-autumn-statement 
Real terms figures provide a more meaningful measurement of change over time.</t>
    </r>
  </si>
  <si>
    <t>7)</t>
  </si>
  <si>
    <r>
      <rPr>
        <b/>
        <sz val="12"/>
        <rFont val="Arial"/>
        <family val="2"/>
      </rPr>
      <t xml:space="preserve">Rounding: </t>
    </r>
    <r>
      <rPr>
        <sz val="12"/>
        <rFont val="Arial"/>
        <family val="2"/>
      </rPr>
      <t xml:space="preserve">
Expenditure figures have not been rounded and so can be expanded to numerous decimal places. However, figures may not be robust to this level of expansion. Caseloads stated in these tables are rounded to the nearest 1,000, as such totals may not sum due to this rounding.</t>
    </r>
  </si>
  <si>
    <t>8)</t>
  </si>
  <si>
    <r>
      <rPr>
        <b/>
        <sz val="12"/>
        <rFont val="Arial"/>
        <family val="2"/>
      </rPr>
      <t xml:space="preserve">Caseloads: </t>
    </r>
    <r>
      <rPr>
        <sz val="12"/>
        <rFont val="Arial"/>
        <family val="2"/>
      </rPr>
      <t xml:space="preserve">
Caseload figures represent an average over the full financial year; caseloads for benefits which commenced or ended during a financial year still reflect an average over the full year. Forecasts may use different sources to those on Stat-Xplore and so may differ slightly. 
The caseloads provided in this publication are based on the latest economic assumptions as published in the EFO and on a post-measures basis (i.e. including the direct impacts of policy announcements made at the Autumn Budget on November 22nd 2023).</t>
    </r>
  </si>
  <si>
    <t>9)</t>
  </si>
  <si>
    <r>
      <rPr>
        <b/>
        <sz val="12"/>
        <rFont val="Arial"/>
        <family val="2"/>
      </rPr>
      <t>Revisions:</t>
    </r>
    <r>
      <rPr>
        <sz val="12"/>
        <rFont val="Arial"/>
        <family val="2"/>
      </rPr>
      <t xml:space="preserve">
Some figures for past years may have changed since previous publications and from other sources owing to the incorporation of more up-to-date information, improvements in the methodology used to break down expenditure totals between sub-groups or due to minor definitional changes.
Since the Spring 2023 publication an error was found in the Universal Credit Housing Element expenditure figures included in the ‘Housing benefits’ tab rows 15,16, 76 and 77 where the Private Rented Sector expenditure was incorrectly reported as Social Rented and vice versa. This has now been corrected and will not match previous publications.</t>
    </r>
  </si>
  <si>
    <t>10)</t>
  </si>
  <si>
    <r>
      <rPr>
        <b/>
        <sz val="12"/>
        <color rgb="FF000000"/>
        <rFont val="Arial"/>
        <family val="2"/>
      </rPr>
      <t xml:space="preserve">Accounting basis: </t>
    </r>
    <r>
      <rPr>
        <sz val="12"/>
        <color indexed="8"/>
        <rFont val="Arial"/>
        <family val="2"/>
      </rPr>
      <t xml:space="preserve">
Figures for 1999/00 onwards are on a Resource Accounting and Budgeting basis. There may be small differences between figures quoted in these tables and those quoted in Department for Work and Pensions Accounts.</t>
    </r>
  </si>
  <si>
    <t>BENEFIT SPECIFIC NOTES</t>
  </si>
  <si>
    <t>11)</t>
  </si>
  <si>
    <r>
      <rPr>
        <b/>
        <sz val="12"/>
        <rFont val="Arial"/>
        <family val="2"/>
      </rPr>
      <t>Universal Credit and methodology:</t>
    </r>
    <r>
      <rPr>
        <sz val="12"/>
        <rFont val="Arial"/>
        <family val="2"/>
      </rPr>
      <t xml:space="preserve"> 
Universal Credit was introduced in October 2013. This is replacing Income Support, income-based Jobseeker's Allowance, income-based Employment and Support Allowance and Housing Benefit, along with Child Tax Credit and Working Tax Credit (delivered by His Majesty's Revenue &amp; Customs). 
Universal Credit (UC) and the legacy benefits have moved from a 'counterfactual' to an 'actuals’ basis for the forecast years 2020/21 and onwards. Previously, under the ‘counterfactual’ approach, the legacy benefit forecast assumed UC had not been introduced, and the UC forecast captured the marginal difference in expenditure between the two systems. Since the OBR’s November 2020 Economic and Fiscal Outlook, the forecasts have been produced on an ‘actuals’ basis now that UC is sufficiently established and of the scale that it can be presented as a benefit in its own right. 
</t>
    </r>
  </si>
  <si>
    <r>
      <rPr>
        <b/>
        <sz val="12"/>
        <rFont val="Arial"/>
        <family val="2"/>
      </rPr>
      <t>Universal Credit breakdowns:</t>
    </r>
    <r>
      <rPr>
        <sz val="12"/>
        <rFont val="Arial"/>
        <family val="2"/>
      </rPr>
      <t xml:space="preserve"> 
Universal Credit is a single-payment. However, to support estimates of expenditure, we’ve applied analytical assumptions to estimate breakdowns of different types of UC expenditure. Breakdowns of Universal Credit (UC) expenditure include estimates of Universal Credit directed at those with health conditions, Universal Credit expenditure on support for Caring and Universal Credit expenditure on support for Housing.
To be as consistent as possible with previous tables on disability/health conditions (Table 4), under UC, expenditure directed at those with health conditions will be defined as households where at least one person has been found to have either: 
      Limited Capability for Work;  
      Capability for Work and Work Related Activity; 
      or Be awaiting a Work Capability Assessment. 
Further, for consistency with previous information on ESA and ESA-passported HB, expenditure included will be the estimated spend on: 
Standard Allowance; 
Health Element; and 
Housing Element.
(All adjusted proportionally for deductions and earnings in the household claim). Other parts of the payment, for example Child Element, are not included.
This is also the case for Caring and Housing support where only the specific elements are included for both estimates, and with proportional adjustments for deductions and earnings in the household claim. Housing support has also been split by the tenure type and country based on weighted averages derived from volumes and average amounts for each of these breakdowns. 
Differences in assumptions, particularly around apportioning deductions and earnings, means that direct comparisons between UC and the legacy benefits on specific types of support should be treated with caution. 
Autumn Forecast 2020 was the first time Universal Credit expenditure was split. Due to methodologies used to produce these UC splits, they may not match those that would have been produced under the old ‘counterfactual’ methodologies (where we forecasted expenditure as if UC didn’t exist and added on a “UC Marginal Cost” to estimate the additional costs arising from UC). The methodology, and number of splits, will be developed over time, and therefore may change in future iterations.</t>
    </r>
  </si>
  <si>
    <t>12)</t>
  </si>
  <si>
    <r>
      <rPr>
        <b/>
        <sz val="12"/>
        <rFont val="Arial"/>
        <family val="2"/>
      </rPr>
      <t xml:space="preserve">Vaccine Damage Payments </t>
    </r>
    <r>
      <rPr>
        <sz val="12"/>
        <rFont val="Arial"/>
        <family val="2"/>
      </rPr>
      <t xml:space="preserve">
Responsibility for Vaccine Damage Payments was transferred to NHS Business Services Authority on 1st November 2021. Therefore, data in this publication only covers forecast expenditure up to 31st October 2021.</t>
    </r>
  </si>
  <si>
    <t>13)</t>
  </si>
  <si>
    <r>
      <rPr>
        <b/>
        <sz val="12"/>
        <rFont val="Arial"/>
        <family val="2"/>
      </rPr>
      <t>New Deal and Employment programme allowances:</t>
    </r>
    <r>
      <rPr>
        <sz val="12"/>
        <rFont val="Arial"/>
        <family val="2"/>
      </rPr>
      <t xml:space="preserve"> 
These comprise New Deal Allowances and expenditure for Work Programme customers on training courses for 30+ hours a week.</t>
    </r>
  </si>
  <si>
    <t>14)</t>
  </si>
  <si>
    <r>
      <rPr>
        <b/>
        <sz val="12"/>
        <color rgb="FF000000"/>
        <rFont val="Arial"/>
        <family val="2"/>
      </rPr>
      <t xml:space="preserve">Other benefits: </t>
    </r>
    <r>
      <rPr>
        <sz val="12"/>
        <color indexed="8"/>
        <rFont val="Arial"/>
        <family val="2"/>
      </rPr>
      <t xml:space="preserve">
Expenditure figures are complete to the best of our knowledge, subject to the points mentioned elsewhere in these notes, although before 1970/71 a number of benefits are combined in the "other benefits" category. In later years "other benefits" covers a number of benefits with a very small amount of expenditure. Statutory Sick Pay became the full responsibility of employers from April 2014 although residual expenditure relating to prior years will show from 2014/15 in these tables. At Budget 2020, DWP--funded Statutory Sick Pay returned for 2020/21 only as part of the response to the COVID-19 pandemic.</t>
    </r>
  </si>
  <si>
    <t>15)</t>
  </si>
  <si>
    <r>
      <rPr>
        <b/>
        <sz val="12"/>
        <rFont val="Arial"/>
        <family val="2"/>
      </rPr>
      <t>DEL expenditure:</t>
    </r>
    <r>
      <rPr>
        <sz val="12"/>
        <rFont val="Arial"/>
        <family val="2"/>
      </rPr>
      <t xml:space="preserve">
DEL (Departmental Expenditure Limit) relates mainly to administration costs of the Department, along with employment programme costs, but some benefits are also paid from this funding source:
    Discretionary Housing Payments from 2014/15 
    Financial Assistance Scheme until end of 2013/14 
    Funeral Expenses Payments from 2014/15 
    Independent Living Fund from 2008/09 until 2015/16 
    Mesothelioma 2008 &amp; 2014 schemes 
    New Deal and Employment Allowances from 2014/15 
    New Enterprise Allowance from 2014/15 
    Pneumoconiosis 1979 scheme 
   Specialised Vehicles Fund from 2014/15 
   Sure Start Maternity Grant from 2014/15 
   Vaccine Damage Payments from 2014/15</t>
    </r>
  </si>
  <si>
    <t>16)</t>
  </si>
  <si>
    <r>
      <rPr>
        <b/>
        <sz val="12"/>
        <rFont val="Arial"/>
        <family val="2"/>
      </rPr>
      <t>Discretionary Housing Payments:</t>
    </r>
    <r>
      <rPr>
        <sz val="12"/>
        <rFont val="Arial"/>
        <family val="2"/>
      </rPr>
      <t xml:space="preserve"> 
The Discretionary Housing Payment (DHP) figures reported in these tables has changed since the December 2023 publication of these statistics. The figures relate to historic DHP expenditure which includes the government contribution (DEL funding determined at spending review) and any top-ups made by local authorities (LAs). DHP figures only cover spend from reporting LAs which are those who submitted a return by the cut-off point for inclusion in the DHP statistics. The response rate varies from 93% to 99% depending on the financial year. Figures are for Great Britain up to 2016/17 (pre-devolution) and from 2017/18 are for England and Wales only. Figures will be updated each year and no forecast is provided.</t>
    </r>
  </si>
  <si>
    <t>17)</t>
  </si>
  <si>
    <r>
      <rPr>
        <b/>
        <sz val="12"/>
        <rFont val="Arial"/>
        <family val="2"/>
      </rPr>
      <t xml:space="preserve">Housing Benefit:
</t>
    </r>
    <r>
      <rPr>
        <sz val="12"/>
        <rFont val="Arial"/>
        <family val="2"/>
      </rPr>
      <t xml:space="preserve"> From Autumn Statement 2022 the layout of the Housing Benefits tab changed to provide a clear overview and several breakdowns for the Housing Support spend. Housing Support captures the Housing Benefit (HB) and the estimated Universal Credit Housing Element (UCHE). We also provide the UCHE split by Country (England, Scotland, Wales).</t>
    </r>
  </si>
  <si>
    <t>18)</t>
  </si>
  <si>
    <r>
      <rPr>
        <b/>
        <sz val="12"/>
        <rFont val="Arial"/>
        <family val="2"/>
      </rPr>
      <t>Over 75 TV Licence:</t>
    </r>
    <r>
      <rPr>
        <sz val="12"/>
        <rFont val="Arial"/>
        <family val="2"/>
      </rPr>
      <t xml:space="preserve">
In 2019/20, free TV licences for those aged 75 and over were partially funded by DWP as agreed at the 2015 funding settlement and leading to the BBC taking responsibility for funding and policy from June 2020. The figures in this table show the DWP’s share only, not the total expenditure. 
Publication of DWP TVL expenditure by Government Office Region has been discontinued from 2020/21. This is because DWP stopped funding the free TV licence for the over 75s from April 2020.                                                                                                                                                    </t>
    </r>
  </si>
  <si>
    <t>19)</t>
  </si>
  <si>
    <r>
      <rPr>
        <b/>
        <sz val="12"/>
        <rFont val="Arial"/>
        <family val="2"/>
      </rPr>
      <t>Support for Mortgage Interest loans:</t>
    </r>
    <r>
      <rPr>
        <sz val="12"/>
        <rFont val="Arial"/>
        <family val="2"/>
      </rPr>
      <t xml:space="preserve"> 
In April 2018, Support for Mortgage Interest became a loan, replacing the support for mortgage interest element in qualifying benefits. The expenditure figures given in the tables relate only to the estimated write-offs of loans.</t>
    </r>
  </si>
  <si>
    <t>20)</t>
  </si>
  <si>
    <r>
      <rPr>
        <b/>
        <sz val="12"/>
        <rFont val="Arial"/>
        <family val="2"/>
      </rPr>
      <t>Cost of Living Payments</t>
    </r>
    <r>
      <rPr>
        <sz val="12"/>
        <rFont val="Arial"/>
        <family val="2"/>
      </rPr>
      <t xml:space="preserve"> 
Cost of Living Payments started in Autumn 2022 with the first expenditure year being 2022/23. These figures have been added to the Autumn 2023 publication and are included in the UK summary table but omitted from the rest of the summary tables.</t>
    </r>
  </si>
  <si>
    <t>21)</t>
  </si>
  <si>
    <r>
      <rPr>
        <b/>
        <sz val="12"/>
        <rFont val="Arial"/>
        <family val="2"/>
      </rPr>
      <t xml:space="preserve">Incapacity Benefits </t>
    </r>
    <r>
      <rPr>
        <sz val="12"/>
        <rFont val="Arial"/>
        <family val="2"/>
      </rPr>
      <t xml:space="preserve">
Figures for Universal Credit for those with health conditions from 2019/20 onwards have been added to the Incapacity Benefits page and the make up of total incapacity-relatebenefits. These figures have been added to provide a better understanding of Incapacity benefits. Therefore, figures from 2019/20 onwards will no longer match with previous publications.  </t>
    </r>
  </si>
  <si>
    <t>22)</t>
  </si>
  <si>
    <r>
      <rPr>
        <b/>
        <sz val="12"/>
        <color rgb="FF000000"/>
        <rFont val="Arial"/>
        <family val="2"/>
      </rPr>
      <t xml:space="preserve">Dual Claims Caseloads
</t>
    </r>
    <r>
      <rPr>
        <sz val="12"/>
        <color rgb="FF000000"/>
        <rFont val="Arial"/>
        <family val="2"/>
      </rPr>
      <t xml:space="preserve">Caseloads for Universal Credit for those with health conditions also in receipt of Employment and Support Allowance have been added to the Incapacity Benefits tables. These figures are experimental and the outturn period contains estimates. The total  caseload of claimants on both ESA and UC Health (the overlap) and the  detailed splits are modelled separately and therefore these figures may not be consistent with other figures in this workbook – including the overall UC and ESA caseloads – and other published DWP figures. The methods and caveats of both the total overlap and the AP/Fit Note, WRAG/LCW, SG/LCWRA subgroups are outlined in the sections below. Both methods will be reviewed ahead of Spring Budget, so there may be substantial revisions to the reported figures.   Note: Stat-Xplore can be used to provide official statistics for the number of claimants on ESA or UC Health by phase, although it doesn’t currently hold information on overlaps.
</t>
    </r>
    <r>
      <rPr>
        <b/>
        <sz val="12"/>
        <color rgb="FF000000"/>
        <rFont val="Arial"/>
        <family val="2"/>
      </rPr>
      <t>Total Overlap</t>
    </r>
    <r>
      <rPr>
        <u/>
        <sz val="12"/>
        <color rgb="FF000000"/>
        <rFont val="Arial"/>
        <family val="2"/>
      </rPr>
      <t xml:space="preserve">
</t>
    </r>
    <r>
      <rPr>
        <sz val="12"/>
        <color rgb="FF000000"/>
        <rFont val="Arial"/>
        <family val="2"/>
      </rPr>
      <t xml:space="preserve">Individuals that are claiming both Universal Credit and ESA have been identified by matching together these datasets that are based on administrative data derived from DWP computer systems. For ESA, the data are sometimes referred to as the Work and Pensions Longitudinal Study (WPLS) with additional data provided from a point-in-time dataset called GMS. Universal Credit data is separate but also based on administrative data. As Universal Credit is still developing volumes and overlaps should be interpreted in that context. An average of the monthly figures is then taken for each financial year, and the trend from the last 12 months of outturn is assumed to persist through the forecast period.
</t>
    </r>
    <r>
      <rPr>
        <b/>
        <sz val="12"/>
        <color rgb="FF000000"/>
        <rFont val="Arial"/>
        <family val="2"/>
      </rPr>
      <t xml:space="preserve">Breakdowns of this Total
</t>
    </r>
    <r>
      <rPr>
        <sz val="12"/>
        <color rgb="FF000000"/>
        <rFont val="Arial"/>
        <family val="2"/>
      </rPr>
      <t>This total is broken down by phase of the claim (Assessment Period (AP), Support Group (SG) or Work-Related Activity Group (WRAG)). The below the line splits for the NSESA/UC overlap are calculated using pre-UC data on the number of ESA claimants who formerly claimed the ESA health related element. The trends in the proportions of the AP, WRAG and SG groups are assumed to persist throughout the remaining outturn and forecast period. These trends are flawed as they do not reflect any potential changes in these groups that may have occurred since 2017.</t>
    </r>
  </si>
  <si>
    <t>INFORMATION ON SPECIFIC TABLES</t>
  </si>
  <si>
    <t>23)</t>
  </si>
  <si>
    <r>
      <rPr>
        <b/>
        <sz val="12"/>
        <rFont val="Arial"/>
        <family val="2"/>
      </rPr>
      <t>Benefit expenditure to support disabled people and people with health conditions (Table 4):</t>
    </r>
    <r>
      <rPr>
        <sz val="12"/>
        <rFont val="Arial"/>
        <family val="2"/>
      </rPr>
      <t xml:space="preserve">
 Tables 4, 4i and 4ii summarise benefit expenditure on disability, incapacity, and carer benefits. They include spending on benefits explicitly directed at disabled people, people with health conditions and their carers; including Income Support and Housing Benefit paid to people in the disabled, incapacity and carer statistical groups, as well as the health related spend on Universal Credit. 
Benefits not otherwise associated with disability, incapacity, or caring responsibilities (for example, State Pension) are not included, although the recipient may fall into one or more of those groups. In addition, the hierarchy applied when allocating claims to statistical groups means that some spending, particularly on carers, is not included. For example, spending on a lone parent who is also a carer is counted as lone parent spending. Similarly, spending on disability and carer premiums and allowances in other benefits and tax credits is not included.</t>
    </r>
  </si>
  <si>
    <t>24)</t>
  </si>
  <si>
    <r>
      <rPr>
        <b/>
        <sz val="12"/>
        <rFont val="Arial"/>
        <family val="2"/>
      </rPr>
      <t>Benefit expenditure to support disabled people and people with health conditions Table 4 (i) and (ii):</t>
    </r>
    <r>
      <rPr>
        <sz val="12"/>
        <rFont val="Arial"/>
        <family val="2"/>
      </rPr>
      <t xml:space="preserve">
 Tables 4i and 4ii were added at Spring Budget 2023 and provide age group breakdowns for disability and health related spending. Table 4i is on a DWP coverage basis, so shows the change from Great Britain to England &amp; Wales coverage between 2019/20 and 2020/21 for various devolved benefits and at September 2018 for Carer’s Allowance (see Geographical Coverage section for details). Table 4ii removes this inconsistency over time by providing England &amp; Wales figures throughout the time series for the devolved benefits. 
Tables 4, 4i and 4ii includes some estimates of health-related expenditure on Universal Credit from 2014/15 to 2018/19. These estimated breakdowns are calculated on a different basis as outlined above (10 - Universal Credit breakdowns) and are produced from an older Universal Credit model based on a legacy-equivalent approach. This uses ESA and HB incapacity benefits equivalents as proxies for expenditure directed at those on Universal Credit receiving both standard allowance and health element, as well as the housing element. This may lead to some minor inconsistencies when comparing long-term trends but provides a fuller picture on expenditure. However, these legacy equivalents for Universal Credit do not include a proxy for Carer’s elements so estimates regarding this still start from 2019/20 based on our current modelling approach.</t>
    </r>
  </si>
  <si>
    <t>25)</t>
  </si>
  <si>
    <r>
      <rPr>
        <b/>
        <sz val="12"/>
        <rFont val="Arial"/>
        <family val="2"/>
      </rPr>
      <t xml:space="preserve">Unemployment benefits table </t>
    </r>
    <r>
      <rPr>
        <sz val="12"/>
        <rFont val="Arial"/>
        <family val="2"/>
      </rPr>
      <t xml:space="preserve">
This table now includes Universal Credit (UC) expenditure to provide a comprehensive overview of expenditure attributed to unemployment. This UC expenditure is the total expenditure outside the welfare cap directed to those in the Intensive Work Search group, the closest UC equivalent to JSA spend. However, this still captures some additional expenditure spend beyond JSA-like claimants on UC.</t>
    </r>
  </si>
  <si>
    <t>26)</t>
  </si>
  <si>
    <r>
      <rPr>
        <b/>
        <sz val="12"/>
        <rFont val="Arial"/>
        <family val="2"/>
      </rPr>
      <t>UC and equivalents table</t>
    </r>
    <r>
      <rPr>
        <sz val="12"/>
        <rFont val="Arial"/>
        <family val="2"/>
      </rPr>
      <t xml:space="preserve">
 This table has been added to depict total Universal Credit (UC) and equivalent legacy benefit expenditure, including Tax Credits paid by His Majesty’s Revenue and Customs.</t>
    </r>
  </si>
  <si>
    <t>27)</t>
  </si>
  <si>
    <r>
      <rPr>
        <b/>
        <sz val="12"/>
        <rFont val="Arial"/>
        <family val="2"/>
      </rPr>
      <t xml:space="preserve">GB and UK tables </t>
    </r>
    <r>
      <rPr>
        <sz val="12"/>
        <rFont val="Arial"/>
        <family val="2"/>
      </rPr>
      <t xml:space="preserve">
The GB table includes other non-DWP GB expenditure (excluding expenditure devolved to the Scottish Government) whilst the UK table includes the GB expenditure and expenditure devolved to the Scottish Government and Northern Ireland Executive.</t>
    </r>
  </si>
  <si>
    <t>TRANSFERS AND DEVOLUTION</t>
  </si>
  <si>
    <t>28)</t>
  </si>
  <si>
    <r>
      <rPr>
        <b/>
        <sz val="12"/>
        <color rgb="FF000000"/>
        <rFont val="Arial"/>
        <family val="2"/>
      </rPr>
      <t>Transfers between departments and to devolved administrations:</t>
    </r>
    <r>
      <rPr>
        <sz val="12"/>
        <color indexed="8"/>
        <rFont val="Arial"/>
        <family val="2"/>
      </rPr>
      <t xml:space="preserve">
Over the years there have been a number of transfers of responsibility between departments which will affect the trends shown. Where possible these tables provide information that enable a reasonably consistent time-series of information to be constructed. The tables do not generally show spending where policy responsibility for a benefit lies outside of the Department for Work and Pensions or its predecessors. The main transfers of responsibility are as follows:</t>
    </r>
  </si>
  <si>
    <t>A) From April 1999, benefits paid in respect of Asylum Seekers have been reimbursed by the National Asylum Support Service (NASS), as part of the transitional arrangements to the new asylum support arrangements introduced at that time. Expenditure from 1999/00 on the main income-related benefits excludes that amount reimbursed by NASS, but figures prior to that date have not been adjusted to exclude asylum seekers.</t>
  </si>
  <si>
    <t>B) Family Credit and Disability Working Allowance were replaced from October 1999 by Working Families Tax Credit and Disabled Person's Tax Credit, administered by His Majesty's Revenue &amp; Customs.</t>
  </si>
  <si>
    <t>C) Responsibility for War Pensions transferred to the Veterans Agency (now called Veterans UK) from 2002/03.</t>
  </si>
  <si>
    <t>D) Responsibility for providing certain benefits in support of those living in Residential Care or Nursing Homes was progressively transferred to Local Authorities from April 2002 to October 2003. Relevant expenditure has been identified in Income Support for years up to the transfer, and is presented in these tables, but excluded from totals where appropriate.</t>
  </si>
  <si>
    <t>E) Responsibility for Child Benefit, Guardians Allowance and Child's Special Allowance transferred to His Majesty's Revenue and Customs from 2003/04.</t>
  </si>
  <si>
    <t>F) Starting in April 2003, child allowances and premia in Income Support and Jobseeker's Allowance were gradually replaced by Child Tax Credit, administered by His Majesty’s Revenue &amp; Customs. The tables include estimates of the value of the Child Tax Credit-equivalent elements of those benefits.</t>
  </si>
  <si>
    <t>G) Funding responsibility for Rent Rebate transferred to DWP from 2004/05, although all tables show total spending on Rent Rebate regardless of source of funding. Similarly, the tables show the full amount of spending on Rent Allowance, although a proportion of expenditure was funded by Local Authorities. The sources of funding are separately broken down in the relevant benefit tables, and on tables 1a and 1b.</t>
  </si>
  <si>
    <t>H) Council Tax Benefit was abolished from April 2013, with funding and policy responsibility transferred to the Department for Communities and Local Government, the Scottish Government and the Welsh Assembly. From 2013/14, forecasts of spending are not provided in these tables, although forecasts made on the basis of the continuation of the current scheme appear in other publications on this website. Up to and including 2012/13, tables show the full amount of spending on Council Tax Benefit and its predecessors including the proportion of expenditure funded by Local Authorities.</t>
  </si>
  <si>
    <t>I) Certain elements of Social Fund have been replaced by local provision.</t>
  </si>
  <si>
    <t>J) From 2018/19 funding for TV licences for people aged 75 and over becomes the responsibility of the BBC. This will involve a phased reduction of DWP's reimbursements over the period to 2020/21.</t>
  </si>
  <si>
    <t>K) Executive competence for Carer’s Allowance in Scotland was transferred to the Scottish Government on 3rd September 2018. From this point, Scottish caseload and expenditure are no longer included in our tables. This means that: Figures up to and including 2017/18 present data for the whole of Great Britain. Figures for 2018/19 include GB data for the period April-18 to 3rd September 2018 and England and Wales only data from 3rd September to end March-19. Figures for 2019/20 onwards present data for England and Wales only.</t>
  </si>
  <si>
    <t>L) Executive competence for Disability Living Allowance, Personal Independence Payment, Attendance Allowance, Severe Disablement Allowance and Industrial Injuries Disablement Benefit in Scotland was transferred to the Scottish Government on 1st April 2020.From this point, Scottish caseload and expenditure are no longer included in our tables. This means that: Figures up to and including 2019/20 present data for the whole of Great Britain. Figures for 2020/21 onwards present data for England and Wales only.</t>
  </si>
  <si>
    <t>M) Executive Competence for Cold Weather Payments was transferred to the Scottish Government on 1st November 2022. This means that: Figures up to and including 2021/22 present data for the whole of Great Britain. Figures for 2022/23 onwards present data for England and Wales only.</t>
  </si>
  <si>
    <t>29)</t>
  </si>
  <si>
    <r>
      <rPr>
        <b/>
        <sz val="12"/>
        <rFont val="Arial"/>
        <family val="2"/>
      </rPr>
      <t xml:space="preserve">Removal of expenditure information for Scotland </t>
    </r>
    <r>
      <rPr>
        <sz val="12"/>
        <rFont val="Arial"/>
        <family val="2"/>
      </rPr>
      <t xml:space="preserve">
Information on expenditure for Scotland in the UK Welfare Tab has been removed from the Expenditure and Caseload forecasts. Information on Welfare Funding for Scotland can be found in His Majesty's Treasury's Block Grant Transparency publication found here:  Block Grant Transparency: July 2023 - GOV.UK (www.gov.uk)</t>
    </r>
  </si>
  <si>
    <t>Information relating to this table can be found in the 'Notes' tab</t>
  </si>
  <si>
    <t>Summary table: UK welfare,</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</si>
  <si>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</si>
  <si>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</si>
  <si>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</si>
  <si>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</si>
  <si>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</si>
  <si>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</si>
  <si>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</si>
  <si>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</si>
  <si>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</si>
  <si>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</si>
  <si>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</si>
  <si>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</si>
  <si>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</si>
  <si>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</si>
  <si>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</si>
  <si>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</si>
  <si>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</si>
  <si>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</si>
  <si>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</si>
  <si>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</si>
  <si>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</si>
  <si>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</si>
  <si>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</si>
  <si>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</si>
  <si>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</si>
  <si>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</si>
  <si>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</si>
  <si>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</si>
  <si>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</si>
  <si>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2024/25</t>
  </si>
  <si>
    <t>2025/26</t>
  </si>
  <si>
    <t>2026/27</t>
  </si>
  <si>
    <t>2027/28</t>
  </si>
  <si>
    <t>2028/29</t>
  </si>
  <si>
    <t>Department for Work &amp; Pensions, Northern Ireland Executive, His Majesty's Revenue and Customs and predecessors</t>
  </si>
  <si>
    <t>Outturn</t>
  </si>
  <si>
    <t>Forecast</t>
  </si>
  <si>
    <t>United Kingdom welfare spending, 
£ billion, nominal terms</t>
  </si>
  <si>
    <t>DWP Social Security (GB)</t>
  </si>
  <si>
    <t xml:space="preserve">of which within the Welfare Cap </t>
  </si>
  <si>
    <t xml:space="preserve">of which outside the Welfare Cap </t>
  </si>
  <si>
    <t>Benefits funded by local authorities</t>
  </si>
  <si>
    <t>Child Benefit</t>
  </si>
  <si>
    <t>Child Trust Fund; Health in Pregnancy Grant</t>
  </si>
  <si>
    <t xml:space="preserve">Paternity, Parental and Adoption Pay </t>
  </si>
  <si>
    <t xml:space="preserve">Personal tax credits </t>
  </si>
  <si>
    <t>Tax Free Childcare</t>
  </si>
  <si>
    <t>Northern Ireland Social Security</t>
  </si>
  <si>
    <t>Total</t>
  </si>
  <si>
    <t>United Kingdom welfare spending including Cost of Living payments, 
£ billion, nominal terms</t>
  </si>
  <si>
    <t>Cost of Living payments</t>
  </si>
  <si>
    <t xml:space="preserve">Total, including Cost of Living payments </t>
  </si>
  <si>
    <t>United Kingdom welfare spending, 
£ billion, real terms, 2023/24 prices</t>
  </si>
  <si>
    <t>United Kingdom welfare spending including Cost of Living payments, 
£ billion, real terms, 2023/24 prices</t>
  </si>
  <si>
    <t>Total, including Cost of Living payments</t>
  </si>
  <si>
    <t>United Kingdom welfare spending, 
£ per year, real terms, 2023/24 prices, per total household</t>
  </si>
  <si>
    <t xml:space="preserve">Welfare spend within the Welfare Cap </t>
  </si>
  <si>
    <t xml:space="preserve">Welfare spend outside the Welfare Cap </t>
  </si>
  <si>
    <t xml:space="preserve">Total, including Cost of Living Payments </t>
  </si>
  <si>
    <t>United Kingdom welfare spending, 
as a share of Gross Domestic Product</t>
  </si>
  <si>
    <t>United Kingdom welfare spending, 
as a share of Total Managed Expenditure</t>
  </si>
  <si>
    <t>Summary table: GB welfare,</t>
  </si>
  <si>
    <t>1948/49</t>
  </si>
  <si>
    <t>1949/50</t>
  </si>
  <si>
    <t>1950/51</t>
  </si>
  <si>
    <t>1951/52</t>
  </si>
  <si>
    <t>1952/53</t>
  </si>
  <si>
    <t>1953/54</t>
  </si>
  <si>
    <t>1954/55</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</si>
  <si>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</si>
  <si>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</si>
  <si>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</si>
  <si>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</si>
  <si>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</si>
  <si>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</si>
  <si>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</si>
  <si>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</si>
  <si>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</si>
  <si>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</si>
  <si>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</si>
  <si>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</si>
  <si>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</si>
  <si>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</si>
  <si>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</si>
  <si>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</si>
  <si>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</si>
  <si>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</si>
  <si>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</si>
  <si>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</si>
  <si>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</si>
  <si>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</si>
  <si>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</si>
  <si>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</si>
  <si>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</si>
  <si>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</si>
  <si>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</si>
  <si>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</si>
  <si>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</si>
  <si>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</si>
  <si>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</si>
  <si>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</si>
  <si>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</si>
  <si>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</si>
  <si>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</si>
  <si>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</si>
  <si>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</si>
  <si>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</si>
  <si>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</si>
  <si>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</si>
  <si>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 xml:space="preserve">Department for Work &amp; Pensions, </t>
  </si>
  <si>
    <t>His Majesty's Revenue and Customs and predecessors</t>
  </si>
  <si>
    <t>Great Britain welfare spending, 
£ billion, nominal terms</t>
  </si>
  <si>
    <t>People of working age and children</t>
  </si>
  <si>
    <t>Pensioners</t>
  </si>
  <si>
    <t>of which DWP</t>
  </si>
  <si>
    <t>of which Non-DWP</t>
  </si>
  <si>
    <t>Great Britain welfare spending, 
£ billion, real terms, 2023/24 prices</t>
  </si>
  <si>
    <t>Great Britain welfare spending, 
£ per year, real terms, 2023/24 prices, per total household</t>
  </si>
  <si>
    <t>Great Britain welfare spending, 
as a share of Gross Domestic Product</t>
  </si>
  <si>
    <t>Great Britain welfare spending, 
as a share of Total Managed Expenditure</t>
  </si>
  <si>
    <t>Benefit summary table: Benefit expenditure,</t>
  </si>
  <si>
    <t>Department for Work &amp; Pensions and predecessors</t>
  </si>
  <si>
    <t>Benefit expenditure, 
£ billion, nominal terms</t>
  </si>
  <si>
    <t>Children</t>
  </si>
  <si>
    <t>Working age</t>
  </si>
  <si>
    <t>Contributory</t>
  </si>
  <si>
    <t>Income-related</t>
  </si>
  <si>
    <t>Non-contributory / non-income-related</t>
  </si>
  <si>
    <t>Benefit expenditure consistent with current DWP coverage, 
£ billion, nominal terms</t>
  </si>
  <si>
    <t>Benefit expenditure, 
£ billion, real terms, 2023/24 prices</t>
  </si>
  <si>
    <t>Benefit expenditure consistent with current DWP coverage, 
£ billion, real terms, 2023/24 prices</t>
  </si>
  <si>
    <t>Benefit expenditure, 
as a share of Gross Domestic Product</t>
  </si>
  <si>
    <t>Benefit expenditure consistent with current DWP coverage, 
as a share of Gross Domestic Product</t>
  </si>
  <si>
    <t>Benefit expenditure, 
as a share of Total Managed Expenditure</t>
  </si>
  <si>
    <t>Benefit expenditure consistent with current DWP coverage, 
as a share of Total Managed Expenditure</t>
  </si>
  <si>
    <t>Table 1a: Expenditure by benefit,</t>
  </si>
  <si>
    <t>£ million, nominal terms</t>
  </si>
  <si>
    <t>Benefit type</t>
  </si>
  <si>
    <t>Armed Forces Independence Payment</t>
  </si>
  <si>
    <t>(NC / NIR)</t>
  </si>
  <si>
    <t>Attendance Allowance</t>
  </si>
  <si>
    <t>Bereavement related benefits</t>
  </si>
  <si>
    <t>(C)</t>
  </si>
  <si>
    <t>Carer's Allowance</t>
  </si>
  <si>
    <t>Christmas Bonus</t>
  </si>
  <si>
    <t>of which contributory</t>
  </si>
  <si>
    <t>of which non-contributory</t>
  </si>
  <si>
    <t>Cold Weather Payments</t>
  </si>
  <si>
    <t>(IR)</t>
  </si>
  <si>
    <t>Death Grant</t>
  </si>
  <si>
    <t>Disability Living Allowance</t>
  </si>
  <si>
    <t>Disability Working Allowance</t>
  </si>
  <si>
    <t>Discretionary Housing Payments</t>
  </si>
  <si>
    <t>Earnings Top Up</t>
  </si>
  <si>
    <t>Employment and Support Allowance</t>
  </si>
  <si>
    <t>of which income-based</t>
  </si>
  <si>
    <t>Family Credit</t>
  </si>
  <si>
    <t>Financial Assistance Scheme</t>
  </si>
  <si>
    <t>Funeral Expenses Payments</t>
  </si>
  <si>
    <t>Guardian's Allowance &amp; Child's Special Allowance</t>
  </si>
  <si>
    <t>Housing benefits (exc. Universal Credit)</t>
  </si>
  <si>
    <t>of which AME within Welfare Cap</t>
  </si>
  <si>
    <t>of which AME outside Welfare Cap</t>
  </si>
  <si>
    <t>of which LA funded</t>
  </si>
  <si>
    <t>Incapacity Benefit</t>
  </si>
  <si>
    <t>Independent Living Fund</t>
  </si>
  <si>
    <t>Industrial injuries benefits in AME</t>
  </si>
  <si>
    <t>Invalidity Benefit</t>
  </si>
  <si>
    <t>In Work Credit</t>
  </si>
  <si>
    <t>Job Grant</t>
  </si>
  <si>
    <t>Jobseeker's Allowance</t>
  </si>
  <si>
    <t>Maternity Allowance</t>
  </si>
  <si>
    <t>Maternity Grant</t>
  </si>
  <si>
    <t>Mesothelioma 2008 &amp; 2014</t>
  </si>
  <si>
    <t>Mobility Allowance</t>
  </si>
  <si>
    <t>New Deal and Employment programme allowances</t>
  </si>
  <si>
    <t>New Enterprise Allowance</t>
  </si>
  <si>
    <t>One Parent Benefit</t>
  </si>
  <si>
    <t>Over 65s Payments</t>
  </si>
  <si>
    <t>Over 70s Payments</t>
  </si>
  <si>
    <t>Over 75 TV Licences</t>
  </si>
  <si>
    <t>Personal Independence Payment</t>
  </si>
  <si>
    <t>Pneumoconiosis 1979</t>
  </si>
  <si>
    <t>Return to Work Credit</t>
  </si>
  <si>
    <t>RPI adjustment</t>
  </si>
  <si>
    <t>Severe Disablement Allowance</t>
  </si>
  <si>
    <t>Sickness Benefit</t>
  </si>
  <si>
    <t>Social Fund Discretionary</t>
  </si>
  <si>
    <t>Specialised Vehicles Fund</t>
  </si>
  <si>
    <t>State Pension transfers</t>
  </si>
  <si>
    <t>Statutory Maternity Pay</t>
  </si>
  <si>
    <t>Statutory Sick Pay</t>
  </si>
  <si>
    <t>Support for Mortgage Interest loans</t>
  </si>
  <si>
    <t>Sure Start Maternity Grant</t>
  </si>
  <si>
    <t>Unemployment Benefit</t>
  </si>
  <si>
    <t>Universal Credit</t>
  </si>
  <si>
    <t>of which within Welfare Cap</t>
  </si>
  <si>
    <t>of which outside Welfare Cap</t>
  </si>
  <si>
    <t>Vaccine Damage Payments</t>
  </si>
  <si>
    <t>War Pensions</t>
  </si>
  <si>
    <t>Winter Fuel Payments</t>
  </si>
  <si>
    <t>Minor housing-related benefits</t>
  </si>
  <si>
    <t>Other small benefits</t>
  </si>
  <si>
    <t>Total benefit expenditure</t>
  </si>
  <si>
    <t>Total contributory benefits (C)</t>
  </si>
  <si>
    <t>Total income-related benefits (IR)</t>
  </si>
  <si>
    <t>Total non contributory and non income-related benefits (NC / NIR)</t>
  </si>
  <si>
    <t>Total in DWP Annually Managed Expenditure</t>
  </si>
  <si>
    <t xml:space="preserve">    of which inside Welfare Cap</t>
  </si>
  <si>
    <t xml:space="preserve">    of which outside Welfare Cap</t>
  </si>
  <si>
    <t xml:space="preserve">of which outside current definition of DWP social security expenditure </t>
  </si>
  <si>
    <t>Expenditure covered by Departmental Expenditure Limit</t>
  </si>
  <si>
    <t>of which Housing benefits</t>
  </si>
  <si>
    <t>of which Council Tax Benefit</t>
  </si>
  <si>
    <t xml:space="preserve">of which Discretionary Housing Payments </t>
  </si>
  <si>
    <t>Reconciliation with OBR Economic &amp; Fiscal Outlook Supplementary Fiscal Table 3.7</t>
  </si>
  <si>
    <t>Total in DWP Annually Managed Expenditure (see Row 82)</t>
  </si>
  <si>
    <t>removal of accounting adjustments</t>
  </si>
  <si>
    <t>addition of Tax Credits transferred debt</t>
  </si>
  <si>
    <t xml:space="preserve">rounding variance </t>
  </si>
  <si>
    <t>Total DWP AME (consistent with OBR's Economic &amp; Fiscal Outlook definition)</t>
  </si>
  <si>
    <t>DWP Social Security spending as shown in the Supplementary Fiscal Table 3.7 OBR Economic and Fiscal Outlook Published 22 November 2023</t>
  </si>
  <si>
    <t>Table 1b: Expenditure by benefit,</t>
  </si>
  <si>
    <t>£ million, real terms, 2023/24 prices</t>
  </si>
  <si>
    <t>Industrial injuries benefits</t>
  </si>
  <si>
    <t>Benefits funded by local authorities, Housing Revenue Accounts and Scottish Government</t>
  </si>
  <si>
    <t>Key to benefit type</t>
  </si>
  <si>
    <t xml:space="preserve">     (NC / NIR) = Non Contributory and Non Income Related benefit</t>
  </si>
  <si>
    <t xml:space="preserve">     (C) = Contributory benefit</t>
  </si>
  <si>
    <t xml:space="preserve">     (IR) = Income Related benefit</t>
  </si>
  <si>
    <t>Table 1c: Caseloads by benefit,</t>
  </si>
  <si>
    <t>thousands</t>
  </si>
  <si>
    <t>of which in payment</t>
  </si>
  <si>
    <t>of which entitlement without payment</t>
  </si>
  <si>
    <t>number of children covered</t>
  </si>
  <si>
    <t>of which contributory only</t>
  </si>
  <si>
    <t>of which contributory and income-based</t>
  </si>
  <si>
    <t>of which income-based only</t>
  </si>
  <si>
    <t>of which credits only</t>
  </si>
  <si>
    <t>Industrial Injuries benefits</t>
  </si>
  <si>
    <t>Invalidity Benefit &amp; Sickness Benefit</t>
  </si>
  <si>
    <t>State Pension (includes contributory and non contributory)</t>
  </si>
  <si>
    <t>Table 2a: Expenditure by age group,</t>
  </si>
  <si>
    <t>Expenditure Directed at Children</t>
  </si>
  <si>
    <t>Child Benefit &amp; One Parent Benefit</t>
  </si>
  <si>
    <t xml:space="preserve">Disability Working Allowance  </t>
  </si>
  <si>
    <t xml:space="preserve">Income Support </t>
  </si>
  <si>
    <t>Jobseeker's Allowance - income-based</t>
  </si>
  <si>
    <t xml:space="preserve">Mobility Allowance </t>
  </si>
  <si>
    <t>Total expenditure directed at children</t>
  </si>
  <si>
    <t>of which consistent with ongoing DWP coverage</t>
  </si>
  <si>
    <t>Expenditure Directed at People of Working Age</t>
  </si>
  <si>
    <t>of which Bereavement Support Payment</t>
  </si>
  <si>
    <t>of which basic element</t>
  </si>
  <si>
    <t>of which earnings-related element ("Additional Pension")</t>
  </si>
  <si>
    <t>Christmas Bonus - non-contributory</t>
  </si>
  <si>
    <t>Earnings Top-Up</t>
  </si>
  <si>
    <t>of which income based</t>
  </si>
  <si>
    <t xml:space="preserve">Housing benefits </t>
  </si>
  <si>
    <t>Incapacity Benefit, Invalidity Benefit &amp; Sickness Benefit</t>
  </si>
  <si>
    <t>of which Residential Care / Nursing Homes</t>
  </si>
  <si>
    <t>of which not in Residential Care / Nursing Homes</t>
  </si>
  <si>
    <t>In-work Credit</t>
  </si>
  <si>
    <t>New Deal allowances</t>
  </si>
  <si>
    <t xml:space="preserve">Social Fund Total </t>
  </si>
  <si>
    <t xml:space="preserve">War Pensions </t>
  </si>
  <si>
    <t xml:space="preserve">Minor housing-related benefits </t>
  </si>
  <si>
    <t>Other benefits</t>
  </si>
  <si>
    <t>Total expenditure directed at working age</t>
  </si>
  <si>
    <t>Expenditure Directed at Pensioners</t>
  </si>
  <si>
    <t>Christmas Bonus - contributory</t>
  </si>
  <si>
    <t>Over-65s Payment</t>
  </si>
  <si>
    <t>Over-70s Payment</t>
  </si>
  <si>
    <t>Over-75 TV Licence</t>
  </si>
  <si>
    <t>of which earnings-related element ("Additional Pension", "SERPS" or "S2P")</t>
  </si>
  <si>
    <t>of which Graduated Retirement Benefit</t>
  </si>
  <si>
    <t>of which lump sums (covering all contributory elements)</t>
  </si>
  <si>
    <t>of which new State Pension  (excluding protected payments)</t>
  </si>
  <si>
    <t>of which new State Pension Protected Payments (including inherited elements)</t>
  </si>
  <si>
    <t>of which non-contributory ("Category D")</t>
  </si>
  <si>
    <t>State Pension Transfers</t>
  </si>
  <si>
    <t xml:space="preserve">Winter Fuel Payments </t>
  </si>
  <si>
    <t>Total Expenditure directed at pensioners</t>
  </si>
  <si>
    <t xml:space="preserve">     of which children</t>
  </si>
  <si>
    <t xml:space="preserve">     of which working age</t>
  </si>
  <si>
    <t xml:space="preserve">     of which pensioners</t>
  </si>
  <si>
    <t>Table 2b: Expenditure by age group,</t>
  </si>
  <si>
    <t>Social Fund Total (1988/89 to 2005/06)</t>
  </si>
  <si>
    <t>Table 2c: Caseloads by age group,</t>
  </si>
  <si>
    <t>Benefits directed at Children</t>
  </si>
  <si>
    <t>Attendance Allowance (in payment)</t>
  </si>
  <si>
    <t>Benefits Directed at People of Working Age</t>
  </si>
  <si>
    <t>Universal Credit (Total)</t>
  </si>
  <si>
    <t>Benefits Directed at Pensioners</t>
  </si>
  <si>
    <t xml:space="preserve">- </t>
  </si>
  <si>
    <t>of which non-contributory only ("Category D")</t>
  </si>
  <si>
    <t>Table 3a: Income-related benefit expenditure,</t>
  </si>
  <si>
    <t>by claimant group and selected components,</t>
  </si>
  <si>
    <t>Income replacement benefits</t>
  </si>
  <si>
    <t>Definition change -&gt;</t>
  </si>
  <si>
    <t>Pension Credit and equivalents</t>
  </si>
  <si>
    <t>Employment and Support Allowance / Income Support sick and disabled</t>
  </si>
  <si>
    <t>Income Support for Lone Parents</t>
  </si>
  <si>
    <t>Jobseeker's Allowance / Income Support for the unemployed</t>
  </si>
  <si>
    <t>Others in receipt of Income Support</t>
  </si>
  <si>
    <t>Total below Pension Credit qualifying age</t>
  </si>
  <si>
    <t>Total income-replacement benefits</t>
  </si>
  <si>
    <t>Support for Mortgage Interest included in the above</t>
  </si>
  <si>
    <t>of which Assessment Phase</t>
  </si>
  <si>
    <t>of which Work-Related Activity Group</t>
  </si>
  <si>
    <t>of which Support Group</t>
  </si>
  <si>
    <t>Income Support sick and disabled</t>
  </si>
  <si>
    <t>Child elements included in the above</t>
  </si>
  <si>
    <t>Residential Care / Nursing Home expenditure included in the above</t>
  </si>
  <si>
    <t>Income replacement benefits' expenditure, excluding child elements and Residential Care &amp; Nursing Homes</t>
  </si>
  <si>
    <t>In-work benefits</t>
  </si>
  <si>
    <t>Family Credit, and predecessors</t>
  </si>
  <si>
    <t>of which child elements</t>
  </si>
  <si>
    <t>of which adult elements</t>
  </si>
  <si>
    <t>of which lone parents</t>
  </si>
  <si>
    <t>of which couples</t>
  </si>
  <si>
    <t>In-work credit</t>
  </si>
  <si>
    <t>Council Tax Benefit, and predecessors</t>
  </si>
  <si>
    <t>Aged above Pension Credit qualifying age / aged above State Pension Age</t>
  </si>
  <si>
    <t>Sick or disabled / in receipt of an incapacity benefit</t>
  </si>
  <si>
    <t>Lone Parents</t>
  </si>
  <si>
    <t>Unemployed</t>
  </si>
  <si>
    <t>Others</t>
  </si>
  <si>
    <t>Total above Pension Credit qualifying age</t>
  </si>
  <si>
    <t>of which pensioners</t>
  </si>
  <si>
    <t>of which working age</t>
  </si>
  <si>
    <t>Total income-related benefits</t>
  </si>
  <si>
    <t>Aged above Pension Credit qualifying age / in receipt of Pension Credit or State Pension</t>
  </si>
  <si>
    <t>Universal Credit (not attributed to claimant group)</t>
  </si>
  <si>
    <t>Total income-related benefits consistent with current DWP coverage</t>
  </si>
  <si>
    <t>Table 3b: Income-related benefit expenditure,</t>
  </si>
  <si>
    <t xml:space="preserve">by claimant group and selected components, </t>
  </si>
  <si>
    <t>of which Main Phase, Work-Related Activity Group</t>
  </si>
  <si>
    <t>of which Main Phase, Support Group</t>
  </si>
  <si>
    <t>Table 3c: Income-related benefit caseloads,</t>
  </si>
  <si>
    <t xml:space="preserve">     Pension Credit and equivalents</t>
  </si>
  <si>
    <t xml:space="preserve">     Employment and Support Allowance / Income Support sick and disabled</t>
  </si>
  <si>
    <t xml:space="preserve">     Income Support for Lone Parents</t>
  </si>
  <si>
    <t xml:space="preserve">     Jobseeker's Allowance / Income Support for the unemployed</t>
  </si>
  <si>
    <t xml:space="preserve">     Others in receipt of Income Support</t>
  </si>
  <si>
    <t xml:space="preserve">     Family Credit, and predecessors</t>
  </si>
  <si>
    <t xml:space="preserve">          of which lone parents</t>
  </si>
  <si>
    <t xml:space="preserve">          of which couples</t>
  </si>
  <si>
    <t xml:space="preserve">     Disability Working Allowance</t>
  </si>
  <si>
    <t xml:space="preserve">     In-work credit (new starts)</t>
  </si>
  <si>
    <t>of which disability benefits</t>
  </si>
  <si>
    <t>of which incapacity benefits</t>
  </si>
  <si>
    <t xml:space="preserve">Employment and Support Allowance </t>
  </si>
  <si>
    <t>Income Support (incapacity / sick and disabled)</t>
  </si>
  <si>
    <t>of which industrial injuries benefits</t>
  </si>
  <si>
    <t xml:space="preserve">  Industrial Death Benefit</t>
  </si>
  <si>
    <t xml:space="preserve">  Industrial Injuries Disablement Benefit</t>
  </si>
  <si>
    <t xml:space="preserve">  Mesothelioma 2008 &amp; 2014</t>
  </si>
  <si>
    <t xml:space="preserve">  Other Industrial Injuries Benefits</t>
  </si>
  <si>
    <t xml:space="preserve">  Pneumoconiosis 1979</t>
  </si>
  <si>
    <t>of which Carer's Allowance</t>
  </si>
  <si>
    <t xml:space="preserve">of which Income Support for carers </t>
  </si>
  <si>
    <t>of which associated Housing benefits</t>
  </si>
  <si>
    <t>by claimant group (National Statistics definition)</t>
  </si>
  <si>
    <t>Carer</t>
  </si>
  <si>
    <t>Disabled</t>
  </si>
  <si>
    <t>Incapacity</t>
  </si>
  <si>
    <t>by claimant group (previous definition)</t>
  </si>
  <si>
    <t>Long-term sick and disabled</t>
  </si>
  <si>
    <t xml:space="preserve">   of which Universal Credit directed at those with health conditions</t>
  </si>
  <si>
    <t xml:space="preserve">   Standard Allowance and Health element</t>
  </si>
  <si>
    <t>Housing element</t>
  </si>
  <si>
    <t xml:space="preserve">   of which Universal Credit Carers Element</t>
  </si>
  <si>
    <t>Employment and Support Allowance and Universal Credit equivalent</t>
  </si>
  <si>
    <t>Industrial Death Benefit</t>
  </si>
  <si>
    <t>Industrial Injuries Disablement Benefit</t>
  </si>
  <si>
    <t>Other Industrial Injuries Benefits</t>
  </si>
  <si>
    <t>of which Income Support for carers</t>
  </si>
  <si>
    <t>Benefit expenditure to support disabled people and people with health conditions, as a share of Gross Domestic Product</t>
  </si>
  <si>
    <t>Benefit expenditure to support disabled people and people with health conditions, as a share of Total Managed Expenditure</t>
  </si>
  <si>
    <t>Table 4. (i): Benefit expenditure to support disabled people and people with health conditions, by age group (DWP Coverage)</t>
  </si>
  <si>
    <t>of which Children</t>
  </si>
  <si>
    <t>of which Income Support child elements</t>
  </si>
  <si>
    <t>of which Working Age</t>
  </si>
  <si>
    <t>Universal Credit standard allowance and Health element</t>
  </si>
  <si>
    <t>See Note 22</t>
  </si>
  <si>
    <t>of which carer benefits</t>
  </si>
  <si>
    <t>Income Support for carers</t>
  </si>
  <si>
    <t xml:space="preserve">Universal Credit Carers Element </t>
  </si>
  <si>
    <t>of which housing benefits</t>
  </si>
  <si>
    <t>Housing Benefit</t>
  </si>
  <si>
    <t>Universal Credit housing element</t>
  </si>
  <si>
    <t>Total disability and incapacity benefits</t>
  </si>
  <si>
    <t>-</t>
  </si>
  <si>
    <t>Table 4.(ii): Benefit expenditure to support disabled people and people with health conditions (GB Coverage for Reserved Benefits, England &amp; Wales Coverage for Devolved Benefits)</t>
  </si>
  <si>
    <t>Non-DWP Welfare expenditure: Tax credits, Child Benefit and other GB welfare expenditure,</t>
  </si>
  <si>
    <t>of which Child Tax Credit and Working Tax Credit</t>
  </si>
  <si>
    <t>of which Working families Tax Credit and Disabled Person's Tax Credit</t>
  </si>
  <si>
    <t xml:space="preserve">Child Benefit, One Parent Benefit &amp; Guardian's Allowance </t>
  </si>
  <si>
    <t xml:space="preserve">Other welfare expenditure </t>
  </si>
  <si>
    <t>of which Child Trust Fund</t>
  </si>
  <si>
    <t>of which Health in Pregnancy Grant</t>
  </si>
  <si>
    <t>of which Paternity, Parental and Adoption Pay</t>
  </si>
  <si>
    <t>of which Tax Free Childcare</t>
  </si>
  <si>
    <t>Other welfare expenditure</t>
  </si>
  <si>
    <t>Bereavement related benefits expenditure,</t>
  </si>
  <si>
    <t>Bereavement Support Payment</t>
  </si>
  <si>
    <t>of which higher rate</t>
  </si>
  <si>
    <t>of which lower rate</t>
  </si>
  <si>
    <t>Bereavement benefits &amp; Widow's benefits (basic)</t>
  </si>
  <si>
    <t>Bereavement benefits &amp; Widow's benefits (additional pension)</t>
  </si>
  <si>
    <t>Benefits paid Outside of UK included above</t>
  </si>
  <si>
    <t>Bereavement Benefit (basic)</t>
  </si>
  <si>
    <t>Bereavement Benefit (additional pension)</t>
  </si>
  <si>
    <t>Bereavement related benefits caseload, 
thousands</t>
  </si>
  <si>
    <t>1948/49
Outturn</t>
  </si>
  <si>
    <t>1949/50
Outturn</t>
  </si>
  <si>
    <t>1950/51
Outturn</t>
  </si>
  <si>
    <t>1951/52
Outturn</t>
  </si>
  <si>
    <t>1952/53
Outturn</t>
  </si>
  <si>
    <t>1953/54
Outturn</t>
  </si>
  <si>
    <t>1954/55
Outturn</t>
  </si>
  <si>
    <t>1955/56
Outturn</t>
  </si>
  <si>
    <t>1956/57
Outturn</t>
  </si>
  <si>
    <t>1957/58
Outturn</t>
  </si>
  <si>
    <t>1958/59
Outturn</t>
  </si>
  <si>
    <t>1959/60
Outturn</t>
  </si>
  <si>
    <t>1960/61
Outturn</t>
  </si>
  <si>
    <t>1961/62
Outturn</t>
  </si>
  <si>
    <t>1962/63
Outturn</t>
  </si>
  <si>
    <t>1963/64
Outturn</t>
  </si>
  <si>
    <t>1964/65
Outturn</t>
  </si>
  <si>
    <t>1965/66
Outturn</t>
  </si>
  <si>
    <t>1966/67
Outturn</t>
  </si>
  <si>
    <t>1967/68
Outturn</t>
  </si>
  <si>
    <t>1968/69
Outturn</t>
  </si>
  <si>
    <t>1969/70
Outturn</t>
  </si>
  <si>
    <t>1970/71
Outturn</t>
  </si>
  <si>
    <t>1971/72
Outturn</t>
  </si>
  <si>
    <t>1972/73
Outturn</t>
  </si>
  <si>
    <t>1973/74
Outturn</t>
  </si>
  <si>
    <t>1974/75
Outturn</t>
  </si>
  <si>
    <t>1975/76
Outturn</t>
  </si>
  <si>
    <t>1976/77
Outturn</t>
  </si>
  <si>
    <t>1977/78
Outturn</t>
  </si>
  <si>
    <t>1978/79
Outturn</t>
  </si>
  <si>
    <t>1979/80
Outturn</t>
  </si>
  <si>
    <t>1980/81
Outturn</t>
  </si>
  <si>
    <t>1981/82
Outturn</t>
  </si>
  <si>
    <t>1982/83
Outturn</t>
  </si>
  <si>
    <t>1983/84
Outturn</t>
  </si>
  <si>
    <t>1984/85
Outturn</t>
  </si>
  <si>
    <t>1985/86
Outturn</t>
  </si>
  <si>
    <t>1986/87
Outturn</t>
  </si>
  <si>
    <t>1987/88
Outturn</t>
  </si>
  <si>
    <t>1988/89
Outturn</t>
  </si>
  <si>
    <t>1989/90
Outturn</t>
  </si>
  <si>
    <t>1990/91
Outturn</t>
  </si>
  <si>
    <t>1991/92
Outturn</t>
  </si>
  <si>
    <t>1992/93
Outturn</t>
  </si>
  <si>
    <t>1993/94
Outturn</t>
  </si>
  <si>
    <t>1994/95
Outturn</t>
  </si>
  <si>
    <t>1995/96
Outturn</t>
  </si>
  <si>
    <t>1996/97
Outturn</t>
  </si>
  <si>
    <t>1997/98
Outturn</t>
  </si>
  <si>
    <t>1998/99
Outturn</t>
  </si>
  <si>
    <t>1999/00
Outturn</t>
  </si>
  <si>
    <t>2000/01
Outturn</t>
  </si>
  <si>
    <t>2001/02
Outturn</t>
  </si>
  <si>
    <t>2002/03
Outturn</t>
  </si>
  <si>
    <t>2003/04
Outturn</t>
  </si>
  <si>
    <t>2004/05
Outturn</t>
  </si>
  <si>
    <t>2005/06
Outturn</t>
  </si>
  <si>
    <t>2006/07
Outturn</t>
  </si>
  <si>
    <t>2007/08
Outturn</t>
  </si>
  <si>
    <t>2008/09
Outturn</t>
  </si>
  <si>
    <t>2009/10
Outturn</t>
  </si>
  <si>
    <t>2010/11
Outturn</t>
  </si>
  <si>
    <t>2011/12
Outturn</t>
  </si>
  <si>
    <t>2012/13
Outturn</t>
  </si>
  <si>
    <t>2013/14
Outturn</t>
  </si>
  <si>
    <t>2014/15 Outturn</t>
  </si>
  <si>
    <t>2015/16 Outturn</t>
  </si>
  <si>
    <t>2016/17 Outturn</t>
  </si>
  <si>
    <t>2017/18 Outturn</t>
  </si>
  <si>
    <t>2018/19 Outturn</t>
  </si>
  <si>
    <t>2019/20 Outturn</t>
  </si>
  <si>
    <t>2020/21 Outturn</t>
  </si>
  <si>
    <t>2021/22 Outturn</t>
  </si>
  <si>
    <t>2022/23 Outturn</t>
  </si>
  <si>
    <t>2023/24 Forecast</t>
  </si>
  <si>
    <t>2024/25 Forecast</t>
  </si>
  <si>
    <t>2025/26 Forecast</t>
  </si>
  <si>
    <t>2026/27 Forecast</t>
  </si>
  <si>
    <t>2027/28 Forecast</t>
  </si>
  <si>
    <t>2028/29 Forecast</t>
  </si>
  <si>
    <t>Bereavement benefits &amp; Widow's benefits</t>
  </si>
  <si>
    <t>Carer's Allowance / Invalid Care Allowance expenditure,</t>
  </si>
  <si>
    <t xml:space="preserve">    of which outside UK</t>
  </si>
  <si>
    <t xml:space="preserve">   of which outside UK</t>
  </si>
  <si>
    <t>Carer's Allowance / Invalid Care Allowance caseload, 
thousands</t>
  </si>
  <si>
    <t>Cost of Living expenditure by benefit,</t>
  </si>
  <si>
    <t>Of which Universal Credit</t>
  </si>
  <si>
    <t>Of which Jobseekers Allowance</t>
  </si>
  <si>
    <t>Of which Employment Support Allowance</t>
  </si>
  <si>
    <t>Of which Income Support</t>
  </si>
  <si>
    <t>Of which Pension Credit</t>
  </si>
  <si>
    <t>Of which Winter Fuel Payments</t>
  </si>
  <si>
    <t>Of which Armed Foreces Independence Payment</t>
  </si>
  <si>
    <t>Of which Attendance Allowance</t>
  </si>
  <si>
    <t>Of which Disability Living Allowance</t>
  </si>
  <si>
    <t>Of which Personal Independence Payment</t>
  </si>
  <si>
    <t>Incapacity benefits expenditure</t>
  </si>
  <si>
    <t>Total incapacity-related benefits*</t>
  </si>
  <si>
    <t>Employment and Support Allowance (contributory)</t>
  </si>
  <si>
    <t>of which Work Related Activity Group</t>
  </si>
  <si>
    <t>Employment and Support Allowance (income based)</t>
  </si>
  <si>
    <t>Incapacity Benefit (basic - short-term lower rate)</t>
  </si>
  <si>
    <t>Incapacity Benefit (basic - short-term higher rate)</t>
  </si>
  <si>
    <t>Incapacity Benefit (basic - long-term rate)</t>
  </si>
  <si>
    <t>Incapacity Benefit (basic - total)</t>
  </si>
  <si>
    <t>Incapacity Benefit (earnings-related)</t>
  </si>
  <si>
    <t>Invalidity Benefit (basic)</t>
  </si>
  <si>
    <t>Invalidity Benefit (earnings-related)</t>
  </si>
  <si>
    <t>Severe Disablement Allowance / Non-contributory Invalidity Pension</t>
  </si>
  <si>
    <t xml:space="preserve">Universal Credit for those with health conditions </t>
  </si>
  <si>
    <t>of which fit note</t>
  </si>
  <si>
    <t>of which limited capability for work</t>
  </si>
  <si>
    <t>of which limited capability for work and work-related activity</t>
  </si>
  <si>
    <t>Income Support (incapacity/sick and disabled)</t>
  </si>
  <si>
    <t>Income Support (sick and disabled):</t>
  </si>
  <si>
    <t>of which long-term sick &amp; disabled (with Disability Premium)</t>
  </si>
  <si>
    <t xml:space="preserve">of which short-term sick </t>
  </si>
  <si>
    <t>Income Support (incapacity) - National Statistics definition</t>
  </si>
  <si>
    <t>Severe Disablement Allowance / Non - contributory Invalidity Pension</t>
  </si>
  <si>
    <t>Incapacity benefits expenditure,</t>
  </si>
  <si>
    <t>Incapacity benefits caseload, 
thousands</t>
  </si>
  <si>
    <t>Employment and Support Allowance (income based, without contributory benefit)</t>
  </si>
  <si>
    <t>Employment and Support Allowance (credits only)</t>
  </si>
  <si>
    <t>Employment and Support Allowance (contributory only)</t>
  </si>
  <si>
    <t>Employment and Support Allowance (contributory and income-based)</t>
  </si>
  <si>
    <t>Employment and Support Allowance (income-based only)</t>
  </si>
  <si>
    <t>Incapacity Benefit (credits only)</t>
  </si>
  <si>
    <t xml:space="preserve">Invalidity Benefit (basic) </t>
  </si>
  <si>
    <t>Invalidity Benefit (credits only)</t>
  </si>
  <si>
    <t>of which Universal Credit for those with health conditions also in receipt of Employment and Support Allowance</t>
  </si>
  <si>
    <t>of which Assessment Phase / fit note</t>
  </si>
  <si>
    <t>of which Work Related Activity Group / limited capability for work</t>
  </si>
  <si>
    <t>of which Support Group / limited capability for work and work-related activity</t>
  </si>
  <si>
    <t>Income Support (overlaps with above benefits)</t>
  </si>
  <si>
    <t>Long-term sick &amp; disabled (with Disability Premium)</t>
  </si>
  <si>
    <t>In receipt of another incapacity benefit (overlaps with category above)</t>
  </si>
  <si>
    <t>*Expenditure includes Employment Support Allowance, Incapacity Benefit, Invalidity Benefit, Sickness Benefit, Severe Disablement Allowance, Universal Credit for those with health conditions and Income Support (incapacity / sick &amp; disabled) whereas caseloads exclude Income Support (incapacity / sick &amp; disabled) since almost all Income Support claimants also receive one of the other benefits listed above.</t>
  </si>
  <si>
    <t>Industrial injuries benefits expenditure,</t>
  </si>
  <si>
    <t>of which in DWP Annually Managed Expenditure</t>
  </si>
  <si>
    <t>of which Industrial Injuries Disablement Benefit</t>
  </si>
  <si>
    <t>of which outside UK</t>
  </si>
  <si>
    <t>of which Industrial Death Benefit</t>
  </si>
  <si>
    <t>of which Other Industrial Injuries benefits</t>
  </si>
  <si>
    <t>of which in Departmental Expenditure Limit</t>
  </si>
  <si>
    <t>of which total Mesolthelioma 2008 &amp; 2014</t>
  </si>
  <si>
    <t>of which Mesothelioma 2008</t>
  </si>
  <si>
    <t>of which Mesothelioma 2014</t>
  </si>
  <si>
    <t>of which Pneumoconiosis 1979</t>
  </si>
  <si>
    <t xml:space="preserve">Industrial injuries benefits expenditure, </t>
  </si>
  <si>
    <t>Industrial injuries benefits caseload,
thousands</t>
  </si>
  <si>
    <t>Council Tax Benefit and predecessors expenditure,</t>
  </si>
  <si>
    <t>By Claimant Group - National Statistics definition:</t>
  </si>
  <si>
    <t>Jobseeker</t>
  </si>
  <si>
    <t>Incapacity benefits</t>
  </si>
  <si>
    <t>Lone Parent on Income Support</t>
  </si>
  <si>
    <t>Other Income Related benefit - Working Age</t>
  </si>
  <si>
    <t>Other Income Related benefit - Pensioner</t>
  </si>
  <si>
    <t>Bereaved</t>
  </si>
  <si>
    <t>Housing Benefit / Council Tax Benefit only</t>
  </si>
  <si>
    <t>Total over Pension Credit qualifying age</t>
  </si>
  <si>
    <t>Total under Pension Credit qualifying age</t>
  </si>
  <si>
    <t>By Claimant Group - Previous Definition:</t>
  </si>
  <si>
    <t>Over Pension Credit Qualifying Age</t>
  </si>
  <si>
    <t>Lone parents</t>
  </si>
  <si>
    <t>Short-term sick and others</t>
  </si>
  <si>
    <t>By Country:</t>
  </si>
  <si>
    <t>of which England</t>
  </si>
  <si>
    <t>of which Wales</t>
  </si>
  <si>
    <t>of which Scotland</t>
  </si>
  <si>
    <t>Community Charge Benefit, of which</t>
  </si>
  <si>
    <t>Rate Rebate</t>
  </si>
  <si>
    <t>By Funding source:</t>
  </si>
  <si>
    <t>of which funded by DWP and predecessors</t>
  </si>
  <si>
    <t>of which funded by other government departments or local authorities</t>
  </si>
  <si>
    <t xml:space="preserve">Council Tax Benefit and predecessors expenditure, </t>
  </si>
  <si>
    <t>Community Charge Benefit</t>
  </si>
  <si>
    <t>of which funded by DWP and predecessors, of which</t>
  </si>
  <si>
    <t>Council Tax Benefit and predecessors caseload,
thousands</t>
  </si>
  <si>
    <t>England</t>
  </si>
  <si>
    <t>Wales</t>
  </si>
  <si>
    <t>Scotland</t>
  </si>
  <si>
    <t>Disability benefits expenditure,</t>
  </si>
  <si>
    <t>of which children</t>
  </si>
  <si>
    <t>Disability benefits caseload,
thousands</t>
  </si>
  <si>
    <t>Housing benefits expenditure</t>
  </si>
  <si>
    <t>of which Housing Benefit AME within Welfare Cap</t>
  </si>
  <si>
    <t>of which Housing Benefit AME outside Welfare Cap</t>
  </si>
  <si>
    <t>of which Universal Credit Housing Element</t>
  </si>
  <si>
    <t>By Tenure</t>
  </si>
  <si>
    <r>
      <t xml:space="preserve">of which </t>
    </r>
    <r>
      <rPr>
        <b/>
        <sz val="12"/>
        <rFont val="Arial"/>
        <family val="2"/>
      </rPr>
      <t>Housing Benefit</t>
    </r>
    <r>
      <rPr>
        <sz val="12"/>
        <rFont val="Arial"/>
        <family val="2"/>
      </rPr>
      <t xml:space="preserve"> Local Authority Tenants (Rent Rebate)</t>
    </r>
  </si>
  <si>
    <r>
      <t xml:space="preserve">of which </t>
    </r>
    <r>
      <rPr>
        <b/>
        <sz val="12"/>
        <rFont val="Arial"/>
        <family val="2"/>
      </rPr>
      <t>Housing Benefit</t>
    </r>
    <r>
      <rPr>
        <sz val="12"/>
        <rFont val="Arial"/>
        <family val="2"/>
      </rPr>
      <t xml:space="preserve"> Registered Social Landlord Tenants</t>
    </r>
  </si>
  <si>
    <r>
      <t xml:space="preserve">of which </t>
    </r>
    <r>
      <rPr>
        <b/>
        <sz val="12"/>
        <rFont val="Arial"/>
        <family val="2"/>
      </rPr>
      <t>Housing Benefit</t>
    </r>
    <r>
      <rPr>
        <sz val="12"/>
        <rFont val="Arial"/>
        <family val="2"/>
      </rPr>
      <t xml:space="preserve"> Private Rented Sector tenants</t>
    </r>
  </si>
  <si>
    <r>
      <t xml:space="preserve">of which </t>
    </r>
    <r>
      <rPr>
        <b/>
        <sz val="12"/>
        <rFont val="Arial"/>
        <family val="2"/>
      </rPr>
      <t xml:space="preserve">Housing Benefit </t>
    </r>
    <r>
      <rPr>
        <sz val="12"/>
        <rFont val="Arial"/>
        <family val="2"/>
      </rPr>
      <t>Local Housing Allowance</t>
    </r>
  </si>
  <si>
    <r>
      <t xml:space="preserve">of which </t>
    </r>
    <r>
      <rPr>
        <b/>
        <sz val="12"/>
        <rFont val="Arial"/>
        <family val="2"/>
      </rPr>
      <t>Universal Credit Housing Element</t>
    </r>
    <r>
      <rPr>
        <sz val="12"/>
        <rFont val="Arial"/>
        <family val="2"/>
      </rPr>
      <t xml:space="preserve"> Private Rented Sector </t>
    </r>
  </si>
  <si>
    <r>
      <t xml:space="preserve">of which </t>
    </r>
    <r>
      <rPr>
        <b/>
        <sz val="12"/>
        <rFont val="Arial"/>
        <family val="2"/>
      </rPr>
      <t>Universal Credit Housing Element</t>
    </r>
    <r>
      <rPr>
        <sz val="12"/>
        <rFont val="Arial"/>
        <family val="2"/>
      </rPr>
      <t xml:space="preserve"> Social Rented Sector</t>
    </r>
  </si>
  <si>
    <r>
      <t>of which</t>
    </r>
    <r>
      <rPr>
        <b/>
        <sz val="12"/>
        <rFont val="Arial"/>
        <family val="2"/>
      </rPr>
      <t xml:space="preserve"> Universal Credit Housing Element</t>
    </r>
    <r>
      <rPr>
        <sz val="12"/>
        <rFont val="Arial"/>
        <family val="2"/>
      </rPr>
      <t xml:space="preserve"> Others</t>
    </r>
  </si>
  <si>
    <t>Total Housing Support Social Rented Sector</t>
  </si>
  <si>
    <t>Total Housing Support Private Rented Sector</t>
  </si>
  <si>
    <r>
      <rPr>
        <b/>
        <sz val="12"/>
        <rFont val="Arial"/>
        <family val="2"/>
      </rPr>
      <t>Housing Benefit</t>
    </r>
    <r>
      <rPr>
        <sz val="12"/>
        <rFont val="Arial"/>
        <family val="2"/>
      </rPr>
      <t xml:space="preserve"> By Claimant Group - National Statistics definition:</t>
    </r>
  </si>
  <si>
    <t>Other Income Related benefit-Working Age</t>
  </si>
  <si>
    <t>Housing Benefit only</t>
  </si>
  <si>
    <r>
      <rPr>
        <b/>
        <sz val="12"/>
        <rFont val="Arial"/>
        <family val="2"/>
      </rPr>
      <t>Housing Benefit</t>
    </r>
    <r>
      <rPr>
        <sz val="12"/>
        <rFont val="Arial"/>
        <family val="2"/>
      </rPr>
      <t xml:space="preserve"> over Pension Credit qualifying age</t>
    </r>
  </si>
  <si>
    <r>
      <rPr>
        <b/>
        <sz val="12"/>
        <rFont val="Arial"/>
        <family val="2"/>
      </rPr>
      <t>Housing Benefit</t>
    </r>
    <r>
      <rPr>
        <sz val="12"/>
        <rFont val="Arial"/>
        <family val="2"/>
      </rPr>
      <t xml:space="preserve"> under Pension Credit qualifying age</t>
    </r>
  </si>
  <si>
    <t>Over Pension Credit qualifying age</t>
  </si>
  <si>
    <r>
      <rPr>
        <b/>
        <sz val="12"/>
        <rFont val="Arial"/>
        <family val="2"/>
      </rPr>
      <t>Housing Benefit</t>
    </r>
    <r>
      <rPr>
        <sz val="12"/>
        <rFont val="Arial"/>
        <family val="2"/>
      </rPr>
      <t xml:space="preserve"> Rent Rebate</t>
    </r>
  </si>
  <si>
    <r>
      <rPr>
        <b/>
        <sz val="12"/>
        <rFont val="Arial"/>
        <family val="2"/>
      </rPr>
      <t>Housing Benefit</t>
    </r>
    <r>
      <rPr>
        <sz val="12"/>
        <rFont val="Arial"/>
        <family val="2"/>
      </rPr>
      <t xml:space="preserve"> Rent Allowance</t>
    </r>
  </si>
  <si>
    <t>Universal Credit Housing Element</t>
  </si>
  <si>
    <t>Total Housing Support England</t>
  </si>
  <si>
    <t>Total Housing Support Wales</t>
  </si>
  <si>
    <t>Total Housing Support Scotland</t>
  </si>
  <si>
    <r>
      <rPr>
        <b/>
        <sz val="12"/>
        <rFont val="Arial"/>
        <family val="2"/>
      </rPr>
      <t xml:space="preserve">Housing Benefit </t>
    </r>
    <r>
      <rPr>
        <sz val="12"/>
        <rFont val="Arial"/>
        <family val="2"/>
      </rPr>
      <t>By Funding source:</t>
    </r>
  </si>
  <si>
    <t>of which Rent Allowance</t>
  </si>
  <si>
    <t>of which Non-Housing Revenue Account Rent Rebates</t>
  </si>
  <si>
    <t>of which Rent Rebate (Scotland only pre-2004/05)</t>
  </si>
  <si>
    <t>of which Housing Revenue Account Rent Rebates - England</t>
  </si>
  <si>
    <t>of which Housing Revenue Account Rent Rebates - Wales</t>
  </si>
  <si>
    <t>of which Local Authority general funds</t>
  </si>
  <si>
    <t xml:space="preserve">Housing benefits expenditure, </t>
  </si>
  <si>
    <t>£ million real terms, 2023/24 prices</t>
  </si>
  <si>
    <t xml:space="preserve">of which Universal Credit spend on support for Housing </t>
  </si>
  <si>
    <t>Housing benefits caseloads, 
thousands</t>
  </si>
  <si>
    <r>
      <t xml:space="preserve">of which </t>
    </r>
    <r>
      <rPr>
        <b/>
        <sz val="12"/>
        <rFont val="Arial"/>
        <family val="2"/>
      </rPr>
      <t xml:space="preserve">Housing Benefit </t>
    </r>
    <r>
      <rPr>
        <sz val="12"/>
        <rFont val="Arial"/>
        <family val="2"/>
      </rPr>
      <t>within Welfare Cap</t>
    </r>
  </si>
  <si>
    <r>
      <t xml:space="preserve">of which </t>
    </r>
    <r>
      <rPr>
        <b/>
        <sz val="12"/>
        <rFont val="Arial"/>
        <family val="2"/>
      </rPr>
      <t>Housing Benefit</t>
    </r>
    <r>
      <rPr>
        <sz val="12"/>
        <rFont val="Arial"/>
        <family val="2"/>
      </rPr>
      <t xml:space="preserve"> outside Welfare Cap (Jobseeker)</t>
    </r>
  </si>
  <si>
    <t>Income Support expenditure</t>
  </si>
  <si>
    <t>By claimant group - National Statistics definition</t>
  </si>
  <si>
    <t>On incapacity benefits</t>
  </si>
  <si>
    <t>Lone parent</t>
  </si>
  <si>
    <t>Others on income related benefit</t>
  </si>
  <si>
    <t>Child Elements</t>
  </si>
  <si>
    <t>Income Support excluding child elements</t>
  </si>
  <si>
    <t xml:space="preserve">     Lone parent</t>
  </si>
  <si>
    <t>Income Support for those under Pension Credit qualifying age</t>
  </si>
  <si>
    <t>Income Support for lone parents, carers and others</t>
  </si>
  <si>
    <t>By claimant group - previous definition</t>
  </si>
  <si>
    <t>Unemployed (paid until introduction of JSA in October 1996)</t>
  </si>
  <si>
    <t>Elderly (Minimum Income Guarantee)</t>
  </si>
  <si>
    <t>Lone parents (not also receiving Disability Premium)</t>
  </si>
  <si>
    <t>Other cases (i): Short-term sick</t>
  </si>
  <si>
    <t>Other cases (ii): all other cases</t>
  </si>
  <si>
    <t>Residential Care &amp; Nursing Homes</t>
  </si>
  <si>
    <t>Pensioner</t>
  </si>
  <si>
    <t>Long-term sick &amp; disabled</t>
  </si>
  <si>
    <t>Income Support and predecessors excluding child elements and Residential Care &amp; Nursing Homes</t>
  </si>
  <si>
    <t xml:space="preserve">Income Support expenditure, </t>
  </si>
  <si>
    <t>Income Support caseload, 
thousands</t>
  </si>
  <si>
    <t>Other cases</t>
  </si>
  <si>
    <t>Maternity benefits expenditure,</t>
  </si>
  <si>
    <t>Maternity benefits caseload, 
thousands</t>
  </si>
  <si>
    <t>New Deal and Employment programme allowances expenditure,</t>
  </si>
  <si>
    <t>New Deal 50+</t>
  </si>
  <si>
    <t>New Deal for Young People</t>
  </si>
  <si>
    <t>New Deal 25+</t>
  </si>
  <si>
    <t>Pension Credit expenditure,</t>
  </si>
  <si>
    <t>Total Pension Credit &amp; predecessors</t>
  </si>
  <si>
    <t>Total Pension Credit</t>
  </si>
  <si>
    <t>of which Guarantee Credit</t>
  </si>
  <si>
    <t>of which Savings Credit</t>
  </si>
  <si>
    <t>Income Support for those over Pension Credit qualifying age (including Minimum Income Guarantee)</t>
  </si>
  <si>
    <t>Supplementary Benefit for the over 60s</t>
  </si>
  <si>
    <t xml:space="preserve">Pension Credit expenditure, </t>
  </si>
  <si>
    <t>Pension Credit caseload, 
thousands</t>
  </si>
  <si>
    <t>of which Guarantee Credit only</t>
  </si>
  <si>
    <t>of which Guarantee Credit and Savings Credit</t>
  </si>
  <si>
    <t>of which Savings Credit only</t>
  </si>
  <si>
    <t>Net Social Fund expenditure, excluding Winter Fuel Payments,</t>
  </si>
  <si>
    <t>Discretionary Fund</t>
  </si>
  <si>
    <t xml:space="preserve">Budgeting Loans </t>
  </si>
  <si>
    <t>Community Care Grants</t>
  </si>
  <si>
    <t>Crisis Loans</t>
  </si>
  <si>
    <t>Regulated Fund</t>
  </si>
  <si>
    <t>of which Working age</t>
  </si>
  <si>
    <t>of which Pensioner</t>
  </si>
  <si>
    <t>of which pensioner</t>
  </si>
  <si>
    <t>State Pension expenditure,</t>
  </si>
  <si>
    <t>Contributory State Pension</t>
  </si>
  <si>
    <t>of which State Pension (basic)</t>
  </si>
  <si>
    <t>of which Lump Sum Payments</t>
  </si>
  <si>
    <t>of which State Second Pension</t>
  </si>
  <si>
    <t>State Pension (non contributory 'Category D')</t>
  </si>
  <si>
    <t>State Pension paid outside UK included above</t>
  </si>
  <si>
    <t xml:space="preserve">State Pension expenditure, </t>
  </si>
  <si>
    <t>State Pension caseload, 
thousands</t>
  </si>
  <si>
    <t>Total State Pension Caseload</t>
  </si>
  <si>
    <t>of which new State Pension</t>
  </si>
  <si>
    <t>State Pension (non contributory only 'Category D')</t>
  </si>
  <si>
    <t>Unemployment benefits expenditure</t>
  </si>
  <si>
    <t>Income Support for the unemployed (paid until introduction of JSA in October 1996)</t>
  </si>
  <si>
    <t>Jobseekers Allowance</t>
  </si>
  <si>
    <t xml:space="preserve">  Universal Credit- outside Welfare Cap</t>
  </si>
  <si>
    <t xml:space="preserve">Unemployment benefits expenditure, </t>
  </si>
  <si>
    <t>Unemployment benefits caseload, 
thousands</t>
  </si>
  <si>
    <t>Income Support for the unemployed</t>
  </si>
  <si>
    <t xml:space="preserve">Total contributory </t>
  </si>
  <si>
    <t xml:space="preserve">Total income-based </t>
  </si>
  <si>
    <t>Unemployment Benefit and Income Support for the unemployed</t>
  </si>
  <si>
    <t>of which Unemployment Benefit only</t>
  </si>
  <si>
    <t>of which Unemployment Benefit and Supplementary Benefit / Income Support</t>
  </si>
  <si>
    <t>of which Supplementary Benefit / Income Support only</t>
  </si>
  <si>
    <t>Note</t>
  </si>
  <si>
    <t>Caseloads shown for 1996/97 for Jobseeker’s Allowance are an average covering both Jobseeker’s Allowance, introduced in October 1996, and the previous Unemployment Benefit / Income Support system, to avoid double counting.</t>
  </si>
  <si>
    <t>Universal Credit and equivalents expenditure,</t>
  </si>
  <si>
    <t>£million, Nominal Terms</t>
  </si>
  <si>
    <t>Total UC and equivalents</t>
  </si>
  <si>
    <t xml:space="preserve">Housing Benefit (working age) </t>
  </si>
  <si>
    <t>Income Support - Incapacity related</t>
  </si>
  <si>
    <t>Income Support - non-incapacity related</t>
  </si>
  <si>
    <t>Personal Tax Credits</t>
  </si>
  <si>
    <t xml:space="preserve">Universal Credit </t>
  </si>
  <si>
    <t xml:space="preserve">Universal Credit and equivalents expenditure, </t>
  </si>
  <si>
    <t>£million, real terms, 2023/24 prices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</si>
</sst>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0\ ;\-#,##0\ ;\-"/>
    <numFmt numFmtId="165" formatCode="#,##0.0\ ;\-#,##0.0\ ;\-"/>
    <numFmt numFmtId="166" formatCode="#,##0.00\ ;\-#,##0.00\ ;\-"/>
    <numFmt numFmtId="167" formatCode="0.0"/>
    <numFmt numFmtId="168" formatCode="0.00000"/>
    <numFmt numFmtId="169" formatCode="0.0%"/>
    <numFmt numFmtId="170" formatCode="#,##0.00000000_ ;\-#,##0.00000000\ "/>
    <numFmt numFmtId="171" formatCode="#,##0.000_ ;\-#,##0.000\ "/>
    <numFmt numFmtId="172" formatCode="#,##0.0\ ;\-#,##0.0\ ;\-\ "/>
    <numFmt numFmtId="173" formatCode="0.000000%"/>
    <numFmt numFmtId="174" formatCode="0.00000%"/>
    <numFmt numFmtId="175" formatCode="#,##0.0000\ ;\-#,##0.0000\ ;\-"/>
    <numFmt numFmtId="176" formatCode="#,##0.000\ ;\-#,##0.000\ ;\-\ "/>
    <numFmt numFmtId="177" formatCode="#,##0&quot; &quot;;&quot;-&quot;#,##0&quot; &quot;;&quot;-&quot;"/>
    <numFmt numFmtId="178" formatCode="#,##0.000\ ;\-#,##0.000\ ;\-"/>
    <numFmt numFmtId="179" formatCode="_-* #,##0_-;\-* #,##0_-;_-* &quot;-&quot;??_-;_-@_-"/>
    <numFmt numFmtId="180" formatCode="_-* #,##0.000_-;\-* #,##0.000_-;_-* &quot;-&quot;??_-;_-@_-"/>
    <numFmt numFmtId="181" formatCode="#,##0\ ;\-#,##0\ ;\-\ "/>
    <numFmt numFmtId="182" formatCode="0.000000"/>
    <numFmt numFmtId="183" formatCode="&quot; &quot;* #,##0.00&quot; &quot;;&quot;-&quot;* #,##0.00&quot; &quot;;&quot; &quot;* &quot;-&quot;#&quot; &quot;;&quot; &quot;@&quot; &quot;"/>
    <numFmt numFmtId="184" formatCode="&quot; &quot;#,##0&quot; &quot;;&quot;-&quot;#,##0&quot; &quot;;&quot; -&quot;00&quot; &quot;;&quot; &quot;@&quot; &quot;"/>
    <numFmt numFmtId="185" formatCode="#,##0;\-#,##0;\-"/>
    <numFmt numFmtId="186" formatCode="&quot; &quot;* #,##0&quot; &quot;;&quot;-&quot;* #,##0&quot; &quot;;&quot; &quot;* &quot;-&quot;#&quot; &quot;;&quot; &quot;@&quot; &quot;"/>
    <numFmt numFmtId="187" formatCode="#,##0;&quot;-&quot;#,##0;&quot;-&quot;"/>
    <numFmt numFmtId="188" formatCode="_-* #,##0.0000_-;\-* #,##0.0000_-;_-* &quot;-&quot;??_-;_-@_-"/>
  </numFmts>
  <fonts count="35">
    <font>
      <sz val="10"/>
      <name val="Arial"/>
      <family val="2"/>
    </font>
    <font>
      <sz val="10"/>
      <name val="Arial"/>
      <family val="2"/>
    </font>
    <font>
      <b/>
      <sz val="22"/>
      <name val="Arial"/>
      <family val="2"/>
    </font>
    <font>
      <b/>
      <sz val="20"/>
      <color theme="1" tint="0.14999847407452621"/>
      <name val="Arial"/>
      <family val="2"/>
    </font>
    <font>
      <sz val="12"/>
      <name val="Arial"/>
      <family val="2"/>
    </font>
    <font>
      <b/>
      <u/>
      <sz val="12"/>
      <name val="Arial"/>
      <family val="2"/>
    </font>
    <font>
      <u/>
      <sz val="10"/>
      <color indexed="12"/>
      <name val="Arial"/>
      <family val="2"/>
    </font>
    <font>
      <u/>
      <sz val="12"/>
      <color indexed="12"/>
      <name val="Arial"/>
      <family val="2"/>
    </font>
    <font>
      <b/>
      <sz val="12"/>
      <name val="Arial"/>
      <family val="2"/>
    </font>
    <font>
      <sz val="12"/>
      <color indexed="8"/>
      <name val="Arial"/>
      <family val="2"/>
    </font>
    <font>
      <b/>
      <sz val="12"/>
      <color rgb="FF000000"/>
      <name val="Arial"/>
      <family val="2"/>
    </font>
    <font>
      <sz val="10"/>
      <color rgb="FF000000"/>
      <name val="Arial"/>
      <family val="2"/>
    </font>
    <font>
      <sz val="12"/>
      <color rgb="FF000000"/>
      <name val="Arial"/>
      <family val="2"/>
    </font>
    <font>
      <u/>
      <sz val="12"/>
      <color rgb="FF000000"/>
      <name val="Arial"/>
      <family val="2"/>
    </font>
    <font>
      <b/>
      <sz val="12"/>
      <color indexed="8"/>
      <name val="Arial"/>
      <family val="2"/>
    </font>
    <font>
      <sz val="12"/>
      <color indexed="9"/>
      <name val="Arial"/>
      <family val="2"/>
    </font>
    <font>
      <sz val="12"/>
      <color theme="1"/>
      <name val="Arial"/>
      <family val="2"/>
    </font>
    <font>
      <sz val="12"/>
      <color rgb="FFFF0000"/>
      <name val="Arial"/>
      <family val="2"/>
    </font>
    <font>
      <b/>
      <sz val="12"/>
      <color theme="1"/>
      <name val="Arial"/>
      <family val="2"/>
    </font>
    <font>
      <sz val="12"/>
      <color indexed="55"/>
      <name val="Arial"/>
      <family val="2"/>
    </font>
    <font>
      <sz val="12"/>
      <color indexed="22"/>
      <name val="Arial"/>
      <family val="2"/>
    </font>
    <font>
      <sz val="8"/>
      <name val="Arial"/>
      <family val="2"/>
    </font>
    <font>
      <u/>
      <sz val="10"/>
      <color rgb="FF0000FF"/>
      <name val="Arial"/>
      <family val="2"/>
    </font>
    <font>
      <u/>
      <sz val="12"/>
      <color rgb="FF0000FF"/>
      <name val="Arial"/>
      <family val="2"/>
    </font>
    <font>
      <sz val="11"/>
      <color theme="1"/>
      <name val="Calibri"/>
      <family val="2"/>
      <scheme val="minor"/>
    </font>
    <font>
      <b/>
      <sz val="11"/>
      <color theme="1"/>
      <name val="Calibri"/>
      <family val="2"/>
      <scheme val="minor"/>
    </font>
    <font>
      <sz val="12"/>
      <color indexed="10"/>
      <name val="Arial"/>
      <family val="2"/>
    </font>
    <font>
      <u val="singleAccounting"/>
      <sz val="12"/>
      <name val="Arial"/>
      <family val="2"/>
    </font>
    <font>
      <b/>
      <sz val="12"/>
      <color indexed="12"/>
      <name val="Arial"/>
      <family val="2"/>
    </font>
    <font>
      <b/>
      <sz val="12"/>
      <color rgb="FFFF0000"/>
      <name val="Arial"/>
      <family val="2"/>
    </font>
    <font>
      <b/>
      <sz val="12"/>
      <color indexed="10"/>
      <name val="Arial"/>
      <family val="2"/>
    </font>
    <font>
      <b/>
      <sz val="12"/>
      <color indexed="9"/>
      <name val="Arial"/>
      <family val="2"/>
    </font>
    <font>
      <b/>
      <u/>
      <sz val="12"/>
      <color indexed="12"/>
      <name val="Arial"/>
      <family val="2"/>
    </font>
    <font>
      <sz val="12"/>
      <color indexed="12"/>
      <name val="Arial"/>
      <family val="2"/>
    </font>
    <font>
      <b/>
      <sz val="10"/>
      <name val="Arial"/>
      <family val="2"/>
    </font>
  </fonts>
  <fills count="5">
    <fill>
      <patternFill patternType="none"/>
    </fill>
    <fill>
      <patternFill patternType="gray125"/>
    </fill>
    <fill>
      <patternFill patternType="solid">
        <fgColor theme="0"/>
        <bgColor indexed="64"/>
      </patternFill>
    </fill>
    <fill>
      <patternFill patternType="solid">
        <fgColor rgb="FFFFFFFF"/>
        <bgColor rgb="FFFFFFFF"/>
      </patternFill>
    </fill>
    <fill>
      <patternFill patternType="solid">
        <fgColor theme="0"/>
        <bgColor rgb="FFFFFFFF"/>
      </patternFill>
    </fill>
  </fills>
  <borders count="30">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top/>
      <bottom/>
      <diagonal/>
    </border>
    <border>
      <left/>
      <right style="medium">
        <color auto="1"/>
      </right>
      <top/>
      <bottom/>
      <diagonal/>
    </border>
    <border>
      <left/>
      <right style="medium">
        <color rgb="FF000000"/>
      </right>
      <top/>
      <bottom/>
      <diagonal/>
    </border>
    <border>
      <left style="medium">
        <color indexed="64"/>
      </left>
      <right/>
      <top/>
      <bottom style="medium">
        <color indexed="64"/>
      </bottom>
      <diagonal/>
    </border>
    <border>
      <left/>
      <right/>
      <top style="medium">
        <color auto="1"/>
      </top>
      <bottom/>
      <diagonal/>
    </border>
    <border>
      <left style="medium">
        <color indexed="64"/>
      </left>
      <right/>
      <top/>
      <bottom style="thin">
        <color auto="1"/>
      </bottom>
      <diagonal/>
    </border>
    <border>
      <left/>
      <right/>
      <top/>
      <bottom style="thin">
        <color auto="1"/>
      </bottom>
      <diagonal/>
    </border>
    <border>
      <left/>
      <right style="medium">
        <color indexed="64"/>
      </right>
      <top/>
      <bottom style="thin">
        <color indexed="64"/>
      </bottom>
      <diagonal/>
    </border>
    <border>
      <left/>
      <right/>
      <top/>
      <bottom style="medium">
        <color auto="1"/>
      </bottom>
      <diagonal/>
    </border>
    <border>
      <left/>
      <right style="medium">
        <color indexed="64"/>
      </right>
      <top/>
      <bottom style="medium">
        <color indexed="64"/>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right/>
      <top/>
      <bottom style="thin">
        <color rgb="FF000000"/>
      </bottom>
      <diagonal/>
    </border>
    <border>
      <left/>
      <right style="medium">
        <color indexed="64"/>
      </right>
      <top/>
      <bottom style="thin">
        <color rgb="FF000000"/>
      </bottom>
      <diagonal/>
    </border>
    <border>
      <left style="medium">
        <color rgb="FF000000"/>
      </left>
      <right/>
      <top/>
      <bottom/>
      <diagonal/>
    </border>
    <border>
      <left/>
      <right style="medium">
        <color rgb="FF000000"/>
      </right>
      <top/>
      <bottom style="thin">
        <color indexed="64"/>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bottom/>
      <diagonal/>
    </border>
  </borders>
  <cellStyleXfs count="15">
    <xf numFmtId="0" fontId="0" fillId="0" borderId="0"/>
    <xf numFmtId="0" fontId="6" fillId="0" borderId="0" applyNumberFormat="0" applyFill="0" applyBorder="0" applyAlignment="0" applyProtection="0">
      <alignment vertical="top"/>
      <protection locked="0"/>
    </xf>
    <xf numFmtId="0" fontId="1" fillId="0" borderId="0"/>
    <xf numFmtId="0" fontId="11" fillId="0" borderId="0" applyNumberFormat="0" applyFont="0" applyBorder="0" applyProtection="0"/>
    <xf numFmtId="0" fontId="1" fillId="0" borderId="0"/>
    <xf numFmtId="9" fontId="1" fillId="0" borderId="0" applyFont="0" applyFill="0" applyBorder="0" applyAlignment="0" applyProtection="0"/>
    <xf numFmtId="0" fontId="21" fillId="0" borderId="0"/>
    <xf numFmtId="43" fontId="1" fillId="0" borderId="0" applyFont="0" applyFill="0" applyBorder="0" applyAlignment="0" applyProtection="0"/>
    <xf numFmtId="0" fontId="1" fillId="0" borderId="0"/>
    <xf numFmtId="0" fontId="22" fillId="0" borderId="0" applyNumberFormat="0" applyFill="0" applyBorder="0" applyAlignment="0" applyProtection="0"/>
    <xf numFmtId="0" fontId="11" fillId="0" borderId="0" applyNumberFormat="0" applyFont="0" applyBorder="0" applyProtection="0"/>
    <xf numFmtId="0" fontId="24" fillId="0" borderId="0"/>
    <xf numFmtId="183" fontId="11" fillId="0" borderId="0" applyFont="0" applyFill="0" applyBorder="0" applyAlignment="0" applyProtection="0"/>
    <xf numFmtId="9" fontId="11" fillId="0" borderId="0" applyFont="0" applyFill="0" applyBorder="0" applyAlignment="0" applyProtection="0"/>
    <xf numFmtId="0" fontId="1" fillId="0" borderId="0"/>
  </cellStyleXfs>
  <cellXfs count="711">
    <xf numFmtId="0" fontId="0" fillId="0" borderId="0" xfId="0"/>
    <xf numFmtId="0" fontId="0" fillId="2" borderId="0" xfId="0" applyFill="1"/>
    <xf numFmtId="0" fontId="2" fillId="2" borderId="1" xfId="0" applyFont="1" applyFill="1" applyBorder="1" applyAlignment="1">
      <alignment horizontal="left" vertical="center" indent="22"/>
    </xf>
    <xf numFmtId="0" fontId="3" fillId="2" borderId="2" xfId="0" applyFont="1" applyFill="1" applyBorder="1" applyAlignment="1">
      <alignment horizontal="left" indent="18"/>
    </xf>
    <xf numFmtId="0" fontId="3" fillId="2" borderId="3" xfId="0" applyFont="1" applyFill="1" applyBorder="1" applyAlignment="1">
      <alignment horizontal="left" vertical="top" indent="18"/>
    </xf>
    <xf numFmtId="0" fontId="4" fillId="2" borderId="2" xfId="0" applyFont="1" applyFill="1" applyBorder="1" applyAlignment="1">
      <alignment horizontal="left" wrapText="1" indent="2"/>
    </xf>
    <xf numFmtId="0" fontId="4" fillId="2" borderId="2" xfId="0" applyFont="1" applyFill="1" applyBorder="1" applyAlignment="1">
      <alignment horizontal="left" indent="2"/>
    </xf>
    <xf numFmtId="0" fontId="5" fillId="2" borderId="2" xfId="0" applyFont="1" applyFill="1" applyBorder="1" applyAlignment="1">
      <alignment horizontal="left" indent="2"/>
    </xf>
    <xf numFmtId="0" fontId="1" fillId="2" borderId="0" xfId="0" applyFont="1" applyFill="1"/>
    <xf numFmtId="0" fontId="7" fillId="2" borderId="2" xfId="1" applyFont="1" applyFill="1" applyBorder="1" applyAlignment="1" applyProtection="1">
      <alignment horizontal="left" indent="2"/>
    </xf>
    <xf numFmtId="0" fontId="4" fillId="2" borderId="0" xfId="0" applyFont="1" applyFill="1"/>
    <xf numFmtId="0" fontId="7" fillId="2" borderId="2" xfId="1" applyFont="1" applyFill="1" applyBorder="1" applyAlignment="1" applyProtection="1">
      <alignment horizontal="left" wrapText="1" indent="2"/>
    </xf>
    <xf numFmtId="0" fontId="5" fillId="2" borderId="2" xfId="0" applyFont="1" applyFill="1" applyBorder="1" applyAlignment="1">
      <alignment horizontal="left" wrapText="1" indent="2"/>
    </xf>
    <xf numFmtId="0" fontId="7" fillId="2" borderId="2" xfId="1" applyFont="1" applyFill="1" applyBorder="1" applyAlignment="1" applyProtection="1">
      <alignment horizontal="left" vertical="top" indent="2"/>
    </xf>
    <xf numFmtId="0" fontId="7" fillId="2" borderId="4" xfId="1" applyFont="1" applyFill="1" applyBorder="1" applyAlignment="1" applyProtection="1">
      <alignment horizontal="left" vertical="top" indent="2"/>
    </xf>
    <xf numFmtId="0" fontId="4" fillId="2" borderId="0" xfId="2" applyFont="1" applyFill="1" applyAlignment="1">
      <alignment vertical="center"/>
    </xf>
    <xf numFmtId="0" fontId="8" fillId="2" borderId="5" xfId="2" applyFont="1" applyFill="1" applyBorder="1" applyAlignment="1">
      <alignment horizontal="center" vertical="top" wrapText="1"/>
    </xf>
    <xf numFmtId="0" fontId="8" fillId="2" borderId="6" xfId="2" applyFont="1" applyFill="1" applyBorder="1" applyAlignment="1">
      <alignment wrapText="1"/>
    </xf>
    <xf numFmtId="0" fontId="8" fillId="2" borderId="7" xfId="2" applyFont="1" applyFill="1" applyBorder="1" applyAlignment="1">
      <alignment horizontal="center" vertical="top" wrapText="1"/>
    </xf>
    <xf numFmtId="0" fontId="4" fillId="2" borderId="8" xfId="2" applyFont="1" applyFill="1" applyBorder="1" applyAlignment="1">
      <alignment vertical="center"/>
    </xf>
    <xf numFmtId="0" fontId="8" fillId="2" borderId="8" xfId="2" applyFont="1" applyFill="1" applyBorder="1" applyAlignment="1">
      <alignment vertical="top" wrapText="1"/>
    </xf>
    <xf numFmtId="0" fontId="4" fillId="2" borderId="7" xfId="2" applyFont="1" applyFill="1" applyBorder="1" applyAlignment="1">
      <alignment horizontal="right" vertical="top"/>
    </xf>
    <xf numFmtId="0" fontId="4" fillId="2" borderId="8" xfId="2" applyFont="1" applyFill="1" applyBorder="1" applyAlignment="1">
      <alignment horizontal="left" vertical="top" wrapText="1" indent="1"/>
    </xf>
    <xf numFmtId="0" fontId="8" fillId="2" borderId="8" xfId="2" applyFont="1" applyFill="1" applyBorder="1" applyAlignment="1">
      <alignment horizontal="left" vertical="top" wrapText="1"/>
    </xf>
    <xf numFmtId="0" fontId="4" fillId="2" borderId="0" xfId="2" applyFont="1" applyFill="1" applyAlignment="1">
      <alignment vertical="top"/>
    </xf>
    <xf numFmtId="0" fontId="4" fillId="0" borderId="8" xfId="0" applyFont="1" applyBorder="1" applyAlignment="1">
      <alignment horizontal="left" vertical="top" wrapText="1" indent="1"/>
    </xf>
    <xf numFmtId="0" fontId="4" fillId="0" borderId="8" xfId="2" applyFont="1" applyBorder="1" applyAlignment="1">
      <alignment horizontal="left" vertical="top" wrapText="1" indent="1"/>
    </xf>
    <xf numFmtId="0" fontId="9" fillId="2" borderId="8" xfId="0" applyFont="1" applyFill="1" applyBorder="1" applyAlignment="1">
      <alignment horizontal="left" vertical="top" wrapText="1" indent="1"/>
    </xf>
    <xf numFmtId="0" fontId="12" fillId="3" borderId="9" xfId="3" applyFont="1" applyFill="1" applyBorder="1" applyAlignment="1">
      <alignment horizontal="left" vertical="top" wrapText="1" indent="1"/>
    </xf>
    <xf numFmtId="0" fontId="14" fillId="2" borderId="8" xfId="4" applyFont="1" applyFill="1" applyBorder="1" applyAlignment="1">
      <alignment horizontal="left" vertical="top" wrapText="1"/>
    </xf>
    <xf numFmtId="0" fontId="9" fillId="0" borderId="8" xfId="4" applyFont="1" applyBorder="1" applyAlignment="1">
      <alignment horizontal="left" vertical="top" wrapText="1" indent="1"/>
    </xf>
    <xf numFmtId="0" fontId="9" fillId="2" borderId="8" xfId="4" applyFont="1" applyFill="1" applyBorder="1" applyAlignment="1">
      <alignment horizontal="left" vertical="top" wrapText="1" indent="1"/>
    </xf>
    <xf numFmtId="0" fontId="4" fillId="2" borderId="10" xfId="2" applyFont="1" applyFill="1" applyBorder="1" applyAlignment="1">
      <alignment horizontal="right" vertical="top"/>
    </xf>
    <xf numFmtId="0" fontId="4" fillId="2" borderId="11" xfId="2" applyFont="1" applyFill="1" applyBorder="1" applyAlignment="1">
      <alignment vertical="top"/>
    </xf>
    <xf numFmtId="0" fontId="7" fillId="2" borderId="0" xfId="1" applyFont="1" applyFill="1" applyBorder="1" applyAlignment="1" applyProtection="1">
      <alignment horizontal="center" vertical="center"/>
    </xf>
    <xf numFmtId="0" fontId="7" fillId="2" borderId="0" xfId="1" applyFont="1" applyFill="1" applyBorder="1" applyAlignment="1" applyProtection="1">
      <alignment horizontal="left" vertical="center"/>
    </xf>
    <xf numFmtId="164" fontId="4" fillId="2" borderId="0" xfId="2" applyNumberFormat="1" applyFont="1" applyFill="1" applyAlignment="1">
      <alignment vertical="center"/>
    </xf>
    <xf numFmtId="0" fontId="8" fillId="2" borderId="5" xfId="2" applyFont="1" applyFill="1" applyBorder="1" applyAlignment="1">
      <alignment horizontal="center" wrapText="1"/>
    </xf>
    <xf numFmtId="0" fontId="8" fillId="2" borderId="11" xfId="2" applyFont="1" applyFill="1" applyBorder="1" applyAlignment="1">
      <alignment wrapText="1"/>
    </xf>
    <xf numFmtId="0" fontId="4" fillId="2" borderId="11" xfId="2" applyFont="1" applyFill="1" applyBorder="1"/>
    <xf numFmtId="164" fontId="8" fillId="2" borderId="5" xfId="2" applyNumberFormat="1" applyFont="1" applyFill="1" applyBorder="1" applyAlignment="1">
      <alignment horizontal="right"/>
    </xf>
    <xf numFmtId="164" fontId="8" fillId="2" borderId="11" xfId="2" applyNumberFormat="1" applyFont="1" applyFill="1" applyBorder="1" applyAlignment="1">
      <alignment horizontal="right"/>
    </xf>
    <xf numFmtId="164" fontId="8" fillId="2" borderId="6" xfId="2" applyNumberFormat="1" applyFont="1" applyFill="1" applyBorder="1" applyAlignment="1">
      <alignment horizontal="right"/>
    </xf>
    <xf numFmtId="0" fontId="4" fillId="2" borderId="0" xfId="2" applyFont="1" applyFill="1"/>
    <xf numFmtId="0" fontId="8" fillId="2" borderId="0" xfId="2" applyFont="1" applyFill="1" applyAlignment="1">
      <alignment vertical="center" wrapText="1"/>
    </xf>
    <xf numFmtId="0" fontId="4" fillId="2" borderId="0" xfId="2" applyFont="1" applyFill="1" applyAlignment="1">
      <alignment vertical="top" wrapText="1"/>
    </xf>
    <xf numFmtId="164" fontId="8" fillId="2" borderId="7" xfId="2" applyNumberFormat="1" applyFont="1" applyFill="1" applyBorder="1" applyAlignment="1">
      <alignment horizontal="right"/>
    </xf>
    <xf numFmtId="164" fontId="8" fillId="2" borderId="0" xfId="2" applyNumberFormat="1" applyFont="1" applyFill="1" applyAlignment="1">
      <alignment horizontal="right"/>
    </xf>
    <xf numFmtId="164" fontId="8" fillId="2" borderId="8" xfId="2" applyNumberFormat="1" applyFont="1" applyFill="1" applyBorder="1" applyAlignment="1">
      <alignment horizontal="right"/>
    </xf>
    <xf numFmtId="0" fontId="8" fillId="2" borderId="12" xfId="2" applyFont="1" applyFill="1" applyBorder="1" applyAlignment="1">
      <alignment vertical="center" wrapText="1"/>
    </xf>
    <xf numFmtId="0" fontId="8" fillId="2" borderId="13" xfId="2" applyFont="1" applyFill="1" applyBorder="1" applyAlignment="1">
      <alignment vertical="center" wrapText="1"/>
    </xf>
    <xf numFmtId="0" fontId="4" fillId="2" borderId="13" xfId="2" applyFont="1" applyFill="1" applyBorder="1"/>
    <xf numFmtId="164" fontId="15" fillId="2" borderId="12" xfId="2" applyNumberFormat="1" applyFont="1" applyFill="1" applyBorder="1"/>
    <xf numFmtId="164" fontId="15" fillId="2" borderId="13" xfId="2" applyNumberFormat="1" applyFont="1" applyFill="1" applyBorder="1"/>
    <xf numFmtId="164" fontId="4" fillId="2" borderId="13" xfId="2" applyNumberFormat="1" applyFont="1" applyFill="1" applyBorder="1"/>
    <xf numFmtId="164" fontId="4" fillId="2" borderId="14" xfId="2" applyNumberFormat="1" applyFont="1" applyFill="1" applyBorder="1"/>
    <xf numFmtId="0" fontId="8" fillId="2" borderId="0" xfId="2" applyFont="1" applyFill="1" applyAlignment="1">
      <alignment wrapText="1"/>
    </xf>
    <xf numFmtId="0" fontId="4" fillId="2" borderId="8" xfId="2" applyFont="1" applyFill="1" applyBorder="1"/>
    <xf numFmtId="164" fontId="4" fillId="2" borderId="0" xfId="2" applyNumberFormat="1" applyFont="1" applyFill="1"/>
    <xf numFmtId="0" fontId="16" fillId="2" borderId="0" xfId="2" applyFont="1" applyFill="1" applyAlignment="1">
      <alignment wrapText="1"/>
    </xf>
    <xf numFmtId="0" fontId="17" fillId="2" borderId="8" xfId="2" applyFont="1" applyFill="1" applyBorder="1"/>
    <xf numFmtId="165" fontId="4" fillId="2" borderId="0" xfId="2" applyNumberFormat="1" applyFont="1" applyFill="1"/>
    <xf numFmtId="165" fontId="4" fillId="2" borderId="8" xfId="2" applyNumberFormat="1" applyFont="1" applyFill="1" applyBorder="1"/>
    <xf numFmtId="0" fontId="4" fillId="2" borderId="0" xfId="2" applyFont="1" applyFill="1" applyAlignment="1">
      <alignment horizontal="left" indent="1"/>
    </xf>
    <xf numFmtId="165" fontId="4" fillId="2" borderId="0" xfId="2" applyNumberFormat="1" applyFont="1" applyFill="1" applyAlignment="1">
      <alignment horizontal="right"/>
    </xf>
    <xf numFmtId="0" fontId="4" fillId="2" borderId="0" xfId="2" applyFont="1" applyFill="1" applyAlignment="1">
      <alignment horizontal="left"/>
    </xf>
    <xf numFmtId="166" fontId="4" fillId="2" borderId="0" xfId="2" applyNumberFormat="1" applyFont="1" applyFill="1" applyAlignment="1">
      <alignment horizontal="right"/>
    </xf>
    <xf numFmtId="0" fontId="4" fillId="2" borderId="0" xfId="2" applyFont="1" applyFill="1" applyAlignment="1">
      <alignment horizontal="center" vertical="center" wrapText="1"/>
    </xf>
    <xf numFmtId="165" fontId="8" fillId="2" borderId="0" xfId="2" applyNumberFormat="1" applyFont="1" applyFill="1"/>
    <xf numFmtId="0" fontId="8" fillId="2" borderId="0" xfId="2" applyFont="1" applyFill="1" applyAlignment="1">
      <alignment horizontal="left"/>
    </xf>
    <xf numFmtId="165" fontId="18" fillId="2" borderId="0" xfId="2" applyNumberFormat="1" applyFont="1" applyFill="1" applyAlignment="1">
      <alignment horizontal="right"/>
    </xf>
    <xf numFmtId="165" fontId="18" fillId="2" borderId="8" xfId="2" applyNumberFormat="1" applyFont="1" applyFill="1" applyBorder="1" applyAlignment="1">
      <alignment horizontal="right"/>
    </xf>
    <xf numFmtId="0" fontId="4" fillId="2" borderId="0" xfId="2" applyFont="1" applyFill="1" applyAlignment="1">
      <alignment vertical="center" wrapText="1"/>
    </xf>
    <xf numFmtId="165" fontId="8" fillId="2" borderId="0" xfId="2" applyNumberFormat="1" applyFont="1" applyFill="1" applyAlignment="1">
      <alignment horizontal="right"/>
    </xf>
    <xf numFmtId="165" fontId="4" fillId="2" borderId="8" xfId="2" applyNumberFormat="1" applyFont="1" applyFill="1" applyBorder="1" applyAlignment="1">
      <alignment horizontal="right"/>
    </xf>
    <xf numFmtId="0" fontId="4" fillId="2" borderId="0" xfId="2" applyFont="1" applyFill="1" applyAlignment="1">
      <alignment horizontal="left" vertical="top" indent="1"/>
    </xf>
    <xf numFmtId="0" fontId="4" fillId="2" borderId="8" xfId="2" applyFont="1" applyFill="1" applyBorder="1" applyAlignment="1">
      <alignment vertical="top"/>
    </xf>
    <xf numFmtId="165" fontId="4" fillId="2" borderId="0" xfId="2" applyNumberFormat="1" applyFont="1" applyFill="1" applyAlignment="1">
      <alignment horizontal="right" vertical="top"/>
    </xf>
    <xf numFmtId="165" fontId="4" fillId="2" borderId="8" xfId="2" applyNumberFormat="1" applyFont="1" applyFill="1" applyBorder="1" applyAlignment="1">
      <alignment horizontal="right" vertical="top"/>
    </xf>
    <xf numFmtId="0" fontId="8" fillId="2" borderId="15" xfId="2" applyFont="1" applyFill="1" applyBorder="1" applyAlignment="1">
      <alignment horizontal="left" vertical="center"/>
    </xf>
    <xf numFmtId="0" fontId="4" fillId="2" borderId="16" xfId="2" applyFont="1" applyFill="1" applyBorder="1" applyAlignment="1">
      <alignment vertical="top"/>
    </xf>
    <xf numFmtId="167" fontId="4" fillId="2" borderId="8" xfId="2" applyNumberFormat="1" applyFont="1" applyFill="1" applyBorder="1" applyAlignment="1">
      <alignment horizontal="right" vertical="top"/>
    </xf>
    <xf numFmtId="165" fontId="4" fillId="2" borderId="0" xfId="2" applyNumberFormat="1" applyFont="1" applyFill="1" applyAlignment="1">
      <alignment vertical="top"/>
    </xf>
    <xf numFmtId="0" fontId="4" fillId="2" borderId="6" xfId="2" applyFont="1" applyFill="1" applyBorder="1"/>
    <xf numFmtId="165" fontId="4" fillId="2" borderId="5" xfId="2" applyNumberFormat="1" applyFont="1" applyFill="1" applyBorder="1"/>
    <xf numFmtId="165" fontId="4" fillId="2" borderId="11" xfId="2" applyNumberFormat="1" applyFont="1" applyFill="1" applyBorder="1"/>
    <xf numFmtId="165" fontId="4" fillId="2" borderId="6" xfId="2" applyNumberFormat="1" applyFont="1" applyFill="1" applyBorder="1"/>
    <xf numFmtId="0" fontId="4" fillId="2" borderId="0" xfId="2" applyFont="1" applyFill="1" applyAlignment="1">
      <alignment wrapText="1"/>
    </xf>
    <xf numFmtId="164" fontId="4" fillId="2" borderId="7" xfId="2" applyNumberFormat="1" applyFont="1" applyFill="1" applyBorder="1"/>
    <xf numFmtId="165" fontId="4" fillId="2" borderId="7" xfId="2" applyNumberFormat="1" applyFont="1" applyFill="1" applyBorder="1" applyAlignment="1">
      <alignment horizontal="right"/>
    </xf>
    <xf numFmtId="165" fontId="4" fillId="2" borderId="7" xfId="2" applyNumberFormat="1" applyFont="1" applyFill="1" applyBorder="1"/>
    <xf numFmtId="165" fontId="8" fillId="2" borderId="7" xfId="2" applyNumberFormat="1" applyFont="1" applyFill="1" applyBorder="1"/>
    <xf numFmtId="165" fontId="8" fillId="2" borderId="8" xfId="2" applyNumberFormat="1" applyFont="1" applyFill="1" applyBorder="1" applyAlignment="1">
      <alignment horizontal="right"/>
    </xf>
    <xf numFmtId="165" fontId="4" fillId="2" borderId="7" xfId="2" applyNumberFormat="1" applyFont="1" applyFill="1" applyBorder="1" applyAlignment="1">
      <alignment horizontal="right" vertical="top"/>
    </xf>
    <xf numFmtId="0" fontId="8" fillId="2" borderId="0" xfId="2" applyFont="1" applyFill="1" applyAlignment="1">
      <alignment horizontal="left" vertical="center"/>
    </xf>
    <xf numFmtId="168" fontId="4" fillId="2" borderId="6" xfId="2" applyNumberFormat="1" applyFont="1" applyFill="1" applyBorder="1"/>
    <xf numFmtId="164" fontId="4" fillId="2" borderId="8" xfId="2" applyNumberFormat="1" applyFont="1" applyFill="1" applyBorder="1"/>
    <xf numFmtId="0" fontId="8" fillId="2" borderId="0" xfId="2" applyFont="1" applyFill="1" applyAlignment="1">
      <alignment vertical="center"/>
    </xf>
    <xf numFmtId="164" fontId="8" fillId="2" borderId="0" xfId="2" applyNumberFormat="1" applyFont="1" applyFill="1" applyAlignment="1">
      <alignment vertical="center"/>
    </xf>
    <xf numFmtId="164" fontId="8" fillId="2" borderId="8" xfId="2" applyNumberFormat="1" applyFont="1" applyFill="1" applyBorder="1" applyAlignment="1">
      <alignment vertical="center"/>
    </xf>
    <xf numFmtId="0" fontId="8" fillId="2" borderId="15" xfId="2" applyFont="1" applyFill="1" applyBorder="1" applyAlignment="1">
      <alignment vertical="center"/>
    </xf>
    <xf numFmtId="0" fontId="4" fillId="2" borderId="16" xfId="2" applyFont="1" applyFill="1" applyBorder="1" applyAlignment="1">
      <alignment vertical="center"/>
    </xf>
    <xf numFmtId="164" fontId="8" fillId="2" borderId="15" xfId="2" applyNumberFormat="1" applyFont="1" applyFill="1" applyBorder="1" applyAlignment="1">
      <alignment vertical="center"/>
    </xf>
    <xf numFmtId="164" fontId="8" fillId="2" borderId="16" xfId="2" applyNumberFormat="1" applyFont="1" applyFill="1" applyBorder="1" applyAlignment="1">
      <alignment vertical="center"/>
    </xf>
    <xf numFmtId="169" fontId="4" fillId="2" borderId="0" xfId="5" applyNumberFormat="1" applyFont="1" applyFill="1" applyBorder="1"/>
    <xf numFmtId="169" fontId="4" fillId="2" borderId="8" xfId="5" applyNumberFormat="1" applyFont="1" applyFill="1" applyBorder="1"/>
    <xf numFmtId="0" fontId="4" fillId="2" borderId="7" xfId="2" applyFont="1" applyFill="1" applyBorder="1"/>
    <xf numFmtId="169" fontId="8" fillId="2" borderId="0" xfId="5" applyNumberFormat="1" applyFont="1" applyFill="1" applyBorder="1" applyAlignment="1">
      <alignment vertical="center"/>
    </xf>
    <xf numFmtId="169" fontId="8" fillId="2" borderId="8" xfId="5" applyNumberFormat="1" applyFont="1" applyFill="1" applyBorder="1" applyAlignment="1">
      <alignment vertical="center"/>
    </xf>
    <xf numFmtId="0" fontId="8" fillId="2" borderId="0" xfId="2" applyFont="1" applyFill="1"/>
    <xf numFmtId="169" fontId="8" fillId="2" borderId="15" xfId="5" applyNumberFormat="1" applyFont="1" applyFill="1" applyBorder="1" applyAlignment="1">
      <alignment vertical="center"/>
    </xf>
    <xf numFmtId="169" fontId="8" fillId="2" borderId="16" xfId="5" applyNumberFormat="1" applyFont="1" applyFill="1" applyBorder="1" applyAlignment="1">
      <alignment vertical="center"/>
    </xf>
    <xf numFmtId="0" fontId="8" fillId="2" borderId="7" xfId="2" applyFont="1" applyFill="1" applyBorder="1" applyAlignment="1">
      <alignment vertical="center"/>
    </xf>
    <xf numFmtId="0" fontId="8" fillId="2" borderId="8" xfId="2" applyFont="1" applyFill="1" applyBorder="1" applyAlignment="1">
      <alignment vertical="center"/>
    </xf>
    <xf numFmtId="0" fontId="8" fillId="2" borderId="10" xfId="2" applyFont="1" applyFill="1" applyBorder="1" applyAlignment="1">
      <alignment vertical="center"/>
    </xf>
    <xf numFmtId="0" fontId="8" fillId="2" borderId="16" xfId="2" applyFont="1" applyFill="1" applyBorder="1" applyAlignment="1">
      <alignment vertical="center"/>
    </xf>
    <xf numFmtId="0" fontId="7" fillId="2" borderId="15" xfId="1" applyFont="1" applyFill="1" applyBorder="1" applyAlignment="1" applyProtection="1">
      <alignment horizontal="left" vertical="center"/>
    </xf>
    <xf numFmtId="0" fontId="7" fillId="2" borderId="15" xfId="1" applyFont="1" applyFill="1" applyBorder="1" applyAlignment="1" applyProtection="1">
      <alignment horizontal="center" vertical="center"/>
    </xf>
    <xf numFmtId="164" fontId="4" fillId="2" borderId="15" xfId="2" applyNumberFormat="1" applyFont="1" applyFill="1" applyBorder="1" applyAlignment="1">
      <alignment vertical="center"/>
    </xf>
    <xf numFmtId="0" fontId="8" fillId="2" borderId="7" xfId="2" applyFont="1" applyFill="1" applyBorder="1" applyAlignment="1">
      <alignment horizontal="center" wrapText="1"/>
    </xf>
    <xf numFmtId="165" fontId="8" fillId="2" borderId="8" xfId="2" applyNumberFormat="1" applyFont="1" applyFill="1" applyBorder="1"/>
    <xf numFmtId="0" fontId="4" fillId="2" borderId="15" xfId="2" applyFont="1" applyFill="1" applyBorder="1"/>
    <xf numFmtId="165" fontId="4" fillId="2" borderId="10" xfId="2" applyNumberFormat="1" applyFont="1" applyFill="1" applyBorder="1"/>
    <xf numFmtId="165" fontId="4" fillId="2" borderId="15" xfId="2" applyNumberFormat="1" applyFont="1" applyFill="1" applyBorder="1"/>
    <xf numFmtId="165" fontId="4" fillId="2" borderId="16" xfId="2" applyNumberFormat="1" applyFont="1" applyFill="1" applyBorder="1"/>
    <xf numFmtId="164" fontId="8" fillId="2" borderId="0" xfId="2" applyNumberFormat="1" applyFont="1" applyFill="1"/>
    <xf numFmtId="164" fontId="8" fillId="2" borderId="8" xfId="2" applyNumberFormat="1" applyFont="1" applyFill="1" applyBorder="1"/>
    <xf numFmtId="164" fontId="4" fillId="2" borderId="10" xfId="2" applyNumberFormat="1" applyFont="1" applyFill="1" applyBorder="1"/>
    <xf numFmtId="164" fontId="4" fillId="2" borderId="15" xfId="2" applyNumberFormat="1" applyFont="1" applyFill="1" applyBorder="1"/>
    <xf numFmtId="164" fontId="4" fillId="2" borderId="16" xfId="2" applyNumberFormat="1" applyFont="1" applyFill="1" applyBorder="1"/>
    <xf numFmtId="169" fontId="8" fillId="2" borderId="0" xfId="5" applyNumberFormat="1" applyFont="1" applyFill="1" applyBorder="1"/>
    <xf numFmtId="169" fontId="8" fillId="2" borderId="8" xfId="5" applyNumberFormat="1" applyFont="1" applyFill="1" applyBorder="1"/>
    <xf numFmtId="0" fontId="4" fillId="2" borderId="10" xfId="2" applyFont="1" applyFill="1" applyBorder="1"/>
    <xf numFmtId="0" fontId="4" fillId="2" borderId="16" xfId="2" applyFont="1" applyFill="1" applyBorder="1"/>
    <xf numFmtId="0" fontId="8" fillId="2" borderId="7" xfId="2" applyFont="1" applyFill="1" applyBorder="1"/>
    <xf numFmtId="165" fontId="4" fillId="2" borderId="15" xfId="2" applyNumberFormat="1" applyFont="1" applyFill="1" applyBorder="1" applyAlignment="1">
      <alignment vertical="center"/>
    </xf>
    <xf numFmtId="0" fontId="8" fillId="2" borderId="11" xfId="2" applyFont="1" applyFill="1" applyBorder="1" applyAlignment="1">
      <alignment vertical="top" wrapText="1"/>
    </xf>
    <xf numFmtId="0" fontId="8" fillId="2" borderId="0" xfId="2" applyFont="1" applyFill="1" applyAlignment="1">
      <alignment vertical="top" wrapText="1"/>
    </xf>
    <xf numFmtId="0" fontId="8" fillId="2" borderId="13" xfId="2" applyFont="1" applyFill="1" applyBorder="1" applyAlignment="1">
      <alignment vertical="top" wrapText="1"/>
    </xf>
    <xf numFmtId="165" fontId="15" fillId="2" borderId="13" xfId="2" applyNumberFormat="1" applyFont="1" applyFill="1" applyBorder="1"/>
    <xf numFmtId="165" fontId="4" fillId="2" borderId="13" xfId="2" applyNumberFormat="1" applyFont="1" applyFill="1" applyBorder="1"/>
    <xf numFmtId="165" fontId="4" fillId="2" borderId="14" xfId="2" applyNumberFormat="1" applyFont="1" applyFill="1" applyBorder="1"/>
    <xf numFmtId="170" fontId="4" fillId="2" borderId="0" xfId="2" applyNumberFormat="1" applyFont="1" applyFill="1"/>
    <xf numFmtId="171" fontId="4" fillId="2" borderId="0" xfId="2" applyNumberFormat="1" applyFont="1" applyFill="1"/>
    <xf numFmtId="169" fontId="4" fillId="2" borderId="0" xfId="5" applyNumberFormat="1" applyFont="1" applyFill="1"/>
    <xf numFmtId="172" fontId="4" fillId="2" borderId="0" xfId="2" applyNumberFormat="1" applyFont="1" applyFill="1"/>
    <xf numFmtId="172" fontId="8" fillId="2" borderId="0" xfId="2" applyNumberFormat="1" applyFont="1" applyFill="1"/>
    <xf numFmtId="169" fontId="8" fillId="2" borderId="0" xfId="5" applyNumberFormat="1" applyFont="1" applyFill="1"/>
    <xf numFmtId="173" fontId="4" fillId="2" borderId="0" xfId="2" applyNumberFormat="1" applyFont="1" applyFill="1"/>
    <xf numFmtId="174" fontId="4" fillId="2" borderId="0" xfId="2" applyNumberFormat="1" applyFont="1" applyFill="1"/>
    <xf numFmtId="164" fontId="19" fillId="2" borderId="15" xfId="2" applyNumberFormat="1" applyFont="1" applyFill="1" applyBorder="1" applyAlignment="1">
      <alignment horizontal="center" vertical="center"/>
    </xf>
    <xf numFmtId="0" fontId="8" fillId="2" borderId="0" xfId="2" applyFont="1" applyFill="1" applyAlignment="1">
      <alignment horizontal="center" vertical="top" wrapText="1"/>
    </xf>
    <xf numFmtId="164" fontId="15" fillId="2" borderId="14" xfId="2" applyNumberFormat="1" applyFont="1" applyFill="1" applyBorder="1"/>
    <xf numFmtId="0" fontId="4" fillId="2" borderId="7" xfId="2" applyFont="1" applyFill="1" applyBorder="1" applyAlignment="1">
      <alignment horizontal="center"/>
    </xf>
    <xf numFmtId="0" fontId="4" fillId="2" borderId="17" xfId="2" applyFont="1" applyFill="1" applyBorder="1"/>
    <xf numFmtId="0" fontId="4" fillId="2" borderId="17" xfId="0" applyFont="1" applyFill="1" applyBorder="1" applyAlignment="1">
      <alignment horizontal="center"/>
    </xf>
    <xf numFmtId="164" fontId="4" fillId="2" borderId="17" xfId="2" applyNumberFormat="1" applyFont="1" applyFill="1" applyBorder="1" applyAlignment="1">
      <alignment horizontal="right"/>
    </xf>
    <xf numFmtId="164" fontId="4" fillId="2" borderId="18" xfId="2" applyNumberFormat="1" applyFont="1" applyFill="1" applyBorder="1" applyAlignment="1">
      <alignment horizontal="right"/>
    </xf>
    <xf numFmtId="0" fontId="4" fillId="2" borderId="0" xfId="0" applyFont="1" applyFill="1" applyAlignment="1">
      <alignment horizontal="center"/>
    </xf>
    <xf numFmtId="164" fontId="4" fillId="2" borderId="0" xfId="2" applyNumberFormat="1" applyFont="1" applyFill="1" applyAlignment="1">
      <alignment horizontal="right"/>
    </xf>
    <xf numFmtId="164" fontId="4" fillId="2" borderId="8" xfId="2" applyNumberFormat="1" applyFont="1" applyFill="1" applyBorder="1" applyAlignment="1">
      <alignment horizontal="right"/>
    </xf>
    <xf numFmtId="164" fontId="20" fillId="2" borderId="0" xfId="2" applyNumberFormat="1" applyFont="1" applyFill="1" applyAlignment="1">
      <alignment horizontal="right"/>
    </xf>
    <xf numFmtId="164" fontId="20" fillId="2" borderId="8" xfId="2" applyNumberFormat="1" applyFont="1" applyFill="1" applyBorder="1" applyAlignment="1">
      <alignment horizontal="right"/>
    </xf>
    <xf numFmtId="0" fontId="4" fillId="2" borderId="0" xfId="2" applyFont="1" applyFill="1" applyAlignment="1">
      <alignment horizontal="center"/>
    </xf>
    <xf numFmtId="3" fontId="4" fillId="2" borderId="7" xfId="6" applyNumberFormat="1" applyFont="1" applyFill="1" applyBorder="1" applyAlignment="1">
      <alignment horizontal="center"/>
    </xf>
    <xf numFmtId="1" fontId="4" fillId="2" borderId="0" xfId="2" applyNumberFormat="1" applyFont="1" applyFill="1" applyAlignment="1">
      <alignment horizontal="right"/>
    </xf>
    <xf numFmtId="2" fontId="4" fillId="2" borderId="0" xfId="2" applyNumberFormat="1" applyFont="1" applyFill="1" applyAlignment="1">
      <alignment horizontal="right"/>
    </xf>
    <xf numFmtId="175" fontId="4" fillId="2" borderId="0" xfId="2" applyNumberFormat="1" applyFont="1" applyFill="1" applyAlignment="1">
      <alignment horizontal="right"/>
    </xf>
    <xf numFmtId="176" fontId="4" fillId="2" borderId="7" xfId="2" applyNumberFormat="1" applyFont="1" applyFill="1" applyBorder="1" applyAlignment="1">
      <alignment horizontal="center"/>
    </xf>
    <xf numFmtId="0" fontId="4" fillId="2" borderId="0" xfId="0" applyFont="1" applyFill="1" applyAlignment="1">
      <alignment horizontal="left" indent="1"/>
    </xf>
    <xf numFmtId="0" fontId="8" fillId="2" borderId="7" xfId="2" applyFont="1" applyFill="1" applyBorder="1" applyAlignment="1">
      <alignment horizontal="center"/>
    </xf>
    <xf numFmtId="0" fontId="8" fillId="2" borderId="0" xfId="2" applyFont="1" applyFill="1" applyAlignment="1">
      <alignment horizontal="center"/>
    </xf>
    <xf numFmtId="177" fontId="10" fillId="4" borderId="0" xfId="2" applyNumberFormat="1" applyFont="1" applyFill="1" applyAlignment="1">
      <alignment horizontal="right"/>
    </xf>
    <xf numFmtId="177" fontId="10" fillId="4" borderId="8" xfId="2" applyNumberFormat="1" applyFont="1" applyFill="1" applyBorder="1" applyAlignment="1">
      <alignment horizontal="right"/>
    </xf>
    <xf numFmtId="177" fontId="12" fillId="4" borderId="0" xfId="0" applyNumberFormat="1" applyFont="1" applyFill="1"/>
    <xf numFmtId="177" fontId="12" fillId="4" borderId="8" xfId="0" applyNumberFormat="1" applyFont="1" applyFill="1" applyBorder="1"/>
    <xf numFmtId="0" fontId="4" fillId="2" borderId="15" xfId="2" applyFont="1" applyFill="1" applyBorder="1" applyAlignment="1">
      <alignment horizontal="center"/>
    </xf>
    <xf numFmtId="178" fontId="4" fillId="2" borderId="15" xfId="2" applyNumberFormat="1" applyFont="1" applyFill="1" applyBorder="1"/>
    <xf numFmtId="0" fontId="8" fillId="2" borderId="11" xfId="2" applyFont="1" applyFill="1" applyBorder="1"/>
    <xf numFmtId="179" fontId="8" fillId="2" borderId="11" xfId="7" applyNumberFormat="1" applyFont="1" applyFill="1" applyBorder="1" applyAlignment="1">
      <alignment horizontal="center"/>
    </xf>
    <xf numFmtId="179" fontId="8" fillId="2" borderId="0" xfId="7" applyNumberFormat="1" applyFont="1" applyFill="1" applyBorder="1" applyAlignment="1">
      <alignment horizontal="center"/>
    </xf>
    <xf numFmtId="0" fontId="4" fillId="2" borderId="7" xfId="2" applyFont="1" applyFill="1" applyBorder="1" applyAlignment="1">
      <alignment horizontal="center" vertical="top"/>
    </xf>
    <xf numFmtId="0" fontId="4" fillId="2" borderId="0" xfId="2" applyFont="1" applyFill="1" applyAlignment="1">
      <alignment horizontal="center" vertical="top"/>
    </xf>
    <xf numFmtId="164" fontId="4" fillId="2" borderId="0" xfId="2" applyNumberFormat="1" applyFont="1" applyFill="1" applyAlignment="1">
      <alignment vertical="top"/>
    </xf>
    <xf numFmtId="164" fontId="4" fillId="2" borderId="8" xfId="2" applyNumberFormat="1" applyFont="1" applyFill="1" applyBorder="1" applyAlignment="1">
      <alignment vertical="top"/>
    </xf>
    <xf numFmtId="164" fontId="8" fillId="2" borderId="0" xfId="2" applyNumberFormat="1" applyFont="1" applyFill="1" applyAlignment="1">
      <alignment vertical="top"/>
    </xf>
    <xf numFmtId="164" fontId="8" fillId="2" borderId="8" xfId="2" applyNumberFormat="1" applyFont="1" applyFill="1" applyBorder="1" applyAlignment="1">
      <alignment vertical="top"/>
    </xf>
    <xf numFmtId="0" fontId="4" fillId="2" borderId="10" xfId="2" applyFont="1" applyFill="1" applyBorder="1" applyAlignment="1">
      <alignment horizontal="center" vertical="top"/>
    </xf>
    <xf numFmtId="0" fontId="4" fillId="2" borderId="15" xfId="2" applyFont="1" applyFill="1" applyBorder="1" applyAlignment="1">
      <alignment horizontal="left" vertical="top" indent="1"/>
    </xf>
    <xf numFmtId="0" fontId="4" fillId="2" borderId="15" xfId="2" applyFont="1" applyFill="1" applyBorder="1" applyAlignment="1">
      <alignment horizontal="center" vertical="top"/>
    </xf>
    <xf numFmtId="164" fontId="4" fillId="2" borderId="15" xfId="2" applyNumberFormat="1" applyFont="1" applyFill="1" applyBorder="1" applyAlignment="1">
      <alignment vertical="top"/>
    </xf>
    <xf numFmtId="0" fontId="8" fillId="2" borderId="5" xfId="2" applyFont="1" applyFill="1" applyBorder="1" applyAlignment="1">
      <alignment horizontal="center"/>
    </xf>
    <xf numFmtId="164" fontId="8" fillId="2" borderId="11" xfId="7" applyNumberFormat="1" applyFont="1" applyFill="1" applyBorder="1" applyAlignment="1">
      <alignment horizontal="right"/>
    </xf>
    <xf numFmtId="164" fontId="8" fillId="2" borderId="11" xfId="7" applyNumberFormat="1" applyFont="1" applyFill="1" applyBorder="1"/>
    <xf numFmtId="164" fontId="8" fillId="2" borderId="6" xfId="7" applyNumberFormat="1" applyFont="1" applyFill="1" applyBorder="1"/>
    <xf numFmtId="179" fontId="4" fillId="2" borderId="0" xfId="7" applyNumberFormat="1" applyFont="1" applyFill="1" applyBorder="1" applyAlignment="1">
      <alignment horizontal="center"/>
    </xf>
    <xf numFmtId="164" fontId="4" fillId="2" borderId="0" xfId="7" applyNumberFormat="1" applyFont="1" applyFill="1" applyBorder="1" applyAlignment="1">
      <alignment horizontal="right"/>
    </xf>
    <xf numFmtId="164" fontId="4" fillId="2" borderId="0" xfId="7" applyNumberFormat="1" applyFont="1" applyFill="1" applyBorder="1"/>
    <xf numFmtId="164" fontId="4" fillId="2" borderId="8" xfId="7" applyNumberFormat="1" applyFont="1" applyFill="1" applyBorder="1"/>
    <xf numFmtId="164" fontId="4" fillId="2" borderId="0" xfId="5" applyNumberFormat="1" applyFont="1" applyFill="1" applyBorder="1"/>
    <xf numFmtId="0" fontId="4" fillId="2" borderId="0" xfId="2" applyFont="1" applyFill="1" applyAlignment="1">
      <alignment horizontal="left" indent="2"/>
    </xf>
    <xf numFmtId="0" fontId="4" fillId="2" borderId="10" xfId="2" applyFont="1" applyFill="1" applyBorder="1" applyAlignment="1">
      <alignment horizontal="center"/>
    </xf>
    <xf numFmtId="0" fontId="4" fillId="2" borderId="15" xfId="2" applyFont="1" applyFill="1" applyBorder="1" applyAlignment="1">
      <alignment vertical="top"/>
    </xf>
    <xf numFmtId="164" fontId="4" fillId="2" borderId="15" xfId="8" applyNumberFormat="1" applyFont="1" applyFill="1" applyBorder="1" applyAlignment="1">
      <alignment vertical="center"/>
    </xf>
    <xf numFmtId="0" fontId="4" fillId="2" borderId="0" xfId="8" applyFont="1" applyFill="1" applyAlignment="1">
      <alignment vertical="center"/>
    </xf>
    <xf numFmtId="0" fontId="8" fillId="2" borderId="11" xfId="8" applyFont="1" applyFill="1" applyBorder="1" applyAlignment="1">
      <alignment wrapText="1"/>
    </xf>
    <xf numFmtId="0" fontId="8" fillId="2" borderId="11" xfId="8" applyFont="1" applyFill="1" applyBorder="1" applyAlignment="1">
      <alignment vertical="top" wrapText="1"/>
    </xf>
    <xf numFmtId="0" fontId="4" fillId="2" borderId="0" xfId="8" applyFont="1" applyFill="1"/>
    <xf numFmtId="0" fontId="8" fillId="2" borderId="0" xfId="8" applyFont="1" applyFill="1" applyAlignment="1">
      <alignment vertical="center" wrapText="1"/>
    </xf>
    <xf numFmtId="0" fontId="8" fillId="2" borderId="0" xfId="8" applyFont="1" applyFill="1" applyAlignment="1">
      <alignment vertical="top" wrapText="1"/>
    </xf>
    <xf numFmtId="0" fontId="4" fillId="2" borderId="0" xfId="8" applyFont="1" applyFill="1" applyAlignment="1">
      <alignment vertical="top" wrapText="1"/>
    </xf>
    <xf numFmtId="0" fontId="8" fillId="2" borderId="13" xfId="8" applyFont="1" applyFill="1" applyBorder="1" applyAlignment="1">
      <alignment vertical="center" wrapText="1"/>
    </xf>
    <xf numFmtId="0" fontId="8" fillId="2" borderId="13" xfId="8" applyFont="1" applyFill="1" applyBorder="1" applyAlignment="1">
      <alignment vertical="top" wrapText="1"/>
    </xf>
    <xf numFmtId="164" fontId="15" fillId="2" borderId="13" xfId="8" applyNumberFormat="1" applyFont="1" applyFill="1" applyBorder="1"/>
    <xf numFmtId="164" fontId="15" fillId="2" borderId="14" xfId="8" applyNumberFormat="1" applyFont="1" applyFill="1" applyBorder="1"/>
    <xf numFmtId="0" fontId="4" fillId="2" borderId="0" xfId="8" applyFont="1" applyFill="1" applyAlignment="1">
      <alignment horizontal="center"/>
    </xf>
    <xf numFmtId="164" fontId="15" fillId="2" borderId="0" xfId="8" applyNumberFormat="1" applyFont="1" applyFill="1"/>
    <xf numFmtId="164" fontId="4" fillId="2" borderId="0" xfId="8" applyNumberFormat="1" applyFont="1" applyFill="1" applyAlignment="1">
      <alignment horizontal="right"/>
    </xf>
    <xf numFmtId="164" fontId="4" fillId="2" borderId="8" xfId="8" applyNumberFormat="1" applyFont="1" applyFill="1" applyBorder="1" applyAlignment="1">
      <alignment horizontal="right"/>
    </xf>
    <xf numFmtId="0" fontId="4" fillId="2" borderId="0" xfId="8" applyFont="1" applyFill="1" applyAlignment="1">
      <alignment horizontal="left" indent="1"/>
    </xf>
    <xf numFmtId="164" fontId="4" fillId="2" borderId="0" xfId="7" applyNumberFormat="1" applyFont="1" applyFill="1" applyAlignment="1">
      <alignment horizontal="right"/>
    </xf>
    <xf numFmtId="164" fontId="4" fillId="2" borderId="8" xfId="7" applyNumberFormat="1" applyFont="1" applyFill="1" applyBorder="1" applyAlignment="1">
      <alignment horizontal="right"/>
    </xf>
    <xf numFmtId="1" fontId="4" fillId="2" borderId="0" xfId="0" applyNumberFormat="1" applyFont="1" applyFill="1"/>
    <xf numFmtId="0" fontId="8" fillId="2" borderId="15" xfId="8" applyFont="1" applyFill="1" applyBorder="1" applyAlignment="1">
      <alignment horizontal="center"/>
    </xf>
    <xf numFmtId="0" fontId="8" fillId="2" borderId="15" xfId="8" applyFont="1" applyFill="1" applyBorder="1"/>
    <xf numFmtId="179" fontId="8" fillId="2" borderId="15" xfId="7" applyNumberFormat="1" applyFont="1" applyFill="1" applyBorder="1" applyAlignment="1">
      <alignment horizontal="center"/>
    </xf>
    <xf numFmtId="164" fontId="8" fillId="2" borderId="15" xfId="7" applyNumberFormat="1" applyFont="1" applyFill="1" applyBorder="1"/>
    <xf numFmtId="164" fontId="8" fillId="2" borderId="16" xfId="7" applyNumberFormat="1" applyFont="1" applyFill="1" applyBorder="1"/>
    <xf numFmtId="0" fontId="8" fillId="2" borderId="0" xfId="8" applyFont="1" applyFill="1"/>
    <xf numFmtId="164" fontId="4" fillId="2" borderId="0" xfId="8" applyNumberFormat="1" applyFont="1" applyFill="1"/>
    <xf numFmtId="164" fontId="8" fillId="2" borderId="13" xfId="2" applyNumberFormat="1" applyFont="1" applyFill="1" applyBorder="1"/>
    <xf numFmtId="180" fontId="8" fillId="2" borderId="0" xfId="2" applyNumberFormat="1" applyFont="1" applyFill="1"/>
    <xf numFmtId="180" fontId="4" fillId="2" borderId="0" xfId="2" applyNumberFormat="1" applyFont="1" applyFill="1" applyAlignment="1">
      <alignment horizontal="center"/>
    </xf>
    <xf numFmtId="0" fontId="8" fillId="2" borderId="0" xfId="2" applyFont="1" applyFill="1" applyAlignment="1">
      <alignment horizontal="left" indent="1"/>
    </xf>
    <xf numFmtId="181" fontId="4" fillId="2" borderId="7" xfId="2" applyNumberFormat="1" applyFont="1" applyFill="1" applyBorder="1" applyAlignment="1">
      <alignment horizontal="center"/>
    </xf>
    <xf numFmtId="181" fontId="4" fillId="2" borderId="0" xfId="2" applyNumberFormat="1" applyFont="1" applyFill="1" applyAlignment="1">
      <alignment horizontal="right"/>
    </xf>
    <xf numFmtId="177" fontId="10" fillId="3" borderId="0" xfId="2" applyNumberFormat="1" applyFont="1" applyFill="1" applyAlignment="1">
      <alignment horizontal="right"/>
    </xf>
    <xf numFmtId="177" fontId="10" fillId="3" borderId="8" xfId="2" applyNumberFormat="1" applyFont="1" applyFill="1" applyBorder="1" applyAlignment="1">
      <alignment horizontal="right"/>
    </xf>
    <xf numFmtId="182" fontId="4" fillId="2" borderId="0" xfId="2" applyNumberFormat="1" applyFont="1" applyFill="1"/>
    <xf numFmtId="164" fontId="4" fillId="2" borderId="19" xfId="2" applyNumberFormat="1" applyFont="1" applyFill="1" applyBorder="1" applyAlignment="1">
      <alignment horizontal="right"/>
    </xf>
    <xf numFmtId="164" fontId="8" fillId="2" borderId="0" xfId="7" applyNumberFormat="1" applyFont="1" applyFill="1" applyBorder="1"/>
    <xf numFmtId="164" fontId="8" fillId="2" borderId="8" xfId="7" applyNumberFormat="1" applyFont="1" applyFill="1" applyBorder="1"/>
    <xf numFmtId="0" fontId="8" fillId="2" borderId="0" xfId="0" applyFont="1" applyFill="1"/>
    <xf numFmtId="164" fontId="4" fillId="2" borderId="0" xfId="2" applyNumberFormat="1" applyFont="1" applyFill="1" applyAlignment="1">
      <alignment horizontal="left"/>
    </xf>
    <xf numFmtId="179" fontId="4" fillId="2" borderId="0" xfId="7" applyNumberFormat="1" applyFont="1" applyFill="1" applyBorder="1" applyAlignment="1">
      <alignment horizontal="left" indent="2"/>
    </xf>
    <xf numFmtId="179" fontId="8" fillId="2" borderId="0" xfId="7" applyNumberFormat="1" applyFont="1" applyFill="1" applyBorder="1"/>
    <xf numFmtId="0" fontId="8" fillId="2" borderId="11" xfId="8" applyFont="1" applyFill="1" applyBorder="1" applyAlignment="1">
      <alignment vertical="center" wrapText="1"/>
    </xf>
    <xf numFmtId="0" fontId="4" fillId="2" borderId="0" xfId="8" applyFont="1" applyFill="1" applyAlignment="1">
      <alignment horizontal="left"/>
    </xf>
    <xf numFmtId="181" fontId="4" fillId="2" borderId="0" xfId="8" applyNumberFormat="1" applyFont="1" applyFill="1" applyAlignment="1">
      <alignment horizontal="center"/>
    </xf>
    <xf numFmtId="181" fontId="4" fillId="2" borderId="0" xfId="8" applyNumberFormat="1" applyFont="1" applyFill="1" applyAlignment="1">
      <alignment horizontal="right"/>
    </xf>
    <xf numFmtId="164" fontId="4" fillId="2" borderId="0" xfId="8" quotePrefix="1" applyNumberFormat="1" applyFont="1" applyFill="1" applyAlignment="1">
      <alignment horizontal="right"/>
    </xf>
    <xf numFmtId="164" fontId="4" fillId="2" borderId="8" xfId="8" quotePrefix="1" applyNumberFormat="1" applyFont="1" applyFill="1" applyBorder="1" applyAlignment="1">
      <alignment horizontal="right"/>
    </xf>
    <xf numFmtId="0" fontId="4" fillId="2" borderId="0" xfId="8" applyFont="1" applyFill="1" applyAlignment="1">
      <alignment horizontal="left" indent="2"/>
    </xf>
    <xf numFmtId="0" fontId="8" fillId="2" borderId="0" xfId="8" applyFont="1" applyFill="1" applyAlignment="1">
      <alignment horizontal="center"/>
    </xf>
    <xf numFmtId="0" fontId="4" fillId="2" borderId="15" xfId="8" applyFont="1" applyFill="1" applyBorder="1" applyAlignment="1">
      <alignment horizontal="center"/>
    </xf>
    <xf numFmtId="0" fontId="4" fillId="2" borderId="15" xfId="8" applyFont="1" applyFill="1" applyBorder="1"/>
    <xf numFmtId="164" fontId="4" fillId="2" borderId="15" xfId="8" applyNumberFormat="1" applyFont="1" applyFill="1" applyBorder="1" applyAlignment="1">
      <alignment horizontal="right"/>
    </xf>
    <xf numFmtId="164" fontId="4" fillId="2" borderId="16" xfId="8" applyNumberFormat="1" applyFont="1" applyFill="1" applyBorder="1" applyAlignment="1">
      <alignment horizontal="right"/>
    </xf>
    <xf numFmtId="0" fontId="8" fillId="2" borderId="11" xfId="2" applyFont="1" applyFill="1" applyBorder="1" applyAlignment="1">
      <alignment vertical="center" wrapText="1"/>
    </xf>
    <xf numFmtId="164" fontId="4" fillId="2" borderId="17" xfId="2" applyNumberFormat="1" applyFont="1" applyFill="1" applyBorder="1" applyAlignment="1">
      <alignment horizontal="left"/>
    </xf>
    <xf numFmtId="164" fontId="4" fillId="2" borderId="19" xfId="2" applyNumberFormat="1" applyFont="1" applyFill="1" applyBorder="1" applyAlignment="1">
      <alignment horizontal="left"/>
    </xf>
    <xf numFmtId="164" fontId="4" fillId="0" borderId="0" xfId="2" applyNumberFormat="1" applyFont="1" applyAlignment="1">
      <alignment horizontal="right"/>
    </xf>
    <xf numFmtId="0" fontId="4" fillId="2" borderId="0" xfId="2" applyFont="1" applyFill="1" applyAlignment="1">
      <alignment horizontal="left" indent="4"/>
    </xf>
    <xf numFmtId="164" fontId="8" fillId="2" borderId="0" xfId="7" applyNumberFormat="1" applyFont="1" applyFill="1" applyBorder="1" applyAlignment="1">
      <alignment horizontal="right"/>
    </xf>
    <xf numFmtId="0" fontId="8" fillId="2" borderId="10" xfId="2" applyFont="1" applyFill="1" applyBorder="1" applyAlignment="1">
      <alignment horizontal="center"/>
    </xf>
    <xf numFmtId="0" fontId="8" fillId="2" borderId="15" xfId="2" applyFont="1" applyFill="1" applyBorder="1"/>
    <xf numFmtId="164" fontId="8" fillId="2" borderId="15" xfId="2" applyNumberFormat="1" applyFont="1" applyFill="1" applyBorder="1"/>
    <xf numFmtId="164" fontId="8" fillId="2" borderId="15" xfId="2" applyNumberFormat="1" applyFont="1" applyFill="1" applyBorder="1" applyAlignment="1">
      <alignment horizontal="right"/>
    </xf>
    <xf numFmtId="164" fontId="8" fillId="2" borderId="16" xfId="2" applyNumberFormat="1" applyFont="1" applyFill="1" applyBorder="1" applyAlignment="1">
      <alignment horizontal="right"/>
    </xf>
    <xf numFmtId="164" fontId="4" fillId="2" borderId="15" xfId="2" applyNumberFormat="1" applyFont="1" applyFill="1" applyBorder="1" applyAlignment="1">
      <alignment horizontal="right"/>
    </xf>
    <xf numFmtId="164" fontId="4" fillId="2" borderId="8" xfId="8" applyNumberFormat="1" applyFont="1" applyFill="1" applyBorder="1"/>
    <xf numFmtId="164" fontId="4" fillId="2" borderId="19" xfId="8" applyNumberFormat="1" applyFont="1" applyFill="1" applyBorder="1" applyAlignment="1">
      <alignment horizontal="right"/>
    </xf>
    <xf numFmtId="0" fontId="4" fillId="0" borderId="0" xfId="8" applyFont="1"/>
    <xf numFmtId="0" fontId="4" fillId="2" borderId="15" xfId="8" applyFont="1" applyFill="1" applyBorder="1" applyAlignment="1">
      <alignment horizontal="left" indent="1"/>
    </xf>
    <xf numFmtId="164" fontId="4" fillId="2" borderId="15" xfId="8" applyNumberFormat="1" applyFont="1" applyFill="1" applyBorder="1"/>
    <xf numFmtId="0" fontId="23" fillId="4" borderId="0" xfId="9" applyFont="1" applyFill="1" applyAlignment="1">
      <alignment horizontal="center" vertical="center"/>
    </xf>
    <xf numFmtId="177" fontId="12" fillId="4" borderId="0" xfId="10" applyNumberFormat="1" applyFont="1" applyFill="1" applyAlignment="1">
      <alignment vertical="center"/>
    </xf>
    <xf numFmtId="0" fontId="24" fillId="2" borderId="0" xfId="11" applyFill="1"/>
    <xf numFmtId="0" fontId="10" fillId="2" borderId="5" xfId="3" applyFont="1" applyFill="1" applyBorder="1" applyAlignment="1">
      <alignment horizontal="center" wrapText="1"/>
    </xf>
    <xf numFmtId="0" fontId="10" fillId="2" borderId="11" xfId="10" applyFont="1" applyFill="1" applyBorder="1" applyAlignment="1">
      <alignment wrapText="1"/>
    </xf>
    <xf numFmtId="0" fontId="10" fillId="2" borderId="11" xfId="10" applyFont="1" applyFill="1" applyBorder="1" applyAlignment="1">
      <alignment vertical="top" wrapText="1"/>
    </xf>
    <xf numFmtId="177" fontId="10" fillId="2" borderId="11" xfId="3" applyNumberFormat="1" applyFont="1" applyFill="1" applyBorder="1" applyAlignment="1">
      <alignment horizontal="right"/>
    </xf>
    <xf numFmtId="0" fontId="10" fillId="2" borderId="6" xfId="3" applyNumberFormat="1" applyFont="1" applyFill="1" applyBorder="1" applyAlignment="1">
      <alignment horizontal="right"/>
    </xf>
    <xf numFmtId="0" fontId="10" fillId="2" borderId="7" xfId="3" applyFont="1" applyFill="1" applyBorder="1" applyAlignment="1">
      <alignment horizontal="center" vertical="center" wrapText="1"/>
    </xf>
    <xf numFmtId="0" fontId="10" fillId="2" borderId="20" xfId="3" applyFont="1" applyFill="1" applyBorder="1" applyAlignment="1">
      <alignment vertical="center" wrapText="1"/>
    </xf>
    <xf numFmtId="0" fontId="10" fillId="2" borderId="20" xfId="10" applyFont="1" applyFill="1" applyBorder="1" applyAlignment="1">
      <alignment vertical="top" wrapText="1"/>
    </xf>
    <xf numFmtId="177" fontId="10" fillId="2" borderId="20" xfId="3" applyNumberFormat="1" applyFont="1" applyFill="1" applyBorder="1" applyAlignment="1">
      <alignment horizontal="right"/>
    </xf>
    <xf numFmtId="177" fontId="10" fillId="2" borderId="21" xfId="3" applyNumberFormat="1" applyFont="1" applyFill="1" applyBorder="1" applyAlignment="1">
      <alignment horizontal="right"/>
    </xf>
    <xf numFmtId="0" fontId="10" fillId="2" borderId="7" xfId="10" applyFont="1" applyFill="1" applyBorder="1" applyAlignment="1">
      <alignment horizontal="center"/>
    </xf>
    <xf numFmtId="0" fontId="10" fillId="2" borderId="0" xfId="10" applyFont="1" applyFill="1" applyBorder="1"/>
    <xf numFmtId="177" fontId="10" fillId="2" borderId="0" xfId="10" applyNumberFormat="1" applyFont="1" applyFill="1" applyBorder="1" applyAlignment="1">
      <alignment horizontal="right"/>
    </xf>
    <xf numFmtId="177" fontId="10" fillId="2" borderId="0" xfId="10" applyNumberFormat="1" applyFont="1" applyFill="1" applyBorder="1"/>
    <xf numFmtId="177" fontId="10" fillId="2" borderId="8" xfId="10" applyNumberFormat="1" applyFont="1" applyFill="1" applyBorder="1"/>
    <xf numFmtId="0" fontId="10" fillId="2" borderId="0" xfId="10" applyFont="1" applyFill="1" applyBorder="1" applyAlignment="1">
      <alignment horizontal="left" indent="1"/>
    </xf>
    <xf numFmtId="0" fontId="25" fillId="2" borderId="0" xfId="11" applyFont="1" applyFill="1"/>
    <xf numFmtId="0" fontId="12" fillId="2" borderId="7" xfId="10" applyFont="1" applyFill="1" applyBorder="1" applyAlignment="1">
      <alignment horizontal="center"/>
    </xf>
    <xf numFmtId="0" fontId="12" fillId="2" borderId="0" xfId="10" applyFont="1" applyFill="1" applyBorder="1" applyAlignment="1">
      <alignment horizontal="left" indent="2"/>
    </xf>
    <xf numFmtId="0" fontId="12" fillId="2" borderId="0" xfId="10" applyFont="1" applyFill="1" applyBorder="1"/>
    <xf numFmtId="177" fontId="12" fillId="2" borderId="0" xfId="10" applyNumberFormat="1" applyFont="1" applyFill="1" applyBorder="1"/>
    <xf numFmtId="177" fontId="12" fillId="2" borderId="8" xfId="10" applyNumberFormat="1" applyFont="1" applyFill="1" applyBorder="1"/>
    <xf numFmtId="0" fontId="12" fillId="2" borderId="0" xfId="10" applyFont="1" applyFill="1" applyBorder="1" applyAlignment="1">
      <alignment horizontal="left" indent="3"/>
    </xf>
    <xf numFmtId="0" fontId="6" fillId="2" borderId="0" xfId="1" applyFill="1" applyBorder="1" applyAlignment="1" applyProtection="1"/>
    <xf numFmtId="0" fontId="6" fillId="0" borderId="0" xfId="1" applyBorder="1" applyAlignment="1" applyProtection="1"/>
    <xf numFmtId="0" fontId="12" fillId="2" borderId="0" xfId="10" applyFont="1" applyFill="1" applyBorder="1" applyAlignment="1">
      <alignment horizontal="left" indent="1"/>
    </xf>
    <xf numFmtId="0" fontId="12" fillId="2" borderId="7" xfId="10" applyFont="1" applyFill="1" applyBorder="1" applyAlignment="1">
      <alignment horizontal="center" vertical="top"/>
    </xf>
    <xf numFmtId="0" fontId="12" fillId="2" borderId="0" xfId="10" applyFont="1" applyFill="1" applyBorder="1" applyAlignment="1">
      <alignment vertical="top"/>
    </xf>
    <xf numFmtId="177" fontId="12" fillId="2" borderId="0" xfId="10" applyNumberFormat="1" applyFont="1" applyFill="1" applyBorder="1" applyAlignment="1">
      <alignment vertical="top"/>
    </xf>
    <xf numFmtId="177" fontId="12" fillId="2" borderId="8" xfId="10" applyNumberFormat="1" applyFont="1" applyFill="1" applyBorder="1" applyAlignment="1">
      <alignment vertical="top"/>
    </xf>
    <xf numFmtId="0" fontId="12" fillId="2" borderId="10" xfId="10" applyFont="1" applyFill="1" applyBorder="1" applyAlignment="1">
      <alignment horizontal="center" vertical="center"/>
    </xf>
    <xf numFmtId="0" fontId="10" fillId="2" borderId="15" xfId="10" applyFont="1" applyFill="1" applyBorder="1" applyAlignment="1">
      <alignment horizontal="left" vertical="center" wrapText="1"/>
    </xf>
    <xf numFmtId="0" fontId="12" fillId="2" borderId="15" xfId="10" applyFont="1" applyFill="1" applyBorder="1" applyAlignment="1">
      <alignment vertical="center"/>
    </xf>
    <xf numFmtId="177" fontId="12" fillId="2" borderId="15" xfId="10" applyNumberFormat="1" applyFont="1" applyFill="1" applyBorder="1" applyAlignment="1">
      <alignment vertical="center"/>
    </xf>
    <xf numFmtId="177" fontId="12" fillId="2" borderId="16" xfId="10" applyNumberFormat="1" applyFont="1" applyFill="1" applyBorder="1" applyAlignment="1">
      <alignment vertical="center"/>
    </xf>
    <xf numFmtId="0" fontId="10" fillId="2" borderId="7" xfId="3" applyFont="1" applyFill="1" applyBorder="1" applyAlignment="1">
      <alignment horizontal="center" wrapText="1"/>
    </xf>
    <xf numFmtId="0" fontId="10" fillId="2" borderId="0" xfId="10" applyFont="1" applyFill="1" applyBorder="1" applyAlignment="1">
      <alignment wrapText="1"/>
    </xf>
    <xf numFmtId="0" fontId="10" fillId="2" borderId="0" xfId="10" applyFont="1" applyFill="1" applyBorder="1" applyAlignment="1">
      <alignment vertical="top" wrapText="1"/>
    </xf>
    <xf numFmtId="177" fontId="10" fillId="2" borderId="0" xfId="3" applyNumberFormat="1" applyFont="1" applyFill="1" applyBorder="1" applyAlignment="1">
      <alignment horizontal="right"/>
    </xf>
    <xf numFmtId="0" fontId="10" fillId="2" borderId="8" xfId="3" applyNumberFormat="1" applyFont="1" applyFill="1" applyBorder="1" applyAlignment="1">
      <alignment horizontal="right"/>
    </xf>
    <xf numFmtId="177" fontId="10" fillId="2" borderId="14" xfId="10" applyNumberFormat="1" applyFont="1" applyFill="1" applyBorder="1" applyAlignment="1">
      <alignment horizontal="right"/>
    </xf>
    <xf numFmtId="177" fontId="10" fillId="2" borderId="8" xfId="10" applyNumberFormat="1" applyFont="1" applyFill="1" applyBorder="1" applyAlignment="1">
      <alignment horizontal="right"/>
    </xf>
    <xf numFmtId="177" fontId="12" fillId="2" borderId="0" xfId="10" applyNumberFormat="1" applyFont="1" applyFill="1" applyBorder="1" applyAlignment="1">
      <alignment horizontal="right"/>
    </xf>
    <xf numFmtId="177" fontId="12" fillId="2" borderId="8" xfId="10" applyNumberFormat="1" applyFont="1" applyFill="1" applyBorder="1" applyAlignment="1">
      <alignment horizontal="right"/>
    </xf>
    <xf numFmtId="184" fontId="12" fillId="2" borderId="7" xfId="12" applyNumberFormat="1" applyFont="1" applyFill="1" applyBorder="1" applyAlignment="1">
      <alignment vertical="top"/>
    </xf>
    <xf numFmtId="3" fontId="12" fillId="2" borderId="0" xfId="3" applyNumberFormat="1" applyFont="1" applyFill="1" applyBorder="1" applyAlignment="1">
      <alignment horizontal="left" vertical="top"/>
    </xf>
    <xf numFmtId="169" fontId="10" fillId="2" borderId="15" xfId="13" applyNumberFormat="1" applyFont="1" applyFill="1" applyBorder="1" applyAlignment="1">
      <alignment vertical="center"/>
    </xf>
    <xf numFmtId="169" fontId="10" fillId="2" borderId="16" xfId="13" applyNumberFormat="1" applyFont="1" applyFill="1" applyBorder="1" applyAlignment="1">
      <alignment vertical="center"/>
    </xf>
    <xf numFmtId="184" fontId="12" fillId="4" borderId="0" xfId="12" applyNumberFormat="1" applyFont="1" applyFill="1" applyBorder="1" applyAlignment="1">
      <alignment vertical="top"/>
    </xf>
    <xf numFmtId="3" fontId="12" fillId="4" borderId="0" xfId="3" applyNumberFormat="1" applyFont="1" applyFill="1" applyBorder="1" applyAlignment="1">
      <alignment horizontal="left" vertical="top" indent="2"/>
    </xf>
    <xf numFmtId="3" fontId="12" fillId="4" borderId="0" xfId="3" applyNumberFormat="1" applyFont="1" applyFill="1" applyBorder="1" applyAlignment="1">
      <alignment horizontal="left" vertical="top"/>
    </xf>
    <xf numFmtId="177" fontId="12" fillId="4" borderId="0" xfId="12" applyNumberFormat="1" applyFont="1" applyFill="1" applyBorder="1" applyAlignment="1">
      <alignment horizontal="right" vertical="top" wrapText="1"/>
    </xf>
    <xf numFmtId="0" fontId="12" fillId="4" borderId="0" xfId="10" applyFont="1" applyFill="1" applyAlignment="1">
      <alignment horizontal="left" indent="2"/>
    </xf>
    <xf numFmtId="164" fontId="4" fillId="2" borderId="0" xfId="8" applyNumberFormat="1" applyFont="1" applyFill="1" applyAlignment="1">
      <alignment vertical="center"/>
    </xf>
    <xf numFmtId="164" fontId="8" fillId="2" borderId="13" xfId="2" applyNumberFormat="1" applyFont="1" applyFill="1" applyBorder="1" applyAlignment="1">
      <alignment horizontal="right"/>
    </xf>
    <xf numFmtId="164" fontId="8" fillId="2" borderId="14" xfId="2" applyNumberFormat="1" applyFont="1" applyFill="1" applyBorder="1" applyAlignment="1">
      <alignment horizontal="right"/>
    </xf>
    <xf numFmtId="0" fontId="8" fillId="2" borderId="7" xfId="8" applyFont="1" applyFill="1" applyBorder="1" applyAlignment="1">
      <alignment horizontal="center"/>
    </xf>
    <xf numFmtId="164" fontId="8" fillId="2" borderId="0" xfId="8" applyNumberFormat="1" applyFont="1" applyFill="1" applyAlignment="1">
      <alignment horizontal="right"/>
    </xf>
    <xf numFmtId="164" fontId="8" fillId="2" borderId="8" xfId="8" applyNumberFormat="1" applyFont="1" applyFill="1" applyBorder="1" applyAlignment="1">
      <alignment horizontal="right"/>
    </xf>
    <xf numFmtId="0" fontId="4" fillId="2" borderId="7" xfId="8" applyFont="1" applyFill="1" applyBorder="1" applyAlignment="1">
      <alignment horizontal="center"/>
    </xf>
    <xf numFmtId="0" fontId="4" fillId="2" borderId="0" xfId="8" applyFont="1" applyFill="1" applyAlignment="1">
      <alignment horizontal="left" indent="3"/>
    </xf>
    <xf numFmtId="3" fontId="4" fillId="2" borderId="0" xfId="2" applyNumberFormat="1" applyFont="1" applyFill="1" applyAlignment="1">
      <alignment horizontal="left" indent="2"/>
    </xf>
    <xf numFmtId="0" fontId="4" fillId="2" borderId="0" xfId="2" applyFont="1" applyFill="1" applyAlignment="1">
      <alignment horizontal="left" vertical="center" indent="2"/>
    </xf>
    <xf numFmtId="0" fontId="4" fillId="2" borderId="7" xfId="8" applyFont="1" applyFill="1" applyBorder="1" applyAlignment="1">
      <alignment horizontal="center" vertical="top"/>
    </xf>
    <xf numFmtId="0" fontId="4" fillId="2" borderId="0" xfId="8" applyFont="1" applyFill="1" applyAlignment="1">
      <alignment horizontal="left" vertical="top" indent="3"/>
    </xf>
    <xf numFmtId="0" fontId="4" fillId="2" borderId="0" xfId="8" applyFont="1" applyFill="1" applyAlignment="1">
      <alignment vertical="top"/>
    </xf>
    <xf numFmtId="164" fontId="4" fillId="2" borderId="0" xfId="8" applyNumberFormat="1" applyFont="1" applyFill="1" applyAlignment="1">
      <alignment vertical="top"/>
    </xf>
    <xf numFmtId="164" fontId="4" fillId="2" borderId="0" xfId="8" applyNumberFormat="1" applyFont="1" applyFill="1" applyAlignment="1">
      <alignment horizontal="right" vertical="top"/>
    </xf>
    <xf numFmtId="164" fontId="4" fillId="2" borderId="8" xfId="8" applyNumberFormat="1" applyFont="1" applyFill="1" applyBorder="1" applyAlignment="1">
      <alignment horizontal="right" vertical="top"/>
    </xf>
    <xf numFmtId="0" fontId="8" fillId="2" borderId="17" xfId="8" applyFont="1" applyFill="1" applyBorder="1"/>
    <xf numFmtId="0" fontId="4" fillId="2" borderId="0" xfId="2" applyFont="1" applyFill="1" applyAlignment="1">
      <alignment horizontal="left" indent="3"/>
    </xf>
    <xf numFmtId="3" fontId="4" fillId="2" borderId="0" xfId="2" applyNumberFormat="1" applyFont="1" applyFill="1" applyAlignment="1">
      <alignment horizontal="left" indent="3"/>
    </xf>
    <xf numFmtId="0" fontId="4" fillId="2" borderId="0" xfId="2" applyFont="1" applyFill="1" applyAlignment="1">
      <alignment horizontal="left" vertical="center" indent="3"/>
    </xf>
    <xf numFmtId="0" fontId="8" fillId="2" borderId="0" xfId="8" applyFont="1" applyFill="1" applyAlignment="1">
      <alignment horizontal="left" wrapText="1"/>
    </xf>
    <xf numFmtId="169" fontId="8" fillId="2" borderId="0" xfId="5" applyNumberFormat="1" applyFont="1" applyFill="1" applyBorder="1" applyAlignment="1"/>
    <xf numFmtId="169" fontId="8" fillId="2" borderId="8" xfId="5" applyNumberFormat="1" applyFont="1" applyFill="1" applyBorder="1" applyAlignment="1"/>
    <xf numFmtId="0" fontId="4" fillId="2" borderId="10" xfId="8" applyFont="1" applyFill="1" applyBorder="1" applyAlignment="1">
      <alignment horizontal="center" vertical="center"/>
    </xf>
    <xf numFmtId="0" fontId="8" fillId="2" borderId="15" xfId="8" applyFont="1" applyFill="1" applyBorder="1" applyAlignment="1">
      <alignment horizontal="left" vertical="center" wrapText="1"/>
    </xf>
    <xf numFmtId="0" fontId="4" fillId="2" borderId="15" xfId="8" applyFont="1" applyFill="1" applyBorder="1" applyAlignment="1">
      <alignment vertical="center"/>
    </xf>
    <xf numFmtId="0" fontId="10" fillId="4" borderId="5" xfId="3" applyFont="1" applyFill="1" applyBorder="1" applyAlignment="1">
      <alignment horizontal="center" wrapText="1"/>
    </xf>
    <xf numFmtId="0" fontId="10" fillId="4" borderId="11" xfId="10" applyFont="1" applyFill="1" applyBorder="1" applyAlignment="1">
      <alignment wrapText="1"/>
    </xf>
    <xf numFmtId="0" fontId="10" fillId="4" borderId="11" xfId="10" applyFont="1" applyFill="1" applyBorder="1" applyAlignment="1">
      <alignment vertical="top" wrapText="1"/>
    </xf>
    <xf numFmtId="177" fontId="10" fillId="2" borderId="6" xfId="3" applyNumberFormat="1" applyFont="1" applyFill="1" applyBorder="1" applyAlignment="1">
      <alignment horizontal="right"/>
    </xf>
    <xf numFmtId="0" fontId="10" fillId="4" borderId="7" xfId="3" applyFont="1" applyFill="1" applyBorder="1" applyAlignment="1">
      <alignment horizontal="center" vertical="center" wrapText="1"/>
    </xf>
    <xf numFmtId="0" fontId="10" fillId="4" borderId="0" xfId="3" applyFont="1" applyFill="1" applyBorder="1" applyAlignment="1">
      <alignment vertical="center" wrapText="1"/>
    </xf>
    <xf numFmtId="0" fontId="10" fillId="4" borderId="0" xfId="10" applyFont="1" applyFill="1" applyBorder="1" applyAlignment="1">
      <alignment vertical="top" wrapText="1"/>
    </xf>
    <xf numFmtId="0" fontId="10" fillId="4" borderId="5" xfId="10" applyFont="1" applyFill="1" applyBorder="1" applyAlignment="1">
      <alignment horizontal="center"/>
    </xf>
    <xf numFmtId="0" fontId="10" fillId="4" borderId="11" xfId="10" applyFont="1" applyFill="1" applyBorder="1"/>
    <xf numFmtId="177" fontId="10" fillId="4" borderId="11" xfId="10" applyNumberFormat="1" applyFont="1" applyFill="1" applyBorder="1" applyAlignment="1">
      <alignment horizontal="right"/>
    </xf>
    <xf numFmtId="177" fontId="10" fillId="4" borderId="6" xfId="10" applyNumberFormat="1" applyFont="1" applyFill="1" applyBorder="1" applyAlignment="1">
      <alignment horizontal="right"/>
    </xf>
    <xf numFmtId="0" fontId="12" fillId="4" borderId="7" xfId="10" applyFont="1" applyFill="1" applyBorder="1" applyAlignment="1">
      <alignment horizontal="center"/>
    </xf>
    <xf numFmtId="0" fontId="10" fillId="4" borderId="0" xfId="10" applyFont="1" applyFill="1" applyBorder="1" applyAlignment="1">
      <alignment horizontal="left" indent="1"/>
    </xf>
    <xf numFmtId="0" fontId="12" fillId="4" borderId="0" xfId="10" applyFont="1" applyFill="1" applyBorder="1"/>
    <xf numFmtId="177" fontId="10" fillId="4" borderId="0" xfId="10" applyNumberFormat="1" applyFont="1" applyFill="1" applyBorder="1" applyAlignment="1">
      <alignment horizontal="right"/>
    </xf>
    <xf numFmtId="177" fontId="10" fillId="4" borderId="8" xfId="10" applyNumberFormat="1" applyFont="1" applyFill="1" applyBorder="1" applyAlignment="1">
      <alignment horizontal="right"/>
    </xf>
    <xf numFmtId="0" fontId="12" fillId="4" borderId="0" xfId="10" applyFont="1" applyFill="1" applyBorder="1" applyAlignment="1">
      <alignment horizontal="left" indent="2"/>
    </xf>
    <xf numFmtId="177" fontId="12" fillId="4" borderId="0" xfId="10" applyNumberFormat="1" applyFont="1" applyFill="1" applyBorder="1" applyAlignment="1">
      <alignment horizontal="right"/>
    </xf>
    <xf numFmtId="177" fontId="12" fillId="4" borderId="8" xfId="10" applyNumberFormat="1" applyFont="1" applyFill="1" applyBorder="1" applyAlignment="1">
      <alignment horizontal="right"/>
    </xf>
    <xf numFmtId="0" fontId="12" fillId="4" borderId="0" xfId="10" applyFont="1" applyFill="1" applyBorder="1" applyAlignment="1">
      <alignment horizontal="left" indent="3"/>
    </xf>
    <xf numFmtId="0" fontId="12" fillId="4" borderId="0" xfId="10" applyFont="1" applyFill="1" applyBorder="1" applyAlignment="1">
      <alignment horizontal="left" indent="1"/>
    </xf>
    <xf numFmtId="177" fontId="12" fillId="4" borderId="0" xfId="10" applyNumberFormat="1" applyFont="1" applyFill="1" applyBorder="1"/>
    <xf numFmtId="177" fontId="12" fillId="4" borderId="8" xfId="10" applyNumberFormat="1" applyFont="1" applyFill="1" applyBorder="1"/>
    <xf numFmtId="0" fontId="12" fillId="4" borderId="7" xfId="10" applyFont="1" applyFill="1" applyBorder="1" applyAlignment="1">
      <alignment horizontal="center" vertical="top"/>
    </xf>
    <xf numFmtId="0" fontId="12" fillId="4" borderId="0" xfId="10" applyFont="1" applyFill="1" applyBorder="1" applyAlignment="1">
      <alignment vertical="top"/>
    </xf>
    <xf numFmtId="177" fontId="12" fillId="4" borderId="0" xfId="10" applyNumberFormat="1" applyFont="1" applyFill="1" applyBorder="1" applyAlignment="1">
      <alignment horizontal="right" vertical="top"/>
    </xf>
    <xf numFmtId="177" fontId="12" fillId="4" borderId="8" xfId="10" applyNumberFormat="1" applyFont="1" applyFill="1" applyBorder="1" applyAlignment="1">
      <alignment horizontal="right" vertical="top"/>
    </xf>
    <xf numFmtId="184" fontId="12" fillId="4" borderId="7" xfId="12" applyNumberFormat="1" applyFont="1" applyFill="1" applyBorder="1" applyAlignment="1">
      <alignment vertical="top"/>
    </xf>
    <xf numFmtId="0" fontId="12" fillId="4" borderId="10" xfId="10" applyFont="1" applyFill="1" applyBorder="1" applyAlignment="1">
      <alignment horizontal="center" vertical="center"/>
    </xf>
    <xf numFmtId="0" fontId="10" fillId="4" borderId="15" xfId="10" applyFont="1" applyFill="1" applyBorder="1" applyAlignment="1">
      <alignment horizontal="left" vertical="center" wrapText="1"/>
    </xf>
    <xf numFmtId="0" fontId="12" fillId="4" borderId="15" xfId="10" applyFont="1" applyFill="1" applyBorder="1" applyAlignment="1">
      <alignment vertical="center"/>
    </xf>
    <xf numFmtId="169" fontId="10" fillId="4" borderId="15" xfId="13" applyNumberFormat="1" applyFont="1" applyFill="1" applyBorder="1" applyAlignment="1">
      <alignment vertical="center"/>
    </xf>
    <xf numFmtId="169" fontId="10" fillId="4" borderId="16" xfId="13" applyNumberFormat="1" applyFont="1" applyFill="1" applyBorder="1" applyAlignment="1">
      <alignment vertical="center"/>
    </xf>
    <xf numFmtId="0" fontId="10" fillId="4" borderId="22" xfId="3" applyFont="1" applyFill="1" applyBorder="1" applyAlignment="1">
      <alignment horizontal="center" wrapText="1"/>
    </xf>
    <xf numFmtId="0" fontId="10" fillId="4" borderId="0" xfId="10" applyFont="1" applyFill="1" applyBorder="1" applyAlignment="1">
      <alignment wrapText="1"/>
    </xf>
    <xf numFmtId="177" fontId="10" fillId="4" borderId="0" xfId="3" applyNumberFormat="1" applyFont="1" applyFill="1" applyBorder="1" applyAlignment="1">
      <alignment horizontal="right"/>
    </xf>
    <xf numFmtId="0" fontId="10" fillId="4" borderId="9" xfId="3" applyNumberFormat="1" applyFont="1" applyFill="1" applyBorder="1" applyAlignment="1">
      <alignment horizontal="right"/>
    </xf>
    <xf numFmtId="0" fontId="10" fillId="4" borderId="20" xfId="3" applyFont="1" applyFill="1" applyBorder="1" applyAlignment="1">
      <alignment vertical="center" wrapText="1"/>
    </xf>
    <xf numFmtId="0" fontId="10" fillId="4" borderId="20" xfId="10" applyFont="1" applyFill="1" applyBorder="1" applyAlignment="1">
      <alignment vertical="top" wrapText="1"/>
    </xf>
    <xf numFmtId="177" fontId="10" fillId="4" borderId="20" xfId="3" applyNumberFormat="1" applyFont="1" applyFill="1" applyBorder="1" applyAlignment="1">
      <alignment horizontal="right"/>
    </xf>
    <xf numFmtId="177" fontId="10" fillId="4" borderId="23" xfId="10" applyNumberFormat="1" applyFont="1" applyFill="1" applyBorder="1" applyAlignment="1">
      <alignment horizontal="right"/>
    </xf>
    <xf numFmtId="0" fontId="10" fillId="4" borderId="22" xfId="10" applyFont="1" applyFill="1" applyBorder="1" applyAlignment="1">
      <alignment horizontal="center"/>
    </xf>
    <xf numFmtId="0" fontId="10" fillId="4" borderId="0" xfId="10" applyFont="1" applyFill="1"/>
    <xf numFmtId="0" fontId="12" fillId="4" borderId="22" xfId="10" applyFont="1" applyFill="1" applyBorder="1" applyAlignment="1">
      <alignment horizontal="center"/>
    </xf>
    <xf numFmtId="0" fontId="10" fillId="4" borderId="0" xfId="10" applyFont="1" applyFill="1" applyAlignment="1">
      <alignment horizontal="left" indent="1"/>
    </xf>
    <xf numFmtId="0" fontId="12" fillId="4" borderId="0" xfId="10" applyFont="1" applyFill="1"/>
    <xf numFmtId="0" fontId="12" fillId="2" borderId="0" xfId="10" applyFont="1" applyFill="1"/>
    <xf numFmtId="0" fontId="12" fillId="4" borderId="0" xfId="10" applyFont="1" applyFill="1" applyAlignment="1">
      <alignment horizontal="left" indent="3"/>
    </xf>
    <xf numFmtId="0" fontId="12" fillId="2" borderId="22" xfId="10" applyFont="1" applyFill="1" applyBorder="1" applyAlignment="1">
      <alignment horizontal="center"/>
    </xf>
    <xf numFmtId="0" fontId="12" fillId="2" borderId="0" xfId="10" applyFont="1" applyFill="1" applyAlignment="1">
      <alignment horizontal="left" indent="3"/>
    </xf>
    <xf numFmtId="0" fontId="12" fillId="4" borderId="0" xfId="10" applyFont="1" applyFill="1" applyAlignment="1">
      <alignment horizontal="left" indent="1"/>
    </xf>
    <xf numFmtId="0" fontId="12" fillId="4" borderId="22" xfId="10" applyFont="1" applyFill="1" applyBorder="1" applyAlignment="1">
      <alignment horizontal="center" vertical="top"/>
    </xf>
    <xf numFmtId="0" fontId="12" fillId="4" borderId="0" xfId="10" applyFont="1" applyFill="1" applyAlignment="1">
      <alignment vertical="top"/>
    </xf>
    <xf numFmtId="184" fontId="12" fillId="4" borderId="22" xfId="12" applyNumberFormat="1" applyFont="1" applyFill="1" applyBorder="1" applyAlignment="1">
      <alignment vertical="top"/>
    </xf>
    <xf numFmtId="0" fontId="12" fillId="4" borderId="24" xfId="10" applyFont="1" applyFill="1" applyBorder="1" applyAlignment="1">
      <alignment horizontal="center" vertical="center"/>
    </xf>
    <xf numFmtId="0" fontId="10" fillId="4" borderId="25" xfId="10" applyFont="1" applyFill="1" applyBorder="1" applyAlignment="1">
      <alignment horizontal="left" vertical="center" wrapText="1"/>
    </xf>
    <xf numFmtId="0" fontId="12" fillId="4" borderId="25" xfId="10" applyFont="1" applyFill="1" applyBorder="1" applyAlignment="1">
      <alignment vertical="center"/>
    </xf>
    <xf numFmtId="169" fontId="10" fillId="4" borderId="25" xfId="13" applyNumberFormat="1" applyFont="1" applyFill="1" applyBorder="1" applyAlignment="1">
      <alignment vertical="center"/>
    </xf>
    <xf numFmtId="169" fontId="10" fillId="4" borderId="26" xfId="13" applyNumberFormat="1" applyFont="1" applyFill="1" applyBorder="1" applyAlignment="1">
      <alignment vertical="center"/>
    </xf>
    <xf numFmtId="164" fontId="4" fillId="2" borderId="15" xfId="7" applyNumberFormat="1" applyFont="1" applyFill="1" applyBorder="1" applyAlignment="1">
      <alignment vertical="center"/>
    </xf>
    <xf numFmtId="164" fontId="4" fillId="2" borderId="15" xfId="7" applyNumberFormat="1" applyFont="1" applyFill="1" applyBorder="1" applyAlignment="1">
      <alignment horizontal="right" vertical="center"/>
    </xf>
    <xf numFmtId="179" fontId="4" fillId="2" borderId="0" xfId="7" applyNumberFormat="1" applyFont="1" applyFill="1"/>
    <xf numFmtId="179" fontId="4" fillId="2" borderId="0" xfId="7" applyNumberFormat="1" applyFont="1" applyFill="1" applyBorder="1" applyAlignment="1">
      <alignment vertical="center"/>
    </xf>
    <xf numFmtId="0" fontId="8" fillId="2" borderId="11" xfId="2" applyFont="1" applyFill="1" applyBorder="1" applyAlignment="1">
      <alignment vertical="top"/>
    </xf>
    <xf numFmtId="179" fontId="4" fillId="2" borderId="0" xfId="7" applyNumberFormat="1" applyFont="1" applyFill="1" applyBorder="1"/>
    <xf numFmtId="0" fontId="8" fillId="2" borderId="13" xfId="2" applyFont="1" applyFill="1" applyBorder="1" applyAlignment="1">
      <alignment vertical="center"/>
    </xf>
    <xf numFmtId="0" fontId="8" fillId="2" borderId="13" xfId="2" applyFont="1" applyFill="1" applyBorder="1" applyAlignment="1">
      <alignment vertical="top"/>
    </xf>
    <xf numFmtId="0" fontId="8" fillId="2" borderId="7" xfId="14" applyFont="1" applyFill="1" applyBorder="1" applyAlignment="1">
      <alignment horizontal="left" vertical="center"/>
    </xf>
    <xf numFmtId="0" fontId="8" fillId="2" borderId="0" xfId="14" applyFont="1" applyFill="1" applyAlignment="1">
      <alignment horizontal="left"/>
    </xf>
    <xf numFmtId="164" fontId="8" fillId="2" borderId="8" xfId="7" applyNumberFormat="1" applyFont="1" applyFill="1" applyBorder="1" applyAlignment="1">
      <alignment horizontal="right" wrapText="1"/>
    </xf>
    <xf numFmtId="179" fontId="8" fillId="2" borderId="0" xfId="7" applyNumberFormat="1" applyFont="1" applyFill="1" applyBorder="1" applyAlignment="1"/>
    <xf numFmtId="179" fontId="4" fillId="2" borderId="7" xfId="7" applyNumberFormat="1" applyFont="1" applyFill="1" applyBorder="1" applyAlignment="1"/>
    <xf numFmtId="0" fontId="4" fillId="2" borderId="0" xfId="14" applyFont="1" applyFill="1" applyAlignment="1">
      <alignment horizontal="left" indent="1"/>
    </xf>
    <xf numFmtId="164" fontId="4" fillId="2" borderId="8" xfId="7" applyNumberFormat="1" applyFont="1" applyFill="1" applyBorder="1" applyAlignment="1">
      <alignment horizontal="right" wrapText="1"/>
    </xf>
    <xf numFmtId="179" fontId="4" fillId="2" borderId="0" xfId="7" applyNumberFormat="1" applyFont="1" applyFill="1" applyBorder="1" applyAlignment="1"/>
    <xf numFmtId="3" fontId="4" fillId="2" borderId="0" xfId="2" applyNumberFormat="1" applyFont="1" applyFill="1" applyAlignment="1">
      <alignment horizontal="left"/>
    </xf>
    <xf numFmtId="179" fontId="4" fillId="2" borderId="7" xfId="7" applyNumberFormat="1" applyFont="1" applyFill="1" applyBorder="1" applyAlignment="1">
      <alignment vertical="top"/>
    </xf>
    <xf numFmtId="0" fontId="4" fillId="2" borderId="0" xfId="2" applyFont="1" applyFill="1" applyAlignment="1">
      <alignment horizontal="left" vertical="top" indent="2"/>
    </xf>
    <xf numFmtId="179" fontId="4" fillId="2" borderId="0" xfId="7" applyNumberFormat="1" applyFont="1" applyFill="1" applyBorder="1" applyAlignment="1">
      <alignment vertical="top"/>
    </xf>
    <xf numFmtId="164" fontId="4" fillId="2" borderId="0" xfId="7" applyNumberFormat="1" applyFont="1" applyFill="1" applyBorder="1" applyAlignment="1">
      <alignment vertical="top"/>
    </xf>
    <xf numFmtId="179" fontId="4" fillId="2" borderId="7" xfId="7" applyNumberFormat="1" applyFont="1" applyFill="1" applyBorder="1"/>
    <xf numFmtId="179" fontId="4" fillId="2" borderId="0" xfId="7" applyNumberFormat="1" applyFont="1" applyFill="1" applyBorder="1" applyAlignment="1">
      <alignment horizontal="left" indent="1"/>
    </xf>
    <xf numFmtId="164" fontId="4" fillId="2" borderId="13" xfId="7" applyNumberFormat="1" applyFont="1" applyFill="1" applyBorder="1"/>
    <xf numFmtId="164" fontId="4" fillId="2" borderId="13" xfId="7" applyNumberFormat="1" applyFont="1" applyFill="1" applyBorder="1" applyAlignment="1">
      <alignment horizontal="right"/>
    </xf>
    <xf numFmtId="179" fontId="4" fillId="2" borderId="13" xfId="7" applyNumberFormat="1" applyFont="1" applyFill="1" applyBorder="1"/>
    <xf numFmtId="179" fontId="4" fillId="2" borderId="14" xfId="7" applyNumberFormat="1" applyFont="1" applyFill="1" applyBorder="1"/>
    <xf numFmtId="179" fontId="8" fillId="2" borderId="7" xfId="1" applyNumberFormat="1" applyFont="1" applyFill="1" applyBorder="1" applyAlignment="1" applyProtection="1">
      <alignment vertical="justify"/>
    </xf>
    <xf numFmtId="0" fontId="8" fillId="2" borderId="17" xfId="2" applyFont="1" applyFill="1" applyBorder="1" applyAlignment="1">
      <alignment wrapText="1"/>
    </xf>
    <xf numFmtId="179" fontId="4" fillId="2" borderId="17" xfId="7" applyNumberFormat="1" applyFont="1" applyFill="1" applyBorder="1" applyAlignment="1"/>
    <xf numFmtId="0" fontId="8" fillId="2" borderId="13" xfId="2" applyFont="1" applyFill="1" applyBorder="1"/>
    <xf numFmtId="179" fontId="26" fillId="2" borderId="13" xfId="7" applyNumberFormat="1" applyFont="1" applyFill="1" applyBorder="1" applyAlignment="1"/>
    <xf numFmtId="179" fontId="8" fillId="2" borderId="7" xfId="7" applyNumberFormat="1" applyFont="1" applyFill="1" applyBorder="1" applyAlignment="1"/>
    <xf numFmtId="0" fontId="8" fillId="2" borderId="17" xfId="14" applyFont="1" applyFill="1" applyBorder="1" applyAlignment="1">
      <alignment horizontal="left"/>
    </xf>
    <xf numFmtId="164" fontId="4" fillId="2" borderId="17" xfId="2" applyNumberFormat="1" applyFont="1" applyFill="1" applyBorder="1"/>
    <xf numFmtId="164" fontId="8" fillId="2" borderId="17" xfId="7" applyNumberFormat="1" applyFont="1" applyFill="1" applyBorder="1" applyAlignment="1">
      <alignment horizontal="right"/>
    </xf>
    <xf numFmtId="3" fontId="8" fillId="2" borderId="0" xfId="2" applyNumberFormat="1" applyFont="1" applyFill="1" applyAlignment="1">
      <alignment horizontal="left"/>
    </xf>
    <xf numFmtId="164" fontId="8" fillId="2" borderId="0" xfId="2" applyNumberFormat="1" applyFont="1" applyFill="1" applyAlignment="1">
      <alignment horizontal="left"/>
    </xf>
    <xf numFmtId="179" fontId="27" fillId="2" borderId="10" xfId="7" applyNumberFormat="1" applyFont="1" applyFill="1" applyBorder="1" applyAlignment="1"/>
    <xf numFmtId="179" fontId="4" fillId="2" borderId="15" xfId="7" applyNumberFormat="1" applyFont="1" applyFill="1" applyBorder="1" applyAlignment="1"/>
    <xf numFmtId="179" fontId="4" fillId="2" borderId="16" xfId="7" applyNumberFormat="1" applyFont="1" applyFill="1" applyBorder="1" applyAlignment="1"/>
    <xf numFmtId="164" fontId="4" fillId="2" borderId="0" xfId="7" applyNumberFormat="1" applyFont="1" applyFill="1"/>
    <xf numFmtId="164" fontId="8" fillId="2" borderId="0" xfId="7" applyNumberFormat="1" applyFont="1" applyFill="1" applyAlignment="1">
      <alignment horizontal="right" wrapText="1"/>
    </xf>
    <xf numFmtId="164" fontId="8" fillId="2" borderId="0" xfId="7" applyNumberFormat="1" applyFont="1" applyFill="1" applyBorder="1" applyAlignment="1">
      <alignment horizontal="right" wrapText="1"/>
    </xf>
    <xf numFmtId="3" fontId="8" fillId="2" borderId="0" xfId="2" applyNumberFormat="1" applyFont="1" applyFill="1"/>
    <xf numFmtId="164" fontId="4" fillId="2" borderId="0" xfId="7" applyNumberFormat="1" applyFont="1" applyFill="1" applyAlignment="1">
      <alignment horizontal="right" wrapText="1"/>
    </xf>
    <xf numFmtId="164" fontId="4" fillId="2" borderId="0" xfId="7" applyNumberFormat="1" applyFont="1" applyFill="1" applyBorder="1" applyAlignment="1">
      <alignment horizontal="right" wrapText="1"/>
    </xf>
    <xf numFmtId="9" fontId="4" fillId="2" borderId="0" xfId="5" applyFont="1" applyFill="1" applyBorder="1"/>
    <xf numFmtId="179" fontId="8" fillId="2" borderId="0" xfId="7" applyNumberFormat="1" applyFont="1" applyFill="1"/>
    <xf numFmtId="179" fontId="8" fillId="2" borderId="15" xfId="7" applyNumberFormat="1" applyFont="1" applyFill="1" applyBorder="1" applyAlignment="1">
      <alignment horizontal="left" vertical="center"/>
    </xf>
    <xf numFmtId="164" fontId="4" fillId="2" borderId="15" xfId="7" applyNumberFormat="1" applyFont="1" applyFill="1" applyBorder="1" applyAlignment="1">
      <alignment horizontal="right" vertical="top" wrapText="1"/>
    </xf>
    <xf numFmtId="164" fontId="4" fillId="2" borderId="16" xfId="7" applyNumberFormat="1" applyFont="1" applyFill="1" applyBorder="1" applyAlignment="1">
      <alignment horizontal="right" vertical="top" wrapText="1"/>
    </xf>
    <xf numFmtId="179" fontId="8" fillId="2" borderId="0" xfId="1" applyNumberFormat="1" applyFont="1" applyFill="1" applyAlignment="1" applyProtection="1">
      <alignment vertical="justify"/>
    </xf>
    <xf numFmtId="179" fontId="26" fillId="2" borderId="13" xfId="7" applyNumberFormat="1" applyFont="1" applyFill="1" applyBorder="1"/>
    <xf numFmtId="179" fontId="8" fillId="2" borderId="0" xfId="1" applyNumberFormat="1" applyFont="1" applyFill="1" applyAlignment="1" applyProtection="1">
      <alignment horizontal="center" vertical="justify"/>
    </xf>
    <xf numFmtId="0" fontId="8" fillId="2" borderId="27" xfId="2" applyFont="1" applyFill="1" applyBorder="1" applyAlignment="1">
      <alignment wrapText="1"/>
    </xf>
    <xf numFmtId="179" fontId="4" fillId="2" borderId="27" xfId="7" applyNumberFormat="1" applyFont="1" applyFill="1" applyBorder="1"/>
    <xf numFmtId="164" fontId="8" fillId="2" borderId="27" xfId="7" applyNumberFormat="1" applyFont="1" applyFill="1" applyBorder="1" applyAlignment="1">
      <alignment horizontal="right" wrapText="1"/>
    </xf>
    <xf numFmtId="164" fontId="8" fillId="2" borderId="28" xfId="7" applyNumberFormat="1" applyFont="1" applyFill="1" applyBorder="1" applyAlignment="1">
      <alignment horizontal="right" wrapText="1"/>
    </xf>
    <xf numFmtId="164" fontId="8" fillId="2" borderId="18" xfId="7" applyNumberFormat="1" applyFont="1" applyFill="1" applyBorder="1" applyAlignment="1">
      <alignment horizontal="right" wrapText="1"/>
    </xf>
    <xf numFmtId="3" fontId="4" fillId="2" borderId="0" xfId="2" applyNumberFormat="1" applyFont="1" applyFill="1"/>
    <xf numFmtId="3" fontId="8" fillId="2" borderId="15" xfId="2" applyNumberFormat="1" applyFont="1" applyFill="1" applyBorder="1"/>
    <xf numFmtId="0" fontId="8" fillId="2" borderId="15" xfId="2" applyFont="1" applyFill="1" applyBorder="1" applyAlignment="1">
      <alignment horizontal="left"/>
    </xf>
    <xf numFmtId="179" fontId="4" fillId="2" borderId="15" xfId="7" applyNumberFormat="1" applyFont="1" applyFill="1" applyBorder="1"/>
    <xf numFmtId="164" fontId="8" fillId="2" borderId="15" xfId="7" applyNumberFormat="1" applyFont="1" applyFill="1" applyBorder="1" applyAlignment="1">
      <alignment horizontal="right" wrapText="1"/>
    </xf>
    <xf numFmtId="164" fontId="8" fillId="2" borderId="16" xfId="7" applyNumberFormat="1" applyFont="1" applyFill="1" applyBorder="1" applyAlignment="1">
      <alignment horizontal="right" wrapText="1"/>
    </xf>
    <xf numFmtId="164" fontId="28" fillId="2" borderId="15" xfId="2" applyNumberFormat="1" applyFont="1" applyFill="1" applyBorder="1" applyAlignment="1">
      <alignment vertical="center"/>
    </xf>
    <xf numFmtId="0" fontId="4" fillId="2" borderId="15" xfId="2" applyFont="1" applyFill="1" applyBorder="1" applyAlignment="1">
      <alignment horizontal="left" vertical="center" indent="1"/>
    </xf>
    <xf numFmtId="0" fontId="4" fillId="2" borderId="15" xfId="2" applyFont="1" applyFill="1" applyBorder="1" applyAlignment="1">
      <alignment horizontal="left" vertical="center"/>
    </xf>
    <xf numFmtId="164" fontId="4" fillId="2" borderId="15" xfId="7" applyNumberFormat="1" applyFont="1" applyFill="1" applyBorder="1" applyAlignment="1">
      <alignment horizontal="right" vertical="center" wrapText="1"/>
    </xf>
    <xf numFmtId="164" fontId="4" fillId="2" borderId="16" xfId="7" applyNumberFormat="1" applyFont="1" applyFill="1" applyBorder="1" applyAlignment="1">
      <alignment horizontal="right" vertical="center" wrapText="1"/>
    </xf>
    <xf numFmtId="179" fontId="8" fillId="2" borderId="0" xfId="1" applyNumberFormat="1" applyFont="1" applyFill="1" applyBorder="1" applyAlignment="1" applyProtection="1">
      <alignment horizontal="center" vertical="justify"/>
    </xf>
    <xf numFmtId="3" fontId="4" fillId="2" borderId="27" xfId="2" applyNumberFormat="1" applyFont="1" applyFill="1" applyBorder="1" applyAlignment="1">
      <alignment horizontal="left" indent="1"/>
    </xf>
    <xf numFmtId="3" fontId="8" fillId="2" borderId="0" xfId="2" applyNumberFormat="1" applyFont="1" applyFill="1" applyAlignment="1">
      <alignment wrapText="1"/>
    </xf>
    <xf numFmtId="179" fontId="8" fillId="2" borderId="0" xfId="7" applyNumberFormat="1" applyFont="1" applyFill="1" applyAlignment="1">
      <alignment wrapText="1"/>
    </xf>
    <xf numFmtId="179" fontId="8" fillId="2" borderId="0" xfId="7" applyNumberFormat="1" applyFont="1" applyFill="1" applyBorder="1" applyAlignment="1">
      <alignment wrapText="1"/>
    </xf>
    <xf numFmtId="0" fontId="4" fillId="2" borderId="15" xfId="2" applyFont="1" applyFill="1" applyBorder="1" applyAlignment="1">
      <alignment horizontal="left" indent="3"/>
    </xf>
    <xf numFmtId="164" fontId="4" fillId="2" borderId="15" xfId="7" applyNumberFormat="1" applyFont="1" applyFill="1" applyBorder="1" applyAlignment="1">
      <alignment horizontal="right" wrapText="1"/>
    </xf>
    <xf numFmtId="164" fontId="4" fillId="2" borderId="16" xfId="7" applyNumberFormat="1" applyFont="1" applyFill="1" applyBorder="1" applyAlignment="1">
      <alignment horizontal="right" wrapText="1"/>
    </xf>
    <xf numFmtId="179" fontId="8" fillId="2" borderId="0" xfId="7" applyNumberFormat="1" applyFont="1" applyFill="1" applyBorder="1" applyAlignment="1">
      <alignment horizontal="right" wrapText="1"/>
    </xf>
    <xf numFmtId="179" fontId="8" fillId="2" borderId="8" xfId="7" applyNumberFormat="1" applyFont="1" applyFill="1" applyBorder="1" applyAlignment="1">
      <alignment horizontal="right" wrapText="1"/>
    </xf>
    <xf numFmtId="179" fontId="4" fillId="2" borderId="0" xfId="7" applyNumberFormat="1" applyFont="1" applyFill="1" applyBorder="1" applyAlignment="1">
      <alignment horizontal="right" wrapText="1"/>
    </xf>
    <xf numFmtId="179" fontId="4" fillId="2" borderId="8" xfId="7" applyNumberFormat="1" applyFont="1" applyFill="1" applyBorder="1" applyAlignment="1">
      <alignment horizontal="right" wrapText="1"/>
    </xf>
    <xf numFmtId="0" fontId="4" fillId="2" borderId="0" xfId="2" applyFont="1" applyFill="1" applyAlignment="1">
      <alignment horizontal="left" vertical="top"/>
    </xf>
    <xf numFmtId="164" fontId="4" fillId="2" borderId="0" xfId="7" applyNumberFormat="1" applyFont="1" applyFill="1" applyAlignment="1">
      <alignment horizontal="right" vertical="top" wrapText="1"/>
    </xf>
    <xf numFmtId="179" fontId="4" fillId="2" borderId="0" xfId="7" applyNumberFormat="1" applyFont="1" applyFill="1" applyBorder="1" applyAlignment="1">
      <alignment horizontal="right" vertical="top" wrapText="1"/>
    </xf>
    <xf numFmtId="179" fontId="4" fillId="2" borderId="8" xfId="7" applyNumberFormat="1" applyFont="1" applyFill="1" applyBorder="1" applyAlignment="1">
      <alignment horizontal="right" vertical="top" wrapText="1"/>
    </xf>
    <xf numFmtId="179" fontId="4" fillId="2" borderId="11" xfId="7" applyNumberFormat="1" applyFont="1" applyFill="1" applyBorder="1"/>
    <xf numFmtId="164" fontId="8" fillId="2" borderId="11" xfId="7" applyNumberFormat="1" applyFont="1" applyFill="1" applyBorder="1" applyAlignment="1">
      <alignment horizontal="right" wrapText="1"/>
    </xf>
    <xf numFmtId="185" fontId="4" fillId="2" borderId="15" xfId="7" applyNumberFormat="1" applyFont="1" applyFill="1" applyBorder="1" applyAlignment="1">
      <alignment horizontal="right" vertical="center"/>
    </xf>
    <xf numFmtId="185" fontId="8" fillId="2" borderId="17" xfId="7" applyNumberFormat="1" applyFont="1" applyFill="1" applyBorder="1" applyAlignment="1">
      <alignment horizontal="right" wrapText="1"/>
    </xf>
    <xf numFmtId="164" fontId="8" fillId="2" borderId="6" xfId="7" applyNumberFormat="1" applyFont="1" applyFill="1" applyBorder="1" applyAlignment="1">
      <alignment horizontal="right" wrapText="1"/>
    </xf>
    <xf numFmtId="3" fontId="4" fillId="2" borderId="0" xfId="2" applyNumberFormat="1" applyFont="1" applyFill="1" applyAlignment="1">
      <alignment horizontal="left" indent="1"/>
    </xf>
    <xf numFmtId="185" fontId="4" fillId="2" borderId="0" xfId="7" applyNumberFormat="1" applyFont="1" applyFill="1" applyBorder="1" applyAlignment="1">
      <alignment horizontal="right" wrapText="1"/>
    </xf>
    <xf numFmtId="185" fontId="4" fillId="2" borderId="19" xfId="7" applyNumberFormat="1" applyFont="1" applyFill="1" applyBorder="1" applyAlignment="1">
      <alignment horizontal="right" wrapText="1"/>
    </xf>
    <xf numFmtId="185" fontId="4" fillId="2" borderId="8" xfId="7" applyNumberFormat="1" applyFont="1" applyFill="1" applyBorder="1" applyAlignment="1">
      <alignment horizontal="right" wrapText="1"/>
    </xf>
    <xf numFmtId="179" fontId="29" fillId="2" borderId="0" xfId="7" applyNumberFormat="1" applyFont="1" applyFill="1" applyBorder="1"/>
    <xf numFmtId="3" fontId="17" fillId="2" borderId="0" xfId="2" applyNumberFormat="1" applyFont="1" applyFill="1" applyAlignment="1">
      <alignment horizontal="left" vertical="center" wrapText="1"/>
    </xf>
    <xf numFmtId="185" fontId="8" fillId="2" borderId="0" xfId="7" applyNumberFormat="1" applyFont="1" applyFill="1" applyBorder="1" applyAlignment="1">
      <alignment horizontal="right" wrapText="1"/>
    </xf>
    <xf numFmtId="185" fontId="8" fillId="2" borderId="8" xfId="7" applyNumberFormat="1" applyFont="1" applyFill="1" applyBorder="1" applyAlignment="1">
      <alignment horizontal="right" wrapText="1"/>
    </xf>
    <xf numFmtId="180" fontId="4" fillId="2" borderId="0" xfId="7" applyNumberFormat="1" applyFont="1" applyFill="1" applyBorder="1"/>
    <xf numFmtId="186" fontId="12" fillId="3" borderId="0" xfId="12" applyNumberFormat="1" applyFont="1" applyFill="1"/>
    <xf numFmtId="3" fontId="10" fillId="4" borderId="0" xfId="3" applyNumberFormat="1" applyFont="1" applyFill="1" applyAlignment="1">
      <alignment horizontal="left"/>
    </xf>
    <xf numFmtId="3" fontId="10" fillId="2" borderId="0" xfId="3" applyNumberFormat="1" applyFont="1" applyFill="1" applyAlignment="1">
      <alignment horizontal="left" indent="1"/>
    </xf>
    <xf numFmtId="187" fontId="10" fillId="4" borderId="0" xfId="12" applyNumberFormat="1" applyFont="1" applyFill="1" applyBorder="1" applyAlignment="1">
      <alignment horizontal="right" wrapText="1"/>
    </xf>
    <xf numFmtId="3" fontId="12" fillId="4" borderId="0" xfId="3" applyNumberFormat="1" applyFont="1" applyFill="1" applyAlignment="1">
      <alignment horizontal="left" indent="1"/>
    </xf>
    <xf numFmtId="3" fontId="12" fillId="2" borderId="0" xfId="3" applyNumberFormat="1" applyFont="1" applyFill="1" applyAlignment="1">
      <alignment horizontal="left" indent="1"/>
    </xf>
    <xf numFmtId="187" fontId="12" fillId="4" borderId="0" xfId="12" applyNumberFormat="1" applyFont="1" applyFill="1" applyBorder="1" applyAlignment="1">
      <alignment horizontal="right" wrapText="1"/>
    </xf>
    <xf numFmtId="186" fontId="12" fillId="3" borderId="0" xfId="12" applyNumberFormat="1" applyFont="1" applyFill="1" applyAlignment="1">
      <alignment vertical="top"/>
    </xf>
    <xf numFmtId="0" fontId="12" fillId="4" borderId="0" xfId="3" applyFont="1" applyFill="1" applyBorder="1" applyAlignment="1">
      <alignment horizontal="left" vertical="top" indent="1"/>
    </xf>
    <xf numFmtId="186" fontId="12" fillId="2" borderId="0" xfId="12" applyNumberFormat="1" applyFont="1" applyFill="1" applyBorder="1" applyAlignment="1">
      <alignment vertical="top"/>
    </xf>
    <xf numFmtId="3" fontId="8" fillId="2" borderId="0" xfId="2" applyNumberFormat="1" applyFont="1" applyFill="1" applyAlignment="1">
      <alignment horizontal="left" indent="1"/>
    </xf>
    <xf numFmtId="185" fontId="8" fillId="2" borderId="19" xfId="7" applyNumberFormat="1" applyFont="1" applyFill="1" applyBorder="1" applyAlignment="1">
      <alignment horizontal="right" wrapText="1"/>
    </xf>
    <xf numFmtId="179" fontId="4" fillId="2" borderId="15" xfId="7" applyNumberFormat="1" applyFont="1" applyFill="1" applyBorder="1" applyAlignment="1">
      <alignment vertical="top"/>
    </xf>
    <xf numFmtId="185" fontId="4" fillId="2" borderId="15" xfId="7" applyNumberFormat="1" applyFont="1" applyFill="1" applyBorder="1" applyAlignment="1">
      <alignment horizontal="right" vertical="top" wrapText="1"/>
    </xf>
    <xf numFmtId="185" fontId="4" fillId="2" borderId="16" xfId="7" applyNumberFormat="1" applyFont="1" applyFill="1" applyBorder="1" applyAlignment="1">
      <alignment horizontal="right" vertical="top" wrapText="1"/>
    </xf>
    <xf numFmtId="3" fontId="10" fillId="4" borderId="0" xfId="3" applyNumberFormat="1" applyFont="1" applyFill="1" applyAlignment="1">
      <alignment horizontal="left" indent="1"/>
    </xf>
    <xf numFmtId="187" fontId="12" fillId="4" borderId="0" xfId="12" applyNumberFormat="1" applyFont="1" applyFill="1" applyAlignment="1">
      <alignment horizontal="right" wrapText="1"/>
    </xf>
    <xf numFmtId="186" fontId="12" fillId="4" borderId="0" xfId="12" applyNumberFormat="1" applyFont="1" applyFill="1" applyBorder="1" applyAlignment="1">
      <alignment vertical="top"/>
    </xf>
    <xf numFmtId="185" fontId="4" fillId="2" borderId="0" xfId="7" quotePrefix="1" applyNumberFormat="1" applyFont="1" applyFill="1" applyBorder="1" applyAlignment="1">
      <alignment horizontal="right" wrapText="1"/>
    </xf>
    <xf numFmtId="188" fontId="4" fillId="2" borderId="0" xfId="7" applyNumberFormat="1" applyFont="1" applyFill="1" applyBorder="1"/>
    <xf numFmtId="185" fontId="8" fillId="2" borderId="0" xfId="7" quotePrefix="1" applyNumberFormat="1" applyFont="1" applyFill="1" applyBorder="1" applyAlignment="1">
      <alignment horizontal="right" wrapText="1"/>
    </xf>
    <xf numFmtId="185" fontId="4" fillId="2" borderId="0" xfId="7" applyNumberFormat="1" applyFont="1" applyFill="1" applyBorder="1" applyAlignment="1">
      <alignment horizontal="right"/>
    </xf>
    <xf numFmtId="185" fontId="4" fillId="2" borderId="8" xfId="7" applyNumberFormat="1" applyFont="1" applyFill="1" applyBorder="1" applyAlignment="1">
      <alignment horizontal="right"/>
    </xf>
    <xf numFmtId="186" fontId="10" fillId="3" borderId="7" xfId="12" applyNumberFormat="1" applyFont="1" applyFill="1" applyBorder="1"/>
    <xf numFmtId="0" fontId="8" fillId="4" borderId="0" xfId="3" applyFont="1" applyFill="1" applyBorder="1" applyAlignment="1">
      <alignment horizontal="left"/>
    </xf>
    <xf numFmtId="0" fontId="8" fillId="4" borderId="0" xfId="3" applyFont="1" applyFill="1" applyAlignment="1">
      <alignment horizontal="left" indent="1"/>
    </xf>
    <xf numFmtId="186" fontId="10" fillId="3" borderId="0" xfId="12" applyNumberFormat="1" applyFont="1" applyFill="1"/>
    <xf numFmtId="3" fontId="10" fillId="3" borderId="7" xfId="3" applyNumberFormat="1" applyFont="1" applyFill="1" applyBorder="1" applyAlignment="1">
      <alignment horizontal="left" indent="1"/>
    </xf>
    <xf numFmtId="3" fontId="4" fillId="2" borderId="0" xfId="3" applyNumberFormat="1" applyFont="1" applyFill="1" applyBorder="1" applyAlignment="1">
      <alignment horizontal="left" indent="1"/>
    </xf>
    <xf numFmtId="0" fontId="8" fillId="4" borderId="0" xfId="3" applyFont="1" applyFill="1" applyBorder="1" applyAlignment="1">
      <alignment horizontal="left" indent="1"/>
    </xf>
    <xf numFmtId="186" fontId="10" fillId="3" borderId="0" xfId="12" applyNumberFormat="1" applyFont="1" applyFill="1" applyAlignment="1">
      <alignment horizontal="left" indent="1"/>
    </xf>
    <xf numFmtId="186" fontId="10" fillId="3" borderId="7" xfId="12" applyNumberFormat="1" applyFont="1" applyFill="1" applyBorder="1" applyAlignment="1">
      <alignment horizontal="left" indent="1"/>
    </xf>
    <xf numFmtId="0" fontId="4" fillId="4" borderId="0" xfId="3" applyFont="1" applyFill="1" applyBorder="1" applyAlignment="1">
      <alignment horizontal="left" indent="1"/>
    </xf>
    <xf numFmtId="0" fontId="8" fillId="4" borderId="0" xfId="3" applyFont="1" applyFill="1" applyAlignment="1">
      <alignment horizontal="left" indent="2"/>
    </xf>
    <xf numFmtId="3" fontId="4" fillId="2" borderId="0" xfId="3" applyNumberFormat="1" applyFont="1" applyFill="1" applyBorder="1" applyAlignment="1">
      <alignment horizontal="left" indent="2"/>
    </xf>
    <xf numFmtId="186" fontId="12" fillId="3" borderId="7" xfId="12" applyNumberFormat="1" applyFont="1" applyFill="1" applyBorder="1" applyAlignment="1">
      <alignment horizontal="left" vertical="top"/>
    </xf>
    <xf numFmtId="0" fontId="4" fillId="4" borderId="0" xfId="3" applyFont="1" applyFill="1" applyBorder="1" applyAlignment="1">
      <alignment horizontal="left" vertical="top" indent="2"/>
    </xf>
    <xf numFmtId="186" fontId="4" fillId="4" borderId="0" xfId="12" applyNumberFormat="1" applyFont="1" applyFill="1" applyBorder="1" applyAlignment="1">
      <alignment horizontal="left" vertical="top"/>
    </xf>
    <xf numFmtId="186" fontId="12" fillId="3" borderId="0" xfId="12" applyNumberFormat="1" applyFont="1" applyFill="1" applyAlignment="1">
      <alignment horizontal="left" vertical="top"/>
    </xf>
    <xf numFmtId="185" fontId="8" fillId="2" borderId="29" xfId="7" applyNumberFormat="1" applyFont="1" applyFill="1" applyBorder="1" applyAlignment="1">
      <alignment horizontal="right" wrapText="1"/>
    </xf>
    <xf numFmtId="3" fontId="4" fillId="2" borderId="0" xfId="2" applyNumberFormat="1" applyFont="1" applyFill="1" applyAlignment="1">
      <alignment horizontal="left" wrapText="1" indent="1"/>
    </xf>
    <xf numFmtId="49" fontId="4" fillId="2" borderId="0" xfId="7" applyNumberFormat="1" applyFont="1" applyFill="1" applyBorder="1" applyAlignment="1">
      <alignment wrapText="1"/>
    </xf>
    <xf numFmtId="0" fontId="0" fillId="2" borderId="0" xfId="0" applyFill="1" applyAlignment="1">
      <alignment wrapText="1"/>
    </xf>
    <xf numFmtId="49" fontId="4" fillId="2" borderId="15" xfId="7" applyNumberFormat="1" applyFont="1" applyFill="1" applyBorder="1" applyAlignment="1">
      <alignment vertical="center" wrapText="1"/>
    </xf>
    <xf numFmtId="185" fontId="4" fillId="2" borderId="15" xfId="7" applyNumberFormat="1" applyFont="1" applyFill="1" applyBorder="1" applyAlignment="1">
      <alignment horizontal="right"/>
    </xf>
    <xf numFmtId="179" fontId="4" fillId="2" borderId="16" xfId="7" applyNumberFormat="1" applyFont="1" applyFill="1" applyBorder="1"/>
    <xf numFmtId="185" fontId="4" fillId="2" borderId="0" xfId="7" applyNumberFormat="1" applyFont="1" applyFill="1" applyAlignment="1">
      <alignment horizontal="right"/>
    </xf>
    <xf numFmtId="179" fontId="30" fillId="2" borderId="0" xfId="7" applyNumberFormat="1" applyFont="1" applyFill="1" applyBorder="1"/>
    <xf numFmtId="3" fontId="4" fillId="2" borderId="7" xfId="2" applyNumberFormat="1" applyFont="1" applyFill="1" applyBorder="1"/>
    <xf numFmtId="3" fontId="4" fillId="2" borderId="0" xfId="2" applyNumberFormat="1" applyFont="1" applyFill="1" applyAlignment="1">
      <alignment horizontal="left" indent="4"/>
    </xf>
    <xf numFmtId="3" fontId="4" fillId="2" borderId="7" xfId="2" applyNumberFormat="1" applyFont="1" applyFill="1" applyBorder="1" applyAlignment="1">
      <alignment vertical="center"/>
    </xf>
    <xf numFmtId="164" fontId="4" fillId="2" borderId="0" xfId="7" applyNumberFormat="1" applyFont="1" applyFill="1" applyBorder="1" applyAlignment="1">
      <alignment horizontal="right" vertical="center" wrapText="1"/>
    </xf>
    <xf numFmtId="164" fontId="4" fillId="2" borderId="8" xfId="7" applyNumberFormat="1" applyFont="1" applyFill="1" applyBorder="1" applyAlignment="1">
      <alignment horizontal="right" vertical="center" wrapText="1"/>
    </xf>
    <xf numFmtId="164" fontId="8" fillId="2" borderId="0" xfId="7" applyNumberFormat="1" applyFont="1" applyFill="1" applyBorder="1" applyAlignment="1">
      <alignment horizontal="right" vertical="center" wrapText="1"/>
    </xf>
    <xf numFmtId="164" fontId="8" fillId="2" borderId="8" xfId="7" applyNumberFormat="1" applyFont="1" applyFill="1" applyBorder="1" applyAlignment="1">
      <alignment horizontal="right" vertical="center" wrapText="1"/>
    </xf>
    <xf numFmtId="3" fontId="4" fillId="2" borderId="0" xfId="2" applyNumberFormat="1" applyFont="1" applyFill="1" applyAlignment="1">
      <alignment horizontal="left" vertical="top" indent="3"/>
    </xf>
    <xf numFmtId="3" fontId="4" fillId="2" borderId="0" xfId="2" applyNumberFormat="1" applyFont="1" applyFill="1" applyAlignment="1">
      <alignment horizontal="left" vertical="top"/>
    </xf>
    <xf numFmtId="164" fontId="4" fillId="2" borderId="0" xfId="7" applyNumberFormat="1" applyFont="1" applyFill="1" applyBorder="1" applyAlignment="1">
      <alignment horizontal="right" vertical="top" wrapText="1"/>
    </xf>
    <xf numFmtId="164" fontId="4" fillId="2" borderId="8" xfId="7" applyNumberFormat="1" applyFont="1" applyFill="1" applyBorder="1" applyAlignment="1">
      <alignment horizontal="right" vertical="top" wrapText="1"/>
    </xf>
    <xf numFmtId="3" fontId="4" fillId="2" borderId="15" xfId="2" applyNumberFormat="1" applyFont="1" applyFill="1" applyBorder="1" applyAlignment="1">
      <alignment horizontal="left" vertical="top" indent="2"/>
    </xf>
    <xf numFmtId="3" fontId="4" fillId="2" borderId="15" xfId="2" applyNumberFormat="1" applyFont="1" applyFill="1" applyBorder="1" applyAlignment="1">
      <alignment horizontal="left" vertical="top"/>
    </xf>
    <xf numFmtId="179" fontId="31" fillId="2" borderId="7" xfId="7" applyNumberFormat="1" applyFont="1" applyFill="1" applyBorder="1"/>
    <xf numFmtId="0" fontId="8" fillId="2" borderId="13" xfId="2" applyFont="1" applyFill="1" applyBorder="1" applyAlignment="1">
      <alignment wrapText="1"/>
    </xf>
    <xf numFmtId="164" fontId="4" fillId="2" borderId="0" xfId="7" quotePrefix="1" applyNumberFormat="1" applyFont="1" applyFill="1" applyAlignment="1">
      <alignment horizontal="right" wrapText="1"/>
    </xf>
    <xf numFmtId="3" fontId="4" fillId="2" borderId="15" xfId="2" applyNumberFormat="1" applyFont="1" applyFill="1" applyBorder="1"/>
    <xf numFmtId="179" fontId="14" fillId="2" borderId="0" xfId="7" applyNumberFormat="1" applyFont="1" applyFill="1" applyAlignment="1"/>
    <xf numFmtId="179" fontId="26" fillId="2" borderId="0" xfId="7" applyNumberFormat="1" applyFont="1" applyFill="1"/>
    <xf numFmtId="179" fontId="15" fillId="2" borderId="0" xfId="7" applyNumberFormat="1" applyFont="1" applyFill="1"/>
    <xf numFmtId="179" fontId="15" fillId="2" borderId="0" xfId="7" applyNumberFormat="1" applyFont="1" applyFill="1" applyAlignment="1">
      <alignment vertical="top"/>
    </xf>
    <xf numFmtId="0" fontId="4" fillId="2" borderId="15" xfId="2" applyFont="1" applyFill="1" applyBorder="1" applyAlignment="1">
      <alignment horizontal="left" vertical="top" indent="2"/>
    </xf>
    <xf numFmtId="179" fontId="26" fillId="2" borderId="15" xfId="7" applyNumberFormat="1" applyFont="1" applyFill="1" applyBorder="1" applyAlignment="1">
      <alignment vertical="top"/>
    </xf>
    <xf numFmtId="179" fontId="31" fillId="2" borderId="0" xfId="7" applyNumberFormat="1" applyFont="1" applyFill="1"/>
    <xf numFmtId="0" fontId="8" fillId="2" borderId="27" xfId="2" applyFont="1" applyFill="1" applyBorder="1" applyAlignment="1">
      <alignment horizontal="left" wrapText="1"/>
    </xf>
    <xf numFmtId="179" fontId="15" fillId="2" borderId="15" xfId="7" applyNumberFormat="1" applyFont="1" applyFill="1" applyBorder="1"/>
    <xf numFmtId="0" fontId="4" fillId="2" borderId="15" xfId="2" applyFont="1" applyFill="1" applyBorder="1" applyAlignment="1">
      <alignment horizontal="left" indent="1"/>
    </xf>
    <xf numFmtId="185" fontId="4" fillId="2" borderId="15" xfId="7" applyNumberFormat="1" applyFont="1" applyFill="1" applyBorder="1" applyAlignment="1">
      <alignment vertical="center"/>
    </xf>
    <xf numFmtId="185" fontId="28" fillId="2" borderId="15" xfId="2" applyNumberFormat="1" applyFont="1" applyFill="1" applyBorder="1" applyAlignment="1">
      <alignment vertical="center"/>
    </xf>
    <xf numFmtId="179" fontId="30" fillId="2" borderId="0" xfId="7" applyNumberFormat="1" applyFont="1" applyFill="1"/>
    <xf numFmtId="185" fontId="8" fillId="2" borderId="0" xfId="7" applyNumberFormat="1" applyFont="1" applyFill="1" applyAlignment="1">
      <alignment horizontal="right" wrapText="1"/>
    </xf>
    <xf numFmtId="185" fontId="4" fillId="2" borderId="0" xfId="7" applyNumberFormat="1" applyFont="1" applyFill="1" applyAlignment="1">
      <alignment horizontal="right" wrapText="1"/>
    </xf>
    <xf numFmtId="179" fontId="32" fillId="2" borderId="0" xfId="1" applyNumberFormat="1" applyFont="1" applyFill="1" applyAlignment="1" applyProtection="1">
      <alignment horizontal="center" vertical="justify"/>
    </xf>
    <xf numFmtId="185" fontId="8" fillId="2" borderId="0" xfId="7" applyNumberFormat="1" applyFont="1" applyFill="1" applyBorder="1" applyAlignment="1">
      <alignment horizontal="right"/>
    </xf>
    <xf numFmtId="179" fontId="8" fillId="2" borderId="0" xfId="7" applyNumberFormat="1" applyFont="1" applyFill="1" applyAlignment="1"/>
    <xf numFmtId="179" fontId="8" fillId="2" borderId="0" xfId="7" applyNumberFormat="1" applyFont="1" applyFill="1" applyAlignment="1">
      <alignment horizontal="left" indent="2"/>
    </xf>
    <xf numFmtId="179" fontId="9" fillId="2" borderId="0" xfId="7" applyNumberFormat="1" applyFont="1" applyFill="1" applyAlignment="1">
      <alignment horizontal="left" indent="1"/>
    </xf>
    <xf numFmtId="179" fontId="4" fillId="2" borderId="0" xfId="7" applyNumberFormat="1" applyFont="1" applyFill="1" applyAlignment="1">
      <alignment horizontal="left" indent="1"/>
    </xf>
    <xf numFmtId="3" fontId="4" fillId="2" borderId="15" xfId="2" applyNumberFormat="1" applyFont="1" applyFill="1" applyBorder="1" applyAlignment="1">
      <alignment horizontal="left" indent="1"/>
    </xf>
    <xf numFmtId="185" fontId="4" fillId="2" borderId="15" xfId="7" applyNumberFormat="1" applyFont="1" applyFill="1" applyBorder="1" applyAlignment="1">
      <alignment horizontal="right" wrapText="1"/>
    </xf>
    <xf numFmtId="185" fontId="4" fillId="2" borderId="16" xfId="7" applyNumberFormat="1" applyFont="1" applyFill="1" applyBorder="1" applyAlignment="1">
      <alignment horizontal="right" wrapText="1"/>
    </xf>
    <xf numFmtId="185" fontId="4" fillId="2" borderId="0" xfId="7" applyNumberFormat="1" applyFont="1" applyFill="1"/>
    <xf numFmtId="164" fontId="28" fillId="2" borderId="0" xfId="2" applyNumberFormat="1" applyFont="1" applyFill="1" applyAlignment="1">
      <alignment vertical="center"/>
    </xf>
    <xf numFmtId="0" fontId="4" fillId="4" borderId="0" xfId="3" applyFont="1" applyFill="1" applyAlignment="1">
      <alignment horizontal="left" indent="1"/>
    </xf>
    <xf numFmtId="0" fontId="4" fillId="4" borderId="0" xfId="3" applyFont="1" applyFill="1" applyAlignment="1">
      <alignment horizontal="left" indent="2"/>
    </xf>
    <xf numFmtId="0" fontId="4" fillId="2" borderId="7" xfId="2" applyFont="1" applyFill="1" applyBorder="1" applyAlignment="1">
      <alignment horizontal="left"/>
    </xf>
    <xf numFmtId="0" fontId="4" fillId="4" borderId="0" xfId="3" applyFont="1" applyFill="1" applyAlignment="1">
      <alignment horizontal="left"/>
    </xf>
    <xf numFmtId="179" fontId="15" fillId="2" borderId="7" xfId="7" applyNumberFormat="1" applyFont="1" applyFill="1" applyBorder="1"/>
    <xf numFmtId="165" fontId="4" fillId="2" borderId="0" xfId="7" applyNumberFormat="1" applyFont="1" applyFill="1" applyBorder="1" applyAlignment="1">
      <alignment horizontal="right" wrapText="1"/>
    </xf>
    <xf numFmtId="178" fontId="4" fillId="2" borderId="0" xfId="7" applyNumberFormat="1" applyFont="1" applyFill="1" applyBorder="1" applyAlignment="1">
      <alignment horizontal="right" wrapText="1"/>
    </xf>
    <xf numFmtId="0" fontId="4" fillId="4" borderId="0" xfId="3" applyFont="1" applyFill="1"/>
    <xf numFmtId="0" fontId="4" fillId="2" borderId="7" xfId="2" applyFont="1" applyFill="1" applyBorder="1" applyAlignment="1">
      <alignment vertical="top"/>
    </xf>
    <xf numFmtId="179" fontId="8" fillId="2" borderId="7" xfId="1" applyNumberFormat="1" applyFont="1" applyFill="1" applyBorder="1" applyAlignment="1" applyProtection="1">
      <alignment horizontal="center" vertical="justify"/>
    </xf>
    <xf numFmtId="0" fontId="4" fillId="2" borderId="27" xfId="2" applyFont="1" applyFill="1" applyBorder="1"/>
    <xf numFmtId="164" fontId="4" fillId="2" borderId="15" xfId="7" applyNumberFormat="1" applyFont="1" applyFill="1" applyBorder="1" applyAlignment="1">
      <alignment horizontal="right"/>
    </xf>
    <xf numFmtId="0" fontId="4" fillId="2" borderId="0" xfId="2" applyFont="1" applyFill="1" applyAlignment="1">
      <alignment horizontal="left" wrapText="1" indent="1"/>
    </xf>
    <xf numFmtId="3" fontId="4" fillId="2" borderId="0" xfId="2" applyNumberFormat="1" applyFont="1" applyFill="1" applyAlignment="1">
      <alignment horizontal="left" vertical="top" indent="2"/>
    </xf>
    <xf numFmtId="3" fontId="4" fillId="2" borderId="27" xfId="2" applyNumberFormat="1" applyFont="1" applyFill="1" applyBorder="1" applyAlignment="1">
      <alignment horizontal="left"/>
    </xf>
    <xf numFmtId="164" fontId="4" fillId="2" borderId="0" xfId="2" applyNumberFormat="1" applyFont="1" applyFill="1" applyAlignment="1">
      <alignment horizontal="right" indent="1"/>
    </xf>
    <xf numFmtId="0" fontId="4" fillId="2" borderId="15" xfId="2" applyFont="1" applyFill="1" applyBorder="1" applyAlignment="1">
      <alignment horizontal="left" indent="2"/>
    </xf>
    <xf numFmtId="0" fontId="4" fillId="2" borderId="15" xfId="2" applyFont="1" applyFill="1" applyBorder="1" applyAlignment="1">
      <alignment horizontal="left" vertical="center" wrapText="1" indent="2"/>
    </xf>
    <xf numFmtId="179" fontId="4" fillId="2" borderId="0" xfId="7" applyNumberFormat="1" applyFont="1" applyFill="1" applyAlignment="1">
      <alignment vertical="center"/>
    </xf>
    <xf numFmtId="0" fontId="8" fillId="2" borderId="0" xfId="2" applyFont="1" applyFill="1" applyAlignment="1">
      <alignment horizontal="left" vertical="center" indent="1"/>
    </xf>
    <xf numFmtId="0" fontId="4" fillId="2" borderId="0" xfId="2" applyFont="1" applyFill="1" applyAlignment="1">
      <alignment horizontal="left" vertical="center"/>
    </xf>
    <xf numFmtId="164" fontId="4" fillId="2" borderId="0" xfId="7" applyNumberFormat="1" applyFont="1" applyFill="1" applyAlignment="1">
      <alignment horizontal="right" vertical="center" wrapText="1"/>
    </xf>
    <xf numFmtId="164" fontId="8" fillId="2" borderId="17" xfId="7" applyNumberFormat="1" applyFont="1" applyFill="1" applyBorder="1" applyAlignment="1">
      <alignment horizontal="right" wrapText="1"/>
    </xf>
    <xf numFmtId="179" fontId="4" fillId="2" borderId="15" xfId="7" applyNumberFormat="1" applyFont="1" applyFill="1" applyBorder="1" applyAlignment="1">
      <alignment vertical="center"/>
    </xf>
    <xf numFmtId="0" fontId="8" fillId="2" borderId="15" xfId="2" applyFont="1" applyFill="1" applyBorder="1" applyAlignment="1">
      <alignment horizontal="left" vertical="center" indent="1"/>
    </xf>
    <xf numFmtId="164" fontId="8" fillId="2" borderId="15" xfId="7" applyNumberFormat="1" applyFont="1" applyFill="1" applyBorder="1" applyAlignment="1">
      <alignment horizontal="right" vertical="center" wrapText="1"/>
    </xf>
    <xf numFmtId="164" fontId="8" fillId="2" borderId="16" xfId="7" applyNumberFormat="1" applyFont="1" applyFill="1" applyBorder="1" applyAlignment="1">
      <alignment horizontal="right" vertical="center" wrapText="1"/>
    </xf>
    <xf numFmtId="3" fontId="4" fillId="2" borderId="15" xfId="2" applyNumberFormat="1" applyFont="1" applyFill="1" applyBorder="1" applyAlignment="1">
      <alignment horizontal="left" vertical="top" indent="1"/>
    </xf>
    <xf numFmtId="164" fontId="8" fillId="2" borderId="0" xfId="2" applyNumberFormat="1" applyFont="1" applyFill="1" applyAlignment="1">
      <alignment horizontal="right" wrapText="1"/>
    </xf>
    <xf numFmtId="164" fontId="8" fillId="2" borderId="8" xfId="2" applyNumberFormat="1" applyFont="1" applyFill="1" applyBorder="1" applyAlignment="1">
      <alignment horizontal="right" wrapText="1"/>
    </xf>
    <xf numFmtId="164" fontId="4" fillId="2" borderId="0" xfId="2" applyNumberFormat="1" applyFont="1" applyFill="1" applyAlignment="1">
      <alignment horizontal="right" wrapText="1"/>
    </xf>
    <xf numFmtId="164" fontId="4" fillId="2" borderId="8" xfId="2" applyNumberFormat="1" applyFont="1" applyFill="1" applyBorder="1" applyAlignment="1">
      <alignment horizontal="right" wrapText="1"/>
    </xf>
    <xf numFmtId="164" fontId="4" fillId="2" borderId="0" xfId="2" applyNumberFormat="1" applyFont="1" applyFill="1" applyAlignment="1">
      <alignment horizontal="right" vertical="top" wrapText="1"/>
    </xf>
    <xf numFmtId="164" fontId="4" fillId="2" borderId="8" xfId="2" applyNumberFormat="1" applyFont="1" applyFill="1" applyBorder="1" applyAlignment="1">
      <alignment horizontal="right" vertical="top" wrapText="1"/>
    </xf>
    <xf numFmtId="179" fontId="9" fillId="2" borderId="0" xfId="7" applyNumberFormat="1" applyFont="1" applyFill="1" applyBorder="1" applyAlignment="1">
      <alignment vertical="center"/>
    </xf>
    <xf numFmtId="179" fontId="9" fillId="2" borderId="15" xfId="7" applyNumberFormat="1" applyFont="1" applyFill="1" applyBorder="1" applyAlignment="1">
      <alignment horizontal="left" vertical="center"/>
    </xf>
    <xf numFmtId="164" fontId="4" fillId="2" borderId="15" xfId="2" applyNumberFormat="1" applyFont="1" applyFill="1" applyBorder="1" applyAlignment="1">
      <alignment horizontal="right" vertical="center" wrapText="1"/>
    </xf>
    <xf numFmtId="164" fontId="4" fillId="2" borderId="16" xfId="2" applyNumberFormat="1" applyFont="1" applyFill="1" applyBorder="1" applyAlignment="1">
      <alignment horizontal="right" vertical="center" wrapText="1"/>
    </xf>
    <xf numFmtId="0" fontId="8" fillId="2" borderId="13" xfId="2" applyFont="1" applyFill="1" applyBorder="1" applyAlignment="1">
      <alignment horizontal="left"/>
    </xf>
    <xf numFmtId="179" fontId="9" fillId="2" borderId="15" xfId="7" applyNumberFormat="1" applyFont="1" applyFill="1" applyBorder="1" applyAlignment="1">
      <alignment horizontal="left" vertical="center" wrapText="1" indent="1"/>
    </xf>
    <xf numFmtId="179" fontId="9" fillId="2" borderId="27" xfId="7" applyNumberFormat="1" applyFont="1" applyFill="1" applyBorder="1" applyAlignment="1">
      <alignment horizontal="left" indent="1"/>
    </xf>
    <xf numFmtId="179" fontId="9" fillId="2" borderId="15" xfId="7" applyNumberFormat="1" applyFont="1" applyFill="1" applyBorder="1"/>
    <xf numFmtId="164" fontId="4" fillId="2" borderId="15" xfId="2" applyNumberFormat="1" applyFont="1" applyFill="1" applyBorder="1" applyAlignment="1">
      <alignment horizontal="right" wrapText="1"/>
    </xf>
    <xf numFmtId="164" fontId="4" fillId="2" borderId="16" xfId="2" applyNumberFormat="1" applyFont="1" applyFill="1" applyBorder="1" applyAlignment="1">
      <alignment horizontal="right" wrapText="1"/>
    </xf>
    <xf numFmtId="0" fontId="14" fillId="2" borderId="0" xfId="2" applyFont="1" applyFill="1" applyAlignment="1">
      <alignment vertical="center"/>
    </xf>
    <xf numFmtId="0" fontId="14" fillId="2" borderId="0" xfId="2" applyFont="1" applyFill="1"/>
    <xf numFmtId="164" fontId="8" fillId="2" borderId="0" xfId="7" applyNumberFormat="1" applyFont="1" applyFill="1" applyAlignment="1">
      <alignment horizontal="right"/>
    </xf>
    <xf numFmtId="164" fontId="8" fillId="2" borderId="8" xfId="7" applyNumberFormat="1" applyFont="1" applyFill="1" applyBorder="1" applyAlignment="1">
      <alignment horizontal="right"/>
    </xf>
    <xf numFmtId="0" fontId="14" fillId="2" borderId="0" xfId="2" applyFont="1" applyFill="1" applyAlignment="1">
      <alignment horizontal="left" indent="1"/>
    </xf>
    <xf numFmtId="0" fontId="4" fillId="2" borderId="15" xfId="2" applyFont="1" applyFill="1" applyBorder="1" applyAlignment="1">
      <alignment horizontal="left" vertical="top" indent="4"/>
    </xf>
    <xf numFmtId="164" fontId="4" fillId="2" borderId="15" xfId="7" applyNumberFormat="1" applyFont="1" applyFill="1" applyBorder="1" applyAlignment="1">
      <alignment horizontal="right" vertical="top"/>
    </xf>
    <xf numFmtId="164" fontId="4" fillId="2" borderId="16" xfId="7" applyNumberFormat="1" applyFont="1" applyFill="1" applyBorder="1" applyAlignment="1">
      <alignment horizontal="right" vertical="top"/>
    </xf>
    <xf numFmtId="0" fontId="14" fillId="2" borderId="11" xfId="2" applyFont="1" applyFill="1" applyBorder="1"/>
    <xf numFmtId="164" fontId="4" fillId="2" borderId="16" xfId="7" applyNumberFormat="1" applyFont="1" applyFill="1" applyBorder="1" applyAlignment="1">
      <alignment horizontal="right"/>
    </xf>
    <xf numFmtId="179" fontId="4" fillId="2" borderId="0" xfId="7" applyNumberFormat="1" applyFont="1" applyFill="1" applyAlignment="1">
      <alignment horizontal="left"/>
    </xf>
    <xf numFmtId="3" fontId="4" fillId="2" borderId="0" xfId="6" applyNumberFormat="1" applyFont="1" applyFill="1" applyAlignment="1">
      <alignment horizontal="left" indent="1"/>
    </xf>
    <xf numFmtId="179" fontId="4" fillId="2" borderId="15" xfId="7" applyNumberFormat="1" applyFont="1" applyFill="1" applyBorder="1" applyAlignment="1">
      <alignment horizontal="left" indent="1"/>
    </xf>
    <xf numFmtId="179" fontId="8" fillId="2" borderId="0" xfId="1" applyNumberFormat="1" applyFont="1" applyFill="1" applyBorder="1" applyAlignment="1" applyProtection="1">
      <alignment vertical="justify"/>
    </xf>
    <xf numFmtId="179" fontId="32" fillId="2" borderId="0" xfId="1" applyNumberFormat="1" applyFont="1" applyFill="1" applyBorder="1" applyAlignment="1" applyProtection="1">
      <alignment horizontal="center" vertical="justify"/>
    </xf>
    <xf numFmtId="164" fontId="4" fillId="2" borderId="15" xfId="7" applyNumberFormat="1" applyFont="1" applyFill="1" applyBorder="1" applyAlignment="1"/>
    <xf numFmtId="164" fontId="4" fillId="2" borderId="16" xfId="7" applyNumberFormat="1" applyFont="1" applyFill="1" applyBorder="1" applyAlignment="1"/>
    <xf numFmtId="179" fontId="4" fillId="2" borderId="7" xfId="7" applyNumberFormat="1" applyFont="1" applyFill="1" applyBorder="1" applyAlignment="1">
      <alignment vertical="center"/>
    </xf>
    <xf numFmtId="0" fontId="4" fillId="2" borderId="0" xfId="2" applyFont="1" applyFill="1" applyAlignment="1">
      <alignment horizontal="left" vertical="center" indent="1"/>
    </xf>
    <xf numFmtId="179" fontId="4" fillId="2" borderId="0" xfId="7" applyNumberFormat="1" applyFont="1" applyFill="1" applyBorder="1" applyAlignment="1">
      <alignment horizontal="left" vertical="center"/>
    </xf>
    <xf numFmtId="164" fontId="4" fillId="2" borderId="0" xfId="7" applyNumberFormat="1" applyFont="1" applyFill="1" applyBorder="1" applyAlignment="1">
      <alignment horizontal="right" vertical="center"/>
    </xf>
    <xf numFmtId="164" fontId="4" fillId="2" borderId="8" xfId="7" applyNumberFormat="1" applyFont="1" applyFill="1" applyBorder="1" applyAlignment="1">
      <alignment horizontal="right" vertical="center"/>
    </xf>
    <xf numFmtId="0" fontId="8" fillId="2" borderId="7" xfId="2" applyFont="1" applyFill="1" applyBorder="1" applyAlignment="1">
      <alignment vertical="top"/>
    </xf>
    <xf numFmtId="179" fontId="30" fillId="2" borderId="15" xfId="7" applyNumberFormat="1" applyFont="1" applyFill="1" applyBorder="1" applyAlignment="1">
      <alignment vertical="top"/>
    </xf>
    <xf numFmtId="164" fontId="8" fillId="2" borderId="0" xfId="7" applyNumberFormat="1" applyFont="1" applyFill="1" applyBorder="1" applyAlignment="1">
      <alignment horizontal="right" vertical="top"/>
    </xf>
    <xf numFmtId="164" fontId="4" fillId="2" borderId="0" xfId="7" applyNumberFormat="1" applyFont="1" applyFill="1" applyBorder="1" applyAlignment="1">
      <alignment horizontal="right" vertical="top"/>
    </xf>
    <xf numFmtId="164" fontId="4" fillId="2" borderId="8" xfId="7" applyNumberFormat="1" applyFont="1" applyFill="1" applyBorder="1" applyAlignment="1">
      <alignment horizontal="right" vertical="top"/>
    </xf>
    <xf numFmtId="179" fontId="8" fillId="2" borderId="0" xfId="7" applyNumberFormat="1" applyFont="1" applyFill="1" applyBorder="1" applyAlignment="1">
      <alignment vertical="top"/>
    </xf>
    <xf numFmtId="179" fontId="32" fillId="2" borderId="7" xfId="1" applyNumberFormat="1" applyFont="1" applyFill="1" applyBorder="1" applyAlignment="1" applyProtection="1">
      <alignment horizontal="center" vertical="justify"/>
    </xf>
    <xf numFmtId="179" fontId="32" fillId="2" borderId="7" xfId="1" applyNumberFormat="1" applyFont="1" applyFill="1" applyBorder="1" applyAlignment="1" applyProtection="1">
      <alignment horizontal="center" vertical="top"/>
    </xf>
    <xf numFmtId="179" fontId="30" fillId="2" borderId="0" xfId="7" applyNumberFormat="1" applyFont="1" applyFill="1" applyBorder="1" applyAlignment="1">
      <alignment vertical="top"/>
    </xf>
    <xf numFmtId="164" fontId="4" fillId="2" borderId="0" xfId="7" quotePrefix="1" applyNumberFormat="1" applyFont="1" applyFill="1" applyBorder="1" applyAlignment="1">
      <alignment horizontal="right"/>
    </xf>
    <xf numFmtId="179" fontId="4" fillId="2" borderId="10" xfId="7" applyNumberFormat="1" applyFont="1" applyFill="1" applyBorder="1" applyAlignment="1">
      <alignment vertical="top"/>
    </xf>
    <xf numFmtId="0" fontId="4" fillId="2" borderId="15" xfId="2" applyFont="1" applyFill="1" applyBorder="1" applyAlignment="1">
      <alignment horizontal="left" vertical="top" wrapText="1"/>
    </xf>
    <xf numFmtId="17" fontId="8" fillId="2" borderId="0" xfId="7" applyNumberFormat="1" applyFont="1" applyFill="1" applyAlignment="1">
      <alignment horizontal="right"/>
    </xf>
    <xf numFmtId="0" fontId="6" fillId="2" borderId="15" xfId="1" applyFill="1" applyBorder="1" applyAlignment="1" applyProtection="1">
      <alignment horizontal="left" vertical="center"/>
    </xf>
    <xf numFmtId="0" fontId="0" fillId="2" borderId="11" xfId="0" applyFill="1" applyBorder="1"/>
    <xf numFmtId="0" fontId="0" fillId="2" borderId="15" xfId="0" applyFill="1" applyBorder="1"/>
    <xf numFmtId="0" fontId="18" fillId="2" borderId="0" xfId="0" applyFont="1" applyFill="1"/>
    <xf numFmtId="164" fontId="8" fillId="2" borderId="6" xfId="7" applyNumberFormat="1" applyFont="1" applyFill="1" applyBorder="1" applyAlignment="1">
      <alignment horizontal="right"/>
    </xf>
    <xf numFmtId="179" fontId="33" fillId="2" borderId="7" xfId="1" applyNumberFormat="1" applyFont="1" applyFill="1" applyBorder="1" applyAlignment="1" applyProtection="1">
      <alignment horizontal="center" vertical="justify"/>
    </xf>
    <xf numFmtId="0" fontId="16" fillId="2" borderId="0" xfId="0" applyFont="1" applyFill="1" applyAlignment="1">
      <alignment horizontal="left" indent="1"/>
    </xf>
    <xf numFmtId="0" fontId="16" fillId="2" borderId="7" xfId="0" applyFont="1" applyFill="1" applyBorder="1"/>
    <xf numFmtId="164" fontId="16" fillId="2" borderId="0" xfId="0" applyNumberFormat="1" applyFont="1" applyFill="1" applyAlignment="1">
      <alignment horizontal="right"/>
    </xf>
    <xf numFmtId="164" fontId="16" fillId="2" borderId="8" xfId="0" applyNumberFormat="1" applyFont="1" applyFill="1" applyBorder="1" applyAlignment="1">
      <alignment horizontal="right"/>
    </xf>
    <xf numFmtId="0" fontId="16" fillId="2" borderId="7" xfId="0" applyFont="1" applyFill="1" applyBorder="1" applyAlignment="1">
      <alignment vertical="center"/>
    </xf>
    <xf numFmtId="0" fontId="16" fillId="2" borderId="0" xfId="0" applyFont="1" applyFill="1" applyAlignment="1">
      <alignment horizontal="left" vertical="center" indent="1"/>
    </xf>
    <xf numFmtId="0" fontId="0" fillId="2" borderId="0" xfId="0" applyFill="1" applyAlignment="1">
      <alignment vertical="center"/>
    </xf>
    <xf numFmtId="164" fontId="16" fillId="2" borderId="0" xfId="0" applyNumberFormat="1" applyFont="1" applyFill="1" applyAlignment="1">
      <alignment horizontal="right" vertical="center"/>
    </xf>
    <xf numFmtId="164" fontId="16" fillId="2" borderId="8" xfId="0" applyNumberFormat="1" applyFont="1" applyFill="1" applyBorder="1" applyAlignment="1">
      <alignment horizontal="right" vertical="center"/>
    </xf>
    <xf numFmtId="0" fontId="16" fillId="2" borderId="7" xfId="0" applyFont="1" applyFill="1" applyBorder="1" applyAlignment="1">
      <alignment vertical="top"/>
    </xf>
    <xf numFmtId="0" fontId="8" fillId="2" borderId="15" xfId="2" applyFont="1" applyFill="1" applyBorder="1" applyAlignment="1">
      <alignment horizontal="right"/>
    </xf>
    <xf numFmtId="0" fontId="34" fillId="2" borderId="0" xfId="0" applyFont="1" applyFill="1"/>
    <xf numFmtId="0" fontId="34" fillId="2" borderId="11" xfId="0" applyFont="1" applyFill="1" applyBorder="1"/>
    <xf numFmtId="0" fontId="16" fillId="2" borderId="10" xfId="0" applyFont="1" applyFill="1" applyBorder="1"/>
    <xf numFmtId="0" fontId="16" fillId="2" borderId="15" xfId="0" applyFont="1" applyFill="1" applyBorder="1" applyAlignment="1">
      <alignment horizontal="left" indent="1"/>
    </xf>
    <xf numFmtId="0" fontId="16" fillId="2" borderId="0" xfId="0" applyFont="1" applyFill="1"/>
    <xf numFmtId="0" fontId="6" fillId="2" borderId="0" xfId="1" applyFill="1" applyBorder="1" applyAlignment="1" applyProtection="1">
      <alignment horizontal="center" vertical="top"/>
    </xf>
    <xf numFmtId="0" fontId="4" fillId="2" borderId="0" xfId="2" applyFont="1" applyFill="1" applyAlignment="1">
      <alignment horizontal="center" vertical="center" wrapText="1"/>
    </xf>
  </cellXfs>
  <cellStyles count="15">
    <cellStyle name="Comma 10 2" xfId="7" xr:uid="{C622289B-EF35-4C97-99BF-12034B8301CC}"/>
    <cellStyle name="Comma 10 2 7" xfId="12" xr:uid="{FE22672D-3619-41EB-B467-8757DCF4AD85}"/>
    <cellStyle name="Hyperlink" xfId="1" builtinId="8"/>
    <cellStyle name="Hyperlink 2 12" xfId="9" xr:uid="{84BF19AA-5281-473C-9C04-05CC422F8284}"/>
    <cellStyle name="Normal" xfId="0" builtinId="0"/>
    <cellStyle name="Normal 10 4" xfId="4" xr:uid="{B1335FDC-E654-420E-ACA8-4FC1C77005D1}"/>
    <cellStyle name="Normal 211" xfId="11" xr:uid="{7DE2A297-FFF9-4A4A-AE97-7E6A1E885C58}"/>
    <cellStyle name="Normal_Annex A_new format 1,2,4" xfId="6" xr:uid="{D5E752D7-7FD1-4CDD-92B7-7C4515437671}"/>
    <cellStyle name="Normal_Autumn 2011 expenditure tables (linked)" xfId="8" xr:uid="{F84FAC43-C25F-49F9-ADAE-49B710B446F0}"/>
    <cellStyle name="Normal_Autumn 2011 expenditure tables (linked) 2" xfId="10" xr:uid="{20102251-E225-480C-9774-192DCBAF231C}"/>
    <cellStyle name="Normal_Autumn 2011 expenditure tables input sheets" xfId="2" xr:uid="{DCE46828-F551-47B5-A449-9A946592904F}"/>
    <cellStyle name="Normal_Autumn 2011 expenditure tables input sheets 3" xfId="3" xr:uid="{4F7421C6-08E3-4C4E-9F7B-F3FCA6A14B58}"/>
    <cellStyle name="Normal_Great Britain benefits and tax credits" xfId="14" xr:uid="{A8394FCF-2B9B-4105-8FB1-B0D83C3CCEF0}"/>
    <cellStyle name="Percent 10 2 2 2" xfId="5" xr:uid="{9E7C46ED-8909-4DF5-B81B-EAD10856CE9F}"/>
    <cellStyle name="Percent 10 2 2 2 3" xfId="13" xr:uid="{156C1F02-D0F8-4EE2-811A-15B19E5FFFCE}"/>
  </cellStyles>
  <dxfs count="9">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261936</xdr:colOff>
      <xdr:row>1</xdr:row>
      <xdr:rowOff>100011</xdr:rowOff>
    </xdr:from>
    <xdr:to>
      <xdr:col>1</xdr:col>
      <xdr:colOff>1720850</xdr:colOff>
      <xdr:row>3</xdr:row>
      <xdr:rowOff>501739</xdr:rowOff>
    </xdr:to>
    <xdr:pic>
      <xdr:nvPicPr>
        <xdr:cNvPr id="2" name="DWP logo" descr="Department for Work and Pensions" title="Department for Work and Pensions">
          <a:extLst>
            <a:ext uri="{FF2B5EF4-FFF2-40B4-BE49-F238E27FC236}">
              <a16:creationId xmlns:a16="http://schemas.microsoft.com/office/drawing/2014/main" id="{3590B963-8A95-4F09-9A62-3884F7BED973}"/>
            </a:ext>
          </a:extLst>
        </xdr:cNvPr>
        <xdr:cNvPicPr>
          <a:picLocks noChangeAspect="1" noChangeArrowheads="1"/>
        </xdr:cNvPicPr>
      </xdr:nvPicPr>
      <xdr:blipFill>
        <a:blip xmlns:r="http://schemas.openxmlformats.org/officeDocument/2006/relationships" r:embed="rId1">
          <a:lum bright="-13000" contrast="44000"/>
          <a:extLst>
            <a:ext uri="{28A0092B-C50C-407E-A947-70E740481C1C}">
              <a14:useLocalDpi xmlns:a14="http://schemas.microsoft.com/office/drawing/2010/main" val="0"/>
            </a:ext>
          </a:extLst>
        </a:blip>
        <a:srcRect/>
        <a:stretch>
          <a:fillRect/>
        </a:stretch>
      </xdr:blipFill>
      <xdr:spPr bwMode="auto">
        <a:xfrm>
          <a:off x="1506536" y="265111"/>
          <a:ext cx="1465264" cy="1211353"/>
        </a:xfrm>
        <a:prstGeom prst="rect">
          <a:avLst/>
        </a:prstGeom>
        <a:noFill/>
        <a:ln>
          <a:noFill/>
        </a:ln>
        <a:effectLst>
          <a:glow rad="127000">
            <a:schemeClr val="accent1">
              <a:alpha val="0"/>
            </a:schemeClr>
          </a:glo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witter.com/DWPgovuk?ref_src=twsrc%5Egoogle%7Ctwcamp%5Eserp%7Ctwgr%5Eauthor" TargetMode="External"/><Relationship Id="rId2" Type="http://schemas.openxmlformats.org/officeDocument/2006/relationships/hyperlink" Target="https://www.gov.uk/government/organisations/department-for-work-pensions" TargetMode="External"/><Relationship Id="rId1" Type="http://schemas.openxmlformats.org/officeDocument/2006/relationships/hyperlink" Target="mailto:expenditure.tables@dwp.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organisations/department-for-work-pensions/about/media-enquiries"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E9D99-E9DF-4A7A-820C-00BCD9F3C681}">
  <dimension ref="B1:D49"/>
  <sheetViews>
    <sheetView tabSelected="1" zoomScale="85" zoomScaleNormal="85" workbookViewId="0"/>
  </sheetViews>
  <sheetFormatPr defaultColWidth="9" defaultRowHeight="12.6"/>
  <cols>
    <col min="1" max="1" width="17.85546875" style="1" customWidth="1"/>
    <col min="2" max="2" width="125.85546875" style="1" customWidth="1"/>
    <col min="3" max="3" width="20.85546875" style="1" customWidth="1"/>
    <col min="4" max="16384" width="9" style="1"/>
  </cols>
  <sheetData>
    <row r="1" spans="2:4" ht="12.95" thickBot="1"/>
    <row r="2" spans="2:4" ht="33" customHeight="1">
      <c r="B2" s="2"/>
    </row>
    <row r="3" spans="2:4" ht="30.75" customHeight="1">
      <c r="B3" s="3" t="s">
        <v>0</v>
      </c>
    </row>
    <row r="4" spans="2:4" ht="48.75" customHeight="1">
      <c r="B4" s="4" t="s">
        <v>1</v>
      </c>
    </row>
    <row r="5" spans="2:4" ht="30.75" customHeight="1">
      <c r="B5" s="5" t="s">
        <v>2</v>
      </c>
    </row>
    <row r="6" spans="2:4" ht="23.25" customHeight="1">
      <c r="B6" s="6" t="s">
        <v>3</v>
      </c>
    </row>
    <row r="7" spans="2:4" ht="30" customHeight="1">
      <c r="B7" s="7" t="s">
        <v>4</v>
      </c>
      <c r="D7" s="8"/>
    </row>
    <row r="8" spans="2:4" ht="15.6">
      <c r="B8" s="9" t="s">
        <v>5</v>
      </c>
      <c r="C8" s="10"/>
    </row>
    <row r="9" spans="2:4" ht="15.6">
      <c r="B9" s="9" t="s">
        <v>6</v>
      </c>
      <c r="C9" s="10"/>
    </row>
    <row r="10" spans="2:4" ht="15.6">
      <c r="B10" s="9" t="s">
        <v>7</v>
      </c>
      <c r="C10" s="10"/>
    </row>
    <row r="11" spans="2:4" ht="15.6">
      <c r="B11" s="9" t="s">
        <v>8</v>
      </c>
      <c r="C11" s="10"/>
    </row>
    <row r="12" spans="2:4" ht="15.6">
      <c r="B12" s="9" t="s">
        <v>9</v>
      </c>
      <c r="C12" s="10"/>
    </row>
    <row r="13" spans="2:4" ht="15.6">
      <c r="B13" s="9" t="s">
        <v>10</v>
      </c>
      <c r="C13" s="10"/>
    </row>
    <row r="14" spans="2:4" ht="15.6">
      <c r="B14" s="9" t="s">
        <v>11</v>
      </c>
      <c r="C14" s="10"/>
    </row>
    <row r="15" spans="2:4" ht="15.6">
      <c r="B15" s="9" t="s">
        <v>12</v>
      </c>
      <c r="C15" s="10"/>
    </row>
    <row r="16" spans="2:4" ht="15.6">
      <c r="B16" s="9" t="s">
        <v>13</v>
      </c>
      <c r="C16" s="10"/>
    </row>
    <row r="17" spans="2:4" ht="15.6">
      <c r="B17" s="9" t="s">
        <v>14</v>
      </c>
      <c r="C17" s="10"/>
    </row>
    <row r="18" spans="2:4" ht="15.6">
      <c r="B18" s="9" t="s">
        <v>15</v>
      </c>
      <c r="C18" s="10"/>
    </row>
    <row r="19" spans="2:4" ht="15.6">
      <c r="B19" s="9" t="s">
        <v>16</v>
      </c>
      <c r="C19" s="10"/>
    </row>
    <row r="20" spans="2:4" ht="15.6">
      <c r="B20" s="9" t="s">
        <v>17</v>
      </c>
      <c r="C20" s="10"/>
    </row>
    <row r="21" spans="2:4" ht="15.6">
      <c r="B21" s="9" t="s">
        <v>18</v>
      </c>
      <c r="C21" s="10"/>
    </row>
    <row r="22" spans="2:4" ht="15.6">
      <c r="B22" s="9" t="s">
        <v>19</v>
      </c>
      <c r="C22" s="10"/>
    </row>
    <row r="23" spans="2:4" ht="30.95">
      <c r="B23" s="11" t="s">
        <v>20</v>
      </c>
      <c r="C23" s="10"/>
    </row>
    <row r="24" spans="2:4" ht="30" customHeight="1">
      <c r="B24" s="12" t="s">
        <v>21</v>
      </c>
    </row>
    <row r="25" spans="2:4" ht="15.6">
      <c r="B25" s="9" t="s">
        <v>22</v>
      </c>
      <c r="C25" s="10"/>
      <c r="D25" s="10"/>
    </row>
    <row r="26" spans="2:4" ht="15.6">
      <c r="B26" s="9" t="s">
        <v>23</v>
      </c>
      <c r="C26" s="10"/>
      <c r="D26" s="10"/>
    </row>
    <row r="27" spans="2:4" ht="15.6">
      <c r="B27" s="9" t="s">
        <v>24</v>
      </c>
      <c r="C27" s="10"/>
      <c r="D27" s="10"/>
    </row>
    <row r="28" spans="2:4" ht="15.6">
      <c r="B28" s="9" t="s">
        <v>25</v>
      </c>
      <c r="C28" s="10"/>
      <c r="D28" s="10"/>
    </row>
    <row r="29" spans="2:4" ht="15.6">
      <c r="B29" s="9" t="s">
        <v>26</v>
      </c>
      <c r="C29" s="10"/>
      <c r="D29" s="10"/>
    </row>
    <row r="30" spans="2:4" ht="15.6">
      <c r="B30" s="9" t="s">
        <v>27</v>
      </c>
      <c r="C30" s="10"/>
      <c r="D30" s="10"/>
    </row>
    <row r="31" spans="2:4" ht="15.6">
      <c r="B31" s="9" t="s">
        <v>28</v>
      </c>
      <c r="C31" s="10"/>
      <c r="D31" s="10"/>
    </row>
    <row r="32" spans="2:4" ht="15.6">
      <c r="B32" s="9" t="s">
        <v>29</v>
      </c>
      <c r="C32" s="10"/>
    </row>
    <row r="33" spans="2:3" ht="15.6">
      <c r="B33" s="9" t="s">
        <v>30</v>
      </c>
      <c r="C33" s="10"/>
    </row>
    <row r="34" spans="2:3" ht="15.6">
      <c r="B34" s="9" t="s">
        <v>31</v>
      </c>
      <c r="C34" s="10"/>
    </row>
    <row r="35" spans="2:3" ht="15.6">
      <c r="B35" s="9" t="s">
        <v>32</v>
      </c>
      <c r="C35" s="10"/>
    </row>
    <row r="36" spans="2:3" ht="15.6">
      <c r="B36" s="9" t="s">
        <v>33</v>
      </c>
      <c r="C36" s="10"/>
    </row>
    <row r="37" spans="2:3" ht="15.6">
      <c r="B37" s="9" t="s">
        <v>34</v>
      </c>
      <c r="C37" s="10"/>
    </row>
    <row r="38" spans="2:3" ht="15.6">
      <c r="B38" s="9" t="s">
        <v>35</v>
      </c>
      <c r="C38" s="10"/>
    </row>
    <row r="39" spans="2:3" ht="15.6">
      <c r="B39" s="9" t="s">
        <v>36</v>
      </c>
      <c r="C39" s="10"/>
    </row>
    <row r="40" spans="2:3" ht="15.6">
      <c r="B40" s="9" t="s">
        <v>37</v>
      </c>
      <c r="C40" s="10"/>
    </row>
    <row r="41" spans="2:3" ht="15.6">
      <c r="B41" s="9" t="s">
        <v>38</v>
      </c>
    </row>
    <row r="42" spans="2:3" ht="48.75" customHeight="1">
      <c r="B42" s="6" t="s">
        <v>39</v>
      </c>
    </row>
    <row r="43" spans="2:3" ht="30.95" customHeight="1">
      <c r="B43" s="13" t="s">
        <v>40</v>
      </c>
    </row>
    <row r="44" spans="2:3" ht="26.25" customHeight="1">
      <c r="B44" s="6" t="s">
        <v>41</v>
      </c>
    </row>
    <row r="45" spans="2:3" ht="30.95" customHeight="1">
      <c r="B45" s="13" t="s">
        <v>42</v>
      </c>
    </row>
    <row r="46" spans="2:3" ht="15.6">
      <c r="B46" s="6" t="s">
        <v>43</v>
      </c>
    </row>
    <row r="47" spans="2:3" ht="18" customHeight="1">
      <c r="B47" s="9" t="s">
        <v>44</v>
      </c>
    </row>
    <row r="48" spans="2:3" ht="41.25" customHeight="1">
      <c r="B48" s="5" t="s">
        <v>45</v>
      </c>
    </row>
    <row r="49" spans="2:2" ht="41.25" customHeight="1" thickBot="1">
      <c r="B49" s="14" t="s">
        <v>46</v>
      </c>
    </row>
  </sheetData>
  <hyperlinks>
    <hyperlink ref="B8" location="Notes!A1" display="Notes" xr:uid="{04E74C82-1FBC-4125-BBD8-30EBABC1DC85}"/>
    <hyperlink ref="B10" location="'GB welfare'!A1" display="GB welfare" xr:uid="{557BBC0B-790B-43B5-BD9B-59D725A2CABE}"/>
    <hyperlink ref="B11" location="'Benefit summary table'!A1" display="Benefit summary table: Benefit expenditure 1948/49 to 2024/25. " xr:uid="{D45903D2-5380-4749-AA79-061A86B18B9D}"/>
    <hyperlink ref="B12" location="'Table 1a'!A1" display="Table 1a: Benefit expenditure by benefit 1948/49 to 2028/29 nominal terms. " xr:uid="{08FEEE0D-38CB-4FA0-AD1F-934E82D3DF71}"/>
    <hyperlink ref="B13" location="'Table 1b'!A1" display="Table 1b: Benefit expenditure by benefit 1948/49 to 2028/29 real terms prices. " xr:uid="{DA9030AE-18AD-4D40-8C39-F6A214842D30}"/>
    <hyperlink ref="B14" location="'Table 1c'!A1" display="Table 1c: Caseloads by benefit" xr:uid="{1AE72AB8-87A8-45FB-9806-A09EBC8B0F07}"/>
    <hyperlink ref="B15" location="'Table 2a'!A1" display="Table 2a: Benefit expenditure by age group, 1978/79 to 2028/29 nominal terms." xr:uid="{189A28C3-93A9-4342-85D6-8E6DFEB29BC7}"/>
    <hyperlink ref="B16" location="'Table 2b'!A1" display="Table 2b: Benefit expenditure by age group, 1978/79 to 2028/29 real terms prices." xr:uid="{CFCE596D-DC41-4033-BA10-1A8A03E5ACD5}"/>
    <hyperlink ref="B17" location="'Table 2c'!A1" display="Table 2c: Caseloads by age group" xr:uid="{5ADB4B92-0AEA-4015-B8E7-FB1F72C0AEFA}"/>
    <hyperlink ref="B18" location="'Table 3a'!A1" display="Table 3a: Income-related benefit expenditure, by claimant group and selected components, nominal terms." xr:uid="{22C5AC83-E7C8-4090-9B63-19AF36F68930}"/>
    <hyperlink ref="B19" location="'Table 3b'!A1" display="Table 3b: Income-related benefit expenditure, by claimant group and selected components, real terms prices. " xr:uid="{5CD8DA47-CC72-4C34-9896-9BB8505D2EAD}"/>
    <hyperlink ref="B20" location="'Table 3c'!A1" display="Table 3c: Caseloads by claimant group and selected components" xr:uid="{D7269F94-7475-4CEB-8F3A-86653B4C2230}"/>
    <hyperlink ref="B25" location="'Non-DWP welfare'!A1" display="Non-DWP welfare" xr:uid="{95960ADF-D6D8-4B98-8BCD-F21F30AD473C}"/>
    <hyperlink ref="B26" location="'Bereavement benefits'!A1" display="Bereavement benefits" xr:uid="{A7378BC7-D9F9-4233-BEF2-F2F5CA6BD6F3}"/>
    <hyperlink ref="B27" location="'Carers Allowance'!A1" display="Carer’s Allowance" xr:uid="{8B2BEA2A-3318-49E0-9AF8-71DDA7606451}"/>
    <hyperlink ref="B29" location="'Council Tax Benefit'!A1" display="Council Tax Benefit" xr:uid="{AF141521-39D2-4A60-86DF-C6E68B1F2E24}"/>
    <hyperlink ref="B30" location="'Disability benefits'!A1" display="Disability benefits" xr:uid="{921BEF9F-FDCE-4206-A22F-7E49E316AA71}"/>
    <hyperlink ref="B31" location="'Housing benefits'!A1" display="Housing Benefit" xr:uid="{F60EE602-2712-4299-B079-5D10B3FE6D21}"/>
    <hyperlink ref="B32" location="'Incapacity benefits'!A1" display="Incapacity benefits" xr:uid="{717AF9E3-D32E-42CE-926A-2622753C7691}"/>
    <hyperlink ref="B33" location="'Income Support'!A1" display="Income Support" xr:uid="{C3B97666-40D5-47B6-A439-2FC8E6BD7D35}"/>
    <hyperlink ref="B34" location="'Industrial injuries benefits'!A1" display="Industrial injuries benefits" xr:uid="{D8D66B4F-ED86-438E-93DC-1170C705B4C0}"/>
    <hyperlink ref="B36" location="'New Deal &amp; Emp prog allowances'!A1" display="New Deal and Employment programme allowances" xr:uid="{06B7824F-E111-43BA-8997-D6A16A18C4AE}"/>
    <hyperlink ref="B37" location="'Pension Credit'!A1" display="Pension Credit" xr:uid="{B10AB7C3-FCCB-4C21-9E16-BD24650370CE}"/>
    <hyperlink ref="B38" location="'Social Fund'!A1" display="Social Fund" xr:uid="{DC0B06BE-0DE7-401C-BB1D-67F8569D8662}"/>
    <hyperlink ref="B39" location="'State Pension'!A1" display="State Pension" xr:uid="{3CF7C0B1-3C1B-4084-9F9F-618AA29B5ABB}"/>
    <hyperlink ref="B40" location="'Unemployment benefits'!A1" display="Unemployment benefits" xr:uid="{D55A3BB5-116C-45EC-993C-E8D53D49D9D4}"/>
    <hyperlink ref="B47" r:id="rId1" xr:uid="{D653FF6F-822F-42C7-BDD4-90D1C4C6E4CA}"/>
    <hyperlink ref="B9" location="'UK welfare '!A1" display="UK welfare" xr:uid="{CE59CE6E-61F6-4532-8F30-140BE181A3B0}"/>
    <hyperlink ref="B21" location="'Table 4'!A1" display="Table 4: Benefit expenditure to support disabled people and people with health conditions" xr:uid="{F46E69B9-BD01-4D5C-89D3-74BEDBEEC72C}"/>
    <hyperlink ref="B35" location="'Maternity benefits'!A1" display="Maternity benefits" xr:uid="{F9171317-E4B9-4A3E-8B73-401FFE1F71BC}"/>
    <hyperlink ref="B41" location="'Universal Credit and equivalent'!A1" display="Universal Credit and equivalent" xr:uid="{59A97522-B24F-4F2B-926A-C82F331EC38A}"/>
    <hyperlink ref="B28" location="'Cost of Living'!A1" display="Cost of Living " xr:uid="{B5A67C02-DABD-42C8-B3FF-82DE7E74A687}"/>
    <hyperlink ref="B22" location="'Table 4 (i)'!A1" display="Table 4. (i): Benefit expenditure to support disabled people and people with health conditions (DWP Coverage)" xr:uid="{B39C6CF3-2A7D-4C55-92E9-F8A4097D1494}"/>
    <hyperlink ref="B23" location="'Table 4 (ii)'!A1" display="Table 4.(ii): Benefit expenditure to support disabled people and people with health conditions, by age group (GB Coverage for Reserved Benefits, England &amp; Wales Coverage for Devolved Benefits)" xr:uid="{DFCD8CFF-4AA5-49F3-B3D9-130B3F13BEBC}"/>
    <hyperlink ref="B43" r:id="rId2" display="https://www.gov.uk/government/organisations/department-for-work-pensions" xr:uid="{2B24B19B-91A9-461C-90F0-3A8C16C2C2EA}"/>
    <hyperlink ref="B45" r:id="rId3" display="https://twitter.com/DWPgovuk?ref_src=twsrc%5Egoogle%7Ctwcamp%5Eserp%7Ctwgr%5Eauthor" xr:uid="{14B628A3-F627-4353-8BEE-997B73D62582}"/>
    <hyperlink ref="B49" r:id="rId4" display="https://www.gov.uk/government/organisations/department-for-work-pensions/about/media-enquiries" xr:uid="{193A4960-3465-4870-93C3-D2381E831AEC}"/>
  </hyperlinks>
  <pageMargins left="0.7" right="0.7" top="0.75" bottom="0.75" header="0.3" footer="0.3"/>
  <pageSetup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E6D0B-A359-424A-B141-9707D961CC5C}">
  <dimension ref="A1:CF147"/>
  <sheetViews>
    <sheetView zoomScale="70" zoomScaleNormal="70" workbookViewId="0">
      <pane xSplit="2" topLeftCell="BN1" activePane="topRight" state="frozen"/>
      <selection pane="topRight"/>
    </sheetView>
  </sheetViews>
  <sheetFormatPr defaultColWidth="9" defaultRowHeight="15.6"/>
  <cols>
    <col min="1" max="1" width="23" style="163" bestFit="1" customWidth="1"/>
    <col min="2" max="2" width="75.85546875" style="43" customWidth="1"/>
    <col min="3" max="3" width="25.85546875" style="43" customWidth="1"/>
    <col min="4" max="75" width="12.85546875" style="58" customWidth="1"/>
    <col min="76" max="84" width="12.85546875" style="43" customWidth="1"/>
    <col min="85" max="16384" width="9" style="43"/>
  </cols>
  <sheetData>
    <row r="1" spans="1:84" s="15" customFormat="1" ht="25.5" customHeight="1" thickBot="1">
      <c r="A1" s="34" t="s">
        <v>47</v>
      </c>
      <c r="B1" s="116" t="s">
        <v>126</v>
      </c>
      <c r="C1" s="117"/>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row>
    <row r="2" spans="1:84" ht="33" customHeight="1">
      <c r="A2" s="37" t="s">
        <v>48</v>
      </c>
      <c r="B2" s="38" t="s">
        <v>414</v>
      </c>
      <c r="C2" s="136"/>
      <c r="D2" s="41" t="s">
        <v>190</v>
      </c>
      <c r="E2" s="41" t="s">
        <v>191</v>
      </c>
      <c r="F2" s="41" t="s">
        <v>192</v>
      </c>
      <c r="G2" s="41" t="s">
        <v>193</v>
      </c>
      <c r="H2" s="41" t="s">
        <v>194</v>
      </c>
      <c r="I2" s="41" t="s">
        <v>195</v>
      </c>
      <c r="J2" s="41" t="s">
        <v>196</v>
      </c>
      <c r="K2" s="41" t="s">
        <v>197</v>
      </c>
      <c r="L2" s="41" t="s">
        <v>198</v>
      </c>
      <c r="M2" s="41" t="s">
        <v>199</v>
      </c>
      <c r="N2" s="41" t="s">
        <v>200</v>
      </c>
      <c r="O2" s="41" t="s">
        <v>201</v>
      </c>
      <c r="P2" s="41" t="s">
        <v>202</v>
      </c>
      <c r="Q2" s="41" t="s">
        <v>203</v>
      </c>
      <c r="R2" s="41" t="s">
        <v>204</v>
      </c>
      <c r="S2" s="41" t="s">
        <v>205</v>
      </c>
      <c r="T2" s="41" t="s">
        <v>206</v>
      </c>
      <c r="U2" s="41" t="s">
        <v>207</v>
      </c>
      <c r="V2" s="41" t="s">
        <v>208</v>
      </c>
      <c r="W2" s="41" t="s">
        <v>209</v>
      </c>
      <c r="X2" s="41" t="s">
        <v>210</v>
      </c>
      <c r="Y2" s="41" t="s">
        <v>211</v>
      </c>
      <c r="Z2" s="41" t="s">
        <v>212</v>
      </c>
      <c r="AA2" s="41" t="s">
        <v>213</v>
      </c>
      <c r="AB2" s="41" t="s">
        <v>214</v>
      </c>
      <c r="AC2" s="41" t="s">
        <v>215</v>
      </c>
      <c r="AD2" s="41" t="s">
        <v>216</v>
      </c>
      <c r="AE2" s="41" t="s">
        <v>217</v>
      </c>
      <c r="AF2" s="41" t="s">
        <v>218</v>
      </c>
      <c r="AG2" s="41" t="s">
        <v>219</v>
      </c>
      <c r="AH2" s="41" t="s">
        <v>220</v>
      </c>
      <c r="AI2" s="41" t="s">
        <v>221</v>
      </c>
      <c r="AJ2" s="41" t="s">
        <v>222</v>
      </c>
      <c r="AK2" s="41" t="s">
        <v>223</v>
      </c>
      <c r="AL2" s="41" t="s">
        <v>224</v>
      </c>
      <c r="AM2" s="41" t="s">
        <v>225</v>
      </c>
      <c r="AN2" s="41" t="s">
        <v>226</v>
      </c>
      <c r="AO2" s="41" t="s">
        <v>227</v>
      </c>
      <c r="AP2" s="41" t="s">
        <v>228</v>
      </c>
      <c r="AQ2" s="41" t="s">
        <v>229</v>
      </c>
      <c r="AR2" s="41" t="s">
        <v>230</v>
      </c>
      <c r="AS2" s="41" t="s">
        <v>231</v>
      </c>
      <c r="AT2" s="41" t="s">
        <v>232</v>
      </c>
      <c r="AU2" s="41" t="s">
        <v>233</v>
      </c>
      <c r="AV2" s="41" t="s">
        <v>234</v>
      </c>
      <c r="AW2" s="41" t="s">
        <v>235</v>
      </c>
      <c r="AX2" s="41" t="s">
        <v>236</v>
      </c>
      <c r="AY2" s="41" t="s">
        <v>128</v>
      </c>
      <c r="AZ2" s="41" t="s">
        <v>129</v>
      </c>
      <c r="BA2" s="41" t="s">
        <v>130</v>
      </c>
      <c r="BB2" s="41" t="s">
        <v>131</v>
      </c>
      <c r="BC2" s="41" t="s">
        <v>132</v>
      </c>
      <c r="BD2" s="41" t="s">
        <v>133</v>
      </c>
      <c r="BE2" s="41" t="s">
        <v>134</v>
      </c>
      <c r="BF2" s="41" t="s">
        <v>135</v>
      </c>
      <c r="BG2" s="41" t="s">
        <v>136</v>
      </c>
      <c r="BH2" s="41" t="s">
        <v>137</v>
      </c>
      <c r="BI2" s="41" t="s">
        <v>138</v>
      </c>
      <c r="BJ2" s="41" t="s">
        <v>139</v>
      </c>
      <c r="BK2" s="41" t="s">
        <v>140</v>
      </c>
      <c r="BL2" s="41" t="s">
        <v>141</v>
      </c>
      <c r="BM2" s="41" t="s">
        <v>142</v>
      </c>
      <c r="BN2" s="41" t="s">
        <v>143</v>
      </c>
      <c r="BO2" s="41" t="s">
        <v>144</v>
      </c>
      <c r="BP2" s="41" t="s">
        <v>145</v>
      </c>
      <c r="BQ2" s="41" t="s">
        <v>146</v>
      </c>
      <c r="BR2" s="41" t="s">
        <v>147</v>
      </c>
      <c r="BS2" s="41" t="s">
        <v>148</v>
      </c>
      <c r="BT2" s="41" t="s">
        <v>149</v>
      </c>
      <c r="BU2" s="41" t="s">
        <v>150</v>
      </c>
      <c r="BV2" s="41" t="s">
        <v>151</v>
      </c>
      <c r="BW2" s="41" t="s">
        <v>152</v>
      </c>
      <c r="BX2" s="41" t="s">
        <v>153</v>
      </c>
      <c r="BY2" s="41" t="s">
        <v>154</v>
      </c>
      <c r="BZ2" s="41" t="s">
        <v>155</v>
      </c>
      <c r="CA2" s="41" t="s">
        <v>156</v>
      </c>
      <c r="CB2" s="41" t="s">
        <v>157</v>
      </c>
      <c r="CC2" s="41" t="s">
        <v>158</v>
      </c>
      <c r="CD2" s="41" t="s">
        <v>159</v>
      </c>
      <c r="CE2" s="41" t="s">
        <v>160</v>
      </c>
      <c r="CF2" s="42" t="s">
        <v>161</v>
      </c>
    </row>
    <row r="3" spans="1:84" s="45" customFormat="1">
      <c r="A3" s="119">
        <v>2023</v>
      </c>
      <c r="B3" s="44" t="s">
        <v>351</v>
      </c>
      <c r="C3" s="137"/>
      <c r="D3" s="47" t="s">
        <v>163</v>
      </c>
      <c r="E3" s="47" t="s">
        <v>163</v>
      </c>
      <c r="F3" s="47" t="s">
        <v>163</v>
      </c>
      <c r="G3" s="47" t="s">
        <v>163</v>
      </c>
      <c r="H3" s="47" t="s">
        <v>163</v>
      </c>
      <c r="I3" s="47" t="s">
        <v>163</v>
      </c>
      <c r="J3" s="47" t="s">
        <v>163</v>
      </c>
      <c r="K3" s="47" t="s">
        <v>163</v>
      </c>
      <c r="L3" s="47" t="s">
        <v>163</v>
      </c>
      <c r="M3" s="47" t="s">
        <v>163</v>
      </c>
      <c r="N3" s="47" t="s">
        <v>163</v>
      </c>
      <c r="O3" s="47" t="s">
        <v>163</v>
      </c>
      <c r="P3" s="47" t="s">
        <v>163</v>
      </c>
      <c r="Q3" s="47" t="s">
        <v>163</v>
      </c>
      <c r="R3" s="47" t="s">
        <v>163</v>
      </c>
      <c r="S3" s="47" t="s">
        <v>163</v>
      </c>
      <c r="T3" s="47" t="s">
        <v>163</v>
      </c>
      <c r="U3" s="47" t="s">
        <v>163</v>
      </c>
      <c r="V3" s="47" t="s">
        <v>163</v>
      </c>
      <c r="W3" s="47" t="s">
        <v>163</v>
      </c>
      <c r="X3" s="47" t="s">
        <v>163</v>
      </c>
      <c r="Y3" s="47" t="s">
        <v>163</v>
      </c>
      <c r="Z3" s="47" t="s">
        <v>163</v>
      </c>
      <c r="AA3" s="47" t="s">
        <v>163</v>
      </c>
      <c r="AB3" s="47" t="s">
        <v>163</v>
      </c>
      <c r="AC3" s="47" t="s">
        <v>163</v>
      </c>
      <c r="AD3" s="47" t="s">
        <v>163</v>
      </c>
      <c r="AE3" s="47" t="s">
        <v>163</v>
      </c>
      <c r="AF3" s="47" t="s">
        <v>163</v>
      </c>
      <c r="AG3" s="47" t="s">
        <v>163</v>
      </c>
      <c r="AH3" s="47" t="s">
        <v>163</v>
      </c>
      <c r="AI3" s="47" t="s">
        <v>163</v>
      </c>
      <c r="AJ3" s="47" t="s">
        <v>163</v>
      </c>
      <c r="AK3" s="47" t="s">
        <v>163</v>
      </c>
      <c r="AL3" s="47" t="s">
        <v>163</v>
      </c>
      <c r="AM3" s="47" t="s">
        <v>163</v>
      </c>
      <c r="AN3" s="47" t="s">
        <v>163</v>
      </c>
      <c r="AO3" s="47" t="s">
        <v>163</v>
      </c>
      <c r="AP3" s="47" t="s">
        <v>163</v>
      </c>
      <c r="AQ3" s="47" t="s">
        <v>163</v>
      </c>
      <c r="AR3" s="47" t="s">
        <v>163</v>
      </c>
      <c r="AS3" s="47" t="s">
        <v>163</v>
      </c>
      <c r="AT3" s="47" t="s">
        <v>163</v>
      </c>
      <c r="AU3" s="47" t="s">
        <v>163</v>
      </c>
      <c r="AV3" s="47" t="s">
        <v>163</v>
      </c>
      <c r="AW3" s="47" t="s">
        <v>163</v>
      </c>
      <c r="AX3" s="47" t="s">
        <v>163</v>
      </c>
      <c r="AY3" s="47" t="s">
        <v>163</v>
      </c>
      <c r="AZ3" s="47" t="s">
        <v>163</v>
      </c>
      <c r="BA3" s="47" t="s">
        <v>163</v>
      </c>
      <c r="BB3" s="47" t="s">
        <v>163</v>
      </c>
      <c r="BC3" s="47" t="s">
        <v>163</v>
      </c>
      <c r="BD3" s="47" t="s">
        <v>163</v>
      </c>
      <c r="BE3" s="47" t="s">
        <v>163</v>
      </c>
      <c r="BF3" s="47" t="s">
        <v>163</v>
      </c>
      <c r="BG3" s="47" t="s">
        <v>163</v>
      </c>
      <c r="BH3" s="47" t="s">
        <v>163</v>
      </c>
      <c r="BI3" s="47" t="s">
        <v>163</v>
      </c>
      <c r="BJ3" s="47" t="s">
        <v>163</v>
      </c>
      <c r="BK3" s="47" t="s">
        <v>163</v>
      </c>
      <c r="BL3" s="47" t="s">
        <v>163</v>
      </c>
      <c r="BM3" s="47" t="s">
        <v>163</v>
      </c>
      <c r="BN3" s="47" t="s">
        <v>163</v>
      </c>
      <c r="BO3" s="47" t="s">
        <v>163</v>
      </c>
      <c r="BP3" s="47" t="s">
        <v>163</v>
      </c>
      <c r="BQ3" s="47" t="s">
        <v>163</v>
      </c>
      <c r="BR3" s="47" t="s">
        <v>163</v>
      </c>
      <c r="BS3" s="47" t="s">
        <v>163</v>
      </c>
      <c r="BT3" s="47" t="s">
        <v>163</v>
      </c>
      <c r="BU3" s="47" t="s">
        <v>163</v>
      </c>
      <c r="BV3" s="47" t="s">
        <v>163</v>
      </c>
      <c r="BW3" s="47" t="s">
        <v>163</v>
      </c>
      <c r="BX3" s="47" t="s">
        <v>163</v>
      </c>
      <c r="BY3" s="47" t="s">
        <v>163</v>
      </c>
      <c r="BZ3" s="47" t="s">
        <v>163</v>
      </c>
      <c r="CA3" s="47" t="s">
        <v>164</v>
      </c>
      <c r="CB3" s="47" t="s">
        <v>164</v>
      </c>
      <c r="CC3" s="47" t="s">
        <v>164</v>
      </c>
      <c r="CD3" s="47" t="s">
        <v>164</v>
      </c>
      <c r="CE3" s="47" t="s">
        <v>164</v>
      </c>
      <c r="CF3" s="48" t="s">
        <v>164</v>
      </c>
    </row>
    <row r="4" spans="1:84">
      <c r="A4" s="49"/>
      <c r="B4" s="50"/>
      <c r="C4" s="138"/>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152"/>
    </row>
    <row r="5" spans="1:84" ht="27" customHeight="1">
      <c r="A5" s="153"/>
      <c r="B5" s="109" t="s">
        <v>371</v>
      </c>
      <c r="D5" s="159"/>
      <c r="E5" s="159"/>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c r="BM5" s="159"/>
      <c r="BN5" s="159"/>
      <c r="BO5" s="159"/>
      <c r="BP5" s="159"/>
      <c r="BQ5" s="159"/>
      <c r="BR5" s="159"/>
      <c r="BS5" s="159"/>
      <c r="BT5" s="159"/>
      <c r="BU5" s="159"/>
      <c r="BV5" s="159"/>
      <c r="BW5" s="159"/>
      <c r="BX5" s="159"/>
      <c r="BY5" s="159"/>
      <c r="BZ5" s="159"/>
      <c r="CA5" s="159"/>
      <c r="CB5" s="159"/>
      <c r="CC5" s="159"/>
      <c r="CD5" s="159"/>
      <c r="CE5" s="159"/>
      <c r="CF5" s="160"/>
    </row>
    <row r="6" spans="1:84">
      <c r="A6" s="153"/>
      <c r="B6" s="43" t="s">
        <v>268</v>
      </c>
      <c r="C6" s="232" t="s">
        <v>267</v>
      </c>
      <c r="D6" s="159"/>
      <c r="E6" s="159"/>
      <c r="F6" s="159"/>
      <c r="G6" s="159"/>
      <c r="H6" s="159"/>
      <c r="I6" s="159"/>
      <c r="J6" s="159"/>
      <c r="K6" s="159"/>
      <c r="L6" s="159"/>
      <c r="M6" s="159"/>
      <c r="N6" s="159"/>
      <c r="O6" s="159"/>
      <c r="P6" s="159"/>
      <c r="Q6" s="159"/>
      <c r="R6" s="159"/>
      <c r="S6" s="159"/>
      <c r="T6" s="159"/>
      <c r="U6" s="159"/>
      <c r="V6" s="159"/>
      <c r="W6" s="159"/>
      <c r="X6" s="159"/>
      <c r="Y6" s="159"/>
      <c r="Z6" s="159"/>
      <c r="AA6" s="159"/>
      <c r="AB6" s="159"/>
      <c r="AC6" s="159"/>
      <c r="AD6" s="159"/>
      <c r="AE6" s="159"/>
      <c r="AF6" s="159"/>
      <c r="AG6" s="159"/>
      <c r="AH6" s="159">
        <v>171.15929301699015</v>
      </c>
      <c r="AI6" s="159">
        <v>168.77825313196692</v>
      </c>
      <c r="AJ6" s="159">
        <v>170.53332240262293</v>
      </c>
      <c r="AK6" s="159">
        <v>178.67404386818129</v>
      </c>
      <c r="AL6" s="159">
        <v>193.34223413330318</v>
      </c>
      <c r="AM6" s="159">
        <v>203.42795545940629</v>
      </c>
      <c r="AN6" s="159">
        <v>208.97768344468068</v>
      </c>
      <c r="AO6" s="159">
        <v>225.95061721703394</v>
      </c>
      <c r="AP6" s="159">
        <v>235.38118463129337</v>
      </c>
      <c r="AQ6" s="159">
        <v>248.86998081618998</v>
      </c>
      <c r="AR6" s="159">
        <v>251.98334852573697</v>
      </c>
      <c r="AS6" s="159">
        <v>254.30322466191438</v>
      </c>
      <c r="AT6" s="159">
        <v>275.90513694008536</v>
      </c>
      <c r="AU6" s="159">
        <v>317.82969146141767</v>
      </c>
      <c r="AV6" s="159">
        <v>0</v>
      </c>
      <c r="AW6" s="159">
        <v>0</v>
      </c>
      <c r="AX6" s="159">
        <v>0</v>
      </c>
      <c r="AY6" s="159">
        <v>0</v>
      </c>
      <c r="AZ6" s="159">
        <v>0</v>
      </c>
      <c r="BA6" s="159">
        <v>0</v>
      </c>
      <c r="BB6" s="159">
        <v>0</v>
      </c>
      <c r="BC6" s="159">
        <v>0</v>
      </c>
      <c r="BD6" s="159">
        <v>0</v>
      </c>
      <c r="BE6" s="159">
        <v>0</v>
      </c>
      <c r="BF6" s="159">
        <v>0</v>
      </c>
      <c r="BG6" s="159">
        <v>0</v>
      </c>
      <c r="BH6" s="159">
        <v>0</v>
      </c>
      <c r="BI6" s="159">
        <v>0</v>
      </c>
      <c r="BJ6" s="159">
        <v>0</v>
      </c>
      <c r="BK6" s="159">
        <v>0</v>
      </c>
      <c r="BL6" s="159">
        <v>0</v>
      </c>
      <c r="BM6" s="159">
        <v>0</v>
      </c>
      <c r="BN6" s="159">
        <v>0</v>
      </c>
      <c r="BO6" s="159">
        <v>0</v>
      </c>
      <c r="BP6" s="159">
        <v>0</v>
      </c>
      <c r="BQ6" s="159">
        <v>0</v>
      </c>
      <c r="BR6" s="159">
        <v>0</v>
      </c>
      <c r="BS6" s="159">
        <v>0</v>
      </c>
      <c r="BT6" s="159">
        <v>0</v>
      </c>
      <c r="BU6" s="159">
        <v>0</v>
      </c>
      <c r="BV6" s="159">
        <v>0</v>
      </c>
      <c r="BW6" s="159">
        <v>0</v>
      </c>
      <c r="BX6" s="159">
        <v>0</v>
      </c>
      <c r="BY6" s="159">
        <v>0</v>
      </c>
      <c r="BZ6" s="159">
        <v>0</v>
      </c>
      <c r="CA6" s="159">
        <v>0</v>
      </c>
      <c r="CB6" s="159">
        <v>0</v>
      </c>
      <c r="CC6" s="159">
        <v>0</v>
      </c>
      <c r="CD6" s="159">
        <v>0</v>
      </c>
      <c r="CE6" s="159">
        <v>0</v>
      </c>
      <c r="CF6" s="160">
        <v>0</v>
      </c>
    </row>
    <row r="7" spans="1:84">
      <c r="A7" s="153"/>
      <c r="B7" s="43" t="s">
        <v>372</v>
      </c>
      <c r="C7" s="232" t="s">
        <v>267</v>
      </c>
      <c r="D7" s="159"/>
      <c r="E7" s="159"/>
      <c r="F7" s="159"/>
      <c r="G7" s="159"/>
      <c r="H7" s="159"/>
      <c r="I7" s="159"/>
      <c r="J7" s="159"/>
      <c r="K7" s="159"/>
      <c r="L7" s="159"/>
      <c r="M7" s="159"/>
      <c r="N7" s="159"/>
      <c r="O7" s="159"/>
      <c r="P7" s="159"/>
      <c r="Q7" s="159"/>
      <c r="R7" s="159"/>
      <c r="S7" s="159"/>
      <c r="T7" s="159"/>
      <c r="U7" s="159"/>
      <c r="V7" s="159"/>
      <c r="W7" s="159"/>
      <c r="X7" s="159"/>
      <c r="Y7" s="159"/>
      <c r="Z7" s="159"/>
      <c r="AA7" s="159"/>
      <c r="AB7" s="159"/>
      <c r="AC7" s="159"/>
      <c r="AD7" s="159"/>
      <c r="AE7" s="159"/>
      <c r="AF7" s="159"/>
      <c r="AG7" s="159"/>
      <c r="AH7" s="159">
        <v>10571.590340863651</v>
      </c>
      <c r="AI7" s="159">
        <v>14236.907668906977</v>
      </c>
      <c r="AJ7" s="159">
        <v>12694.209524600696</v>
      </c>
      <c r="AK7" s="159">
        <v>13177.300153902315</v>
      </c>
      <c r="AL7" s="159">
        <v>13350.960227927462</v>
      </c>
      <c r="AM7" s="159">
        <v>13912.919613911783</v>
      </c>
      <c r="AN7" s="159">
        <v>14111.179003979538</v>
      </c>
      <c r="AO7" s="159">
        <v>14010.22273910285</v>
      </c>
      <c r="AP7" s="159">
        <v>13637.202962219202</v>
      </c>
      <c r="AQ7" s="159">
        <v>13160.766243357433</v>
      </c>
      <c r="AR7" s="159">
        <v>12149.584477562892</v>
      </c>
      <c r="AS7" s="159">
        <v>11345.539819492318</v>
      </c>
      <c r="AT7" s="159">
        <v>10649.578164699824</v>
      </c>
      <c r="AU7" s="159">
        <v>11331.513979201005</v>
      </c>
      <c r="AV7" s="159">
        <v>12072.981233460401</v>
      </c>
      <c r="AW7" s="159">
        <v>12484.073232591862</v>
      </c>
      <c r="AX7" s="159">
        <v>12421.289198251923</v>
      </c>
      <c r="AY7" s="159">
        <v>12487.662167663877</v>
      </c>
      <c r="AZ7" s="159">
        <v>12622.765712781478</v>
      </c>
      <c r="BA7" s="159">
        <v>12892.09206382843</v>
      </c>
      <c r="BB7" s="159">
        <v>13089.095095716728</v>
      </c>
      <c r="BC7" s="159">
        <v>14666.865218072391</v>
      </c>
      <c r="BD7" s="159">
        <v>15178.089568613861</v>
      </c>
      <c r="BE7" s="159">
        <v>15158.60564124244</v>
      </c>
      <c r="BF7" s="159">
        <v>15074.371134728688</v>
      </c>
      <c r="BG7" s="159"/>
      <c r="BH7" s="159"/>
      <c r="BI7" s="159"/>
      <c r="BJ7" s="159"/>
      <c r="BK7" s="159"/>
      <c r="BL7" s="159"/>
      <c r="BM7" s="159"/>
      <c r="BN7" s="159"/>
      <c r="BO7" s="159"/>
      <c r="BP7" s="159"/>
      <c r="BQ7" s="159"/>
      <c r="BR7" s="159"/>
      <c r="BS7" s="159"/>
      <c r="BT7" s="159"/>
      <c r="BU7" s="159"/>
      <c r="BV7" s="159"/>
      <c r="BW7" s="159"/>
      <c r="BX7" s="159"/>
      <c r="BY7" s="159"/>
      <c r="BZ7" s="159"/>
      <c r="CA7" s="159"/>
      <c r="CB7" s="159"/>
      <c r="CC7" s="159"/>
      <c r="CD7" s="159"/>
      <c r="CE7" s="159"/>
      <c r="CF7" s="160"/>
    </row>
    <row r="8" spans="1:84">
      <c r="A8" s="153"/>
      <c r="B8" s="43" t="s">
        <v>278</v>
      </c>
      <c r="C8" s="232" t="s">
        <v>267</v>
      </c>
      <c r="D8" s="159"/>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9"/>
      <c r="AE8" s="159"/>
      <c r="AF8" s="159"/>
      <c r="AG8" s="159"/>
      <c r="AH8" s="159">
        <v>0</v>
      </c>
      <c r="AI8" s="159">
        <v>0</v>
      </c>
      <c r="AJ8" s="159">
        <v>0</v>
      </c>
      <c r="AK8" s="159">
        <v>0</v>
      </c>
      <c r="AL8" s="159">
        <v>0</v>
      </c>
      <c r="AM8" s="159">
        <v>0</v>
      </c>
      <c r="AN8" s="159">
        <v>0</v>
      </c>
      <c r="AO8" s="159">
        <v>0</v>
      </c>
      <c r="AP8" s="159">
        <v>0</v>
      </c>
      <c r="AQ8" s="159">
        <v>0</v>
      </c>
      <c r="AR8" s="159">
        <v>0</v>
      </c>
      <c r="AS8" s="159">
        <v>0</v>
      </c>
      <c r="AT8" s="159">
        <v>0</v>
      </c>
      <c r="AU8" s="159">
        <v>0</v>
      </c>
      <c r="AV8" s="159">
        <v>469.42679325657332</v>
      </c>
      <c r="AW8" s="159">
        <v>641.23794678052786</v>
      </c>
      <c r="AX8" s="159">
        <v>708.25574253358661</v>
      </c>
      <c r="AY8" s="159">
        <v>822.31460087190953</v>
      </c>
      <c r="AZ8" s="159">
        <v>806.06488675740457</v>
      </c>
      <c r="BA8" s="159">
        <v>888.68300966077607</v>
      </c>
      <c r="BB8" s="159">
        <v>948.41955333188832</v>
      </c>
      <c r="BC8" s="159">
        <v>1002.8395782615607</v>
      </c>
      <c r="BD8" s="159">
        <v>1063.9803646350392</v>
      </c>
      <c r="BE8" s="159">
        <v>1160.9938665663258</v>
      </c>
      <c r="BF8" s="159">
        <v>1284.5180669728468</v>
      </c>
      <c r="BG8" s="159">
        <v>1307.5679881943975</v>
      </c>
      <c r="BH8" s="159">
        <v>1347.1676130972332</v>
      </c>
      <c r="BI8" s="159">
        <v>1438.3948951077291</v>
      </c>
      <c r="BJ8" s="159">
        <v>1475.1290147473533</v>
      </c>
      <c r="BK8" s="159">
        <v>1539.6899126815599</v>
      </c>
      <c r="BL8" s="159">
        <v>1580.6681529487946</v>
      </c>
      <c r="BM8" s="159">
        <v>1681.0674300568257</v>
      </c>
      <c r="BN8" s="159">
        <v>1688.868412037526</v>
      </c>
      <c r="BO8" s="159">
        <v>1788.1664251310121</v>
      </c>
      <c r="BP8" s="159">
        <v>1857.3338017121505</v>
      </c>
      <c r="BQ8" s="159">
        <v>1917.6335239045438</v>
      </c>
      <c r="BR8" s="159">
        <v>2223.3168217817583</v>
      </c>
      <c r="BS8" s="159">
        <v>2358.3482895601351</v>
      </c>
      <c r="BT8" s="159">
        <v>2384.1537002439468</v>
      </c>
      <c r="BU8" s="159">
        <v>2431.6726413731908</v>
      </c>
      <c r="BV8" s="159">
        <v>2562.0586577367958</v>
      </c>
      <c r="BW8" s="159">
        <v>2722.0375895200687</v>
      </c>
      <c r="BX8" s="159">
        <v>2522.4993612400626</v>
      </c>
      <c r="BY8" s="159">
        <v>2766.5343223205514</v>
      </c>
      <c r="BZ8" s="159">
        <v>3039.983733358617</v>
      </c>
      <c r="CA8" s="159">
        <v>3533.0199952885191</v>
      </c>
      <c r="CB8" s="159">
        <v>4040.4844888495031</v>
      </c>
      <c r="CC8" s="159">
        <v>4437.8866611299709</v>
      </c>
      <c r="CD8" s="159">
        <v>4742.2152193627917</v>
      </c>
      <c r="CE8" s="159">
        <v>5017.2597709299325</v>
      </c>
      <c r="CF8" s="160">
        <v>5253.2480695154691</v>
      </c>
    </row>
    <row r="9" spans="1:84">
      <c r="A9" s="153"/>
      <c r="B9" s="43" t="s">
        <v>373</v>
      </c>
      <c r="C9" s="232" t="s">
        <v>276</v>
      </c>
      <c r="D9" s="159"/>
      <c r="E9" s="159"/>
      <c r="F9" s="159"/>
      <c r="G9" s="159"/>
      <c r="H9" s="159"/>
      <c r="I9" s="159"/>
      <c r="J9" s="159"/>
      <c r="K9" s="159"/>
      <c r="L9" s="159"/>
      <c r="M9" s="159"/>
      <c r="N9" s="159"/>
      <c r="O9" s="159"/>
      <c r="P9" s="159"/>
      <c r="Q9" s="159"/>
      <c r="R9" s="159"/>
      <c r="S9" s="159"/>
      <c r="T9" s="159"/>
      <c r="U9" s="159"/>
      <c r="V9" s="159"/>
      <c r="W9" s="159"/>
      <c r="X9" s="159"/>
      <c r="Y9" s="159"/>
      <c r="Z9" s="159"/>
      <c r="AA9" s="159"/>
      <c r="AB9" s="159"/>
      <c r="AC9" s="159"/>
      <c r="AD9" s="159"/>
      <c r="AE9" s="159"/>
      <c r="AF9" s="159"/>
      <c r="AG9" s="159"/>
      <c r="AH9" s="159">
        <v>0</v>
      </c>
      <c r="AI9" s="159">
        <v>0</v>
      </c>
      <c r="AJ9" s="159">
        <v>0</v>
      </c>
      <c r="AK9" s="159">
        <v>0</v>
      </c>
      <c r="AL9" s="159">
        <v>0</v>
      </c>
      <c r="AM9" s="159">
        <v>0</v>
      </c>
      <c r="AN9" s="159">
        <v>0</v>
      </c>
      <c r="AO9" s="159">
        <v>0</v>
      </c>
      <c r="AP9" s="159">
        <v>0</v>
      </c>
      <c r="AQ9" s="159">
        <v>0</v>
      </c>
      <c r="AR9" s="159">
        <v>0</v>
      </c>
      <c r="AS9" s="159">
        <v>0</v>
      </c>
      <c r="AT9" s="159">
        <v>0</v>
      </c>
      <c r="AU9" s="159">
        <v>0</v>
      </c>
      <c r="AV9" s="159">
        <v>1.3253932729180202</v>
      </c>
      <c r="AW9" s="159">
        <v>3.1977687860448252</v>
      </c>
      <c r="AX9" s="159">
        <v>4.9952878729651795</v>
      </c>
      <c r="AY9" s="159">
        <v>7.6508512636586712</v>
      </c>
      <c r="AZ9" s="159">
        <v>13.430036628618101</v>
      </c>
      <c r="BA9" s="159">
        <v>16.908775194763997</v>
      </c>
      <c r="BB9" s="159">
        <v>19.384672215252301</v>
      </c>
      <c r="BC9" s="159">
        <v>16.566019728300205</v>
      </c>
      <c r="BD9" s="159">
        <v>0</v>
      </c>
      <c r="BE9" s="159">
        <v>0</v>
      </c>
      <c r="BF9" s="159">
        <v>0</v>
      </c>
      <c r="BG9" s="159">
        <v>0</v>
      </c>
      <c r="BH9" s="159">
        <v>0</v>
      </c>
      <c r="BI9" s="159">
        <v>0</v>
      </c>
      <c r="BJ9" s="159">
        <v>0</v>
      </c>
      <c r="BK9" s="159">
        <v>0</v>
      </c>
      <c r="BL9" s="159">
        <v>0</v>
      </c>
      <c r="BM9" s="159">
        <v>0</v>
      </c>
      <c r="BN9" s="159">
        <v>0</v>
      </c>
      <c r="BO9" s="159">
        <v>0</v>
      </c>
      <c r="BP9" s="159">
        <v>0</v>
      </c>
      <c r="BQ9" s="159">
        <v>0</v>
      </c>
      <c r="BR9" s="159">
        <v>0</v>
      </c>
      <c r="BS9" s="159">
        <v>0</v>
      </c>
      <c r="BT9" s="159">
        <v>0</v>
      </c>
      <c r="BU9" s="159">
        <v>0</v>
      </c>
      <c r="BV9" s="159">
        <v>0</v>
      </c>
      <c r="BW9" s="159">
        <v>0</v>
      </c>
      <c r="BX9" s="159">
        <v>0</v>
      </c>
      <c r="BY9" s="159">
        <v>0</v>
      </c>
      <c r="BZ9" s="159">
        <v>0</v>
      </c>
      <c r="CA9" s="159">
        <v>0</v>
      </c>
      <c r="CB9" s="159">
        <v>0</v>
      </c>
      <c r="CC9" s="159">
        <v>0</v>
      </c>
      <c r="CD9" s="159">
        <v>0</v>
      </c>
      <c r="CE9" s="159">
        <v>0</v>
      </c>
      <c r="CF9" s="160">
        <v>0</v>
      </c>
    </row>
    <row r="10" spans="1:84">
      <c r="A10" s="153"/>
      <c r="B10" s="65" t="s">
        <v>284</v>
      </c>
      <c r="C10" s="232" t="s">
        <v>276</v>
      </c>
      <c r="D10" s="159"/>
      <c r="E10" s="159"/>
      <c r="F10" s="159"/>
      <c r="G10" s="159"/>
      <c r="H10" s="159"/>
      <c r="I10" s="159"/>
      <c r="J10" s="159"/>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v>85.325122273682027</v>
      </c>
      <c r="AI10" s="159">
        <v>81.162077812245187</v>
      </c>
      <c r="AJ10" s="159">
        <v>104.41538009819163</v>
      </c>
      <c r="AK10" s="159">
        <v>146.20595158441478</v>
      </c>
      <c r="AL10" s="159">
        <v>191.09240612634707</v>
      </c>
      <c r="AM10" s="159">
        <v>235.90400792462174</v>
      </c>
      <c r="AN10" s="159">
        <v>227.24907779672512</v>
      </c>
      <c r="AO10" s="159">
        <v>222.00381450961015</v>
      </c>
      <c r="AP10" s="159">
        <v>264.23359355617924</v>
      </c>
      <c r="AQ10" s="159">
        <v>279.62905146048399</v>
      </c>
      <c r="AR10" s="159">
        <v>555.74807377556397</v>
      </c>
      <c r="AS10" s="159">
        <v>589.7579314728589</v>
      </c>
      <c r="AT10" s="159">
        <v>642.5264471469028</v>
      </c>
      <c r="AU10" s="159">
        <v>781.22699655261113</v>
      </c>
      <c r="AV10" s="159">
        <v>1046.265163363285</v>
      </c>
      <c r="AW10" s="159">
        <v>1260.8863186568828</v>
      </c>
      <c r="AX10" s="159">
        <v>1447.3693749702857</v>
      </c>
      <c r="AY10" s="159">
        <v>1632.3807583436526</v>
      </c>
      <c r="AZ10" s="159">
        <v>1844.597698042385</v>
      </c>
      <c r="BA10" s="159">
        <v>2035.6355010580992</v>
      </c>
      <c r="BB10" s="159">
        <v>2083.7165691895634</v>
      </c>
      <c r="BC10" s="159">
        <v>1687.4111871287314</v>
      </c>
      <c r="BD10" s="159">
        <v>1.5067233063675396</v>
      </c>
      <c r="BE10" s="159">
        <v>0</v>
      </c>
      <c r="BF10" s="159">
        <v>0</v>
      </c>
      <c r="BG10" s="159">
        <v>7.0581370961324427E-2</v>
      </c>
      <c r="BH10" s="159">
        <v>0</v>
      </c>
      <c r="BI10" s="159">
        <v>0</v>
      </c>
      <c r="BJ10" s="159">
        <v>0</v>
      </c>
      <c r="BK10" s="159">
        <v>0</v>
      </c>
      <c r="BL10" s="159">
        <v>0</v>
      </c>
      <c r="BM10" s="159">
        <v>0</v>
      </c>
      <c r="BN10" s="159">
        <v>0</v>
      </c>
      <c r="BO10" s="159">
        <v>0</v>
      </c>
      <c r="BP10" s="159">
        <v>0</v>
      </c>
      <c r="BQ10" s="159">
        <v>0</v>
      </c>
      <c r="BR10" s="159">
        <v>0</v>
      </c>
      <c r="BS10" s="159">
        <v>0</v>
      </c>
      <c r="BT10" s="159">
        <v>0</v>
      </c>
      <c r="BU10" s="159">
        <v>0</v>
      </c>
      <c r="BV10" s="159">
        <v>0</v>
      </c>
      <c r="BW10" s="159">
        <v>0</v>
      </c>
      <c r="BX10" s="159">
        <v>0</v>
      </c>
      <c r="BY10" s="159">
        <v>0</v>
      </c>
      <c r="BZ10" s="159">
        <v>0</v>
      </c>
      <c r="CA10" s="159">
        <v>0</v>
      </c>
      <c r="CB10" s="159">
        <v>0</v>
      </c>
      <c r="CC10" s="159">
        <v>0</v>
      </c>
      <c r="CD10" s="159">
        <v>0</v>
      </c>
      <c r="CE10" s="159">
        <v>0</v>
      </c>
      <c r="CF10" s="160">
        <v>0</v>
      </c>
    </row>
    <row r="11" spans="1:84" ht="24.75" customHeight="1">
      <c r="A11" s="153"/>
      <c r="B11" s="65" t="s">
        <v>287</v>
      </c>
      <c r="C11" s="232" t="s">
        <v>270</v>
      </c>
      <c r="D11" s="159"/>
      <c r="E11" s="159"/>
      <c r="F11" s="159"/>
      <c r="G11" s="159"/>
      <c r="H11" s="159"/>
      <c r="I11" s="159"/>
      <c r="J11" s="159"/>
      <c r="K11" s="159"/>
      <c r="L11" s="159"/>
      <c r="M11" s="159"/>
      <c r="N11" s="159"/>
      <c r="O11" s="159"/>
      <c r="P11" s="159"/>
      <c r="Q11" s="159"/>
      <c r="R11" s="159"/>
      <c r="S11" s="159"/>
      <c r="T11" s="159"/>
      <c r="U11" s="159"/>
      <c r="V11" s="159"/>
      <c r="W11" s="159"/>
      <c r="X11" s="159"/>
      <c r="Y11" s="159"/>
      <c r="Z11" s="159"/>
      <c r="AA11" s="159"/>
      <c r="AB11" s="159"/>
      <c r="AC11" s="159"/>
      <c r="AD11" s="159"/>
      <c r="AE11" s="159"/>
      <c r="AF11" s="159"/>
      <c r="AG11" s="159"/>
      <c r="AH11" s="159">
        <v>11.759277353574694</v>
      </c>
      <c r="AI11" s="159">
        <v>10.061418847284083</v>
      </c>
      <c r="AJ11" s="159">
        <v>8.4487251411651894</v>
      </c>
      <c r="AK11" s="159">
        <v>7.6434455649085358</v>
      </c>
      <c r="AL11" s="159">
        <v>7.118613824541435</v>
      </c>
      <c r="AM11" s="159">
        <v>6.7950767345112491</v>
      </c>
      <c r="AN11" s="159">
        <v>6.4200086460325467</v>
      </c>
      <c r="AO11" s="159">
        <v>3.044376953303531</v>
      </c>
      <c r="AP11" s="159">
        <v>5.8516210951380403</v>
      </c>
      <c r="AQ11" s="159">
        <v>3.9646516592418171</v>
      </c>
      <c r="AR11" s="159">
        <v>3.4996584151257859</v>
      </c>
      <c r="AS11" s="159">
        <v>3.2454718971436072</v>
      </c>
      <c r="AT11" s="159">
        <v>3.4271279909854995</v>
      </c>
      <c r="AU11" s="159">
        <v>3.065477838665057</v>
      </c>
      <c r="AV11" s="159">
        <v>4.0559765387480748</v>
      </c>
      <c r="AW11" s="159">
        <v>1.9717716783592159</v>
      </c>
      <c r="AX11" s="159">
        <v>1.9397068626720644</v>
      </c>
      <c r="AY11" s="159">
        <v>3.2355523323208009</v>
      </c>
      <c r="AZ11" s="159">
        <v>2.7204506870935283</v>
      </c>
      <c r="BA11" s="159">
        <v>2.8591405444370288</v>
      </c>
      <c r="BB11" s="159">
        <v>3.1884146119580312</v>
      </c>
      <c r="BC11" s="159">
        <v>2.4063071425453755</v>
      </c>
      <c r="BD11" s="159">
        <v>2.5450050844042411</v>
      </c>
      <c r="BE11" s="159">
        <v>2.785945698255186</v>
      </c>
      <c r="BF11" s="159">
        <v>2.6976014564282287</v>
      </c>
      <c r="BG11" s="159">
        <v>0</v>
      </c>
      <c r="BH11" s="159">
        <v>0</v>
      </c>
      <c r="BI11" s="159">
        <v>0</v>
      </c>
      <c r="BJ11" s="159">
        <v>0</v>
      </c>
      <c r="BK11" s="159">
        <v>0</v>
      </c>
      <c r="BL11" s="159">
        <v>0</v>
      </c>
      <c r="BM11" s="159">
        <v>0</v>
      </c>
      <c r="BN11" s="159">
        <v>0</v>
      </c>
      <c r="BO11" s="159">
        <v>0</v>
      </c>
      <c r="BP11" s="159">
        <v>0</v>
      </c>
      <c r="BQ11" s="159">
        <v>0</v>
      </c>
      <c r="BR11" s="159">
        <v>0</v>
      </c>
      <c r="BS11" s="159">
        <v>0</v>
      </c>
      <c r="BT11" s="159">
        <v>0</v>
      </c>
      <c r="BU11" s="159">
        <v>0</v>
      </c>
      <c r="BV11" s="159">
        <v>0</v>
      </c>
      <c r="BW11" s="159">
        <v>0</v>
      </c>
      <c r="BX11" s="159">
        <v>0</v>
      </c>
      <c r="BY11" s="159">
        <v>0</v>
      </c>
      <c r="BZ11" s="159">
        <v>0</v>
      </c>
      <c r="CA11" s="159">
        <v>0</v>
      </c>
      <c r="CB11" s="159">
        <v>0</v>
      </c>
      <c r="CC11" s="159">
        <v>0</v>
      </c>
      <c r="CD11" s="159">
        <v>0</v>
      </c>
      <c r="CE11" s="159">
        <v>0</v>
      </c>
      <c r="CF11" s="160">
        <v>0</v>
      </c>
    </row>
    <row r="12" spans="1:84">
      <c r="A12" s="153"/>
      <c r="B12" s="43" t="s">
        <v>374</v>
      </c>
      <c r="C12" s="232" t="s">
        <v>276</v>
      </c>
      <c r="D12" s="159"/>
      <c r="E12" s="159"/>
      <c r="F12" s="159"/>
      <c r="G12" s="159"/>
      <c r="H12" s="159"/>
      <c r="I12" s="159"/>
      <c r="J12" s="159"/>
      <c r="K12" s="159"/>
      <c r="L12" s="159"/>
      <c r="M12" s="159"/>
      <c r="N12" s="159"/>
      <c r="O12" s="159"/>
      <c r="P12" s="159"/>
      <c r="Q12" s="159"/>
      <c r="R12" s="159"/>
      <c r="S12" s="159"/>
      <c r="T12" s="159"/>
      <c r="U12" s="159"/>
      <c r="V12" s="159"/>
      <c r="W12" s="159"/>
      <c r="X12" s="159"/>
      <c r="Y12" s="159"/>
      <c r="Z12" s="159"/>
      <c r="AA12" s="159"/>
      <c r="AB12" s="159"/>
      <c r="AC12" s="159"/>
      <c r="AD12" s="159"/>
      <c r="AE12" s="159"/>
      <c r="AF12" s="159"/>
      <c r="AG12" s="159"/>
      <c r="AH12" s="159">
        <v>1690.432948435604</v>
      </c>
      <c r="AI12" s="159">
        <v>1519.6789966972851</v>
      </c>
      <c r="AJ12" s="159">
        <v>1672.3645058432128</v>
      </c>
      <c r="AK12" s="159">
        <v>2156.8447838209563</v>
      </c>
      <c r="AL12" s="159">
        <v>2688.9375118356725</v>
      </c>
      <c r="AM12" s="159">
        <v>2999.8991931367073</v>
      </c>
      <c r="AN12" s="159">
        <v>3276.6780315854053</v>
      </c>
      <c r="AO12" s="159">
        <v>3568.3742399001271</v>
      </c>
      <c r="AP12" s="159">
        <v>3644.3181143630536</v>
      </c>
      <c r="AQ12" s="159">
        <v>3570.0959209810781</v>
      </c>
      <c r="AR12" s="159">
        <v>3422.9427792038368</v>
      </c>
      <c r="AS12" s="159">
        <v>3394.5774588346435</v>
      </c>
      <c r="AT12" s="159">
        <v>3538.3044303205652</v>
      </c>
      <c r="AU12" s="159">
        <v>4343.0509569585365</v>
      </c>
      <c r="AV12" s="159">
        <v>5250.3845868110247</v>
      </c>
      <c r="AW12" s="159">
        <v>5662.6869587732126</v>
      </c>
      <c r="AX12" s="159">
        <v>5403.8623237347692</v>
      </c>
      <c r="AY12" s="159">
        <v>5159.4933429428174</v>
      </c>
      <c r="AZ12" s="159">
        <v>4433.9026941767561</v>
      </c>
      <c r="BA12" s="159">
        <v>3918.5521496941697</v>
      </c>
      <c r="BB12" s="159">
        <v>3876.5649163364374</v>
      </c>
      <c r="BC12" s="159">
        <v>4221.2293345629359</v>
      </c>
      <c r="BD12" s="159">
        <v>5160.9337815738636</v>
      </c>
      <c r="BE12" s="159">
        <v>5730.7720189692873</v>
      </c>
      <c r="BF12" s="159">
        <v>6159.456497923492</v>
      </c>
      <c r="BG12" s="159">
        <v>6183.6607199734908</v>
      </c>
      <c r="BH12" s="159">
        <v>5243.8642914190577</v>
      </c>
      <c r="BI12" s="159">
        <v>3933.2365954288366</v>
      </c>
      <c r="BJ12" s="159">
        <v>3108.9162669282728</v>
      </c>
      <c r="BK12" s="159">
        <v>2572.7698415723567</v>
      </c>
      <c r="BL12" s="159">
        <v>2080.5508331460474</v>
      </c>
      <c r="BM12" s="159">
        <v>1236.6820343577551</v>
      </c>
      <c r="BN12" s="159">
        <v>876.43081426246044</v>
      </c>
      <c r="BO12" s="159">
        <v>613.49060098042537</v>
      </c>
      <c r="BP12" s="159">
        <v>390.36307216461597</v>
      </c>
      <c r="BQ12" s="159">
        <v>225.6183502884146</v>
      </c>
      <c r="BR12" s="159">
        <v>154.70017125417274</v>
      </c>
      <c r="BS12" s="159">
        <v>103.1215402506009</v>
      </c>
      <c r="BT12" s="159">
        <v>74.371572715756201</v>
      </c>
      <c r="BU12" s="159">
        <v>52.724631980012092</v>
      </c>
      <c r="BV12" s="159">
        <v>39.605838728249545</v>
      </c>
      <c r="BW12" s="159">
        <v>20.904681165827409</v>
      </c>
      <c r="BX12" s="159">
        <v>12.101004386672765</v>
      </c>
      <c r="BY12" s="159">
        <v>7.4134425423657149</v>
      </c>
      <c r="BZ12" s="159">
        <v>4.1594535466153726</v>
      </c>
      <c r="CA12" s="159">
        <v>2.2622078097713514</v>
      </c>
      <c r="CB12" s="159">
        <v>1.3019673190129484</v>
      </c>
      <c r="CC12" s="159">
        <v>0.48110728018541532</v>
      </c>
      <c r="CD12" s="159">
        <v>0</v>
      </c>
      <c r="CE12" s="159">
        <v>0</v>
      </c>
      <c r="CF12" s="160">
        <v>0</v>
      </c>
    </row>
    <row r="13" spans="1:84">
      <c r="A13" s="153"/>
      <c r="B13" s="43" t="s">
        <v>375</v>
      </c>
      <c r="C13" s="232" t="s">
        <v>276</v>
      </c>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v>0</v>
      </c>
      <c r="AI13" s="159">
        <v>0</v>
      </c>
      <c r="AJ13" s="159">
        <v>0</v>
      </c>
      <c r="AK13" s="159">
        <v>0</v>
      </c>
      <c r="AL13" s="159">
        <v>0</v>
      </c>
      <c r="AM13" s="159">
        <v>0</v>
      </c>
      <c r="AN13" s="159">
        <v>0</v>
      </c>
      <c r="AO13" s="159">
        <v>0</v>
      </c>
      <c r="AP13" s="159">
        <v>0</v>
      </c>
      <c r="AQ13" s="159">
        <v>0</v>
      </c>
      <c r="AR13" s="159">
        <v>0</v>
      </c>
      <c r="AS13" s="159">
        <v>0</v>
      </c>
      <c r="AT13" s="159">
        <v>0</v>
      </c>
      <c r="AU13" s="159">
        <v>0</v>
      </c>
      <c r="AV13" s="159">
        <v>0</v>
      </c>
      <c r="AW13" s="159">
        <v>0</v>
      </c>
      <c r="AX13" s="159">
        <v>0</v>
      </c>
      <c r="AY13" s="159">
        <v>0</v>
      </c>
      <c r="AZ13" s="159">
        <v>389.67277352654298</v>
      </c>
      <c r="BA13" s="159">
        <v>600.20125932838391</v>
      </c>
      <c r="BB13" s="159">
        <v>547.25180452853101</v>
      </c>
      <c r="BC13" s="159">
        <v>504.6339482159176</v>
      </c>
      <c r="BD13" s="159">
        <v>534.59128839069808</v>
      </c>
      <c r="BE13" s="159">
        <v>489.47562662264477</v>
      </c>
      <c r="BF13" s="159">
        <v>488.39593632315922</v>
      </c>
      <c r="BG13" s="159">
        <v>421.63846301328624</v>
      </c>
      <c r="BH13" s="159">
        <v>228.56881446682317</v>
      </c>
      <c r="BI13" s="159">
        <v>37.562822585289879</v>
      </c>
      <c r="BJ13" s="159">
        <v>18.539166768930414</v>
      </c>
      <c r="BK13" s="159">
        <v>0</v>
      </c>
      <c r="BL13" s="159">
        <v>0</v>
      </c>
      <c r="BM13" s="159">
        <v>0</v>
      </c>
      <c r="BN13" s="159">
        <v>0</v>
      </c>
      <c r="BO13" s="159">
        <v>0</v>
      </c>
      <c r="BP13" s="159">
        <v>0</v>
      </c>
      <c r="BQ13" s="159">
        <v>0</v>
      </c>
      <c r="BR13" s="159">
        <v>0</v>
      </c>
      <c r="BS13" s="159">
        <v>0</v>
      </c>
      <c r="BT13" s="159">
        <v>0</v>
      </c>
      <c r="BU13" s="159">
        <v>0</v>
      </c>
      <c r="BV13" s="159">
        <v>0</v>
      </c>
      <c r="BW13" s="159">
        <v>0</v>
      </c>
      <c r="BX13" s="159">
        <v>0</v>
      </c>
      <c r="BY13" s="159">
        <v>0</v>
      </c>
      <c r="BZ13" s="159">
        <v>0</v>
      </c>
      <c r="CA13" s="159">
        <v>0</v>
      </c>
      <c r="CB13" s="159">
        <v>0</v>
      </c>
      <c r="CC13" s="159">
        <v>0</v>
      </c>
      <c r="CD13" s="159">
        <v>0</v>
      </c>
      <c r="CE13" s="159">
        <v>0</v>
      </c>
      <c r="CF13" s="160">
        <v>0</v>
      </c>
    </row>
    <row r="14" spans="1:84">
      <c r="A14" s="153"/>
      <c r="B14" s="43" t="s">
        <v>376</v>
      </c>
      <c r="C14" s="232" t="s">
        <v>267</v>
      </c>
      <c r="D14" s="159"/>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v>53.513513356109186</v>
      </c>
      <c r="AI14" s="159">
        <v>58.558646163876077</v>
      </c>
      <c r="AJ14" s="159">
        <v>57.579051831105367</v>
      </c>
      <c r="AK14" s="159">
        <v>59.581382088731189</v>
      </c>
      <c r="AL14" s="159">
        <v>62.427928822914872</v>
      </c>
      <c r="AM14" s="159">
        <v>63.779171755345594</v>
      </c>
      <c r="AN14" s="159">
        <v>60.774664632042288</v>
      </c>
      <c r="AO14" s="159">
        <v>59.234247467630183</v>
      </c>
      <c r="AP14" s="159">
        <v>60.108202861027934</v>
      </c>
      <c r="AQ14" s="159">
        <v>59.092454738753688</v>
      </c>
      <c r="AR14" s="159">
        <v>57.966732012220149</v>
      </c>
      <c r="AS14" s="159">
        <v>57.261495710037785</v>
      </c>
      <c r="AT14" s="159">
        <v>58.398765677682796</v>
      </c>
      <c r="AU14" s="159">
        <v>63.749404934984035</v>
      </c>
      <c r="AV14" s="159">
        <v>3.9903855880053856</v>
      </c>
      <c r="AW14" s="159">
        <v>0</v>
      </c>
      <c r="AX14" s="159">
        <v>0</v>
      </c>
      <c r="AY14" s="159">
        <v>0</v>
      </c>
      <c r="AZ14" s="159">
        <v>0</v>
      </c>
      <c r="BA14" s="159">
        <v>0</v>
      </c>
      <c r="BB14" s="159">
        <v>0</v>
      </c>
      <c r="BC14" s="159">
        <v>0</v>
      </c>
      <c r="BD14" s="159">
        <v>0</v>
      </c>
      <c r="BE14" s="159">
        <v>0</v>
      </c>
      <c r="BF14" s="159">
        <v>0</v>
      </c>
      <c r="BG14" s="159">
        <v>0</v>
      </c>
      <c r="BH14" s="159">
        <v>0</v>
      </c>
      <c r="BI14" s="159">
        <v>0</v>
      </c>
      <c r="BJ14" s="159">
        <v>0</v>
      </c>
      <c r="BK14" s="159">
        <v>0</v>
      </c>
      <c r="BL14" s="159">
        <v>0</v>
      </c>
      <c r="BM14" s="159">
        <v>0</v>
      </c>
      <c r="BN14" s="159">
        <v>0</v>
      </c>
      <c r="BO14" s="159">
        <v>0</v>
      </c>
      <c r="BP14" s="159">
        <v>0</v>
      </c>
      <c r="BQ14" s="159">
        <v>0</v>
      </c>
      <c r="BR14" s="159">
        <v>0</v>
      </c>
      <c r="BS14" s="159">
        <v>0</v>
      </c>
      <c r="BT14" s="159">
        <v>0</v>
      </c>
      <c r="BU14" s="159">
        <v>0</v>
      </c>
      <c r="BV14" s="159">
        <v>0</v>
      </c>
      <c r="BW14" s="159">
        <v>0</v>
      </c>
      <c r="BX14" s="159">
        <v>0</v>
      </c>
      <c r="BY14" s="159">
        <v>0</v>
      </c>
      <c r="BZ14" s="159">
        <v>0</v>
      </c>
      <c r="CA14" s="159">
        <v>0</v>
      </c>
      <c r="CB14" s="159">
        <v>0</v>
      </c>
      <c r="CC14" s="159">
        <v>0</v>
      </c>
      <c r="CD14" s="159">
        <v>0</v>
      </c>
      <c r="CE14" s="159">
        <v>0</v>
      </c>
      <c r="CF14" s="160">
        <v>0</v>
      </c>
    </row>
    <row r="15" spans="1:84">
      <c r="A15" s="153"/>
      <c r="B15" s="43" t="s">
        <v>326</v>
      </c>
      <c r="C15" s="232" t="s">
        <v>267</v>
      </c>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c r="AB15" s="159"/>
      <c r="AC15" s="159"/>
      <c r="AD15" s="159"/>
      <c r="AE15" s="159"/>
      <c r="AF15" s="159"/>
      <c r="AG15" s="159"/>
      <c r="AH15" s="159">
        <v>0</v>
      </c>
      <c r="AI15" s="159">
        <v>0</v>
      </c>
      <c r="AJ15" s="159">
        <v>0</v>
      </c>
      <c r="AK15" s="159">
        <v>0</v>
      </c>
      <c r="AL15" s="159">
        <v>0</v>
      </c>
      <c r="AM15" s="159">
        <v>0</v>
      </c>
      <c r="AN15" s="159">
        <v>0</v>
      </c>
      <c r="AO15" s="159">
        <v>0</v>
      </c>
      <c r="AP15" s="159">
        <v>0</v>
      </c>
      <c r="AQ15" s="159">
        <v>0</v>
      </c>
      <c r="AR15" s="159">
        <v>0</v>
      </c>
      <c r="AS15" s="159">
        <v>0</v>
      </c>
      <c r="AT15" s="159">
        <v>0</v>
      </c>
      <c r="AU15" s="159">
        <v>0</v>
      </c>
      <c r="AV15" s="159">
        <v>0</v>
      </c>
      <c r="AW15" s="159">
        <v>5.1266063637339612E-2</v>
      </c>
      <c r="AX15" s="159">
        <v>3.29750166654251E-2</v>
      </c>
      <c r="AY15" s="159">
        <v>0</v>
      </c>
      <c r="AZ15" s="159">
        <v>1.636634771647176E-2</v>
      </c>
      <c r="BA15" s="159">
        <v>2.182550033921396E-2</v>
      </c>
      <c r="BB15" s="159">
        <v>0</v>
      </c>
      <c r="BC15" s="159">
        <v>0.10623872594019318</v>
      </c>
      <c r="BD15" s="159">
        <v>106.45202396433002</v>
      </c>
      <c r="BE15" s="159">
        <v>11.245013119364245</v>
      </c>
      <c r="BF15" s="159">
        <v>0.95719961434288459</v>
      </c>
      <c r="BG15" s="159">
        <v>0.78762483692723695</v>
      </c>
      <c r="BH15" s="159">
        <v>0.68627754149444042</v>
      </c>
      <c r="BI15" s="159">
        <v>0.77855039497799616</v>
      </c>
      <c r="BJ15" s="159">
        <v>0.5899358184561454</v>
      </c>
      <c r="BK15" s="159">
        <v>0.29614412682858143</v>
      </c>
      <c r="BL15" s="159">
        <v>0</v>
      </c>
      <c r="BM15" s="159">
        <v>0.41106516098776286</v>
      </c>
      <c r="BN15" s="159">
        <v>0.12664390846409257</v>
      </c>
      <c r="BO15" s="159">
        <v>0</v>
      </c>
      <c r="BP15" s="159">
        <v>0</v>
      </c>
      <c r="BQ15" s="159">
        <v>2.7662621520582926E-4</v>
      </c>
      <c r="BR15" s="159">
        <v>0.12946550925549119</v>
      </c>
      <c r="BS15" s="159">
        <v>0.30849773012844411</v>
      </c>
      <c r="BT15" s="159">
        <v>0.30163697080797514</v>
      </c>
      <c r="BU15" s="159">
        <v>0.44547868261797635</v>
      </c>
      <c r="BV15" s="159">
        <v>0.24237551059748336</v>
      </c>
      <c r="BW15" s="159">
        <v>0.3551776509322957</v>
      </c>
      <c r="BX15" s="159">
        <v>0.26946805521877504</v>
      </c>
      <c r="BY15" s="159">
        <v>0</v>
      </c>
      <c r="BZ15" s="159">
        <v>0</v>
      </c>
      <c r="CA15" s="159">
        <v>0</v>
      </c>
      <c r="CB15" s="159">
        <v>0</v>
      </c>
      <c r="CC15" s="159">
        <v>0</v>
      </c>
      <c r="CD15" s="159">
        <v>0</v>
      </c>
      <c r="CE15" s="159">
        <v>0</v>
      </c>
      <c r="CF15" s="160">
        <v>0</v>
      </c>
    </row>
    <row r="16" spans="1:84" ht="24.75" customHeight="1">
      <c r="A16" s="153"/>
      <c r="B16" s="109" t="s">
        <v>377</v>
      </c>
      <c r="C16" s="232"/>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f t="shared" ref="AH16:BU16" si="0">SUM(AH6:AH15)</f>
        <v>12583.78049529961</v>
      </c>
      <c r="AI16" s="47">
        <f t="shared" si="0"/>
        <v>16075.147061559634</v>
      </c>
      <c r="AJ16" s="47">
        <f t="shared" si="0"/>
        <v>14707.550509916993</v>
      </c>
      <c r="AK16" s="47">
        <f t="shared" si="0"/>
        <v>15726.249760829505</v>
      </c>
      <c r="AL16" s="47">
        <f t="shared" si="0"/>
        <v>16493.878922670239</v>
      </c>
      <c r="AM16" s="47">
        <f t="shared" si="0"/>
        <v>17422.725018922374</v>
      </c>
      <c r="AN16" s="47">
        <f t="shared" si="0"/>
        <v>17891.278470084424</v>
      </c>
      <c r="AO16" s="47">
        <f t="shared" si="0"/>
        <v>18088.830035150553</v>
      </c>
      <c r="AP16" s="47">
        <f t="shared" si="0"/>
        <v>17847.095678725895</v>
      </c>
      <c r="AQ16" s="47">
        <f t="shared" si="0"/>
        <v>17322.418303013183</v>
      </c>
      <c r="AR16" s="47">
        <f t="shared" si="0"/>
        <v>16441.725069495373</v>
      </c>
      <c r="AS16" s="47">
        <f t="shared" si="0"/>
        <v>15644.685402068917</v>
      </c>
      <c r="AT16" s="47">
        <f t="shared" si="0"/>
        <v>15168.140072776047</v>
      </c>
      <c r="AU16" s="47">
        <f t="shared" si="0"/>
        <v>16840.436506947219</v>
      </c>
      <c r="AV16" s="47">
        <f t="shared" si="0"/>
        <v>18848.429532290953</v>
      </c>
      <c r="AW16" s="47">
        <f t="shared" si="0"/>
        <v>20054.10526333053</v>
      </c>
      <c r="AX16" s="47">
        <f t="shared" si="0"/>
        <v>19987.744609242865</v>
      </c>
      <c r="AY16" s="47">
        <f t="shared" si="0"/>
        <v>20112.737273418235</v>
      </c>
      <c r="AZ16" s="47">
        <f t="shared" si="0"/>
        <v>20113.170618947996</v>
      </c>
      <c r="BA16" s="47">
        <f t="shared" si="0"/>
        <v>20354.953724809398</v>
      </c>
      <c r="BB16" s="47">
        <f t="shared" si="0"/>
        <v>20567.621025930359</v>
      </c>
      <c r="BC16" s="47">
        <f t="shared" si="0"/>
        <v>22102.05783183832</v>
      </c>
      <c r="BD16" s="47">
        <f t="shared" si="0"/>
        <v>22048.098755568564</v>
      </c>
      <c r="BE16" s="47">
        <f t="shared" si="0"/>
        <v>22553.878112218317</v>
      </c>
      <c r="BF16" s="47">
        <f t="shared" si="0"/>
        <v>23010.396437018957</v>
      </c>
      <c r="BG16" s="47">
        <f t="shared" si="0"/>
        <v>7913.7253773890634</v>
      </c>
      <c r="BH16" s="47">
        <f t="shared" si="0"/>
        <v>6820.2869965246082</v>
      </c>
      <c r="BI16" s="47">
        <f t="shared" si="0"/>
        <v>5409.9728635168331</v>
      </c>
      <c r="BJ16" s="47">
        <f t="shared" si="0"/>
        <v>4603.1743842630121</v>
      </c>
      <c r="BK16" s="47">
        <f t="shared" si="0"/>
        <v>4112.7558983807457</v>
      </c>
      <c r="BL16" s="47">
        <f t="shared" si="0"/>
        <v>3661.218986094842</v>
      </c>
      <c r="BM16" s="47">
        <f t="shared" si="0"/>
        <v>2918.1605295755685</v>
      </c>
      <c r="BN16" s="47">
        <f t="shared" si="0"/>
        <v>2565.4258702084508</v>
      </c>
      <c r="BO16" s="47">
        <f t="shared" si="0"/>
        <v>2401.6570261114375</v>
      </c>
      <c r="BP16" s="47">
        <f t="shared" si="0"/>
        <v>2247.6968738767664</v>
      </c>
      <c r="BQ16" s="47">
        <f t="shared" si="0"/>
        <v>2143.2521508191735</v>
      </c>
      <c r="BR16" s="47">
        <f t="shared" si="0"/>
        <v>2378.1464585451868</v>
      </c>
      <c r="BS16" s="47">
        <f t="shared" si="0"/>
        <v>2461.7783275408642</v>
      </c>
      <c r="BT16" s="47">
        <f t="shared" si="0"/>
        <v>2458.8269099305112</v>
      </c>
      <c r="BU16" s="47">
        <f t="shared" si="0"/>
        <v>2484.8427520358209</v>
      </c>
      <c r="BV16" s="47">
        <f t="shared" ref="BV16:CF16" si="1">SUM(BV6:BV15)</f>
        <v>2601.9068719756428</v>
      </c>
      <c r="BW16" s="47">
        <f t="shared" si="1"/>
        <v>2743.297448336828</v>
      </c>
      <c r="BX16" s="47">
        <f t="shared" si="1"/>
        <v>2534.8698336819539</v>
      </c>
      <c r="BY16" s="47">
        <f t="shared" si="1"/>
        <v>2773.9477648629172</v>
      </c>
      <c r="BZ16" s="47">
        <f t="shared" si="1"/>
        <v>3044.1431869052321</v>
      </c>
      <c r="CA16" s="47">
        <f t="shared" si="1"/>
        <v>3535.2822030982907</v>
      </c>
      <c r="CB16" s="47">
        <f t="shared" si="1"/>
        <v>4041.786456168516</v>
      </c>
      <c r="CC16" s="47">
        <f t="shared" si="1"/>
        <v>4438.3677684101567</v>
      </c>
      <c r="CD16" s="47">
        <f t="shared" si="1"/>
        <v>4742.2152193627917</v>
      </c>
      <c r="CE16" s="47">
        <f t="shared" si="1"/>
        <v>5017.2597709299325</v>
      </c>
      <c r="CF16" s="48">
        <f t="shared" si="1"/>
        <v>5253.2480695154691</v>
      </c>
    </row>
    <row r="17" spans="1:84">
      <c r="A17" s="153"/>
      <c r="B17" s="233" t="s">
        <v>378</v>
      </c>
      <c r="C17" s="232"/>
      <c r="D17" s="47"/>
      <c r="E17" s="47"/>
      <c r="F17" s="47"/>
      <c r="G17" s="47"/>
      <c r="H17" s="47"/>
      <c r="I17" s="47"/>
      <c r="J17" s="47"/>
      <c r="K17" s="47"/>
      <c r="L17" s="47"/>
      <c r="M17" s="47"/>
      <c r="N17" s="47"/>
      <c r="O17" s="47"/>
      <c r="P17" s="47"/>
      <c r="Q17" s="47"/>
      <c r="R17" s="47"/>
      <c r="S17" s="47"/>
      <c r="T17" s="47"/>
      <c r="U17" s="47"/>
      <c r="V17" s="47"/>
      <c r="W17" s="47"/>
      <c r="X17" s="47"/>
      <c r="Y17" s="47"/>
      <c r="Z17" s="47"/>
      <c r="AA17" s="47"/>
      <c r="AB17" s="47"/>
      <c r="AC17" s="47"/>
      <c r="AD17" s="47"/>
      <c r="AE17" s="47"/>
      <c r="AF17" s="47"/>
      <c r="AG17" s="47"/>
      <c r="AH17" s="47">
        <f>AH16-SUM(AH9:AH13,AH7)</f>
        <v>224.67280637309887</v>
      </c>
      <c r="AI17" s="47">
        <f t="shared" ref="AI17:CF17" si="2">AI16-SUM(AI9:AI13,AI7)</f>
        <v>227.33689929584216</v>
      </c>
      <c r="AJ17" s="47">
        <f t="shared" si="2"/>
        <v>228.11237423372768</v>
      </c>
      <c r="AK17" s="47">
        <f t="shared" si="2"/>
        <v>238.25542595690968</v>
      </c>
      <c r="AL17" s="47">
        <f t="shared" si="2"/>
        <v>255.77016295621615</v>
      </c>
      <c r="AM17" s="47">
        <f t="shared" si="2"/>
        <v>267.20712721475138</v>
      </c>
      <c r="AN17" s="47">
        <f t="shared" si="2"/>
        <v>269.75234807672314</v>
      </c>
      <c r="AO17" s="47">
        <f t="shared" si="2"/>
        <v>285.1848646846629</v>
      </c>
      <c r="AP17" s="47">
        <f t="shared" si="2"/>
        <v>295.48938749232184</v>
      </c>
      <c r="AQ17" s="47">
        <f t="shared" si="2"/>
        <v>307.96243555494584</v>
      </c>
      <c r="AR17" s="47">
        <f t="shared" si="2"/>
        <v>309.95008053795391</v>
      </c>
      <c r="AS17" s="47">
        <f t="shared" si="2"/>
        <v>311.56472037195272</v>
      </c>
      <c r="AT17" s="47">
        <f t="shared" si="2"/>
        <v>334.30390261777029</v>
      </c>
      <c r="AU17" s="47">
        <f t="shared" si="2"/>
        <v>381.57909639640275</v>
      </c>
      <c r="AV17" s="47">
        <f t="shared" si="2"/>
        <v>473.41717884457466</v>
      </c>
      <c r="AW17" s="47">
        <f t="shared" si="2"/>
        <v>641.2892128441672</v>
      </c>
      <c r="AX17" s="47">
        <f t="shared" si="2"/>
        <v>708.28871755025102</v>
      </c>
      <c r="AY17" s="47">
        <f t="shared" si="2"/>
        <v>822.31460087190862</v>
      </c>
      <c r="AZ17" s="47">
        <f t="shared" si="2"/>
        <v>806.08125310511969</v>
      </c>
      <c r="BA17" s="47">
        <f t="shared" si="2"/>
        <v>888.70483516111562</v>
      </c>
      <c r="BB17" s="47">
        <f t="shared" si="2"/>
        <v>948.41955333188889</v>
      </c>
      <c r="BC17" s="47">
        <f t="shared" si="2"/>
        <v>1002.9458169874997</v>
      </c>
      <c r="BD17" s="47">
        <f t="shared" si="2"/>
        <v>1170.432388599369</v>
      </c>
      <c r="BE17" s="47">
        <f t="shared" si="2"/>
        <v>1172.2388796856903</v>
      </c>
      <c r="BF17" s="47">
        <f t="shared" si="2"/>
        <v>1285.4752665871893</v>
      </c>
      <c r="BG17" s="47">
        <f t="shared" si="2"/>
        <v>1308.3556130313254</v>
      </c>
      <c r="BH17" s="47">
        <f t="shared" si="2"/>
        <v>1347.8538906387275</v>
      </c>
      <c r="BI17" s="47">
        <f t="shared" si="2"/>
        <v>1439.1734455027067</v>
      </c>
      <c r="BJ17" s="47">
        <f t="shared" si="2"/>
        <v>1475.7189505658089</v>
      </c>
      <c r="BK17" s="47">
        <f t="shared" si="2"/>
        <v>1539.9860568083891</v>
      </c>
      <c r="BL17" s="47">
        <f t="shared" si="2"/>
        <v>1580.6681529487946</v>
      </c>
      <c r="BM17" s="47">
        <f t="shared" si="2"/>
        <v>1681.4784952178134</v>
      </c>
      <c r="BN17" s="47">
        <f t="shared" si="2"/>
        <v>1688.9950559459903</v>
      </c>
      <c r="BO17" s="47">
        <f t="shared" si="2"/>
        <v>1788.1664251310121</v>
      </c>
      <c r="BP17" s="47">
        <f t="shared" si="2"/>
        <v>1857.3338017121505</v>
      </c>
      <c r="BQ17" s="47">
        <f t="shared" si="2"/>
        <v>1917.6338005307589</v>
      </c>
      <c r="BR17" s="47">
        <f t="shared" si="2"/>
        <v>2223.446287291014</v>
      </c>
      <c r="BS17" s="47">
        <f t="shared" si="2"/>
        <v>2358.6567872902633</v>
      </c>
      <c r="BT17" s="47">
        <f t="shared" si="2"/>
        <v>2384.4553372147548</v>
      </c>
      <c r="BU17" s="47">
        <f t="shared" si="2"/>
        <v>2432.118120055809</v>
      </c>
      <c r="BV17" s="47">
        <f t="shared" si="2"/>
        <v>2562.3010332473932</v>
      </c>
      <c r="BW17" s="47">
        <f t="shared" si="2"/>
        <v>2722.3927671710007</v>
      </c>
      <c r="BX17" s="47">
        <f t="shared" si="2"/>
        <v>2522.7688292952812</v>
      </c>
      <c r="BY17" s="47">
        <f t="shared" si="2"/>
        <v>2766.5343223205514</v>
      </c>
      <c r="BZ17" s="47">
        <f t="shared" si="2"/>
        <v>3039.983733358617</v>
      </c>
      <c r="CA17" s="47">
        <f t="shared" si="2"/>
        <v>3533.0199952885191</v>
      </c>
      <c r="CB17" s="47">
        <f t="shared" si="2"/>
        <v>4040.4844888495031</v>
      </c>
      <c r="CC17" s="47">
        <f t="shared" si="2"/>
        <v>4437.8866611299709</v>
      </c>
      <c r="CD17" s="47">
        <f t="shared" si="2"/>
        <v>4742.2152193627917</v>
      </c>
      <c r="CE17" s="47">
        <f t="shared" si="2"/>
        <v>5017.2597709299325</v>
      </c>
      <c r="CF17" s="48">
        <f t="shared" si="2"/>
        <v>5253.2480695154691</v>
      </c>
    </row>
    <row r="18" spans="1:84" ht="12.75" customHeight="1">
      <c r="A18" s="153"/>
      <c r="C18" s="232"/>
      <c r="D18" s="47"/>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8"/>
    </row>
    <row r="19" spans="1:84" ht="27" customHeight="1">
      <c r="A19" s="153"/>
      <c r="B19" s="109" t="s">
        <v>379</v>
      </c>
      <c r="C19" s="232"/>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O19" s="159"/>
      <c r="BP19" s="159"/>
      <c r="BQ19" s="159"/>
      <c r="BR19" s="159"/>
      <c r="BS19" s="159"/>
      <c r="BT19" s="159"/>
      <c r="BU19" s="159"/>
      <c r="BV19" s="159"/>
      <c r="BW19" s="159"/>
      <c r="BX19" s="159"/>
      <c r="BY19" s="159"/>
      <c r="BZ19" s="159"/>
      <c r="CA19" s="159"/>
      <c r="CB19" s="159"/>
      <c r="CC19" s="159"/>
      <c r="CD19" s="159"/>
      <c r="CE19" s="159"/>
      <c r="CF19" s="160"/>
    </row>
    <row r="20" spans="1:84">
      <c r="A20" s="153"/>
      <c r="B20" s="65" t="s">
        <v>266</v>
      </c>
      <c r="C20" s="232" t="s">
        <v>267</v>
      </c>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c r="BB20" s="159"/>
      <c r="BC20" s="159"/>
      <c r="BD20" s="159"/>
      <c r="BE20" s="159"/>
      <c r="BF20" s="159"/>
      <c r="BG20" s="159"/>
      <c r="BH20" s="159"/>
      <c r="BI20" s="159"/>
      <c r="BJ20" s="159"/>
      <c r="BK20" s="159"/>
      <c r="BL20" s="159"/>
      <c r="BM20" s="159"/>
      <c r="BN20" s="159"/>
      <c r="BO20" s="159"/>
      <c r="BP20" s="159"/>
      <c r="BQ20" s="159">
        <v>6.2495270706148123</v>
      </c>
      <c r="BR20" s="159">
        <v>7.8198005232161609</v>
      </c>
      <c r="BS20" s="159">
        <v>8.9152441534238367</v>
      </c>
      <c r="BT20" s="159">
        <v>9.2356226375172881</v>
      </c>
      <c r="BU20" s="159">
        <v>10.17315189678502</v>
      </c>
      <c r="BV20" s="159">
        <v>11.086603312142101</v>
      </c>
      <c r="BW20" s="159">
        <v>11.886551931463787</v>
      </c>
      <c r="BX20" s="159">
        <v>11.99096937982408</v>
      </c>
      <c r="BY20" s="159">
        <v>14.587790069274259</v>
      </c>
      <c r="BZ20" s="159">
        <v>17.598477641324038</v>
      </c>
      <c r="CA20" s="159">
        <v>19.842678718337968</v>
      </c>
      <c r="CB20" s="159">
        <v>23.900107696142648</v>
      </c>
      <c r="CC20" s="159">
        <v>26.678498100088259</v>
      </c>
      <c r="CD20" s="159">
        <v>29.074938370957003</v>
      </c>
      <c r="CE20" s="159">
        <v>31.448346249242395</v>
      </c>
      <c r="CF20" s="160">
        <v>33.723823969116189</v>
      </c>
    </row>
    <row r="21" spans="1:84">
      <c r="A21" s="153"/>
      <c r="B21" s="43" t="s">
        <v>268</v>
      </c>
      <c r="C21" s="232" t="s">
        <v>267</v>
      </c>
      <c r="D21" s="159"/>
      <c r="E21" s="159"/>
      <c r="F21" s="159"/>
      <c r="G21" s="159"/>
      <c r="H21" s="159"/>
      <c r="I21" s="159"/>
      <c r="J21" s="159"/>
      <c r="K21" s="159"/>
      <c r="L21" s="159"/>
      <c r="M21" s="159"/>
      <c r="N21" s="159"/>
      <c r="O21" s="159"/>
      <c r="P21" s="159"/>
      <c r="Q21" s="159"/>
      <c r="R21" s="159"/>
      <c r="S21" s="159"/>
      <c r="T21" s="159"/>
      <c r="U21" s="159"/>
      <c r="V21" s="159"/>
      <c r="W21" s="159"/>
      <c r="X21" s="159"/>
      <c r="Y21" s="159"/>
      <c r="Z21" s="159"/>
      <c r="AA21" s="159"/>
      <c r="AB21" s="159"/>
      <c r="AC21" s="159"/>
      <c r="AD21" s="159"/>
      <c r="AE21" s="159"/>
      <c r="AF21" s="159"/>
      <c r="AG21" s="159"/>
      <c r="AH21" s="159">
        <v>276.89770070304189</v>
      </c>
      <c r="AI21" s="159">
        <v>285.91260619251159</v>
      </c>
      <c r="AJ21" s="159">
        <v>296.27425286380225</v>
      </c>
      <c r="AK21" s="159">
        <v>343.94044795587877</v>
      </c>
      <c r="AL21" s="159">
        <v>382.86347549717357</v>
      </c>
      <c r="AM21" s="159">
        <v>445.48922921301971</v>
      </c>
      <c r="AN21" s="159">
        <v>477.78003958689112</v>
      </c>
      <c r="AO21" s="159">
        <v>523.10890354662899</v>
      </c>
      <c r="AP21" s="159">
        <v>568.6443619250748</v>
      </c>
      <c r="AQ21" s="159">
        <v>603.86780801721557</v>
      </c>
      <c r="AR21" s="159">
        <v>611.67156831112584</v>
      </c>
      <c r="AS21" s="159">
        <v>640.82501260372203</v>
      </c>
      <c r="AT21" s="159">
        <v>687.94680183036883</v>
      </c>
      <c r="AU21" s="159">
        <v>760.97601050919423</v>
      </c>
      <c r="AV21" s="159">
        <v>0</v>
      </c>
      <c r="AW21" s="159">
        <v>0</v>
      </c>
      <c r="AX21" s="159">
        <v>0</v>
      </c>
      <c r="AY21" s="159">
        <v>0</v>
      </c>
      <c r="AZ21" s="159">
        <v>0</v>
      </c>
      <c r="BA21" s="159">
        <v>0</v>
      </c>
      <c r="BB21" s="159">
        <v>0</v>
      </c>
      <c r="BC21" s="159">
        <v>0</v>
      </c>
      <c r="BD21" s="159">
        <v>0</v>
      </c>
      <c r="BE21" s="159">
        <v>0</v>
      </c>
      <c r="BF21" s="159">
        <v>0</v>
      </c>
      <c r="BG21" s="159">
        <v>0</v>
      </c>
      <c r="BH21" s="159">
        <v>0</v>
      </c>
      <c r="BI21" s="159">
        <v>0</v>
      </c>
      <c r="BJ21" s="159">
        <v>0</v>
      </c>
      <c r="BK21" s="159">
        <v>0</v>
      </c>
      <c r="BL21" s="159">
        <v>0</v>
      </c>
      <c r="BM21" s="159">
        <v>0</v>
      </c>
      <c r="BN21" s="159">
        <v>0</v>
      </c>
      <c r="BO21" s="159">
        <v>0</v>
      </c>
      <c r="BP21" s="159">
        <v>0</v>
      </c>
      <c r="BQ21" s="159">
        <v>0</v>
      </c>
      <c r="BR21" s="159">
        <v>0</v>
      </c>
      <c r="BS21" s="159">
        <v>0</v>
      </c>
      <c r="BT21" s="159">
        <v>0</v>
      </c>
      <c r="BU21" s="159">
        <v>0</v>
      </c>
      <c r="BV21" s="159">
        <v>0</v>
      </c>
      <c r="BW21" s="159">
        <v>0</v>
      </c>
      <c r="BX21" s="159">
        <v>0</v>
      </c>
      <c r="BY21" s="159">
        <v>0</v>
      </c>
      <c r="BZ21" s="159">
        <v>0</v>
      </c>
      <c r="CA21" s="159">
        <v>0</v>
      </c>
      <c r="CB21" s="159">
        <v>0</v>
      </c>
      <c r="CC21" s="159">
        <v>0</v>
      </c>
      <c r="CD21" s="159">
        <v>0</v>
      </c>
      <c r="CE21" s="159">
        <v>0</v>
      </c>
      <c r="CF21" s="160">
        <v>0</v>
      </c>
    </row>
    <row r="22" spans="1:84">
      <c r="A22" s="153"/>
      <c r="B22" s="43" t="s">
        <v>269</v>
      </c>
      <c r="C22" s="232"/>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c r="AE22" s="159"/>
      <c r="AF22" s="159"/>
      <c r="AG22" s="159"/>
      <c r="AH22" s="159">
        <f>SUM(AH23:AH25)</f>
        <v>2547.0381811819411</v>
      </c>
      <c r="AI22" s="159">
        <f t="shared" ref="AI22:CF22" si="3">SUM(AI23:AI25)</f>
        <v>2473.5500814868242</v>
      </c>
      <c r="AJ22" s="159">
        <f t="shared" si="3"/>
        <v>2352.0641504285104</v>
      </c>
      <c r="AK22" s="159">
        <f t="shared" si="3"/>
        <v>2303.3166526795376</v>
      </c>
      <c r="AL22" s="159">
        <f t="shared" si="3"/>
        <v>2274.1432114033769</v>
      </c>
      <c r="AM22" s="159">
        <f t="shared" si="3"/>
        <v>2298.321371981524</v>
      </c>
      <c r="AN22" s="159">
        <f t="shared" si="3"/>
        <v>2216.3812542226187</v>
      </c>
      <c r="AO22" s="159">
        <f t="shared" si="3"/>
        <v>2131.324339417904</v>
      </c>
      <c r="AP22" s="159">
        <f t="shared" si="3"/>
        <v>2119.6311359163815</v>
      </c>
      <c r="AQ22" s="159">
        <f t="shared" si="3"/>
        <v>2031.8361373158116</v>
      </c>
      <c r="AR22" s="159">
        <f t="shared" si="3"/>
        <v>1921.6029066227386</v>
      </c>
      <c r="AS22" s="159">
        <f t="shared" si="3"/>
        <v>1748.797049365402</v>
      </c>
      <c r="AT22" s="159">
        <f t="shared" si="3"/>
        <v>1713.0379064288754</v>
      </c>
      <c r="AU22" s="159">
        <f t="shared" si="3"/>
        <v>1799.7048895734797</v>
      </c>
      <c r="AV22" s="159">
        <f t="shared" si="3"/>
        <v>1728.358590482818</v>
      </c>
      <c r="AW22" s="159">
        <f t="shared" si="3"/>
        <v>1721.7581144100002</v>
      </c>
      <c r="AX22" s="159">
        <f t="shared" si="3"/>
        <v>1666.3307499451075</v>
      </c>
      <c r="AY22" s="159">
        <f t="shared" si="3"/>
        <v>1601.2906879139473</v>
      </c>
      <c r="AZ22" s="159">
        <f t="shared" si="3"/>
        <v>1509.1250319762776</v>
      </c>
      <c r="BA22" s="159">
        <f t="shared" si="3"/>
        <v>1541.5734565825119</v>
      </c>
      <c r="BB22" s="159">
        <f t="shared" si="3"/>
        <v>1506.9997463474485</v>
      </c>
      <c r="BC22" s="159">
        <f t="shared" si="3"/>
        <v>1544.9976257231028</v>
      </c>
      <c r="BD22" s="159">
        <f t="shared" si="3"/>
        <v>1517.668014307817</v>
      </c>
      <c r="BE22" s="159">
        <f t="shared" si="3"/>
        <v>1680.5166428672073</v>
      </c>
      <c r="BF22" s="159">
        <f t="shared" si="3"/>
        <v>1614.7978408047184</v>
      </c>
      <c r="BG22" s="159">
        <f t="shared" si="3"/>
        <v>1457.5214251496648</v>
      </c>
      <c r="BH22" s="159">
        <f t="shared" si="3"/>
        <v>1286.607622745315</v>
      </c>
      <c r="BI22" s="159">
        <f t="shared" si="3"/>
        <v>1190.3086695762745</v>
      </c>
      <c r="BJ22" s="159">
        <f t="shared" si="3"/>
        <v>1058.7745212395316</v>
      </c>
      <c r="BK22" s="159">
        <f t="shared" si="3"/>
        <v>973.18130945809025</v>
      </c>
      <c r="BL22" s="159">
        <f t="shared" si="3"/>
        <v>870.92131020941406</v>
      </c>
      <c r="BM22" s="159">
        <f t="shared" si="3"/>
        <v>843.50420450205729</v>
      </c>
      <c r="BN22" s="159">
        <f t="shared" si="3"/>
        <v>779.64288735027617</v>
      </c>
      <c r="BO22" s="159">
        <f t="shared" si="3"/>
        <v>757.0570210021508</v>
      </c>
      <c r="BP22" s="159">
        <f t="shared" si="3"/>
        <v>753.62848114492908</v>
      </c>
      <c r="BQ22" s="159">
        <f t="shared" si="3"/>
        <v>738.70399726956794</v>
      </c>
      <c r="BR22" s="159">
        <f t="shared" si="3"/>
        <v>722.90616555057159</v>
      </c>
      <c r="BS22" s="159">
        <f t="shared" si="3"/>
        <v>722.53131049621891</v>
      </c>
      <c r="BT22" s="159">
        <f t="shared" si="3"/>
        <v>694.36669097027959</v>
      </c>
      <c r="BU22" s="159">
        <f t="shared" si="3"/>
        <v>617.85535868564818</v>
      </c>
      <c r="BV22" s="159">
        <f t="shared" si="3"/>
        <v>559.50954709466532</v>
      </c>
      <c r="BW22" s="159">
        <f t="shared" si="3"/>
        <v>598.19533703512559</v>
      </c>
      <c r="BX22" s="159">
        <f t="shared" si="3"/>
        <v>558.85715130078881</v>
      </c>
      <c r="BY22" s="159">
        <f t="shared" si="3"/>
        <v>386.5394376558487</v>
      </c>
      <c r="BZ22" s="159">
        <f t="shared" si="3"/>
        <v>423.15506681545122</v>
      </c>
      <c r="CA22" s="159">
        <f t="shared" si="3"/>
        <v>306.20362782429919</v>
      </c>
      <c r="CB22" s="159">
        <f t="shared" si="3"/>
        <v>384.49457835670472</v>
      </c>
      <c r="CC22" s="159">
        <f t="shared" si="3"/>
        <v>355.59455064725722</v>
      </c>
      <c r="CD22" s="159">
        <f t="shared" si="3"/>
        <v>338.3682619319377</v>
      </c>
      <c r="CE22" s="159">
        <f t="shared" si="3"/>
        <v>326.72639460867822</v>
      </c>
      <c r="CF22" s="160">
        <f t="shared" si="3"/>
        <v>313.56777094579496</v>
      </c>
    </row>
    <row r="23" spans="1:84">
      <c r="A23" s="153"/>
      <c r="B23" s="63" t="s">
        <v>380</v>
      </c>
      <c r="C23" s="232" t="s">
        <v>270</v>
      </c>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c r="AH23" s="159">
        <v>0</v>
      </c>
      <c r="AI23" s="159">
        <v>0</v>
      </c>
      <c r="AJ23" s="159">
        <v>0</v>
      </c>
      <c r="AK23" s="159">
        <v>0</v>
      </c>
      <c r="AL23" s="159">
        <v>0</v>
      </c>
      <c r="AM23" s="159">
        <v>0</v>
      </c>
      <c r="AN23" s="159">
        <v>0</v>
      </c>
      <c r="AO23" s="159">
        <v>0</v>
      </c>
      <c r="AP23" s="159">
        <v>0</v>
      </c>
      <c r="AQ23" s="159">
        <v>0</v>
      </c>
      <c r="AR23" s="159">
        <v>0</v>
      </c>
      <c r="AS23" s="159">
        <v>0</v>
      </c>
      <c r="AT23" s="159">
        <v>0</v>
      </c>
      <c r="AU23" s="159">
        <v>0</v>
      </c>
      <c r="AV23" s="159">
        <v>0</v>
      </c>
      <c r="AW23" s="159">
        <v>0</v>
      </c>
      <c r="AX23" s="159">
        <v>0</v>
      </c>
      <c r="AY23" s="159">
        <v>0</v>
      </c>
      <c r="AZ23" s="159">
        <v>0</v>
      </c>
      <c r="BA23" s="159">
        <v>0</v>
      </c>
      <c r="BB23" s="159">
        <v>0</v>
      </c>
      <c r="BC23" s="159">
        <v>0</v>
      </c>
      <c r="BD23" s="159">
        <v>0</v>
      </c>
      <c r="BE23" s="159">
        <v>0</v>
      </c>
      <c r="BF23" s="159">
        <v>0</v>
      </c>
      <c r="BG23" s="159">
        <v>0</v>
      </c>
      <c r="BH23" s="159">
        <v>0</v>
      </c>
      <c r="BI23" s="159">
        <v>0</v>
      </c>
      <c r="BJ23" s="159">
        <v>0</v>
      </c>
      <c r="BK23" s="159">
        <v>0</v>
      </c>
      <c r="BL23" s="159">
        <v>0</v>
      </c>
      <c r="BM23" s="159">
        <v>0</v>
      </c>
      <c r="BN23" s="159">
        <v>0</v>
      </c>
      <c r="BO23" s="159">
        <v>0</v>
      </c>
      <c r="BP23" s="159">
        <v>0</v>
      </c>
      <c r="BQ23" s="159">
        <v>0</v>
      </c>
      <c r="BR23" s="159">
        <v>0</v>
      </c>
      <c r="BS23" s="159">
        <v>0</v>
      </c>
      <c r="BT23" s="159">
        <v>0</v>
      </c>
      <c r="BU23" s="159">
        <v>136.01979505326264</v>
      </c>
      <c r="BV23" s="159">
        <v>224.15513088341277</v>
      </c>
      <c r="BW23" s="159">
        <v>263.00074050489292</v>
      </c>
      <c r="BX23" s="159">
        <v>288.52432027141339</v>
      </c>
      <c r="BY23" s="159">
        <v>212.46383687088178</v>
      </c>
      <c r="BZ23" s="159">
        <v>268.86196018395515</v>
      </c>
      <c r="CA23" s="159">
        <v>193.31507478786901</v>
      </c>
      <c r="CB23" s="159">
        <v>237.67678283660314</v>
      </c>
      <c r="CC23" s="159">
        <v>227.18966822514679</v>
      </c>
      <c r="CD23" s="159">
        <v>226.37004369876169</v>
      </c>
      <c r="CE23" s="159">
        <v>229.16822455487733</v>
      </c>
      <c r="CF23" s="160">
        <v>228.68740749183797</v>
      </c>
    </row>
    <row r="24" spans="1:84">
      <c r="A24" s="153"/>
      <c r="B24" s="63" t="s">
        <v>381</v>
      </c>
      <c r="C24" s="232" t="s">
        <v>270</v>
      </c>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v>2547.0381811819411</v>
      </c>
      <c r="AI24" s="159">
        <v>2472.9862911323962</v>
      </c>
      <c r="AJ24" s="159">
        <v>2343.8017021903206</v>
      </c>
      <c r="AK24" s="159">
        <v>2283.9842984129964</v>
      </c>
      <c r="AL24" s="159">
        <v>2242.8827289422829</v>
      </c>
      <c r="AM24" s="159">
        <v>2248.8960769086989</v>
      </c>
      <c r="AN24" s="159">
        <v>2135.4861126226224</v>
      </c>
      <c r="AO24" s="159">
        <v>2035.4120229926982</v>
      </c>
      <c r="AP24" s="159">
        <v>2008.7100331501383</v>
      </c>
      <c r="AQ24" s="159">
        <v>1901.699589878958</v>
      </c>
      <c r="AR24" s="159">
        <v>1769.1496017245438</v>
      </c>
      <c r="AS24" s="159">
        <v>1571.3693208982265</v>
      </c>
      <c r="AT24" s="159">
        <v>1510.6860114833894</v>
      </c>
      <c r="AU24" s="159">
        <v>1555.2702913032736</v>
      </c>
      <c r="AV24" s="159">
        <v>1461.9979855291631</v>
      </c>
      <c r="AW24" s="159">
        <v>1425.5588905805562</v>
      </c>
      <c r="AX24" s="159">
        <v>1361.0933946566204</v>
      </c>
      <c r="AY24" s="159">
        <v>1285.1503246815355</v>
      </c>
      <c r="AZ24" s="159">
        <v>1179.2331447265799</v>
      </c>
      <c r="BA24" s="159">
        <v>1192.1713731678185</v>
      </c>
      <c r="BB24" s="159">
        <v>1145.7857337381502</v>
      </c>
      <c r="BC24" s="159">
        <v>1151.4787855901182</v>
      </c>
      <c r="BD24" s="159">
        <v>1106.1779255020381</v>
      </c>
      <c r="BE24" s="159">
        <v>1268.951911187962</v>
      </c>
      <c r="BF24" s="159">
        <v>1244.5037343305883</v>
      </c>
      <c r="BG24" s="159">
        <v>1138.8975190999097</v>
      </c>
      <c r="BH24" s="159">
        <v>1017.7531967925838</v>
      </c>
      <c r="BI24" s="159">
        <v>963.24698434089964</v>
      </c>
      <c r="BJ24" s="159">
        <v>868.87452200857661</v>
      </c>
      <c r="BK24" s="159">
        <v>810.40519376190889</v>
      </c>
      <c r="BL24" s="159">
        <v>736.85607903266714</v>
      </c>
      <c r="BM24" s="159">
        <v>723.24918128261913</v>
      </c>
      <c r="BN24" s="159">
        <v>681.97794916839587</v>
      </c>
      <c r="BO24" s="159">
        <v>665.99453712414117</v>
      </c>
      <c r="BP24" s="159">
        <v>671.51315203633624</v>
      </c>
      <c r="BQ24" s="159">
        <v>654.14446308562697</v>
      </c>
      <c r="BR24" s="159">
        <v>656.34729342201888</v>
      </c>
      <c r="BS24" s="159">
        <v>663.95073388774813</v>
      </c>
      <c r="BT24" s="159">
        <v>644.72335488592296</v>
      </c>
      <c r="BU24" s="159">
        <v>434.8990050223909</v>
      </c>
      <c r="BV24" s="159">
        <v>295.36615798941278</v>
      </c>
      <c r="BW24" s="159">
        <v>294.94013693031121</v>
      </c>
      <c r="BX24" s="159">
        <v>233.73386975350684</v>
      </c>
      <c r="BY24" s="159">
        <v>151.37209040235192</v>
      </c>
      <c r="BZ24" s="159">
        <v>138.54017843442625</v>
      </c>
      <c r="CA24" s="159">
        <v>101.33396098041401</v>
      </c>
      <c r="CB24" s="159">
        <v>131.79041065096501</v>
      </c>
      <c r="CC24" s="159">
        <v>115.26213238695478</v>
      </c>
      <c r="CD24" s="159">
        <v>100.53475548272856</v>
      </c>
      <c r="CE24" s="159">
        <v>87.572703623565516</v>
      </c>
      <c r="CF24" s="160">
        <v>76.192520914595548</v>
      </c>
    </row>
    <row r="25" spans="1:84">
      <c r="A25" s="153"/>
      <c r="B25" s="63" t="s">
        <v>382</v>
      </c>
      <c r="C25" s="232" t="s">
        <v>270</v>
      </c>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v>0</v>
      </c>
      <c r="AI25" s="159">
        <v>0.56379035442780268</v>
      </c>
      <c r="AJ25" s="159">
        <v>8.2624482381898634</v>
      </c>
      <c r="AK25" s="159">
        <v>19.332354266541362</v>
      </c>
      <c r="AL25" s="159">
        <v>31.260482461094167</v>
      </c>
      <c r="AM25" s="159">
        <v>49.425295072825179</v>
      </c>
      <c r="AN25" s="159">
        <v>80.895141599996379</v>
      </c>
      <c r="AO25" s="159">
        <v>95.912316425205745</v>
      </c>
      <c r="AP25" s="159">
        <v>110.92110276624327</v>
      </c>
      <c r="AQ25" s="159">
        <v>130.1365474368535</v>
      </c>
      <c r="AR25" s="159">
        <v>152.45330489819483</v>
      </c>
      <c r="AS25" s="159">
        <v>177.42772846717537</v>
      </c>
      <c r="AT25" s="159">
        <v>202.35189494548615</v>
      </c>
      <c r="AU25" s="159">
        <v>244.43459827020618</v>
      </c>
      <c r="AV25" s="159">
        <v>266.3606049536549</v>
      </c>
      <c r="AW25" s="159">
        <v>296.19922382944395</v>
      </c>
      <c r="AX25" s="159">
        <v>305.23735528848709</v>
      </c>
      <c r="AY25" s="159">
        <v>316.14036323241186</v>
      </c>
      <c r="AZ25" s="159">
        <v>329.89188724969756</v>
      </c>
      <c r="BA25" s="159">
        <v>349.40208341469338</v>
      </c>
      <c r="BB25" s="159">
        <v>361.21401260929832</v>
      </c>
      <c r="BC25" s="159">
        <v>393.51884013298462</v>
      </c>
      <c r="BD25" s="159">
        <v>411.49008880577895</v>
      </c>
      <c r="BE25" s="159">
        <v>411.56473167924548</v>
      </c>
      <c r="BF25" s="159">
        <v>370.29410647412999</v>
      </c>
      <c r="BG25" s="159">
        <v>318.62390604975502</v>
      </c>
      <c r="BH25" s="159">
        <v>268.85442595273105</v>
      </c>
      <c r="BI25" s="159">
        <v>227.06168523537488</v>
      </c>
      <c r="BJ25" s="159">
        <v>189.89999923095507</v>
      </c>
      <c r="BK25" s="159">
        <v>162.77611569618131</v>
      </c>
      <c r="BL25" s="159">
        <v>134.06523117674692</v>
      </c>
      <c r="BM25" s="159">
        <v>120.25502321943819</v>
      </c>
      <c r="BN25" s="159">
        <v>97.664938181880316</v>
      </c>
      <c r="BO25" s="159">
        <v>91.062483878009587</v>
      </c>
      <c r="BP25" s="159">
        <v>82.115329108592817</v>
      </c>
      <c r="BQ25" s="159">
        <v>84.559534183940997</v>
      </c>
      <c r="BR25" s="159">
        <v>66.55887212855265</v>
      </c>
      <c r="BS25" s="159">
        <v>58.580576608470821</v>
      </c>
      <c r="BT25" s="159">
        <v>49.643336084356605</v>
      </c>
      <c r="BU25" s="159">
        <v>46.936558609994712</v>
      </c>
      <c r="BV25" s="159">
        <v>39.988258221839715</v>
      </c>
      <c r="BW25" s="159">
        <v>40.254459599921425</v>
      </c>
      <c r="BX25" s="159">
        <v>36.598961275868668</v>
      </c>
      <c r="BY25" s="159">
        <v>22.703510382615029</v>
      </c>
      <c r="BZ25" s="159">
        <v>15.752928197069838</v>
      </c>
      <c r="CA25" s="159">
        <v>11.554592056016199</v>
      </c>
      <c r="CB25" s="159">
        <v>15.027384869136581</v>
      </c>
      <c r="CC25" s="159">
        <v>13.142750035155625</v>
      </c>
      <c r="CD25" s="159">
        <v>11.463462750447416</v>
      </c>
      <c r="CE25" s="159">
        <v>9.9854664302353857</v>
      </c>
      <c r="CF25" s="160">
        <v>8.6878425393614265</v>
      </c>
    </row>
    <row r="26" spans="1:84" ht="25.5" customHeight="1">
      <c r="A26" s="153"/>
      <c r="B26" s="65" t="s">
        <v>271</v>
      </c>
      <c r="C26" s="232" t="s">
        <v>267</v>
      </c>
      <c r="D26" s="159"/>
      <c r="E26" s="159"/>
      <c r="F26" s="159"/>
      <c r="G26" s="159"/>
      <c r="H26" s="159"/>
      <c r="I26" s="159"/>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v>23.518554707149388</v>
      </c>
      <c r="AI26" s="159">
        <v>20.122837694568165</v>
      </c>
      <c r="AJ26" s="159">
        <v>21.121812852912971</v>
      </c>
      <c r="AK26" s="159">
        <v>22.930336694725607</v>
      </c>
      <c r="AL26" s="159">
        <v>28.47445529816574</v>
      </c>
      <c r="AM26" s="159">
        <v>33.975383672556248</v>
      </c>
      <c r="AN26" s="159">
        <v>35.310047553179011</v>
      </c>
      <c r="AO26" s="159">
        <v>39.576900392945902</v>
      </c>
      <c r="AP26" s="159">
        <v>304.28429694717806</v>
      </c>
      <c r="AQ26" s="159">
        <v>507.94818465194174</v>
      </c>
      <c r="AR26" s="159">
        <v>448.89331585375999</v>
      </c>
      <c r="AS26" s="159">
        <v>439.83209993821026</v>
      </c>
      <c r="AT26" s="159">
        <v>459.64614099600499</v>
      </c>
      <c r="AU26" s="159">
        <v>562.59816838635993</v>
      </c>
      <c r="AV26" s="159">
        <v>665.12615920618521</v>
      </c>
      <c r="AW26" s="159">
        <v>827.61744272307487</v>
      </c>
      <c r="AX26" s="159">
        <v>969.94578572527996</v>
      </c>
      <c r="AY26" s="159">
        <v>1102.0628858345474</v>
      </c>
      <c r="AZ26" s="159">
        <v>1272.6557878445444</v>
      </c>
      <c r="BA26" s="159">
        <v>1289.9076844526892</v>
      </c>
      <c r="BB26" s="159">
        <v>1334.8616399599348</v>
      </c>
      <c r="BC26" s="159">
        <v>1409.7176889754332</v>
      </c>
      <c r="BD26" s="159">
        <v>1419.251844536727</v>
      </c>
      <c r="BE26" s="159">
        <v>1500.3650272721261</v>
      </c>
      <c r="BF26" s="159">
        <v>1596.396620189764</v>
      </c>
      <c r="BG26" s="159">
        <v>1676.5464607446052</v>
      </c>
      <c r="BH26" s="159">
        <v>1691.9044986788424</v>
      </c>
      <c r="BI26" s="159">
        <v>1733.8559071446648</v>
      </c>
      <c r="BJ26" s="159">
        <v>1731.9479363604441</v>
      </c>
      <c r="BK26" s="159">
        <v>1829.5740223280079</v>
      </c>
      <c r="BL26" s="159">
        <v>1881.2975067990631</v>
      </c>
      <c r="BM26" s="159">
        <v>2039.3762989226907</v>
      </c>
      <c r="BN26" s="159">
        <v>2112.6680654814791</v>
      </c>
      <c r="BO26" s="159">
        <v>2300.5260480237816</v>
      </c>
      <c r="BP26" s="159">
        <v>2513.9037523616284</v>
      </c>
      <c r="BQ26" s="159">
        <v>2675.5891750969631</v>
      </c>
      <c r="BR26" s="159">
        <v>2944.6404174502063</v>
      </c>
      <c r="BS26" s="159">
        <v>3218.0944222576441</v>
      </c>
      <c r="BT26" s="159">
        <v>3301.3138656081201</v>
      </c>
      <c r="BU26" s="159">
        <v>3453.9829149892553</v>
      </c>
      <c r="BV26" s="159">
        <v>3460.4127907195225</v>
      </c>
      <c r="BW26" s="159">
        <v>3449.3292413302884</v>
      </c>
      <c r="BX26" s="159">
        <v>3380.8683644980497</v>
      </c>
      <c r="BY26" s="159">
        <v>3445.6729531239775</v>
      </c>
      <c r="BZ26" s="159">
        <v>3415.5777217476329</v>
      </c>
      <c r="CA26" s="159">
        <v>3698.852337186408</v>
      </c>
      <c r="CB26" s="159">
        <v>4027.9459935691352</v>
      </c>
      <c r="CC26" s="159">
        <v>4243.7785350863323</v>
      </c>
      <c r="CD26" s="159">
        <v>4382.7440903994675</v>
      </c>
      <c r="CE26" s="159">
        <v>4504.0966840203309</v>
      </c>
      <c r="CF26" s="160">
        <v>4510.9233807310829</v>
      </c>
    </row>
    <row r="27" spans="1:84">
      <c r="A27" s="153"/>
      <c r="B27" s="43" t="s">
        <v>383</v>
      </c>
      <c r="C27" s="232" t="s">
        <v>267</v>
      </c>
      <c r="D27" s="159"/>
      <c r="E27" s="159"/>
      <c r="F27" s="159"/>
      <c r="G27" s="159"/>
      <c r="H27" s="159"/>
      <c r="I27" s="159"/>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v>29.398193383936736</v>
      </c>
      <c r="AI27" s="159">
        <v>25.153547118210206</v>
      </c>
      <c r="AJ27" s="159">
        <v>21.121812852912971</v>
      </c>
      <c r="AK27" s="159">
        <v>22.930336694725607</v>
      </c>
      <c r="AL27" s="159">
        <v>21.355841473624306</v>
      </c>
      <c r="AM27" s="159">
        <v>20.385230203533748</v>
      </c>
      <c r="AN27" s="159">
        <v>19.260025938097641</v>
      </c>
      <c r="AO27" s="159">
        <v>21.310638673124718</v>
      </c>
      <c r="AP27" s="159">
        <v>23.406484380552161</v>
      </c>
      <c r="AQ27" s="159">
        <v>24.520568734878438</v>
      </c>
      <c r="AR27" s="159">
        <v>22.281848844232815</v>
      </c>
      <c r="AS27" s="159">
        <v>20.998562451850926</v>
      </c>
      <c r="AT27" s="159">
        <v>20.640104812247294</v>
      </c>
      <c r="AU27" s="159">
        <v>22.24399078851857</v>
      </c>
      <c r="AV27" s="159">
        <v>25.660135572389695</v>
      </c>
      <c r="AW27" s="159">
        <v>27.449033534438644</v>
      </c>
      <c r="AX27" s="159">
        <v>24.442246176530684</v>
      </c>
      <c r="AY27" s="159">
        <v>27.749420351571771</v>
      </c>
      <c r="AZ27" s="159">
        <v>28.075560266067502</v>
      </c>
      <c r="BA27" s="159">
        <v>28.691438987591685</v>
      </c>
      <c r="BB27" s="159">
        <v>28.826713087066814</v>
      </c>
      <c r="BC27" s="159">
        <v>28.548116305562246</v>
      </c>
      <c r="BD27" s="159">
        <v>28.433245509094768</v>
      </c>
      <c r="BE27" s="159">
        <v>28.184489162535602</v>
      </c>
      <c r="BF27" s="159">
        <v>28.965399597404051</v>
      </c>
      <c r="BG27" s="159">
        <v>30.542707065446162</v>
      </c>
      <c r="BH27" s="159">
        <v>30.730516485100701</v>
      </c>
      <c r="BI27" s="159">
        <v>29.765305135680254</v>
      </c>
      <c r="BJ27" s="159">
        <v>29.124703418336857</v>
      </c>
      <c r="BK27" s="159">
        <v>29.66151908530744</v>
      </c>
      <c r="BL27" s="159">
        <v>316.53134065117416</v>
      </c>
      <c r="BM27" s="159">
        <v>45.780146364367305</v>
      </c>
      <c r="BN27" s="159">
        <v>44.666602638130819</v>
      </c>
      <c r="BO27" s="159">
        <v>43.694147708775596</v>
      </c>
      <c r="BP27" s="159">
        <v>43.272533830377419</v>
      </c>
      <c r="BQ27" s="159">
        <v>42.131241734200053</v>
      </c>
      <c r="BR27" s="159">
        <v>43.103884937836874</v>
      </c>
      <c r="BS27" s="159">
        <v>45.828656934020309</v>
      </c>
      <c r="BT27" s="159">
        <v>41.595859896960057</v>
      </c>
      <c r="BU27" s="159">
        <v>41.04203941998945</v>
      </c>
      <c r="BV27" s="159">
        <v>39.281346960088094</v>
      </c>
      <c r="BW27" s="159">
        <v>41.193357618100571</v>
      </c>
      <c r="BX27" s="159">
        <v>40.161386079599339</v>
      </c>
      <c r="BY27" s="159">
        <v>41.987943172258355</v>
      </c>
      <c r="BZ27" s="159">
        <v>43.231909765687071</v>
      </c>
      <c r="CA27" s="159">
        <v>43.71272943240718</v>
      </c>
      <c r="CB27" s="159">
        <v>45.936302845280139</v>
      </c>
      <c r="CC27" s="159">
        <v>47.806858828862694</v>
      </c>
      <c r="CD27" s="159">
        <v>49.681508153396017</v>
      </c>
      <c r="CE27" s="159">
        <v>51.273285458723123</v>
      </c>
      <c r="CF27" s="160">
        <v>53.059580132378549</v>
      </c>
    </row>
    <row r="28" spans="1:84">
      <c r="A28" s="153"/>
      <c r="B28" s="43" t="s">
        <v>275</v>
      </c>
      <c r="C28" s="232" t="s">
        <v>276</v>
      </c>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v>0</v>
      </c>
      <c r="AI28" s="159">
        <v>0</v>
      </c>
      <c r="AJ28" s="159">
        <v>0</v>
      </c>
      <c r="AK28" s="159">
        <v>0</v>
      </c>
      <c r="AL28" s="159">
        <v>0</v>
      </c>
      <c r="AM28" s="159">
        <v>0</v>
      </c>
      <c r="AN28" s="159">
        <v>0</v>
      </c>
      <c r="AO28" s="159">
        <v>0</v>
      </c>
      <c r="AP28" s="159">
        <v>0</v>
      </c>
      <c r="AQ28" s="159">
        <v>0</v>
      </c>
      <c r="AR28" s="159">
        <v>0</v>
      </c>
      <c r="AS28" s="159">
        <v>0</v>
      </c>
      <c r="AT28" s="159">
        <v>0</v>
      </c>
      <c r="AU28" s="159">
        <v>0</v>
      </c>
      <c r="AV28" s="159">
        <v>0</v>
      </c>
      <c r="AW28" s="159">
        <v>0</v>
      </c>
      <c r="AX28" s="159">
        <v>0</v>
      </c>
      <c r="AY28" s="159">
        <v>0</v>
      </c>
      <c r="AZ28" s="159">
        <v>0</v>
      </c>
      <c r="BA28" s="159">
        <v>0</v>
      </c>
      <c r="BB28" s="159">
        <v>0</v>
      </c>
      <c r="BC28" s="159">
        <v>0</v>
      </c>
      <c r="BD28" s="159">
        <v>0</v>
      </c>
      <c r="BE28" s="159">
        <v>0</v>
      </c>
      <c r="BF28" s="159">
        <v>0</v>
      </c>
      <c r="BG28" s="159">
        <v>0</v>
      </c>
      <c r="BH28" s="159">
        <v>0</v>
      </c>
      <c r="BI28" s="159">
        <v>0</v>
      </c>
      <c r="BJ28" s="159">
        <v>1.5931667777972447</v>
      </c>
      <c r="BK28" s="159">
        <v>1.791701830036867</v>
      </c>
      <c r="BL28" s="159">
        <v>93.841241429414538</v>
      </c>
      <c r="BM28" s="159">
        <v>147.13431653563853</v>
      </c>
      <c r="BN28" s="159">
        <v>233.35608619956088</v>
      </c>
      <c r="BO28" s="159">
        <v>69.143156195723762</v>
      </c>
      <c r="BP28" s="159">
        <v>77.432551762237438</v>
      </c>
      <c r="BQ28" s="159">
        <v>4.6549469402822892</v>
      </c>
      <c r="BR28" s="159">
        <v>6.3332146999021033</v>
      </c>
      <c r="BS28" s="159">
        <v>2.4563422553894227</v>
      </c>
      <c r="BT28" s="159">
        <v>2.034959720141122</v>
      </c>
      <c r="BU28" s="159">
        <v>74.456783983706515</v>
      </c>
      <c r="BV28" s="159">
        <v>8.3193162163938048</v>
      </c>
      <c r="BW28" s="159">
        <v>0.15367402416944095</v>
      </c>
      <c r="BX28" s="159">
        <v>71.915706318124563</v>
      </c>
      <c r="BY28" s="159">
        <v>0.15651719068080544</v>
      </c>
      <c r="BZ28" s="159">
        <v>99.942946291998268</v>
      </c>
      <c r="CA28" s="159">
        <v>21.16536493714538</v>
      </c>
      <c r="CB28" s="159">
        <v>20.816232161850188</v>
      </c>
      <c r="CC28" s="159">
        <v>20.465842952732189</v>
      </c>
      <c r="CD28" s="159">
        <v>20.13869437407865</v>
      </c>
      <c r="CE28" s="159">
        <v>19.787585787622763</v>
      </c>
      <c r="CF28" s="160">
        <v>19.422277463046584</v>
      </c>
    </row>
    <row r="29" spans="1:84">
      <c r="A29" s="153"/>
      <c r="B29" s="43" t="s">
        <v>26</v>
      </c>
      <c r="C29" s="232" t="s">
        <v>276</v>
      </c>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v>1157.9336304174481</v>
      </c>
      <c r="AI29" s="159">
        <v>1145.7850012916995</v>
      </c>
      <c r="AJ29" s="159">
        <v>1298.371495165695</v>
      </c>
      <c r="AK29" s="159">
        <v>1738.1406505403306</v>
      </c>
      <c r="AL29" s="159">
        <v>1962.456938375886</v>
      </c>
      <c r="AM29" s="159">
        <v>2099.9730219587937</v>
      </c>
      <c r="AN29" s="159">
        <v>2203.354101650556</v>
      </c>
      <c r="AO29" s="159">
        <v>2278.5818514341113</v>
      </c>
      <c r="AP29" s="159">
        <v>2426.642414656822</v>
      </c>
      <c r="AQ29" s="159">
        <v>2385.4585777188972</v>
      </c>
      <c r="AR29" s="159">
        <v>1565.6959225333276</v>
      </c>
      <c r="AS29" s="159">
        <v>1828.4073423350096</v>
      </c>
      <c r="AT29" s="159">
        <v>2122.7710322655271</v>
      </c>
      <c r="AU29" s="159">
        <v>1529.2795765642184</v>
      </c>
      <c r="AV29" s="159">
        <v>1963.8531403550837</v>
      </c>
      <c r="AW29" s="159">
        <v>1968.6602226507648</v>
      </c>
      <c r="AX29" s="159">
        <v>2141.3629216307759</v>
      </c>
      <c r="AY29" s="159">
        <v>2250.726206821465</v>
      </c>
      <c r="AZ29" s="159">
        <v>2319.4874791704196</v>
      </c>
      <c r="BA29" s="159">
        <v>2391.9558845634178</v>
      </c>
      <c r="BB29" s="159">
        <v>2382.2175610213167</v>
      </c>
      <c r="BC29" s="159">
        <v>2385.3282076184928</v>
      </c>
      <c r="BD29" s="159">
        <v>2357.7341716902092</v>
      </c>
      <c r="BE29" s="159">
        <v>2303.2536384215045</v>
      </c>
      <c r="BF29" s="159">
        <v>2364.5081352964494</v>
      </c>
      <c r="BG29" s="159">
        <v>2658.8334258866503</v>
      </c>
      <c r="BH29" s="159">
        <v>2765.0387930960701</v>
      </c>
      <c r="BI29" s="159">
        <v>3006.4403034625693</v>
      </c>
      <c r="BJ29" s="159">
        <v>2937.5963498161609</v>
      </c>
      <c r="BK29" s="159">
        <v>2931.9363740007589</v>
      </c>
      <c r="BL29" s="159">
        <v>2960.8689062273802</v>
      </c>
      <c r="BM29" s="159">
        <v>3466.1074160596963</v>
      </c>
      <c r="BN29" s="159">
        <v>3670.2633290395206</v>
      </c>
      <c r="BO29" s="159">
        <v>3660.4100858993334</v>
      </c>
      <c r="BP29" s="159">
        <v>3706.7766128013668</v>
      </c>
      <c r="BQ29" s="159"/>
      <c r="BR29" s="159"/>
      <c r="BS29" s="159"/>
      <c r="BT29" s="159"/>
      <c r="BU29" s="159"/>
      <c r="BV29" s="159"/>
      <c r="BW29" s="159"/>
      <c r="BX29" s="159"/>
      <c r="BY29" s="159"/>
      <c r="BZ29" s="159"/>
      <c r="CA29" s="159"/>
      <c r="CB29" s="159"/>
      <c r="CC29" s="159"/>
      <c r="CD29" s="159"/>
      <c r="CE29" s="159"/>
      <c r="CF29" s="160"/>
    </row>
    <row r="30" spans="1:84">
      <c r="A30" s="153"/>
      <c r="B30" s="65" t="s">
        <v>278</v>
      </c>
      <c r="C30" s="232" t="s">
        <v>267</v>
      </c>
      <c r="D30" s="159"/>
      <c r="E30" s="159"/>
      <c r="F30" s="159"/>
      <c r="G30" s="159"/>
      <c r="H30" s="159"/>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v>0</v>
      </c>
      <c r="AI30" s="159">
        <v>0</v>
      </c>
      <c r="AJ30" s="159">
        <v>0</v>
      </c>
      <c r="AK30" s="159">
        <v>0</v>
      </c>
      <c r="AL30" s="159">
        <v>0</v>
      </c>
      <c r="AM30" s="159">
        <v>0</v>
      </c>
      <c r="AN30" s="159">
        <v>0</v>
      </c>
      <c r="AO30" s="159">
        <v>0</v>
      </c>
      <c r="AP30" s="159">
        <v>0</v>
      </c>
      <c r="AQ30" s="159">
        <v>0</v>
      </c>
      <c r="AR30" s="159">
        <v>0</v>
      </c>
      <c r="AS30" s="159">
        <v>0</v>
      </c>
      <c r="AT30" s="159">
        <v>0</v>
      </c>
      <c r="AU30" s="159">
        <v>0</v>
      </c>
      <c r="AV30" s="159">
        <v>2507.0405893513421</v>
      </c>
      <c r="AW30" s="159">
        <v>3424.6225036678557</v>
      </c>
      <c r="AX30" s="159">
        <v>3760.4257859675204</v>
      </c>
      <c r="AY30" s="159">
        <v>4430.1592704551158</v>
      </c>
      <c r="AZ30" s="159">
        <v>5168.1761848450678</v>
      </c>
      <c r="BA30" s="159">
        <v>5622.7068521183783</v>
      </c>
      <c r="BB30" s="159">
        <v>5846.2846317411022</v>
      </c>
      <c r="BC30" s="159">
        <v>6035.4083109829708</v>
      </c>
      <c r="BD30" s="159">
        <v>6291.7675297443066</v>
      </c>
      <c r="BE30" s="159">
        <v>6655.7320790365302</v>
      </c>
      <c r="BF30" s="159">
        <v>6918.2004700253847</v>
      </c>
      <c r="BG30" s="159">
        <v>7231.3636735240489</v>
      </c>
      <c r="BH30" s="159">
        <v>7403.8820605518113</v>
      </c>
      <c r="BI30" s="159">
        <v>7582.6081145851595</v>
      </c>
      <c r="BJ30" s="159">
        <v>7769.2521827170349</v>
      </c>
      <c r="BK30" s="159">
        <v>8096.6929913572721</v>
      </c>
      <c r="BL30" s="159">
        <v>8289.2022471160963</v>
      </c>
      <c r="BM30" s="159">
        <v>8852.0625709641081</v>
      </c>
      <c r="BN30" s="159">
        <v>8935.8267063772728</v>
      </c>
      <c r="BO30" s="159">
        <v>9384.4915279618708</v>
      </c>
      <c r="BP30" s="159">
        <v>9909.394310088428</v>
      </c>
      <c r="BQ30" s="159">
        <v>9865.1483900759486</v>
      </c>
      <c r="BR30" s="159">
        <v>9154.4625740321262</v>
      </c>
      <c r="BS30" s="159">
        <v>8524.9337267813789</v>
      </c>
      <c r="BT30" s="159">
        <v>6457.9225476202237</v>
      </c>
      <c r="BU30" s="159">
        <v>4420.0881432960887</v>
      </c>
      <c r="BV30" s="159">
        <v>3013.4310959480349</v>
      </c>
      <c r="BW30" s="159">
        <v>1920.7541136321609</v>
      </c>
      <c r="BX30" s="159">
        <v>980.65418335097149</v>
      </c>
      <c r="BY30" s="159">
        <v>909.97613542136185</v>
      </c>
      <c r="BZ30" s="159">
        <v>818.8715368884499</v>
      </c>
      <c r="CA30" s="159">
        <v>785.69197144159648</v>
      </c>
      <c r="CB30" s="159">
        <v>757.43518258254562</v>
      </c>
      <c r="CC30" s="159">
        <v>710.84503268346577</v>
      </c>
      <c r="CD30" s="159">
        <v>655.56245032525965</v>
      </c>
      <c r="CE30" s="159">
        <v>615.7831215294641</v>
      </c>
      <c r="CF30" s="160">
        <v>497.02298433682734</v>
      </c>
    </row>
    <row r="31" spans="1:84" ht="25.5" customHeight="1">
      <c r="A31" s="153"/>
      <c r="B31" s="65" t="s">
        <v>279</v>
      </c>
      <c r="C31" s="232" t="s">
        <v>276</v>
      </c>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c r="AE31" s="159"/>
      <c r="AF31" s="159"/>
      <c r="AG31" s="159"/>
      <c r="AH31" s="159">
        <v>0</v>
      </c>
      <c r="AI31" s="159">
        <v>0</v>
      </c>
      <c r="AJ31" s="159">
        <v>0</v>
      </c>
      <c r="AK31" s="159">
        <v>0</v>
      </c>
      <c r="AL31" s="159">
        <v>0</v>
      </c>
      <c r="AM31" s="159">
        <v>0</v>
      </c>
      <c r="AN31" s="159">
        <v>0</v>
      </c>
      <c r="AO31" s="159">
        <v>0</v>
      </c>
      <c r="AP31" s="159">
        <v>0</v>
      </c>
      <c r="AQ31" s="159">
        <v>0</v>
      </c>
      <c r="AR31" s="159">
        <v>0</v>
      </c>
      <c r="AS31" s="159">
        <v>0</v>
      </c>
      <c r="AT31" s="159">
        <v>0</v>
      </c>
      <c r="AU31" s="159">
        <v>0</v>
      </c>
      <c r="AV31" s="159">
        <v>4.5091289780710841</v>
      </c>
      <c r="AW31" s="159">
        <v>11.006874384854967</v>
      </c>
      <c r="AX31" s="159">
        <v>17.057239448753521</v>
      </c>
      <c r="AY31" s="159">
        <v>28.376394142653652</v>
      </c>
      <c r="AZ31" s="159">
        <v>48.447487121202421</v>
      </c>
      <c r="BA31" s="159">
        <v>59.527764576553167</v>
      </c>
      <c r="BB31" s="159">
        <v>68.233033092082863</v>
      </c>
      <c r="BC31" s="159">
        <v>52.999098017338284</v>
      </c>
      <c r="BD31" s="159">
        <v>-0.10691825767813962</v>
      </c>
      <c r="BE31" s="159">
        <v>-0.14897391001255114</v>
      </c>
      <c r="BF31" s="159">
        <v>-0.24835521416267548</v>
      </c>
      <c r="BG31" s="159">
        <v>0.14040246480084667</v>
      </c>
      <c r="BH31" s="159">
        <v>-4.6391721919204598E-2</v>
      </c>
      <c r="BI31" s="159">
        <v>0</v>
      </c>
      <c r="BJ31" s="159">
        <v>0</v>
      </c>
      <c r="BK31" s="159">
        <v>0</v>
      </c>
      <c r="BL31" s="159">
        <v>0</v>
      </c>
      <c r="BM31" s="159">
        <v>0</v>
      </c>
      <c r="BN31" s="159">
        <v>0</v>
      </c>
      <c r="BO31" s="159">
        <v>0</v>
      </c>
      <c r="BP31" s="159">
        <v>0</v>
      </c>
      <c r="BQ31" s="159">
        <v>0</v>
      </c>
      <c r="BR31" s="159">
        <v>0</v>
      </c>
      <c r="BS31" s="159">
        <v>0</v>
      </c>
      <c r="BT31" s="159">
        <v>0</v>
      </c>
      <c r="BU31" s="159">
        <v>0</v>
      </c>
      <c r="BV31" s="159">
        <v>0</v>
      </c>
      <c r="BW31" s="159">
        <v>0</v>
      </c>
      <c r="BX31" s="159">
        <v>0</v>
      </c>
      <c r="BY31" s="159">
        <v>0</v>
      </c>
      <c r="BZ31" s="159">
        <v>0</v>
      </c>
      <c r="CA31" s="159">
        <v>0</v>
      </c>
      <c r="CB31" s="159">
        <v>0</v>
      </c>
      <c r="CC31" s="159">
        <v>0</v>
      </c>
      <c r="CD31" s="159">
        <v>0</v>
      </c>
      <c r="CE31" s="159">
        <v>0</v>
      </c>
      <c r="CF31" s="160">
        <v>0</v>
      </c>
    </row>
    <row r="32" spans="1:84">
      <c r="A32" s="153"/>
      <c r="B32" s="43" t="s">
        <v>280</v>
      </c>
      <c r="C32" s="232" t="s">
        <v>276</v>
      </c>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159"/>
      <c r="AC32" s="159"/>
      <c r="AD32" s="159"/>
      <c r="AE32" s="159"/>
      <c r="AF32" s="159"/>
      <c r="AG32" s="159"/>
      <c r="AH32" s="159">
        <v>0</v>
      </c>
      <c r="AI32" s="159">
        <v>0</v>
      </c>
      <c r="AJ32" s="159">
        <v>0</v>
      </c>
      <c r="AK32" s="159">
        <v>0</v>
      </c>
      <c r="AL32" s="159">
        <v>0</v>
      </c>
      <c r="AM32" s="159">
        <v>0</v>
      </c>
      <c r="AN32" s="159">
        <v>0</v>
      </c>
      <c r="AO32" s="159">
        <v>0</v>
      </c>
      <c r="AP32" s="159">
        <v>0</v>
      </c>
      <c r="AQ32" s="159">
        <v>0</v>
      </c>
      <c r="AR32" s="159">
        <v>0</v>
      </c>
      <c r="AS32" s="159">
        <v>0</v>
      </c>
      <c r="AT32" s="159">
        <v>0</v>
      </c>
      <c r="AU32" s="159">
        <v>0</v>
      </c>
      <c r="AV32" s="159">
        <v>0</v>
      </c>
      <c r="AW32" s="159">
        <v>0</v>
      </c>
      <c r="AX32" s="159">
        <v>0</v>
      </c>
      <c r="AY32" s="159">
        <v>0</v>
      </c>
      <c r="AZ32" s="159">
        <v>0</v>
      </c>
      <c r="BA32" s="159">
        <v>0</v>
      </c>
      <c r="BB32" s="159">
        <v>0</v>
      </c>
      <c r="BC32" s="159">
        <v>0</v>
      </c>
      <c r="BD32" s="159">
        <v>0</v>
      </c>
      <c r="BE32" s="159">
        <v>11.812908256590166</v>
      </c>
      <c r="BF32" s="159">
        <v>22.088930820619371</v>
      </c>
      <c r="BG32" s="159">
        <v>24.693950390991681</v>
      </c>
      <c r="BH32" s="159">
        <v>26.590493820877533</v>
      </c>
      <c r="BI32" s="159">
        <v>27.550662948667142</v>
      </c>
      <c r="BJ32" s="159">
        <v>29.569631830022015</v>
      </c>
      <c r="BK32" s="159">
        <v>30.365586702720741</v>
      </c>
      <c r="BL32" s="159">
        <v>30.272285134624354</v>
      </c>
      <c r="BM32" s="159">
        <v>30.739892641844911</v>
      </c>
      <c r="BN32" s="159">
        <v>29.567773544944639</v>
      </c>
      <c r="BO32" s="159">
        <v>30.384642546661219</v>
      </c>
      <c r="BP32" s="159">
        <v>75.558379183408221</v>
      </c>
      <c r="BQ32" s="159">
        <v>231.14719990290209</v>
      </c>
      <c r="BR32" s="159">
        <v>258.65087068481466</v>
      </c>
      <c r="BS32" s="159">
        <v>206.95056062783127</v>
      </c>
      <c r="BT32" s="159">
        <v>231.25501095278096</v>
      </c>
      <c r="BU32" s="159">
        <v>202.94028874818923</v>
      </c>
      <c r="BV32" s="159">
        <v>186.62914316006223</v>
      </c>
      <c r="BW32" s="159">
        <v>156.32172302946944</v>
      </c>
      <c r="BX32" s="159">
        <v>192.47421093262332</v>
      </c>
      <c r="BY32" s="159">
        <v>160.19201806391629</v>
      </c>
      <c r="BZ32" s="159">
        <v>117.99381924285531</v>
      </c>
      <c r="CA32" s="159">
        <v>0</v>
      </c>
      <c r="CB32" s="159">
        <v>0</v>
      </c>
      <c r="CC32" s="159">
        <v>0</v>
      </c>
      <c r="CD32" s="159">
        <v>0</v>
      </c>
      <c r="CE32" s="159">
        <v>0</v>
      </c>
      <c r="CF32" s="160">
        <v>0</v>
      </c>
    </row>
    <row r="33" spans="1:84">
      <c r="A33" s="153"/>
      <c r="B33" s="43" t="s">
        <v>384</v>
      </c>
      <c r="C33" s="232" t="s">
        <v>276</v>
      </c>
      <c r="D33" s="159"/>
      <c r="E33" s="159"/>
      <c r="F33" s="159"/>
      <c r="G33" s="159"/>
      <c r="H33" s="159"/>
      <c r="I33" s="159"/>
      <c r="J33" s="159"/>
      <c r="K33" s="159"/>
      <c r="L33" s="159"/>
      <c r="M33" s="159"/>
      <c r="N33" s="159"/>
      <c r="O33" s="159"/>
      <c r="P33" s="159"/>
      <c r="Q33" s="159"/>
      <c r="R33" s="159"/>
      <c r="S33" s="159"/>
      <c r="T33" s="159"/>
      <c r="U33" s="159"/>
      <c r="V33" s="159"/>
      <c r="W33" s="159"/>
      <c r="X33" s="159"/>
      <c r="Y33" s="159"/>
      <c r="Z33" s="159"/>
      <c r="AA33" s="159"/>
      <c r="AB33" s="159"/>
      <c r="AC33" s="159"/>
      <c r="AD33" s="159"/>
      <c r="AE33" s="159"/>
      <c r="AF33" s="159"/>
      <c r="AG33" s="159"/>
      <c r="AH33" s="159">
        <v>0</v>
      </c>
      <c r="AI33" s="159">
        <v>0</v>
      </c>
      <c r="AJ33" s="159">
        <v>0</v>
      </c>
      <c r="AK33" s="159">
        <v>0</v>
      </c>
      <c r="AL33" s="159">
        <v>0</v>
      </c>
      <c r="AM33" s="159">
        <v>0</v>
      </c>
      <c r="AN33" s="159">
        <v>0</v>
      </c>
      <c r="AO33" s="159">
        <v>0</v>
      </c>
      <c r="AP33" s="159">
        <v>0</v>
      </c>
      <c r="AQ33" s="159">
        <v>0</v>
      </c>
      <c r="AR33" s="159">
        <v>0</v>
      </c>
      <c r="AS33" s="159">
        <v>0</v>
      </c>
      <c r="AT33" s="159">
        <v>0</v>
      </c>
      <c r="AU33" s="159">
        <v>0</v>
      </c>
      <c r="AV33" s="159">
        <v>0</v>
      </c>
      <c r="AW33" s="159">
        <v>0</v>
      </c>
      <c r="AX33" s="159">
        <v>0</v>
      </c>
      <c r="AY33" s="159">
        <v>0</v>
      </c>
      <c r="AZ33" s="159">
        <v>5.8064164731882597</v>
      </c>
      <c r="BA33" s="159">
        <v>42.892564541640233</v>
      </c>
      <c r="BB33" s="159">
        <v>58.11993590914156</v>
      </c>
      <c r="BC33" s="159">
        <v>48.604217117638377</v>
      </c>
      <c r="BD33" s="159">
        <v>7.3072494468879343</v>
      </c>
      <c r="BE33" s="159">
        <v>1.0341034365267144E-2</v>
      </c>
      <c r="BF33" s="159">
        <v>7.2464055311169076E-2</v>
      </c>
      <c r="BG33" s="159">
        <v>0</v>
      </c>
      <c r="BH33" s="159">
        <v>0</v>
      </c>
      <c r="BI33" s="159">
        <v>0</v>
      </c>
      <c r="BJ33" s="159">
        <v>0</v>
      </c>
      <c r="BK33" s="159">
        <v>0</v>
      </c>
      <c r="BL33" s="159">
        <v>0</v>
      </c>
      <c r="BM33" s="159">
        <v>0</v>
      </c>
      <c r="BN33" s="159">
        <v>0</v>
      </c>
      <c r="BO33" s="159">
        <v>0</v>
      </c>
      <c r="BP33" s="159">
        <v>0</v>
      </c>
      <c r="BQ33" s="159">
        <v>0</v>
      </c>
      <c r="BR33" s="159">
        <v>0</v>
      </c>
      <c r="BS33" s="159">
        <v>0</v>
      </c>
      <c r="BT33" s="159">
        <v>0</v>
      </c>
      <c r="BU33" s="159">
        <v>0</v>
      </c>
      <c r="BV33" s="159">
        <v>0</v>
      </c>
      <c r="BW33" s="159">
        <v>0</v>
      </c>
      <c r="BX33" s="159">
        <v>0</v>
      </c>
      <c r="BY33" s="159">
        <v>0</v>
      </c>
      <c r="BZ33" s="159">
        <v>0</v>
      </c>
      <c r="CA33" s="159">
        <v>0</v>
      </c>
      <c r="CB33" s="159">
        <v>0</v>
      </c>
      <c r="CC33" s="159">
        <v>0</v>
      </c>
      <c r="CD33" s="159">
        <v>0</v>
      </c>
      <c r="CE33" s="159">
        <v>0</v>
      </c>
      <c r="CF33" s="160">
        <v>0</v>
      </c>
    </row>
    <row r="34" spans="1:84">
      <c r="A34" s="153"/>
      <c r="B34" s="43" t="s">
        <v>282</v>
      </c>
      <c r="C34" s="232"/>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c r="AE34" s="159"/>
      <c r="AF34" s="159"/>
      <c r="AG34" s="159"/>
      <c r="AH34" s="159">
        <v>0</v>
      </c>
      <c r="AI34" s="159">
        <v>0</v>
      </c>
      <c r="AJ34" s="159">
        <v>0</v>
      </c>
      <c r="AK34" s="159">
        <v>0</v>
      </c>
      <c r="AL34" s="159">
        <v>0</v>
      </c>
      <c r="AM34" s="159">
        <v>0</v>
      </c>
      <c r="AN34" s="159">
        <v>0</v>
      </c>
      <c r="AO34" s="159">
        <v>0</v>
      </c>
      <c r="AP34" s="159">
        <v>0</v>
      </c>
      <c r="AQ34" s="159">
        <v>0</v>
      </c>
      <c r="AR34" s="159">
        <v>0</v>
      </c>
      <c r="AS34" s="159">
        <v>0</v>
      </c>
      <c r="AT34" s="159">
        <v>0</v>
      </c>
      <c r="AU34" s="159">
        <v>0</v>
      </c>
      <c r="AV34" s="159">
        <v>0</v>
      </c>
      <c r="AW34" s="159">
        <v>0</v>
      </c>
      <c r="AX34" s="159">
        <v>0</v>
      </c>
      <c r="AY34" s="159">
        <v>0</v>
      </c>
      <c r="AZ34" s="159">
        <v>0</v>
      </c>
      <c r="BA34" s="159">
        <v>0</v>
      </c>
      <c r="BB34" s="159">
        <v>0</v>
      </c>
      <c r="BC34" s="159">
        <v>0</v>
      </c>
      <c r="BD34" s="159">
        <v>0</v>
      </c>
      <c r="BE34" s="159">
        <v>0</v>
      </c>
      <c r="BF34" s="159">
        <v>0</v>
      </c>
      <c r="BG34" s="159">
        <v>0</v>
      </c>
      <c r="BH34" s="159">
        <v>0</v>
      </c>
      <c r="BI34" s="159">
        <v>0</v>
      </c>
      <c r="BJ34" s="159">
        <v>0</v>
      </c>
      <c r="BK34" s="159">
        <v>0</v>
      </c>
      <c r="BL34" s="159">
        <v>181.78385303740114</v>
      </c>
      <c r="BM34" s="159">
        <v>1787.2511059513654</v>
      </c>
      <c r="BN34" s="159">
        <v>3088.9326257852695</v>
      </c>
      <c r="BO34" s="159">
        <v>4833.9896061853697</v>
      </c>
      <c r="BP34" s="159">
        <v>9054.9127684859141</v>
      </c>
      <c r="BQ34" s="159">
        <v>13676.300279405041</v>
      </c>
      <c r="BR34" s="159">
        <v>16607.035626160225</v>
      </c>
      <c r="BS34" s="159">
        <v>18344.751412541147</v>
      </c>
      <c r="BT34" s="159">
        <v>18639.210209288096</v>
      </c>
      <c r="BU34" s="159">
        <v>18998.295168805824</v>
      </c>
      <c r="BV34" s="159">
        <v>18296.768931377821</v>
      </c>
      <c r="BW34" s="159">
        <v>16398.538916894129</v>
      </c>
      <c r="BX34" s="159">
        <v>15076.305511402557</v>
      </c>
      <c r="BY34" s="159">
        <v>14361.079596083197</v>
      </c>
      <c r="BZ34" s="159">
        <v>12825.264146861522</v>
      </c>
      <c r="CA34" s="159">
        <v>12747.192747544268</v>
      </c>
      <c r="CB34" s="159">
        <v>12888.056125406249</v>
      </c>
      <c r="CC34" s="159">
        <v>12016.169624994485</v>
      </c>
      <c r="CD34" s="159">
        <v>10954.472907380021</v>
      </c>
      <c r="CE34" s="159">
        <v>10364.076434361077</v>
      </c>
      <c r="CF34" s="160">
        <v>8831.244645438328</v>
      </c>
    </row>
    <row r="35" spans="1:84">
      <c r="A35" s="153"/>
      <c r="B35" s="63" t="s">
        <v>273</v>
      </c>
      <c r="C35" s="232" t="s">
        <v>270</v>
      </c>
      <c r="D35" s="159"/>
      <c r="E35" s="159"/>
      <c r="F35" s="159"/>
      <c r="G35" s="159"/>
      <c r="H35" s="159"/>
      <c r="I35" s="159"/>
      <c r="J35" s="159"/>
      <c r="K35" s="159"/>
      <c r="L35" s="159"/>
      <c r="M35" s="159"/>
      <c r="N35" s="159"/>
      <c r="O35" s="159"/>
      <c r="P35" s="159"/>
      <c r="Q35" s="159"/>
      <c r="R35" s="159"/>
      <c r="S35" s="159"/>
      <c r="T35" s="159"/>
      <c r="U35" s="159"/>
      <c r="V35" s="159"/>
      <c r="W35" s="159"/>
      <c r="X35" s="159"/>
      <c r="Y35" s="159"/>
      <c r="Z35" s="159"/>
      <c r="AA35" s="159"/>
      <c r="AB35" s="159"/>
      <c r="AC35" s="159"/>
      <c r="AD35" s="159"/>
      <c r="AE35" s="159"/>
      <c r="AF35" s="159"/>
      <c r="AG35" s="159"/>
      <c r="AH35" s="159">
        <v>0</v>
      </c>
      <c r="AI35" s="159">
        <v>0</v>
      </c>
      <c r="AJ35" s="159">
        <v>0</v>
      </c>
      <c r="AK35" s="159">
        <v>0</v>
      </c>
      <c r="AL35" s="159">
        <v>0</v>
      </c>
      <c r="AM35" s="159">
        <v>0</v>
      </c>
      <c r="AN35" s="159">
        <v>0</v>
      </c>
      <c r="AO35" s="159">
        <v>0</v>
      </c>
      <c r="AP35" s="159">
        <v>0</v>
      </c>
      <c r="AQ35" s="159">
        <v>0</v>
      </c>
      <c r="AR35" s="159">
        <v>0</v>
      </c>
      <c r="AS35" s="159">
        <v>0</v>
      </c>
      <c r="AT35" s="159">
        <v>0</v>
      </c>
      <c r="AU35" s="159">
        <v>0</v>
      </c>
      <c r="AV35" s="159">
        <v>0</v>
      </c>
      <c r="AW35" s="159">
        <v>0</v>
      </c>
      <c r="AX35" s="159">
        <v>0</v>
      </c>
      <c r="AY35" s="159">
        <v>0</v>
      </c>
      <c r="AZ35" s="159">
        <v>0</v>
      </c>
      <c r="BA35" s="159">
        <v>0</v>
      </c>
      <c r="BB35" s="159">
        <v>0</v>
      </c>
      <c r="BC35" s="159">
        <v>0</v>
      </c>
      <c r="BD35" s="159">
        <v>0</v>
      </c>
      <c r="BE35" s="159">
        <v>0</v>
      </c>
      <c r="BF35" s="159">
        <v>0</v>
      </c>
      <c r="BG35" s="159">
        <v>0</v>
      </c>
      <c r="BH35" s="159">
        <v>0</v>
      </c>
      <c r="BI35" s="159">
        <v>0</v>
      </c>
      <c r="BJ35" s="159">
        <v>0</v>
      </c>
      <c r="BK35" s="159">
        <v>0</v>
      </c>
      <c r="BL35" s="159">
        <v>92.015033727784243</v>
      </c>
      <c r="BM35" s="159">
        <v>819.25631211174789</v>
      </c>
      <c r="BN35" s="159">
        <v>1321.5850093469303</v>
      </c>
      <c r="BO35" s="159">
        <v>1902.144570395885</v>
      </c>
      <c r="BP35" s="159">
        <v>3078.2376726802954</v>
      </c>
      <c r="BQ35" s="159">
        <v>4637.3612066409132</v>
      </c>
      <c r="BR35" s="159">
        <v>5309.2759197557953</v>
      </c>
      <c r="BS35" s="159">
        <v>5728.6291063041372</v>
      </c>
      <c r="BT35" s="159">
        <v>5890.7299641994086</v>
      </c>
      <c r="BU35" s="159">
        <v>5829.9858635823721</v>
      </c>
      <c r="BV35" s="159">
        <v>5529.6289397389146</v>
      </c>
      <c r="BW35" s="159">
        <v>5341.8598126284251</v>
      </c>
      <c r="BX35" s="159">
        <v>5128.2267063316331</v>
      </c>
      <c r="BY35" s="159">
        <v>5100.8218120222818</v>
      </c>
      <c r="BZ35" s="159">
        <v>4803.1132377131935</v>
      </c>
      <c r="CA35" s="159">
        <v>4902.3221197075873</v>
      </c>
      <c r="CB35" s="159">
        <v>5148.6521819167892</v>
      </c>
      <c r="CC35" s="159">
        <v>5107.8216311070792</v>
      </c>
      <c r="CD35" s="159">
        <v>5041.8077027157296</v>
      </c>
      <c r="CE35" s="159">
        <v>4984.8587395214618</v>
      </c>
      <c r="CF35" s="160">
        <v>4868.0110422324688</v>
      </c>
    </row>
    <row r="36" spans="1:84">
      <c r="A36" s="153"/>
      <c r="B36" s="63" t="s">
        <v>385</v>
      </c>
      <c r="C36" s="232" t="s">
        <v>276</v>
      </c>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v>0</v>
      </c>
      <c r="AI36" s="159">
        <v>0</v>
      </c>
      <c r="AJ36" s="159">
        <v>0</v>
      </c>
      <c r="AK36" s="159">
        <v>0</v>
      </c>
      <c r="AL36" s="159">
        <v>0</v>
      </c>
      <c r="AM36" s="159">
        <v>0</v>
      </c>
      <c r="AN36" s="159">
        <v>0</v>
      </c>
      <c r="AO36" s="159">
        <v>0</v>
      </c>
      <c r="AP36" s="159">
        <v>0</v>
      </c>
      <c r="AQ36" s="159">
        <v>0</v>
      </c>
      <c r="AR36" s="159">
        <v>0</v>
      </c>
      <c r="AS36" s="159">
        <v>0</v>
      </c>
      <c r="AT36" s="159">
        <v>0</v>
      </c>
      <c r="AU36" s="159">
        <v>0</v>
      </c>
      <c r="AV36" s="159">
        <v>0</v>
      </c>
      <c r="AW36" s="159">
        <v>0</v>
      </c>
      <c r="AX36" s="159">
        <v>0</v>
      </c>
      <c r="AY36" s="159">
        <v>0</v>
      </c>
      <c r="AZ36" s="159">
        <v>0</v>
      </c>
      <c r="BA36" s="159">
        <v>0</v>
      </c>
      <c r="BB36" s="159">
        <v>0</v>
      </c>
      <c r="BC36" s="159">
        <v>0</v>
      </c>
      <c r="BD36" s="159">
        <v>0</v>
      </c>
      <c r="BE36" s="159">
        <v>0</v>
      </c>
      <c r="BF36" s="159">
        <v>0</v>
      </c>
      <c r="BG36" s="159">
        <v>0</v>
      </c>
      <c r="BH36" s="159">
        <v>0</v>
      </c>
      <c r="BI36" s="159">
        <v>0</v>
      </c>
      <c r="BJ36" s="159">
        <v>0</v>
      </c>
      <c r="BK36" s="159">
        <v>0</v>
      </c>
      <c r="BL36" s="159">
        <v>89.768819309616887</v>
      </c>
      <c r="BM36" s="159">
        <v>967.9947938396175</v>
      </c>
      <c r="BN36" s="159">
        <v>1767.3476164383389</v>
      </c>
      <c r="BO36" s="159">
        <v>2931.8450357894853</v>
      </c>
      <c r="BP36" s="159">
        <v>5976.6750958056191</v>
      </c>
      <c r="BQ36" s="159">
        <v>9038.9390727641294</v>
      </c>
      <c r="BR36" s="159">
        <v>11297.759706404428</v>
      </c>
      <c r="BS36" s="159">
        <v>12616.122306237008</v>
      </c>
      <c r="BT36" s="159">
        <v>12748.480245088689</v>
      </c>
      <c r="BU36" s="159">
        <v>13168.309305223453</v>
      </c>
      <c r="BV36" s="159">
        <v>12767.139991638907</v>
      </c>
      <c r="BW36" s="159">
        <v>11056.679104265704</v>
      </c>
      <c r="BX36" s="159">
        <v>9948.0788050709252</v>
      </c>
      <c r="BY36" s="159">
        <v>9260.2577840609156</v>
      </c>
      <c r="BZ36" s="159">
        <v>8022.1509091483285</v>
      </c>
      <c r="CA36" s="159">
        <v>7844.8706278366799</v>
      </c>
      <c r="CB36" s="159">
        <v>7739.4039434894576</v>
      </c>
      <c r="CC36" s="159">
        <v>6908.3479938874061</v>
      </c>
      <c r="CD36" s="159">
        <v>5912.6652046642921</v>
      </c>
      <c r="CE36" s="159">
        <v>5379.2176948396154</v>
      </c>
      <c r="CF36" s="160">
        <v>3963.2336032058588</v>
      </c>
    </row>
    <row r="37" spans="1:84" ht="25.5" customHeight="1">
      <c r="A37" s="153"/>
      <c r="B37" s="43" t="s">
        <v>284</v>
      </c>
      <c r="C37" s="232" t="s">
        <v>276</v>
      </c>
      <c r="D37" s="159"/>
      <c r="E37" s="159"/>
      <c r="F37" s="159"/>
      <c r="G37" s="159"/>
      <c r="H37" s="159"/>
      <c r="I37" s="159"/>
      <c r="J37" s="159"/>
      <c r="K37" s="159"/>
      <c r="L37" s="159"/>
      <c r="M37" s="159"/>
      <c r="N37" s="159"/>
      <c r="O37" s="159"/>
      <c r="P37" s="159"/>
      <c r="Q37" s="159"/>
      <c r="R37" s="159"/>
      <c r="S37" s="159"/>
      <c r="T37" s="159"/>
      <c r="U37" s="159"/>
      <c r="V37" s="159"/>
      <c r="W37" s="159"/>
      <c r="X37" s="159"/>
      <c r="Y37" s="159"/>
      <c r="Z37" s="159"/>
      <c r="AA37" s="159"/>
      <c r="AB37" s="159"/>
      <c r="AC37" s="159"/>
      <c r="AD37" s="159"/>
      <c r="AE37" s="159"/>
      <c r="AF37" s="159"/>
      <c r="AG37" s="159"/>
      <c r="AH37" s="159">
        <v>55.786205969214315</v>
      </c>
      <c r="AI37" s="159">
        <v>54.667076626089916</v>
      </c>
      <c r="AJ37" s="159">
        <v>73.007847866277316</v>
      </c>
      <c r="AK37" s="159">
        <v>106.0277520575669</v>
      </c>
      <c r="AL37" s="159">
        <v>143.48244362710037</v>
      </c>
      <c r="AM37" s="159">
        <v>181.99321124782011</v>
      </c>
      <c r="AN37" s="159">
        <v>177.21146690332532</v>
      </c>
      <c r="AO37" s="159">
        <v>173.76518941984889</v>
      </c>
      <c r="AP37" s="159">
        <v>206.82190460243297</v>
      </c>
      <c r="AQ37" s="159">
        <v>217.21866149560284</v>
      </c>
      <c r="AR37" s="159">
        <v>464.7569793836559</v>
      </c>
      <c r="AS37" s="159">
        <v>428.58971365560006</v>
      </c>
      <c r="AT37" s="159">
        <v>449.8081780804697</v>
      </c>
      <c r="AU37" s="159">
        <v>523.83090220659926</v>
      </c>
      <c r="AV37" s="159">
        <v>837.08495465072633</v>
      </c>
      <c r="AW37" s="159">
        <v>1120.5702201734191</v>
      </c>
      <c r="AX37" s="159">
        <v>1347.3544536470367</v>
      </c>
      <c r="AY37" s="159">
        <v>1638.0707941659173</v>
      </c>
      <c r="AZ37" s="159">
        <v>1944.5391252751567</v>
      </c>
      <c r="BA37" s="159">
        <v>2195.477820202258</v>
      </c>
      <c r="BB37" s="159">
        <v>2274.5232370789827</v>
      </c>
      <c r="BC37" s="159">
        <v>1669.235001214887</v>
      </c>
      <c r="BD37" s="159">
        <v>1.4904934252655544</v>
      </c>
      <c r="BE37" s="159">
        <v>0</v>
      </c>
      <c r="BF37" s="159">
        <v>0</v>
      </c>
      <c r="BG37" s="159">
        <v>6.982109383952223E-2</v>
      </c>
      <c r="BH37" s="159">
        <v>0</v>
      </c>
      <c r="BI37" s="159">
        <v>0</v>
      </c>
      <c r="BJ37" s="159">
        <v>0</v>
      </c>
      <c r="BK37" s="159">
        <v>0</v>
      </c>
      <c r="BL37" s="159">
        <v>0</v>
      </c>
      <c r="BM37" s="159">
        <v>0</v>
      </c>
      <c r="BN37" s="159">
        <v>0</v>
      </c>
      <c r="BO37" s="159">
        <v>0</v>
      </c>
      <c r="BP37" s="159">
        <v>0</v>
      </c>
      <c r="BQ37" s="159">
        <v>0</v>
      </c>
      <c r="BR37" s="159">
        <v>0</v>
      </c>
      <c r="BS37" s="159">
        <v>0</v>
      </c>
      <c r="BT37" s="159">
        <v>0</v>
      </c>
      <c r="BU37" s="159">
        <v>0</v>
      </c>
      <c r="BV37" s="159">
        <v>0</v>
      </c>
      <c r="BW37" s="159">
        <v>0</v>
      </c>
      <c r="BX37" s="159">
        <v>0</v>
      </c>
      <c r="BY37" s="159">
        <v>0</v>
      </c>
      <c r="BZ37" s="159">
        <v>0</v>
      </c>
      <c r="CA37" s="159">
        <v>0</v>
      </c>
      <c r="CB37" s="159">
        <v>0</v>
      </c>
      <c r="CC37" s="159">
        <v>0</v>
      </c>
      <c r="CD37" s="159">
        <v>0</v>
      </c>
      <c r="CE37" s="159">
        <v>0</v>
      </c>
      <c r="CF37" s="160">
        <v>0</v>
      </c>
    </row>
    <row r="38" spans="1:84">
      <c r="A38" s="153"/>
      <c r="B38" s="43" t="s">
        <v>286</v>
      </c>
      <c r="C38" s="232" t="s">
        <v>276</v>
      </c>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v>0</v>
      </c>
      <c r="AI38" s="159">
        <v>0</v>
      </c>
      <c r="AJ38" s="159">
        <v>0</v>
      </c>
      <c r="AK38" s="159">
        <v>0</v>
      </c>
      <c r="AL38" s="159">
        <v>0</v>
      </c>
      <c r="AM38" s="159">
        <v>0</v>
      </c>
      <c r="AN38" s="159">
        <v>0</v>
      </c>
      <c r="AO38" s="159">
        <v>0</v>
      </c>
      <c r="AP38" s="159">
        <v>0</v>
      </c>
      <c r="AQ38" s="159">
        <v>0</v>
      </c>
      <c r="AR38" s="159">
        <v>0</v>
      </c>
      <c r="AS38" s="159">
        <v>0</v>
      </c>
      <c r="AT38" s="159">
        <v>0</v>
      </c>
      <c r="AU38" s="159">
        <v>0</v>
      </c>
      <c r="AV38" s="159">
        <v>0</v>
      </c>
      <c r="AW38" s="159">
        <v>0</v>
      </c>
      <c r="AX38" s="159">
        <v>0</v>
      </c>
      <c r="AY38" s="159">
        <v>0</v>
      </c>
      <c r="AZ38" s="159">
        <v>0</v>
      </c>
      <c r="BA38" s="159">
        <v>0</v>
      </c>
      <c r="BB38" s="159">
        <v>0</v>
      </c>
      <c r="BC38" s="159">
        <v>0</v>
      </c>
      <c r="BD38" s="159">
        <v>0</v>
      </c>
      <c r="BE38" s="159">
        <v>0</v>
      </c>
      <c r="BF38" s="159">
        <v>0</v>
      </c>
      <c r="BG38" s="159">
        <v>0</v>
      </c>
      <c r="BH38" s="159">
        <v>0</v>
      </c>
      <c r="BI38" s="159">
        <v>0</v>
      </c>
      <c r="BJ38" s="159">
        <v>35.859401895853367</v>
      </c>
      <c r="BK38" s="159">
        <v>35.926250915606424</v>
      </c>
      <c r="BL38" s="159">
        <v>37.761736140677499</v>
      </c>
      <c r="BM38" s="159">
        <v>35.882018919829711</v>
      </c>
      <c r="BN38" s="159">
        <v>33.582764516848179</v>
      </c>
      <c r="BO38" s="159">
        <v>34.322085385642744</v>
      </c>
      <c r="BP38" s="159">
        <v>33.925315809600548</v>
      </c>
      <c r="BQ38" s="159">
        <v>34.325769975510532</v>
      </c>
      <c r="BR38" s="159">
        <v>35.507812583029057</v>
      </c>
      <c r="BS38" s="159">
        <v>32.83448939338264</v>
      </c>
      <c r="BT38" s="159">
        <v>31.947003382044425</v>
      </c>
      <c r="BU38" s="159">
        <v>31.584392688561401</v>
      </c>
      <c r="BV38" s="159">
        <v>38.593502093991653</v>
      </c>
      <c r="BW38" s="159">
        <v>28.823228800913551</v>
      </c>
      <c r="BX38" s="159">
        <v>53.036616382795238</v>
      </c>
      <c r="BY38" s="159">
        <v>41.825618504173626</v>
      </c>
      <c r="BZ38" s="159">
        <v>36.783150823374285</v>
      </c>
      <c r="CA38" s="159">
        <v>38.69544793</v>
      </c>
      <c r="CB38" s="159">
        <v>38.623550407065068</v>
      </c>
      <c r="CC38" s="159">
        <v>35.928709031716693</v>
      </c>
      <c r="CD38" s="159">
        <v>38.386886035035438</v>
      </c>
      <c r="CE38" s="159">
        <v>38.022817580843629</v>
      </c>
      <c r="CF38" s="160">
        <v>37.761595625958293</v>
      </c>
    </row>
    <row r="39" spans="1:84">
      <c r="A39" s="153"/>
      <c r="B39" s="43" t="s">
        <v>386</v>
      </c>
      <c r="C39" s="232" t="s">
        <v>276</v>
      </c>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v>2352.2106596245981</v>
      </c>
      <c r="AI39" s="159">
        <v>2214.728893701184</v>
      </c>
      <c r="AJ39" s="159">
        <v>2402.1701166646581</v>
      </c>
      <c r="AK39" s="159">
        <v>3512.9064525518329</v>
      </c>
      <c r="AL39" s="159">
        <v>4205.8219405892678</v>
      </c>
      <c r="AM39" s="159">
        <v>4746.06678806129</v>
      </c>
      <c r="AN39" s="159">
        <v>5048.0456640432049</v>
      </c>
      <c r="AO39" s="159">
        <v>5368.8930552643587</v>
      </c>
      <c r="AP39" s="159">
        <v>5549.1171380163278</v>
      </c>
      <c r="AQ39" s="159">
        <v>5427.7252361007522</v>
      </c>
      <c r="AR39" s="159">
        <v>4927.3922117646043</v>
      </c>
      <c r="AS39" s="159">
        <v>5239.5904284015405</v>
      </c>
      <c r="AT39" s="159">
        <v>6124.684290845531</v>
      </c>
      <c r="AU39" s="159">
        <v>7888.8102853397031</v>
      </c>
      <c r="AV39" s="159">
        <v>10148.602884768683</v>
      </c>
      <c r="AW39" s="159">
        <v>11885.524193680818</v>
      </c>
      <c r="AX39" s="159">
        <v>12998.016466392195</v>
      </c>
      <c r="AY39" s="159">
        <v>13648.765493497289</v>
      </c>
      <c r="AZ39" s="159">
        <v>13871.100323931216</v>
      </c>
      <c r="BA39" s="159">
        <v>13437.926927984649</v>
      </c>
      <c r="BB39" s="159">
        <v>12942.168620914288</v>
      </c>
      <c r="BC39" s="159">
        <v>12512.85190337832</v>
      </c>
      <c r="BD39" s="159">
        <v>12190.481884170082</v>
      </c>
      <c r="BE39" s="159">
        <v>12288.739045672757</v>
      </c>
      <c r="BF39" s="159">
        <v>13234.656654250524</v>
      </c>
      <c r="BG39" s="159">
        <v>13029.474055319346</v>
      </c>
      <c r="BH39" s="159">
        <v>13772.118431332192</v>
      </c>
      <c r="BI39" s="159">
        <v>14581.106986019358</v>
      </c>
      <c r="BJ39" s="159">
        <v>15133.701919879544</v>
      </c>
      <c r="BK39" s="159">
        <v>16003.921628461212</v>
      </c>
      <c r="BL39" s="159">
        <v>16578.627111841724</v>
      </c>
      <c r="BM39" s="159">
        <v>20062.224061006349</v>
      </c>
      <c r="BN39" s="159">
        <v>21422.904370351891</v>
      </c>
      <c r="BO39" s="159">
        <v>22548.902634980564</v>
      </c>
      <c r="BP39" s="159">
        <v>23336.275913215504</v>
      </c>
      <c r="BQ39" s="159">
        <v>23096.846912487203</v>
      </c>
      <c r="BR39" s="159">
        <v>22965.253100847716</v>
      </c>
      <c r="BS39" s="159">
        <v>22772.564145597349</v>
      </c>
      <c r="BT39" s="159">
        <v>21505.850074165563</v>
      </c>
      <c r="BU39" s="159">
        <v>20062.722450995825</v>
      </c>
      <c r="BV39" s="159">
        <v>18051.335768366913</v>
      </c>
      <c r="BW39" s="159">
        <v>14934.530241937438</v>
      </c>
      <c r="BX39" s="159">
        <v>12988.410399608321</v>
      </c>
      <c r="BY39" s="159">
        <v>11810.909466474664</v>
      </c>
      <c r="BZ39" s="159">
        <v>10279.974691481108</v>
      </c>
      <c r="CA39" s="159">
        <v>9190.1674930075533</v>
      </c>
      <c r="CB39" s="159">
        <v>8965.8376211560153</v>
      </c>
      <c r="CC39" s="159">
        <v>5830.8978328023504</v>
      </c>
      <c r="CD39" s="159">
        <v>5184.6848530841853</v>
      </c>
      <c r="CE39" s="159">
        <v>4986.5901643228408</v>
      </c>
      <c r="CF39" s="160">
        <v>4216.3051160600526</v>
      </c>
    </row>
    <row r="40" spans="1:84">
      <c r="A40" s="153"/>
      <c r="B40" s="43" t="s">
        <v>387</v>
      </c>
      <c r="C40" s="232"/>
      <c r="D40" s="159"/>
      <c r="E40" s="159"/>
      <c r="F40" s="159"/>
      <c r="G40" s="159"/>
      <c r="H40" s="159"/>
      <c r="I40" s="159"/>
      <c r="J40" s="159"/>
      <c r="K40" s="159"/>
      <c r="L40" s="159"/>
      <c r="M40" s="159"/>
      <c r="N40" s="159"/>
      <c r="O40" s="159"/>
      <c r="P40" s="159"/>
      <c r="Q40" s="159"/>
      <c r="R40" s="159"/>
      <c r="S40" s="159"/>
      <c r="T40" s="159"/>
      <c r="U40" s="159"/>
      <c r="V40" s="159"/>
      <c r="W40" s="159"/>
      <c r="X40" s="159"/>
      <c r="Y40" s="159"/>
      <c r="Z40" s="159"/>
      <c r="AA40" s="159"/>
      <c r="AB40" s="159"/>
      <c r="AC40" s="159"/>
      <c r="AD40" s="159"/>
      <c r="AE40" s="159"/>
      <c r="AF40" s="159"/>
      <c r="AG40" s="159"/>
      <c r="AH40" s="159">
        <v>8612.9645182428758</v>
      </c>
      <c r="AI40" s="159">
        <v>7881.383924867484</v>
      </c>
      <c r="AJ40" s="159">
        <v>7222.0965369279329</v>
      </c>
      <c r="AK40" s="159">
        <v>7411.6088168729993</v>
      </c>
      <c r="AL40" s="159">
        <v>7184.0547213900963</v>
      </c>
      <c r="AM40" s="159">
        <v>6739.0619276603675</v>
      </c>
      <c r="AN40" s="159">
        <v>7157.3238738250275</v>
      </c>
      <c r="AO40" s="159">
        <v>7261.9302991576797</v>
      </c>
      <c r="AP40" s="159">
        <v>7434.148555430299</v>
      </c>
      <c r="AQ40" s="159">
        <v>7660.580114218209</v>
      </c>
      <c r="AR40" s="159">
        <v>7949.3161204029784</v>
      </c>
      <c r="AS40" s="159">
        <v>8253.1647615440779</v>
      </c>
      <c r="AT40" s="159">
        <v>8638.1062225860842</v>
      </c>
      <c r="AU40" s="159">
        <v>10049.929472461174</v>
      </c>
      <c r="AV40" s="159">
        <v>11189.11948775316</v>
      </c>
      <c r="AW40" s="159">
        <v>12342.454898292664</v>
      </c>
      <c r="AX40" s="159">
        <v>13187.720763004301</v>
      </c>
      <c r="AY40" s="159">
        <v>12847.921107480119</v>
      </c>
      <c r="AZ40" s="159">
        <v>12352.462990108374</v>
      </c>
      <c r="BA40" s="159">
        <v>12266.557067680824</v>
      </c>
      <c r="BB40" s="159">
        <v>12236.625247557406</v>
      </c>
      <c r="BC40" s="159">
        <v>11738.152989788241</v>
      </c>
      <c r="BD40" s="159">
        <v>11854.078058766694</v>
      </c>
      <c r="BE40" s="159">
        <v>11632.014874095483</v>
      </c>
      <c r="BF40" s="159">
        <v>11388.576495978203</v>
      </c>
      <c r="BG40" s="159">
        <v>11079.67932737941</v>
      </c>
      <c r="BH40" s="159">
        <v>10657.341517318373</v>
      </c>
      <c r="BI40" s="159">
        <v>10354.612202121923</v>
      </c>
      <c r="BJ40" s="159">
        <v>9957.8881040217784</v>
      </c>
      <c r="BK40" s="159">
        <v>9857.1575305945626</v>
      </c>
      <c r="BL40" s="159">
        <v>9312.7953697049488</v>
      </c>
      <c r="BM40" s="159">
        <v>8613.8138393826357</v>
      </c>
      <c r="BN40" s="159">
        <v>7690.0354429354238</v>
      </c>
      <c r="BO40" s="159">
        <v>6712.5505833823127</v>
      </c>
      <c r="BP40" s="159">
        <v>4375.2221900644781</v>
      </c>
      <c r="BQ40" s="159">
        <v>1555.1847445985372</v>
      </c>
      <c r="BR40" s="159">
        <v>316.57957326746191</v>
      </c>
      <c r="BS40" s="159">
        <v>79.601697262649225</v>
      </c>
      <c r="BT40" s="159">
        <v>18.720807412974501</v>
      </c>
      <c r="BU40" s="159">
        <v>11.048444944601723</v>
      </c>
      <c r="BV40" s="159">
        <v>0</v>
      </c>
      <c r="BW40" s="159">
        <v>5.7113752326482148</v>
      </c>
      <c r="BX40" s="159">
        <v>5.195090130975939</v>
      </c>
      <c r="BY40" s="159">
        <v>0</v>
      </c>
      <c r="BZ40" s="159">
        <v>12.557742475690707</v>
      </c>
      <c r="CA40" s="159">
        <v>2.2325289045968035</v>
      </c>
      <c r="CB40" s="159">
        <v>1.6604858600219334</v>
      </c>
      <c r="CC40" s="159">
        <v>1.6825871456093546</v>
      </c>
      <c r="CD40" s="159">
        <v>1.6832747649515492</v>
      </c>
      <c r="CE40" s="159">
        <v>1.6851232302844976</v>
      </c>
      <c r="CF40" s="160">
        <v>1.6648815965931145</v>
      </c>
    </row>
    <row r="41" spans="1:84">
      <c r="A41" s="153"/>
      <c r="B41" s="63" t="s">
        <v>381</v>
      </c>
      <c r="C41" s="232" t="s">
        <v>270</v>
      </c>
      <c r="D41" s="159"/>
      <c r="E41" s="159"/>
      <c r="F41" s="159"/>
      <c r="G41" s="159"/>
      <c r="H41" s="159"/>
      <c r="I41" s="159"/>
      <c r="J41" s="159"/>
      <c r="K41" s="159"/>
      <c r="L41" s="159"/>
      <c r="M41" s="159"/>
      <c r="N41" s="159"/>
      <c r="O41" s="159"/>
      <c r="P41" s="159"/>
      <c r="Q41" s="159"/>
      <c r="R41" s="159"/>
      <c r="S41" s="159"/>
      <c r="T41" s="159"/>
      <c r="U41" s="159"/>
      <c r="V41" s="159"/>
      <c r="W41" s="159"/>
      <c r="X41" s="159"/>
      <c r="Y41" s="159"/>
      <c r="Z41" s="159"/>
      <c r="AA41" s="159"/>
      <c r="AB41" s="159"/>
      <c r="AC41" s="159"/>
      <c r="AD41" s="159"/>
      <c r="AE41" s="159"/>
      <c r="AF41" s="159"/>
      <c r="AG41" s="159"/>
      <c r="AH41" s="159">
        <v>8612.9645182428758</v>
      </c>
      <c r="AI41" s="159">
        <v>7866.8077619384003</v>
      </c>
      <c r="AJ41" s="159">
        <v>7181.285014426664</v>
      </c>
      <c r="AK41" s="159">
        <v>7315.6159734070743</v>
      </c>
      <c r="AL41" s="159">
        <v>7001.9515042852991</v>
      </c>
      <c r="AM41" s="159">
        <v>6519.4976741736282</v>
      </c>
      <c r="AN41" s="159">
        <v>6848.7619694181412</v>
      </c>
      <c r="AO41" s="159">
        <v>6892.6063084461657</v>
      </c>
      <c r="AP41" s="159">
        <v>6897.2941767028096</v>
      </c>
      <c r="AQ41" s="159">
        <v>6980.49236229294</v>
      </c>
      <c r="AR41" s="159">
        <v>7142.6085518662021</v>
      </c>
      <c r="AS41" s="159">
        <v>7284.1762981023694</v>
      </c>
      <c r="AT41" s="159">
        <v>7474.2020858623137</v>
      </c>
      <c r="AU41" s="159">
        <v>8534.3222973262364</v>
      </c>
      <c r="AV41" s="159">
        <v>9341.0113885767896</v>
      </c>
      <c r="AW41" s="159">
        <v>10100.365915115453</v>
      </c>
      <c r="AX41" s="159">
        <v>10614.252487821897</v>
      </c>
      <c r="AY41" s="159">
        <v>10375.485975756916</v>
      </c>
      <c r="AZ41" s="159">
        <v>10245.461078445614</v>
      </c>
      <c r="BA41" s="159">
        <v>10478.634785265447</v>
      </c>
      <c r="BB41" s="159">
        <v>10683.495838096102</v>
      </c>
      <c r="BC41" s="159">
        <v>10441.500992672958</v>
      </c>
      <c r="BD41" s="159">
        <v>10635.386949826485</v>
      </c>
      <c r="BE41" s="159">
        <v>10742.014866803287</v>
      </c>
      <c r="BF41" s="159">
        <v>10592.018612928425</v>
      </c>
      <c r="BG41" s="159">
        <v>10341.93002180109</v>
      </c>
      <c r="BH41" s="159">
        <v>10046.978429743789</v>
      </c>
      <c r="BI41" s="159">
        <v>9867.7075872076548</v>
      </c>
      <c r="BJ41" s="159">
        <v>9527.96846218051</v>
      </c>
      <c r="BK41" s="159">
        <v>9490.3054021310236</v>
      </c>
      <c r="BL41" s="159">
        <v>9005.5903682024291</v>
      </c>
      <c r="BM41" s="159">
        <v>8362.1306918225146</v>
      </c>
      <c r="BN41" s="159">
        <v>7472.183614184778</v>
      </c>
      <c r="BO41" s="159">
        <v>6540.8930848263544</v>
      </c>
      <c r="BP41" s="159">
        <v>4263.4998397896097</v>
      </c>
      <c r="BQ41" s="159">
        <v>1518.3001031098709</v>
      </c>
      <c r="BR41" s="159">
        <v>309.9000366826051</v>
      </c>
      <c r="BS41" s="159">
        <v>78.240086139664356</v>
      </c>
      <c r="BT41" s="159">
        <v>18.502223419365563</v>
      </c>
      <c r="BU41" s="159">
        <v>10.935832078769302</v>
      </c>
      <c r="BV41" s="159">
        <v>0</v>
      </c>
      <c r="BW41" s="159">
        <v>5.6231775821672114</v>
      </c>
      <c r="BX41" s="159">
        <v>5.1148651895345285</v>
      </c>
      <c r="BY41" s="159">
        <v>0</v>
      </c>
      <c r="BZ41" s="159">
        <v>12.3638201125845</v>
      </c>
      <c r="CA41" s="159">
        <v>2.1980531792249538</v>
      </c>
      <c r="CB41" s="159">
        <v>1.6348438831695464</v>
      </c>
      <c r="CC41" s="159">
        <v>1.6566038706663997</v>
      </c>
      <c r="CD41" s="159">
        <v>1.6572808714783913</v>
      </c>
      <c r="CE41" s="159">
        <v>1.6591007919700855</v>
      </c>
      <c r="CF41" s="160">
        <v>1.6391717387800275</v>
      </c>
    </row>
    <row r="42" spans="1:84">
      <c r="A42" s="153"/>
      <c r="B42" s="63" t="s">
        <v>382</v>
      </c>
      <c r="C42" s="232" t="s">
        <v>270</v>
      </c>
      <c r="D42" s="159"/>
      <c r="E42" s="159"/>
      <c r="F42" s="159"/>
      <c r="G42" s="159"/>
      <c r="H42" s="159"/>
      <c r="I42" s="159"/>
      <c r="J42" s="159"/>
      <c r="K42" s="159"/>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v>0</v>
      </c>
      <c r="AI42" s="159">
        <v>14.576162929083464</v>
      </c>
      <c r="AJ42" s="159">
        <v>40.811522501269316</v>
      </c>
      <c r="AK42" s="159">
        <v>95.992843465925077</v>
      </c>
      <c r="AL42" s="159">
        <v>182.1032171047971</v>
      </c>
      <c r="AM42" s="159">
        <v>219.56425348673869</v>
      </c>
      <c r="AN42" s="159">
        <v>308.56190440688556</v>
      </c>
      <c r="AO42" s="159">
        <v>369.32399071151349</v>
      </c>
      <c r="AP42" s="159">
        <v>536.85437872749026</v>
      </c>
      <c r="AQ42" s="159">
        <v>680.08775192526821</v>
      </c>
      <c r="AR42" s="159">
        <v>806.70756853677597</v>
      </c>
      <c r="AS42" s="159">
        <v>968.98846344170886</v>
      </c>
      <c r="AT42" s="159">
        <v>1163.904136723771</v>
      </c>
      <c r="AU42" s="159">
        <v>1515.6071751349371</v>
      </c>
      <c r="AV42" s="159">
        <v>1848.1080991763697</v>
      </c>
      <c r="AW42" s="159">
        <v>2242.0889831772097</v>
      </c>
      <c r="AX42" s="159">
        <v>2573.468275182403</v>
      </c>
      <c r="AY42" s="159">
        <v>2472.435131723204</v>
      </c>
      <c r="AZ42" s="159">
        <v>2107.00191166276</v>
      </c>
      <c r="BA42" s="159">
        <v>1787.9222824153762</v>
      </c>
      <c r="BB42" s="159">
        <v>1553.129409461304</v>
      </c>
      <c r="BC42" s="159">
        <v>1296.6519971152836</v>
      </c>
      <c r="BD42" s="159">
        <v>1218.6911089402097</v>
      </c>
      <c r="BE42" s="159">
        <v>890.00000729219573</v>
      </c>
      <c r="BF42" s="159">
        <v>796.55788304977807</v>
      </c>
      <c r="BG42" s="159">
        <v>737.74930557831931</v>
      </c>
      <c r="BH42" s="159">
        <v>610.36308757458335</v>
      </c>
      <c r="BI42" s="159">
        <v>486.90461491426879</v>
      </c>
      <c r="BJ42" s="159">
        <v>429.91964184126817</v>
      </c>
      <c r="BK42" s="159">
        <v>366.85212846353841</v>
      </c>
      <c r="BL42" s="159">
        <v>307.20500150252002</v>
      </c>
      <c r="BM42" s="159">
        <v>251.68314756012111</v>
      </c>
      <c r="BN42" s="159">
        <v>217.85182875064638</v>
      </c>
      <c r="BO42" s="159">
        <v>171.65749855595922</v>
      </c>
      <c r="BP42" s="159">
        <v>111.72235027486902</v>
      </c>
      <c r="BQ42" s="159">
        <v>36.884641488666595</v>
      </c>
      <c r="BR42" s="159">
        <v>6.6795365848568231</v>
      </c>
      <c r="BS42" s="159">
        <v>1.3616111229848735</v>
      </c>
      <c r="BT42" s="159">
        <v>0.21858399360893541</v>
      </c>
      <c r="BU42" s="159">
        <v>0.11261286583242151</v>
      </c>
      <c r="BV42" s="159">
        <v>0</v>
      </c>
      <c r="BW42" s="159">
        <v>8.8197650481002712E-2</v>
      </c>
      <c r="BX42" s="159">
        <v>8.0224941441410014E-2</v>
      </c>
      <c r="BY42" s="159">
        <v>0</v>
      </c>
      <c r="BZ42" s="159">
        <v>0.19392236310620808</v>
      </c>
      <c r="CA42" s="159">
        <v>3.4475725371849827E-2</v>
      </c>
      <c r="CB42" s="159">
        <v>2.5641976852386957E-2</v>
      </c>
      <c r="CC42" s="159">
        <v>2.5983274942954954E-2</v>
      </c>
      <c r="CD42" s="159">
        <v>2.5993893473157656E-2</v>
      </c>
      <c r="CE42" s="159">
        <v>2.6022438314412304E-2</v>
      </c>
      <c r="CF42" s="160">
        <v>2.5709857813087177E-2</v>
      </c>
    </row>
    <row r="43" spans="1:84" ht="25.5" customHeight="1">
      <c r="A43" s="153"/>
      <c r="B43" s="43" t="s">
        <v>374</v>
      </c>
      <c r="C43" s="232"/>
      <c r="D43" s="159"/>
      <c r="E43" s="159"/>
      <c r="F43" s="159"/>
      <c r="G43" s="159"/>
      <c r="H43" s="159"/>
      <c r="I43" s="159"/>
      <c r="J43" s="159"/>
      <c r="K43" s="159"/>
      <c r="L43" s="159"/>
      <c r="M43" s="159"/>
      <c r="N43" s="159"/>
      <c r="O43" s="159"/>
      <c r="P43" s="159"/>
      <c r="Q43" s="159"/>
      <c r="R43" s="159"/>
      <c r="S43" s="159"/>
      <c r="T43" s="159"/>
      <c r="U43" s="159"/>
      <c r="V43" s="159"/>
      <c r="W43" s="159"/>
      <c r="X43" s="159"/>
      <c r="Y43" s="159"/>
      <c r="Z43" s="159"/>
      <c r="AA43" s="159"/>
      <c r="AB43" s="159"/>
      <c r="AC43" s="159"/>
      <c r="AD43" s="159"/>
      <c r="AE43" s="159"/>
      <c r="AF43" s="159"/>
      <c r="AG43" s="159"/>
      <c r="AH43" s="159">
        <v>4205.6862477222903</v>
      </c>
      <c r="AI43" s="159">
        <v>3783.2811270096076</v>
      </c>
      <c r="AJ43" s="159">
        <v>4412.4801590861434</v>
      </c>
      <c r="AK43" s="159">
        <v>6724.7339798779285</v>
      </c>
      <c r="AL43" s="159">
        <v>10395.637043248476</v>
      </c>
      <c r="AM43" s="159">
        <v>12668.938848970669</v>
      </c>
      <c r="AN43" s="159">
        <v>13694.541697093147</v>
      </c>
      <c r="AO43" s="159">
        <v>14944.513645954834</v>
      </c>
      <c r="AP43" s="159">
        <v>15412.124149997906</v>
      </c>
      <c r="AQ43" s="159">
        <v>14105.462417764033</v>
      </c>
      <c r="AR43" s="159">
        <v>11456.754271884754</v>
      </c>
      <c r="AS43" s="159">
        <v>10133.947185701563</v>
      </c>
      <c r="AT43" s="159">
        <v>11083.719588988713</v>
      </c>
      <c r="AU43" s="159">
        <v>14248.199660190101</v>
      </c>
      <c r="AV43" s="159">
        <v>17261.871273938377</v>
      </c>
      <c r="AW43" s="159">
        <v>18420.469335089012</v>
      </c>
      <c r="AX43" s="159">
        <v>18767.818021935513</v>
      </c>
      <c r="AY43" s="159">
        <v>19001.667511370688</v>
      </c>
      <c r="AZ43" s="159">
        <v>14988.222170785162</v>
      </c>
      <c r="BA43" s="159">
        <v>11075.47382496938</v>
      </c>
      <c r="BB43" s="159">
        <v>10880.975332612974</v>
      </c>
      <c r="BC43" s="159">
        <v>10574.917789106079</v>
      </c>
      <c r="BD43" s="159">
        <v>10770.533380289973</v>
      </c>
      <c r="BE43" s="159">
        <v>10961.110567707765</v>
      </c>
      <c r="BF43" s="159">
        <v>10409.900898307335</v>
      </c>
      <c r="BG43" s="159">
        <v>10933.496977265802</v>
      </c>
      <c r="BH43" s="159">
        <v>10799.533744715285</v>
      </c>
      <c r="BI43" s="159">
        <v>10314.229411435783</v>
      </c>
      <c r="BJ43" s="159">
        <v>10295.473231524273</v>
      </c>
      <c r="BK43" s="159">
        <v>10795.15511978969</v>
      </c>
      <c r="BL43" s="159">
        <v>10332.138914968285</v>
      </c>
      <c r="BM43" s="159">
        <v>10571.760481441435</v>
      </c>
      <c r="BN43" s="159">
        <v>9997.5002965990952</v>
      </c>
      <c r="BO43" s="159">
        <v>8903.5307645899684</v>
      </c>
      <c r="BP43" s="159">
        <v>6700.2338649285412</v>
      </c>
      <c r="BQ43" s="159">
        <v>4469.330022435247</v>
      </c>
      <c r="BR43" s="159">
        <v>3591.35387817541</v>
      </c>
      <c r="BS43" s="159">
        <v>3160.671133806225</v>
      </c>
      <c r="BT43" s="159">
        <v>2730.6972628961316</v>
      </c>
      <c r="BU43" s="159">
        <v>2593.7900303198858</v>
      </c>
      <c r="BV43" s="159">
        <v>2189.4702582467307</v>
      </c>
      <c r="BW43" s="159">
        <v>1607.6677417789538</v>
      </c>
      <c r="BX43" s="159">
        <v>1201.1434564053272</v>
      </c>
      <c r="BY43" s="159">
        <v>861.44055564391977</v>
      </c>
      <c r="BZ43" s="159">
        <v>914.18658635502527</v>
      </c>
      <c r="CA43" s="159">
        <v>640.24643883907311</v>
      </c>
      <c r="CB43" s="159">
        <v>529.09918286073207</v>
      </c>
      <c r="CC43" s="159">
        <v>104.02515457946524</v>
      </c>
      <c r="CD43" s="159">
        <v>0.23274014901113277</v>
      </c>
      <c r="CE43" s="159">
        <v>0.22873214810069079</v>
      </c>
      <c r="CF43" s="160">
        <v>0.22499819087273304</v>
      </c>
    </row>
    <row r="44" spans="1:84">
      <c r="A44" s="153"/>
      <c r="B44" s="63" t="s">
        <v>388</v>
      </c>
      <c r="C44" s="232" t="s">
        <v>276</v>
      </c>
      <c r="D44" s="159"/>
      <c r="E44" s="159"/>
      <c r="F44" s="159"/>
      <c r="G44" s="159"/>
      <c r="H44" s="159"/>
      <c r="I44" s="159"/>
      <c r="J44" s="159"/>
      <c r="K44" s="159"/>
      <c r="L44" s="159"/>
      <c r="M44" s="159"/>
      <c r="N44" s="159"/>
      <c r="O44" s="159"/>
      <c r="P44" s="159"/>
      <c r="Q44" s="159"/>
      <c r="R44" s="159"/>
      <c r="S44" s="159"/>
      <c r="T44" s="159"/>
      <c r="U44" s="159"/>
      <c r="V44" s="159"/>
      <c r="W44" s="159"/>
      <c r="X44" s="159"/>
      <c r="Y44" s="159"/>
      <c r="Z44" s="159"/>
      <c r="AA44" s="159"/>
      <c r="AB44" s="159"/>
      <c r="AC44" s="159"/>
      <c r="AD44" s="159"/>
      <c r="AE44" s="159"/>
      <c r="AF44" s="159"/>
      <c r="AG44" s="159"/>
      <c r="AH44" s="159">
        <v>0</v>
      </c>
      <c r="AI44" s="159">
        <v>10.45957839362797</v>
      </c>
      <c r="AJ44" s="159">
        <v>15.809518290291278</v>
      </c>
      <c r="AK44" s="159">
        <v>18.275613448086339</v>
      </c>
      <c r="AL44" s="159">
        <v>28.861240335922318</v>
      </c>
      <c r="AM44" s="159">
        <v>73.465367488506928</v>
      </c>
      <c r="AN44" s="159">
        <v>133.48134043554506</v>
      </c>
      <c r="AO44" s="159">
        <v>220.27368426624969</v>
      </c>
      <c r="AP44" s="159">
        <v>304.15933628945862</v>
      </c>
      <c r="AQ44" s="159">
        <v>385.7121777155304</v>
      </c>
      <c r="AR44" s="159">
        <v>472.52895699354684</v>
      </c>
      <c r="AS44" s="159">
        <v>550.28260177893253</v>
      </c>
      <c r="AT44" s="159">
        <v>556.63515044555754</v>
      </c>
      <c r="AU44" s="159">
        <v>672.00759287670076</v>
      </c>
      <c r="AV44" s="159">
        <v>790.375740107517</v>
      </c>
      <c r="AW44" s="159">
        <v>912.39124356413458</v>
      </c>
      <c r="AX44" s="159">
        <v>928.73260004584949</v>
      </c>
      <c r="AY44" s="159">
        <v>903.85690310831296</v>
      </c>
      <c r="AZ44" s="159">
        <v>885.93038201966237</v>
      </c>
      <c r="BA44" s="159">
        <v>898.36169294951276</v>
      </c>
      <c r="BB44" s="159">
        <v>890.41742771931763</v>
      </c>
      <c r="BC44" s="159">
        <v>879.14807976074837</v>
      </c>
      <c r="BD44" s="159">
        <v>850.5342416814442</v>
      </c>
      <c r="BE44" s="159">
        <v>842.87787424117698</v>
      </c>
      <c r="BF44" s="159">
        <v>247.93539765840896</v>
      </c>
      <c r="BG44" s="159">
        <v>107.06383384004019</v>
      </c>
      <c r="BH44" s="159">
        <v>0</v>
      </c>
      <c r="BI44" s="159">
        <v>0</v>
      </c>
      <c r="BJ44" s="159">
        <v>0</v>
      </c>
      <c r="BK44" s="159">
        <v>0</v>
      </c>
      <c r="BL44" s="159">
        <v>0</v>
      </c>
      <c r="BM44" s="159">
        <v>0</v>
      </c>
      <c r="BN44" s="159">
        <v>0</v>
      </c>
      <c r="BO44" s="159">
        <v>0</v>
      </c>
      <c r="BP44" s="159">
        <v>0</v>
      </c>
      <c r="BQ44" s="159">
        <v>0</v>
      </c>
      <c r="BR44" s="159">
        <v>0</v>
      </c>
      <c r="BS44" s="159">
        <v>0</v>
      </c>
      <c r="BT44" s="159">
        <v>0</v>
      </c>
      <c r="BU44" s="159">
        <v>0</v>
      </c>
      <c r="BV44" s="159">
        <v>0</v>
      </c>
      <c r="BW44" s="159">
        <v>0</v>
      </c>
      <c r="BX44" s="159">
        <v>0</v>
      </c>
      <c r="BY44" s="159">
        <v>0</v>
      </c>
      <c r="BZ44" s="159">
        <v>0</v>
      </c>
      <c r="CA44" s="159">
        <v>0</v>
      </c>
      <c r="CB44" s="159">
        <v>0</v>
      </c>
      <c r="CC44" s="159">
        <v>0</v>
      </c>
      <c r="CD44" s="159">
        <v>0</v>
      </c>
      <c r="CE44" s="159">
        <v>0</v>
      </c>
      <c r="CF44" s="160">
        <v>0</v>
      </c>
    </row>
    <row r="45" spans="1:84">
      <c r="A45" s="153"/>
      <c r="B45" s="63" t="s">
        <v>389</v>
      </c>
      <c r="C45" s="232" t="s">
        <v>276</v>
      </c>
      <c r="D45" s="159"/>
      <c r="E45" s="159"/>
      <c r="F45" s="159"/>
      <c r="G45" s="159"/>
      <c r="H45" s="159"/>
      <c r="I45" s="159"/>
      <c r="J45" s="159"/>
      <c r="K45" s="159"/>
      <c r="L45" s="159"/>
      <c r="M45" s="159"/>
      <c r="N45" s="159"/>
      <c r="O45" s="159"/>
      <c r="P45" s="159"/>
      <c r="Q45" s="159"/>
      <c r="R45" s="159"/>
      <c r="S45" s="159"/>
      <c r="T45" s="159"/>
      <c r="U45" s="159"/>
      <c r="V45" s="159"/>
      <c r="W45" s="159"/>
      <c r="X45" s="159"/>
      <c r="Y45" s="159"/>
      <c r="Z45" s="159"/>
      <c r="AA45" s="159"/>
      <c r="AB45" s="159"/>
      <c r="AC45" s="159"/>
      <c r="AD45" s="159"/>
      <c r="AE45" s="159"/>
      <c r="AF45" s="159"/>
      <c r="AG45" s="159"/>
      <c r="AH45" s="159">
        <v>4205.6862477222903</v>
      </c>
      <c r="AI45" s="159">
        <v>3772.8215486159797</v>
      </c>
      <c r="AJ45" s="159">
        <v>4396.6706407958518</v>
      </c>
      <c r="AK45" s="159">
        <v>6706.4583664298425</v>
      </c>
      <c r="AL45" s="159">
        <v>10366.775802912554</v>
      </c>
      <c r="AM45" s="159">
        <v>12595.473481482162</v>
      </c>
      <c r="AN45" s="159">
        <v>13561.060356657605</v>
      </c>
      <c r="AO45" s="159">
        <v>14724.239961688585</v>
      </c>
      <c r="AP45" s="159">
        <v>15107.964813708448</v>
      </c>
      <c r="AQ45" s="159">
        <v>13719.750240048501</v>
      </c>
      <c r="AR45" s="159">
        <v>10984.225314891206</v>
      </c>
      <c r="AS45" s="159">
        <v>9583.6645839226312</v>
      </c>
      <c r="AT45" s="159">
        <v>10527.084438543156</v>
      </c>
      <c r="AU45" s="159">
        <v>13576.192067313401</v>
      </c>
      <c r="AV45" s="159">
        <v>16471.495533830861</v>
      </c>
      <c r="AW45" s="159">
        <v>17508.078091524876</v>
      </c>
      <c r="AX45" s="159">
        <v>17839.08542188966</v>
      </c>
      <c r="AY45" s="159">
        <v>18097.810608262374</v>
      </c>
      <c r="AZ45" s="159">
        <v>14102.2917887655</v>
      </c>
      <c r="BA45" s="159">
        <v>10177.112132019867</v>
      </c>
      <c r="BB45" s="159">
        <v>9990.5579048936561</v>
      </c>
      <c r="BC45" s="159">
        <v>9695.7697093453298</v>
      </c>
      <c r="BD45" s="159">
        <v>9919.9991386085294</v>
      </c>
      <c r="BE45" s="159">
        <v>10118.232693466587</v>
      </c>
      <c r="BF45" s="159">
        <v>10161.965500648925</v>
      </c>
      <c r="BG45" s="159">
        <v>10826.433143425762</v>
      </c>
      <c r="BH45" s="159">
        <v>10799.533744715285</v>
      </c>
      <c r="BI45" s="159">
        <v>10314.229411435783</v>
      </c>
      <c r="BJ45" s="159">
        <v>10295.473231524273</v>
      </c>
      <c r="BK45" s="159">
        <v>10795.15511978969</v>
      </c>
      <c r="BL45" s="159">
        <v>10332.138914968285</v>
      </c>
      <c r="BM45" s="159">
        <v>10571.760481441435</v>
      </c>
      <c r="BN45" s="159">
        <v>9997.5002965990952</v>
      </c>
      <c r="BO45" s="159">
        <v>8903.5307645899684</v>
      </c>
      <c r="BP45" s="159">
        <v>6700.2338649285412</v>
      </c>
      <c r="BQ45" s="159">
        <v>4469.330022435247</v>
      </c>
      <c r="BR45" s="159">
        <v>3591.35387817541</v>
      </c>
      <c r="BS45" s="159">
        <v>3160.671133806225</v>
      </c>
      <c r="BT45" s="159">
        <v>2730.6972628961316</v>
      </c>
      <c r="BU45" s="159">
        <v>2593.7900303198858</v>
      </c>
      <c r="BV45" s="159">
        <v>2189.4702582467307</v>
      </c>
      <c r="BW45" s="159">
        <v>1607.6677417789538</v>
      </c>
      <c r="BX45" s="159">
        <v>1201.1434564053272</v>
      </c>
      <c r="BY45" s="159">
        <v>861.44055564391977</v>
      </c>
      <c r="BZ45" s="159">
        <v>914.18658635502527</v>
      </c>
      <c r="CA45" s="159">
        <v>640.24643883907311</v>
      </c>
      <c r="CB45" s="159">
        <v>529.09918286073207</v>
      </c>
      <c r="CC45" s="159">
        <v>104.02515457946524</v>
      </c>
      <c r="CD45" s="159">
        <v>0.23274014901113277</v>
      </c>
      <c r="CE45" s="159">
        <v>0.22873214810069079</v>
      </c>
      <c r="CF45" s="160">
        <v>0.22499819087273304</v>
      </c>
    </row>
    <row r="46" spans="1:84">
      <c r="A46" s="153"/>
      <c r="B46" s="43" t="s">
        <v>293</v>
      </c>
      <c r="C46" s="232" t="s">
        <v>276</v>
      </c>
      <c r="D46" s="159"/>
      <c r="E46" s="159"/>
      <c r="F46" s="159"/>
      <c r="G46" s="159"/>
      <c r="H46" s="159"/>
      <c r="I46" s="159"/>
      <c r="J46" s="159"/>
      <c r="K46" s="159"/>
      <c r="L46" s="159"/>
      <c r="M46" s="159"/>
      <c r="N46" s="159"/>
      <c r="O46" s="159"/>
      <c r="P46" s="159"/>
      <c r="Q46" s="159"/>
      <c r="R46" s="159"/>
      <c r="S46" s="159"/>
      <c r="T46" s="159"/>
      <c r="U46" s="159"/>
      <c r="V46" s="159"/>
      <c r="W46" s="159"/>
      <c r="X46" s="159"/>
      <c r="Y46" s="159"/>
      <c r="Z46" s="159"/>
      <c r="AA46" s="159"/>
      <c r="AB46" s="159"/>
      <c r="AC46" s="159"/>
      <c r="AD46" s="159"/>
      <c r="AE46" s="159"/>
      <c r="AF46" s="159"/>
      <c r="AG46" s="159"/>
      <c r="AH46" s="159">
        <v>0</v>
      </c>
      <c r="AI46" s="159">
        <v>0</v>
      </c>
      <c r="AJ46" s="159">
        <v>0</v>
      </c>
      <c r="AK46" s="159">
        <v>0</v>
      </c>
      <c r="AL46" s="159">
        <v>0</v>
      </c>
      <c r="AM46" s="159">
        <v>0</v>
      </c>
      <c r="AN46" s="159">
        <v>0</v>
      </c>
      <c r="AO46" s="159">
        <v>0</v>
      </c>
      <c r="AP46" s="159">
        <v>0</v>
      </c>
      <c r="AQ46" s="159">
        <v>0</v>
      </c>
      <c r="AR46" s="159">
        <v>3.3003435497672902</v>
      </c>
      <c r="AS46" s="159">
        <v>25.702700316050223</v>
      </c>
      <c r="AT46" s="159">
        <v>53.952407579557033</v>
      </c>
      <c r="AU46" s="159">
        <v>95.65291148519789</v>
      </c>
      <c r="AV46" s="159">
        <v>175.34189375834862</v>
      </c>
      <c r="AW46" s="159">
        <v>222.50260327276735</v>
      </c>
      <c r="AX46" s="159">
        <v>196.51752137789487</v>
      </c>
      <c r="AY46" s="159">
        <v>196.50763302217726</v>
      </c>
      <c r="AZ46" s="159">
        <v>198.97296312146563</v>
      </c>
      <c r="BA46" s="159">
        <v>195.50373808020399</v>
      </c>
      <c r="BB46" s="159">
        <v>201.05493017914756</v>
      </c>
      <c r="BC46" s="159">
        <v>221.83531299028505</v>
      </c>
      <c r="BD46" s="159">
        <v>231.98808054504664</v>
      </c>
      <c r="BE46" s="159">
        <v>256.34907139778983</v>
      </c>
      <c r="BF46" s="159">
        <v>283.69003570087244</v>
      </c>
      <c r="BG46" s="159">
        <v>311.55835102727804</v>
      </c>
      <c r="BH46" s="159">
        <v>335.00422226587</v>
      </c>
      <c r="BI46" s="159">
        <v>359.86689485717733</v>
      </c>
      <c r="BJ46" s="159">
        <v>393.2639756441788</v>
      </c>
      <c r="BK46" s="159">
        <v>438.64571921722649</v>
      </c>
      <c r="BL46" s="159">
        <v>464.45180100471248</v>
      </c>
      <c r="BM46" s="159">
        <v>481.00969609923129</v>
      </c>
      <c r="BN46" s="159">
        <v>484.20326078081195</v>
      </c>
      <c r="BO46" s="159">
        <v>443.36773909431309</v>
      </c>
      <c r="BP46" s="159">
        <v>406.04404915199956</v>
      </c>
      <c r="BQ46" s="159">
        <v>374.22508071280618</v>
      </c>
      <c r="BR46" s="159">
        <v>351.6529215846727</v>
      </c>
      <c r="BS46" s="159">
        <v>0</v>
      </c>
      <c r="BT46" s="159">
        <v>0</v>
      </c>
      <c r="BU46" s="159">
        <v>0</v>
      </c>
      <c r="BV46" s="159">
        <v>0</v>
      </c>
      <c r="BW46" s="159">
        <v>0</v>
      </c>
      <c r="BX46" s="159">
        <v>0</v>
      </c>
      <c r="BY46" s="159">
        <v>0</v>
      </c>
      <c r="BZ46" s="159">
        <v>0</v>
      </c>
      <c r="CA46" s="159">
        <v>0</v>
      </c>
      <c r="CB46" s="159">
        <v>0</v>
      </c>
      <c r="CC46" s="159">
        <v>0</v>
      </c>
      <c r="CD46" s="159">
        <v>0</v>
      </c>
      <c r="CE46" s="159">
        <v>0</v>
      </c>
      <c r="CF46" s="160">
        <v>0</v>
      </c>
    </row>
    <row r="47" spans="1:84">
      <c r="A47" s="153"/>
      <c r="B47" s="43" t="s">
        <v>352</v>
      </c>
      <c r="C47" s="232" t="s">
        <v>267</v>
      </c>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c r="AD47" s="159"/>
      <c r="AE47" s="159"/>
      <c r="AF47" s="159"/>
      <c r="AG47" s="159"/>
      <c r="AH47" s="159">
        <v>950.95806307081034</v>
      </c>
      <c r="AI47" s="159">
        <v>911.56104137955424</v>
      </c>
      <c r="AJ47" s="159">
        <v>875.45153091629788</v>
      </c>
      <c r="AK47" s="159">
        <v>876.02678206925509</v>
      </c>
      <c r="AL47" s="159">
        <v>846.49225234525181</v>
      </c>
      <c r="AM47" s="159">
        <v>894.56331610689017</v>
      </c>
      <c r="AN47" s="159">
        <v>898.91866902203719</v>
      </c>
      <c r="AO47" s="159">
        <v>923.04128423048871</v>
      </c>
      <c r="AP47" s="159">
        <v>874.27578523870193</v>
      </c>
      <c r="AQ47" s="159">
        <v>848.33455876580479</v>
      </c>
      <c r="AR47" s="159">
        <v>782.23560173783585</v>
      </c>
      <c r="AS47" s="159">
        <v>761.32836032939554</v>
      </c>
      <c r="AT47" s="159">
        <v>770.42951666431452</v>
      </c>
      <c r="AU47" s="159">
        <v>826.62065106638238</v>
      </c>
      <c r="AV47" s="159">
        <v>810.21241431500448</v>
      </c>
      <c r="AW47" s="159">
        <v>793.14755501578691</v>
      </c>
      <c r="AX47" s="159">
        <v>817.00753068427275</v>
      </c>
      <c r="AY47" s="159">
        <v>820.38877579248935</v>
      </c>
      <c r="AZ47" s="159">
        <v>834.67170597912673</v>
      </c>
      <c r="BA47" s="159">
        <v>838.97988919751469</v>
      </c>
      <c r="BB47" s="159">
        <v>847.82260021496609</v>
      </c>
      <c r="BC47" s="159">
        <v>824.13991642553651</v>
      </c>
      <c r="BD47" s="159">
        <v>800.1043773719706</v>
      </c>
      <c r="BE47" s="159">
        <v>802.83511685232816</v>
      </c>
      <c r="BF47" s="159">
        <v>774.96259949516013</v>
      </c>
      <c r="BG47" s="159">
        <v>781.18095262106863</v>
      </c>
      <c r="BH47" s="159">
        <v>742.85624566128274</v>
      </c>
      <c r="BI47" s="159">
        <v>711.67460880331828</v>
      </c>
      <c r="BJ47" s="159">
        <v>682.17914667832645</v>
      </c>
      <c r="BK47" s="159">
        <v>626.45673254176018</v>
      </c>
      <c r="BL47" s="159">
        <v>502.84535924293334</v>
      </c>
      <c r="BM47" s="159">
        <v>503.06865486109353</v>
      </c>
      <c r="BN47" s="159">
        <v>558.59664594840945</v>
      </c>
      <c r="BO47" s="159">
        <v>534.34395248857277</v>
      </c>
      <c r="BP47" s="159">
        <v>519.80974380852479</v>
      </c>
      <c r="BQ47" s="159">
        <v>491.03203342375627</v>
      </c>
      <c r="BR47" s="159">
        <v>476.38795291438475</v>
      </c>
      <c r="BS47" s="159">
        <v>446.12384609460941</v>
      </c>
      <c r="BT47" s="159">
        <v>446.63337100298065</v>
      </c>
      <c r="BU47" s="159">
        <v>420.30058933599321</v>
      </c>
      <c r="BV47" s="159">
        <v>401.73981940058303</v>
      </c>
      <c r="BW47" s="159">
        <v>389.21959064324369</v>
      </c>
      <c r="BX47" s="159">
        <v>322.87197339326019</v>
      </c>
      <c r="BY47" s="159">
        <v>308.94940890321419</v>
      </c>
      <c r="BZ47" s="159">
        <v>276.62132463662078</v>
      </c>
      <c r="CA47" s="159">
        <v>262.76814508968044</v>
      </c>
      <c r="CB47" s="159">
        <v>256.43477813089106</v>
      </c>
      <c r="CC47" s="159">
        <v>240.08140828968965</v>
      </c>
      <c r="CD47" s="159">
        <v>226.9850926757409</v>
      </c>
      <c r="CE47" s="159">
        <v>220.12879600009438</v>
      </c>
      <c r="CF47" s="160">
        <v>206.96469092899738</v>
      </c>
    </row>
    <row r="48" spans="1:84" ht="25.5" customHeight="1">
      <c r="A48" s="153"/>
      <c r="B48" s="65" t="s">
        <v>390</v>
      </c>
      <c r="C48" s="232" t="s">
        <v>276</v>
      </c>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C48" s="159"/>
      <c r="AD48" s="159"/>
      <c r="AE48" s="159"/>
      <c r="AF48" s="159"/>
      <c r="AG48" s="159"/>
      <c r="AH48" s="159">
        <v>0</v>
      </c>
      <c r="AI48" s="159">
        <v>0</v>
      </c>
      <c r="AJ48" s="159">
        <v>0</v>
      </c>
      <c r="AK48" s="159">
        <v>0</v>
      </c>
      <c r="AL48" s="159">
        <v>0</v>
      </c>
      <c r="AM48" s="159">
        <v>0</v>
      </c>
      <c r="AN48" s="159">
        <v>0</v>
      </c>
      <c r="AO48" s="159">
        <v>0</v>
      </c>
      <c r="AP48" s="159">
        <v>0</v>
      </c>
      <c r="AQ48" s="159">
        <v>0</v>
      </c>
      <c r="AR48" s="159">
        <v>0</v>
      </c>
      <c r="AS48" s="159">
        <v>0</v>
      </c>
      <c r="AT48" s="159">
        <v>0</v>
      </c>
      <c r="AU48" s="159">
        <v>0</v>
      </c>
      <c r="AV48" s="159">
        <v>0</v>
      </c>
      <c r="AW48" s="159">
        <v>0</v>
      </c>
      <c r="AX48" s="159">
        <v>0</v>
      </c>
      <c r="AY48" s="159">
        <v>0</v>
      </c>
      <c r="AZ48" s="159">
        <v>0</v>
      </c>
      <c r="BA48" s="159">
        <v>0</v>
      </c>
      <c r="BB48" s="159">
        <v>0</v>
      </c>
      <c r="BC48" s="159">
        <v>0</v>
      </c>
      <c r="BD48" s="159">
        <v>0</v>
      </c>
      <c r="BE48" s="159">
        <v>0</v>
      </c>
      <c r="BF48" s="159">
        <v>0</v>
      </c>
      <c r="BG48" s="159">
        <v>0</v>
      </c>
      <c r="BH48" s="159">
        <v>0</v>
      </c>
      <c r="BI48" s="159">
        <v>0</v>
      </c>
      <c r="BJ48" s="159">
        <v>0</v>
      </c>
      <c r="BK48" s="159">
        <v>0</v>
      </c>
      <c r="BL48" s="159">
        <v>129.8473243763637</v>
      </c>
      <c r="BM48" s="159">
        <v>150.84441509738974</v>
      </c>
      <c r="BN48" s="159">
        <v>152.1392109933883</v>
      </c>
      <c r="BO48" s="159">
        <v>157.71929486118239</v>
      </c>
      <c r="BP48" s="159">
        <v>146.95286547357986</v>
      </c>
      <c r="BQ48" s="159">
        <v>132.85278281957866</v>
      </c>
      <c r="BR48" s="159">
        <v>20.324742784177669</v>
      </c>
      <c r="BS48" s="159">
        <v>0</v>
      </c>
      <c r="BT48" s="159">
        <v>0</v>
      </c>
      <c r="BU48" s="159">
        <v>0</v>
      </c>
      <c r="BV48" s="159">
        <v>0</v>
      </c>
      <c r="BW48" s="159">
        <v>0</v>
      </c>
      <c r="BX48" s="159">
        <v>0</v>
      </c>
      <c r="BY48" s="159">
        <v>0</v>
      </c>
      <c r="BZ48" s="159">
        <v>0</v>
      </c>
      <c r="CA48" s="159">
        <v>0</v>
      </c>
      <c r="CB48" s="159">
        <v>0</v>
      </c>
      <c r="CC48" s="159">
        <v>0</v>
      </c>
      <c r="CD48" s="159">
        <v>0</v>
      </c>
      <c r="CE48" s="159">
        <v>0</v>
      </c>
      <c r="CF48" s="160">
        <v>0</v>
      </c>
    </row>
    <row r="49" spans="1:84">
      <c r="A49" s="153"/>
      <c r="B49" s="65" t="s">
        <v>297</v>
      </c>
      <c r="C49" s="232" t="s">
        <v>267</v>
      </c>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v>0</v>
      </c>
      <c r="AI49" s="159">
        <v>0</v>
      </c>
      <c r="AJ49" s="159">
        <v>0</v>
      </c>
      <c r="AK49" s="159">
        <v>0</v>
      </c>
      <c r="AL49" s="159">
        <v>0</v>
      </c>
      <c r="AM49" s="159">
        <v>0</v>
      </c>
      <c r="AN49" s="159">
        <v>0</v>
      </c>
      <c r="AO49" s="159">
        <v>0</v>
      </c>
      <c r="AP49" s="159">
        <v>0</v>
      </c>
      <c r="AQ49" s="159">
        <v>0</v>
      </c>
      <c r="AR49" s="159">
        <v>0</v>
      </c>
      <c r="AS49" s="159">
        <v>0</v>
      </c>
      <c r="AT49" s="159">
        <v>0</v>
      </c>
      <c r="AU49" s="159">
        <v>0</v>
      </c>
      <c r="AV49" s="159">
        <v>0</v>
      </c>
      <c r="AW49" s="159">
        <v>0</v>
      </c>
      <c r="AX49" s="159">
        <v>0</v>
      </c>
      <c r="AY49" s="159">
        <v>0</v>
      </c>
      <c r="AZ49" s="159">
        <v>0</v>
      </c>
      <c r="BA49" s="159">
        <v>0</v>
      </c>
      <c r="BB49" s="159">
        <v>0</v>
      </c>
      <c r="BC49" s="159">
        <v>0</v>
      </c>
      <c r="BD49" s="159">
        <v>0</v>
      </c>
      <c r="BE49" s="159">
        <v>9.0604696097015616</v>
      </c>
      <c r="BF49" s="159">
        <v>9.5433475634221061</v>
      </c>
      <c r="BG49" s="159">
        <v>8.2281135696269629</v>
      </c>
      <c r="BH49" s="159">
        <v>29.250780527332967</v>
      </c>
      <c r="BI49" s="159">
        <v>59.37871063599205</v>
      </c>
      <c r="BJ49" s="159">
        <v>61.082483780497924</v>
      </c>
      <c r="BK49" s="159">
        <v>69.491819723188016</v>
      </c>
      <c r="BL49" s="159">
        <v>55.212174903195887</v>
      </c>
      <c r="BM49" s="159">
        <v>68.343205548862088</v>
      </c>
      <c r="BN49" s="159">
        <v>84.043212181465719</v>
      </c>
      <c r="BO49" s="159">
        <v>71.217659965853144</v>
      </c>
      <c r="BP49" s="159">
        <v>75.902173985651046</v>
      </c>
      <c r="BQ49" s="159">
        <v>0.81630215595522071</v>
      </c>
      <c r="BR49" s="159">
        <v>0.27151399144688931</v>
      </c>
      <c r="BS49" s="159">
        <v>0.19507486338210425</v>
      </c>
      <c r="BT49" s="159">
        <v>0</v>
      </c>
      <c r="BU49" s="159">
        <v>0</v>
      </c>
      <c r="BV49" s="159">
        <v>0</v>
      </c>
      <c r="BW49" s="159">
        <v>0</v>
      </c>
      <c r="BX49" s="159">
        <v>0</v>
      </c>
      <c r="BY49" s="159">
        <v>0</v>
      </c>
      <c r="BZ49" s="159">
        <v>0</v>
      </c>
      <c r="CA49" s="159">
        <v>0</v>
      </c>
      <c r="CB49" s="159">
        <v>0</v>
      </c>
      <c r="CC49" s="159">
        <v>0</v>
      </c>
      <c r="CD49" s="159">
        <v>0</v>
      </c>
      <c r="CE49" s="159">
        <v>0</v>
      </c>
      <c r="CF49" s="160">
        <v>0</v>
      </c>
    </row>
    <row r="50" spans="1:84">
      <c r="A50" s="153"/>
      <c r="B50" s="65" t="s">
        <v>298</v>
      </c>
      <c r="C50" s="232"/>
      <c r="D50" s="159"/>
      <c r="E50" s="159"/>
      <c r="F50" s="159"/>
      <c r="G50" s="159"/>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c r="AE50" s="159"/>
      <c r="AF50" s="159"/>
      <c r="AG50" s="159"/>
      <c r="AH50" s="159">
        <v>0</v>
      </c>
      <c r="AI50" s="159">
        <v>0</v>
      </c>
      <c r="AJ50" s="159">
        <v>0</v>
      </c>
      <c r="AK50" s="159">
        <v>0</v>
      </c>
      <c r="AL50" s="159">
        <v>0</v>
      </c>
      <c r="AM50" s="159">
        <v>0</v>
      </c>
      <c r="AN50" s="159">
        <v>0</v>
      </c>
      <c r="AO50" s="159">
        <v>0</v>
      </c>
      <c r="AP50" s="159">
        <v>0</v>
      </c>
      <c r="AQ50" s="159">
        <v>0</v>
      </c>
      <c r="AR50" s="159">
        <v>0</v>
      </c>
      <c r="AS50" s="159">
        <v>0</v>
      </c>
      <c r="AT50" s="159">
        <v>0</v>
      </c>
      <c r="AU50" s="159">
        <v>0</v>
      </c>
      <c r="AV50" s="159">
        <v>0</v>
      </c>
      <c r="AW50" s="159">
        <v>0</v>
      </c>
      <c r="AX50" s="159">
        <v>0</v>
      </c>
      <c r="AY50" s="159">
        <v>0</v>
      </c>
      <c r="AZ50" s="159">
        <v>3549.0215537071977</v>
      </c>
      <c r="BA50" s="159">
        <v>6481.2023659814513</v>
      </c>
      <c r="BB50" s="159">
        <v>5836.2036518928562</v>
      </c>
      <c r="BC50" s="159">
        <v>5258.9692095467435</v>
      </c>
      <c r="BD50" s="159">
        <v>4517.2438041517216</v>
      </c>
      <c r="BE50" s="159">
        <v>4001.2407454762142</v>
      </c>
      <c r="BF50" s="159">
        <v>3933.7919113900662</v>
      </c>
      <c r="BG50" s="159">
        <v>3795.2660292254777</v>
      </c>
      <c r="BH50" s="159">
        <v>3297.9747135198627</v>
      </c>
      <c r="BI50" s="159">
        <v>3561.2152371148986</v>
      </c>
      <c r="BJ50" s="159">
        <v>3681.5236780027917</v>
      </c>
      <c r="BK50" s="159">
        <v>3319.0177391150496</v>
      </c>
      <c r="BL50" s="159">
        <v>4083.1323693028507</v>
      </c>
      <c r="BM50" s="159">
        <v>6605.2707936958868</v>
      </c>
      <c r="BN50" s="159">
        <v>6191.690201690476</v>
      </c>
      <c r="BO50" s="159">
        <v>6710.7895983136696</v>
      </c>
      <c r="BP50" s="159">
        <v>6904.7989964182607</v>
      </c>
      <c r="BQ50" s="159">
        <v>5684.5698507219495</v>
      </c>
      <c r="BR50" s="159">
        <v>3968.1710530549576</v>
      </c>
      <c r="BS50" s="159">
        <v>2973.8101645292363</v>
      </c>
      <c r="BT50" s="159">
        <v>2357.1401256939762</v>
      </c>
      <c r="BU50" s="159">
        <v>2062.7945692553162</v>
      </c>
      <c r="BV50" s="159">
        <v>1573.9793405212547</v>
      </c>
      <c r="BW50" s="159">
        <v>845.01731991496013</v>
      </c>
      <c r="BX50" s="159">
        <v>1174.6960079302708</v>
      </c>
      <c r="BY50" s="159">
        <v>554.7410319946506</v>
      </c>
      <c r="BZ50" s="159">
        <v>353.83966036019166</v>
      </c>
      <c r="CA50" s="159">
        <v>286.4424811989511</v>
      </c>
      <c r="CB50" s="159">
        <v>227.60275340636838</v>
      </c>
      <c r="CC50" s="159">
        <v>133.46234951791973</v>
      </c>
      <c r="CD50" s="159">
        <v>126.76129485003108</v>
      </c>
      <c r="CE50" s="159">
        <v>124.26029288599561</v>
      </c>
      <c r="CF50" s="160">
        <v>121.39458094921503</v>
      </c>
    </row>
    <row r="51" spans="1:84">
      <c r="A51" s="153"/>
      <c r="B51" s="63" t="s">
        <v>273</v>
      </c>
      <c r="C51" s="232" t="s">
        <v>270</v>
      </c>
      <c r="D51" s="159"/>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c r="AF51" s="159"/>
      <c r="AG51" s="159"/>
      <c r="AH51" s="159">
        <v>0</v>
      </c>
      <c r="AI51" s="159">
        <v>0</v>
      </c>
      <c r="AJ51" s="159">
        <v>0</v>
      </c>
      <c r="AK51" s="159">
        <v>0</v>
      </c>
      <c r="AL51" s="159">
        <v>0</v>
      </c>
      <c r="AM51" s="159">
        <v>0</v>
      </c>
      <c r="AN51" s="159">
        <v>0</v>
      </c>
      <c r="AO51" s="159">
        <v>0</v>
      </c>
      <c r="AP51" s="159">
        <v>0</v>
      </c>
      <c r="AQ51" s="159">
        <v>0</v>
      </c>
      <c r="AR51" s="159">
        <v>0</v>
      </c>
      <c r="AS51" s="159">
        <v>0</v>
      </c>
      <c r="AT51" s="159">
        <v>0</v>
      </c>
      <c r="AU51" s="159">
        <v>0</v>
      </c>
      <c r="AV51" s="159">
        <v>0</v>
      </c>
      <c r="AW51" s="159">
        <v>0</v>
      </c>
      <c r="AX51" s="159">
        <v>0</v>
      </c>
      <c r="AY51" s="159">
        <v>0</v>
      </c>
      <c r="AZ51" s="159">
        <v>605.02386845020976</v>
      </c>
      <c r="BA51" s="159">
        <v>863.94060542744546</v>
      </c>
      <c r="BB51" s="159">
        <v>850.9209337273071</v>
      </c>
      <c r="BC51" s="159">
        <v>812.7598957056922</v>
      </c>
      <c r="BD51" s="159">
        <v>783.40234331598708</v>
      </c>
      <c r="BE51" s="159">
        <v>809.63732765771692</v>
      </c>
      <c r="BF51" s="159">
        <v>874.0306476297751</v>
      </c>
      <c r="BG51" s="159">
        <v>835.75384551865147</v>
      </c>
      <c r="BH51" s="159">
        <v>712.25050691099921</v>
      </c>
      <c r="BI51" s="159">
        <v>757.13045646593321</v>
      </c>
      <c r="BJ51" s="159">
        <v>724.79526473953479</v>
      </c>
      <c r="BK51" s="159">
        <v>627.87055498775408</v>
      </c>
      <c r="BL51" s="159">
        <v>1040.0683984765253</v>
      </c>
      <c r="BM51" s="159">
        <v>1535.2432251635703</v>
      </c>
      <c r="BN51" s="159">
        <v>1108.8751960157822</v>
      </c>
      <c r="BO51" s="159">
        <v>1019.9191507211179</v>
      </c>
      <c r="BP51" s="159">
        <v>884.61581320554842</v>
      </c>
      <c r="BQ51" s="159">
        <v>690.20179555327786</v>
      </c>
      <c r="BR51" s="159">
        <v>478.00056309686249</v>
      </c>
      <c r="BS51" s="159">
        <v>398.34588869963687</v>
      </c>
      <c r="BT51" s="159">
        <v>332.13824334619471</v>
      </c>
      <c r="BU51" s="159">
        <v>277.51469330989249</v>
      </c>
      <c r="BV51" s="159">
        <v>187.70253541739874</v>
      </c>
      <c r="BW51" s="159">
        <v>131.1334339904927</v>
      </c>
      <c r="BX51" s="159">
        <v>685.88229809046015</v>
      </c>
      <c r="BY51" s="159">
        <v>215.17055291803385</v>
      </c>
      <c r="BZ51" s="159">
        <v>114.96101453963693</v>
      </c>
      <c r="CA51" s="159">
        <v>140.87179632127135</v>
      </c>
      <c r="CB51" s="159">
        <v>129.20911538657714</v>
      </c>
      <c r="CC51" s="159">
        <v>128.82293346389051</v>
      </c>
      <c r="CD51" s="159">
        <v>126.76129485003108</v>
      </c>
      <c r="CE51" s="159">
        <v>124.26029288599561</v>
      </c>
      <c r="CF51" s="160">
        <v>121.39458094921503</v>
      </c>
    </row>
    <row r="52" spans="1:84">
      <c r="A52" s="153"/>
      <c r="B52" s="63" t="s">
        <v>385</v>
      </c>
      <c r="C52" s="232" t="s">
        <v>276</v>
      </c>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59"/>
      <c r="AG52" s="159"/>
      <c r="AH52" s="159">
        <v>0</v>
      </c>
      <c r="AI52" s="159">
        <v>0</v>
      </c>
      <c r="AJ52" s="159">
        <v>0</v>
      </c>
      <c r="AK52" s="159">
        <v>0</v>
      </c>
      <c r="AL52" s="159">
        <v>0</v>
      </c>
      <c r="AM52" s="159">
        <v>0</v>
      </c>
      <c r="AN52" s="159">
        <v>0</v>
      </c>
      <c r="AO52" s="159">
        <v>0</v>
      </c>
      <c r="AP52" s="159">
        <v>0</v>
      </c>
      <c r="AQ52" s="159">
        <v>0</v>
      </c>
      <c r="AR52" s="159">
        <v>0</v>
      </c>
      <c r="AS52" s="159">
        <v>0</v>
      </c>
      <c r="AT52" s="159">
        <v>0</v>
      </c>
      <c r="AU52" s="159">
        <v>0</v>
      </c>
      <c r="AV52" s="159">
        <v>0</v>
      </c>
      <c r="AW52" s="159">
        <v>0</v>
      </c>
      <c r="AX52" s="159">
        <v>0</v>
      </c>
      <c r="AY52" s="159">
        <v>0</v>
      </c>
      <c r="AZ52" s="159">
        <v>2943.997685256988</v>
      </c>
      <c r="BA52" s="159">
        <v>5617.2617605540054</v>
      </c>
      <c r="BB52" s="159">
        <v>4985.2827181655484</v>
      </c>
      <c r="BC52" s="159">
        <v>4446.209313841051</v>
      </c>
      <c r="BD52" s="159">
        <v>3733.8414608357339</v>
      </c>
      <c r="BE52" s="159">
        <v>3191.6034178184977</v>
      </c>
      <c r="BF52" s="159">
        <v>3059.7612637602911</v>
      </c>
      <c r="BG52" s="159">
        <v>2959.5121837068264</v>
      </c>
      <c r="BH52" s="159">
        <v>2585.7242066088638</v>
      </c>
      <c r="BI52" s="159">
        <v>2804.084780648966</v>
      </c>
      <c r="BJ52" s="159">
        <v>2956.7284132632572</v>
      </c>
      <c r="BK52" s="159">
        <v>2691.147184127296</v>
      </c>
      <c r="BL52" s="159">
        <v>3043.0639708263257</v>
      </c>
      <c r="BM52" s="159">
        <v>5070.0275685323159</v>
      </c>
      <c r="BN52" s="159">
        <v>5082.8150056746945</v>
      </c>
      <c r="BO52" s="159">
        <v>5690.8704475925515</v>
      </c>
      <c r="BP52" s="159">
        <v>6020.1831832127127</v>
      </c>
      <c r="BQ52" s="159">
        <v>4994.3680551686712</v>
      </c>
      <c r="BR52" s="159">
        <v>3490.1704899580955</v>
      </c>
      <c r="BS52" s="159">
        <v>2575.4642758295995</v>
      </c>
      <c r="BT52" s="159">
        <v>2025.0018823477812</v>
      </c>
      <c r="BU52" s="159">
        <v>1785.279875945424</v>
      </c>
      <c r="BV52" s="159">
        <v>1386.2768051038558</v>
      </c>
      <c r="BW52" s="159">
        <v>713.88388592446734</v>
      </c>
      <c r="BX52" s="159">
        <v>488.81370983981054</v>
      </c>
      <c r="BY52" s="159">
        <v>339.57047907661672</v>
      </c>
      <c r="BZ52" s="159">
        <v>238.87864582055471</v>
      </c>
      <c r="CA52" s="159">
        <v>145.57068487767975</v>
      </c>
      <c r="CB52" s="159">
        <v>98.39363801979124</v>
      </c>
      <c r="CC52" s="159">
        <v>4.6394160540292493</v>
      </c>
      <c r="CD52" s="159">
        <v>0</v>
      </c>
      <c r="CE52" s="159">
        <v>0</v>
      </c>
      <c r="CF52" s="160">
        <v>0</v>
      </c>
    </row>
    <row r="53" spans="1:84" ht="26.25" customHeight="1">
      <c r="A53" s="153"/>
      <c r="B53" s="43" t="s">
        <v>299</v>
      </c>
      <c r="C53" s="232" t="s">
        <v>270</v>
      </c>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c r="AG53" s="159"/>
      <c r="AH53" s="159">
        <v>617.3620610626715</v>
      </c>
      <c r="AI53" s="159">
        <v>628.83867795525509</v>
      </c>
      <c r="AJ53" s="159">
        <v>629.43002301680656</v>
      </c>
      <c r="AK53" s="159">
        <v>603.83219962777434</v>
      </c>
      <c r="AL53" s="159">
        <v>541.01465066514902</v>
      </c>
      <c r="AM53" s="159">
        <v>479.05290978304311</v>
      </c>
      <c r="AN53" s="159">
        <v>516.81069600562</v>
      </c>
      <c r="AO53" s="159">
        <v>499.27782034177909</v>
      </c>
      <c r="AP53" s="159">
        <v>492.43439582969904</v>
      </c>
      <c r="AQ53" s="159">
        <v>140.3000091352059</v>
      </c>
      <c r="AR53" s="159">
        <v>69.553122495880075</v>
      </c>
      <c r="AS53" s="159">
        <v>72.595577660904496</v>
      </c>
      <c r="AT53" s="159">
        <v>74.387017289830339</v>
      </c>
      <c r="AU53" s="159">
        <v>64.500071097567755</v>
      </c>
      <c r="AV53" s="159">
        <v>63.881630485282173</v>
      </c>
      <c r="AW53" s="159">
        <v>65.068465385854125</v>
      </c>
      <c r="AX53" s="159">
        <v>52.372085292145741</v>
      </c>
      <c r="AY53" s="159">
        <v>53.688360228986113</v>
      </c>
      <c r="AZ53" s="159">
        <v>59.509858780170937</v>
      </c>
      <c r="BA53" s="159">
        <v>65.045447385942396</v>
      </c>
      <c r="BB53" s="159">
        <v>68.655878847474455</v>
      </c>
      <c r="BC53" s="159">
        <v>67.759059404655218</v>
      </c>
      <c r="BD53" s="159">
        <v>78.371082878076336</v>
      </c>
      <c r="BE53" s="159">
        <v>96.162496219415686</v>
      </c>
      <c r="BF53" s="159">
        <v>115.83445997737424</v>
      </c>
      <c r="BG53" s="159">
        <v>210.28567697703221</v>
      </c>
      <c r="BH53" s="159">
        <v>239.58124942171295</v>
      </c>
      <c r="BI53" s="159">
        <v>254.78121328186185</v>
      </c>
      <c r="BJ53" s="159">
        <v>265.98636665673325</v>
      </c>
      <c r="BK53" s="159">
        <v>365.27395697878853</v>
      </c>
      <c r="BL53" s="159">
        <v>458.64262826580909</v>
      </c>
      <c r="BM53" s="159">
        <v>485.8290120742908</v>
      </c>
      <c r="BN53" s="159">
        <v>475.09442981339964</v>
      </c>
      <c r="BO53" s="159">
        <v>497.17203093472864</v>
      </c>
      <c r="BP53" s="159">
        <v>528.59422805030226</v>
      </c>
      <c r="BQ53" s="159">
        <v>524.15103675156774</v>
      </c>
      <c r="BR53" s="159">
        <v>539.29640074731446</v>
      </c>
      <c r="BS53" s="159">
        <v>566.78870257751021</v>
      </c>
      <c r="BT53" s="159">
        <v>548.54916994454129</v>
      </c>
      <c r="BU53" s="159">
        <v>528.91054103886484</v>
      </c>
      <c r="BV53" s="159">
        <v>518.25279885731288</v>
      </c>
      <c r="BW53" s="159">
        <v>496.44868032382885</v>
      </c>
      <c r="BX53" s="159">
        <v>430.86296534030754</v>
      </c>
      <c r="BY53" s="159">
        <v>410.16480247272403</v>
      </c>
      <c r="BZ53" s="159">
        <v>413.36380835184957</v>
      </c>
      <c r="CA53" s="159">
        <v>418.98774441254011</v>
      </c>
      <c r="CB53" s="159">
        <v>448.67339653111975</v>
      </c>
      <c r="CC53" s="159">
        <v>456.47571071968474</v>
      </c>
      <c r="CD53" s="159">
        <v>469.32779090623359</v>
      </c>
      <c r="CE53" s="159">
        <v>483.18857158349749</v>
      </c>
      <c r="CF53" s="160">
        <v>491.06601641029124</v>
      </c>
    </row>
    <row r="54" spans="1:84">
      <c r="A54" s="153"/>
      <c r="B54" s="43" t="s">
        <v>300</v>
      </c>
      <c r="C54" s="232" t="s">
        <v>270</v>
      </c>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c r="AG54" s="159"/>
      <c r="AH54" s="159">
        <v>94.074218828597552</v>
      </c>
      <c r="AI54" s="159">
        <v>80.491350778272661</v>
      </c>
      <c r="AJ54" s="159">
        <v>67.589801129321515</v>
      </c>
      <c r="AK54" s="159">
        <v>61.147564519268286</v>
      </c>
      <c r="AL54" s="159">
        <v>56.94891059633148</v>
      </c>
      <c r="AM54" s="159">
        <v>57.75815224334562</v>
      </c>
      <c r="AN54" s="159">
        <v>57.780077814292923</v>
      </c>
      <c r="AO54" s="159">
        <v>51.754408206160029</v>
      </c>
      <c r="AP54" s="159">
        <v>40.961347665966279</v>
      </c>
      <c r="AQ54" s="159">
        <v>1.199901548194525</v>
      </c>
      <c r="AR54" s="159">
        <v>0</v>
      </c>
      <c r="AS54" s="159">
        <v>0</v>
      </c>
      <c r="AT54" s="159">
        <v>0</v>
      </c>
      <c r="AU54" s="159">
        <v>0</v>
      </c>
      <c r="AV54" s="159">
        <v>0</v>
      </c>
      <c r="AW54" s="159">
        <v>0</v>
      </c>
      <c r="AX54" s="159">
        <v>0</v>
      </c>
      <c r="AY54" s="159">
        <v>0</v>
      </c>
      <c r="AZ54" s="159">
        <v>0</v>
      </c>
      <c r="BA54" s="159">
        <v>0</v>
      </c>
      <c r="BB54" s="159">
        <v>0</v>
      </c>
      <c r="BC54" s="159">
        <v>0</v>
      </c>
      <c r="BD54" s="159">
        <v>0</v>
      </c>
      <c r="BE54" s="159">
        <v>0</v>
      </c>
      <c r="BF54" s="159">
        <v>0</v>
      </c>
      <c r="BG54" s="159">
        <v>0</v>
      </c>
      <c r="BH54" s="159">
        <v>0</v>
      </c>
      <c r="BI54" s="159">
        <v>0</v>
      </c>
      <c r="BJ54" s="159">
        <v>0</v>
      </c>
      <c r="BK54" s="159">
        <v>0</v>
      </c>
      <c r="BL54" s="159">
        <v>0</v>
      </c>
      <c r="BM54" s="159">
        <v>0</v>
      </c>
      <c r="BN54" s="159">
        <v>0</v>
      </c>
      <c r="BO54" s="159">
        <v>0</v>
      </c>
      <c r="BP54" s="159">
        <v>0</v>
      </c>
      <c r="BQ54" s="159">
        <v>0</v>
      </c>
      <c r="BR54" s="159">
        <v>0</v>
      </c>
      <c r="BS54" s="159">
        <v>0</v>
      </c>
      <c r="BT54" s="159">
        <v>0</v>
      </c>
      <c r="BU54" s="159">
        <v>0</v>
      </c>
      <c r="BV54" s="159">
        <v>0</v>
      </c>
      <c r="BW54" s="159">
        <v>0</v>
      </c>
      <c r="BX54" s="159">
        <v>0</v>
      </c>
      <c r="BY54" s="159">
        <v>0</v>
      </c>
      <c r="BZ54" s="159">
        <v>0</v>
      </c>
      <c r="CA54" s="159">
        <v>0</v>
      </c>
      <c r="CB54" s="159">
        <v>0</v>
      </c>
      <c r="CC54" s="159">
        <v>0</v>
      </c>
      <c r="CD54" s="159">
        <v>0</v>
      </c>
      <c r="CE54" s="159">
        <v>0</v>
      </c>
      <c r="CF54" s="160">
        <v>0</v>
      </c>
    </row>
    <row r="55" spans="1:84">
      <c r="A55" s="153"/>
      <c r="B55" s="43" t="s">
        <v>376</v>
      </c>
      <c r="C55" s="232" t="s">
        <v>267</v>
      </c>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c r="AG55" s="159"/>
      <c r="AH55" s="159">
        <v>222.82950445289615</v>
      </c>
      <c r="AI55" s="159">
        <v>326.27019936928588</v>
      </c>
      <c r="AJ55" s="159">
        <v>407.94335309113995</v>
      </c>
      <c r="AK55" s="159">
        <v>488.59123214958612</v>
      </c>
      <c r="AL55" s="159">
        <v>603.9642871189568</v>
      </c>
      <c r="AM55" s="159">
        <v>728.56122341328262</v>
      </c>
      <c r="AN55" s="159">
        <v>787.37781531393796</v>
      </c>
      <c r="AO55" s="159">
        <v>860.01649548563853</v>
      </c>
      <c r="AP55" s="159">
        <v>980.93426013147507</v>
      </c>
      <c r="AQ55" s="159">
        <v>1052.1511951269988</v>
      </c>
      <c r="AR55" s="159">
        <v>1090.974872446259</v>
      </c>
      <c r="AS55" s="159">
        <v>1126.0363948398167</v>
      </c>
      <c r="AT55" s="159">
        <v>1168.9476757749851</v>
      </c>
      <c r="AU55" s="159">
        <v>1310.2430541079148</v>
      </c>
      <c r="AV55" s="159">
        <v>82.014491040796941</v>
      </c>
      <c r="AW55" s="159">
        <v>0</v>
      </c>
      <c r="AX55" s="159">
        <v>0</v>
      </c>
      <c r="AY55" s="159">
        <v>0</v>
      </c>
      <c r="AZ55" s="159">
        <v>0</v>
      </c>
      <c r="BA55" s="159">
        <v>0</v>
      </c>
      <c r="BB55" s="159">
        <v>0</v>
      </c>
      <c r="BC55" s="159">
        <v>0</v>
      </c>
      <c r="BD55" s="159">
        <v>0</v>
      </c>
      <c r="BE55" s="159">
        <v>0</v>
      </c>
      <c r="BF55" s="159">
        <v>0</v>
      </c>
      <c r="BG55" s="159">
        <v>0</v>
      </c>
      <c r="BH55" s="159">
        <v>0</v>
      </c>
      <c r="BI55" s="159">
        <v>0</v>
      </c>
      <c r="BJ55" s="159">
        <v>0</v>
      </c>
      <c r="BK55" s="159">
        <v>0</v>
      </c>
      <c r="BL55" s="159">
        <v>0</v>
      </c>
      <c r="BM55" s="159">
        <v>0</v>
      </c>
      <c r="BN55" s="159">
        <v>0</v>
      </c>
      <c r="BO55" s="159">
        <v>0</v>
      </c>
      <c r="BP55" s="159">
        <v>0</v>
      </c>
      <c r="BQ55" s="159">
        <v>0</v>
      </c>
      <c r="BR55" s="159">
        <v>0</v>
      </c>
      <c r="BS55" s="159">
        <v>0</v>
      </c>
      <c r="BT55" s="159">
        <v>0</v>
      </c>
      <c r="BU55" s="159">
        <v>0</v>
      </c>
      <c r="BV55" s="159">
        <v>0</v>
      </c>
      <c r="BW55" s="159">
        <v>0</v>
      </c>
      <c r="BX55" s="159">
        <v>0</v>
      </c>
      <c r="BY55" s="159">
        <v>0</v>
      </c>
      <c r="BZ55" s="159">
        <v>0</v>
      </c>
      <c r="CA55" s="159">
        <v>0</v>
      </c>
      <c r="CB55" s="159">
        <v>0</v>
      </c>
      <c r="CC55" s="159">
        <v>0</v>
      </c>
      <c r="CD55" s="159">
        <v>0</v>
      </c>
      <c r="CE55" s="159">
        <v>0</v>
      </c>
      <c r="CF55" s="160">
        <v>0</v>
      </c>
    </row>
    <row r="56" spans="1:84">
      <c r="A56" s="153"/>
      <c r="B56" s="43" t="s">
        <v>391</v>
      </c>
      <c r="C56" s="232" t="s">
        <v>267</v>
      </c>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c r="AG56" s="159"/>
      <c r="AH56" s="159">
        <v>0</v>
      </c>
      <c r="AI56" s="159">
        <v>0</v>
      </c>
      <c r="AJ56" s="159">
        <v>0</v>
      </c>
      <c r="AK56" s="159">
        <v>0</v>
      </c>
      <c r="AL56" s="159">
        <v>0</v>
      </c>
      <c r="AM56" s="159">
        <v>0</v>
      </c>
      <c r="AN56" s="159">
        <v>0</v>
      </c>
      <c r="AO56" s="159">
        <v>0</v>
      </c>
      <c r="AP56" s="159">
        <v>0</v>
      </c>
      <c r="AQ56" s="159">
        <v>0</v>
      </c>
      <c r="AR56" s="159">
        <v>0</v>
      </c>
      <c r="AS56" s="159">
        <v>0</v>
      </c>
      <c r="AT56" s="159">
        <v>0</v>
      </c>
      <c r="AU56" s="159">
        <v>0</v>
      </c>
      <c r="AV56" s="159">
        <v>0</v>
      </c>
      <c r="AW56" s="159">
        <v>0</v>
      </c>
      <c r="AX56" s="159">
        <v>0</v>
      </c>
      <c r="AY56" s="159">
        <v>0</v>
      </c>
      <c r="AZ56" s="159">
        <v>0</v>
      </c>
      <c r="BA56" s="159">
        <v>0</v>
      </c>
      <c r="BB56" s="159">
        <v>0</v>
      </c>
      <c r="BC56" s="159">
        <v>1.0039559601348256</v>
      </c>
      <c r="BD56" s="159">
        <v>74.932171049149943</v>
      </c>
      <c r="BE56" s="159">
        <v>141.32746965865095</v>
      </c>
      <c r="BF56" s="159">
        <v>303.55730877812209</v>
      </c>
      <c r="BG56" s="159">
        <v>229.6097459234571</v>
      </c>
      <c r="BH56" s="159">
        <v>139.64548183500159</v>
      </c>
      <c r="BI56" s="159">
        <v>111.71973101471862</v>
      </c>
      <c r="BJ56" s="159">
        <v>131.05345798618478</v>
      </c>
      <c r="BK56" s="159">
        <v>162.83988123939579</v>
      </c>
      <c r="BL56" s="159">
        <v>160.41103356754505</v>
      </c>
      <c r="BM56" s="159">
        <v>162.31638933139735</v>
      </c>
      <c r="BN56" s="159">
        <v>191.197422802711</v>
      </c>
      <c r="BO56" s="159">
        <v>63.95221949173964</v>
      </c>
      <c r="BP56" s="159">
        <v>1.8612515703689465</v>
      </c>
      <c r="BQ56" s="159">
        <v>1.1391339122615114</v>
      </c>
      <c r="BR56" s="159">
        <v>0.53391229049399769</v>
      </c>
      <c r="BS56" s="159">
        <v>0.12028170963435761</v>
      </c>
      <c r="BT56" s="159">
        <v>3.5187938421474781E-2</v>
      </c>
      <c r="BU56" s="159">
        <v>4.003582505049362E-2</v>
      </c>
      <c r="BV56" s="159">
        <v>0</v>
      </c>
      <c r="BW56" s="159">
        <v>0</v>
      </c>
      <c r="BX56" s="159">
        <v>0</v>
      </c>
      <c r="BY56" s="159">
        <v>0</v>
      </c>
      <c r="BZ56" s="159">
        <v>0</v>
      </c>
      <c r="CA56" s="159">
        <v>0</v>
      </c>
      <c r="CB56" s="159">
        <v>0</v>
      </c>
      <c r="CC56" s="159">
        <v>0</v>
      </c>
      <c r="CD56" s="159">
        <v>0</v>
      </c>
      <c r="CE56" s="159">
        <v>0</v>
      </c>
      <c r="CF56" s="160">
        <v>0</v>
      </c>
    </row>
    <row r="57" spans="1:84">
      <c r="A57" s="153"/>
      <c r="B57" s="43" t="s">
        <v>304</v>
      </c>
      <c r="C57" s="232" t="s">
        <v>267</v>
      </c>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c r="AG57" s="159"/>
      <c r="AH57" s="159">
        <v>0</v>
      </c>
      <c r="AI57" s="159">
        <v>0</v>
      </c>
      <c r="AJ57" s="159">
        <v>0</v>
      </c>
      <c r="AK57" s="159">
        <v>0</v>
      </c>
      <c r="AL57" s="159">
        <v>0</v>
      </c>
      <c r="AM57" s="159">
        <v>0</v>
      </c>
      <c r="AN57" s="159">
        <v>0</v>
      </c>
      <c r="AO57" s="159">
        <v>0</v>
      </c>
      <c r="AP57" s="159">
        <v>0</v>
      </c>
      <c r="AQ57" s="159">
        <v>0</v>
      </c>
      <c r="AR57" s="159">
        <v>0</v>
      </c>
      <c r="AS57" s="159">
        <v>0</v>
      </c>
      <c r="AT57" s="159">
        <v>0</v>
      </c>
      <c r="AU57" s="159">
        <v>0</v>
      </c>
      <c r="AV57" s="159">
        <v>0</v>
      </c>
      <c r="AW57" s="159">
        <v>0</v>
      </c>
      <c r="AX57" s="159">
        <v>0</v>
      </c>
      <c r="AY57" s="159">
        <v>0</v>
      </c>
      <c r="AZ57" s="159">
        <v>0</v>
      </c>
      <c r="BA57" s="159">
        <v>0</v>
      </c>
      <c r="BB57" s="159">
        <v>0</v>
      </c>
      <c r="BC57" s="159">
        <v>0</v>
      </c>
      <c r="BD57" s="159">
        <v>0</v>
      </c>
      <c r="BE57" s="159">
        <v>0</v>
      </c>
      <c r="BF57" s="159">
        <v>0</v>
      </c>
      <c r="BG57" s="159">
        <v>0</v>
      </c>
      <c r="BH57" s="159">
        <v>0</v>
      </c>
      <c r="BI57" s="159">
        <v>0</v>
      </c>
      <c r="BJ57" s="159">
        <v>0</v>
      </c>
      <c r="BK57" s="159">
        <v>0</v>
      </c>
      <c r="BL57" s="159">
        <v>0</v>
      </c>
      <c r="BM57" s="159">
        <v>0</v>
      </c>
      <c r="BN57" s="159">
        <v>0</v>
      </c>
      <c r="BO57" s="159">
        <v>6.9447426288446259</v>
      </c>
      <c r="BP57" s="159">
        <v>24.416695119013646</v>
      </c>
      <c r="BQ57" s="159">
        <v>42.972386588493421</v>
      </c>
      <c r="BR57" s="159">
        <v>40.298390448917282</v>
      </c>
      <c r="BS57" s="159">
        <v>28.47968446849368</v>
      </c>
      <c r="BT57" s="159">
        <v>25.555721333007575</v>
      </c>
      <c r="BU57" s="159">
        <v>17.687649310885266</v>
      </c>
      <c r="BV57" s="159">
        <v>15.410146496726627</v>
      </c>
      <c r="BW57" s="159">
        <v>16.413174807432974</v>
      </c>
      <c r="BX57" s="159">
        <v>12.609596457154215</v>
      </c>
      <c r="BY57" s="159">
        <v>20.458114189867846</v>
      </c>
      <c r="BZ57" s="159">
        <v>5.5219180611408003</v>
      </c>
      <c r="CA57" s="159">
        <v>1.6603900000000001E-2</v>
      </c>
      <c r="CB57" s="159">
        <v>0</v>
      </c>
      <c r="CC57" s="159">
        <v>0</v>
      </c>
      <c r="CD57" s="159">
        <v>0</v>
      </c>
      <c r="CE57" s="159">
        <v>0</v>
      </c>
      <c r="CF57" s="160">
        <v>0</v>
      </c>
    </row>
    <row r="58" spans="1:84" ht="25.5" customHeight="1">
      <c r="A58" s="153"/>
      <c r="B58" s="10" t="s">
        <v>309</v>
      </c>
      <c r="C58" s="232" t="s">
        <v>267</v>
      </c>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v>0</v>
      </c>
      <c r="AI58" s="159">
        <v>0</v>
      </c>
      <c r="AJ58" s="159">
        <v>0</v>
      </c>
      <c r="AK58" s="159">
        <v>0</v>
      </c>
      <c r="AL58" s="159">
        <v>0</v>
      </c>
      <c r="AM58" s="159">
        <v>0</v>
      </c>
      <c r="AN58" s="159">
        <v>0</v>
      </c>
      <c r="AO58" s="159">
        <v>0</v>
      </c>
      <c r="AP58" s="159">
        <v>0</v>
      </c>
      <c r="AQ58" s="159">
        <v>0</v>
      </c>
      <c r="AR58" s="159">
        <v>0</v>
      </c>
      <c r="AS58" s="159">
        <v>0</v>
      </c>
      <c r="AT58" s="159">
        <v>0</v>
      </c>
      <c r="AU58" s="159">
        <v>0</v>
      </c>
      <c r="AV58" s="159">
        <v>0</v>
      </c>
      <c r="AW58" s="159">
        <v>0</v>
      </c>
      <c r="AX58" s="159">
        <v>0</v>
      </c>
      <c r="AY58" s="159">
        <v>0</v>
      </c>
      <c r="AZ58" s="159">
        <v>0</v>
      </c>
      <c r="BA58" s="159">
        <v>0</v>
      </c>
      <c r="BB58" s="159">
        <v>0</v>
      </c>
      <c r="BC58" s="159">
        <v>0</v>
      </c>
      <c r="BD58" s="159">
        <v>0</v>
      </c>
      <c r="BE58" s="159">
        <v>0</v>
      </c>
      <c r="BF58" s="159">
        <v>0</v>
      </c>
      <c r="BG58" s="159">
        <v>0</v>
      </c>
      <c r="BH58" s="159">
        <v>0</v>
      </c>
      <c r="BI58" s="159">
        <v>0</v>
      </c>
      <c r="BJ58" s="159">
        <v>0</v>
      </c>
      <c r="BK58" s="159">
        <v>0</v>
      </c>
      <c r="BL58" s="159">
        <v>0</v>
      </c>
      <c r="BM58" s="159">
        <v>0</v>
      </c>
      <c r="BN58" s="159">
        <v>0</v>
      </c>
      <c r="BO58" s="159">
        <v>0</v>
      </c>
      <c r="BP58" s="159">
        <v>0</v>
      </c>
      <c r="BQ58" s="159">
        <v>190.88419506829811</v>
      </c>
      <c r="BR58" s="159">
        <v>1859.394246951344</v>
      </c>
      <c r="BS58" s="159">
        <v>3701.2109784800127</v>
      </c>
      <c r="BT58" s="159">
        <v>5946.8281232759746</v>
      </c>
      <c r="BU58" s="159">
        <v>9562.0334946521125</v>
      </c>
      <c r="BV58" s="159">
        <v>11522.274180936274</v>
      </c>
      <c r="BW58" s="159">
        <v>13242.264033578273</v>
      </c>
      <c r="BX58" s="159">
        <v>13243.470287256376</v>
      </c>
      <c r="BY58" s="159">
        <v>14607.056639585931</v>
      </c>
      <c r="BZ58" s="159">
        <v>15837.181358189686</v>
      </c>
      <c r="CA58" s="159">
        <v>17960.80347257734</v>
      </c>
      <c r="CB58" s="159">
        <v>20646.538760341115</v>
      </c>
      <c r="CC58" s="159">
        <v>22367.222129350819</v>
      </c>
      <c r="CD58" s="159">
        <v>23735.284597100133</v>
      </c>
      <c r="CE58" s="159">
        <v>25164.32235486335</v>
      </c>
      <c r="CF58" s="160">
        <v>26113.208268478807</v>
      </c>
    </row>
    <row r="59" spans="1:84">
      <c r="A59" s="153"/>
      <c r="B59" s="43" t="s">
        <v>311</v>
      </c>
      <c r="C59" s="232" t="s">
        <v>267</v>
      </c>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c r="AG59" s="159"/>
      <c r="AH59" s="159">
        <v>0</v>
      </c>
      <c r="AI59" s="159">
        <v>0</v>
      </c>
      <c r="AJ59" s="159">
        <v>0</v>
      </c>
      <c r="AK59" s="159">
        <v>0</v>
      </c>
      <c r="AL59" s="159">
        <v>0</v>
      </c>
      <c r="AM59" s="159">
        <v>0</v>
      </c>
      <c r="AN59" s="159">
        <v>0</v>
      </c>
      <c r="AO59" s="159">
        <v>0</v>
      </c>
      <c r="AP59" s="159">
        <v>0</v>
      </c>
      <c r="AQ59" s="159">
        <v>0</v>
      </c>
      <c r="AR59" s="159">
        <v>0</v>
      </c>
      <c r="AS59" s="159">
        <v>0</v>
      </c>
      <c r="AT59" s="159">
        <v>0</v>
      </c>
      <c r="AU59" s="159">
        <v>0</v>
      </c>
      <c r="AV59" s="159">
        <v>0</v>
      </c>
      <c r="AW59" s="159">
        <v>0</v>
      </c>
      <c r="AX59" s="159">
        <v>0</v>
      </c>
      <c r="AY59" s="159">
        <v>0</v>
      </c>
      <c r="AZ59" s="159">
        <v>0</v>
      </c>
      <c r="BA59" s="159">
        <v>0</v>
      </c>
      <c r="BB59" s="159">
        <v>0</v>
      </c>
      <c r="BC59" s="159">
        <v>0</v>
      </c>
      <c r="BD59" s="159">
        <v>0</v>
      </c>
      <c r="BE59" s="159">
        <v>0</v>
      </c>
      <c r="BF59" s="159">
        <v>0</v>
      </c>
      <c r="BG59" s="159">
        <v>0</v>
      </c>
      <c r="BH59" s="159">
        <v>0</v>
      </c>
      <c r="BI59" s="159">
        <v>0</v>
      </c>
      <c r="BJ59" s="159">
        <v>0</v>
      </c>
      <c r="BK59" s="159">
        <v>0</v>
      </c>
      <c r="BL59" s="159">
        <v>78.729334054775208</v>
      </c>
      <c r="BM59" s="159">
        <v>88.947868290803058</v>
      </c>
      <c r="BN59" s="159">
        <v>85.67061563713473</v>
      </c>
      <c r="BO59" s="159">
        <v>53.092810308075066</v>
      </c>
      <c r="BP59" s="159">
        <v>37.235353572373505</v>
      </c>
      <c r="BQ59" s="159">
        <v>33.041945876175262</v>
      </c>
      <c r="BR59" s="159">
        <v>5.3071666743594257</v>
      </c>
      <c r="BS59" s="159">
        <v>0</v>
      </c>
      <c r="BT59" s="159">
        <v>0</v>
      </c>
      <c r="BU59" s="159">
        <v>0</v>
      </c>
      <c r="BV59" s="159">
        <v>0</v>
      </c>
      <c r="BW59" s="159">
        <v>0</v>
      </c>
      <c r="BX59" s="159">
        <v>0</v>
      </c>
      <c r="BY59" s="159">
        <v>0</v>
      </c>
      <c r="BZ59" s="159">
        <v>0</v>
      </c>
      <c r="CA59" s="159">
        <v>0</v>
      </c>
      <c r="CB59" s="159">
        <v>0</v>
      </c>
      <c r="CC59" s="159">
        <v>0</v>
      </c>
      <c r="CD59" s="159">
        <v>0</v>
      </c>
      <c r="CE59" s="159">
        <v>0</v>
      </c>
      <c r="CF59" s="160">
        <v>0</v>
      </c>
    </row>
    <row r="60" spans="1:84">
      <c r="A60" s="153"/>
      <c r="B60" s="43" t="s">
        <v>313</v>
      </c>
      <c r="C60" s="232" t="s">
        <v>267</v>
      </c>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c r="AG60" s="159"/>
      <c r="AH60" s="159">
        <v>382.55054766101409</v>
      </c>
      <c r="AI60" s="159">
        <v>399.83947549762019</v>
      </c>
      <c r="AJ60" s="159">
        <v>420.66555144652494</v>
      </c>
      <c r="AK60" s="159">
        <v>453.22242274916852</v>
      </c>
      <c r="AL60" s="159">
        <v>497.37470349063403</v>
      </c>
      <c r="AM60" s="159">
        <v>558.90571657216469</v>
      </c>
      <c r="AN60" s="159">
        <v>682.80913980433797</v>
      </c>
      <c r="AO60" s="159">
        <v>727.35694508815698</v>
      </c>
      <c r="AP60" s="159">
        <v>743.88963212348722</v>
      </c>
      <c r="AQ60" s="159">
        <v>722.23219742018603</v>
      </c>
      <c r="AR60" s="159">
        <v>718.07318846565852</v>
      </c>
      <c r="AS60" s="159">
        <v>722.0396288455654</v>
      </c>
      <c r="AT60" s="159">
        <v>821.29791167366307</v>
      </c>
      <c r="AU60" s="159">
        <v>1080.2633923705255</v>
      </c>
      <c r="AV60" s="159">
        <v>1110.6282952132146</v>
      </c>
      <c r="AW60" s="159">
        <v>1181.8592873805226</v>
      </c>
      <c r="AX60" s="159">
        <v>1296.1116122469114</v>
      </c>
      <c r="AY60" s="159">
        <v>1333.6444372284029</v>
      </c>
      <c r="AZ60" s="159">
        <v>1456.7293245126655</v>
      </c>
      <c r="BA60" s="159">
        <v>1568.6042282386529</v>
      </c>
      <c r="BB60" s="159">
        <v>1507.2576637164607</v>
      </c>
      <c r="BC60" s="159">
        <v>1526.2855485564141</v>
      </c>
      <c r="BD60" s="159">
        <v>1491.8707628245015</v>
      </c>
      <c r="BE60" s="159">
        <v>1506.6438718019594</v>
      </c>
      <c r="BF60" s="159">
        <v>1339.7309433941989</v>
      </c>
      <c r="BG60" s="159">
        <v>1262.4128814393594</v>
      </c>
      <c r="BH60" s="159">
        <v>1270.3669173172646</v>
      </c>
      <c r="BI60" s="159">
        <v>1202.0056977802881</v>
      </c>
      <c r="BJ60" s="159">
        <v>1165.2145969444111</v>
      </c>
      <c r="BK60" s="159">
        <v>1032.9173134316527</v>
      </c>
      <c r="BL60" s="159">
        <v>1017.4796227908114</v>
      </c>
      <c r="BM60" s="159">
        <v>1019.9927503288206</v>
      </c>
      <c r="BN60" s="159">
        <v>994.1607585625809</v>
      </c>
      <c r="BO60" s="159">
        <v>967.53713162774318</v>
      </c>
      <c r="BP60" s="159">
        <v>971.51369105888205</v>
      </c>
      <c r="BQ60" s="159">
        <v>937.00835622343095</v>
      </c>
      <c r="BR60" s="159">
        <v>772.72528315319687</v>
      </c>
      <c r="BS60" s="159">
        <v>438.83171896699827</v>
      </c>
      <c r="BT60" s="159">
        <v>143.25434173198207</v>
      </c>
      <c r="BU60" s="159">
        <v>18.071287729193521</v>
      </c>
      <c r="BV60" s="159">
        <v>1.4588639259669118</v>
      </c>
      <c r="BW60" s="159">
        <v>0.3210230691186457</v>
      </c>
      <c r="BX60" s="159">
        <v>0.17626552948539634</v>
      </c>
      <c r="BY60" s="159">
        <v>0.15052526774191341</v>
      </c>
      <c r="BZ60" s="159">
        <v>0.11866484659533685</v>
      </c>
      <c r="CA60" s="159">
        <v>4.9463362052783011E-2</v>
      </c>
      <c r="CB60" s="159">
        <v>4.6327109604491385E-4</v>
      </c>
      <c r="CC60" s="159">
        <v>3.925572426517852E-4</v>
      </c>
      <c r="CD60" s="159">
        <v>3.2050911676368234E-4</v>
      </c>
      <c r="CE60" s="159">
        <v>2.5220567553687836E-4</v>
      </c>
      <c r="CF60" s="160">
        <v>1.8573794846691642E-4</v>
      </c>
    </row>
    <row r="61" spans="1:84">
      <c r="A61" s="153"/>
      <c r="B61" s="43" t="s">
        <v>415</v>
      </c>
      <c r="C61" s="232" t="s">
        <v>276</v>
      </c>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c r="AG61" s="159"/>
      <c r="AH61" s="159">
        <v>0</v>
      </c>
      <c r="AI61" s="159">
        <v>0</v>
      </c>
      <c r="AJ61" s="159">
        <v>0</v>
      </c>
      <c r="AK61" s="159">
        <v>0</v>
      </c>
      <c r="AL61" s="159">
        <v>0</v>
      </c>
      <c r="AM61" s="159">
        <v>0</v>
      </c>
      <c r="AN61" s="159">
        <v>0</v>
      </c>
      <c r="AO61" s="159">
        <v>0</v>
      </c>
      <c r="AP61" s="159">
        <v>0</v>
      </c>
      <c r="AQ61" s="159">
        <v>65.641054930770764</v>
      </c>
      <c r="AR61" s="159">
        <v>322.40975096713947</v>
      </c>
      <c r="AS61" s="159">
        <v>258.03405658225461</v>
      </c>
      <c r="AT61" s="159">
        <v>280.57019901894267</v>
      </c>
      <c r="AU61" s="159">
        <v>358.81303484796024</v>
      </c>
      <c r="AV61" s="159">
        <v>349.58056189815778</v>
      </c>
      <c r="AW61" s="159">
        <v>383.02847915134788</v>
      </c>
      <c r="AX61" s="159">
        <v>363.28575860298827</v>
      </c>
      <c r="AY61" s="159">
        <v>403.05845056455075</v>
      </c>
      <c r="AZ61" s="159">
        <v>359.90689718369168</v>
      </c>
      <c r="BA61" s="159">
        <v>298.65832785010889</v>
      </c>
      <c r="BB61" s="159">
        <v>317.08846115310024</v>
      </c>
      <c r="BC61" s="159">
        <v>288.67077353937856</v>
      </c>
      <c r="BD61" s="159">
        <v>349.34693910511982</v>
      </c>
      <c r="BE61" s="159">
        <v>384.3589484986004</v>
      </c>
      <c r="BF61" s="159">
        <v>457.64866007520777</v>
      </c>
      <c r="BG61" s="159">
        <v>490.52166684966585</v>
      </c>
      <c r="BH61" s="159">
        <v>473.57315577652918</v>
      </c>
      <c r="BI61" s="159">
        <v>503.85492605491248</v>
      </c>
      <c r="BJ61" s="159">
        <v>0</v>
      </c>
      <c r="BK61" s="159">
        <v>0</v>
      </c>
      <c r="BL61" s="159">
        <v>0</v>
      </c>
      <c r="BM61" s="159">
        <v>0</v>
      </c>
      <c r="BN61" s="159">
        <v>0</v>
      </c>
      <c r="BO61" s="159">
        <v>0</v>
      </c>
      <c r="BP61" s="159">
        <v>0</v>
      </c>
      <c r="BQ61" s="159">
        <v>0</v>
      </c>
      <c r="BR61" s="159">
        <v>0</v>
      </c>
      <c r="BS61" s="159">
        <v>0</v>
      </c>
      <c r="BT61" s="159">
        <v>0</v>
      </c>
      <c r="BU61" s="159">
        <v>0</v>
      </c>
      <c r="BV61" s="159">
        <v>0</v>
      </c>
      <c r="BW61" s="159">
        <v>0</v>
      </c>
      <c r="BX61" s="159">
        <v>0</v>
      </c>
      <c r="BY61" s="159">
        <v>0</v>
      </c>
      <c r="BZ61" s="159">
        <v>0</v>
      </c>
      <c r="CA61" s="159">
        <v>0</v>
      </c>
      <c r="CB61" s="159">
        <v>0</v>
      </c>
      <c r="CC61" s="159">
        <v>0</v>
      </c>
      <c r="CD61" s="159">
        <v>0</v>
      </c>
      <c r="CE61" s="159">
        <v>0</v>
      </c>
      <c r="CF61" s="160">
        <v>0</v>
      </c>
    </row>
    <row r="62" spans="1:84">
      <c r="A62" s="153"/>
      <c r="B62" s="65" t="s">
        <v>315</v>
      </c>
      <c r="C62" s="232" t="s">
        <v>276</v>
      </c>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c r="AG62" s="159"/>
      <c r="AH62" s="159">
        <v>0</v>
      </c>
      <c r="AI62" s="159">
        <v>0</v>
      </c>
      <c r="AJ62" s="159">
        <v>0</v>
      </c>
      <c r="AK62" s="159">
        <v>0</v>
      </c>
      <c r="AL62" s="159">
        <v>0</v>
      </c>
      <c r="AM62" s="159">
        <v>0</v>
      </c>
      <c r="AN62" s="159">
        <v>0</v>
      </c>
      <c r="AO62" s="159">
        <v>0</v>
      </c>
      <c r="AP62" s="159">
        <v>0</v>
      </c>
      <c r="AQ62" s="159">
        <v>0</v>
      </c>
      <c r="AR62" s="159">
        <v>0</v>
      </c>
      <c r="AS62" s="159">
        <v>0</v>
      </c>
      <c r="AT62" s="159">
        <v>0</v>
      </c>
      <c r="AU62" s="159">
        <v>0</v>
      </c>
      <c r="AV62" s="159">
        <v>0</v>
      </c>
      <c r="AW62" s="159">
        <v>0</v>
      </c>
      <c r="AX62" s="159">
        <v>0</v>
      </c>
      <c r="AY62" s="159">
        <v>0</v>
      </c>
      <c r="AZ62" s="159">
        <v>0</v>
      </c>
      <c r="BA62" s="159">
        <v>0</v>
      </c>
      <c r="BB62" s="159">
        <v>0</v>
      </c>
      <c r="BC62" s="159">
        <v>0</v>
      </c>
      <c r="BD62" s="159">
        <v>0</v>
      </c>
      <c r="BE62" s="159">
        <v>0</v>
      </c>
      <c r="BF62" s="159">
        <v>0</v>
      </c>
      <c r="BG62" s="159">
        <v>0</v>
      </c>
      <c r="BH62" s="159">
        <v>0</v>
      </c>
      <c r="BI62" s="159">
        <v>0</v>
      </c>
      <c r="BJ62" s="159">
        <v>382.96483329006315</v>
      </c>
      <c r="BK62" s="159">
        <v>321.36424486495076</v>
      </c>
      <c r="BL62" s="159">
        <v>289.72715619474349</v>
      </c>
      <c r="BM62" s="159">
        <v>359.11045478849343</v>
      </c>
      <c r="BN62" s="159">
        <v>356.86163372387534</v>
      </c>
      <c r="BO62" s="159">
        <v>158.87927667989629</v>
      </c>
      <c r="BP62" s="159">
        <v>118.64821319896902</v>
      </c>
      <c r="BQ62" s="159">
        <v>10.772681824115622</v>
      </c>
      <c r="BR62" s="159">
        <v>0</v>
      </c>
      <c r="BS62" s="159">
        <v>0</v>
      </c>
      <c r="BT62" s="159">
        <v>0</v>
      </c>
      <c r="BU62" s="159">
        <v>0</v>
      </c>
      <c r="BV62" s="159">
        <v>0</v>
      </c>
      <c r="BW62" s="159">
        <v>0</v>
      </c>
      <c r="BX62" s="159">
        <v>0</v>
      </c>
      <c r="BY62" s="159">
        <v>0</v>
      </c>
      <c r="BZ62" s="159">
        <v>0</v>
      </c>
      <c r="CA62" s="159">
        <v>0</v>
      </c>
      <c r="CB62" s="159">
        <v>0</v>
      </c>
      <c r="CC62" s="159">
        <v>0</v>
      </c>
      <c r="CD62" s="159">
        <v>0</v>
      </c>
      <c r="CE62" s="159">
        <v>0</v>
      </c>
      <c r="CF62" s="160">
        <v>0</v>
      </c>
    </row>
    <row r="63" spans="1:84" ht="25.5" customHeight="1">
      <c r="A63" s="153"/>
      <c r="B63" s="43" t="s">
        <v>316</v>
      </c>
      <c r="C63" s="232" t="s">
        <v>267</v>
      </c>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v>0</v>
      </c>
      <c r="AI63" s="159">
        <v>0</v>
      </c>
      <c r="AJ63" s="159">
        <v>0</v>
      </c>
      <c r="AK63" s="159">
        <v>0</v>
      </c>
      <c r="AL63" s="159">
        <v>0</v>
      </c>
      <c r="AM63" s="159">
        <v>0</v>
      </c>
      <c r="AN63" s="159">
        <v>0</v>
      </c>
      <c r="AO63" s="159">
        <v>0</v>
      </c>
      <c r="AP63" s="159">
        <v>2.9258105475690201</v>
      </c>
      <c r="AQ63" s="159">
        <v>1.8855595757342536</v>
      </c>
      <c r="AR63" s="159">
        <v>1.8404268736349361</v>
      </c>
      <c r="AS63" s="159">
        <v>0.11975911059570507</v>
      </c>
      <c r="AT63" s="159">
        <v>9.7223489105971617E-2</v>
      </c>
      <c r="AU63" s="159">
        <v>2.194390322307481</v>
      </c>
      <c r="AV63" s="159">
        <v>2.1658914716914719</v>
      </c>
      <c r="AW63" s="159">
        <v>3.9869223336423341</v>
      </c>
      <c r="AX63" s="159">
        <v>3.6873827459395945</v>
      </c>
      <c r="AY63" s="159">
        <v>5.5968851210453359</v>
      </c>
      <c r="AZ63" s="159">
        <v>4.7171451085030833</v>
      </c>
      <c r="BA63" s="159">
        <v>5.7619320895524853</v>
      </c>
      <c r="BB63" s="159">
        <v>7.848129157402604</v>
      </c>
      <c r="BC63" s="159">
        <v>11.819058260846491</v>
      </c>
      <c r="BD63" s="159">
        <v>3.4459228622167619</v>
      </c>
      <c r="BE63" s="159">
        <v>14.98760580672718</v>
      </c>
      <c r="BF63" s="159">
        <v>12.072848656958495</v>
      </c>
      <c r="BG63" s="159">
        <v>9.7332634136593903</v>
      </c>
      <c r="BH63" s="159">
        <v>12.344997174155235</v>
      </c>
      <c r="BI63" s="159">
        <v>12.659229422342218</v>
      </c>
      <c r="BJ63" s="159">
        <v>14.564893574428847</v>
      </c>
      <c r="BK63" s="159">
        <v>17.770868690666099</v>
      </c>
      <c r="BL63" s="159">
        <v>23.009588330325442</v>
      </c>
      <c r="BM63" s="159">
        <v>22.702388501012742</v>
      </c>
      <c r="BN63" s="159">
        <v>22.28243513925241</v>
      </c>
      <c r="BO63" s="159">
        <v>21.896411453460985</v>
      </c>
      <c r="BP63" s="159">
        <v>21.501839203522319</v>
      </c>
      <c r="BQ63" s="159">
        <v>21.096214927155547</v>
      </c>
      <c r="BR63" s="159">
        <v>20.842678228143434</v>
      </c>
      <c r="BS63" s="159">
        <v>16.929410655150551</v>
      </c>
      <c r="BT63" s="159">
        <v>0</v>
      </c>
      <c r="BU63" s="159">
        <v>0</v>
      </c>
      <c r="BV63" s="159">
        <v>0</v>
      </c>
      <c r="BW63" s="159">
        <v>0</v>
      </c>
      <c r="BX63" s="159">
        <v>0</v>
      </c>
      <c r="BY63" s="159">
        <v>0</v>
      </c>
      <c r="BZ63" s="159">
        <v>0</v>
      </c>
      <c r="CA63" s="159">
        <v>0</v>
      </c>
      <c r="CB63" s="159">
        <v>0</v>
      </c>
      <c r="CC63" s="159">
        <v>0</v>
      </c>
      <c r="CD63" s="159">
        <v>0</v>
      </c>
      <c r="CE63" s="159">
        <v>0</v>
      </c>
      <c r="CF63" s="160">
        <v>0</v>
      </c>
    </row>
    <row r="64" spans="1:84">
      <c r="A64" s="153"/>
      <c r="B64" s="43" t="s">
        <v>318</v>
      </c>
      <c r="C64" s="232" t="s">
        <v>270</v>
      </c>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c r="AG64" s="159"/>
      <c r="AH64" s="159">
        <v>0</v>
      </c>
      <c r="AI64" s="159">
        <v>0</v>
      </c>
      <c r="AJ64" s="159">
        <v>0</v>
      </c>
      <c r="AK64" s="159">
        <v>0</v>
      </c>
      <c r="AL64" s="159">
        <v>0</v>
      </c>
      <c r="AM64" s="159">
        <v>0</v>
      </c>
      <c r="AN64" s="159">
        <v>0</v>
      </c>
      <c r="AO64" s="159">
        <v>0</v>
      </c>
      <c r="AP64" s="159">
        <v>0</v>
      </c>
      <c r="AQ64" s="159">
        <v>533.59677143212741</v>
      </c>
      <c r="AR64" s="159">
        <v>647.12618622888044</v>
      </c>
      <c r="AS64" s="159">
        <v>685.02211260743297</v>
      </c>
      <c r="AT64" s="159">
        <v>693.82217225625209</v>
      </c>
      <c r="AU64" s="159">
        <v>850.24810209064799</v>
      </c>
      <c r="AV64" s="159">
        <v>880.14690890833219</v>
      </c>
      <c r="AW64" s="159">
        <v>820.25701819743381</v>
      </c>
      <c r="AX64" s="159">
        <v>931.0592940825909</v>
      </c>
      <c r="AY64" s="159">
        <v>985.70603593015437</v>
      </c>
      <c r="AZ64" s="159">
        <v>619.73903353039736</v>
      </c>
      <c r="BA64" s="159">
        <v>913.03343085711731</v>
      </c>
      <c r="BB64" s="159">
        <v>992.23032099763157</v>
      </c>
      <c r="BC64" s="159">
        <v>1124.3598495337112</v>
      </c>
      <c r="BD64" s="159">
        <v>1135.7873930399094</v>
      </c>
      <c r="BE64" s="159">
        <v>1096.0480911522809</v>
      </c>
      <c r="BF64" s="159">
        <v>1219.6816448318243</v>
      </c>
      <c r="BG64" s="159">
        <v>1705.4219795391011</v>
      </c>
      <c r="BH64" s="159">
        <v>2065.5034341523933</v>
      </c>
      <c r="BI64" s="159">
        <v>1843.0700488090081</v>
      </c>
      <c r="BJ64" s="159">
        <v>1991.1535158066342</v>
      </c>
      <c r="BK64" s="159">
        <v>2403.4883779345341</v>
      </c>
      <c r="BL64" s="159">
        <v>2786.2190229620228</v>
      </c>
      <c r="BM64" s="159">
        <v>2857.2940064986615</v>
      </c>
      <c r="BN64" s="159">
        <v>2954.297448963694</v>
      </c>
      <c r="BO64" s="159">
        <v>2985.2733783135773</v>
      </c>
      <c r="BP64" s="159">
        <v>2997.8095226046648</v>
      </c>
      <c r="BQ64" s="159">
        <v>2930.0626110856315</v>
      </c>
      <c r="BR64" s="159">
        <v>2925.9205091741014</v>
      </c>
      <c r="BS64" s="159">
        <v>3021.9923480498837</v>
      </c>
      <c r="BT64" s="159">
        <v>2880.633071216163</v>
      </c>
      <c r="BU64" s="159">
        <v>2853.5384503251485</v>
      </c>
      <c r="BV64" s="159">
        <v>2915.7773924877251</v>
      </c>
      <c r="BW64" s="159">
        <v>2974.0208638064228</v>
      </c>
      <c r="BX64" s="159">
        <v>2791.2399386411453</v>
      </c>
      <c r="BY64" s="159">
        <v>2983.4662003029785</v>
      </c>
      <c r="BZ64" s="159">
        <v>2789.3339787359632</v>
      </c>
      <c r="CA64" s="159">
        <v>3065.8381955193754</v>
      </c>
      <c r="CB64" s="159">
        <v>3199.4684816938616</v>
      </c>
      <c r="CC64" s="159">
        <v>3250.181650961405</v>
      </c>
      <c r="CD64" s="159">
        <v>3280.2049161514051</v>
      </c>
      <c r="CE64" s="159">
        <v>3310.3888277371889</v>
      </c>
      <c r="CF64" s="160">
        <v>3338.821156238585</v>
      </c>
    </row>
    <row r="65" spans="1:84">
      <c r="A65" s="153"/>
      <c r="B65" s="43" t="s">
        <v>319</v>
      </c>
      <c r="C65" s="232" t="s">
        <v>270</v>
      </c>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v>0</v>
      </c>
      <c r="AI65" s="159">
        <v>0</v>
      </c>
      <c r="AJ65" s="159">
        <v>0</v>
      </c>
      <c r="AK65" s="159">
        <v>0</v>
      </c>
      <c r="AL65" s="159">
        <v>0</v>
      </c>
      <c r="AM65" s="159">
        <v>1698.7691836278123</v>
      </c>
      <c r="AN65" s="159">
        <v>1630.6821960922668</v>
      </c>
      <c r="AO65" s="159">
        <v>1659.1854395504245</v>
      </c>
      <c r="AP65" s="159">
        <v>2214.8385845097482</v>
      </c>
      <c r="AQ65" s="159">
        <v>2322.3900932797255</v>
      </c>
      <c r="AR65" s="159">
        <v>2324.4772609341385</v>
      </c>
      <c r="AS65" s="159">
        <v>2273.0279191064824</v>
      </c>
      <c r="AT65" s="159">
        <v>2079.2568920163476</v>
      </c>
      <c r="AU65" s="159">
        <v>1627.5582542470493</v>
      </c>
      <c r="AV65" s="159">
        <v>1395.2559293293375</v>
      </c>
      <c r="AW65" s="159">
        <v>1299.3975360387233</v>
      </c>
      <c r="AX65" s="159">
        <v>155.17654901376514</v>
      </c>
      <c r="AY65" s="159">
        <v>68.245525661385855</v>
      </c>
      <c r="AZ65" s="159">
        <v>177.4839485697382</v>
      </c>
      <c r="BA65" s="159">
        <v>47.288584068296913</v>
      </c>
      <c r="BB65" s="159">
        <v>48.445241712361756</v>
      </c>
      <c r="BC65" s="159">
        <v>116.86259853421249</v>
      </c>
      <c r="BD65" s="159">
        <v>117.43480761369433</v>
      </c>
      <c r="BE65" s="159">
        <v>118.92189520057215</v>
      </c>
      <c r="BF65" s="159">
        <v>117.96474120422874</v>
      </c>
      <c r="BG65" s="159">
        <v>131.37286691019918</v>
      </c>
      <c r="BH65" s="159">
        <v>68.787725604337851</v>
      </c>
      <c r="BI65" s="159">
        <v>63.841132388195682</v>
      </c>
      <c r="BJ65" s="159">
        <v>68.244503420376716</v>
      </c>
      <c r="BK65" s="159">
        <v>64.373197899528634</v>
      </c>
      <c r="BL65" s="159">
        <v>66.036339468125064</v>
      </c>
      <c r="BM65" s="159">
        <v>66.023434694740615</v>
      </c>
      <c r="BN65" s="159">
        <v>61.474617024316487</v>
      </c>
      <c r="BO65" s="159">
        <v>64.441523497106417</v>
      </c>
      <c r="BP65" s="159">
        <v>74.793651493710769</v>
      </c>
      <c r="BQ65" s="159">
        <v>65.520183611038277</v>
      </c>
      <c r="BR65" s="159">
        <v>6.4732754627745601</v>
      </c>
      <c r="BS65" s="159">
        <v>0</v>
      </c>
      <c r="BT65" s="159">
        <v>0</v>
      </c>
      <c r="BU65" s="159">
        <v>0</v>
      </c>
      <c r="BV65" s="159">
        <v>0</v>
      </c>
      <c r="BW65" s="159">
        <v>0</v>
      </c>
      <c r="BX65" s="159">
        <v>56.139178170578141</v>
      </c>
      <c r="BY65" s="159">
        <v>74.699836578147412</v>
      </c>
      <c r="BZ65" s="159">
        <v>0</v>
      </c>
      <c r="CA65" s="159">
        <v>0</v>
      </c>
      <c r="CB65" s="159">
        <v>0</v>
      </c>
      <c r="CC65" s="159">
        <v>0</v>
      </c>
      <c r="CD65" s="159">
        <v>0</v>
      </c>
      <c r="CE65" s="159">
        <v>0</v>
      </c>
      <c r="CF65" s="160">
        <v>0</v>
      </c>
    </row>
    <row r="66" spans="1:84">
      <c r="A66" s="153"/>
      <c r="B66" s="43" t="s">
        <v>321</v>
      </c>
      <c r="C66" s="232" t="s">
        <v>276</v>
      </c>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v>0</v>
      </c>
      <c r="AI66" s="159">
        <v>0</v>
      </c>
      <c r="AJ66" s="159">
        <v>0</v>
      </c>
      <c r="AK66" s="159">
        <v>0</v>
      </c>
      <c r="AL66" s="159">
        <v>0</v>
      </c>
      <c r="AM66" s="159">
        <v>0</v>
      </c>
      <c r="AN66" s="159">
        <v>0</v>
      </c>
      <c r="AO66" s="159">
        <v>0</v>
      </c>
      <c r="AP66" s="159">
        <v>0</v>
      </c>
      <c r="AQ66" s="159">
        <v>0</v>
      </c>
      <c r="AR66" s="159">
        <v>0</v>
      </c>
      <c r="AS66" s="159">
        <v>0</v>
      </c>
      <c r="AT66" s="159">
        <v>0</v>
      </c>
      <c r="AU66" s="159">
        <v>0</v>
      </c>
      <c r="AV66" s="159">
        <v>0</v>
      </c>
      <c r="AW66" s="159">
        <v>0</v>
      </c>
      <c r="AX66" s="159">
        <v>0</v>
      </c>
      <c r="AY66" s="159">
        <v>0</v>
      </c>
      <c r="AZ66" s="159">
        <v>0</v>
      </c>
      <c r="BA66" s="159">
        <v>0</v>
      </c>
      <c r="BB66" s="159">
        <v>0</v>
      </c>
      <c r="BC66" s="159">
        <v>0</v>
      </c>
      <c r="BD66" s="159">
        <v>0</v>
      </c>
      <c r="BE66" s="159">
        <v>0</v>
      </c>
      <c r="BF66" s="159">
        <v>0</v>
      </c>
      <c r="BG66" s="159">
        <v>0</v>
      </c>
      <c r="BH66" s="159">
        <v>0</v>
      </c>
      <c r="BI66" s="159">
        <v>0</v>
      </c>
      <c r="BJ66" s="159">
        <v>181.78937153831598</v>
      </c>
      <c r="BK66" s="159">
        <v>182.23376916460171</v>
      </c>
      <c r="BL66" s="159">
        <v>190.50669159597345</v>
      </c>
      <c r="BM66" s="159">
        <v>195.75162695490673</v>
      </c>
      <c r="BN66" s="159">
        <v>181.17510983911944</v>
      </c>
      <c r="BO66" s="159">
        <v>62.619718839621619</v>
      </c>
      <c r="BP66" s="159">
        <v>52.139188696633589</v>
      </c>
      <c r="BQ66" s="159">
        <v>48.638253101818144</v>
      </c>
      <c r="BR66" s="159">
        <v>43.826664193168881</v>
      </c>
      <c r="BS66" s="159">
        <v>38.702325651822186</v>
      </c>
      <c r="BT66" s="159">
        <v>35.040789852548968</v>
      </c>
      <c r="BU66" s="159">
        <v>31.691477225521346</v>
      </c>
      <c r="BV66" s="159">
        <v>30.087284008018599</v>
      </c>
      <c r="BW66" s="159">
        <v>30.681162887463078</v>
      </c>
      <c r="BX66" s="159">
        <v>31.329179254395029</v>
      </c>
      <c r="BY66" s="159">
        <v>29.033565135189839</v>
      </c>
      <c r="BZ66" s="159">
        <v>26.897049901149174</v>
      </c>
      <c r="CA66" s="159">
        <v>26.26368871</v>
      </c>
      <c r="CB66" s="159">
        <v>26.872951830064931</v>
      </c>
      <c r="CC66" s="159">
        <v>26.231196567687132</v>
      </c>
      <c r="CD66" s="159">
        <v>23.698775066681407</v>
      </c>
      <c r="CE66" s="159">
        <v>22.98883669578376</v>
      </c>
      <c r="CF66" s="160">
        <v>22.023550504616612</v>
      </c>
    </row>
    <row r="67" spans="1:84">
      <c r="A67" s="153"/>
      <c r="C67" s="232"/>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c r="BH67" s="159"/>
      <c r="BI67" s="159"/>
      <c r="BJ67" s="159"/>
      <c r="BK67" s="159"/>
      <c r="BL67" s="159"/>
      <c r="BM67" s="159"/>
      <c r="BN67" s="159"/>
      <c r="BO67" s="159"/>
      <c r="BP67" s="159"/>
      <c r="BQ67" s="159"/>
      <c r="BR67" s="159"/>
      <c r="BS67" s="159"/>
      <c r="BT67" s="159"/>
      <c r="BU67" s="159"/>
      <c r="BV67" s="159"/>
      <c r="BW67" s="159"/>
      <c r="BX67" s="159"/>
      <c r="BY67" s="159"/>
      <c r="BZ67" s="159"/>
      <c r="CA67" s="159"/>
      <c r="CB67" s="159"/>
      <c r="CC67" s="159"/>
      <c r="CD67" s="159"/>
      <c r="CE67" s="159"/>
      <c r="CF67" s="160"/>
    </row>
    <row r="68" spans="1:84" s="235" customFormat="1">
      <c r="A68" s="234"/>
      <c r="B68" s="43" t="s">
        <v>322</v>
      </c>
      <c r="C68" s="232" t="s">
        <v>270</v>
      </c>
      <c r="D68" s="159"/>
      <c r="E68" s="159"/>
      <c r="F68" s="159"/>
      <c r="G68" s="159"/>
      <c r="H68" s="159"/>
      <c r="I68" s="159"/>
      <c r="J68" s="159"/>
      <c r="K68" s="159"/>
      <c r="L68" s="159"/>
      <c r="M68" s="159"/>
      <c r="N68" s="159"/>
      <c r="O68" s="159"/>
      <c r="P68" s="159"/>
      <c r="Q68" s="159"/>
      <c r="R68" s="159"/>
      <c r="S68" s="159"/>
      <c r="T68" s="159"/>
      <c r="U68" s="159"/>
      <c r="V68" s="159"/>
      <c r="W68" s="159"/>
      <c r="X68" s="159"/>
      <c r="Y68" s="159"/>
      <c r="Z68" s="159"/>
      <c r="AA68" s="159"/>
      <c r="AB68" s="159"/>
      <c r="AC68" s="159"/>
      <c r="AD68" s="159"/>
      <c r="AE68" s="159"/>
      <c r="AF68" s="159"/>
      <c r="AG68" s="159"/>
      <c r="AH68" s="159">
        <v>3715.9316437296034</v>
      </c>
      <c r="AI68" s="159">
        <v>3285.053253638253</v>
      </c>
      <c r="AJ68" s="159">
        <v>5407.1840903457205</v>
      </c>
      <c r="AK68" s="159">
        <v>6504.5721757371639</v>
      </c>
      <c r="AL68" s="159">
        <v>5338.9603684060767</v>
      </c>
      <c r="AM68" s="159">
        <v>5086.1149357816703</v>
      </c>
      <c r="AN68" s="159">
        <v>5065.3868217196796</v>
      </c>
      <c r="AO68" s="159">
        <v>4837.5149787993114</v>
      </c>
      <c r="AP68" s="159">
        <v>5073.3554894846811</v>
      </c>
      <c r="AQ68" s="159">
        <v>4058.4541010094304</v>
      </c>
      <c r="AR68" s="159">
        <v>2864.8146839115288</v>
      </c>
      <c r="AS68" s="159">
        <v>1756.6505860399211</v>
      </c>
      <c r="AT68" s="159">
        <v>1922.0199946349628</v>
      </c>
      <c r="AU68" s="159">
        <v>3342.2565192512566</v>
      </c>
      <c r="AV68" s="159">
        <v>3569.5797762448665</v>
      </c>
      <c r="AW68" s="159">
        <v>3256.9014745333316</v>
      </c>
      <c r="AX68" s="159">
        <v>2520.6160930256819</v>
      </c>
      <c r="AY68" s="159">
        <v>2071.481068950628</v>
      </c>
      <c r="AZ68" s="159">
        <v>1067.9914756876037</v>
      </c>
      <c r="BA68" s="159">
        <v>0</v>
      </c>
      <c r="BB68" s="159">
        <v>0</v>
      </c>
      <c r="BC68" s="159">
        <v>0</v>
      </c>
      <c r="BD68" s="159">
        <v>0</v>
      </c>
      <c r="BE68" s="159">
        <v>0</v>
      </c>
      <c r="BF68" s="159">
        <v>0</v>
      </c>
      <c r="BG68" s="159">
        <v>0</v>
      </c>
      <c r="BH68" s="159">
        <v>0</v>
      </c>
      <c r="BI68" s="159">
        <v>0</v>
      </c>
      <c r="BJ68" s="159">
        <v>0</v>
      </c>
      <c r="BK68" s="159">
        <v>0</v>
      </c>
      <c r="BL68" s="159">
        <v>0</v>
      </c>
      <c r="BM68" s="159">
        <v>0</v>
      </c>
      <c r="BN68" s="159">
        <v>0</v>
      </c>
      <c r="BO68" s="159">
        <v>0</v>
      </c>
      <c r="BP68" s="159">
        <v>0</v>
      </c>
      <c r="BQ68" s="159">
        <v>0</v>
      </c>
      <c r="BR68" s="159">
        <v>0</v>
      </c>
      <c r="BS68" s="159">
        <v>0</v>
      </c>
      <c r="BT68" s="159">
        <v>0</v>
      </c>
      <c r="BU68" s="159">
        <v>0</v>
      </c>
      <c r="BV68" s="159">
        <v>0</v>
      </c>
      <c r="BW68" s="159">
        <v>0</v>
      </c>
      <c r="BX68" s="159">
        <v>0</v>
      </c>
      <c r="BY68" s="159">
        <v>0</v>
      </c>
      <c r="BZ68" s="159">
        <v>0</v>
      </c>
      <c r="CA68" s="159">
        <v>0</v>
      </c>
      <c r="CB68" s="159">
        <v>0</v>
      </c>
      <c r="CC68" s="159">
        <v>0</v>
      </c>
      <c r="CD68" s="159">
        <v>0</v>
      </c>
      <c r="CE68" s="159">
        <v>0</v>
      </c>
      <c r="CF68" s="160">
        <v>0</v>
      </c>
    </row>
    <row r="69" spans="1:84" s="235" customFormat="1" ht="25.5" customHeight="1">
      <c r="A69" s="234"/>
      <c r="B69" s="10" t="s">
        <v>323</v>
      </c>
      <c r="C69" s="232"/>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c r="BH69" s="159"/>
      <c r="BI69" s="159"/>
      <c r="BJ69" s="159"/>
      <c r="BK69" s="159"/>
      <c r="BL69" s="159"/>
      <c r="BM69" s="159"/>
      <c r="BN69" s="159"/>
      <c r="BO69" s="159"/>
      <c r="BP69" s="159"/>
      <c r="BQ69" s="159">
        <v>7.6756497523857226</v>
      </c>
      <c r="BR69" s="159">
        <v>72.695310204116481</v>
      </c>
      <c r="BS69" s="159">
        <v>630.98428530492924</v>
      </c>
      <c r="BT69" s="159">
        <v>1993.0194960944225</v>
      </c>
      <c r="BU69" s="159">
        <v>4111.4497708978206</v>
      </c>
      <c r="BV69" s="159">
        <v>9858.4599455340776</v>
      </c>
      <c r="BW69" s="159">
        <v>21770.325436285955</v>
      </c>
      <c r="BX69" s="159">
        <v>43025.457792573841</v>
      </c>
      <c r="BY69" s="159">
        <v>46331.647463061301</v>
      </c>
      <c r="BZ69" s="159">
        <v>44495.227319719772</v>
      </c>
      <c r="CA69" s="159">
        <v>51424.419505472782</v>
      </c>
      <c r="CB69" s="159">
        <v>63979.439121482079</v>
      </c>
      <c r="CC69" s="159">
        <v>74218.764102802757</v>
      </c>
      <c r="CD69" s="159">
        <v>76509.776900921206</v>
      </c>
      <c r="CE69" s="159">
        <v>77450.470647836992</v>
      </c>
      <c r="CF69" s="160">
        <v>80804.709902565533</v>
      </c>
    </row>
    <row r="70" spans="1:84" s="235" customFormat="1">
      <c r="A70" s="234"/>
      <c r="B70" s="169" t="s">
        <v>324</v>
      </c>
      <c r="C70" s="232" t="s">
        <v>276</v>
      </c>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c r="BH70" s="159"/>
      <c r="BI70" s="159"/>
      <c r="BJ70" s="159"/>
      <c r="BK70" s="159"/>
      <c r="BL70" s="159"/>
      <c r="BM70" s="159"/>
      <c r="BN70" s="159"/>
      <c r="BO70" s="159"/>
      <c r="BP70" s="159"/>
      <c r="BQ70" s="159">
        <v>1.0269936093676397</v>
      </c>
      <c r="BR70" s="159">
        <v>7.132717153063485</v>
      </c>
      <c r="BS70" s="159">
        <v>43.412649771300842</v>
      </c>
      <c r="BT70" s="159">
        <v>870.21710030917188</v>
      </c>
      <c r="BU70" s="159">
        <v>2470.9844647524442</v>
      </c>
      <c r="BV70" s="159">
        <v>7477.3919838087259</v>
      </c>
      <c r="BW70" s="159">
        <v>13777.584731528417</v>
      </c>
      <c r="BX70" s="159">
        <v>24387.976416257814</v>
      </c>
      <c r="BY70" s="159">
        <v>31481.326485828056</v>
      </c>
      <c r="BZ70" s="159">
        <v>34955.996748564459</v>
      </c>
      <c r="CA70" s="159">
        <v>39466.020974127568</v>
      </c>
      <c r="CB70" s="159">
        <v>46768.661191542058</v>
      </c>
      <c r="CC70" s="159">
        <v>54583.855237672702</v>
      </c>
      <c r="CD70" s="159">
        <v>57325.898348830502</v>
      </c>
      <c r="CE70" s="159">
        <v>58619.668865793785</v>
      </c>
      <c r="CF70" s="160">
        <v>60789.053049673828</v>
      </c>
    </row>
    <row r="71" spans="1:84" s="235" customFormat="1">
      <c r="A71" s="234"/>
      <c r="B71" s="169" t="s">
        <v>325</v>
      </c>
      <c r="C71" s="232" t="s">
        <v>276</v>
      </c>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c r="BB71" s="159"/>
      <c r="BC71" s="159"/>
      <c r="BD71" s="159"/>
      <c r="BE71" s="159"/>
      <c r="BF71" s="159"/>
      <c r="BG71" s="159"/>
      <c r="BH71" s="159"/>
      <c r="BI71" s="159"/>
      <c r="BJ71" s="159"/>
      <c r="BK71" s="159"/>
      <c r="BL71" s="159"/>
      <c r="BM71" s="159"/>
      <c r="BN71" s="159"/>
      <c r="BO71" s="159"/>
      <c r="BP71" s="159"/>
      <c r="BQ71" s="159">
        <v>6.6486561430180826</v>
      </c>
      <c r="BR71" s="159">
        <v>65.562593051053</v>
      </c>
      <c r="BS71" s="159">
        <v>587.5716355336283</v>
      </c>
      <c r="BT71" s="159">
        <v>1122.8023957852506</v>
      </c>
      <c r="BU71" s="159">
        <v>1640.4653061453769</v>
      </c>
      <c r="BV71" s="159">
        <v>2381.0679617253513</v>
      </c>
      <c r="BW71" s="159">
        <v>7992.7407047575398</v>
      </c>
      <c r="BX71" s="159">
        <v>18637.481376316027</v>
      </c>
      <c r="BY71" s="159">
        <v>14850.320977233241</v>
      </c>
      <c r="BZ71" s="159">
        <v>9539.2305711553163</v>
      </c>
      <c r="CA71" s="159">
        <v>11958.398531345216</v>
      </c>
      <c r="CB71" s="159">
        <v>17210.777929940017</v>
      </c>
      <c r="CC71" s="159">
        <v>19634.908865130059</v>
      </c>
      <c r="CD71" s="159">
        <v>19183.878552090715</v>
      </c>
      <c r="CE71" s="159">
        <v>18830.801782043214</v>
      </c>
      <c r="CF71" s="160">
        <v>20015.656852891709</v>
      </c>
    </row>
    <row r="72" spans="1:84" ht="25.5" customHeight="1">
      <c r="A72" s="153"/>
      <c r="B72" s="43" t="s">
        <v>393</v>
      </c>
      <c r="C72" s="232" t="s">
        <v>267</v>
      </c>
      <c r="D72" s="159"/>
      <c r="E72" s="159"/>
      <c r="F72" s="159"/>
      <c r="G72" s="159"/>
      <c r="H72" s="159"/>
      <c r="I72" s="159"/>
      <c r="J72" s="159"/>
      <c r="K72" s="159"/>
      <c r="L72" s="159"/>
      <c r="M72" s="159"/>
      <c r="N72" s="159"/>
      <c r="O72" s="159"/>
      <c r="P72" s="159"/>
      <c r="Q72" s="159"/>
      <c r="R72" s="159"/>
      <c r="S72" s="159"/>
      <c r="T72" s="159"/>
      <c r="U72" s="159"/>
      <c r="V72" s="159"/>
      <c r="W72" s="159"/>
      <c r="X72" s="159"/>
      <c r="Y72" s="159"/>
      <c r="Z72" s="159"/>
      <c r="AA72" s="159"/>
      <c r="AB72" s="159"/>
      <c r="AC72" s="159"/>
      <c r="AD72" s="159"/>
      <c r="AE72" s="159"/>
      <c r="AF72" s="159"/>
      <c r="AG72" s="159"/>
      <c r="AH72" s="159">
        <v>567.4321694193934</v>
      </c>
      <c r="AI72" s="159">
        <v>695.11324390231539</v>
      </c>
      <c r="AJ72" s="159">
        <v>631.50840940153319</v>
      </c>
      <c r="AK72" s="159">
        <v>614.39544139847783</v>
      </c>
      <c r="AL72" s="159">
        <v>575.46874157592958</v>
      </c>
      <c r="AM72" s="159">
        <v>581.22708110152143</v>
      </c>
      <c r="AN72" s="159">
        <v>504.17932899455099</v>
      </c>
      <c r="AO72" s="159">
        <v>450.3455495713315</v>
      </c>
      <c r="AP72" s="159">
        <v>404.06613986147192</v>
      </c>
      <c r="AQ72" s="159">
        <v>356.95412208720489</v>
      </c>
      <c r="AR72" s="159">
        <v>311.51878053634834</v>
      </c>
      <c r="AS72" s="159">
        <v>279.72374980060022</v>
      </c>
      <c r="AT72" s="159">
        <v>312.20230051729413</v>
      </c>
      <c r="AU72" s="159">
        <v>333.9932924560494</v>
      </c>
      <c r="AV72" s="159">
        <v>406.58829541730165</v>
      </c>
      <c r="AW72" s="159">
        <v>471.87082493895559</v>
      </c>
      <c r="AX72" s="159">
        <v>427.42387702504033</v>
      </c>
      <c r="AY72" s="159">
        <v>459.85102130075944</v>
      </c>
      <c r="AZ72" s="159">
        <v>426.21981523926036</v>
      </c>
      <c r="BA72" s="159">
        <v>390.48851426345328</v>
      </c>
      <c r="BB72" s="159">
        <v>385.32731093478463</v>
      </c>
      <c r="BC72" s="159">
        <v>380.8474135504776</v>
      </c>
      <c r="BD72" s="159">
        <v>368.31038568063309</v>
      </c>
      <c r="BE72" s="159">
        <v>321.20216419141599</v>
      </c>
      <c r="BF72" s="159">
        <v>0</v>
      </c>
      <c r="BG72" s="159">
        <v>0</v>
      </c>
      <c r="BH72" s="159">
        <v>0</v>
      </c>
      <c r="BI72" s="159">
        <v>0</v>
      </c>
      <c r="BJ72" s="159">
        <v>0</v>
      </c>
      <c r="BK72" s="159">
        <v>0</v>
      </c>
      <c r="BL72" s="159">
        <v>0</v>
      </c>
      <c r="BM72" s="159">
        <v>0</v>
      </c>
      <c r="BN72" s="159">
        <v>0</v>
      </c>
      <c r="BO72" s="159">
        <v>0</v>
      </c>
      <c r="BP72" s="159">
        <v>0</v>
      </c>
      <c r="BQ72" s="159">
        <v>0</v>
      </c>
      <c r="BR72" s="159">
        <v>0</v>
      </c>
      <c r="BS72" s="159">
        <v>0</v>
      </c>
      <c r="BT72" s="159">
        <v>0</v>
      </c>
      <c r="BU72" s="159">
        <v>0</v>
      </c>
      <c r="BV72" s="159">
        <v>0</v>
      </c>
      <c r="BW72" s="159">
        <v>0</v>
      </c>
      <c r="BX72" s="159">
        <v>0</v>
      </c>
      <c r="BY72" s="159">
        <v>0</v>
      </c>
      <c r="BZ72" s="159">
        <v>0</v>
      </c>
      <c r="CA72" s="159">
        <v>0</v>
      </c>
      <c r="CB72" s="159">
        <v>0</v>
      </c>
      <c r="CC72" s="159">
        <v>0</v>
      </c>
      <c r="CD72" s="159">
        <v>0</v>
      </c>
      <c r="CE72" s="159">
        <v>0</v>
      </c>
      <c r="CF72" s="160">
        <v>0</v>
      </c>
    </row>
    <row r="73" spans="1:84">
      <c r="A73" s="153"/>
      <c r="B73" s="43" t="s">
        <v>394</v>
      </c>
      <c r="C73" s="232" t="s">
        <v>276</v>
      </c>
      <c r="D73" s="159"/>
      <c r="E73" s="159"/>
      <c r="F73" s="159"/>
      <c r="G73" s="159"/>
      <c r="H73" s="159"/>
      <c r="I73" s="159"/>
      <c r="J73" s="159"/>
      <c r="K73" s="159"/>
      <c r="L73" s="159"/>
      <c r="M73" s="159"/>
      <c r="N73" s="159"/>
      <c r="O73" s="159"/>
      <c r="P73" s="159"/>
      <c r="Q73" s="159"/>
      <c r="R73" s="159"/>
      <c r="S73" s="159"/>
      <c r="T73" s="159"/>
      <c r="U73" s="159"/>
      <c r="V73" s="159"/>
      <c r="W73" s="159"/>
      <c r="X73" s="159"/>
      <c r="Y73" s="159"/>
      <c r="Z73" s="159"/>
      <c r="AA73" s="159"/>
      <c r="AB73" s="159"/>
      <c r="AC73" s="159"/>
      <c r="AD73" s="159"/>
      <c r="AE73" s="159"/>
      <c r="AF73" s="159"/>
      <c r="AG73" s="159"/>
      <c r="AH73" s="159">
        <v>0</v>
      </c>
      <c r="AI73" s="159">
        <v>0</v>
      </c>
      <c r="AJ73" s="159">
        <v>0</v>
      </c>
      <c r="AK73" s="159">
        <v>0</v>
      </c>
      <c r="AL73" s="159">
        <v>0</v>
      </c>
      <c r="AM73" s="159">
        <v>0</v>
      </c>
      <c r="AN73" s="159">
        <v>0</v>
      </c>
      <c r="AO73" s="159">
        <v>0</v>
      </c>
      <c r="AP73" s="159">
        <v>0</v>
      </c>
      <c r="AQ73" s="159">
        <v>0</v>
      </c>
      <c r="AR73" s="159">
        <v>87.672655710288723</v>
      </c>
      <c r="AS73" s="159">
        <v>61.34780199375588</v>
      </c>
      <c r="AT73" s="159">
        <v>23.711483218095033</v>
      </c>
      <c r="AU73" s="159">
        <v>8.8796744191378707</v>
      </c>
      <c r="AV73" s="159">
        <v>4.5041619462797371</v>
      </c>
      <c r="AW73" s="159">
        <v>2.5652749535453396</v>
      </c>
      <c r="AX73" s="159">
        <v>1.6332331783698781</v>
      </c>
      <c r="AY73" s="159">
        <v>2.9817466583734982</v>
      </c>
      <c r="AZ73" s="159">
        <v>0</v>
      </c>
      <c r="BA73" s="159">
        <v>0.40922813136026176</v>
      </c>
      <c r="BB73" s="159">
        <v>0.96172776140095939</v>
      </c>
      <c r="BC73" s="159">
        <v>0.38423005881703204</v>
      </c>
      <c r="BD73" s="159">
        <v>7.7121366194067911E-2</v>
      </c>
      <c r="BE73" s="159">
        <v>0.58943895882022712</v>
      </c>
      <c r="BF73" s="159">
        <v>0.576342021312089</v>
      </c>
      <c r="BG73" s="159">
        <v>0.20926433951832449</v>
      </c>
      <c r="BH73" s="159">
        <v>0.13917516575761377</v>
      </c>
      <c r="BI73" s="159">
        <v>0</v>
      </c>
      <c r="BJ73" s="159">
        <v>0</v>
      </c>
      <c r="BK73" s="159">
        <v>0</v>
      </c>
      <c r="BL73" s="159">
        <v>0</v>
      </c>
      <c r="BM73" s="159">
        <v>0</v>
      </c>
      <c r="BN73" s="159">
        <v>0</v>
      </c>
      <c r="BO73" s="159">
        <v>0</v>
      </c>
      <c r="BP73" s="159">
        <v>0</v>
      </c>
      <c r="BQ73" s="159">
        <v>0</v>
      </c>
      <c r="BR73" s="159">
        <v>0</v>
      </c>
      <c r="BS73" s="159">
        <v>0</v>
      </c>
      <c r="BT73" s="159">
        <v>0</v>
      </c>
      <c r="BU73" s="159">
        <v>0</v>
      </c>
      <c r="BV73" s="159">
        <v>0</v>
      </c>
      <c r="BW73" s="159">
        <v>0</v>
      </c>
      <c r="BX73" s="159">
        <v>0</v>
      </c>
      <c r="BY73" s="159">
        <v>0</v>
      </c>
      <c r="BZ73" s="159">
        <v>0</v>
      </c>
      <c r="CA73" s="159">
        <v>0</v>
      </c>
      <c r="CB73" s="159">
        <v>0</v>
      </c>
      <c r="CC73" s="159">
        <v>0</v>
      </c>
      <c r="CD73" s="159">
        <v>0</v>
      </c>
      <c r="CE73" s="159">
        <v>0</v>
      </c>
      <c r="CF73" s="160">
        <v>0</v>
      </c>
    </row>
    <row r="74" spans="1:84">
      <c r="A74" s="153"/>
      <c r="B74" s="43" t="s">
        <v>395</v>
      </c>
      <c r="C74" s="232" t="s">
        <v>267</v>
      </c>
      <c r="D74" s="159"/>
      <c r="E74" s="159"/>
      <c r="F74" s="159"/>
      <c r="G74" s="159"/>
      <c r="H74" s="159"/>
      <c r="I74" s="159"/>
      <c r="J74" s="159"/>
      <c r="K74" s="159"/>
      <c r="L74" s="159"/>
      <c r="M74" s="159"/>
      <c r="N74" s="159"/>
      <c r="O74" s="159"/>
      <c r="P74" s="159"/>
      <c r="Q74" s="159"/>
      <c r="R74" s="159"/>
      <c r="S74" s="159"/>
      <c r="T74" s="159"/>
      <c r="U74" s="159"/>
      <c r="V74" s="159"/>
      <c r="W74" s="159"/>
      <c r="X74" s="159"/>
      <c r="Y74" s="159"/>
      <c r="Z74" s="159"/>
      <c r="AA74" s="159"/>
      <c r="AB74" s="159"/>
      <c r="AC74" s="159"/>
      <c r="AD74" s="159"/>
      <c r="AE74" s="159"/>
      <c r="AF74" s="159"/>
      <c r="AG74" s="159"/>
      <c r="AH74" s="159">
        <v>0</v>
      </c>
      <c r="AI74" s="159">
        <v>0.30184256541852245</v>
      </c>
      <c r="AJ74" s="159">
        <v>0.25346175423495565</v>
      </c>
      <c r="AK74" s="159">
        <v>0.22930336694725606</v>
      </c>
      <c r="AL74" s="159">
        <v>0.21355841473624304</v>
      </c>
      <c r="AM74" s="159">
        <v>0.20385230203533747</v>
      </c>
      <c r="AN74" s="159">
        <v>0.19260025938097639</v>
      </c>
      <c r="AO74" s="159">
        <v>0.18266261719821186</v>
      </c>
      <c r="AP74" s="159">
        <v>0.17554863285414118</v>
      </c>
      <c r="AQ74" s="159">
        <v>0.16588500666283754</v>
      </c>
      <c r="AR74" s="159">
        <v>0.1553102846949313</v>
      </c>
      <c r="AS74" s="159">
        <v>0.14371093271484608</v>
      </c>
      <c r="AT74" s="159">
        <v>2.2096247524084459E-2</v>
      </c>
      <c r="AU74" s="159">
        <v>0</v>
      </c>
      <c r="AV74" s="159">
        <v>5.0679426851699683</v>
      </c>
      <c r="AW74" s="159">
        <v>0</v>
      </c>
      <c r="AX74" s="159">
        <v>0</v>
      </c>
      <c r="AY74" s="159">
        <v>-1.2784287369058754E-4</v>
      </c>
      <c r="AZ74" s="159">
        <v>0</v>
      </c>
      <c r="BA74" s="159">
        <v>1.1731370123704274</v>
      </c>
      <c r="BB74" s="159">
        <v>0.15430706624965668</v>
      </c>
      <c r="BC74" s="159">
        <v>1.6575011892392704</v>
      </c>
      <c r="BD74" s="159">
        <v>0.41830966803242214</v>
      </c>
      <c r="BE74" s="159">
        <v>0.30511221894720747</v>
      </c>
      <c r="BF74" s="159">
        <v>0.33367169654910428</v>
      </c>
      <c r="BG74" s="159">
        <v>0.25003298745818586</v>
      </c>
      <c r="BH74" s="159">
        <v>0</v>
      </c>
      <c r="BI74" s="159">
        <v>0</v>
      </c>
      <c r="BJ74" s="159">
        <v>-0.22540234387592961</v>
      </c>
      <c r="BK74" s="159">
        <v>0</v>
      </c>
      <c r="BL74" s="159">
        <v>0</v>
      </c>
      <c r="BM74" s="159">
        <v>0</v>
      </c>
      <c r="BN74" s="159">
        <v>0</v>
      </c>
      <c r="BO74" s="159">
        <v>0</v>
      </c>
      <c r="BP74" s="159">
        <v>0</v>
      </c>
      <c r="BQ74" s="159">
        <v>0</v>
      </c>
      <c r="BR74" s="159">
        <v>0</v>
      </c>
      <c r="BS74" s="159">
        <v>0</v>
      </c>
      <c r="BT74" s="159">
        <v>0</v>
      </c>
      <c r="BU74" s="159">
        <v>0</v>
      </c>
      <c r="BV74" s="159">
        <v>0</v>
      </c>
      <c r="BW74" s="159">
        <v>0</v>
      </c>
      <c r="BX74" s="159">
        <v>0</v>
      </c>
      <c r="BY74" s="159">
        <v>0</v>
      </c>
      <c r="BZ74" s="159">
        <v>0</v>
      </c>
      <c r="CA74" s="159">
        <v>0</v>
      </c>
      <c r="CB74" s="159">
        <v>0</v>
      </c>
      <c r="CC74" s="159">
        <v>0</v>
      </c>
      <c r="CD74" s="159">
        <v>0</v>
      </c>
      <c r="CE74" s="159">
        <v>0</v>
      </c>
      <c r="CF74" s="160">
        <v>0</v>
      </c>
    </row>
    <row r="75" spans="1:84" ht="24.75" customHeight="1">
      <c r="A75" s="153"/>
      <c r="B75" s="69" t="s">
        <v>396</v>
      </c>
      <c r="C75" s="232"/>
      <c r="D75" s="47"/>
      <c r="E75" s="47"/>
      <c r="F75" s="47"/>
      <c r="G75" s="47"/>
      <c r="H75" s="47"/>
      <c r="I75" s="47"/>
      <c r="J75" s="47"/>
      <c r="K75" s="47"/>
      <c r="L75" s="47"/>
      <c r="M75" s="47"/>
      <c r="N75" s="47"/>
      <c r="O75" s="47"/>
      <c r="P75" s="47"/>
      <c r="Q75" s="47"/>
      <c r="R75" s="47"/>
      <c r="S75" s="47"/>
      <c r="T75" s="47"/>
      <c r="U75" s="47"/>
      <c r="V75" s="47"/>
      <c r="W75" s="47"/>
      <c r="X75" s="47"/>
      <c r="Y75" s="47"/>
      <c r="Z75" s="47"/>
      <c r="AA75" s="47"/>
      <c r="AB75" s="47"/>
      <c r="AC75" s="47"/>
      <c r="AD75" s="47"/>
      <c r="AE75" s="47"/>
      <c r="AF75" s="47"/>
      <c r="AG75" s="47"/>
      <c r="AH75" s="236">
        <f t="shared" ref="AH75:BW75" si="4">SUM(AH20:AH74)-AH22-AH34-AH40-AH43-AH50-AH69</f>
        <v>25812.572100177476</v>
      </c>
      <c r="AI75" s="236">
        <f t="shared" si="4"/>
        <v>24212.054181074134</v>
      </c>
      <c r="AJ75" s="236">
        <f t="shared" si="4"/>
        <v>26538.734405810428</v>
      </c>
      <c r="AK75" s="236">
        <f t="shared" si="4"/>
        <v>31788.552547543171</v>
      </c>
      <c r="AL75" s="236">
        <f t="shared" si="4"/>
        <v>35058.727543516237</v>
      </c>
      <c r="AM75" s="236">
        <f t="shared" si="4"/>
        <v>39319.361383901341</v>
      </c>
      <c r="AN75" s="236">
        <f t="shared" si="4"/>
        <v>41173.345515842142</v>
      </c>
      <c r="AO75" s="236">
        <f t="shared" si="4"/>
        <v>42751.680407151929</v>
      </c>
      <c r="AP75" s="236">
        <f t="shared" si="4"/>
        <v>44872.677435898608</v>
      </c>
      <c r="AQ75" s="236">
        <f t="shared" si="4"/>
        <v>43067.923155335389</v>
      </c>
      <c r="AR75" s="236">
        <f t="shared" si="4"/>
        <v>38592.517329743219</v>
      </c>
      <c r="AS75" s="236">
        <f t="shared" si="4"/>
        <v>36755.924514162471</v>
      </c>
      <c r="AT75" s="236">
        <f t="shared" si="4"/>
        <v>39501.077157214699</v>
      </c>
      <c r="AU75" s="236">
        <f t="shared" si="4"/>
        <v>47286.796303781361</v>
      </c>
      <c r="AV75" s="236">
        <f t="shared" si="4"/>
        <v>55186.1945377706</v>
      </c>
      <c r="AW75" s="236">
        <f t="shared" si="4"/>
        <v>60250.718279808818</v>
      </c>
      <c r="AX75" s="236">
        <f t="shared" si="4"/>
        <v>61645.365371148611</v>
      </c>
      <c r="AY75" s="236">
        <f t="shared" si="4"/>
        <v>62977.939584649415</v>
      </c>
      <c r="AZ75" s="236">
        <f t="shared" si="4"/>
        <v>62263.06227921653</v>
      </c>
      <c r="BA75" s="236">
        <f t="shared" si="4"/>
        <v>60758.840109815901</v>
      </c>
      <c r="BB75" s="236">
        <f t="shared" si="4"/>
        <v>59772.885922955589</v>
      </c>
      <c r="BC75" s="236">
        <f t="shared" si="4"/>
        <v>57825.355375778483</v>
      </c>
      <c r="BD75" s="236">
        <f t="shared" si="4"/>
        <v>55607.970111785638</v>
      </c>
      <c r="BE75" s="236">
        <f t="shared" si="4"/>
        <v>55811.623136660266</v>
      </c>
      <c r="BF75" s="236">
        <f t="shared" si="4"/>
        <v>56147.304068896847</v>
      </c>
      <c r="BG75" s="236">
        <f t="shared" si="4"/>
        <v>57058.413051107505</v>
      </c>
      <c r="BH75" s="236">
        <f t="shared" si="4"/>
        <v>57108.729385443447</v>
      </c>
      <c r="BI75" s="236">
        <f t="shared" si="4"/>
        <v>57504.544992592797</v>
      </c>
      <c r="BJ75" s="236">
        <f t="shared" si="4"/>
        <v>57999.576570459845</v>
      </c>
      <c r="BK75" s="236">
        <f t="shared" si="4"/>
        <v>59589.237655324629</v>
      </c>
      <c r="BL75" s="236">
        <f t="shared" si="4"/>
        <v>61192.29226932038</v>
      </c>
      <c r="BM75" s="236">
        <f t="shared" si="4"/>
        <v>69562.141049457641</v>
      </c>
      <c r="BN75" s="236">
        <f t="shared" si="4"/>
        <v>70831.833953920373</v>
      </c>
      <c r="BO75" s="236">
        <f t="shared" si="4"/>
        <v>72078.249792360555</v>
      </c>
      <c r="BP75" s="236">
        <f t="shared" si="4"/>
        <v>73462.558137082873</v>
      </c>
      <c r="BQ75" s="236">
        <f t="shared" si="4"/>
        <v>67892.070905548433</v>
      </c>
      <c r="BR75" s="236">
        <f t="shared" si="4"/>
        <v>67757.768940770096</v>
      </c>
      <c r="BS75" s="236">
        <f t="shared" si="4"/>
        <v>68984.301963458303</v>
      </c>
      <c r="BT75" s="236">
        <f t="shared" si="4"/>
        <v>68040.839312634896</v>
      </c>
      <c r="BU75" s="236">
        <f t="shared" si="4"/>
        <v>70124.497034370288</v>
      </c>
      <c r="BV75" s="236">
        <f t="shared" si="4"/>
        <v>72692.27807566429</v>
      </c>
      <c r="BW75" s="236">
        <f t="shared" si="4"/>
        <v>78917.816788561569</v>
      </c>
      <c r="BX75" s="236">
        <f t="shared" ref="BX75:CB75" si="5">SUM(BX20:BX74)-BX22-BX34-BX40-BX43-BX50-BX69</f>
        <v>95649.866230336746</v>
      </c>
      <c r="BY75" s="236">
        <f t="shared" si="5"/>
        <v>97354.735618895007</v>
      </c>
      <c r="BZ75" s="236">
        <f t="shared" si="5"/>
        <v>93203.242879193131</v>
      </c>
      <c r="CA75" s="236">
        <f t="shared" si="5"/>
        <v>100939.59266600842</v>
      </c>
      <c r="CB75" s="236">
        <f t="shared" si="5"/>
        <v>116468.83606958837</v>
      </c>
      <c r="CC75" s="236">
        <f t="shared" ref="CC75:CF75" si="6">SUM(CC20:CC74)-CC22-CC34-CC40-CC43-CC50-CC69</f>
        <v>124086.29216761963</v>
      </c>
      <c r="CD75" s="236">
        <f t="shared" si="6"/>
        <v>126027.07029314888</v>
      </c>
      <c r="CE75" s="236">
        <f t="shared" si="6"/>
        <v>127715.46726910582</v>
      </c>
      <c r="CF75" s="237">
        <f t="shared" si="6"/>
        <v>129613.10940630401</v>
      </c>
    </row>
    <row r="76" spans="1:84">
      <c r="A76" s="153"/>
      <c r="B76" s="233" t="s">
        <v>378</v>
      </c>
      <c r="C76" s="232"/>
      <c r="D76" s="47"/>
      <c r="E76" s="47"/>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236">
        <f t="shared" ref="AH76:CF76" si="7">AH75-AH72-AH44-AH37-AH31-AH33-AH29</f>
        <v>24031.42009437142</v>
      </c>
      <c r="AI76" s="236">
        <f t="shared" si="7"/>
        <v>22306.029280860399</v>
      </c>
      <c r="AJ76" s="236">
        <f t="shared" si="7"/>
        <v>24520.037135086633</v>
      </c>
      <c r="AK76" s="236">
        <f t="shared" si="7"/>
        <v>29311.713090098707</v>
      </c>
      <c r="AL76" s="236">
        <f t="shared" si="7"/>
        <v>32348.458179601395</v>
      </c>
      <c r="AM76" s="236">
        <f t="shared" si="7"/>
        <v>36382.702702104703</v>
      </c>
      <c r="AN76" s="236">
        <f t="shared" si="7"/>
        <v>38155.119277858168</v>
      </c>
      <c r="AO76" s="236">
        <f t="shared" si="7"/>
        <v>39628.714132460394</v>
      </c>
      <c r="AP76" s="236">
        <f t="shared" si="7"/>
        <v>41530.987640488427</v>
      </c>
      <c r="AQ76" s="236">
        <f t="shared" si="7"/>
        <v>39722.579616318151</v>
      </c>
      <c r="AR76" s="236">
        <f t="shared" si="7"/>
        <v>35778.016690296339</v>
      </c>
      <c r="AS76" s="236">
        <f t="shared" si="7"/>
        <v>33668.921106592323</v>
      </c>
      <c r="AT76" s="236">
        <f t="shared" si="7"/>
        <v>36059.660495905846</v>
      </c>
      <c r="AU76" s="236">
        <f t="shared" si="7"/>
        <v>44227.684939677791</v>
      </c>
      <c r="AV76" s="236">
        <f t="shared" si="7"/>
        <v>51183.783278261908</v>
      </c>
      <c r="AW76" s="236">
        <f t="shared" si="7"/>
        <v>55766.218894096695</v>
      </c>
      <c r="AX76" s="236">
        <f t="shared" si="7"/>
        <v>56783.434279351161</v>
      </c>
      <c r="AY76" s="236">
        <f t="shared" si="7"/>
        <v>57697.05826511031</v>
      </c>
      <c r="AZ76" s="236">
        <f t="shared" si="7"/>
        <v>56632.631573917635</v>
      </c>
      <c r="BA76" s="236">
        <f t="shared" si="7"/>
        <v>54780.135868719073</v>
      </c>
      <c r="BB76" s="236">
        <f t="shared" si="7"/>
        <v>53714.047417199967</v>
      </c>
      <c r="BC76" s="236">
        <f t="shared" si="7"/>
        <v>52409.193358498895</v>
      </c>
      <c r="BD76" s="236">
        <f t="shared" si="7"/>
        <v>52022.700488118877</v>
      </c>
      <c r="BE76" s="236">
        <f t="shared" si="7"/>
        <v>52344.428092681817</v>
      </c>
      <c r="BF76" s="236">
        <f t="shared" si="7"/>
        <v>53535.036427100844</v>
      </c>
      <c r="BG76" s="236">
        <f t="shared" si="7"/>
        <v>54292.305567822172</v>
      </c>
      <c r="BH76" s="236">
        <f t="shared" si="7"/>
        <v>54343.736984069292</v>
      </c>
      <c r="BI76" s="236">
        <f t="shared" si="7"/>
        <v>54498.104689130225</v>
      </c>
      <c r="BJ76" s="236">
        <f t="shared" si="7"/>
        <v>55061.980220643687</v>
      </c>
      <c r="BK76" s="236">
        <f t="shared" si="7"/>
        <v>56657.301281323867</v>
      </c>
      <c r="BL76" s="236">
        <f t="shared" si="7"/>
        <v>58231.423363093003</v>
      </c>
      <c r="BM76" s="236">
        <f t="shared" si="7"/>
        <v>66096.03363339795</v>
      </c>
      <c r="BN76" s="236">
        <f t="shared" si="7"/>
        <v>67161.570624880856</v>
      </c>
      <c r="BO76" s="236">
        <f t="shared" si="7"/>
        <v>68417.839706461222</v>
      </c>
      <c r="BP76" s="236">
        <f t="shared" si="7"/>
        <v>69755.781524281512</v>
      </c>
      <c r="BQ76" s="236">
        <f t="shared" si="7"/>
        <v>67892.070905548433</v>
      </c>
      <c r="BR76" s="236">
        <f t="shared" si="7"/>
        <v>67757.768940770096</v>
      </c>
      <c r="BS76" s="236">
        <f t="shared" si="7"/>
        <v>68984.301963458303</v>
      </c>
      <c r="BT76" s="236">
        <f t="shared" si="7"/>
        <v>68040.839312634896</v>
      </c>
      <c r="BU76" s="236">
        <f t="shared" si="7"/>
        <v>70124.497034370288</v>
      </c>
      <c r="BV76" s="236">
        <f t="shared" si="7"/>
        <v>72692.27807566429</v>
      </c>
      <c r="BW76" s="236">
        <f t="shared" si="7"/>
        <v>78917.816788561569</v>
      </c>
      <c r="BX76" s="236">
        <f t="shared" si="7"/>
        <v>95649.866230336746</v>
      </c>
      <c r="BY76" s="236">
        <f t="shared" si="7"/>
        <v>97354.735618895007</v>
      </c>
      <c r="BZ76" s="236">
        <f t="shared" si="7"/>
        <v>93203.242879193131</v>
      </c>
      <c r="CA76" s="236">
        <f t="shared" si="7"/>
        <v>100939.59266600842</v>
      </c>
      <c r="CB76" s="236">
        <f t="shared" si="7"/>
        <v>116468.83606958837</v>
      </c>
      <c r="CC76" s="236">
        <f t="shared" si="7"/>
        <v>124086.29216761963</v>
      </c>
      <c r="CD76" s="236">
        <f t="shared" si="7"/>
        <v>126027.07029314888</v>
      </c>
      <c r="CE76" s="236">
        <f t="shared" si="7"/>
        <v>127715.46726910582</v>
      </c>
      <c r="CF76" s="237">
        <f t="shared" si="7"/>
        <v>129613.10940630401</v>
      </c>
    </row>
    <row r="77" spans="1:84">
      <c r="A77" s="153"/>
      <c r="C77" s="232"/>
      <c r="D77" s="47"/>
      <c r="E77" s="47"/>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47"/>
      <c r="BD77" s="47"/>
      <c r="BE77" s="47"/>
      <c r="BF77" s="47"/>
      <c r="BG77" s="47"/>
      <c r="BH77" s="47"/>
      <c r="BI77" s="47"/>
      <c r="BJ77" s="47"/>
      <c r="BK77" s="47"/>
      <c r="BL77" s="47"/>
      <c r="BM77" s="47"/>
      <c r="BN77" s="47"/>
      <c r="BO77" s="47"/>
      <c r="BP77" s="47"/>
      <c r="BQ77" s="47"/>
      <c r="BR77" s="47"/>
      <c r="BS77" s="47"/>
      <c r="BT77" s="47"/>
      <c r="BU77" s="47"/>
      <c r="BV77" s="47"/>
      <c r="BW77" s="47"/>
      <c r="BX77" s="47"/>
      <c r="BY77" s="47"/>
      <c r="BZ77" s="47"/>
      <c r="CA77" s="47"/>
      <c r="CB77" s="47"/>
      <c r="CC77" s="47"/>
      <c r="CD77" s="47"/>
      <c r="CE77" s="47"/>
      <c r="CF77" s="48"/>
    </row>
    <row r="78" spans="1:84" ht="26.25" customHeight="1">
      <c r="A78" s="153"/>
      <c r="B78" s="109" t="s">
        <v>397</v>
      </c>
      <c r="C78" s="232"/>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c r="BB78" s="159"/>
      <c r="BC78" s="159"/>
      <c r="BD78" s="159"/>
      <c r="BE78" s="159"/>
      <c r="BF78" s="159"/>
      <c r="BG78" s="159"/>
      <c r="BH78" s="159"/>
      <c r="BI78" s="159"/>
      <c r="BJ78" s="159"/>
      <c r="BK78" s="159"/>
      <c r="BL78" s="159"/>
      <c r="BM78" s="159"/>
      <c r="BN78" s="159"/>
      <c r="BO78" s="159"/>
      <c r="BP78" s="159"/>
      <c r="BQ78" s="159"/>
      <c r="BR78" s="159"/>
      <c r="BS78" s="159"/>
      <c r="BT78" s="159"/>
      <c r="BU78" s="159"/>
      <c r="BV78" s="159"/>
      <c r="BW78" s="159"/>
      <c r="BX78" s="159"/>
      <c r="BY78" s="159"/>
      <c r="BZ78" s="159"/>
      <c r="CA78" s="159"/>
      <c r="CB78" s="159"/>
      <c r="CC78" s="159"/>
      <c r="CD78" s="159"/>
      <c r="CE78" s="159"/>
      <c r="CF78" s="160"/>
    </row>
    <row r="79" spans="1:84">
      <c r="A79" s="153"/>
      <c r="B79" s="43" t="s">
        <v>268</v>
      </c>
      <c r="C79" s="232" t="s">
        <v>267</v>
      </c>
      <c r="D79" s="159"/>
      <c r="E79" s="159"/>
      <c r="F79" s="159"/>
      <c r="G79" s="159"/>
      <c r="H79" s="159"/>
      <c r="I79" s="159"/>
      <c r="J79" s="159"/>
      <c r="K79" s="159"/>
      <c r="L79" s="159"/>
      <c r="M79" s="159"/>
      <c r="N79" s="159"/>
      <c r="O79" s="159"/>
      <c r="P79" s="159"/>
      <c r="Q79" s="159"/>
      <c r="R79" s="159"/>
      <c r="S79" s="159"/>
      <c r="T79" s="159"/>
      <c r="U79" s="159"/>
      <c r="V79" s="159"/>
      <c r="W79" s="159"/>
      <c r="X79" s="159"/>
      <c r="Y79" s="159"/>
      <c r="Z79" s="159"/>
      <c r="AA79" s="159"/>
      <c r="AB79" s="159"/>
      <c r="AC79" s="159"/>
      <c r="AD79" s="159"/>
      <c r="AE79" s="159"/>
      <c r="AF79" s="159"/>
      <c r="AG79" s="159"/>
      <c r="AH79" s="159">
        <v>539.72230398024226</v>
      </c>
      <c r="AI79" s="159">
        <v>556.4817348275717</v>
      </c>
      <c r="AJ79" s="159">
        <v>631.52669308504915</v>
      </c>
      <c r="AK79" s="159">
        <v>738.55402638584826</v>
      </c>
      <c r="AL79" s="159">
        <v>858.1949760146224</v>
      </c>
      <c r="AM79" s="159">
        <v>1032.8643071191082</v>
      </c>
      <c r="AN79" s="159">
        <v>1162.2047670258016</v>
      </c>
      <c r="AO79" s="159">
        <v>1339.3830692025595</v>
      </c>
      <c r="AP79" s="159">
        <v>1475.1808699998985</v>
      </c>
      <c r="AQ79" s="159">
        <v>1628.3074895687689</v>
      </c>
      <c r="AR79" s="159">
        <v>1733.8241740292813</v>
      </c>
      <c r="AS79" s="159">
        <v>1879.7550251565719</v>
      </c>
      <c r="AT79" s="159">
        <v>2089.8693556807898</v>
      </c>
      <c r="AU79" s="159">
        <v>2476.8589230225434</v>
      </c>
      <c r="AV79" s="159">
        <v>3150.427048777563</v>
      </c>
      <c r="AW79" s="159">
        <v>3540.239149398516</v>
      </c>
      <c r="AX79" s="159">
        <v>3807.0277446429327</v>
      </c>
      <c r="AY79" s="159">
        <v>4125.1167789597166</v>
      </c>
      <c r="AZ79" s="159">
        <v>4351.4354318123624</v>
      </c>
      <c r="BA79" s="159">
        <v>4585.6285608536</v>
      </c>
      <c r="BB79" s="159">
        <v>4808.593950299507</v>
      </c>
      <c r="BC79" s="159">
        <v>4998.1850089813515</v>
      </c>
      <c r="BD79" s="159">
        <v>5179.6129270177316</v>
      </c>
      <c r="BE79" s="159">
        <v>5385.0242914024429</v>
      </c>
      <c r="BF79" s="159">
        <v>5478.0783147537804</v>
      </c>
      <c r="BG79" s="159">
        <v>5696.3475930702134</v>
      </c>
      <c r="BH79" s="159">
        <v>5876.6889709752804</v>
      </c>
      <c r="BI79" s="159">
        <v>6110.282082684429</v>
      </c>
      <c r="BJ79" s="159">
        <v>6292.7586032377185</v>
      </c>
      <c r="BK79" s="159">
        <v>6580.9667555837641</v>
      </c>
      <c r="BL79" s="159">
        <v>6767.2373268130586</v>
      </c>
      <c r="BM79" s="159">
        <v>7200.6964840166665</v>
      </c>
      <c r="BN79" s="159">
        <v>7235.6540183251936</v>
      </c>
      <c r="BO79" s="159">
        <v>7262.2357890468047</v>
      </c>
      <c r="BP79" s="159">
        <v>7313.2496725068022</v>
      </c>
      <c r="BQ79" s="159">
        <v>7023.8621945733457</v>
      </c>
      <c r="BR79" s="159">
        <v>7019.3269013492891</v>
      </c>
      <c r="BS79" s="159">
        <v>7056.298649151975</v>
      </c>
      <c r="BT79" s="159">
        <v>6890.8558770417239</v>
      </c>
      <c r="BU79" s="159">
        <v>6842.2043134750347</v>
      </c>
      <c r="BV79" s="159">
        <v>6878.0724909605469</v>
      </c>
      <c r="BW79" s="159">
        <v>6995.2038297185381</v>
      </c>
      <c r="BX79" s="159">
        <v>5992.9855224041285</v>
      </c>
      <c r="BY79" s="159">
        <v>6006.8339752200081</v>
      </c>
      <c r="BZ79" s="159">
        <v>6013.7290599135122</v>
      </c>
      <c r="CA79" s="159">
        <v>6659.6575757234941</v>
      </c>
      <c r="CB79" s="159">
        <v>7410.9471461572493</v>
      </c>
      <c r="CC79" s="159">
        <v>7743.2611107202156</v>
      </c>
      <c r="CD79" s="159">
        <v>7820.1903151670076</v>
      </c>
      <c r="CE79" s="159">
        <v>7883.1522447816888</v>
      </c>
      <c r="CF79" s="160">
        <v>8068.1056215074768</v>
      </c>
    </row>
    <row r="80" spans="1:84">
      <c r="A80" s="153"/>
      <c r="B80" s="43" t="s">
        <v>269</v>
      </c>
      <c r="C80" s="232"/>
      <c r="D80" s="159"/>
      <c r="E80" s="159"/>
      <c r="F80" s="159"/>
      <c r="G80" s="159"/>
      <c r="H80" s="159"/>
      <c r="I80" s="159"/>
      <c r="J80" s="159"/>
      <c r="K80" s="159"/>
      <c r="L80" s="159"/>
      <c r="M80" s="159"/>
      <c r="N80" s="159"/>
      <c r="O80" s="159"/>
      <c r="P80" s="159"/>
      <c r="Q80" s="159"/>
      <c r="R80" s="159"/>
      <c r="S80" s="159"/>
      <c r="T80" s="159"/>
      <c r="U80" s="159"/>
      <c r="V80" s="159"/>
      <c r="W80" s="159"/>
      <c r="X80" s="159"/>
      <c r="Y80" s="159"/>
      <c r="Z80" s="159"/>
      <c r="AA80" s="159"/>
      <c r="AB80" s="159"/>
      <c r="AC80" s="159"/>
      <c r="AD80" s="159"/>
      <c r="AE80" s="159"/>
      <c r="AF80" s="159"/>
      <c r="AG80" s="159"/>
      <c r="AH80" s="159">
        <v>422.17935059566906</v>
      </c>
      <c r="AI80" s="159">
        <v>358.739324023645</v>
      </c>
      <c r="AJ80" s="159">
        <v>343.07916960318408</v>
      </c>
      <c r="AK80" s="159">
        <v>337.49378999636139</v>
      </c>
      <c r="AL80" s="159">
        <v>306.35429999289329</v>
      </c>
      <c r="AM80" s="159">
        <v>321.18070917256273</v>
      </c>
      <c r="AN80" s="159">
        <v>303.47213934515599</v>
      </c>
      <c r="AO80" s="159">
        <v>304.17722322492079</v>
      </c>
      <c r="AP80" s="159">
        <v>294.16256582806005</v>
      </c>
      <c r="AQ80" s="159">
        <v>288.48039338062887</v>
      </c>
      <c r="AR80" s="159">
        <v>279.05064133362106</v>
      </c>
      <c r="AS80" s="159">
        <v>292.62393539562231</v>
      </c>
      <c r="AT80" s="159">
        <v>252.17141361666259</v>
      </c>
      <c r="AU80" s="159">
        <v>306.32423230080155</v>
      </c>
      <c r="AV80" s="159">
        <v>319.90956158495965</v>
      </c>
      <c r="AW80" s="159">
        <v>328.8844310835845</v>
      </c>
      <c r="AX80" s="159">
        <v>316.04966370574226</v>
      </c>
      <c r="AY80" s="159">
        <v>309.55582997441803</v>
      </c>
      <c r="AZ80" s="159">
        <v>275.24512354132986</v>
      </c>
      <c r="BA80" s="159">
        <v>253.70671811156663</v>
      </c>
      <c r="BB80" s="159">
        <v>241.34596461460958</v>
      </c>
      <c r="BC80" s="159">
        <v>228.64019739409918</v>
      </c>
      <c r="BD80" s="159">
        <v>210.28877801995228</v>
      </c>
      <c r="BE80" s="159">
        <v>214.12573143916686</v>
      </c>
      <c r="BF80" s="159">
        <v>217.72481142654533</v>
      </c>
      <c r="BG80" s="159">
        <v>201.23307121586944</v>
      </c>
      <c r="BH80" s="159">
        <v>189.62176073114557</v>
      </c>
      <c r="BI80" s="159">
        <v>171.43811359123811</v>
      </c>
      <c r="BJ80" s="159">
        <v>149.22558269122848</v>
      </c>
      <c r="BK80" s="159">
        <v>116.88402431298007</v>
      </c>
      <c r="BL80" s="159">
        <v>93.468080266130613</v>
      </c>
      <c r="BM80" s="159">
        <v>72.600703559322085</v>
      </c>
      <c r="BN80" s="159">
        <v>69.527680937372054</v>
      </c>
      <c r="BO80" s="159">
        <v>50.794495813888567</v>
      </c>
      <c r="BP80" s="159">
        <v>37.768414950164406</v>
      </c>
      <c r="BQ80" s="159">
        <v>24.253645727175449</v>
      </c>
      <c r="BR80" s="159">
        <v>15.909037690088754</v>
      </c>
      <c r="BS80" s="159">
        <v>8.7631569375035259</v>
      </c>
      <c r="BT80" s="159">
        <v>6.1066142674269139</v>
      </c>
      <c r="BU80" s="159">
        <v>4.0226166011616815</v>
      </c>
      <c r="BV80" s="159">
        <v>1.9039901293344557</v>
      </c>
      <c r="BW80" s="159">
        <v>1.2152368301923488</v>
      </c>
      <c r="BX80" s="159">
        <v>0</v>
      </c>
      <c r="BY80" s="159">
        <v>0</v>
      </c>
      <c r="BZ80" s="159">
        <v>0</v>
      </c>
      <c r="CA80" s="159">
        <v>0</v>
      </c>
      <c r="CB80" s="159">
        <v>0</v>
      </c>
      <c r="CC80" s="159">
        <v>0</v>
      </c>
      <c r="CD80" s="159">
        <v>0</v>
      </c>
      <c r="CE80" s="159">
        <v>0</v>
      </c>
      <c r="CF80" s="160">
        <v>0</v>
      </c>
    </row>
    <row r="81" spans="1:84">
      <c r="A81" s="153"/>
      <c r="B81" s="63" t="s">
        <v>381</v>
      </c>
      <c r="C81" s="232" t="s">
        <v>270</v>
      </c>
      <c r="D81" s="159"/>
      <c r="E81" s="159"/>
      <c r="F81" s="159"/>
      <c r="G81" s="159"/>
      <c r="H81" s="159"/>
      <c r="I81" s="159"/>
      <c r="J81" s="159"/>
      <c r="K81" s="159"/>
      <c r="L81" s="159"/>
      <c r="M81" s="159"/>
      <c r="N81" s="159"/>
      <c r="O81" s="159"/>
      <c r="P81" s="159"/>
      <c r="Q81" s="159"/>
      <c r="R81" s="159"/>
      <c r="S81" s="159"/>
      <c r="T81" s="159"/>
      <c r="U81" s="159"/>
      <c r="V81" s="159"/>
      <c r="W81" s="159"/>
      <c r="X81" s="159"/>
      <c r="Y81" s="159"/>
      <c r="Z81" s="159"/>
      <c r="AA81" s="159"/>
      <c r="AB81" s="159"/>
      <c r="AC81" s="159"/>
      <c r="AD81" s="159"/>
      <c r="AE81" s="159"/>
      <c r="AF81" s="159"/>
      <c r="AG81" s="159"/>
      <c r="AH81" s="159">
        <v>422.17935059566906</v>
      </c>
      <c r="AI81" s="159">
        <v>358.73590095825375</v>
      </c>
      <c r="AJ81" s="159">
        <v>342.97822545042993</v>
      </c>
      <c r="AK81" s="159">
        <v>337.13733107276141</v>
      </c>
      <c r="AL81" s="159">
        <v>305.581020243551</v>
      </c>
      <c r="AM81" s="159">
        <v>319.64292873655359</v>
      </c>
      <c r="AN81" s="159">
        <v>300.90716854672922</v>
      </c>
      <c r="AO81" s="159">
        <v>299.62510019110999</v>
      </c>
      <c r="AP81" s="159">
        <v>288.05124669154247</v>
      </c>
      <c r="AQ81" s="159">
        <v>280.37943526511776</v>
      </c>
      <c r="AR81" s="159">
        <v>268.42814730213803</v>
      </c>
      <c r="AS81" s="159">
        <v>276.04190469775546</v>
      </c>
      <c r="AT81" s="159">
        <v>232.46927869361437</v>
      </c>
      <c r="AU81" s="159">
        <v>276.05992352864763</v>
      </c>
      <c r="AV81" s="159">
        <v>282.37206839637633</v>
      </c>
      <c r="AW81" s="159">
        <v>285.93892623524334</v>
      </c>
      <c r="AX81" s="159">
        <v>271.7925761848395</v>
      </c>
      <c r="AY81" s="159">
        <v>258.94887439500661</v>
      </c>
      <c r="AZ81" s="159">
        <v>223.946587643604</v>
      </c>
      <c r="BA81" s="159">
        <v>204.5715277488232</v>
      </c>
      <c r="BB81" s="159">
        <v>190.56011048344473</v>
      </c>
      <c r="BC81" s="159">
        <v>177.22594135325775</v>
      </c>
      <c r="BD81" s="159">
        <v>160.31966668688065</v>
      </c>
      <c r="BE81" s="159">
        <v>162.48387082591165</v>
      </c>
      <c r="BF81" s="159">
        <v>165.38881357735275</v>
      </c>
      <c r="BG81" s="159">
        <v>145.69353215593517</v>
      </c>
      <c r="BH81" s="159">
        <v>135.43462981496569</v>
      </c>
      <c r="BI81" s="159">
        <v>122.13286286971463</v>
      </c>
      <c r="BJ81" s="159">
        <v>104.92090671610039</v>
      </c>
      <c r="BK81" s="159">
        <v>78.496002005891427</v>
      </c>
      <c r="BL81" s="159">
        <v>63.418125826909453</v>
      </c>
      <c r="BM81" s="159">
        <v>49.576740405330987</v>
      </c>
      <c r="BN81" s="159">
        <v>51.25208562447235</v>
      </c>
      <c r="BO81" s="159">
        <v>39.271092525571028</v>
      </c>
      <c r="BP81" s="159">
        <v>28.187563944421143</v>
      </c>
      <c r="BQ81" s="159">
        <v>18.688539295506899</v>
      </c>
      <c r="BR81" s="159">
        <v>11.799106986252056</v>
      </c>
      <c r="BS81" s="159">
        <v>7.0762101888612658</v>
      </c>
      <c r="BT81" s="159">
        <v>4.1790480371614676</v>
      </c>
      <c r="BU81" s="159">
        <v>3.6307655338751395</v>
      </c>
      <c r="BV81" s="159">
        <v>1.6769549532248367</v>
      </c>
      <c r="BW81" s="159">
        <v>1.0692956294937204</v>
      </c>
      <c r="BX81" s="159">
        <v>0</v>
      </c>
      <c r="BY81" s="159">
        <v>0</v>
      </c>
      <c r="BZ81" s="159">
        <v>0</v>
      </c>
      <c r="CA81" s="159">
        <v>0</v>
      </c>
      <c r="CB81" s="159">
        <v>0</v>
      </c>
      <c r="CC81" s="159">
        <v>0</v>
      </c>
      <c r="CD81" s="159">
        <v>0</v>
      </c>
      <c r="CE81" s="159">
        <v>0</v>
      </c>
      <c r="CF81" s="160">
        <v>0</v>
      </c>
    </row>
    <row r="82" spans="1:84">
      <c r="A82" s="153"/>
      <c r="B82" s="63" t="s">
        <v>382</v>
      </c>
      <c r="C82" s="232" t="s">
        <v>270</v>
      </c>
      <c r="D82" s="159"/>
      <c r="E82" s="159"/>
      <c r="F82" s="159"/>
      <c r="G82" s="159"/>
      <c r="H82" s="159"/>
      <c r="I82" s="159"/>
      <c r="J82" s="159"/>
      <c r="K82" s="159"/>
      <c r="L82" s="159"/>
      <c r="M82" s="159"/>
      <c r="N82" s="159"/>
      <c r="O82" s="159"/>
      <c r="P82" s="159"/>
      <c r="Q82" s="159"/>
      <c r="R82" s="159"/>
      <c r="S82" s="159"/>
      <c r="T82" s="159"/>
      <c r="U82" s="159"/>
      <c r="V82" s="159"/>
      <c r="W82" s="159"/>
      <c r="X82" s="159"/>
      <c r="Y82" s="159"/>
      <c r="Z82" s="159"/>
      <c r="AA82" s="159"/>
      <c r="AB82" s="159"/>
      <c r="AC82" s="159"/>
      <c r="AD82" s="159"/>
      <c r="AE82" s="159"/>
      <c r="AF82" s="159"/>
      <c r="AG82" s="159"/>
      <c r="AH82" s="159">
        <v>0</v>
      </c>
      <c r="AI82" s="159">
        <v>3.4230653912888866E-3</v>
      </c>
      <c r="AJ82" s="159">
        <v>0.10094415275414348</v>
      </c>
      <c r="AK82" s="159">
        <v>0.35645892359997638</v>
      </c>
      <c r="AL82" s="159">
        <v>0.77327974934229193</v>
      </c>
      <c r="AM82" s="159">
        <v>1.5377804360091891</v>
      </c>
      <c r="AN82" s="159">
        <v>2.5649707984267303</v>
      </c>
      <c r="AO82" s="159">
        <v>4.5521230338107825</v>
      </c>
      <c r="AP82" s="159">
        <v>6.1113191365175394</v>
      </c>
      <c r="AQ82" s="159">
        <v>8.1009581155111459</v>
      </c>
      <c r="AR82" s="159">
        <v>10.622494031483068</v>
      </c>
      <c r="AS82" s="159">
        <v>16.582030697866855</v>
      </c>
      <c r="AT82" s="159">
        <v>19.70213492304822</v>
      </c>
      <c r="AU82" s="159">
        <v>30.264308772153985</v>
      </c>
      <c r="AV82" s="159">
        <v>37.537493188583326</v>
      </c>
      <c r="AW82" s="159">
        <v>42.945504848341166</v>
      </c>
      <c r="AX82" s="159">
        <v>44.257087520902765</v>
      </c>
      <c r="AY82" s="159">
        <v>50.606955579411448</v>
      </c>
      <c r="AZ82" s="159">
        <v>51.298535897725841</v>
      </c>
      <c r="BA82" s="159">
        <v>49.135190362743444</v>
      </c>
      <c r="BB82" s="159">
        <v>50.785854131164875</v>
      </c>
      <c r="BC82" s="159">
        <v>51.414256040841408</v>
      </c>
      <c r="BD82" s="159">
        <v>49.969111333071631</v>
      </c>
      <c r="BE82" s="159">
        <v>51.641860613255204</v>
      </c>
      <c r="BF82" s="159">
        <v>52.33599784919258</v>
      </c>
      <c r="BG82" s="159">
        <v>55.539539059934299</v>
      </c>
      <c r="BH82" s="159">
        <v>54.187130916179903</v>
      </c>
      <c r="BI82" s="159">
        <v>49.305250721523478</v>
      </c>
      <c r="BJ82" s="159">
        <v>44.304675975128085</v>
      </c>
      <c r="BK82" s="159">
        <v>38.388022307088647</v>
      </c>
      <c r="BL82" s="159">
        <v>30.049954439221171</v>
      </c>
      <c r="BM82" s="159">
        <v>23.023963153991094</v>
      </c>
      <c r="BN82" s="159">
        <v>18.275595312899704</v>
      </c>
      <c r="BO82" s="159">
        <v>11.523403288317537</v>
      </c>
      <c r="BP82" s="159">
        <v>9.5808510057432628</v>
      </c>
      <c r="BQ82" s="159">
        <v>5.5651064316685508</v>
      </c>
      <c r="BR82" s="159">
        <v>4.1099307038366968</v>
      </c>
      <c r="BS82" s="159">
        <v>1.68694674864226</v>
      </c>
      <c r="BT82" s="159">
        <v>1.9275662302654466</v>
      </c>
      <c r="BU82" s="159">
        <v>0.39185106728654251</v>
      </c>
      <c r="BV82" s="159">
        <v>0.22703517610961907</v>
      </c>
      <c r="BW82" s="159">
        <v>0.14594120069862845</v>
      </c>
      <c r="BX82" s="159">
        <v>0</v>
      </c>
      <c r="BY82" s="159">
        <v>0</v>
      </c>
      <c r="BZ82" s="159">
        <v>0</v>
      </c>
      <c r="CA82" s="159">
        <v>0</v>
      </c>
      <c r="CB82" s="159">
        <v>0</v>
      </c>
      <c r="CC82" s="159">
        <v>0</v>
      </c>
      <c r="CD82" s="159">
        <v>0</v>
      </c>
      <c r="CE82" s="159">
        <v>0</v>
      </c>
      <c r="CF82" s="160">
        <v>0</v>
      </c>
    </row>
    <row r="83" spans="1:84">
      <c r="A83" s="153"/>
      <c r="B83" s="43" t="s">
        <v>271</v>
      </c>
      <c r="C83" s="232" t="s">
        <v>267</v>
      </c>
      <c r="D83" s="159"/>
      <c r="E83" s="159"/>
      <c r="F83" s="159"/>
      <c r="G83" s="159"/>
      <c r="H83" s="159"/>
      <c r="I83" s="159"/>
      <c r="J83" s="159"/>
      <c r="K83" s="159"/>
      <c r="L83" s="159"/>
      <c r="M83" s="159"/>
      <c r="N83" s="159"/>
      <c r="O83" s="159"/>
      <c r="P83" s="159"/>
      <c r="Q83" s="159"/>
      <c r="R83" s="159"/>
      <c r="S83" s="159"/>
      <c r="T83" s="159"/>
      <c r="U83" s="159"/>
      <c r="V83" s="159"/>
      <c r="W83" s="159"/>
      <c r="X83" s="159"/>
      <c r="Y83" s="159"/>
      <c r="Z83" s="159"/>
      <c r="AA83" s="159"/>
      <c r="AB83" s="159"/>
      <c r="AC83" s="159"/>
      <c r="AD83" s="159"/>
      <c r="AE83" s="159"/>
      <c r="AF83" s="159"/>
      <c r="AG83" s="159"/>
      <c r="AH83" s="159">
        <v>0</v>
      </c>
      <c r="AI83" s="159">
        <v>0</v>
      </c>
      <c r="AJ83" s="159">
        <v>0</v>
      </c>
      <c r="AK83" s="159">
        <v>0</v>
      </c>
      <c r="AL83" s="159">
        <v>0</v>
      </c>
      <c r="AM83" s="159">
        <v>0</v>
      </c>
      <c r="AN83" s="159">
        <v>0</v>
      </c>
      <c r="AO83" s="159">
        <v>0</v>
      </c>
      <c r="AP83" s="159">
        <v>0</v>
      </c>
      <c r="AQ83" s="159">
        <v>0</v>
      </c>
      <c r="AR83" s="159">
        <v>0</v>
      </c>
      <c r="AS83" s="159">
        <v>0</v>
      </c>
      <c r="AT83" s="159">
        <v>0</v>
      </c>
      <c r="AU83" s="159">
        <v>30.589506897455475</v>
      </c>
      <c r="AV83" s="159">
        <v>35.132106243861962</v>
      </c>
      <c r="AW83" s="159">
        <v>43.412696192108683</v>
      </c>
      <c r="AX83" s="159">
        <v>50.964609650006352</v>
      </c>
      <c r="AY83" s="159">
        <v>58.581060916322244</v>
      </c>
      <c r="AZ83" s="159">
        <v>66.476970461846747</v>
      </c>
      <c r="BA83" s="159">
        <v>66.741772340816397</v>
      </c>
      <c r="BB83" s="159">
        <v>68.923569261690787</v>
      </c>
      <c r="BC83" s="159">
        <v>67.935502381525794</v>
      </c>
      <c r="BD83" s="159">
        <v>100.40890149247771</v>
      </c>
      <c r="BE83" s="159">
        <v>105.56489525735985</v>
      </c>
      <c r="BF83" s="159">
        <v>77.199497065224563</v>
      </c>
      <c r="BG83" s="159">
        <v>59.637566738554014</v>
      </c>
      <c r="BH83" s="159">
        <v>61.448235253809891</v>
      </c>
      <c r="BI83" s="159">
        <v>55.46867155256723</v>
      </c>
      <c r="BJ83" s="159">
        <v>59.490836868784712</v>
      </c>
      <c r="BK83" s="159">
        <v>65.57868222499016</v>
      </c>
      <c r="BL83" s="159">
        <v>66.770626367197465</v>
      </c>
      <c r="BM83" s="159">
        <v>68.687173174655356</v>
      </c>
      <c r="BN83" s="159">
        <v>63.230172610613344</v>
      </c>
      <c r="BO83" s="159">
        <v>56.523144357040515</v>
      </c>
      <c r="BP83" s="159">
        <v>60.097323294897876</v>
      </c>
      <c r="BQ83" s="159">
        <v>60.883329663764258</v>
      </c>
      <c r="BR83" s="159">
        <v>57.938662072478316</v>
      </c>
      <c r="BS83" s="159">
        <v>53.837603749064947</v>
      </c>
      <c r="BT83" s="159">
        <v>50.593759247344153</v>
      </c>
      <c r="BU83" s="159">
        <v>47.993505179928526</v>
      </c>
      <c r="BV83" s="159">
        <v>35.86756148208822</v>
      </c>
      <c r="BW83" s="159">
        <v>32.358063786341646</v>
      </c>
      <c r="BX83" s="159">
        <v>30.804317479097662</v>
      </c>
      <c r="BY83" s="159">
        <v>34.394947079315223</v>
      </c>
      <c r="BZ83" s="159">
        <v>32.433082306721758</v>
      </c>
      <c r="CA83" s="159">
        <v>34.404653209340395</v>
      </c>
      <c r="CB83" s="159">
        <v>38.778354092330019</v>
      </c>
      <c r="CC83" s="159">
        <v>41.55741519410136</v>
      </c>
      <c r="CD83" s="159">
        <v>40.460923978232003</v>
      </c>
      <c r="CE83" s="159">
        <v>36.96210866847246</v>
      </c>
      <c r="CF83" s="160">
        <v>38.55691181713857</v>
      </c>
    </row>
    <row r="84" spans="1:84" ht="26.25" customHeight="1">
      <c r="A84" s="153"/>
      <c r="B84" s="43" t="s">
        <v>398</v>
      </c>
      <c r="C84" s="232" t="s">
        <v>270</v>
      </c>
      <c r="D84" s="159"/>
      <c r="E84" s="159"/>
      <c r="F84" s="159"/>
      <c r="G84" s="159"/>
      <c r="H84" s="159"/>
      <c r="I84" s="159"/>
      <c r="J84" s="159"/>
      <c r="K84" s="159"/>
      <c r="L84" s="159"/>
      <c r="M84" s="159"/>
      <c r="N84" s="159"/>
      <c r="O84" s="159"/>
      <c r="P84" s="159"/>
      <c r="Q84" s="159"/>
      <c r="R84" s="159"/>
      <c r="S84" s="159"/>
      <c r="T84" s="159"/>
      <c r="U84" s="159"/>
      <c r="V84" s="159"/>
      <c r="W84" s="159"/>
      <c r="X84" s="159"/>
      <c r="Y84" s="159"/>
      <c r="Z84" s="159"/>
      <c r="AA84" s="159"/>
      <c r="AB84" s="159"/>
      <c r="AC84" s="159"/>
      <c r="AD84" s="159"/>
      <c r="AE84" s="159"/>
      <c r="AF84" s="159"/>
      <c r="AG84" s="159"/>
      <c r="AH84" s="159">
        <v>564.44531297158539</v>
      </c>
      <c r="AI84" s="159">
        <v>482.94810466963594</v>
      </c>
      <c r="AJ84" s="159">
        <v>413.98753191709426</v>
      </c>
      <c r="AK84" s="159">
        <v>385.99400102788104</v>
      </c>
      <c r="AL84" s="159">
        <v>363.0493050516132</v>
      </c>
      <c r="AM84" s="159">
        <v>349.94645182732933</v>
      </c>
      <c r="AN84" s="159">
        <v>337.0504539167087</v>
      </c>
      <c r="AO84" s="159">
        <v>319.65958009687074</v>
      </c>
      <c r="AP84" s="159">
        <v>313.06172858988515</v>
      </c>
      <c r="AQ84" s="159">
        <v>295.8282618820603</v>
      </c>
      <c r="AR84" s="159">
        <v>282.14701719579188</v>
      </c>
      <c r="AS84" s="159">
        <v>268.26040773437933</v>
      </c>
      <c r="AT84" s="159">
        <v>248.27122755586058</v>
      </c>
      <c r="AU84" s="159">
        <v>238.24451966522361</v>
      </c>
      <c r="AV84" s="159">
        <v>233.44172968764542</v>
      </c>
      <c r="AW84" s="159">
        <v>240.73163243919831</v>
      </c>
      <c r="AX84" s="159">
        <v>239.17555470177891</v>
      </c>
      <c r="AY84" s="159">
        <v>233.46173914890454</v>
      </c>
      <c r="AZ84" s="159">
        <v>233.8823828006999</v>
      </c>
      <c r="BA84" s="159">
        <v>224.18972069271086</v>
      </c>
      <c r="BB84" s="159">
        <v>223.23746807877455</v>
      </c>
      <c r="BC84" s="159">
        <v>209.25664783896616</v>
      </c>
      <c r="BD84" s="159">
        <v>208.51163557224336</v>
      </c>
      <c r="BE84" s="159">
        <v>207.06370161292665</v>
      </c>
      <c r="BF84" s="159">
        <v>202.25560442641608</v>
      </c>
      <c r="BG84" s="159">
        <v>201.55945722235845</v>
      </c>
      <c r="BH84" s="159">
        <v>196.78888523761907</v>
      </c>
      <c r="BI84" s="159">
        <v>192.88308388937995</v>
      </c>
      <c r="BJ84" s="159">
        <v>190.87532643323232</v>
      </c>
      <c r="BK84" s="159">
        <v>188.46366217041157</v>
      </c>
      <c r="BL84" s="159">
        <v>1176.0103070661314</v>
      </c>
      <c r="BM84" s="159">
        <v>170.95830239134756</v>
      </c>
      <c r="BN84" s="159">
        <v>169.39646714075877</v>
      </c>
      <c r="BO84" s="159">
        <v>167.77384870465355</v>
      </c>
      <c r="BP84" s="159">
        <v>164.89439476171458</v>
      </c>
      <c r="BQ84" s="159">
        <v>160.55757951199695</v>
      </c>
      <c r="BR84" s="159">
        <v>161.30618433413946</v>
      </c>
      <c r="BS84" s="159">
        <v>163.97888883262172</v>
      </c>
      <c r="BT84" s="159">
        <v>158.88747783980588</v>
      </c>
      <c r="BU84" s="159">
        <v>155.97960742113443</v>
      </c>
      <c r="BV84" s="159">
        <v>152.33595768420636</v>
      </c>
      <c r="BW84" s="159">
        <v>146.86860497824821</v>
      </c>
      <c r="BX84" s="159">
        <v>137.81907684354857</v>
      </c>
      <c r="BY84" s="159">
        <v>140.46235127296526</v>
      </c>
      <c r="BZ84" s="159">
        <v>133.55248317312038</v>
      </c>
      <c r="CA84" s="159">
        <v>126.68709244602823</v>
      </c>
      <c r="CB84" s="159">
        <v>126.07572880742552</v>
      </c>
      <c r="CC84" s="159">
        <v>125.91992905935979</v>
      </c>
      <c r="CD84" s="159">
        <v>123.37416844682519</v>
      </c>
      <c r="CE84" s="159">
        <v>120.18808088463283</v>
      </c>
      <c r="CF84" s="160">
        <v>120.04777582622826</v>
      </c>
    </row>
    <row r="85" spans="1:84">
      <c r="A85" s="153"/>
      <c r="B85" s="43" t="s">
        <v>275</v>
      </c>
      <c r="C85" s="232" t="s">
        <v>276</v>
      </c>
      <c r="D85" s="159"/>
      <c r="E85" s="159"/>
      <c r="F85" s="159"/>
      <c r="G85" s="159"/>
      <c r="H85" s="159"/>
      <c r="I85" s="159"/>
      <c r="J85" s="159"/>
      <c r="K85" s="159"/>
      <c r="L85" s="159"/>
      <c r="M85" s="159"/>
      <c r="N85" s="159"/>
      <c r="O85" s="159"/>
      <c r="P85" s="159"/>
      <c r="Q85" s="159"/>
      <c r="R85" s="159"/>
      <c r="S85" s="159"/>
      <c r="T85" s="159"/>
      <c r="U85" s="159"/>
      <c r="V85" s="159"/>
      <c r="W85" s="159"/>
      <c r="X85" s="159"/>
      <c r="Y85" s="159"/>
      <c r="Z85" s="159"/>
      <c r="AA85" s="159"/>
      <c r="AB85" s="159"/>
      <c r="AC85" s="159"/>
      <c r="AD85" s="159"/>
      <c r="AE85" s="159"/>
      <c r="AF85" s="159"/>
      <c r="AG85" s="159"/>
      <c r="AH85" s="159">
        <v>0</v>
      </c>
      <c r="AI85" s="159">
        <v>0</v>
      </c>
      <c r="AJ85" s="159">
        <v>0</v>
      </c>
      <c r="AK85" s="159">
        <v>0</v>
      </c>
      <c r="AL85" s="159">
        <v>0</v>
      </c>
      <c r="AM85" s="159">
        <v>0</v>
      </c>
      <c r="AN85" s="159">
        <v>0</v>
      </c>
      <c r="AO85" s="159">
        <v>0</v>
      </c>
      <c r="AP85" s="159">
        <v>0</v>
      </c>
      <c r="AQ85" s="159">
        <v>0</v>
      </c>
      <c r="AR85" s="159">
        <v>0</v>
      </c>
      <c r="AS85" s="159">
        <v>0</v>
      </c>
      <c r="AT85" s="159">
        <v>0</v>
      </c>
      <c r="AU85" s="159">
        <v>0</v>
      </c>
      <c r="AV85" s="159">
        <v>0</v>
      </c>
      <c r="AW85" s="159">
        <v>0</v>
      </c>
      <c r="AX85" s="159">
        <v>0</v>
      </c>
      <c r="AY85" s="159">
        <v>0</v>
      </c>
      <c r="AZ85" s="159">
        <v>0</v>
      </c>
      <c r="BA85" s="159">
        <v>0</v>
      </c>
      <c r="BB85" s="159">
        <v>0</v>
      </c>
      <c r="BC85" s="159">
        <v>0</v>
      </c>
      <c r="BD85" s="159">
        <v>0</v>
      </c>
      <c r="BE85" s="159">
        <v>0</v>
      </c>
      <c r="BF85" s="159">
        <v>0</v>
      </c>
      <c r="BG85" s="159">
        <v>0</v>
      </c>
      <c r="BH85" s="159">
        <v>0</v>
      </c>
      <c r="BI85" s="159">
        <v>0</v>
      </c>
      <c r="BJ85" s="159">
        <v>3.617680194478631</v>
      </c>
      <c r="BK85" s="159">
        <v>4.1163735001933324</v>
      </c>
      <c r="BL85" s="159">
        <v>207.86569719180085</v>
      </c>
      <c r="BM85" s="159">
        <v>273.46501787729852</v>
      </c>
      <c r="BN85" s="159">
        <v>369.28902898504157</v>
      </c>
      <c r="BO85" s="159">
        <v>105.94451552939549</v>
      </c>
      <c r="BP85" s="159">
        <v>111.87151576926406</v>
      </c>
      <c r="BQ85" s="159">
        <v>6.3616167320776817</v>
      </c>
      <c r="BR85" s="159">
        <v>7.9545989015339078</v>
      </c>
      <c r="BS85" s="159">
        <v>2.4085988093000013</v>
      </c>
      <c r="BT85" s="159">
        <v>1.9590649541997291</v>
      </c>
      <c r="BU85" s="159">
        <v>66.938765011053434</v>
      </c>
      <c r="BV85" s="159">
        <v>24.347148726594348</v>
      </c>
      <c r="BW85" s="159">
        <v>0.11525551812707928</v>
      </c>
      <c r="BX85" s="159">
        <v>38.943125239381111</v>
      </c>
      <c r="BY85" s="159">
        <v>9.0923324262928207E-2</v>
      </c>
      <c r="BZ85" s="159">
        <v>48.041942274477968</v>
      </c>
      <c r="CA85" s="159">
        <v>12.730211582621541</v>
      </c>
      <c r="CB85" s="159">
        <v>12.520220679410818</v>
      </c>
      <c r="CC85" s="159">
        <v>12.309474076099894</v>
      </c>
      <c r="CD85" s="159">
        <v>12.112705882516595</v>
      </c>
      <c r="CE85" s="159">
        <v>11.901526599412701</v>
      </c>
      <c r="CF85" s="160">
        <v>11.681806680641721</v>
      </c>
    </row>
    <row r="86" spans="1:84">
      <c r="A86" s="153"/>
      <c r="B86" s="43" t="s">
        <v>26</v>
      </c>
      <c r="C86" s="232" t="s">
        <v>276</v>
      </c>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c r="AE86" s="159"/>
      <c r="AF86" s="159"/>
      <c r="AG86" s="159"/>
      <c r="AH86" s="159">
        <v>1111.6068988224683</v>
      </c>
      <c r="AI86" s="159">
        <v>1092.8806922290091</v>
      </c>
      <c r="AJ86" s="159">
        <v>1232.0216846132789</v>
      </c>
      <c r="AK86" s="159">
        <v>1665.4856595134402</v>
      </c>
      <c r="AL86" s="159">
        <v>1892.2724476133012</v>
      </c>
      <c r="AM86" s="159">
        <v>2038.2287093585574</v>
      </c>
      <c r="AN86" s="159">
        <v>2142.9917517134772</v>
      </c>
      <c r="AO86" s="159">
        <v>2224.0516625018117</v>
      </c>
      <c r="AP86" s="159">
        <v>2357.0578306185253</v>
      </c>
      <c r="AQ86" s="159">
        <v>2317.3813611725473</v>
      </c>
      <c r="AR86" s="159">
        <v>1967.959913912179</v>
      </c>
      <c r="AS86" s="159">
        <v>2242.5928463313357</v>
      </c>
      <c r="AT86" s="159">
        <v>2567.8424883946459</v>
      </c>
      <c r="AU86" s="159">
        <v>1396.9222047306807</v>
      </c>
      <c r="AV86" s="159">
        <v>1468.6711326689472</v>
      </c>
      <c r="AW86" s="159">
        <v>1856.3796561982779</v>
      </c>
      <c r="AX86" s="159">
        <v>1887.818080560942</v>
      </c>
      <c r="AY86" s="159">
        <v>1864.0671335128411</v>
      </c>
      <c r="AZ86" s="159">
        <v>1882.3209681242395</v>
      </c>
      <c r="BA86" s="159">
        <v>1963.4657106237419</v>
      </c>
      <c r="BB86" s="159">
        <v>2018.0540815781796</v>
      </c>
      <c r="BC86" s="159">
        <v>2060.5629669087866</v>
      </c>
      <c r="BD86" s="159">
        <v>2154.7745190769424</v>
      </c>
      <c r="BE86" s="159">
        <v>2325.7774339279254</v>
      </c>
      <c r="BF86" s="159">
        <v>2411.276377864951</v>
      </c>
      <c r="BG86" s="159">
        <v>2657.026195551764</v>
      </c>
      <c r="BH86" s="159">
        <v>2925.1218024384207</v>
      </c>
      <c r="BI86" s="159">
        <v>2870.1975551346059</v>
      </c>
      <c r="BJ86" s="159">
        <v>3039.1461046098057</v>
      </c>
      <c r="BK86" s="159">
        <v>3030.4630114714892</v>
      </c>
      <c r="BL86" s="159">
        <v>3091.2265300523277</v>
      </c>
      <c r="BM86" s="159">
        <v>3158.4272523050822</v>
      </c>
      <c r="BN86" s="159">
        <v>3146.0486073288389</v>
      </c>
      <c r="BO86" s="159">
        <v>3029.1534143532504</v>
      </c>
      <c r="BP86" s="159">
        <v>2853.6257728889586</v>
      </c>
      <c r="BQ86" s="159">
        <v>0</v>
      </c>
      <c r="BR86" s="159">
        <v>0</v>
      </c>
      <c r="BS86" s="159">
        <v>0</v>
      </c>
      <c r="BT86" s="159">
        <v>0</v>
      </c>
      <c r="BU86" s="159">
        <v>0</v>
      </c>
      <c r="BV86" s="159">
        <v>0</v>
      </c>
      <c r="BW86" s="159">
        <v>0</v>
      </c>
      <c r="BX86" s="159">
        <v>0</v>
      </c>
      <c r="BY86" s="159">
        <v>0</v>
      </c>
      <c r="BZ86" s="159">
        <v>0</v>
      </c>
      <c r="CA86" s="159">
        <v>0</v>
      </c>
      <c r="CB86" s="159">
        <v>0</v>
      </c>
      <c r="CC86" s="159">
        <v>0</v>
      </c>
      <c r="CD86" s="159">
        <v>0</v>
      </c>
      <c r="CE86" s="159">
        <v>0</v>
      </c>
      <c r="CF86" s="160">
        <v>0</v>
      </c>
    </row>
    <row r="87" spans="1:84">
      <c r="A87" s="153"/>
      <c r="B87" s="43" t="s">
        <v>277</v>
      </c>
      <c r="C87" s="232" t="s">
        <v>270</v>
      </c>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c r="AG87" s="159"/>
      <c r="AH87" s="159">
        <v>94.074218828597552</v>
      </c>
      <c r="AI87" s="159">
        <v>80.491350778272661</v>
      </c>
      <c r="AJ87" s="159">
        <v>67.589801129321515</v>
      </c>
      <c r="AK87" s="159">
        <v>64.969287301722545</v>
      </c>
      <c r="AL87" s="159">
        <v>60.5082175086022</v>
      </c>
      <c r="AM87" s="159">
        <v>57.75815224334562</v>
      </c>
      <c r="AN87" s="159">
        <v>54.570073491276645</v>
      </c>
      <c r="AO87" s="159">
        <v>54.798785159463563</v>
      </c>
      <c r="AP87" s="159">
        <v>52.664589856242358</v>
      </c>
      <c r="AQ87" s="159">
        <v>7.210468289611339</v>
      </c>
      <c r="AR87" s="159">
        <v>0</v>
      </c>
      <c r="AS87" s="159">
        <v>0</v>
      </c>
      <c r="AT87" s="159">
        <v>0</v>
      </c>
      <c r="AU87" s="159">
        <v>0</v>
      </c>
      <c r="AV87" s="159">
        <v>0</v>
      </c>
      <c r="AW87" s="159">
        <v>0</v>
      </c>
      <c r="AX87" s="159">
        <v>0</v>
      </c>
      <c r="AY87" s="159">
        <v>0</v>
      </c>
      <c r="AZ87" s="159">
        <v>0</v>
      </c>
      <c r="BA87" s="159">
        <v>0</v>
      </c>
      <c r="BB87" s="159">
        <v>0</v>
      </c>
      <c r="BC87" s="159">
        <v>0</v>
      </c>
      <c r="BD87" s="159">
        <v>0</v>
      </c>
      <c r="BE87" s="159">
        <v>0</v>
      </c>
      <c r="BF87" s="159">
        <v>0</v>
      </c>
      <c r="BG87" s="159">
        <v>0</v>
      </c>
      <c r="BH87" s="159">
        <v>0</v>
      </c>
      <c r="BI87" s="159">
        <v>0</v>
      </c>
      <c r="BJ87" s="159">
        <v>0</v>
      </c>
      <c r="BK87" s="159">
        <v>0</v>
      </c>
      <c r="BL87" s="159">
        <v>0</v>
      </c>
      <c r="BM87" s="159">
        <v>0</v>
      </c>
      <c r="BN87" s="159">
        <v>0</v>
      </c>
      <c r="BO87" s="159">
        <v>0</v>
      </c>
      <c r="BP87" s="159">
        <v>0</v>
      </c>
      <c r="BQ87" s="159">
        <v>0</v>
      </c>
      <c r="BR87" s="159">
        <v>0</v>
      </c>
      <c r="BS87" s="159">
        <v>0</v>
      </c>
      <c r="BT87" s="159">
        <v>0</v>
      </c>
      <c r="BU87" s="159">
        <v>0</v>
      </c>
      <c r="BV87" s="159">
        <v>0</v>
      </c>
      <c r="BW87" s="159">
        <v>0</v>
      </c>
      <c r="BX87" s="159">
        <v>0</v>
      </c>
      <c r="BY87" s="159">
        <v>0</v>
      </c>
      <c r="BZ87" s="159">
        <v>0</v>
      </c>
      <c r="CA87" s="159">
        <v>0</v>
      </c>
      <c r="CB87" s="159">
        <v>0</v>
      </c>
      <c r="CC87" s="159">
        <v>0</v>
      </c>
      <c r="CD87" s="159">
        <v>0</v>
      </c>
      <c r="CE87" s="159">
        <v>0</v>
      </c>
      <c r="CF87" s="160">
        <v>0</v>
      </c>
    </row>
    <row r="88" spans="1:84">
      <c r="A88" s="153"/>
      <c r="B88" s="43" t="s">
        <v>278</v>
      </c>
      <c r="C88" s="232" t="s">
        <v>267</v>
      </c>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v>0</v>
      </c>
      <c r="AI88" s="159">
        <v>0</v>
      </c>
      <c r="AJ88" s="159">
        <v>0</v>
      </c>
      <c r="AK88" s="159">
        <v>0</v>
      </c>
      <c r="AL88" s="159">
        <v>0</v>
      </c>
      <c r="AM88" s="159">
        <v>0</v>
      </c>
      <c r="AN88" s="159">
        <v>0</v>
      </c>
      <c r="AO88" s="159">
        <v>0</v>
      </c>
      <c r="AP88" s="159">
        <v>0</v>
      </c>
      <c r="AQ88" s="159">
        <v>0</v>
      </c>
      <c r="AR88" s="159">
        <v>0</v>
      </c>
      <c r="AS88" s="159">
        <v>0</v>
      </c>
      <c r="AT88" s="159">
        <v>0</v>
      </c>
      <c r="AU88" s="159">
        <v>0</v>
      </c>
      <c r="AV88" s="159">
        <v>1025.1651544857432</v>
      </c>
      <c r="AW88" s="159">
        <v>1400.3776695679173</v>
      </c>
      <c r="AX88" s="159">
        <v>1592.0450669157933</v>
      </c>
      <c r="AY88" s="159">
        <v>1895.0473549305184</v>
      </c>
      <c r="AZ88" s="159">
        <v>2204.9666750367833</v>
      </c>
      <c r="BA88" s="159">
        <v>2497.8256514512459</v>
      </c>
      <c r="BB88" s="159">
        <v>2743.8642652997059</v>
      </c>
      <c r="BC88" s="159">
        <v>2983.5928632623322</v>
      </c>
      <c r="BD88" s="159">
        <v>3237.290661614983</v>
      </c>
      <c r="BE88" s="159">
        <v>3524.0430223274034</v>
      </c>
      <c r="BF88" s="159">
        <v>3681.3341048133093</v>
      </c>
      <c r="BG88" s="159">
        <v>3954.4574672735075</v>
      </c>
      <c r="BH88" s="159">
        <v>4173.3049206932583</v>
      </c>
      <c r="BI88" s="159">
        <v>4398.5623025539935</v>
      </c>
      <c r="BJ88" s="159">
        <v>4640.2609696016061</v>
      </c>
      <c r="BK88" s="159">
        <v>4973.931762645836</v>
      </c>
      <c r="BL88" s="159">
        <v>5173.3183510998224</v>
      </c>
      <c r="BM88" s="159">
        <v>5625.4572101136955</v>
      </c>
      <c r="BN88" s="159">
        <v>5813.5667165875029</v>
      </c>
      <c r="BO88" s="159">
        <v>5918.1939176849337</v>
      </c>
      <c r="BP88" s="159">
        <v>6170.5920169607198</v>
      </c>
      <c r="BQ88" s="159">
        <v>6251.6677420186861</v>
      </c>
      <c r="BR88" s="159">
        <v>6486.2097907355619</v>
      </c>
      <c r="BS88" s="159">
        <v>6126.672214270583</v>
      </c>
      <c r="BT88" s="159">
        <v>5628.4702753131851</v>
      </c>
      <c r="BU88" s="159">
        <v>4754.9305035667503</v>
      </c>
      <c r="BV88" s="159">
        <v>4272.4920029491759</v>
      </c>
      <c r="BW88" s="159">
        <v>3920.7083411986218</v>
      </c>
      <c r="BX88" s="159">
        <v>3023.4143629586847</v>
      </c>
      <c r="BY88" s="159">
        <v>2769.9972219689707</v>
      </c>
      <c r="BZ88" s="159">
        <v>2480.2853604547072</v>
      </c>
      <c r="CA88" s="159">
        <v>2364.3469220391544</v>
      </c>
      <c r="CB88" s="159">
        <v>2264.0080366544635</v>
      </c>
      <c r="CC88" s="159">
        <v>2079.4934116503364</v>
      </c>
      <c r="CD88" s="159">
        <v>1869.3410976943271</v>
      </c>
      <c r="CE88" s="159">
        <v>1664.6083893649218</v>
      </c>
      <c r="CF88" s="160">
        <v>1405.0785191677069</v>
      </c>
    </row>
    <row r="89" spans="1:84" ht="25.5" customHeight="1">
      <c r="A89" s="153"/>
      <c r="B89" s="43" t="s">
        <v>285</v>
      </c>
      <c r="C89" s="232" t="s">
        <v>267</v>
      </c>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59"/>
      <c r="AN89" s="159"/>
      <c r="AO89" s="159"/>
      <c r="AP89" s="159"/>
      <c r="AQ89" s="159"/>
      <c r="AR89" s="159"/>
      <c r="AS89" s="159"/>
      <c r="AT89" s="159"/>
      <c r="AU89" s="159"/>
      <c r="AV89" s="159"/>
      <c r="AW89" s="159"/>
      <c r="AX89" s="159"/>
      <c r="AY89" s="159"/>
      <c r="AZ89" s="159">
        <v>0</v>
      </c>
      <c r="BA89" s="159">
        <v>0</v>
      </c>
      <c r="BB89" s="159">
        <v>0</v>
      </c>
      <c r="BC89" s="159">
        <v>0</v>
      </c>
      <c r="BD89" s="159">
        <v>0</v>
      </c>
      <c r="BE89" s="159">
        <v>0</v>
      </c>
      <c r="BF89" s="159">
        <v>0</v>
      </c>
      <c r="BG89" s="159">
        <v>0</v>
      </c>
      <c r="BH89" s="159">
        <v>0</v>
      </c>
      <c r="BI89" s="159">
        <v>4.671302369867977</v>
      </c>
      <c r="BJ89" s="159">
        <v>10.615811643169712</v>
      </c>
      <c r="BK89" s="159">
        <v>19.985323639150764</v>
      </c>
      <c r="BL89" s="159">
        <v>55.075648661629891</v>
      </c>
      <c r="BM89" s="159">
        <v>48.163699281627515</v>
      </c>
      <c r="BN89" s="159">
        <v>63.347665312252296</v>
      </c>
      <c r="BO89" s="159">
        <v>100.83478011293364</v>
      </c>
      <c r="BP89" s="159">
        <v>148.13535775158661</v>
      </c>
      <c r="BQ89" s="159">
        <v>209.34009498029801</v>
      </c>
      <c r="BR89" s="159">
        <v>243.25869519949785</v>
      </c>
      <c r="BS89" s="159">
        <v>268.41662530095533</v>
      </c>
      <c r="BT89" s="159">
        <v>244.74650143873166</v>
      </c>
      <c r="BU89" s="159">
        <v>269.46234401573628</v>
      </c>
      <c r="BV89" s="159">
        <v>256.65442741107478</v>
      </c>
      <c r="BW89" s="159">
        <v>251.30831302778154</v>
      </c>
      <c r="BX89" s="159">
        <v>245.81511443151086</v>
      </c>
      <c r="BY89" s="159">
        <v>274.65572102415564</v>
      </c>
      <c r="BZ89" s="159">
        <v>255.51509998657909</v>
      </c>
      <c r="CA89" s="159">
        <v>250.79561709010474</v>
      </c>
      <c r="CB89" s="159">
        <v>248.182311817439</v>
      </c>
      <c r="CC89" s="159">
        <v>247.10093076364362</v>
      </c>
      <c r="CD89" s="159">
        <v>245.78912025972849</v>
      </c>
      <c r="CE89" s="159">
        <v>242.02823131089147</v>
      </c>
      <c r="CF89" s="160">
        <v>239.48590178320285</v>
      </c>
    </row>
    <row r="90" spans="1:84">
      <c r="A90" s="153"/>
      <c r="B90" s="43" t="s">
        <v>286</v>
      </c>
      <c r="C90" s="232" t="s">
        <v>276</v>
      </c>
      <c r="D90" s="159"/>
      <c r="E90" s="159"/>
      <c r="F90" s="159"/>
      <c r="G90" s="159"/>
      <c r="H90" s="159"/>
      <c r="I90" s="159"/>
      <c r="J90" s="159"/>
      <c r="K90" s="159"/>
      <c r="L90" s="159"/>
      <c r="M90" s="159"/>
      <c r="N90" s="159"/>
      <c r="O90" s="159"/>
      <c r="P90" s="159"/>
      <c r="Q90" s="159"/>
      <c r="R90" s="159"/>
      <c r="S90" s="159"/>
      <c r="T90" s="159"/>
      <c r="U90" s="159"/>
      <c r="V90" s="159"/>
      <c r="W90" s="159"/>
      <c r="X90" s="159"/>
      <c r="Y90" s="159"/>
      <c r="Z90" s="159"/>
      <c r="AA90" s="159"/>
      <c r="AB90" s="159"/>
      <c r="AC90" s="159"/>
      <c r="AD90" s="159"/>
      <c r="AE90" s="159"/>
      <c r="AF90" s="159"/>
      <c r="AG90" s="159"/>
      <c r="AH90" s="159"/>
      <c r="AI90" s="159"/>
      <c r="AJ90" s="159"/>
      <c r="AK90" s="159"/>
      <c r="AL90" s="159"/>
      <c r="AM90" s="159"/>
      <c r="AN90" s="159"/>
      <c r="AO90" s="159"/>
      <c r="AP90" s="159"/>
      <c r="AQ90" s="159"/>
      <c r="AR90" s="159"/>
      <c r="AS90" s="159"/>
      <c r="AT90" s="159"/>
      <c r="AU90" s="159"/>
      <c r="AV90" s="159"/>
      <c r="AW90" s="159"/>
      <c r="AX90" s="159"/>
      <c r="AY90" s="159"/>
      <c r="AZ90" s="159">
        <v>0</v>
      </c>
      <c r="BA90" s="159">
        <v>0</v>
      </c>
      <c r="BB90" s="159">
        <v>0</v>
      </c>
      <c r="BC90" s="159">
        <v>0</v>
      </c>
      <c r="BD90" s="159">
        <v>0</v>
      </c>
      <c r="BE90" s="159">
        <v>0</v>
      </c>
      <c r="BF90" s="159">
        <v>0</v>
      </c>
      <c r="BG90" s="159">
        <v>0</v>
      </c>
      <c r="BH90" s="159">
        <v>0</v>
      </c>
      <c r="BI90" s="159">
        <v>0</v>
      </c>
      <c r="BJ90" s="159">
        <v>34.869201449025063</v>
      </c>
      <c r="BK90" s="159">
        <v>33.162693152867469</v>
      </c>
      <c r="BL90" s="159">
        <v>33.756703519696543</v>
      </c>
      <c r="BM90" s="159">
        <v>31.187175322842641</v>
      </c>
      <c r="BN90" s="159">
        <v>28.150258492063916</v>
      </c>
      <c r="BO90" s="159">
        <v>29.002795399675975</v>
      </c>
      <c r="BP90" s="159">
        <v>24.76900220008898</v>
      </c>
      <c r="BQ90" s="159">
        <v>23.461721565752995</v>
      </c>
      <c r="BR90" s="159">
        <v>21.670629579658634</v>
      </c>
      <c r="BS90" s="159">
        <v>18.378704622356821</v>
      </c>
      <c r="BT90" s="159">
        <v>16.439337197689891</v>
      </c>
      <c r="BU90" s="159">
        <v>14.19349171357587</v>
      </c>
      <c r="BV90" s="159">
        <v>15.119334809516648</v>
      </c>
      <c r="BW90" s="159">
        <v>11.416031198709334</v>
      </c>
      <c r="BX90" s="159">
        <v>16.599266832480197</v>
      </c>
      <c r="BY90" s="159">
        <v>13.090476906998125</v>
      </c>
      <c r="BZ90" s="159">
        <v>10.977724609989508</v>
      </c>
      <c r="CA90" s="159">
        <v>11.54843894</v>
      </c>
      <c r="CB90" s="159">
        <v>11.526981523688002</v>
      </c>
      <c r="CC90" s="159">
        <v>10.722721263692076</v>
      </c>
      <c r="CD90" s="159">
        <v>11.456350371372187</v>
      </c>
      <c r="CE90" s="159">
        <v>11.347696186234037</v>
      </c>
      <c r="CF90" s="160">
        <v>11.269735961196963</v>
      </c>
    </row>
    <row r="91" spans="1:84">
      <c r="A91" s="153"/>
      <c r="B91" s="43" t="s">
        <v>28</v>
      </c>
      <c r="C91" s="232" t="s">
        <v>276</v>
      </c>
      <c r="D91" s="159"/>
      <c r="E91" s="159"/>
      <c r="F91" s="159"/>
      <c r="G91" s="159"/>
      <c r="H91" s="159"/>
      <c r="I91" s="159"/>
      <c r="J91" s="159"/>
      <c r="K91" s="159"/>
      <c r="L91" s="159"/>
      <c r="M91" s="159"/>
      <c r="N91" s="159"/>
      <c r="O91" s="159"/>
      <c r="P91" s="159"/>
      <c r="Q91" s="159"/>
      <c r="R91" s="159"/>
      <c r="S91" s="159"/>
      <c r="T91" s="159"/>
      <c r="U91" s="159"/>
      <c r="V91" s="159"/>
      <c r="W91" s="159"/>
      <c r="X91" s="159"/>
      <c r="Y91" s="159"/>
      <c r="Z91" s="159"/>
      <c r="AA91" s="159"/>
      <c r="AB91" s="159"/>
      <c r="AC91" s="159"/>
      <c r="AD91" s="159"/>
      <c r="AE91" s="159"/>
      <c r="AF91" s="159"/>
      <c r="AG91" s="159"/>
      <c r="AH91" s="159">
        <v>1887.008826339079</v>
      </c>
      <c r="AI91" s="159">
        <v>1774.6236792469542</v>
      </c>
      <c r="AJ91" s="159">
        <v>1923.5771556119189</v>
      </c>
      <c r="AK91" s="159">
        <v>2814.3377860794526</v>
      </c>
      <c r="AL91" s="159">
        <v>3368.3831687228194</v>
      </c>
      <c r="AM91" s="159">
        <v>3802.1397439538614</v>
      </c>
      <c r="AN91" s="159">
        <v>4045.8965830618977</v>
      </c>
      <c r="AO91" s="159">
        <v>4303.0925253809592</v>
      </c>
      <c r="AP91" s="159">
        <v>4442.5258819318769</v>
      </c>
      <c r="AQ91" s="159">
        <v>4348.4311565624748</v>
      </c>
      <c r="AR91" s="159">
        <v>4710.7731921863497</v>
      </c>
      <c r="AS91" s="159">
        <v>4898.1069052667344</v>
      </c>
      <c r="AT91" s="159">
        <v>5134.1073047160726</v>
      </c>
      <c r="AU91" s="159">
        <v>5362.2480353831006</v>
      </c>
      <c r="AV91" s="159">
        <v>5694.2361624551559</v>
      </c>
      <c r="AW91" s="159">
        <v>6287.9897411459315</v>
      </c>
      <c r="AX91" s="159">
        <v>6599.2995828267121</v>
      </c>
      <c r="AY91" s="159">
        <v>6796.0649451912814</v>
      </c>
      <c r="AZ91" s="159">
        <v>6822.8042593876617</v>
      </c>
      <c r="BA91" s="159">
        <v>6889.6095198258618</v>
      </c>
      <c r="BB91" s="159">
        <v>6911.0578582657263</v>
      </c>
      <c r="BC91" s="159">
        <v>7077.7529825139791</v>
      </c>
      <c r="BD91" s="159">
        <v>7374.4532362584014</v>
      </c>
      <c r="BE91" s="159">
        <v>7684.4433873730768</v>
      </c>
      <c r="BF91" s="159">
        <v>8060.0357910785006</v>
      </c>
      <c r="BG91" s="159">
        <v>7315.9187076073567</v>
      </c>
      <c r="BH91" s="159">
        <v>7276.237824625603</v>
      </c>
      <c r="BI91" s="159">
        <v>7106.51223235825</v>
      </c>
      <c r="BJ91" s="159">
        <v>7372.6492021880267</v>
      </c>
      <c r="BK91" s="159">
        <v>7290.4801247769492</v>
      </c>
      <c r="BL91" s="159">
        <v>7866.5341569537122</v>
      </c>
      <c r="BM91" s="159">
        <v>8126.0316240920274</v>
      </c>
      <c r="BN91" s="159">
        <v>8233.9021688922912</v>
      </c>
      <c r="BO91" s="159">
        <v>8489.3282803290513</v>
      </c>
      <c r="BP91" s="159">
        <v>8584.0940442130923</v>
      </c>
      <c r="BQ91" s="159">
        <v>8575.3578190816315</v>
      </c>
      <c r="BR91" s="159">
        <v>8516.3123283783934</v>
      </c>
      <c r="BS91" s="159">
        <v>8390.4801460005056</v>
      </c>
      <c r="BT91" s="159">
        <v>7954.7813987045656</v>
      </c>
      <c r="BU91" s="159">
        <v>7533.7169981877978</v>
      </c>
      <c r="BV91" s="159">
        <v>7070.6701314758093</v>
      </c>
      <c r="BW91" s="159">
        <v>6824.8418651361926</v>
      </c>
      <c r="BX91" s="159">
        <v>6474.2518990357594</v>
      </c>
      <c r="BY91" s="159">
        <v>6440.4761243183621</v>
      </c>
      <c r="BZ91" s="159">
        <v>6249.2987329433699</v>
      </c>
      <c r="CA91" s="159">
        <v>6068.7128562787711</v>
      </c>
      <c r="CB91" s="159">
        <v>6336.1043599331324</v>
      </c>
      <c r="CC91" s="159">
        <v>6315.8164834086701</v>
      </c>
      <c r="CD91" s="159">
        <v>6324.7522887072428</v>
      </c>
      <c r="CE91" s="159">
        <v>6493.4046862375781</v>
      </c>
      <c r="CF91" s="160">
        <v>6754.2913967985523</v>
      </c>
    </row>
    <row r="92" spans="1:84">
      <c r="A92" s="153"/>
      <c r="B92" s="43" t="s">
        <v>387</v>
      </c>
      <c r="C92" s="232"/>
      <c r="D92" s="159"/>
      <c r="E92" s="159"/>
      <c r="F92" s="159"/>
      <c r="G92" s="159"/>
      <c r="H92" s="159"/>
      <c r="I92" s="159"/>
      <c r="J92" s="159"/>
      <c r="K92" s="159"/>
      <c r="L92" s="159"/>
      <c r="M92" s="159"/>
      <c r="N92" s="159"/>
      <c r="O92" s="159"/>
      <c r="P92" s="159"/>
      <c r="Q92" s="159"/>
      <c r="R92" s="159"/>
      <c r="S92" s="159"/>
      <c r="T92" s="159"/>
      <c r="U92" s="159"/>
      <c r="V92" s="159"/>
      <c r="W92" s="159"/>
      <c r="X92" s="159"/>
      <c r="Y92" s="159"/>
      <c r="Z92" s="159"/>
      <c r="AA92" s="159"/>
      <c r="AB92" s="159"/>
      <c r="AC92" s="159"/>
      <c r="AD92" s="159"/>
      <c r="AE92" s="159"/>
      <c r="AF92" s="159"/>
      <c r="AG92" s="159"/>
      <c r="AH92" s="159">
        <v>418.16048930248957</v>
      </c>
      <c r="AI92" s="159">
        <v>419.28662414188375</v>
      </c>
      <c r="AJ92" s="159">
        <v>398.65354040306687</v>
      </c>
      <c r="AK92" s="159">
        <v>422.92288715824873</v>
      </c>
      <c r="AL92" s="159">
        <v>457.77721925513532</v>
      </c>
      <c r="AM92" s="159">
        <v>521.4775631649037</v>
      </c>
      <c r="AN92" s="159">
        <v>614.09659219737159</v>
      </c>
      <c r="AO92" s="159">
        <v>729.55920326409023</v>
      </c>
      <c r="AP92" s="159">
        <v>912.71495547540792</v>
      </c>
      <c r="AQ92" s="159">
        <v>1079.9174753473692</v>
      </c>
      <c r="AR92" s="159">
        <v>1243.2873733009219</v>
      </c>
      <c r="AS92" s="159">
        <v>1424.1569943544009</v>
      </c>
      <c r="AT92" s="159">
        <v>1630.7071951539642</v>
      </c>
      <c r="AU92" s="159">
        <v>1951.3433279625879</v>
      </c>
      <c r="AV92" s="159">
        <v>2142.0682557805503</v>
      </c>
      <c r="AW92" s="159">
        <v>2313.3848422227102</v>
      </c>
      <c r="AX92" s="159">
        <v>2421.0499285393716</v>
      </c>
      <c r="AY92" s="159">
        <v>2015.5783731638746</v>
      </c>
      <c r="AZ92" s="159">
        <v>1580.0706162099857</v>
      </c>
      <c r="BA92" s="159">
        <v>1214.8216865146901</v>
      </c>
      <c r="BB92" s="159">
        <v>772.87790456233552</v>
      </c>
      <c r="BC92" s="159">
        <v>284.6003215942481</v>
      </c>
      <c r="BD92" s="159">
        <v>5.4055066668751239</v>
      </c>
      <c r="BE92" s="159">
        <v>0</v>
      </c>
      <c r="BF92" s="159">
        <v>0</v>
      </c>
      <c r="BG92" s="159">
        <v>0</v>
      </c>
      <c r="BH92" s="159">
        <v>0</v>
      </c>
      <c r="BI92" s="159">
        <v>0</v>
      </c>
      <c r="BJ92" s="159">
        <v>0</v>
      </c>
      <c r="BK92" s="159">
        <v>0</v>
      </c>
      <c r="BL92" s="159">
        <v>0</v>
      </c>
      <c r="BM92" s="159">
        <v>0</v>
      </c>
      <c r="BN92" s="159">
        <v>0</v>
      </c>
      <c r="BO92" s="159">
        <v>0</v>
      </c>
      <c r="BP92" s="159">
        <v>0</v>
      </c>
      <c r="BQ92" s="159">
        <v>0</v>
      </c>
      <c r="BR92" s="159">
        <v>0</v>
      </c>
      <c r="BS92" s="159">
        <v>0</v>
      </c>
      <c r="BT92" s="159">
        <v>0</v>
      </c>
      <c r="BU92" s="159">
        <v>0</v>
      </c>
      <c r="BV92" s="159">
        <v>0</v>
      </c>
      <c r="BW92" s="159">
        <v>0</v>
      </c>
      <c r="BX92" s="159">
        <v>0</v>
      </c>
      <c r="BY92" s="159">
        <v>0</v>
      </c>
      <c r="BZ92" s="159">
        <v>0</v>
      </c>
      <c r="CA92" s="159">
        <v>0</v>
      </c>
      <c r="CB92" s="159">
        <v>0</v>
      </c>
      <c r="CC92" s="159">
        <v>0</v>
      </c>
      <c r="CD92" s="159">
        <v>0</v>
      </c>
      <c r="CE92" s="159">
        <v>0</v>
      </c>
      <c r="CF92" s="160">
        <v>0</v>
      </c>
    </row>
    <row r="93" spans="1:84">
      <c r="A93" s="153"/>
      <c r="B93" s="63" t="s">
        <v>381</v>
      </c>
      <c r="C93" s="232" t="s">
        <v>276</v>
      </c>
      <c r="D93" s="159"/>
      <c r="E93" s="159"/>
      <c r="F93" s="159"/>
      <c r="G93" s="159"/>
      <c r="H93" s="159"/>
      <c r="I93" s="159"/>
      <c r="J93" s="159"/>
      <c r="K93" s="159"/>
      <c r="L93" s="159"/>
      <c r="M93" s="159"/>
      <c r="N93" s="159"/>
      <c r="O93" s="159"/>
      <c r="P93" s="159"/>
      <c r="Q93" s="159"/>
      <c r="R93" s="159"/>
      <c r="S93" s="159"/>
      <c r="T93" s="159"/>
      <c r="U93" s="159"/>
      <c r="V93" s="159"/>
      <c r="W93" s="159"/>
      <c r="X93" s="159"/>
      <c r="Y93" s="159"/>
      <c r="Z93" s="159"/>
      <c r="AA93" s="159"/>
      <c r="AB93" s="159"/>
      <c r="AC93" s="159"/>
      <c r="AD93" s="159"/>
      <c r="AE93" s="159"/>
      <c r="AF93" s="159"/>
      <c r="AG93" s="159"/>
      <c r="AH93" s="159">
        <v>418.16048930248957</v>
      </c>
      <c r="AI93" s="159">
        <v>418.77065880004108</v>
      </c>
      <c r="AJ93" s="159">
        <v>397.22143719851027</v>
      </c>
      <c r="AK93" s="159">
        <v>419.55093828036291</v>
      </c>
      <c r="AL93" s="159">
        <v>451.23717000958436</v>
      </c>
      <c r="AM93" s="159">
        <v>513.40674604551555</v>
      </c>
      <c r="AN93" s="159">
        <v>601.65806430262978</v>
      </c>
      <c r="AO93" s="159">
        <v>712.24732090605528</v>
      </c>
      <c r="AP93" s="159">
        <v>883.58298701786157</v>
      </c>
      <c r="AQ93" s="159">
        <v>1037.8248507659744</v>
      </c>
      <c r="AR93" s="159">
        <v>1187.4818642891419</v>
      </c>
      <c r="AS93" s="159">
        <v>1349.6076813449504</v>
      </c>
      <c r="AT93" s="159">
        <v>1532.767553394101</v>
      </c>
      <c r="AU93" s="159">
        <v>1818.6382761820428</v>
      </c>
      <c r="AV93" s="159">
        <v>1982.9202096606937</v>
      </c>
      <c r="AW93" s="159">
        <v>2120.5408668808377</v>
      </c>
      <c r="AX93" s="159">
        <v>2195.9362981545974</v>
      </c>
      <c r="AY93" s="159">
        <v>1798.1584118892126</v>
      </c>
      <c r="AZ93" s="159">
        <v>1395.9075044161125</v>
      </c>
      <c r="BA93" s="159">
        <v>1071.7437391682811</v>
      </c>
      <c r="BB93" s="159">
        <v>676.06824312508058</v>
      </c>
      <c r="BC93" s="159">
        <v>248.7371627957676</v>
      </c>
      <c r="BD93" s="159">
        <v>5.4055066668751239</v>
      </c>
      <c r="BE93" s="159">
        <v>0</v>
      </c>
      <c r="BF93" s="159">
        <v>0</v>
      </c>
      <c r="BG93" s="159">
        <v>0</v>
      </c>
      <c r="BH93" s="159">
        <v>0</v>
      </c>
      <c r="BI93" s="159">
        <v>0</v>
      </c>
      <c r="BJ93" s="159">
        <v>0</v>
      </c>
      <c r="BK93" s="159">
        <v>0</v>
      </c>
      <c r="BL93" s="159">
        <v>0</v>
      </c>
      <c r="BM93" s="159">
        <v>0</v>
      </c>
      <c r="BN93" s="159">
        <v>0</v>
      </c>
      <c r="BO93" s="159">
        <v>0</v>
      </c>
      <c r="BP93" s="159">
        <v>0</v>
      </c>
      <c r="BQ93" s="159">
        <v>0</v>
      </c>
      <c r="BR93" s="159">
        <v>0</v>
      </c>
      <c r="BS93" s="159">
        <v>0</v>
      </c>
      <c r="BT93" s="159">
        <v>0</v>
      </c>
      <c r="BU93" s="159">
        <v>0</v>
      </c>
      <c r="BV93" s="159">
        <v>0</v>
      </c>
      <c r="BW93" s="159">
        <v>0</v>
      </c>
      <c r="BX93" s="159">
        <v>0</v>
      </c>
      <c r="BY93" s="159">
        <v>0</v>
      </c>
      <c r="BZ93" s="159">
        <v>0</v>
      </c>
      <c r="CA93" s="159">
        <v>0</v>
      </c>
      <c r="CB93" s="159">
        <v>0</v>
      </c>
      <c r="CC93" s="159">
        <v>0</v>
      </c>
      <c r="CD93" s="159">
        <v>0</v>
      </c>
      <c r="CE93" s="159">
        <v>0</v>
      </c>
      <c r="CF93" s="160">
        <v>0</v>
      </c>
    </row>
    <row r="94" spans="1:84" s="109" customFormat="1">
      <c r="A94" s="170"/>
      <c r="B94" s="63" t="s">
        <v>382</v>
      </c>
      <c r="C94" s="232" t="s">
        <v>276</v>
      </c>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c r="AH94" s="159">
        <v>0</v>
      </c>
      <c r="AI94" s="159">
        <v>0.51596534184265841</v>
      </c>
      <c r="AJ94" s="159">
        <v>1.432103204556622</v>
      </c>
      <c r="AK94" s="159">
        <v>3.3719488778858722</v>
      </c>
      <c r="AL94" s="159">
        <v>6.5400492455509402</v>
      </c>
      <c r="AM94" s="159">
        <v>8.0708171193881775</v>
      </c>
      <c r="AN94" s="159">
        <v>12.438527894741734</v>
      </c>
      <c r="AO94" s="159">
        <v>17.311882358034957</v>
      </c>
      <c r="AP94" s="159">
        <v>29.131968457546407</v>
      </c>
      <c r="AQ94" s="159">
        <v>42.092624581394972</v>
      </c>
      <c r="AR94" s="159">
        <v>55.805509011780053</v>
      </c>
      <c r="AS94" s="159">
        <v>74.549313009450699</v>
      </c>
      <c r="AT94" s="159">
        <v>97.939641759863264</v>
      </c>
      <c r="AU94" s="159">
        <v>132.70505178054526</v>
      </c>
      <c r="AV94" s="159">
        <v>159.14804611985679</v>
      </c>
      <c r="AW94" s="159">
        <v>192.84397534187249</v>
      </c>
      <c r="AX94" s="159">
        <v>225.11363038477444</v>
      </c>
      <c r="AY94" s="159">
        <v>217.41996127466174</v>
      </c>
      <c r="AZ94" s="159">
        <v>184.1631117938733</v>
      </c>
      <c r="BA94" s="159">
        <v>143.07794734640916</v>
      </c>
      <c r="BB94" s="159">
        <v>96.809661437255045</v>
      </c>
      <c r="BC94" s="159">
        <v>35.863158798480491</v>
      </c>
      <c r="BD94" s="159">
        <v>0</v>
      </c>
      <c r="BE94" s="159">
        <v>0</v>
      </c>
      <c r="BF94" s="159">
        <v>0</v>
      </c>
      <c r="BG94" s="159">
        <v>0</v>
      </c>
      <c r="BH94" s="159">
        <v>0</v>
      </c>
      <c r="BI94" s="159">
        <v>0</v>
      </c>
      <c r="BJ94" s="159">
        <v>0</v>
      </c>
      <c r="BK94" s="159">
        <v>0</v>
      </c>
      <c r="BL94" s="159">
        <v>0</v>
      </c>
      <c r="BM94" s="159">
        <v>0</v>
      </c>
      <c r="BN94" s="159">
        <v>0</v>
      </c>
      <c r="BO94" s="159">
        <v>0</v>
      </c>
      <c r="BP94" s="159">
        <v>0</v>
      </c>
      <c r="BQ94" s="159">
        <v>0</v>
      </c>
      <c r="BR94" s="159">
        <v>0</v>
      </c>
      <c r="BS94" s="159">
        <v>0</v>
      </c>
      <c r="BT94" s="159">
        <v>0</v>
      </c>
      <c r="BU94" s="159">
        <v>0</v>
      </c>
      <c r="BV94" s="159">
        <v>0</v>
      </c>
      <c r="BW94" s="159">
        <v>0</v>
      </c>
      <c r="BX94" s="159">
        <v>0</v>
      </c>
      <c r="BY94" s="159">
        <v>0</v>
      </c>
      <c r="BZ94" s="159">
        <v>0</v>
      </c>
      <c r="CA94" s="159">
        <v>0</v>
      </c>
      <c r="CB94" s="159">
        <v>0</v>
      </c>
      <c r="CC94" s="159">
        <v>0</v>
      </c>
      <c r="CD94" s="159">
        <v>0</v>
      </c>
      <c r="CE94" s="159">
        <v>0</v>
      </c>
      <c r="CF94" s="160">
        <v>0</v>
      </c>
    </row>
    <row r="95" spans="1:84" ht="25.5" customHeight="1">
      <c r="A95" s="153"/>
      <c r="B95" s="43" t="s">
        <v>374</v>
      </c>
      <c r="C95" s="232"/>
      <c r="D95" s="159"/>
      <c r="E95" s="159"/>
      <c r="F95" s="159"/>
      <c r="G95" s="159"/>
      <c r="H95" s="159"/>
      <c r="I95" s="159"/>
      <c r="J95" s="159"/>
      <c r="K95" s="159"/>
      <c r="L95" s="159"/>
      <c r="M95" s="159"/>
      <c r="N95" s="159"/>
      <c r="O95" s="159"/>
      <c r="P95" s="159"/>
      <c r="Q95" s="159"/>
      <c r="R95" s="159"/>
      <c r="S95" s="159"/>
      <c r="T95" s="159"/>
      <c r="U95" s="159"/>
      <c r="V95" s="159"/>
      <c r="W95" s="159"/>
      <c r="X95" s="159"/>
      <c r="Y95" s="159"/>
      <c r="Z95" s="159"/>
      <c r="AA95" s="159"/>
      <c r="AB95" s="159"/>
      <c r="AC95" s="159"/>
      <c r="AD95" s="159"/>
      <c r="AE95" s="159"/>
      <c r="AF95" s="159"/>
      <c r="AG95" s="159"/>
      <c r="AH95" s="159">
        <v>3281.9967783071552</v>
      </c>
      <c r="AI95" s="159">
        <v>3123.4781608935268</v>
      </c>
      <c r="AJ95" s="159">
        <v>3060.9003003819598</v>
      </c>
      <c r="AK95" s="159">
        <v>3520.102751504337</v>
      </c>
      <c r="AL95" s="159">
        <v>3330.9489243084013</v>
      </c>
      <c r="AM95" s="159">
        <v>3330.1965075860762</v>
      </c>
      <c r="AN95" s="159">
        <v>3797.5082412367337</v>
      </c>
      <c r="AO95" s="159">
        <v>4155.5429084431307</v>
      </c>
      <c r="AP95" s="159">
        <v>4247.6387470262835</v>
      </c>
      <c r="AQ95" s="159">
        <v>4320.7935447471491</v>
      </c>
      <c r="AR95" s="159">
        <v>4746.2863892517635</v>
      </c>
      <c r="AS95" s="159">
        <v>4854.6377524728105</v>
      </c>
      <c r="AT95" s="159">
        <v>5032.9969339430481</v>
      </c>
      <c r="AU95" s="159">
        <v>5678.3789593564452</v>
      </c>
      <c r="AV95" s="159">
        <v>7481.6663074333774</v>
      </c>
      <c r="AW95" s="159">
        <v>7681.3420865819999</v>
      </c>
      <c r="AX95" s="159">
        <v>7614.3891188662446</v>
      </c>
      <c r="AY95" s="159">
        <v>7221.5027601501388</v>
      </c>
      <c r="AZ95" s="159">
        <v>6845.3085826359757</v>
      </c>
      <c r="BA95" s="159">
        <v>6768.3932121949974</v>
      </c>
      <c r="BB95" s="159">
        <v>6398.1200105145399</v>
      </c>
      <c r="BC95" s="159">
        <v>6597.3611376504323</v>
      </c>
      <c r="BD95" s="159">
        <v>7066.8726650109611</v>
      </c>
      <c r="BE95" s="159">
        <v>7611.1115972031812</v>
      </c>
      <c r="BF95" s="159">
        <v>7423.516108350349</v>
      </c>
      <c r="BG95" s="159">
        <v>4071.2986921050824</v>
      </c>
      <c r="BH95" s="159">
        <v>0</v>
      </c>
      <c r="BI95" s="159">
        <v>0</v>
      </c>
      <c r="BJ95" s="159">
        <v>0</v>
      </c>
      <c r="BK95" s="159">
        <v>0</v>
      </c>
      <c r="BL95" s="159">
        <v>0</v>
      </c>
      <c r="BM95" s="159">
        <v>0</v>
      </c>
      <c r="BN95" s="159">
        <v>0</v>
      </c>
      <c r="BO95" s="159">
        <v>0</v>
      </c>
      <c r="BP95" s="159">
        <v>0</v>
      </c>
      <c r="BQ95" s="159">
        <v>0</v>
      </c>
      <c r="BR95" s="159">
        <v>0</v>
      </c>
      <c r="BS95" s="159">
        <v>0</v>
      </c>
      <c r="BT95" s="159">
        <v>0</v>
      </c>
      <c r="BU95" s="159">
        <v>0</v>
      </c>
      <c r="BV95" s="159">
        <v>0</v>
      </c>
      <c r="BW95" s="159">
        <v>0</v>
      </c>
      <c r="BX95" s="159">
        <v>0</v>
      </c>
      <c r="BY95" s="159">
        <v>0</v>
      </c>
      <c r="BZ95" s="159">
        <v>0</v>
      </c>
      <c r="CA95" s="159">
        <v>0</v>
      </c>
      <c r="CB95" s="159">
        <v>0</v>
      </c>
      <c r="CC95" s="159">
        <v>0</v>
      </c>
      <c r="CD95" s="159">
        <v>0</v>
      </c>
      <c r="CE95" s="159">
        <v>0</v>
      </c>
      <c r="CF95" s="160">
        <v>0</v>
      </c>
    </row>
    <row r="96" spans="1:84">
      <c r="A96" s="153"/>
      <c r="B96" s="63" t="s">
        <v>388</v>
      </c>
      <c r="C96" s="232" t="s">
        <v>276</v>
      </c>
      <c r="D96" s="159"/>
      <c r="E96" s="159"/>
      <c r="F96" s="159"/>
      <c r="G96" s="159"/>
      <c r="H96" s="159"/>
      <c r="I96" s="159"/>
      <c r="J96" s="159"/>
      <c r="K96" s="159"/>
      <c r="L96" s="159"/>
      <c r="M96" s="159"/>
      <c r="N96" s="159"/>
      <c r="O96" s="159"/>
      <c r="P96" s="159"/>
      <c r="Q96" s="159"/>
      <c r="R96" s="159"/>
      <c r="S96" s="159"/>
      <c r="T96" s="159"/>
      <c r="U96" s="159"/>
      <c r="V96" s="159"/>
      <c r="W96" s="159"/>
      <c r="X96" s="159"/>
      <c r="Y96" s="159"/>
      <c r="Z96" s="159"/>
      <c r="AA96" s="159"/>
      <c r="AB96" s="159"/>
      <c r="AC96" s="159"/>
      <c r="AD96" s="159"/>
      <c r="AE96" s="159"/>
      <c r="AF96" s="159"/>
      <c r="AG96" s="159"/>
      <c r="AH96" s="159">
        <v>0</v>
      </c>
      <c r="AI96" s="159">
        <v>39.84751584279244</v>
      </c>
      <c r="AJ96" s="159">
        <v>60.229007980195419</v>
      </c>
      <c r="AK96" s="159">
        <v>69.624010548361824</v>
      </c>
      <c r="AL96" s="159">
        <v>109.95172924263566</v>
      </c>
      <c r="AM96" s="159">
        <v>279.87862270607803</v>
      </c>
      <c r="AN96" s="159">
        <v>508.51952416770962</v>
      </c>
      <c r="AO96" s="159">
        <v>839.16949548337914</v>
      </c>
      <c r="AP96" s="159">
        <v>1158.7459374950515</v>
      </c>
      <c r="AQ96" s="159">
        <v>1469.4351467972028</v>
      </c>
      <c r="AR96" s="159">
        <v>1800.1782090422814</v>
      </c>
      <c r="AS96" s="159">
        <v>2096.3937423861494</v>
      </c>
      <c r="AT96" s="159">
        <v>2237.8374281571027</v>
      </c>
      <c r="AU96" s="159">
        <v>2677.7242664837918</v>
      </c>
      <c r="AV96" s="159">
        <v>3142.1482053902105</v>
      </c>
      <c r="AW96" s="159">
        <v>3341.0986833654447</v>
      </c>
      <c r="AX96" s="159">
        <v>3304.1359615460492</v>
      </c>
      <c r="AY96" s="159">
        <v>2820.310220622433</v>
      </c>
      <c r="AZ96" s="159">
        <v>2585.0097601797556</v>
      </c>
      <c r="BA96" s="159">
        <v>2364.3303440775976</v>
      </c>
      <c r="BB96" s="159">
        <v>2120.4911957992144</v>
      </c>
      <c r="BC96" s="159">
        <v>1970.2192065973545</v>
      </c>
      <c r="BD96" s="159">
        <v>1889.1526332605358</v>
      </c>
      <c r="BE96" s="159">
        <v>1821.7350022774112</v>
      </c>
      <c r="BF96" s="159">
        <v>1024.4745272680677</v>
      </c>
      <c r="BG96" s="159">
        <v>394.24631738648515</v>
      </c>
      <c r="BH96" s="159">
        <v>0</v>
      </c>
      <c r="BI96" s="159">
        <v>0</v>
      </c>
      <c r="BJ96" s="159">
        <v>0</v>
      </c>
      <c r="BK96" s="159">
        <v>0</v>
      </c>
      <c r="BL96" s="159">
        <v>0</v>
      </c>
      <c r="BM96" s="159">
        <v>0</v>
      </c>
      <c r="BN96" s="159">
        <v>0</v>
      </c>
      <c r="BO96" s="159">
        <v>0</v>
      </c>
      <c r="BP96" s="159">
        <v>0</v>
      </c>
      <c r="BQ96" s="159">
        <v>0</v>
      </c>
      <c r="BR96" s="159">
        <v>0</v>
      </c>
      <c r="BS96" s="159">
        <v>0</v>
      </c>
      <c r="BT96" s="159">
        <v>0</v>
      </c>
      <c r="BU96" s="159">
        <v>0</v>
      </c>
      <c r="BV96" s="159">
        <v>0</v>
      </c>
      <c r="BW96" s="159">
        <v>0</v>
      </c>
      <c r="BX96" s="159">
        <v>0</v>
      </c>
      <c r="BY96" s="159">
        <v>0</v>
      </c>
      <c r="BZ96" s="159">
        <v>0</v>
      </c>
      <c r="CA96" s="159">
        <v>0</v>
      </c>
      <c r="CB96" s="159">
        <v>0</v>
      </c>
      <c r="CC96" s="159">
        <v>0</v>
      </c>
      <c r="CD96" s="159">
        <v>0</v>
      </c>
      <c r="CE96" s="159">
        <v>0</v>
      </c>
      <c r="CF96" s="160">
        <v>0</v>
      </c>
    </row>
    <row r="97" spans="1:84">
      <c r="A97" s="153"/>
      <c r="B97" s="63" t="s">
        <v>389</v>
      </c>
      <c r="C97" s="232" t="s">
        <v>276</v>
      </c>
      <c r="D97" s="159"/>
      <c r="E97" s="159"/>
      <c r="F97" s="159"/>
      <c r="G97" s="159"/>
      <c r="H97" s="159"/>
      <c r="I97" s="159"/>
      <c r="J97" s="159"/>
      <c r="K97" s="159"/>
      <c r="L97" s="159"/>
      <c r="M97" s="159"/>
      <c r="N97" s="159"/>
      <c r="O97" s="159"/>
      <c r="P97" s="159"/>
      <c r="Q97" s="159"/>
      <c r="R97" s="159"/>
      <c r="S97" s="159"/>
      <c r="T97" s="159"/>
      <c r="U97" s="159"/>
      <c r="V97" s="159"/>
      <c r="W97" s="159"/>
      <c r="X97" s="159"/>
      <c r="Y97" s="159"/>
      <c r="Z97" s="159"/>
      <c r="AA97" s="159"/>
      <c r="AB97" s="159"/>
      <c r="AC97" s="159"/>
      <c r="AD97" s="159"/>
      <c r="AE97" s="159"/>
      <c r="AF97" s="159"/>
      <c r="AG97" s="159"/>
      <c r="AH97" s="159">
        <v>3281.9967783071552</v>
      </c>
      <c r="AI97" s="159">
        <v>3083.6306450507345</v>
      </c>
      <c r="AJ97" s="159">
        <v>3000.6712924017647</v>
      </c>
      <c r="AK97" s="159">
        <v>3450.4787409559749</v>
      </c>
      <c r="AL97" s="159">
        <v>3220.9971950657655</v>
      </c>
      <c r="AM97" s="159">
        <v>3050.317884879998</v>
      </c>
      <c r="AN97" s="159">
        <v>3288.9887170690245</v>
      </c>
      <c r="AO97" s="159">
        <v>3316.3734129597519</v>
      </c>
      <c r="AP97" s="159">
        <v>3088.8928095312317</v>
      </c>
      <c r="AQ97" s="159">
        <v>2851.3583979499463</v>
      </c>
      <c r="AR97" s="159">
        <v>2946.1081802094823</v>
      </c>
      <c r="AS97" s="159">
        <v>2758.2440100866615</v>
      </c>
      <c r="AT97" s="159">
        <v>2795.1595057859449</v>
      </c>
      <c r="AU97" s="159">
        <v>3000.6546928726534</v>
      </c>
      <c r="AV97" s="159">
        <v>4339.5181020431673</v>
      </c>
      <c r="AW97" s="159">
        <v>4340.2434032165547</v>
      </c>
      <c r="AX97" s="159">
        <v>4310.2531573201959</v>
      </c>
      <c r="AY97" s="159">
        <v>4401.1925395277058</v>
      </c>
      <c r="AZ97" s="159">
        <v>4260.2988224562205</v>
      </c>
      <c r="BA97" s="159">
        <v>4404.0628681174003</v>
      </c>
      <c r="BB97" s="159">
        <v>4277.6288147153255</v>
      </c>
      <c r="BC97" s="159">
        <v>4627.1419310530782</v>
      </c>
      <c r="BD97" s="159">
        <v>5177.7200317504257</v>
      </c>
      <c r="BE97" s="159">
        <v>5789.3765949257695</v>
      </c>
      <c r="BF97" s="159">
        <v>6399.0415810822806</v>
      </c>
      <c r="BG97" s="159">
        <v>3677.0523747185971</v>
      </c>
      <c r="BH97" s="159">
        <v>0</v>
      </c>
      <c r="BI97" s="159">
        <v>0</v>
      </c>
      <c r="BJ97" s="159">
        <v>0</v>
      </c>
      <c r="BK97" s="159">
        <v>0</v>
      </c>
      <c r="BL97" s="159">
        <v>0</v>
      </c>
      <c r="BM97" s="159">
        <v>0</v>
      </c>
      <c r="BN97" s="159">
        <v>0</v>
      </c>
      <c r="BO97" s="159">
        <v>0</v>
      </c>
      <c r="BP97" s="159">
        <v>0</v>
      </c>
      <c r="BQ97" s="159">
        <v>0</v>
      </c>
      <c r="BR97" s="159">
        <v>0</v>
      </c>
      <c r="BS97" s="159">
        <v>0</v>
      </c>
      <c r="BT97" s="159">
        <v>0</v>
      </c>
      <c r="BU97" s="159">
        <v>0</v>
      </c>
      <c r="BV97" s="159">
        <v>0</v>
      </c>
      <c r="BW97" s="159">
        <v>0</v>
      </c>
      <c r="BX97" s="159">
        <v>0</v>
      </c>
      <c r="BY97" s="159">
        <v>0</v>
      </c>
      <c r="BZ97" s="159">
        <v>0</v>
      </c>
      <c r="CA97" s="159">
        <v>0</v>
      </c>
      <c r="CB97" s="159">
        <v>0</v>
      </c>
      <c r="CC97" s="159">
        <v>0</v>
      </c>
      <c r="CD97" s="159">
        <v>0</v>
      </c>
      <c r="CE97" s="159">
        <v>0</v>
      </c>
      <c r="CF97" s="160">
        <v>0</v>
      </c>
    </row>
    <row r="98" spans="1:84">
      <c r="A98" s="153"/>
      <c r="B98" s="43" t="s">
        <v>352</v>
      </c>
      <c r="C98" s="232" t="s">
        <v>267</v>
      </c>
      <c r="D98" s="159"/>
      <c r="E98" s="159"/>
      <c r="F98" s="159"/>
      <c r="G98" s="159"/>
      <c r="H98" s="159"/>
      <c r="I98" s="159"/>
      <c r="J98" s="159"/>
      <c r="K98" s="159"/>
      <c r="L98" s="159"/>
      <c r="M98" s="159"/>
      <c r="N98" s="159"/>
      <c r="O98" s="159"/>
      <c r="P98" s="159"/>
      <c r="Q98" s="159"/>
      <c r="R98" s="159"/>
      <c r="S98" s="159"/>
      <c r="T98" s="159"/>
      <c r="U98" s="159"/>
      <c r="V98" s="159"/>
      <c r="W98" s="159"/>
      <c r="X98" s="159"/>
      <c r="Y98" s="159"/>
      <c r="Z98" s="159"/>
      <c r="AA98" s="159"/>
      <c r="AB98" s="159"/>
      <c r="AC98" s="159"/>
      <c r="AD98" s="159"/>
      <c r="AE98" s="159"/>
      <c r="AF98" s="159"/>
      <c r="AG98" s="159"/>
      <c r="AH98" s="159">
        <v>536.59052215638849</v>
      </c>
      <c r="AI98" s="159">
        <v>522.19114435842732</v>
      </c>
      <c r="AJ98" s="159">
        <v>514.36375480537561</v>
      </c>
      <c r="AK98" s="159">
        <v>526.54547909146106</v>
      </c>
      <c r="AL98" s="159">
        <v>573.67120565076448</v>
      </c>
      <c r="AM98" s="159">
        <v>559.58310507851718</v>
      </c>
      <c r="AN98" s="159">
        <v>516.69323742813947</v>
      </c>
      <c r="AO98" s="159">
        <v>507.81588382217092</v>
      </c>
      <c r="AP98" s="159">
        <v>603.25854128365313</v>
      </c>
      <c r="AQ98" s="159">
        <v>573.02900282383041</v>
      </c>
      <c r="AR98" s="159">
        <v>547.17643067011272</v>
      </c>
      <c r="AS98" s="159">
        <v>515.63429376606473</v>
      </c>
      <c r="AT98" s="159">
        <v>520.81110952536142</v>
      </c>
      <c r="AU98" s="159">
        <v>537.64201140178989</v>
      </c>
      <c r="AV98" s="159">
        <v>543.47786744524285</v>
      </c>
      <c r="AW98" s="159">
        <v>560.04779949528915</v>
      </c>
      <c r="AX98" s="159">
        <v>553.52144873961436</v>
      </c>
      <c r="AY98" s="159">
        <v>553.63430115095071</v>
      </c>
      <c r="AZ98" s="159">
        <v>516.35029470174152</v>
      </c>
      <c r="BA98" s="159">
        <v>519.61931229296067</v>
      </c>
      <c r="BB98" s="159">
        <v>517.45940745460132</v>
      </c>
      <c r="BC98" s="159">
        <v>509.46595707454674</v>
      </c>
      <c r="BD98" s="159">
        <v>530.23918947570098</v>
      </c>
      <c r="BE98" s="159">
        <v>538.84170480052694</v>
      </c>
      <c r="BF98" s="159">
        <v>543.72746440827621</v>
      </c>
      <c r="BG98" s="159">
        <v>509.81023403682627</v>
      </c>
      <c r="BH98" s="159">
        <v>528.20014862657411</v>
      </c>
      <c r="BI98" s="159">
        <v>514.68137744168268</v>
      </c>
      <c r="BJ98" s="159">
        <v>516.58923936245947</v>
      </c>
      <c r="BK98" s="159">
        <v>550.42806924479873</v>
      </c>
      <c r="BL98" s="159">
        <v>663.74516667607509</v>
      </c>
      <c r="BM98" s="159">
        <v>686.87259736456144</v>
      </c>
      <c r="BN98" s="159">
        <v>671.08994990848043</v>
      </c>
      <c r="BO98" s="159">
        <v>672.94647267532434</v>
      </c>
      <c r="BP98" s="159">
        <v>689.24024127876999</v>
      </c>
      <c r="BQ98" s="159">
        <v>689.24125247139318</v>
      </c>
      <c r="BR98" s="159">
        <v>699.09521600944379</v>
      </c>
      <c r="BS98" s="159">
        <v>700.52036519523119</v>
      </c>
      <c r="BT98" s="159">
        <v>635.63153720576929</v>
      </c>
      <c r="BU98" s="159">
        <v>619.66265212384928</v>
      </c>
      <c r="BV98" s="159">
        <v>613.81192839353912</v>
      </c>
      <c r="BW98" s="159">
        <v>594.36458204107782</v>
      </c>
      <c r="BX98" s="159">
        <v>489.45722698211841</v>
      </c>
      <c r="BY98" s="159">
        <v>488.83983738767557</v>
      </c>
      <c r="BZ98" s="159">
        <v>461.18472867066356</v>
      </c>
      <c r="CA98" s="159">
        <v>464.9472715436043</v>
      </c>
      <c r="CB98" s="159">
        <v>481.05347928391649</v>
      </c>
      <c r="CC98" s="159">
        <v>477.57393563989666</v>
      </c>
      <c r="CD98" s="159">
        <v>461.06148216415147</v>
      </c>
      <c r="CE98" s="159">
        <v>439.29465236606814</v>
      </c>
      <c r="CF98" s="160">
        <v>421.49526757969642</v>
      </c>
    </row>
    <row r="99" spans="1:84">
      <c r="A99" s="153"/>
      <c r="B99" s="43" t="s">
        <v>301</v>
      </c>
      <c r="C99" s="232" t="s">
        <v>267</v>
      </c>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59"/>
      <c r="AH99" s="159"/>
      <c r="AI99" s="159"/>
      <c r="AJ99" s="159"/>
      <c r="AK99" s="159"/>
      <c r="AL99" s="159"/>
      <c r="AM99" s="159"/>
      <c r="AN99" s="159"/>
      <c r="AO99" s="159"/>
      <c r="AP99" s="159"/>
      <c r="AQ99" s="159"/>
      <c r="AR99" s="159"/>
      <c r="AS99" s="159"/>
      <c r="AT99" s="159"/>
      <c r="AU99" s="159"/>
      <c r="AV99" s="159"/>
      <c r="AW99" s="159"/>
      <c r="AX99" s="159"/>
      <c r="AY99" s="159"/>
      <c r="AZ99" s="159"/>
      <c r="BA99" s="159"/>
      <c r="BB99" s="159"/>
      <c r="BC99" s="159"/>
      <c r="BD99" s="159"/>
      <c r="BE99" s="159"/>
      <c r="BF99" s="159"/>
      <c r="BG99" s="159"/>
      <c r="BH99" s="159"/>
      <c r="BI99" s="159"/>
      <c r="BJ99" s="159"/>
      <c r="BK99" s="159"/>
      <c r="BL99" s="159">
        <v>7.8765228967977787</v>
      </c>
      <c r="BM99" s="159">
        <v>9.9287466236996416</v>
      </c>
      <c r="BN99" s="159">
        <v>12.80032751117311</v>
      </c>
      <c r="BO99" s="159">
        <v>12.939215600587922</v>
      </c>
      <c r="BP99" s="159">
        <v>12.564711526279794</v>
      </c>
      <c r="BQ99" s="159">
        <v>12.077739945176152</v>
      </c>
      <c r="BR99" s="159">
        <v>48.591238108837004</v>
      </c>
      <c r="BS99" s="159">
        <v>56.293787166594932</v>
      </c>
      <c r="BT99" s="159">
        <v>51.882209760736245</v>
      </c>
      <c r="BU99" s="159">
        <v>60.175813707811244</v>
      </c>
      <c r="BV99" s="159">
        <v>49.726183524948972</v>
      </c>
      <c r="BW99" s="159">
        <v>51.956872604882619</v>
      </c>
      <c r="BX99" s="159">
        <v>47.029659886353237</v>
      </c>
      <c r="BY99" s="159">
        <v>47.46418923830867</v>
      </c>
      <c r="BZ99" s="159">
        <v>44.908003747480528</v>
      </c>
      <c r="CA99" s="159">
        <v>44.174649658969237</v>
      </c>
      <c r="CB99" s="159">
        <v>43.395243306489895</v>
      </c>
      <c r="CC99" s="159">
        <v>42.640967537129221</v>
      </c>
      <c r="CD99" s="159">
        <v>41.735004372564525</v>
      </c>
      <c r="CE99" s="159">
        <v>40.743609090392276</v>
      </c>
      <c r="CF99" s="160">
        <v>39.745435436491938</v>
      </c>
    </row>
    <row r="100" spans="1:84" ht="25.5" customHeight="1">
      <c r="A100" s="153"/>
      <c r="B100" s="43" t="s">
        <v>302</v>
      </c>
      <c r="C100" s="232" t="s">
        <v>267</v>
      </c>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c r="AA100" s="159"/>
      <c r="AB100" s="159"/>
      <c r="AC100" s="159"/>
      <c r="AD100" s="159"/>
      <c r="AE100" s="159"/>
      <c r="AF100" s="159"/>
      <c r="AG100" s="159"/>
      <c r="AH100" s="159">
        <v>0</v>
      </c>
      <c r="AI100" s="159">
        <v>12.597198934559259</v>
      </c>
      <c r="AJ100" s="159">
        <v>62.522916400579014</v>
      </c>
      <c r="AK100" s="159">
        <v>112.98542712627103</v>
      </c>
      <c r="AL100" s="159">
        <v>173.60421535401761</v>
      </c>
      <c r="AM100" s="159">
        <v>240.51126847708167</v>
      </c>
      <c r="AN100" s="159">
        <v>294.6090590478131</v>
      </c>
      <c r="AO100" s="159">
        <v>365.4763313408215</v>
      </c>
      <c r="AP100" s="159">
        <v>462.82415845797328</v>
      </c>
      <c r="AQ100" s="159">
        <v>537.16119084308639</v>
      </c>
      <c r="AR100" s="159">
        <v>599.17918997276956</v>
      </c>
      <c r="AS100" s="159">
        <v>659.79242633583465</v>
      </c>
      <c r="AT100" s="159">
        <v>724.32229811011177</v>
      </c>
      <c r="AU100" s="159">
        <v>838.89909525076064</v>
      </c>
      <c r="AV100" s="159">
        <v>52.510778145983188</v>
      </c>
      <c r="AW100" s="159">
        <v>0</v>
      </c>
      <c r="AX100" s="159">
        <v>0</v>
      </c>
      <c r="AY100" s="159">
        <v>0</v>
      </c>
      <c r="AZ100" s="159">
        <v>0</v>
      </c>
      <c r="BA100" s="159">
        <v>0</v>
      </c>
      <c r="BB100" s="159">
        <v>0</v>
      </c>
      <c r="BC100" s="159">
        <v>0</v>
      </c>
      <c r="BD100" s="159">
        <v>0</v>
      </c>
      <c r="BE100" s="159">
        <v>0</v>
      </c>
      <c r="BF100" s="159">
        <v>0</v>
      </c>
      <c r="BG100" s="159">
        <v>0</v>
      </c>
      <c r="BH100" s="159">
        <v>0</v>
      </c>
      <c r="BI100" s="159">
        <v>0</v>
      </c>
      <c r="BJ100" s="159">
        <v>0</v>
      </c>
      <c r="BK100" s="159">
        <v>0</v>
      </c>
      <c r="BL100" s="159">
        <v>0</v>
      </c>
      <c r="BM100" s="159">
        <v>0</v>
      </c>
      <c r="BN100" s="159">
        <v>0</v>
      </c>
      <c r="BO100" s="159">
        <v>0</v>
      </c>
      <c r="BP100" s="159">
        <v>0</v>
      </c>
      <c r="BQ100" s="159">
        <v>0</v>
      </c>
      <c r="BR100" s="159">
        <v>0</v>
      </c>
      <c r="BS100" s="159">
        <v>0</v>
      </c>
      <c r="BT100" s="159">
        <v>0</v>
      </c>
      <c r="BU100" s="159">
        <v>0</v>
      </c>
      <c r="BV100" s="159">
        <v>0</v>
      </c>
      <c r="BW100" s="159">
        <v>0</v>
      </c>
      <c r="BX100" s="159">
        <v>0</v>
      </c>
      <c r="BY100" s="159">
        <v>0</v>
      </c>
      <c r="BZ100" s="159">
        <v>0</v>
      </c>
      <c r="CA100" s="159">
        <v>0</v>
      </c>
      <c r="CB100" s="159">
        <v>0</v>
      </c>
      <c r="CC100" s="159">
        <v>0</v>
      </c>
      <c r="CD100" s="159">
        <v>0</v>
      </c>
      <c r="CE100" s="159">
        <v>0</v>
      </c>
      <c r="CF100" s="160">
        <v>0</v>
      </c>
    </row>
    <row r="101" spans="1:84">
      <c r="A101" s="153"/>
      <c r="B101" s="43" t="s">
        <v>399</v>
      </c>
      <c r="C101" s="158" t="s">
        <v>267</v>
      </c>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c r="AA101" s="159"/>
      <c r="AB101" s="159"/>
      <c r="AC101" s="159"/>
      <c r="AD101" s="159"/>
      <c r="AE101" s="159"/>
      <c r="AF101" s="159"/>
      <c r="AG101" s="159"/>
      <c r="AH101" s="159">
        <v>0</v>
      </c>
      <c r="AI101" s="159">
        <v>0</v>
      </c>
      <c r="AJ101" s="159">
        <v>0</v>
      </c>
      <c r="AK101" s="159">
        <v>0</v>
      </c>
      <c r="AL101" s="159">
        <v>0</v>
      </c>
      <c r="AM101" s="159">
        <v>0</v>
      </c>
      <c r="AN101" s="159">
        <v>0</v>
      </c>
      <c r="AO101" s="159">
        <v>0</v>
      </c>
      <c r="AP101" s="159">
        <v>0</v>
      </c>
      <c r="AQ101" s="159">
        <v>0</v>
      </c>
      <c r="AR101" s="159">
        <v>0</v>
      </c>
      <c r="AS101" s="159">
        <v>0</v>
      </c>
      <c r="AT101" s="159">
        <v>0</v>
      </c>
      <c r="AU101" s="159">
        <v>0</v>
      </c>
      <c r="AV101" s="159">
        <v>0</v>
      </c>
      <c r="AW101" s="159">
        <v>0</v>
      </c>
      <c r="AX101" s="159">
        <v>0</v>
      </c>
      <c r="AY101" s="159">
        <v>0</v>
      </c>
      <c r="AZ101" s="159">
        <v>0</v>
      </c>
      <c r="BA101" s="159">
        <v>0</v>
      </c>
      <c r="BB101" s="159">
        <v>0</v>
      </c>
      <c r="BC101" s="159">
        <v>0</v>
      </c>
      <c r="BD101" s="159">
        <v>0</v>
      </c>
      <c r="BE101" s="159">
        <v>0</v>
      </c>
      <c r="BF101" s="159">
        <v>0</v>
      </c>
      <c r="BG101" s="159">
        <v>0</v>
      </c>
      <c r="BH101" s="159">
        <v>0</v>
      </c>
      <c r="BI101" s="159">
        <v>1367.2255122263691</v>
      </c>
      <c r="BJ101" s="159">
        <v>0</v>
      </c>
      <c r="BK101" s="159">
        <v>0</v>
      </c>
      <c r="BL101" s="159">
        <v>0</v>
      </c>
      <c r="BM101" s="159">
        <v>0</v>
      </c>
      <c r="BN101" s="159">
        <v>0</v>
      </c>
      <c r="BO101" s="159">
        <v>0</v>
      </c>
      <c r="BP101" s="159">
        <v>0</v>
      </c>
      <c r="BQ101" s="159">
        <v>0</v>
      </c>
      <c r="BR101" s="159">
        <v>0</v>
      </c>
      <c r="BS101" s="159">
        <v>0</v>
      </c>
      <c r="BT101" s="159">
        <v>0</v>
      </c>
      <c r="BU101" s="159">
        <v>0</v>
      </c>
      <c r="BV101" s="159">
        <v>0</v>
      </c>
      <c r="BW101" s="159">
        <v>0</v>
      </c>
      <c r="BX101" s="159">
        <v>0</v>
      </c>
      <c r="BY101" s="159">
        <v>0</v>
      </c>
      <c r="BZ101" s="159">
        <v>0</v>
      </c>
      <c r="CA101" s="159">
        <v>0</v>
      </c>
      <c r="CB101" s="159">
        <v>0</v>
      </c>
      <c r="CC101" s="159">
        <v>0</v>
      </c>
      <c r="CD101" s="159">
        <v>0</v>
      </c>
      <c r="CE101" s="159">
        <v>0</v>
      </c>
      <c r="CF101" s="160">
        <v>0</v>
      </c>
    </row>
    <row r="102" spans="1:84">
      <c r="A102" s="153"/>
      <c r="B102" s="65" t="s">
        <v>400</v>
      </c>
      <c r="C102" s="158" t="s">
        <v>267</v>
      </c>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c r="AA102" s="159"/>
      <c r="AB102" s="159"/>
      <c r="AC102" s="159"/>
      <c r="AD102" s="159"/>
      <c r="AE102" s="159"/>
      <c r="AF102" s="159"/>
      <c r="AG102" s="159"/>
      <c r="AH102" s="159">
        <v>0</v>
      </c>
      <c r="AI102" s="159">
        <v>0</v>
      </c>
      <c r="AJ102" s="159">
        <v>0</v>
      </c>
      <c r="AK102" s="159">
        <v>0</v>
      </c>
      <c r="AL102" s="159">
        <v>0</v>
      </c>
      <c r="AM102" s="159">
        <v>0</v>
      </c>
      <c r="AN102" s="159">
        <v>0</v>
      </c>
      <c r="AO102" s="159">
        <v>0</v>
      </c>
      <c r="AP102" s="159">
        <v>0</v>
      </c>
      <c r="AQ102" s="159">
        <v>0</v>
      </c>
      <c r="AR102" s="159">
        <v>0</v>
      </c>
      <c r="AS102" s="159">
        <v>0</v>
      </c>
      <c r="AT102" s="159">
        <v>0</v>
      </c>
      <c r="AU102" s="159">
        <v>0</v>
      </c>
      <c r="AV102" s="159">
        <v>0</v>
      </c>
      <c r="AW102" s="159">
        <v>0</v>
      </c>
      <c r="AX102" s="159">
        <v>0</v>
      </c>
      <c r="AY102" s="159">
        <v>0</v>
      </c>
      <c r="AZ102" s="159">
        <v>0</v>
      </c>
      <c r="BA102" s="159">
        <v>0</v>
      </c>
      <c r="BB102" s="159">
        <v>0</v>
      </c>
      <c r="BC102" s="159">
        <v>0</v>
      </c>
      <c r="BD102" s="159">
        <v>0</v>
      </c>
      <c r="BE102" s="159">
        <v>0</v>
      </c>
      <c r="BF102" s="159">
        <v>0</v>
      </c>
      <c r="BG102" s="159">
        <v>0</v>
      </c>
      <c r="BH102" s="159">
        <v>819.92889291457095</v>
      </c>
      <c r="BI102" s="159">
        <v>395.44177873359621</v>
      </c>
      <c r="BJ102" s="159">
        <v>0</v>
      </c>
      <c r="BK102" s="159">
        <v>0</v>
      </c>
      <c r="BL102" s="159">
        <v>0</v>
      </c>
      <c r="BM102" s="159">
        <v>0</v>
      </c>
      <c r="BN102" s="159">
        <v>0</v>
      </c>
      <c r="BO102" s="159">
        <v>0</v>
      </c>
      <c r="BP102" s="159">
        <v>0</v>
      </c>
      <c r="BQ102" s="159">
        <v>0</v>
      </c>
      <c r="BR102" s="159">
        <v>0</v>
      </c>
      <c r="BS102" s="159">
        <v>0</v>
      </c>
      <c r="BT102" s="159">
        <v>0</v>
      </c>
      <c r="BU102" s="159">
        <v>0</v>
      </c>
      <c r="BV102" s="159">
        <v>0</v>
      </c>
      <c r="BW102" s="159">
        <v>0</v>
      </c>
      <c r="BX102" s="159">
        <v>0</v>
      </c>
      <c r="BY102" s="159">
        <v>0</v>
      </c>
      <c r="BZ102" s="159">
        <v>0</v>
      </c>
      <c r="CA102" s="159">
        <v>0</v>
      </c>
      <c r="CB102" s="159">
        <v>0</v>
      </c>
      <c r="CC102" s="159">
        <v>0</v>
      </c>
      <c r="CD102" s="159">
        <v>0</v>
      </c>
      <c r="CE102" s="159">
        <v>0</v>
      </c>
      <c r="CF102" s="160">
        <v>0</v>
      </c>
    </row>
    <row r="103" spans="1:84">
      <c r="A103" s="153"/>
      <c r="B103" s="43" t="s">
        <v>401</v>
      </c>
      <c r="C103" s="158" t="s">
        <v>267</v>
      </c>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v>0</v>
      </c>
      <c r="AI103" s="159">
        <v>0</v>
      </c>
      <c r="AJ103" s="159">
        <v>0</v>
      </c>
      <c r="AK103" s="159">
        <v>0</v>
      </c>
      <c r="AL103" s="159">
        <v>0</v>
      </c>
      <c r="AM103" s="159">
        <v>0</v>
      </c>
      <c r="AN103" s="159">
        <v>0</v>
      </c>
      <c r="AO103" s="159">
        <v>0</v>
      </c>
      <c r="AP103" s="159">
        <v>0</v>
      </c>
      <c r="AQ103" s="159">
        <v>0</v>
      </c>
      <c r="AR103" s="159">
        <v>0</v>
      </c>
      <c r="AS103" s="159">
        <v>0</v>
      </c>
      <c r="AT103" s="159">
        <v>0</v>
      </c>
      <c r="AU103" s="159">
        <v>0</v>
      </c>
      <c r="AV103" s="159">
        <v>0</v>
      </c>
      <c r="AW103" s="159">
        <v>0</v>
      </c>
      <c r="AX103" s="159">
        <v>0</v>
      </c>
      <c r="AY103" s="159">
        <v>0</v>
      </c>
      <c r="AZ103" s="159">
        <v>0</v>
      </c>
      <c r="BA103" s="159">
        <v>0</v>
      </c>
      <c r="BB103" s="159">
        <v>0</v>
      </c>
      <c r="BC103" s="159">
        <v>0</v>
      </c>
      <c r="BD103" s="159">
        <v>535.47292582696207</v>
      </c>
      <c r="BE103" s="159">
        <v>629.01669293573025</v>
      </c>
      <c r="BF103" s="159">
        <v>631.10799502144653</v>
      </c>
      <c r="BG103" s="159">
        <v>678.63436655369708</v>
      </c>
      <c r="BH103" s="159">
        <v>696.66448806069536</v>
      </c>
      <c r="BI103" s="159">
        <v>717.15858213240119</v>
      </c>
      <c r="BJ103" s="159">
        <v>739.83411194674261</v>
      </c>
      <c r="BK103" s="159">
        <v>754.7775208472176</v>
      </c>
      <c r="BL103" s="159">
        <v>754.15803132654094</v>
      </c>
      <c r="BM103" s="159">
        <v>773.9719086108164</v>
      </c>
      <c r="BN103" s="159">
        <v>800.18594942258062</v>
      </c>
      <c r="BO103" s="159">
        <v>798.63996386798021</v>
      </c>
      <c r="BP103" s="159">
        <v>796.01547683836839</v>
      </c>
      <c r="BQ103" s="159">
        <v>794.62266308243909</v>
      </c>
      <c r="BR103" s="159">
        <v>792.2503271955228</v>
      </c>
      <c r="BS103" s="159">
        <v>799.20165073836188</v>
      </c>
      <c r="BT103" s="159">
        <v>788.71909444798177</v>
      </c>
      <c r="BU103" s="159">
        <v>810.21794209474479</v>
      </c>
      <c r="BV103" s="159">
        <v>567.15869479811113</v>
      </c>
      <c r="BW103" s="159">
        <v>299.58909986981092</v>
      </c>
      <c r="BX103" s="159">
        <v>0</v>
      </c>
      <c r="BY103" s="159">
        <v>0</v>
      </c>
      <c r="BZ103" s="159">
        <v>0</v>
      </c>
      <c r="CA103" s="159">
        <v>0</v>
      </c>
      <c r="CB103" s="159">
        <v>0</v>
      </c>
      <c r="CC103" s="159">
        <v>0</v>
      </c>
      <c r="CD103" s="159">
        <v>0</v>
      </c>
      <c r="CE103" s="159">
        <v>0</v>
      </c>
      <c r="CF103" s="160">
        <v>0</v>
      </c>
    </row>
    <row r="104" spans="1:84">
      <c r="A104" s="153"/>
      <c r="B104" s="65" t="s">
        <v>34</v>
      </c>
      <c r="C104" s="232" t="s">
        <v>276</v>
      </c>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c r="AA104" s="159"/>
      <c r="AB104" s="159"/>
      <c r="AC104" s="159"/>
      <c r="AD104" s="159"/>
      <c r="AE104" s="159"/>
      <c r="AF104" s="159"/>
      <c r="AG104" s="159"/>
      <c r="AH104" s="159">
        <v>0</v>
      </c>
      <c r="AI104" s="159">
        <v>0</v>
      </c>
      <c r="AJ104" s="159">
        <v>0</v>
      </c>
      <c r="AK104" s="159">
        <v>0</v>
      </c>
      <c r="AL104" s="159">
        <v>0</v>
      </c>
      <c r="AM104" s="159">
        <v>0</v>
      </c>
      <c r="AN104" s="159">
        <v>0</v>
      </c>
      <c r="AO104" s="159">
        <v>0</v>
      </c>
      <c r="AP104" s="159">
        <v>0</v>
      </c>
      <c r="AQ104" s="159">
        <v>0</v>
      </c>
      <c r="AR104" s="159">
        <v>0</v>
      </c>
      <c r="AS104" s="159">
        <v>0</v>
      </c>
      <c r="AT104" s="159">
        <v>0</v>
      </c>
      <c r="AU104" s="159">
        <v>0</v>
      </c>
      <c r="AV104" s="159">
        <v>0</v>
      </c>
      <c r="AW104" s="159">
        <v>0</v>
      </c>
      <c r="AX104" s="159">
        <v>0</v>
      </c>
      <c r="AY104" s="159">
        <v>0</v>
      </c>
      <c r="AZ104" s="159">
        <v>0</v>
      </c>
      <c r="BA104" s="159">
        <v>0</v>
      </c>
      <c r="BB104" s="159">
        <v>0</v>
      </c>
      <c r="BC104" s="159">
        <v>0</v>
      </c>
      <c r="BD104" s="159">
        <v>0</v>
      </c>
      <c r="BE104" s="159">
        <v>0</v>
      </c>
      <c r="BF104" s="159">
        <v>0</v>
      </c>
      <c r="BG104" s="159">
        <v>3849.3155682860861</v>
      </c>
      <c r="BH104" s="159">
        <v>9551.2812813225391</v>
      </c>
      <c r="BI104" s="159">
        <v>10006.358220913777</v>
      </c>
      <c r="BJ104" s="159">
        <v>10416.452250457309</v>
      </c>
      <c r="BK104" s="159">
        <v>10908.653736337632</v>
      </c>
      <c r="BL104" s="159">
        <v>11009.998562341705</v>
      </c>
      <c r="BM104" s="159">
        <v>11463.126868479032</v>
      </c>
      <c r="BN104" s="159">
        <v>11407.857451277043</v>
      </c>
      <c r="BO104" s="159">
        <v>10951.858465651112</v>
      </c>
      <c r="BP104" s="159">
        <v>10031.531711836114</v>
      </c>
      <c r="BQ104" s="159">
        <v>9227.2382212411721</v>
      </c>
      <c r="BR104" s="159">
        <v>8513.7553804432828</v>
      </c>
      <c r="BS104" s="159">
        <v>7813.6125783809694</v>
      </c>
      <c r="BT104" s="159">
        <v>7120.625269570005</v>
      </c>
      <c r="BU104" s="159">
        <v>6642.1465775626302</v>
      </c>
      <c r="BV104" s="159">
        <v>6228.9018361731851</v>
      </c>
      <c r="BW104" s="159">
        <v>5991.7129517369785</v>
      </c>
      <c r="BX104" s="159">
        <v>5693.7025897270596</v>
      </c>
      <c r="BY104" s="159">
        <v>5471.5301715440401</v>
      </c>
      <c r="BZ104" s="159">
        <v>5236.2983931307563</v>
      </c>
      <c r="CA104" s="159">
        <v>5430.0773625226302</v>
      </c>
      <c r="CB104" s="159">
        <v>5740.9264117463144</v>
      </c>
      <c r="CC104" s="159">
        <v>5685.5648883646118</v>
      </c>
      <c r="CD104" s="159">
        <v>5414.7221028662789</v>
      </c>
      <c r="CE104" s="159">
        <v>5022.0300024898379</v>
      </c>
      <c r="CF104" s="160">
        <v>4801.0712503795939</v>
      </c>
    </row>
    <row r="105" spans="1:84" ht="25.5" customHeight="1">
      <c r="A105" s="153"/>
      <c r="B105" s="10" t="s">
        <v>309</v>
      </c>
      <c r="C105" s="232" t="s">
        <v>267</v>
      </c>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c r="AA105" s="159"/>
      <c r="AB105" s="159"/>
      <c r="AC105" s="159"/>
      <c r="AD105" s="159"/>
      <c r="AE105" s="159"/>
      <c r="AF105" s="159"/>
      <c r="AG105" s="159"/>
      <c r="AH105" s="159">
        <v>0</v>
      </c>
      <c r="AI105" s="159">
        <v>0</v>
      </c>
      <c r="AJ105" s="159">
        <v>0</v>
      </c>
      <c r="AK105" s="159">
        <v>0</v>
      </c>
      <c r="AL105" s="159">
        <v>0</v>
      </c>
      <c r="AM105" s="159">
        <v>0</v>
      </c>
      <c r="AN105" s="159">
        <v>0</v>
      </c>
      <c r="AO105" s="159">
        <v>0</v>
      </c>
      <c r="AP105" s="159">
        <v>0</v>
      </c>
      <c r="AQ105" s="159">
        <v>0</v>
      </c>
      <c r="AR105" s="159">
        <v>0</v>
      </c>
      <c r="AS105" s="159">
        <v>0</v>
      </c>
      <c r="AT105" s="159">
        <v>0</v>
      </c>
      <c r="AU105" s="159">
        <v>0</v>
      </c>
      <c r="AV105" s="159">
        <v>0</v>
      </c>
      <c r="AW105" s="159">
        <v>0</v>
      </c>
      <c r="AX105" s="159">
        <v>0</v>
      </c>
      <c r="AY105" s="159">
        <v>0</v>
      </c>
      <c r="AZ105" s="159">
        <v>0</v>
      </c>
      <c r="BA105" s="159">
        <v>0</v>
      </c>
      <c r="BB105" s="159">
        <v>0</v>
      </c>
      <c r="BC105" s="159">
        <v>0</v>
      </c>
      <c r="BD105" s="159">
        <v>0</v>
      </c>
      <c r="BE105" s="159">
        <v>0</v>
      </c>
      <c r="BF105" s="159">
        <v>0</v>
      </c>
      <c r="BG105" s="159">
        <v>0</v>
      </c>
      <c r="BH105" s="159">
        <v>0</v>
      </c>
      <c r="BI105" s="159">
        <v>0</v>
      </c>
      <c r="BJ105" s="159">
        <v>0</v>
      </c>
      <c r="BK105" s="159">
        <v>0</v>
      </c>
      <c r="BL105" s="159">
        <v>0</v>
      </c>
      <c r="BM105" s="159">
        <v>0</v>
      </c>
      <c r="BN105" s="159">
        <v>0</v>
      </c>
      <c r="BO105" s="159">
        <v>0</v>
      </c>
      <c r="BP105" s="159">
        <v>0</v>
      </c>
      <c r="BQ105" s="159">
        <v>19.481546825286181</v>
      </c>
      <c r="BR105" s="159">
        <v>166.21078765968011</v>
      </c>
      <c r="BS105" s="159">
        <v>160.90331674166137</v>
      </c>
      <c r="BT105" s="159">
        <v>538.84308869491872</v>
      </c>
      <c r="BU105" s="159">
        <v>1126.3141702009464</v>
      </c>
      <c r="BV105" s="159">
        <v>1354.4218667342757</v>
      </c>
      <c r="BW105" s="159">
        <v>1556.6034699835475</v>
      </c>
      <c r="BX105" s="159">
        <v>2125.8470761248059</v>
      </c>
      <c r="BY105" s="159">
        <v>2543.6281231245621</v>
      </c>
      <c r="BZ105" s="159">
        <v>2857.5911516876681</v>
      </c>
      <c r="CA105" s="159">
        <v>3689.5226474309848</v>
      </c>
      <c r="CB105" s="159">
        <v>4602.6556324318926</v>
      </c>
      <c r="CC105" s="159">
        <v>5387.3766694540327</v>
      </c>
      <c r="CD105" s="159">
        <v>5855.9980984794502</v>
      </c>
      <c r="CE105" s="159">
        <v>6140.7008105659861</v>
      </c>
      <c r="CF105" s="160">
        <v>6671.3269079544207</v>
      </c>
    </row>
    <row r="106" spans="1:84">
      <c r="A106" s="153"/>
      <c r="B106" s="43" t="s">
        <v>310</v>
      </c>
      <c r="C106" s="232" t="s">
        <v>267</v>
      </c>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c r="AA106" s="159"/>
      <c r="AB106" s="159"/>
      <c r="AC106" s="159"/>
      <c r="AD106" s="159"/>
      <c r="AE106" s="159"/>
      <c r="AF106" s="159"/>
      <c r="AG106" s="159"/>
      <c r="AH106" s="159"/>
      <c r="AI106" s="159"/>
      <c r="AJ106" s="159"/>
      <c r="AK106" s="159"/>
      <c r="AL106" s="159"/>
      <c r="AM106" s="159"/>
      <c r="AN106" s="159"/>
      <c r="AO106" s="159"/>
      <c r="AP106" s="159"/>
      <c r="AQ106" s="159"/>
      <c r="AR106" s="159"/>
      <c r="AS106" s="159"/>
      <c r="AT106" s="159"/>
      <c r="AU106" s="159"/>
      <c r="AV106" s="159"/>
      <c r="AW106" s="159"/>
      <c r="AX106" s="159">
        <v>6.705566624257326</v>
      </c>
      <c r="AY106" s="159">
        <v>7.7619321993948329</v>
      </c>
      <c r="AZ106" s="159">
        <v>9.9252806485003191</v>
      </c>
      <c r="BA106" s="159">
        <v>9.0339383487396443</v>
      </c>
      <c r="BB106" s="159">
        <v>14.88654999653374</v>
      </c>
      <c r="BC106" s="159">
        <v>18.703327701771013</v>
      </c>
      <c r="BD106" s="159">
        <v>20.809927060009333</v>
      </c>
      <c r="BE106" s="159">
        <v>24.81692615096917</v>
      </c>
      <c r="BF106" s="159">
        <v>33.214986712704018</v>
      </c>
      <c r="BG106" s="159">
        <v>31.868323829250016</v>
      </c>
      <c r="BH106" s="159">
        <v>33.023049808323833</v>
      </c>
      <c r="BI106" s="159">
        <v>72.464356562971957</v>
      </c>
      <c r="BJ106" s="159">
        <v>49.545509483193499</v>
      </c>
      <c r="BK106" s="159">
        <v>40.630974200881369</v>
      </c>
      <c r="BL106" s="159">
        <v>45.097347865818243</v>
      </c>
      <c r="BM106" s="159">
        <v>49.648730768345693</v>
      </c>
      <c r="BN106" s="159">
        <v>52.898276134221867</v>
      </c>
      <c r="BO106" s="159">
        <v>51.266698528452949</v>
      </c>
      <c r="BP106" s="159">
        <v>56.121829648997014</v>
      </c>
      <c r="BQ106" s="159">
        <v>59.569236454659489</v>
      </c>
      <c r="BR106" s="159">
        <v>57.98724815469425</v>
      </c>
      <c r="BS106" s="159">
        <v>59.197733552331066</v>
      </c>
      <c r="BT106" s="159">
        <v>52.978063411149321</v>
      </c>
      <c r="BU106" s="159">
        <v>50.844500065621908</v>
      </c>
      <c r="BV106" s="159">
        <v>54.283512668721009</v>
      </c>
      <c r="BW106" s="159">
        <v>49.465674320126041</v>
      </c>
      <c r="BX106" s="159">
        <v>38.178865516872115</v>
      </c>
      <c r="BY106" s="159">
        <v>41.300469625489505</v>
      </c>
      <c r="BZ106" s="159">
        <v>37.719123627501141</v>
      </c>
      <c r="CA106" s="159">
        <v>33.795781811076367</v>
      </c>
      <c r="CB106" s="159">
        <v>37.10862470026899</v>
      </c>
      <c r="CC106" s="159">
        <v>36.402438486535431</v>
      </c>
      <c r="CD106" s="159">
        <v>35.025683835328152</v>
      </c>
      <c r="CE106" s="159">
        <v>33.479890805185143</v>
      </c>
      <c r="CF106" s="160">
        <v>31.989924318651465</v>
      </c>
    </row>
    <row r="107" spans="1:84">
      <c r="A107" s="153"/>
      <c r="B107" s="65" t="s">
        <v>312</v>
      </c>
      <c r="C107" s="232" t="s">
        <v>270</v>
      </c>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c r="AA107" s="159"/>
      <c r="AB107" s="159"/>
      <c r="AC107" s="159"/>
      <c r="AD107" s="159"/>
      <c r="AE107" s="159"/>
      <c r="AF107" s="159"/>
      <c r="AG107" s="159"/>
      <c r="AH107" s="159">
        <v>0</v>
      </c>
      <c r="AI107" s="159">
        <v>0</v>
      </c>
      <c r="AJ107" s="159">
        <v>0</v>
      </c>
      <c r="AK107" s="159">
        <v>0</v>
      </c>
      <c r="AL107" s="159">
        <v>0</v>
      </c>
      <c r="AM107" s="159">
        <v>0</v>
      </c>
      <c r="AN107" s="159">
        <v>0</v>
      </c>
      <c r="AO107" s="159">
        <v>0</v>
      </c>
      <c r="AP107" s="159">
        <v>0</v>
      </c>
      <c r="AQ107" s="159">
        <v>260.68552322053819</v>
      </c>
      <c r="AR107" s="159">
        <v>8.1900290129127118</v>
      </c>
      <c r="AS107" s="159">
        <v>0</v>
      </c>
      <c r="AT107" s="159">
        <v>0</v>
      </c>
      <c r="AU107" s="159">
        <v>0</v>
      </c>
      <c r="AV107" s="159">
        <v>0</v>
      </c>
      <c r="AW107" s="159">
        <v>0</v>
      </c>
      <c r="AX107" s="159">
        <v>0</v>
      </c>
      <c r="AY107" s="159">
        <v>0</v>
      </c>
      <c r="AZ107" s="159">
        <v>0</v>
      </c>
      <c r="BA107" s="159">
        <v>0</v>
      </c>
      <c r="BB107" s="159">
        <v>0</v>
      </c>
      <c r="BC107" s="159">
        <v>0</v>
      </c>
      <c r="BD107" s="159">
        <v>0</v>
      </c>
      <c r="BE107" s="159">
        <v>0</v>
      </c>
      <c r="BF107" s="159">
        <v>0</v>
      </c>
      <c r="BG107" s="159">
        <v>0</v>
      </c>
      <c r="BH107" s="159">
        <v>0</v>
      </c>
      <c r="BI107" s="159">
        <v>0</v>
      </c>
      <c r="BJ107" s="159">
        <v>0</v>
      </c>
      <c r="BK107" s="159">
        <v>0</v>
      </c>
      <c r="BL107" s="159">
        <v>0</v>
      </c>
      <c r="BM107" s="159">
        <v>0</v>
      </c>
      <c r="BN107" s="159">
        <v>0</v>
      </c>
      <c r="BO107" s="159">
        <v>0</v>
      </c>
      <c r="BP107" s="159">
        <v>0</v>
      </c>
      <c r="BQ107" s="159">
        <v>0</v>
      </c>
      <c r="BR107" s="159">
        <v>0</v>
      </c>
      <c r="BS107" s="159">
        <v>0</v>
      </c>
      <c r="BT107" s="159">
        <v>0</v>
      </c>
      <c r="BU107" s="159">
        <v>0</v>
      </c>
      <c r="BV107" s="159">
        <v>0</v>
      </c>
      <c r="BW107" s="159">
        <v>0</v>
      </c>
      <c r="BX107" s="159">
        <v>0</v>
      </c>
      <c r="BY107" s="159">
        <v>0</v>
      </c>
      <c r="BZ107" s="159">
        <v>0</v>
      </c>
      <c r="CA107" s="159">
        <v>0</v>
      </c>
      <c r="CB107" s="159">
        <v>0</v>
      </c>
      <c r="CC107" s="159">
        <v>0</v>
      </c>
      <c r="CD107" s="159">
        <v>0</v>
      </c>
      <c r="CE107" s="159">
        <v>0</v>
      </c>
      <c r="CF107" s="160">
        <v>0</v>
      </c>
    </row>
    <row r="108" spans="1:84" s="109" customFormat="1">
      <c r="A108" s="170"/>
      <c r="B108" s="65" t="s">
        <v>313</v>
      </c>
      <c r="C108" s="232" t="s">
        <v>267</v>
      </c>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c r="AG108" s="159"/>
      <c r="AH108" s="159">
        <v>23.14452103731287</v>
      </c>
      <c r="AI108" s="159">
        <v>27.770825511953333</v>
      </c>
      <c r="AJ108" s="159">
        <v>35.565606176395271</v>
      </c>
      <c r="AK108" s="159">
        <v>43.601538969886306</v>
      </c>
      <c r="AL108" s="159">
        <v>50.758560999056506</v>
      </c>
      <c r="AM108" s="159">
        <v>59.446266268359018</v>
      </c>
      <c r="AN108" s="159">
        <v>74.751880427502485</v>
      </c>
      <c r="AO108" s="159">
        <v>82.447324490582275</v>
      </c>
      <c r="AP108" s="159">
        <v>89.966373933683556</v>
      </c>
      <c r="AQ108" s="159">
        <v>93.839092857643351</v>
      </c>
      <c r="AR108" s="159">
        <v>100.47413599050735</v>
      </c>
      <c r="AS108" s="159">
        <v>106.67904538344224</v>
      </c>
      <c r="AT108" s="159">
        <v>126.05218542442927</v>
      </c>
      <c r="AU108" s="159">
        <v>162.20124169654085</v>
      </c>
      <c r="AV108" s="159">
        <v>187.5174158371471</v>
      </c>
      <c r="AW108" s="159">
        <v>204.76745593713395</v>
      </c>
      <c r="AX108" s="159">
        <v>208.22804509840819</v>
      </c>
      <c r="AY108" s="159">
        <v>208.76460406385326</v>
      </c>
      <c r="AZ108" s="159">
        <v>190.41809781772443</v>
      </c>
      <c r="BA108" s="159">
        <v>248.05220524599059</v>
      </c>
      <c r="BB108" s="159">
        <v>258.70058401035823</v>
      </c>
      <c r="BC108" s="159">
        <v>255.40694063248682</v>
      </c>
      <c r="BD108" s="159">
        <v>285.7907500153446</v>
      </c>
      <c r="BE108" s="159">
        <v>285.21779233416061</v>
      </c>
      <c r="BF108" s="159">
        <v>274.10160693686413</v>
      </c>
      <c r="BG108" s="159">
        <v>279.95776939200306</v>
      </c>
      <c r="BH108" s="159">
        <v>198.81732328567259</v>
      </c>
      <c r="BI108" s="159">
        <v>199.71461406249048</v>
      </c>
      <c r="BJ108" s="159">
        <v>204.98536890196544</v>
      </c>
      <c r="BK108" s="159">
        <v>297.26121233589527</v>
      </c>
      <c r="BL108" s="159">
        <v>250.88418662259662</v>
      </c>
      <c r="BM108" s="159">
        <v>258.3976982272676</v>
      </c>
      <c r="BN108" s="159">
        <v>235.27384038022348</v>
      </c>
      <c r="BO108" s="159">
        <v>230.29796365480735</v>
      </c>
      <c r="BP108" s="159">
        <v>212.98390082756171</v>
      </c>
      <c r="BQ108" s="159">
        <v>189.58202349399826</v>
      </c>
      <c r="BR108" s="159">
        <v>179.06249513567735</v>
      </c>
      <c r="BS108" s="159">
        <v>164.78613012043738</v>
      </c>
      <c r="BT108" s="159">
        <v>151.20540118281789</v>
      </c>
      <c r="BU108" s="159">
        <v>129.90927709754558</v>
      </c>
      <c r="BV108" s="159">
        <v>116.28619051703748</v>
      </c>
      <c r="BW108" s="159">
        <v>105.06274431895243</v>
      </c>
      <c r="BX108" s="159">
        <v>80.720752071336548</v>
      </c>
      <c r="BY108" s="159">
        <v>70.467057812616332</v>
      </c>
      <c r="BZ108" s="159">
        <v>61.832744555132003</v>
      </c>
      <c r="CA108" s="159">
        <v>56.616059944196053</v>
      </c>
      <c r="CB108" s="159">
        <v>50.525333291115658</v>
      </c>
      <c r="CC108" s="159">
        <v>43.97344665189663</v>
      </c>
      <c r="CD108" s="159">
        <v>36.493232804278605</v>
      </c>
      <c r="CE108" s="159">
        <v>28.933837700772116</v>
      </c>
      <c r="CF108" s="160">
        <v>21.329532043879546</v>
      </c>
    </row>
    <row r="109" spans="1:84" s="109" customFormat="1">
      <c r="A109" s="170"/>
      <c r="B109" s="43" t="s">
        <v>415</v>
      </c>
      <c r="C109" s="232" t="s">
        <v>276</v>
      </c>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c r="AD109" s="159"/>
      <c r="AE109" s="159"/>
      <c r="AF109" s="159"/>
      <c r="AG109" s="159"/>
      <c r="AH109" s="159">
        <v>0</v>
      </c>
      <c r="AI109" s="159">
        <v>0</v>
      </c>
      <c r="AJ109" s="159">
        <v>0</v>
      </c>
      <c r="AK109" s="159">
        <v>0</v>
      </c>
      <c r="AL109" s="159">
        <v>0</v>
      </c>
      <c r="AM109" s="159">
        <v>0</v>
      </c>
      <c r="AN109" s="159">
        <v>0</v>
      </c>
      <c r="AO109" s="159">
        <v>0</v>
      </c>
      <c r="AP109" s="159">
        <v>0</v>
      </c>
      <c r="AQ109" s="159">
        <v>14.486932787601868</v>
      </c>
      <c r="AR109" s="159">
        <v>71.155596101471133</v>
      </c>
      <c r="AS109" s="159">
        <v>56.947927460365165</v>
      </c>
      <c r="AT109" s="159">
        <v>61.921637604366474</v>
      </c>
      <c r="AU109" s="159">
        <v>79.189774214325055</v>
      </c>
      <c r="AV109" s="159">
        <v>79.497140159462262</v>
      </c>
      <c r="AW109" s="159">
        <v>79.265221470040487</v>
      </c>
      <c r="AX109" s="159">
        <v>58.385176566429138</v>
      </c>
      <c r="AY109" s="159">
        <v>97.010168708746846</v>
      </c>
      <c r="AZ109" s="159">
        <v>74.375957955966115</v>
      </c>
      <c r="BA109" s="159">
        <v>39.467779780078573</v>
      </c>
      <c r="BB109" s="159">
        <v>39.653327475673883</v>
      </c>
      <c r="BC109" s="159">
        <v>39.332439573806234</v>
      </c>
      <c r="BD109" s="159">
        <v>62.50394222939655</v>
      </c>
      <c r="BE109" s="159">
        <v>48.240989115075067</v>
      </c>
      <c r="BF109" s="159">
        <v>49.136294191102806</v>
      </c>
      <c r="BG109" s="159">
        <v>50.070736652951261</v>
      </c>
      <c r="BH109" s="159">
        <v>52.088245860880122</v>
      </c>
      <c r="BI109" s="159">
        <v>63.627342642969026</v>
      </c>
      <c r="BJ109" s="159">
        <v>0</v>
      </c>
      <c r="BK109" s="159">
        <v>0</v>
      </c>
      <c r="BL109" s="159">
        <v>0</v>
      </c>
      <c r="BM109" s="159">
        <v>0</v>
      </c>
      <c r="BN109" s="159">
        <v>0</v>
      </c>
      <c r="BO109" s="159">
        <v>0</v>
      </c>
      <c r="BP109" s="159">
        <v>0</v>
      </c>
      <c r="BQ109" s="159">
        <v>0</v>
      </c>
      <c r="BR109" s="159">
        <v>0</v>
      </c>
      <c r="BS109" s="159">
        <v>0</v>
      </c>
      <c r="BT109" s="159">
        <v>0</v>
      </c>
      <c r="BU109" s="159">
        <v>0</v>
      </c>
      <c r="BV109" s="159">
        <v>0</v>
      </c>
      <c r="BW109" s="159">
        <v>0</v>
      </c>
      <c r="BX109" s="159">
        <v>0</v>
      </c>
      <c r="BY109" s="159">
        <v>0</v>
      </c>
      <c r="BZ109" s="159">
        <v>0</v>
      </c>
      <c r="CA109" s="159">
        <v>0</v>
      </c>
      <c r="CB109" s="159">
        <v>0</v>
      </c>
      <c r="CC109" s="159">
        <v>0</v>
      </c>
      <c r="CD109" s="159">
        <v>0</v>
      </c>
      <c r="CE109" s="159">
        <v>0</v>
      </c>
      <c r="CF109" s="160">
        <v>0</v>
      </c>
    </row>
    <row r="110" spans="1:84">
      <c r="A110" s="153"/>
      <c r="B110" s="65" t="s">
        <v>315</v>
      </c>
      <c r="C110" s="232" t="s">
        <v>276</v>
      </c>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c r="AG110" s="159"/>
      <c r="AH110" s="159">
        <v>0</v>
      </c>
      <c r="AI110" s="159">
        <v>0</v>
      </c>
      <c r="AJ110" s="159">
        <v>0</v>
      </c>
      <c r="AK110" s="159">
        <v>0</v>
      </c>
      <c r="AL110" s="159">
        <v>0</v>
      </c>
      <c r="AM110" s="159">
        <v>0</v>
      </c>
      <c r="AN110" s="159">
        <v>0</v>
      </c>
      <c r="AO110" s="159">
        <v>0</v>
      </c>
      <c r="AP110" s="159">
        <v>0</v>
      </c>
      <c r="AQ110" s="159">
        <v>0</v>
      </c>
      <c r="AR110" s="159">
        <v>0</v>
      </c>
      <c r="AS110" s="159">
        <v>0</v>
      </c>
      <c r="AT110" s="159">
        <v>0</v>
      </c>
      <c r="AU110" s="159">
        <v>0</v>
      </c>
      <c r="AV110" s="159">
        <v>0</v>
      </c>
      <c r="AW110" s="159">
        <v>0</v>
      </c>
      <c r="AX110" s="159">
        <v>0</v>
      </c>
      <c r="AY110" s="159">
        <v>0</v>
      </c>
      <c r="AZ110" s="159">
        <v>0</v>
      </c>
      <c r="BA110" s="159">
        <v>0</v>
      </c>
      <c r="BB110" s="159">
        <v>0</v>
      </c>
      <c r="BC110" s="159">
        <v>0</v>
      </c>
      <c r="BD110" s="159">
        <v>0</v>
      </c>
      <c r="BE110" s="159">
        <v>0</v>
      </c>
      <c r="BF110" s="159">
        <v>0</v>
      </c>
      <c r="BG110" s="159">
        <v>0</v>
      </c>
      <c r="BH110" s="159">
        <v>0</v>
      </c>
      <c r="BI110" s="159">
        <v>0</v>
      </c>
      <c r="BJ110" s="159">
        <v>30.257151464838337</v>
      </c>
      <c r="BK110" s="159">
        <v>25.953587079609516</v>
      </c>
      <c r="BL110" s="159">
        <v>21.214192359637583</v>
      </c>
      <c r="BM110" s="159">
        <v>21.638826847931785</v>
      </c>
      <c r="BN110" s="159">
        <v>21.390481773586099</v>
      </c>
      <c r="BO110" s="159">
        <v>13.422878446970429</v>
      </c>
      <c r="BP110" s="159">
        <v>10.743468284231097</v>
      </c>
      <c r="BQ110" s="159">
        <v>0.73659362899935887</v>
      </c>
      <c r="BR110" s="159">
        <v>0</v>
      </c>
      <c r="BS110" s="159">
        <v>0</v>
      </c>
      <c r="BT110" s="159">
        <v>0</v>
      </c>
      <c r="BU110" s="159">
        <v>0</v>
      </c>
      <c r="BV110" s="159">
        <v>0</v>
      </c>
      <c r="BW110" s="159">
        <v>0</v>
      </c>
      <c r="BX110" s="159">
        <v>0</v>
      </c>
      <c r="BY110" s="159">
        <v>0</v>
      </c>
      <c r="BZ110" s="159">
        <v>0</v>
      </c>
      <c r="CA110" s="159">
        <v>0</v>
      </c>
      <c r="CB110" s="159">
        <v>0</v>
      </c>
      <c r="CC110" s="159">
        <v>0</v>
      </c>
      <c r="CD110" s="159">
        <v>0</v>
      </c>
      <c r="CE110" s="159">
        <v>0</v>
      </c>
      <c r="CF110" s="160">
        <v>0</v>
      </c>
    </row>
    <row r="111" spans="1:84" ht="25.5" customHeight="1">
      <c r="A111" s="153"/>
      <c r="B111" s="65" t="s">
        <v>36</v>
      </c>
      <c r="C111" s="232"/>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c r="AA111" s="159"/>
      <c r="AB111" s="159"/>
      <c r="AC111" s="159"/>
      <c r="AD111" s="159"/>
      <c r="AE111" s="159"/>
      <c r="AF111" s="159"/>
      <c r="AG111" s="159"/>
      <c r="AH111" s="159">
        <v>44620.577918139177</v>
      </c>
      <c r="AI111" s="159">
        <v>44531.839818079345</v>
      </c>
      <c r="AJ111" s="159">
        <v>44626.166195634527</v>
      </c>
      <c r="AK111" s="159">
        <v>46491.257648556166</v>
      </c>
      <c r="AL111" s="159">
        <v>48367.42163084678</v>
      </c>
      <c r="AM111" s="159">
        <v>49787.527233763925</v>
      </c>
      <c r="AN111" s="159">
        <v>49135.536172410095</v>
      </c>
      <c r="AO111" s="159">
        <v>50612.766848671206</v>
      </c>
      <c r="AP111" s="159">
        <v>52127.566107667713</v>
      </c>
      <c r="AQ111" s="159">
        <v>51660.862613729179</v>
      </c>
      <c r="AR111" s="159">
        <v>49890.115672173197</v>
      </c>
      <c r="AS111" s="159">
        <v>49656.764325741591</v>
      </c>
      <c r="AT111" s="159">
        <v>50235.516027414946</v>
      </c>
      <c r="AU111" s="159">
        <v>53304.854337340199</v>
      </c>
      <c r="AV111" s="159">
        <v>54231.425997594859</v>
      </c>
      <c r="AW111" s="159">
        <v>55641.977087688661</v>
      </c>
      <c r="AX111" s="159">
        <v>55823.805292511854</v>
      </c>
      <c r="AY111" s="159">
        <v>56398.147527577989</v>
      </c>
      <c r="AZ111" s="159">
        <v>58235.622227526503</v>
      </c>
      <c r="BA111" s="159">
        <v>61085.937866070002</v>
      </c>
      <c r="BB111" s="159">
        <v>63881.853268539031</v>
      </c>
      <c r="BC111" s="159">
        <v>66934.714175885747</v>
      </c>
      <c r="BD111" s="159">
        <v>67910.971760509085</v>
      </c>
      <c r="BE111" s="159">
        <v>72252.123111796565</v>
      </c>
      <c r="BF111" s="159">
        <v>74768.173923194918</v>
      </c>
      <c r="BG111" s="159">
        <v>76630.87491955969</v>
      </c>
      <c r="BH111" s="159">
        <v>78068.957472939583</v>
      </c>
      <c r="BI111" s="159">
        <v>80069.957269401581</v>
      </c>
      <c r="BJ111" s="159">
        <v>81383.021278098211</v>
      </c>
      <c r="BK111" s="159">
        <v>85280.242698460628</v>
      </c>
      <c r="BL111" s="159">
        <v>88019.676554827573</v>
      </c>
      <c r="BM111" s="159">
        <v>94334.64856659637</v>
      </c>
      <c r="BN111" s="159">
        <v>96657.871547128801</v>
      </c>
      <c r="BO111" s="159">
        <v>100853.27341095098</v>
      </c>
      <c r="BP111" s="159">
        <v>106592.98238649423</v>
      </c>
      <c r="BQ111" s="159">
        <v>108908.09536057891</v>
      </c>
      <c r="BR111" s="159">
        <v>112008.16102878292</v>
      </c>
      <c r="BS111" s="159">
        <v>114874.09337971408</v>
      </c>
      <c r="BT111" s="159">
        <v>115100.00558671793</v>
      </c>
      <c r="BU111" s="159">
        <v>116072.49874313762</v>
      </c>
      <c r="BV111" s="159">
        <v>117241.11799988177</v>
      </c>
      <c r="BW111" s="159">
        <v>116968.78402959899</v>
      </c>
      <c r="BX111" s="159">
        <v>114540.46971714689</v>
      </c>
      <c r="BY111" s="159">
        <v>117931.1356933799</v>
      </c>
      <c r="BZ111" s="159">
        <v>117274.41882499601</v>
      </c>
      <c r="CA111" s="159">
        <v>125364.13599029425</v>
      </c>
      <c r="CB111" s="159">
        <v>135648.9527747008</v>
      </c>
      <c r="CC111" s="159">
        <v>141344.29580055719</v>
      </c>
      <c r="CD111" s="159">
        <v>143217.55443802761</v>
      </c>
      <c r="CE111" s="159">
        <v>143190.27059804258</v>
      </c>
      <c r="CF111" s="160">
        <v>144771.80050471355</v>
      </c>
    </row>
    <row r="112" spans="1:84">
      <c r="A112" s="153"/>
      <c r="B112" s="63" t="s">
        <v>273</v>
      </c>
      <c r="C112" s="232" t="s">
        <v>270</v>
      </c>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c r="AA112" s="159"/>
      <c r="AB112" s="159"/>
      <c r="AC112" s="159"/>
      <c r="AD112" s="159"/>
      <c r="AE112" s="159"/>
      <c r="AF112" s="159"/>
      <c r="AG112" s="159"/>
      <c r="AH112" s="159">
        <v>44403.031287098049</v>
      </c>
      <c r="AI112" s="159">
        <v>44350.734278828233</v>
      </c>
      <c r="AJ112" s="159">
        <v>44465.640417952389</v>
      </c>
      <c r="AK112" s="159">
        <v>46342.210460040449</v>
      </c>
      <c r="AL112" s="159">
        <v>48225.04935435595</v>
      </c>
      <c r="AM112" s="159">
        <v>49648.228160706443</v>
      </c>
      <c r="AN112" s="159">
        <v>49010.346003812461</v>
      </c>
      <c r="AO112" s="159">
        <v>50487.94739358576</v>
      </c>
      <c r="AP112" s="159">
        <v>52019.311117407662</v>
      </c>
      <c r="AQ112" s="159">
        <v>51558.14108810333</v>
      </c>
      <c r="AR112" s="159">
        <v>49796.600761253634</v>
      </c>
      <c r="AS112" s="159">
        <v>49573.955691129086</v>
      </c>
      <c r="AT112" s="159">
        <v>50156.3473821609</v>
      </c>
      <c r="AU112" s="159">
        <v>53230.165876607527</v>
      </c>
      <c r="AV112" s="159">
        <v>54159.306678759371</v>
      </c>
      <c r="AW112" s="159">
        <v>55570.665993169117</v>
      </c>
      <c r="AX112" s="159">
        <v>55756.505223204585</v>
      </c>
      <c r="AY112" s="159">
        <v>56330.889023981952</v>
      </c>
      <c r="AZ112" s="159">
        <v>58181.56781798516</v>
      </c>
      <c r="BA112" s="159">
        <v>61032.750940535028</v>
      </c>
      <c r="BB112" s="159">
        <v>63830.214229410078</v>
      </c>
      <c r="BC112" s="159">
        <v>66885.708022254956</v>
      </c>
      <c r="BD112" s="159">
        <v>67862.695538029933</v>
      </c>
      <c r="BE112" s="159">
        <v>72202.828639057669</v>
      </c>
      <c r="BF112" s="159">
        <v>74719.542800594427</v>
      </c>
      <c r="BG112" s="159">
        <v>76581.940310910184</v>
      </c>
      <c r="BH112" s="159">
        <v>78020.506918395899</v>
      </c>
      <c r="BI112" s="159">
        <v>80022.430258169741</v>
      </c>
      <c r="BJ112" s="159">
        <v>81331.323489814502</v>
      </c>
      <c r="BK112" s="159">
        <v>85221.614736098112</v>
      </c>
      <c r="BL112" s="159">
        <v>87955.338991855097</v>
      </c>
      <c r="BM112" s="159">
        <v>94267.40937861969</v>
      </c>
      <c r="BN112" s="159">
        <v>96577.45808263759</v>
      </c>
      <c r="BO112" s="159">
        <v>100768.17592295571</v>
      </c>
      <c r="BP112" s="159">
        <v>106492.77980276578</v>
      </c>
      <c r="BQ112" s="159">
        <v>108782.75128640821</v>
      </c>
      <c r="BR112" s="159">
        <v>111894.08489005188</v>
      </c>
      <c r="BS112" s="159">
        <v>114754.68508554975</v>
      </c>
      <c r="BT112" s="159">
        <v>114975.23183820074</v>
      </c>
      <c r="BU112" s="159">
        <v>115943.03545405585</v>
      </c>
      <c r="BV112" s="159">
        <v>117104.02549094979</v>
      </c>
      <c r="BW112" s="159">
        <v>116828.29539098298</v>
      </c>
      <c r="BX112" s="159">
        <v>114236.65129655992</v>
      </c>
      <c r="BY112" s="159">
        <v>117773.32709979522</v>
      </c>
      <c r="BZ112" s="159">
        <v>117085.67231357706</v>
      </c>
      <c r="CA112" s="159">
        <v>125103.70765134387</v>
      </c>
      <c r="CB112" s="159">
        <v>135440.95897601329</v>
      </c>
      <c r="CC112" s="159">
        <v>141133.34926388584</v>
      </c>
      <c r="CD112" s="159">
        <v>143004.96045382746</v>
      </c>
      <c r="CE112" s="159">
        <v>142977.27021401961</v>
      </c>
      <c r="CF112" s="160">
        <v>144556.76370736226</v>
      </c>
    </row>
    <row r="113" spans="1:84">
      <c r="A113" s="153"/>
      <c r="B113" s="200" t="s">
        <v>381</v>
      </c>
      <c r="C113" s="232"/>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c r="AA113" s="159"/>
      <c r="AB113" s="159"/>
      <c r="AC113" s="159"/>
      <c r="AD113" s="159"/>
      <c r="AE113" s="159"/>
      <c r="AF113" s="159"/>
      <c r="AG113" s="159"/>
      <c r="AH113" s="159">
        <v>44403.031287098049</v>
      </c>
      <c r="AI113" s="159">
        <v>44345.703569404592</v>
      </c>
      <c r="AJ113" s="159">
        <v>44431.845517387723</v>
      </c>
      <c r="AK113" s="159">
        <v>46269.597727173816</v>
      </c>
      <c r="AL113" s="159">
        <v>48082.677077865126</v>
      </c>
      <c r="AM113" s="159">
        <v>49444.375858671105</v>
      </c>
      <c r="AN113" s="159">
        <v>48731.075627710045</v>
      </c>
      <c r="AO113" s="159">
        <v>50058.690243169964</v>
      </c>
      <c r="AP113" s="159">
        <v>51378.286507109122</v>
      </c>
      <c r="AQ113" s="159">
        <v>50749.672860630882</v>
      </c>
      <c r="AR113" s="159">
        <v>48811.687648337</v>
      </c>
      <c r="AS113" s="159">
        <v>48313.835958347801</v>
      </c>
      <c r="AT113" s="159">
        <v>48551.15885189952</v>
      </c>
      <c r="AU113" s="159">
        <v>50954.430984650528</v>
      </c>
      <c r="AV113" s="159">
        <v>51438.55964455544</v>
      </c>
      <c r="AW113" s="159">
        <v>52342.773223567805</v>
      </c>
      <c r="AX113" s="159">
        <v>52098.877580538378</v>
      </c>
      <c r="AY113" s="159">
        <v>52153.181829338318</v>
      </c>
      <c r="AZ113" s="159">
        <v>53170.483104494248</v>
      </c>
      <c r="BA113" s="159">
        <v>55275.120293341068</v>
      </c>
      <c r="BB113" s="159">
        <v>57262.517930220158</v>
      </c>
      <c r="BC113" s="159">
        <v>59100.010951340417</v>
      </c>
      <c r="BD113" s="159">
        <v>57642.420801288419</v>
      </c>
      <c r="BE113" s="159">
        <v>61047.813223585668</v>
      </c>
      <c r="BF113" s="159">
        <v>62831.4624936736</v>
      </c>
      <c r="BG113" s="159">
        <v>63447.107396801097</v>
      </c>
      <c r="BH113" s="159">
        <v>64030.646973494782</v>
      </c>
      <c r="BI113" s="159">
        <v>65056.219103605858</v>
      </c>
      <c r="BJ113" s="159">
        <v>65407.215932487117</v>
      </c>
      <c r="BK113" s="159">
        <v>67779.716537851127</v>
      </c>
      <c r="BL113" s="159">
        <v>69066.15622217668</v>
      </c>
      <c r="BM113" s="159">
        <v>73115.731578774314</v>
      </c>
      <c r="BN113" s="159">
        <v>74875.582622277841</v>
      </c>
      <c r="BO113" s="159">
        <v>78017.188666365837</v>
      </c>
      <c r="BP113" s="159">
        <v>81679.74920065765</v>
      </c>
      <c r="BQ113" s="159">
        <v>83199.461658696047</v>
      </c>
      <c r="BR113" s="159">
        <v>85271.844274271469</v>
      </c>
      <c r="BS113" s="159">
        <v>87526.613439389359</v>
      </c>
      <c r="BT113" s="159">
        <v>86640.692435032397</v>
      </c>
      <c r="BU113" s="159">
        <v>84436.031482144361</v>
      </c>
      <c r="BV113" s="159">
        <v>81891.16023844399</v>
      </c>
      <c r="BW113" s="159">
        <v>79077.879827109064</v>
      </c>
      <c r="BX113" s="159">
        <v>74811.51849029689</v>
      </c>
      <c r="BY113" s="159">
        <v>72857.850833019635</v>
      </c>
      <c r="BZ113" s="159">
        <v>67471.714135634626</v>
      </c>
      <c r="CA113" s="159">
        <v>66843.435533422773</v>
      </c>
      <c r="CB113" s="159">
        <v>66975.101856541209</v>
      </c>
      <c r="CC113" s="159">
        <v>64663.44221759613</v>
      </c>
      <c r="CD113" s="159">
        <v>61561.319655552201</v>
      </c>
      <c r="CE113" s="159">
        <v>58476.363531330331</v>
      </c>
      <c r="CF113" s="160">
        <v>55159.93112889961</v>
      </c>
    </row>
    <row r="114" spans="1:84">
      <c r="A114" s="153"/>
      <c r="B114" s="200" t="s">
        <v>402</v>
      </c>
      <c r="C114" s="232"/>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c r="AG114" s="159"/>
      <c r="AH114" s="159">
        <v>0</v>
      </c>
      <c r="AI114" s="159">
        <v>5.0307094236420413</v>
      </c>
      <c r="AJ114" s="159">
        <v>33.794900564660757</v>
      </c>
      <c r="AK114" s="159">
        <v>72.612732866631092</v>
      </c>
      <c r="AL114" s="159">
        <v>142.37227649082871</v>
      </c>
      <c r="AM114" s="159">
        <v>203.85230203533749</v>
      </c>
      <c r="AN114" s="159">
        <v>279.27037610241581</v>
      </c>
      <c r="AO114" s="159">
        <v>429.25715041579787</v>
      </c>
      <c r="AP114" s="159">
        <v>641.0246102985393</v>
      </c>
      <c r="AQ114" s="159">
        <v>808.46822747244926</v>
      </c>
      <c r="AR114" s="159">
        <v>984.91311291663146</v>
      </c>
      <c r="AS114" s="159">
        <v>1260.1197327812802</v>
      </c>
      <c r="AT114" s="159">
        <v>1605.1885302613728</v>
      </c>
      <c r="AU114" s="159">
        <v>2275.7348919570068</v>
      </c>
      <c r="AV114" s="159">
        <v>2720.7470342039387</v>
      </c>
      <c r="AW114" s="159">
        <v>3227.8927696013111</v>
      </c>
      <c r="AX114" s="159">
        <v>3657.6276426662052</v>
      </c>
      <c r="AY114" s="159">
        <v>4177.7071946436281</v>
      </c>
      <c r="AZ114" s="159">
        <v>5011.0847134909154</v>
      </c>
      <c r="BA114" s="159">
        <v>5757.6306471939652</v>
      </c>
      <c r="BB114" s="159">
        <v>6567.6962991899218</v>
      </c>
      <c r="BC114" s="159">
        <v>7785.6970709145435</v>
      </c>
      <c r="BD114" s="159">
        <v>8292.821946165026</v>
      </c>
      <c r="BE114" s="159">
        <v>9182.4650948107301</v>
      </c>
      <c r="BF114" s="159">
        <v>9890.4027150654656</v>
      </c>
      <c r="BG114" s="159">
        <v>10954.941185935813</v>
      </c>
      <c r="BH114" s="159">
        <v>11778.285497477527</v>
      </c>
      <c r="BI114" s="159">
        <v>12708.031814175216</v>
      </c>
      <c r="BJ114" s="159">
        <v>13576.07737205277</v>
      </c>
      <c r="BK114" s="159">
        <v>14845.034973499718</v>
      </c>
      <c r="BL114" s="159">
        <v>15967.624848054524</v>
      </c>
      <c r="BM114" s="159">
        <v>17903.854066057193</v>
      </c>
      <c r="BN114" s="159">
        <v>18096.031688572948</v>
      </c>
      <c r="BO114" s="159">
        <v>19268.0788858122</v>
      </c>
      <c r="BP114" s="159">
        <v>21058.261945705581</v>
      </c>
      <c r="BQ114" s="159">
        <v>21836.161960474677</v>
      </c>
      <c r="BR114" s="159">
        <v>22828.839328065882</v>
      </c>
      <c r="BS114" s="159">
        <v>23426.266421036995</v>
      </c>
      <c r="BT114" s="159">
        <v>22792.182216441073</v>
      </c>
      <c r="BU114" s="159">
        <v>22254.466867049628</v>
      </c>
      <c r="BV114" s="159">
        <v>22073.373307728503</v>
      </c>
      <c r="BW114" s="159">
        <v>21700.274341939457</v>
      </c>
      <c r="BX114" s="159">
        <v>20461.473343959908</v>
      </c>
      <c r="BY114" s="159">
        <v>19733.960398137544</v>
      </c>
      <c r="BZ114" s="159">
        <v>18674.698622021515</v>
      </c>
      <c r="CA114" s="159">
        <v>19381.5906798984</v>
      </c>
      <c r="CB114" s="159">
        <v>19731.881683737487</v>
      </c>
      <c r="CC114" s="159">
        <v>19225.851691175543</v>
      </c>
      <c r="CD114" s="159">
        <v>18299.748755052558</v>
      </c>
      <c r="CE114" s="159">
        <v>17355.667375692825</v>
      </c>
      <c r="CF114" s="160">
        <v>16372.87645237677</v>
      </c>
    </row>
    <row r="115" spans="1:84">
      <c r="A115" s="153"/>
      <c r="B115" s="200" t="s">
        <v>403</v>
      </c>
      <c r="C115" s="232"/>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c r="AA115" s="159"/>
      <c r="AB115" s="159"/>
      <c r="AC115" s="159"/>
      <c r="AD115" s="159"/>
      <c r="AE115" s="159"/>
      <c r="AF115" s="159"/>
      <c r="AG115" s="159"/>
      <c r="AH115" s="159">
        <v>0</v>
      </c>
      <c r="AI115" s="159">
        <v>0</v>
      </c>
      <c r="AJ115" s="159">
        <v>0</v>
      </c>
      <c r="AK115" s="159">
        <v>0</v>
      </c>
      <c r="AL115" s="159">
        <v>0</v>
      </c>
      <c r="AM115" s="159">
        <v>0</v>
      </c>
      <c r="AN115" s="159">
        <v>0</v>
      </c>
      <c r="AO115" s="159">
        <v>0</v>
      </c>
      <c r="AP115" s="159">
        <v>0</v>
      </c>
      <c r="AQ115" s="159">
        <v>0</v>
      </c>
      <c r="AR115" s="159">
        <v>0</v>
      </c>
      <c r="AS115" s="159">
        <v>0</v>
      </c>
      <c r="AT115" s="159">
        <v>0</v>
      </c>
      <c r="AU115" s="159">
        <v>0</v>
      </c>
      <c r="AV115" s="159">
        <v>0</v>
      </c>
      <c r="AW115" s="159">
        <v>0</v>
      </c>
      <c r="AX115" s="159">
        <v>0</v>
      </c>
      <c r="AY115" s="159">
        <v>0</v>
      </c>
      <c r="AZ115" s="159">
        <v>0</v>
      </c>
      <c r="BA115" s="159">
        <v>0</v>
      </c>
      <c r="BB115" s="159">
        <v>0</v>
      </c>
      <c r="BC115" s="159">
        <v>0</v>
      </c>
      <c r="BD115" s="159">
        <v>1927.452790576476</v>
      </c>
      <c r="BE115" s="159">
        <v>1972.5503206612734</v>
      </c>
      <c r="BF115" s="159">
        <v>1997.6775918553658</v>
      </c>
      <c r="BG115" s="159">
        <v>2179.8917281732733</v>
      </c>
      <c r="BH115" s="159">
        <v>2211.5744474236071</v>
      </c>
      <c r="BI115" s="159">
        <v>2258.1793403886577</v>
      </c>
      <c r="BJ115" s="159">
        <v>2285.8440423916963</v>
      </c>
      <c r="BK115" s="159">
        <v>2361.9464250492192</v>
      </c>
      <c r="BL115" s="159">
        <v>2424.1826813141802</v>
      </c>
      <c r="BM115" s="159">
        <v>2543.4663051842458</v>
      </c>
      <c r="BN115" s="159">
        <v>2548.7800829655312</v>
      </c>
      <c r="BO115" s="159">
        <v>2623.0066517985956</v>
      </c>
      <c r="BP115" s="159">
        <v>2748.4599654131193</v>
      </c>
      <c r="BQ115" s="159">
        <v>2778.7412217612623</v>
      </c>
      <c r="BR115" s="159">
        <v>2828.624891100058</v>
      </c>
      <c r="BS115" s="159">
        <v>2837.2882415347576</v>
      </c>
      <c r="BT115" s="159">
        <v>2711.5382803438797</v>
      </c>
      <c r="BU115" s="159">
        <v>2595.997399423135</v>
      </c>
      <c r="BV115" s="159">
        <v>2510.4833090930501</v>
      </c>
      <c r="BW115" s="159">
        <v>2415.2170688292317</v>
      </c>
      <c r="BX115" s="159">
        <v>2232.5586576862493</v>
      </c>
      <c r="BY115" s="159">
        <v>2123.7080588929266</v>
      </c>
      <c r="BZ115" s="159">
        <v>1966.3429909922529</v>
      </c>
      <c r="CA115" s="159">
        <v>1923.6650855656465</v>
      </c>
      <c r="CB115" s="159">
        <v>1889.2612353843433</v>
      </c>
      <c r="CC115" s="159">
        <v>1812.3487527217922</v>
      </c>
      <c r="CD115" s="159">
        <v>1705.3495822124146</v>
      </c>
      <c r="CE115" s="159">
        <v>1601.0867656521414</v>
      </c>
      <c r="CF115" s="160">
        <v>1495.8652783926934</v>
      </c>
    </row>
    <row r="116" spans="1:84">
      <c r="A116" s="153"/>
      <c r="B116" s="200" t="s">
        <v>404</v>
      </c>
      <c r="C116" s="232"/>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c r="AA116" s="159"/>
      <c r="AB116" s="159"/>
      <c r="AC116" s="159"/>
      <c r="AD116" s="159"/>
      <c r="AE116" s="159"/>
      <c r="AF116" s="159"/>
      <c r="AG116" s="159"/>
      <c r="AH116" s="159">
        <v>0</v>
      </c>
      <c r="AI116" s="159">
        <v>0</v>
      </c>
      <c r="AJ116" s="159">
        <v>0</v>
      </c>
      <c r="AK116" s="159">
        <v>0</v>
      </c>
      <c r="AL116" s="159">
        <v>0</v>
      </c>
      <c r="AM116" s="159">
        <v>0</v>
      </c>
      <c r="AN116" s="159">
        <v>0</v>
      </c>
      <c r="AO116" s="159">
        <v>0</v>
      </c>
      <c r="AP116" s="159">
        <v>0</v>
      </c>
      <c r="AQ116" s="159">
        <v>0</v>
      </c>
      <c r="AR116" s="159">
        <v>0</v>
      </c>
      <c r="AS116" s="159">
        <v>0</v>
      </c>
      <c r="AT116" s="159">
        <v>0</v>
      </c>
      <c r="AU116" s="159">
        <v>0</v>
      </c>
      <c r="AV116" s="159">
        <v>0</v>
      </c>
      <c r="AW116" s="159">
        <v>0</v>
      </c>
      <c r="AX116" s="159">
        <v>0</v>
      </c>
      <c r="AY116" s="159">
        <v>0</v>
      </c>
      <c r="AZ116" s="159">
        <v>0</v>
      </c>
      <c r="BA116" s="159">
        <v>0</v>
      </c>
      <c r="BB116" s="159">
        <v>0</v>
      </c>
      <c r="BC116" s="159">
        <v>0</v>
      </c>
      <c r="BD116" s="159">
        <v>0</v>
      </c>
      <c r="BE116" s="159">
        <v>0</v>
      </c>
      <c r="BF116" s="159">
        <v>0</v>
      </c>
      <c r="BG116" s="159">
        <v>0</v>
      </c>
      <c r="BH116" s="159">
        <v>0</v>
      </c>
      <c r="BI116" s="159">
        <v>0</v>
      </c>
      <c r="BJ116" s="159">
        <v>62.18614288292126</v>
      </c>
      <c r="BK116" s="159">
        <v>234.91679969804196</v>
      </c>
      <c r="BL116" s="159">
        <v>497.37524030969621</v>
      </c>
      <c r="BM116" s="159">
        <v>704.35742860393918</v>
      </c>
      <c r="BN116" s="159">
        <v>1057.0636888212794</v>
      </c>
      <c r="BO116" s="159">
        <v>859.9017189790992</v>
      </c>
      <c r="BP116" s="159">
        <v>1006.3086909894552</v>
      </c>
      <c r="BQ116" s="159">
        <v>968.38644547621425</v>
      </c>
      <c r="BR116" s="159">
        <v>964.7763966144521</v>
      </c>
      <c r="BS116" s="159">
        <v>964.51698358864996</v>
      </c>
      <c r="BT116" s="159">
        <v>1059.8371096022336</v>
      </c>
      <c r="BU116" s="159">
        <v>957.52706394135657</v>
      </c>
      <c r="BV116" s="159">
        <v>915.86840159308986</v>
      </c>
      <c r="BW116" s="159">
        <v>770.99571427556725</v>
      </c>
      <c r="BX116" s="159">
        <v>586.43838647551968</v>
      </c>
      <c r="BY116" s="159">
        <v>373.11464153230662</v>
      </c>
      <c r="BZ116" s="159">
        <v>448.28841846145474</v>
      </c>
      <c r="CA116" s="159">
        <v>460.27282367059797</v>
      </c>
      <c r="CB116" s="159">
        <v>504.05107297649272</v>
      </c>
      <c r="CC116" s="159">
        <v>506.70689935719844</v>
      </c>
      <c r="CD116" s="159">
        <v>381.17663019656862</v>
      </c>
      <c r="CE116" s="159">
        <v>248.85829758759849</v>
      </c>
      <c r="CF116" s="160">
        <v>166.13474583364706</v>
      </c>
    </row>
    <row r="117" spans="1:84">
      <c r="A117" s="153"/>
      <c r="B117" s="244" t="s">
        <v>405</v>
      </c>
      <c r="C117" s="232"/>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159"/>
      <c r="AK117" s="159"/>
      <c r="AL117" s="159"/>
      <c r="AM117" s="159"/>
      <c r="AN117" s="159"/>
      <c r="AO117" s="159"/>
      <c r="AP117" s="159"/>
      <c r="AQ117" s="159"/>
      <c r="AR117" s="159"/>
      <c r="AS117" s="159"/>
      <c r="AT117" s="159"/>
      <c r="AU117" s="159"/>
      <c r="AV117" s="159"/>
      <c r="AW117" s="159"/>
      <c r="AX117" s="159"/>
      <c r="AY117" s="159"/>
      <c r="AZ117" s="159"/>
      <c r="BA117" s="159"/>
      <c r="BB117" s="159"/>
      <c r="BC117" s="159"/>
      <c r="BD117" s="159"/>
      <c r="BE117" s="159"/>
      <c r="BF117" s="159"/>
      <c r="BG117" s="159"/>
      <c r="BH117" s="159"/>
      <c r="BI117" s="159"/>
      <c r="BJ117" s="159"/>
      <c r="BK117" s="159"/>
      <c r="BL117" s="159"/>
      <c r="BM117" s="159"/>
      <c r="BN117" s="159"/>
      <c r="BO117" s="159"/>
      <c r="BP117" s="159"/>
      <c r="BQ117" s="159"/>
      <c r="BR117" s="159"/>
      <c r="BS117" s="159"/>
      <c r="BT117" s="159">
        <v>1692.3141681092859</v>
      </c>
      <c r="BU117" s="159">
        <v>5458.9985495052715</v>
      </c>
      <c r="BV117" s="159">
        <v>9317.616069718435</v>
      </c>
      <c r="BW117" s="159">
        <v>12368.622212815266</v>
      </c>
      <c r="BX117" s="159">
        <v>15572.915286098674</v>
      </c>
      <c r="BY117" s="159">
        <v>21966.555131025976</v>
      </c>
      <c r="BZ117" s="159">
        <v>27691.337517494598</v>
      </c>
      <c r="CA117" s="159">
        <v>35490.909285719048</v>
      </c>
      <c r="CB117" s="159">
        <v>45157.890116210496</v>
      </c>
      <c r="CC117" s="159">
        <v>53608.112686675806</v>
      </c>
      <c r="CD117" s="159">
        <v>59665.695173746652</v>
      </c>
      <c r="CE117" s="159">
        <v>63863.163447302533</v>
      </c>
      <c r="CF117" s="160">
        <v>69879.638980580959</v>
      </c>
    </row>
    <row r="118" spans="1:84">
      <c r="A118" s="153"/>
      <c r="B118" s="244" t="s">
        <v>406</v>
      </c>
      <c r="C118" s="232"/>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c r="AK118" s="159"/>
      <c r="AL118" s="159"/>
      <c r="AM118" s="159"/>
      <c r="AN118" s="159"/>
      <c r="AO118" s="159"/>
      <c r="AP118" s="159"/>
      <c r="AQ118" s="159"/>
      <c r="AR118" s="159"/>
      <c r="AS118" s="159"/>
      <c r="AT118" s="159"/>
      <c r="AU118" s="159"/>
      <c r="AV118" s="159"/>
      <c r="AW118" s="159"/>
      <c r="AX118" s="159"/>
      <c r="AY118" s="159"/>
      <c r="AZ118" s="159"/>
      <c r="BA118" s="159"/>
      <c r="BB118" s="159"/>
      <c r="BC118" s="159"/>
      <c r="BD118" s="159"/>
      <c r="BE118" s="159"/>
      <c r="BF118" s="159"/>
      <c r="BG118" s="159"/>
      <c r="BH118" s="159"/>
      <c r="BI118" s="159"/>
      <c r="BJ118" s="159"/>
      <c r="BK118" s="159"/>
      <c r="BL118" s="159"/>
      <c r="BM118" s="159"/>
      <c r="BN118" s="159"/>
      <c r="BO118" s="159"/>
      <c r="BP118" s="159"/>
      <c r="BQ118" s="159"/>
      <c r="BR118" s="159"/>
      <c r="BS118" s="159"/>
      <c r="BT118" s="159">
        <v>78.667628671869636</v>
      </c>
      <c r="BU118" s="159">
        <v>240.01409199210639</v>
      </c>
      <c r="BV118" s="159">
        <v>395.52416437270716</v>
      </c>
      <c r="BW118" s="159">
        <v>495.30622601440348</v>
      </c>
      <c r="BX118" s="159">
        <v>571.74713204267277</v>
      </c>
      <c r="BY118" s="159">
        <v>718.13803718683698</v>
      </c>
      <c r="BZ118" s="159">
        <v>833.29062897263248</v>
      </c>
      <c r="CA118" s="159">
        <v>1003.8342430673874</v>
      </c>
      <c r="CB118" s="159">
        <v>1182.7730111632955</v>
      </c>
      <c r="CC118" s="159">
        <v>1316.887016359397</v>
      </c>
      <c r="CD118" s="159">
        <v>1391.6706570670565</v>
      </c>
      <c r="CE118" s="159">
        <v>1432.1307964541836</v>
      </c>
      <c r="CF118" s="160">
        <v>1482.3171212785439</v>
      </c>
    </row>
    <row r="119" spans="1:84">
      <c r="A119" s="153"/>
      <c r="B119" s="63" t="s">
        <v>407</v>
      </c>
      <c r="C119" s="232" t="s">
        <v>267</v>
      </c>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c r="AA119" s="159"/>
      <c r="AB119" s="159"/>
      <c r="AC119" s="159"/>
      <c r="AD119" s="159"/>
      <c r="AE119" s="159"/>
      <c r="AF119" s="159"/>
      <c r="AG119" s="159"/>
      <c r="AH119" s="159">
        <v>217.54663104113186</v>
      </c>
      <c r="AI119" s="159">
        <v>181.10553925111347</v>
      </c>
      <c r="AJ119" s="159">
        <v>160.52577768213857</v>
      </c>
      <c r="AK119" s="159">
        <v>149.04718851571644</v>
      </c>
      <c r="AL119" s="159">
        <v>142.37227649082871</v>
      </c>
      <c r="AM119" s="159">
        <v>139.2990730574806</v>
      </c>
      <c r="AN119" s="159">
        <v>125.19016859763467</v>
      </c>
      <c r="AO119" s="159">
        <v>124.81945508544477</v>
      </c>
      <c r="AP119" s="159">
        <v>108.25499026005375</v>
      </c>
      <c r="AQ119" s="159">
        <v>102.72152562585111</v>
      </c>
      <c r="AR119" s="159">
        <v>93.514910919563064</v>
      </c>
      <c r="AS119" s="159">
        <v>82.808634612506225</v>
      </c>
      <c r="AT119" s="159">
        <v>79.168645254042218</v>
      </c>
      <c r="AU119" s="159">
        <v>74.688460732668688</v>
      </c>
      <c r="AV119" s="159">
        <v>72.119318835479504</v>
      </c>
      <c r="AW119" s="159">
        <v>71.311094519539395</v>
      </c>
      <c r="AX119" s="159">
        <v>67.300069307269936</v>
      </c>
      <c r="AY119" s="159">
        <v>67.25850359603524</v>
      </c>
      <c r="AZ119" s="159">
        <v>54.054409541347013</v>
      </c>
      <c r="BA119" s="159">
        <v>53.186925534969482</v>
      </c>
      <c r="BB119" s="159">
        <v>51.639039128954501</v>
      </c>
      <c r="BC119" s="159">
        <v>49.006153630778776</v>
      </c>
      <c r="BD119" s="159">
        <v>48.27622247916392</v>
      </c>
      <c r="BE119" s="159">
        <v>49.294472738889091</v>
      </c>
      <c r="BF119" s="159">
        <v>48.631122600492297</v>
      </c>
      <c r="BG119" s="159">
        <v>48.934608649495736</v>
      </c>
      <c r="BH119" s="159">
        <v>48.450554543687915</v>
      </c>
      <c r="BI119" s="159">
        <v>47.527011231846906</v>
      </c>
      <c r="BJ119" s="159">
        <v>51.697788283715418</v>
      </c>
      <c r="BK119" s="159">
        <v>58.627962362517252</v>
      </c>
      <c r="BL119" s="159">
        <v>64.337562972489494</v>
      </c>
      <c r="BM119" s="159">
        <v>67.239187976672682</v>
      </c>
      <c r="BN119" s="159">
        <v>80.413464491202348</v>
      </c>
      <c r="BO119" s="159">
        <v>85.097487995269631</v>
      </c>
      <c r="BP119" s="159">
        <v>100.20258372842883</v>
      </c>
      <c r="BQ119" s="159">
        <v>125.34407417070182</v>
      </c>
      <c r="BR119" s="159">
        <v>114.07613873105829</v>
      </c>
      <c r="BS119" s="159">
        <v>119.40829416431451</v>
      </c>
      <c r="BT119" s="159">
        <v>124.77374851719814</v>
      </c>
      <c r="BU119" s="159">
        <v>129.46328908176389</v>
      </c>
      <c r="BV119" s="159">
        <v>137.09250893197026</v>
      </c>
      <c r="BW119" s="159">
        <v>140.48863861600211</v>
      </c>
      <c r="BX119" s="159">
        <v>303.81842058696111</v>
      </c>
      <c r="BY119" s="159">
        <v>157.80859358467092</v>
      </c>
      <c r="BZ119" s="159">
        <v>188.74651141894697</v>
      </c>
      <c r="CA119" s="159">
        <v>260.4283389503878</v>
      </c>
      <c r="CB119" s="159">
        <v>207.9937986874734</v>
      </c>
      <c r="CC119" s="159">
        <v>210.94653667133622</v>
      </c>
      <c r="CD119" s="159">
        <v>212.59398420015981</v>
      </c>
      <c r="CE119" s="159">
        <v>213.00038402299467</v>
      </c>
      <c r="CF119" s="160">
        <v>215.03679735129649</v>
      </c>
    </row>
    <row r="120" spans="1:84" ht="26.25" customHeight="1">
      <c r="A120" s="153"/>
      <c r="B120" s="65" t="s">
        <v>408</v>
      </c>
      <c r="C120" s="232" t="s">
        <v>270</v>
      </c>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c r="AA120" s="159"/>
      <c r="AB120" s="159"/>
      <c r="AC120" s="159"/>
      <c r="AD120" s="159"/>
      <c r="AE120" s="159"/>
      <c r="AF120" s="159"/>
      <c r="AG120" s="159"/>
      <c r="AH120" s="159">
        <v>0</v>
      </c>
      <c r="AI120" s="159">
        <v>0</v>
      </c>
      <c r="AJ120" s="159">
        <v>0</v>
      </c>
      <c r="AK120" s="159">
        <v>0</v>
      </c>
      <c r="AL120" s="159">
        <v>0</v>
      </c>
      <c r="AM120" s="159">
        <v>0</v>
      </c>
      <c r="AN120" s="159">
        <v>0</v>
      </c>
      <c r="AO120" s="159">
        <v>0</v>
      </c>
      <c r="AP120" s="159">
        <v>0</v>
      </c>
      <c r="AQ120" s="159">
        <v>0</v>
      </c>
      <c r="AR120" s="159">
        <v>0</v>
      </c>
      <c r="AS120" s="159">
        <v>0</v>
      </c>
      <c r="AT120" s="159">
        <v>0</v>
      </c>
      <c r="AU120" s="159">
        <v>0</v>
      </c>
      <c r="AV120" s="159">
        <v>0</v>
      </c>
      <c r="AW120" s="159">
        <v>0</v>
      </c>
      <c r="AX120" s="159">
        <v>0</v>
      </c>
      <c r="AY120" s="159">
        <v>0</v>
      </c>
      <c r="AZ120" s="159">
        <v>0</v>
      </c>
      <c r="BA120" s="159">
        <v>0</v>
      </c>
      <c r="BB120" s="159">
        <v>0</v>
      </c>
      <c r="BC120" s="159">
        <v>0</v>
      </c>
      <c r="BD120" s="159">
        <v>0</v>
      </c>
      <c r="BE120" s="159">
        <v>0</v>
      </c>
      <c r="BF120" s="159">
        <v>0</v>
      </c>
      <c r="BG120" s="159">
        <v>0</v>
      </c>
      <c r="BH120" s="159">
        <v>0</v>
      </c>
      <c r="BI120" s="159">
        <v>0</v>
      </c>
      <c r="BJ120" s="159">
        <v>0</v>
      </c>
      <c r="BK120" s="159">
        <v>0</v>
      </c>
      <c r="BL120" s="159">
        <v>14.064293265239348</v>
      </c>
      <c r="BM120" s="159">
        <v>0.35457186248836031</v>
      </c>
      <c r="BN120" s="159">
        <v>-2.4542977278912574</v>
      </c>
      <c r="BO120" s="159">
        <v>7.0216599229021801</v>
      </c>
      <c r="BP120" s="159">
        <v>2.7263040583977109</v>
      </c>
      <c r="BQ120" s="159">
        <v>3.3358114177392162</v>
      </c>
      <c r="BR120" s="159">
        <v>2.3325301583558162</v>
      </c>
      <c r="BS120" s="159">
        <v>3.5348919719546306</v>
      </c>
      <c r="BT120" s="159">
        <v>2.4438338557462602</v>
      </c>
      <c r="BU120" s="159">
        <v>4.0394246680281363</v>
      </c>
      <c r="BV120" s="159">
        <v>3.4773444721375766</v>
      </c>
      <c r="BW120" s="159">
        <v>3.9089734399148433</v>
      </c>
      <c r="BX120" s="159">
        <v>1.9453489827232797</v>
      </c>
      <c r="BY120" s="159">
        <v>1.4276172231004871</v>
      </c>
      <c r="BZ120" s="159">
        <v>1.3657606513292424</v>
      </c>
      <c r="CA120" s="159">
        <v>1.2872552300000002</v>
      </c>
      <c r="CB120" s="159">
        <v>1.266021341886197</v>
      </c>
      <c r="CC120" s="159">
        <v>1.2447110387890308</v>
      </c>
      <c r="CD120" s="159">
        <v>1.2248142063881042</v>
      </c>
      <c r="CE120" s="159">
        <v>1.2034601515180157</v>
      </c>
      <c r="CF120" s="160">
        <v>1.1812424835132491</v>
      </c>
    </row>
    <row r="121" spans="1:84">
      <c r="A121" s="153"/>
      <c r="B121" s="43" t="s">
        <v>320</v>
      </c>
      <c r="C121" s="232" t="s">
        <v>276</v>
      </c>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c r="AG121" s="159"/>
      <c r="AH121" s="159">
        <v>0</v>
      </c>
      <c r="AI121" s="159">
        <v>0</v>
      </c>
      <c r="AJ121" s="159">
        <v>0</v>
      </c>
      <c r="AK121" s="159">
        <v>0</v>
      </c>
      <c r="AL121" s="159">
        <v>0</v>
      </c>
      <c r="AM121" s="159">
        <v>0</v>
      </c>
      <c r="AN121" s="159">
        <v>0</v>
      </c>
      <c r="AO121" s="159">
        <v>0</v>
      </c>
      <c r="AP121" s="159">
        <v>0</v>
      </c>
      <c r="AQ121" s="159">
        <v>0</v>
      </c>
      <c r="AR121" s="159">
        <v>0</v>
      </c>
      <c r="AS121" s="159">
        <v>0</v>
      </c>
      <c r="AT121" s="159">
        <v>0</v>
      </c>
      <c r="AU121" s="159">
        <v>0</v>
      </c>
      <c r="AV121" s="159">
        <v>0</v>
      </c>
      <c r="AW121" s="159">
        <v>0</v>
      </c>
      <c r="AX121" s="159">
        <v>0</v>
      </c>
      <c r="AY121" s="159">
        <v>0</v>
      </c>
      <c r="AZ121" s="159">
        <v>0</v>
      </c>
      <c r="BA121" s="159">
        <v>0</v>
      </c>
      <c r="BB121" s="159">
        <v>0</v>
      </c>
      <c r="BC121" s="159">
        <v>0</v>
      </c>
      <c r="BD121" s="159">
        <v>0</v>
      </c>
      <c r="BE121" s="159">
        <v>0</v>
      </c>
      <c r="BF121" s="159">
        <v>0</v>
      </c>
      <c r="BG121" s="159">
        <v>0</v>
      </c>
      <c r="BH121" s="159">
        <v>0</v>
      </c>
      <c r="BI121" s="159">
        <v>0</v>
      </c>
      <c r="BJ121" s="159">
        <v>0</v>
      </c>
      <c r="BK121" s="159">
        <v>0</v>
      </c>
      <c r="BL121" s="159">
        <v>0</v>
      </c>
      <c r="BM121" s="159">
        <v>0</v>
      </c>
      <c r="BN121" s="159">
        <v>0</v>
      </c>
      <c r="BO121" s="159">
        <v>0</v>
      </c>
      <c r="BP121" s="159">
        <v>0</v>
      </c>
      <c r="BQ121" s="159">
        <v>0</v>
      </c>
      <c r="BR121" s="159">
        <v>0</v>
      </c>
      <c r="BS121" s="159">
        <v>0</v>
      </c>
      <c r="BT121" s="159">
        <v>0</v>
      </c>
      <c r="BU121" s="159">
        <v>0</v>
      </c>
      <c r="BV121" s="159">
        <v>7.6646837670961885</v>
      </c>
      <c r="BW121" s="159">
        <v>8.5960543193687258</v>
      </c>
      <c r="BX121" s="159">
        <v>0.49748164320906779</v>
      </c>
      <c r="BY121" s="159">
        <v>4.5023622468048821</v>
      </c>
      <c r="BZ121" s="159">
        <v>3.9723151209456753</v>
      </c>
      <c r="CA121" s="159">
        <v>0.53829914314521854</v>
      </c>
      <c r="CB121" s="159">
        <v>0.73092524770904588</v>
      </c>
      <c r="CC121" s="159">
        <v>0.99825863610461785</v>
      </c>
      <c r="CD121" s="159">
        <v>1.3147040876348302</v>
      </c>
      <c r="CE121" s="159">
        <v>1.6821519661451865</v>
      </c>
      <c r="CF121" s="160">
        <v>1.7735094693081255</v>
      </c>
    </row>
    <row r="122" spans="1:84">
      <c r="A122" s="153"/>
      <c r="B122" s="65" t="s">
        <v>321</v>
      </c>
      <c r="C122" s="232" t="s">
        <v>276</v>
      </c>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c r="AA122" s="159"/>
      <c r="AB122" s="159"/>
      <c r="AC122" s="159"/>
      <c r="AD122" s="159"/>
      <c r="AE122" s="159"/>
      <c r="AF122" s="159"/>
      <c r="AG122" s="159"/>
      <c r="AH122" s="159">
        <v>0</v>
      </c>
      <c r="AI122" s="159">
        <v>0</v>
      </c>
      <c r="AJ122" s="159">
        <v>0</v>
      </c>
      <c r="AK122" s="159">
        <v>0</v>
      </c>
      <c r="AL122" s="159">
        <v>0</v>
      </c>
      <c r="AM122" s="159">
        <v>0</v>
      </c>
      <c r="AN122" s="159">
        <v>0</v>
      </c>
      <c r="AO122" s="159">
        <v>0</v>
      </c>
      <c r="AP122" s="159">
        <v>0</v>
      </c>
      <c r="AQ122" s="159">
        <v>0</v>
      </c>
      <c r="AR122" s="159">
        <v>0</v>
      </c>
      <c r="AS122" s="159">
        <v>0</v>
      </c>
      <c r="AT122" s="159">
        <v>0</v>
      </c>
      <c r="AU122" s="159">
        <v>0</v>
      </c>
      <c r="AV122" s="159">
        <v>0</v>
      </c>
      <c r="AW122" s="159">
        <v>0</v>
      </c>
      <c r="AX122" s="159">
        <v>0</v>
      </c>
      <c r="AY122" s="159">
        <v>0</v>
      </c>
      <c r="AZ122" s="159">
        <v>0</v>
      </c>
      <c r="BA122" s="159">
        <v>0</v>
      </c>
      <c r="BB122" s="159">
        <v>0</v>
      </c>
      <c r="BC122" s="159">
        <v>0</v>
      </c>
      <c r="BD122" s="159">
        <v>0</v>
      </c>
      <c r="BE122" s="159">
        <v>0</v>
      </c>
      <c r="BF122" s="159">
        <v>0</v>
      </c>
      <c r="BG122" s="159">
        <v>0</v>
      </c>
      <c r="BH122" s="159">
        <v>0</v>
      </c>
      <c r="BI122" s="159">
        <v>0</v>
      </c>
      <c r="BJ122" s="159">
        <v>0.3643073577922164</v>
      </c>
      <c r="BK122" s="159">
        <v>0</v>
      </c>
      <c r="BL122" s="159">
        <v>0</v>
      </c>
      <c r="BM122" s="159">
        <v>0</v>
      </c>
      <c r="BN122" s="159">
        <v>0</v>
      </c>
      <c r="BO122" s="159">
        <v>0</v>
      </c>
      <c r="BP122" s="159">
        <v>0</v>
      </c>
      <c r="BQ122" s="159">
        <v>0</v>
      </c>
      <c r="BR122" s="159">
        <v>0</v>
      </c>
      <c r="BS122" s="159">
        <v>6.4270360443413072E-3</v>
      </c>
      <c r="BT122" s="159">
        <v>9.4261553377495803E-3</v>
      </c>
      <c r="BU122" s="159">
        <v>4.3310427476734685E-3</v>
      </c>
      <c r="BV122" s="159">
        <v>4.8475102119512866E-3</v>
      </c>
      <c r="BW122" s="159">
        <v>5.0022275841634205E-3</v>
      </c>
      <c r="BX122" s="159">
        <v>2.4862948042287561E-3</v>
      </c>
      <c r="BY122" s="159">
        <v>2.304114051559363E-3</v>
      </c>
      <c r="BZ122" s="159">
        <v>2.3708288442443612E-3</v>
      </c>
      <c r="CA122" s="159">
        <v>2.3150010000000001E-3</v>
      </c>
      <c r="CB122" s="159">
        <v>2.3687047505745996E-3</v>
      </c>
      <c r="CC122" s="159">
        <v>2.3121372097878452E-3</v>
      </c>
      <c r="CD122" s="159">
        <v>2.0889179697958686E-3</v>
      </c>
      <c r="CE122" s="159">
        <v>2.026340994648742E-3</v>
      </c>
      <c r="CF122" s="160">
        <v>1.9412564255323638E-3</v>
      </c>
    </row>
    <row r="123" spans="1:84">
      <c r="A123" s="153"/>
      <c r="B123" s="43" t="s">
        <v>393</v>
      </c>
      <c r="C123" s="232" t="s">
        <v>267</v>
      </c>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c r="AA123" s="159"/>
      <c r="AB123" s="159"/>
      <c r="AC123" s="159"/>
      <c r="AD123" s="159"/>
      <c r="AE123" s="159"/>
      <c r="AF123" s="159"/>
      <c r="AG123" s="159"/>
      <c r="AH123" s="159">
        <v>1431.6449806883049</v>
      </c>
      <c r="AI123" s="159">
        <v>1191.40278996345</v>
      </c>
      <c r="AJ123" s="159">
        <v>1159.6213205254869</v>
      </c>
      <c r="AK123" s="159">
        <v>1216.2097713971164</v>
      </c>
      <c r="AL123" s="159">
        <v>1218.4219422085121</v>
      </c>
      <c r="AM123" s="159">
        <v>1199.0830233404258</v>
      </c>
      <c r="AN123" s="159">
        <v>1242.0630227263018</v>
      </c>
      <c r="AO123" s="159">
        <v>1318.4374602980201</v>
      </c>
      <c r="AP123" s="159">
        <v>1322.1620832042499</v>
      </c>
      <c r="AQ123" s="159">
        <v>1299.1311944301233</v>
      </c>
      <c r="AR123" s="159">
        <v>1268.3595594943711</v>
      </c>
      <c r="AS123" s="159">
        <v>1255.2335610689756</v>
      </c>
      <c r="AT123" s="159">
        <v>1503.1474309657776</v>
      </c>
      <c r="AU123" s="159">
        <v>1680.4070088279777</v>
      </c>
      <c r="AV123" s="159">
        <v>1941.4591106176154</v>
      </c>
      <c r="AW123" s="159">
        <v>2064.4348591079306</v>
      </c>
      <c r="AX123" s="159">
        <v>1797.1231193098286</v>
      </c>
      <c r="AY123" s="159">
        <v>1905.0970882460035</v>
      </c>
      <c r="AZ123" s="159">
        <v>2031.3455024169004</v>
      </c>
      <c r="BA123" s="159">
        <v>1952.4425713172666</v>
      </c>
      <c r="BB123" s="159">
        <v>1881.8310534024365</v>
      </c>
      <c r="BC123" s="159">
        <v>1842.2386515930084</v>
      </c>
      <c r="BD123" s="159">
        <v>2078.3228906264294</v>
      </c>
      <c r="BE123" s="159">
        <v>1812.4979265087047</v>
      </c>
      <c r="BF123" s="159">
        <v>0</v>
      </c>
      <c r="BG123" s="159">
        <v>0</v>
      </c>
      <c r="BH123" s="159">
        <v>0</v>
      </c>
      <c r="BI123" s="159">
        <v>0</v>
      </c>
      <c r="BJ123" s="159">
        <v>0</v>
      </c>
      <c r="BK123" s="159">
        <v>0</v>
      </c>
      <c r="BL123" s="159">
        <v>0</v>
      </c>
      <c r="BM123" s="159">
        <v>0</v>
      </c>
      <c r="BN123" s="159">
        <v>0</v>
      </c>
      <c r="BO123" s="159">
        <v>0</v>
      </c>
      <c r="BP123" s="159">
        <v>0</v>
      </c>
      <c r="BQ123" s="159">
        <v>0</v>
      </c>
      <c r="BR123" s="159">
        <v>0</v>
      </c>
      <c r="BS123" s="159">
        <v>0</v>
      </c>
      <c r="BT123" s="159">
        <v>0</v>
      </c>
      <c r="BU123" s="159">
        <v>0</v>
      </c>
      <c r="BV123" s="159">
        <v>0</v>
      </c>
      <c r="BW123" s="159">
        <v>0</v>
      </c>
      <c r="BX123" s="159">
        <v>0</v>
      </c>
      <c r="BY123" s="159">
        <v>0</v>
      </c>
      <c r="BZ123" s="159">
        <v>0</v>
      </c>
      <c r="CA123" s="159">
        <v>0</v>
      </c>
      <c r="CB123" s="159">
        <v>0</v>
      </c>
      <c r="CC123" s="159">
        <v>0</v>
      </c>
      <c r="CD123" s="159">
        <v>0</v>
      </c>
      <c r="CE123" s="159">
        <v>0</v>
      </c>
      <c r="CF123" s="160">
        <v>0</v>
      </c>
    </row>
    <row r="124" spans="1:84">
      <c r="A124" s="153"/>
      <c r="B124" s="43" t="s">
        <v>409</v>
      </c>
      <c r="C124" s="232" t="s">
        <v>267</v>
      </c>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c r="AA124" s="159"/>
      <c r="AB124" s="159"/>
      <c r="AC124" s="159"/>
      <c r="AD124" s="159"/>
      <c r="AE124" s="159"/>
      <c r="AF124" s="159"/>
      <c r="AG124" s="159"/>
      <c r="AH124" s="159">
        <v>0</v>
      </c>
      <c r="AI124" s="159">
        <v>0</v>
      </c>
      <c r="AJ124" s="159">
        <v>0</v>
      </c>
      <c r="AK124" s="159">
        <v>0</v>
      </c>
      <c r="AL124" s="159">
        <v>0</v>
      </c>
      <c r="AM124" s="159">
        <v>0</v>
      </c>
      <c r="AN124" s="159">
        <v>0</v>
      </c>
      <c r="AO124" s="159">
        <v>0</v>
      </c>
      <c r="AP124" s="159">
        <v>0</v>
      </c>
      <c r="AQ124" s="159">
        <v>0</v>
      </c>
      <c r="AR124" s="159">
        <v>0</v>
      </c>
      <c r="AS124" s="159">
        <v>0</v>
      </c>
      <c r="AT124" s="159">
        <v>0</v>
      </c>
      <c r="AU124" s="159">
        <v>0</v>
      </c>
      <c r="AV124" s="159">
        <v>0</v>
      </c>
      <c r="AW124" s="159">
        <v>0</v>
      </c>
      <c r="AX124" s="159">
        <v>0</v>
      </c>
      <c r="AY124" s="159">
        <v>0</v>
      </c>
      <c r="AZ124" s="159">
        <v>0</v>
      </c>
      <c r="BA124" s="159">
        <v>346.73444872231244</v>
      </c>
      <c r="BB124" s="159">
        <v>348.84521422965918</v>
      </c>
      <c r="BC124" s="159">
        <v>1344.7627103692359</v>
      </c>
      <c r="BD124" s="159">
        <v>3066.0440454446543</v>
      </c>
      <c r="BE124" s="159">
        <v>2896.4599559994076</v>
      </c>
      <c r="BF124" s="159">
        <v>2874.0188054339292</v>
      </c>
      <c r="BG124" s="159">
        <v>3156.4246592436557</v>
      </c>
      <c r="BH124" s="159">
        <v>3139.1838479631701</v>
      </c>
      <c r="BI124" s="159">
        <v>3085.7798191929178</v>
      </c>
      <c r="BJ124" s="159">
        <v>3055.8720892363945</v>
      </c>
      <c r="BK124" s="159">
        <v>3065.46535515899</v>
      </c>
      <c r="BL124" s="159">
        <v>3859.978790556308</v>
      </c>
      <c r="BM124" s="159">
        <v>3856.5572883879413</v>
      </c>
      <c r="BN124" s="159">
        <v>3819.3614592814583</v>
      </c>
      <c r="BO124" s="159">
        <v>2923.2133683001794</v>
      </c>
      <c r="BP124" s="159">
        <v>2863.6485755562558</v>
      </c>
      <c r="BQ124" s="159">
        <v>2804.3699999394853</v>
      </c>
      <c r="BR124" s="159">
        <v>2740.6631333600494</v>
      </c>
      <c r="BS124" s="159">
        <v>2664.858521445291</v>
      </c>
      <c r="BT124" s="159">
        <v>2574.9975688753202</v>
      </c>
      <c r="BU124" s="159">
        <v>2502.7570208863913</v>
      </c>
      <c r="BV124" s="159">
        <v>2418.1596212530731</v>
      </c>
      <c r="BW124" s="159">
        <v>2336.5386449059965</v>
      </c>
      <c r="BX124" s="159">
        <v>2198.0361598620461</v>
      </c>
      <c r="BY124" s="159">
        <v>2231.0296390974004</v>
      </c>
      <c r="BZ124" s="159">
        <v>2085.7112424727816</v>
      </c>
      <c r="CA124" s="159">
        <v>2023.4083474302388</v>
      </c>
      <c r="CB124" s="159">
        <v>1849.5527099877461</v>
      </c>
      <c r="CC124" s="159">
        <v>1855.5648897650419</v>
      </c>
      <c r="CD124" s="159">
        <v>1842.726582403435</v>
      </c>
      <c r="CE124" s="159">
        <v>1805.7168045717492</v>
      </c>
      <c r="CF124" s="160">
        <v>1785.7751032647382</v>
      </c>
    </row>
    <row r="125" spans="1:84" ht="24.75" customHeight="1">
      <c r="A125" s="153"/>
      <c r="B125" s="109" t="s">
        <v>410</v>
      </c>
      <c r="C125" s="163"/>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f t="shared" ref="AH125:BW125" si="8">SUM(AH79:AH124)-AH112-AH111-AH95-AH92-AH80</f>
        <v>54931.152121168481</v>
      </c>
      <c r="AI125" s="125">
        <f t="shared" si="8"/>
        <v>54174.73144765824</v>
      </c>
      <c r="AJ125" s="125">
        <f t="shared" si="8"/>
        <v>54469.575670287239</v>
      </c>
      <c r="AK125" s="125">
        <f t="shared" si="8"/>
        <v>58340.460054108204</v>
      </c>
      <c r="AL125" s="125">
        <f t="shared" si="8"/>
        <v>61021.366113526499</v>
      </c>
      <c r="AM125" s="125">
        <f t="shared" si="8"/>
        <v>63299.943041354032</v>
      </c>
      <c r="AN125" s="125">
        <f t="shared" si="8"/>
        <v>63721.443974028276</v>
      </c>
      <c r="AO125" s="125">
        <f t="shared" si="8"/>
        <v>66317.208805896589</v>
      </c>
      <c r="AP125" s="125">
        <f t="shared" si="8"/>
        <v>68700.784433873458</v>
      </c>
      <c r="AQ125" s="125">
        <f t="shared" si="8"/>
        <v>68725.545701642608</v>
      </c>
      <c r="AR125" s="125">
        <f t="shared" si="8"/>
        <v>67447.979314625249</v>
      </c>
      <c r="AS125" s="125">
        <f t="shared" si="8"/>
        <v>68111.185446468124</v>
      </c>
      <c r="AT125" s="125">
        <f t="shared" si="8"/>
        <v>70127.736608106032</v>
      </c>
      <c r="AU125" s="125">
        <f t="shared" si="8"/>
        <v>74044.103178050442</v>
      </c>
      <c r="AV125" s="125">
        <f t="shared" si="8"/>
        <v>78586.605768918074</v>
      </c>
      <c r="AW125" s="125">
        <f t="shared" si="8"/>
        <v>82243.234328529288</v>
      </c>
      <c r="AX125" s="125">
        <f t="shared" si="8"/>
        <v>82975.587999259922</v>
      </c>
      <c r="AY125" s="125">
        <f t="shared" si="8"/>
        <v>83689.391597894908</v>
      </c>
      <c r="AZ125" s="125">
        <f t="shared" si="8"/>
        <v>85320.548371078199</v>
      </c>
      <c r="BA125" s="125">
        <f t="shared" si="8"/>
        <v>88665.670674386507</v>
      </c>
      <c r="BB125" s="125">
        <f t="shared" si="8"/>
        <v>91129.304477583399</v>
      </c>
      <c r="BC125" s="125">
        <f t="shared" si="8"/>
        <v>95452.511831356373</v>
      </c>
      <c r="BD125" s="125">
        <f t="shared" si="8"/>
        <v>100027.77426191814</v>
      </c>
      <c r="BE125" s="125">
        <f t="shared" si="8"/>
        <v>105544.36916018462</v>
      </c>
      <c r="BF125" s="125">
        <f t="shared" si="8"/>
        <v>106724.90168567837</v>
      </c>
      <c r="BG125" s="125">
        <f t="shared" si="8"/>
        <v>109344.43532833889</v>
      </c>
      <c r="BH125" s="125">
        <f t="shared" si="8"/>
        <v>113787.35715073723</v>
      </c>
      <c r="BI125" s="125">
        <f t="shared" si="8"/>
        <v>117402.42421744509</v>
      </c>
      <c r="BJ125" s="125">
        <f t="shared" si="8"/>
        <v>118190.43062522596</v>
      </c>
      <c r="BK125" s="125">
        <f t="shared" si="8"/>
        <v>123227.44556714436</v>
      </c>
      <c r="BL125" s="125">
        <f t="shared" si="8"/>
        <v>129177.95707672978</v>
      </c>
      <c r="BM125" s="125">
        <f t="shared" si="8"/>
        <v>136230.82044590302</v>
      </c>
      <c r="BN125" s="125">
        <f t="shared" si="8"/>
        <v>138868.38776970157</v>
      </c>
      <c r="BO125" s="125">
        <f t="shared" si="8"/>
        <v>141724.66507893096</v>
      </c>
      <c r="BP125" s="125">
        <f t="shared" si="8"/>
        <v>146737.65612164649</v>
      </c>
      <c r="BQ125" s="125">
        <f t="shared" si="8"/>
        <v>145044.09619293391</v>
      </c>
      <c r="BR125" s="125">
        <f t="shared" si="8"/>
        <v>147737.99621324902</v>
      </c>
      <c r="BS125" s="125">
        <f t="shared" si="8"/>
        <v>149386.24336973781</v>
      </c>
      <c r="BT125" s="125">
        <f t="shared" si="8"/>
        <v>147970.1813858824</v>
      </c>
      <c r="BU125" s="125">
        <f t="shared" si="8"/>
        <v>147708.01259776004</v>
      </c>
      <c r="BV125" s="125">
        <f t="shared" si="8"/>
        <v>147362.47775532235</v>
      </c>
      <c r="BW125" s="125">
        <f t="shared" si="8"/>
        <v>146150.62364075994</v>
      </c>
      <c r="BX125" s="125">
        <f t="shared" ref="BX125:CC125" si="9">SUM(BX79:BX124)-BX112-BX111-BX95-BX92-BX80</f>
        <v>141176.52004946265</v>
      </c>
      <c r="BY125" s="125">
        <f t="shared" si="9"/>
        <v>144511.32920590899</v>
      </c>
      <c r="BZ125" s="125">
        <f t="shared" si="9"/>
        <v>143288.8381451515</v>
      </c>
      <c r="CA125" s="125">
        <f t="shared" si="9"/>
        <v>152637.38934731952</v>
      </c>
      <c r="CB125" s="125">
        <f t="shared" si="9"/>
        <v>164904.31266440803</v>
      </c>
      <c r="CC125" s="125">
        <f t="shared" si="9"/>
        <v>171451.81979440461</v>
      </c>
      <c r="CD125" s="125">
        <f t="shared" ref="CD125:CF125" si="10">SUM(CD79:CD124)-CD112-CD111-CD95-CD92-CD80</f>
        <v>173355.33520267223</v>
      </c>
      <c r="CE125" s="125">
        <f t="shared" si="10"/>
        <v>173167.65080812509</v>
      </c>
      <c r="CF125" s="126">
        <f t="shared" si="10"/>
        <v>175196.00828844227</v>
      </c>
    </row>
    <row r="126" spans="1:84">
      <c r="A126" s="153"/>
      <c r="B126" s="233" t="s">
        <v>378</v>
      </c>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f t="shared" ref="AH126:CF126" si="11">AH125-AH96-AH123-AH86-AH103</f>
        <v>52387.900241657713</v>
      </c>
      <c r="AI126" s="125">
        <f t="shared" si="11"/>
        <v>51850.600449622987</v>
      </c>
      <c r="AJ126" s="125">
        <f t="shared" si="11"/>
        <v>52017.703657168269</v>
      </c>
      <c r="AK126" s="125">
        <f t="shared" si="11"/>
        <v>55389.140612649288</v>
      </c>
      <c r="AL126" s="125">
        <f t="shared" si="11"/>
        <v>57800.719994462044</v>
      </c>
      <c r="AM126" s="125">
        <f t="shared" si="11"/>
        <v>59782.752685948974</v>
      </c>
      <c r="AN126" s="125">
        <f t="shared" si="11"/>
        <v>59827.869675420792</v>
      </c>
      <c r="AO126" s="125">
        <f t="shared" si="11"/>
        <v>61935.550187613379</v>
      </c>
      <c r="AP126" s="125">
        <f t="shared" si="11"/>
        <v>63862.818582555621</v>
      </c>
      <c r="AQ126" s="125">
        <f t="shared" si="11"/>
        <v>63639.597999242731</v>
      </c>
      <c r="AR126" s="125">
        <f t="shared" si="11"/>
        <v>62411.481632176423</v>
      </c>
      <c r="AS126" s="125">
        <f t="shared" si="11"/>
        <v>62516.965296681665</v>
      </c>
      <c r="AT126" s="125">
        <f t="shared" si="11"/>
        <v>63818.909260588509</v>
      </c>
      <c r="AU126" s="125">
        <f t="shared" si="11"/>
        <v>68289.049698007977</v>
      </c>
      <c r="AV126" s="125">
        <f t="shared" si="11"/>
        <v>72034.327320241311</v>
      </c>
      <c r="AW126" s="125">
        <f t="shared" si="11"/>
        <v>74981.321129857635</v>
      </c>
      <c r="AX126" s="125">
        <f t="shared" si="11"/>
        <v>75986.510837843089</v>
      </c>
      <c r="AY126" s="125">
        <f t="shared" si="11"/>
        <v>77099.917155513627</v>
      </c>
      <c r="AZ126" s="125">
        <f t="shared" si="11"/>
        <v>78821.8721403573</v>
      </c>
      <c r="BA126" s="125">
        <f t="shared" si="11"/>
        <v>82385.432048367904</v>
      </c>
      <c r="BB126" s="125">
        <f t="shared" si="11"/>
        <v>85108.928146803562</v>
      </c>
      <c r="BC126" s="125">
        <f t="shared" si="11"/>
        <v>89579.491006257216</v>
      </c>
      <c r="BD126" s="125">
        <f t="shared" si="11"/>
        <v>93370.051293127253</v>
      </c>
      <c r="BE126" s="125">
        <f t="shared" si="11"/>
        <v>98955.342104534851</v>
      </c>
      <c r="BF126" s="125">
        <f t="shared" si="11"/>
        <v>102658.0427855239</v>
      </c>
      <c r="BG126" s="125">
        <f t="shared" si="11"/>
        <v>105614.52844884695</v>
      </c>
      <c r="BH126" s="125">
        <f t="shared" si="11"/>
        <v>110165.57086023812</v>
      </c>
      <c r="BI126" s="125">
        <f t="shared" si="11"/>
        <v>113815.06808017808</v>
      </c>
      <c r="BJ126" s="125">
        <f t="shared" si="11"/>
        <v>114411.45040866941</v>
      </c>
      <c r="BK126" s="125">
        <f t="shared" si="11"/>
        <v>119442.20503482566</v>
      </c>
      <c r="BL126" s="125">
        <f t="shared" si="11"/>
        <v>125332.57251535091</v>
      </c>
      <c r="BM126" s="125">
        <f t="shared" si="11"/>
        <v>132298.42128498713</v>
      </c>
      <c r="BN126" s="125">
        <f>BN125-BN96-BN123-BN86-BN103</f>
        <v>134922.15321295013</v>
      </c>
      <c r="BO126" s="125">
        <f t="shared" si="11"/>
        <v>137896.87170070971</v>
      </c>
      <c r="BP126" s="125">
        <f t="shared" si="11"/>
        <v>143088.01487191918</v>
      </c>
      <c r="BQ126" s="125">
        <f t="shared" si="11"/>
        <v>144249.47352985147</v>
      </c>
      <c r="BR126" s="125">
        <f t="shared" si="11"/>
        <v>146945.74588605348</v>
      </c>
      <c r="BS126" s="125">
        <f t="shared" si="11"/>
        <v>148587.04171899945</v>
      </c>
      <c r="BT126" s="125">
        <f t="shared" si="11"/>
        <v>147181.46229143441</v>
      </c>
      <c r="BU126" s="125">
        <f t="shared" si="11"/>
        <v>146897.79465566529</v>
      </c>
      <c r="BV126" s="125">
        <f t="shared" si="11"/>
        <v>146795.31906052426</v>
      </c>
      <c r="BW126" s="125">
        <f t="shared" si="11"/>
        <v>145851.03454089013</v>
      </c>
      <c r="BX126" s="125">
        <f t="shared" si="11"/>
        <v>141176.52004946265</v>
      </c>
      <c r="BY126" s="125">
        <f t="shared" si="11"/>
        <v>144511.32920590899</v>
      </c>
      <c r="BZ126" s="125">
        <f t="shared" si="11"/>
        <v>143288.8381451515</v>
      </c>
      <c r="CA126" s="125">
        <f t="shared" si="11"/>
        <v>152637.38934731952</v>
      </c>
      <c r="CB126" s="125">
        <f t="shared" si="11"/>
        <v>164904.31266440803</v>
      </c>
      <c r="CC126" s="125">
        <f t="shared" si="11"/>
        <v>171451.81979440461</v>
      </c>
      <c r="CD126" s="125">
        <f t="shared" si="11"/>
        <v>173355.33520267223</v>
      </c>
      <c r="CE126" s="125">
        <f t="shared" si="11"/>
        <v>173167.65080812509</v>
      </c>
      <c r="CF126" s="126">
        <f t="shared" si="11"/>
        <v>175196.00828844227</v>
      </c>
    </row>
    <row r="127" spans="1:84">
      <c r="A127" s="153"/>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c r="BN127" s="125"/>
      <c r="BO127" s="125"/>
      <c r="BP127" s="125"/>
      <c r="BQ127" s="125"/>
      <c r="BR127" s="125"/>
      <c r="BS127" s="125"/>
      <c r="BT127" s="125"/>
      <c r="BU127" s="125"/>
      <c r="BV127" s="125"/>
      <c r="BW127" s="125"/>
      <c r="BX127" s="125"/>
      <c r="BY127" s="125"/>
      <c r="BZ127" s="125"/>
      <c r="CA127" s="125"/>
      <c r="CB127" s="125"/>
      <c r="CC127" s="125"/>
      <c r="CD127" s="125"/>
      <c r="CE127" s="125"/>
      <c r="CF127" s="126"/>
    </row>
    <row r="128" spans="1:84" s="109" customFormat="1" ht="26.25" customHeight="1">
      <c r="A128" s="170"/>
      <c r="B128" s="109" t="s">
        <v>331</v>
      </c>
      <c r="C128" s="245"/>
      <c r="D128" s="240"/>
      <c r="E128" s="240"/>
      <c r="F128" s="240"/>
      <c r="G128" s="240"/>
      <c r="H128" s="240"/>
      <c r="I128" s="240"/>
      <c r="J128" s="240"/>
      <c r="K128" s="240"/>
      <c r="L128" s="240"/>
      <c r="M128" s="240"/>
      <c r="N128" s="240"/>
      <c r="O128" s="240"/>
      <c r="P128" s="240"/>
      <c r="Q128" s="240"/>
      <c r="R128" s="240"/>
      <c r="S128" s="240"/>
      <c r="T128" s="240"/>
      <c r="U128" s="240"/>
      <c r="V128" s="240"/>
      <c r="W128" s="240"/>
      <c r="X128" s="240"/>
      <c r="Y128" s="240"/>
      <c r="Z128" s="240"/>
      <c r="AA128" s="240"/>
      <c r="AB128" s="240"/>
      <c r="AC128" s="240"/>
      <c r="AD128" s="240"/>
      <c r="AE128" s="240"/>
      <c r="AF128" s="240"/>
      <c r="AG128" s="240"/>
      <c r="AH128" s="240">
        <f t="shared" ref="AH128:CF128" si="12">SUM(AH16,AH75,AH125)</f>
        <v>93327.504716645577</v>
      </c>
      <c r="AI128" s="240">
        <f t="shared" si="12"/>
        <v>94461.932690292015</v>
      </c>
      <c r="AJ128" s="240">
        <f t="shared" si="12"/>
        <v>95715.860586014664</v>
      </c>
      <c r="AK128" s="240">
        <f t="shared" si="12"/>
        <v>105855.26236248088</v>
      </c>
      <c r="AL128" s="240">
        <f t="shared" si="12"/>
        <v>112573.97257971298</v>
      </c>
      <c r="AM128" s="240">
        <f t="shared" si="12"/>
        <v>120042.02944417775</v>
      </c>
      <c r="AN128" s="240">
        <f t="shared" si="12"/>
        <v>122786.06795995485</v>
      </c>
      <c r="AO128" s="240">
        <f t="shared" si="12"/>
        <v>127157.71924819908</v>
      </c>
      <c r="AP128" s="240">
        <f t="shared" si="12"/>
        <v>131420.55754849798</v>
      </c>
      <c r="AQ128" s="240">
        <f t="shared" si="12"/>
        <v>129115.88715999118</v>
      </c>
      <c r="AR128" s="240">
        <f t="shared" si="12"/>
        <v>122482.22171386384</v>
      </c>
      <c r="AS128" s="240">
        <f t="shared" si="12"/>
        <v>120511.79536269951</v>
      </c>
      <c r="AT128" s="240">
        <f t="shared" si="12"/>
        <v>124796.95383809679</v>
      </c>
      <c r="AU128" s="240">
        <f t="shared" si="12"/>
        <v>138171.33598877903</v>
      </c>
      <c r="AV128" s="240">
        <f t="shared" si="12"/>
        <v>152621.22983897961</v>
      </c>
      <c r="AW128" s="240">
        <f t="shared" si="12"/>
        <v>162548.05787166866</v>
      </c>
      <c r="AX128" s="240">
        <f t="shared" si="12"/>
        <v>164608.69797965139</v>
      </c>
      <c r="AY128" s="240">
        <f t="shared" si="12"/>
        <v>166780.06845596258</v>
      </c>
      <c r="AZ128" s="240">
        <f t="shared" si="12"/>
        <v>167696.78126924273</v>
      </c>
      <c r="BA128" s="240">
        <f t="shared" si="12"/>
        <v>169779.46450901183</v>
      </c>
      <c r="BB128" s="240">
        <f t="shared" si="12"/>
        <v>171469.81142646936</v>
      </c>
      <c r="BC128" s="240">
        <f t="shared" si="12"/>
        <v>175379.92503897316</v>
      </c>
      <c r="BD128" s="240">
        <f t="shared" si="12"/>
        <v>177683.84312927234</v>
      </c>
      <c r="BE128" s="240">
        <f t="shared" si="12"/>
        <v>183909.87040906321</v>
      </c>
      <c r="BF128" s="240">
        <f t="shared" si="12"/>
        <v>185882.60219159417</v>
      </c>
      <c r="BG128" s="240">
        <f t="shared" si="12"/>
        <v>174316.57375683545</v>
      </c>
      <c r="BH128" s="240">
        <f t="shared" si="12"/>
        <v>177716.37353270527</v>
      </c>
      <c r="BI128" s="240">
        <f t="shared" si="12"/>
        <v>180316.94207355473</v>
      </c>
      <c r="BJ128" s="240">
        <f t="shared" si="12"/>
        <v>180793.18157994881</v>
      </c>
      <c r="BK128" s="240">
        <f t="shared" si="12"/>
        <v>186929.43912084974</v>
      </c>
      <c r="BL128" s="240">
        <f t="shared" si="12"/>
        <v>194031.46833214501</v>
      </c>
      <c r="BM128" s="240">
        <f t="shared" si="12"/>
        <v>208711.12202493625</v>
      </c>
      <c r="BN128" s="240">
        <f t="shared" si="12"/>
        <v>212265.64759383039</v>
      </c>
      <c r="BO128" s="240">
        <f t="shared" si="12"/>
        <v>216204.57189740296</v>
      </c>
      <c r="BP128" s="240">
        <f t="shared" si="12"/>
        <v>222447.91113260612</v>
      </c>
      <c r="BQ128" s="240">
        <f t="shared" si="12"/>
        <v>215079.41924930151</v>
      </c>
      <c r="BR128" s="240">
        <f t="shared" si="12"/>
        <v>217873.91161256429</v>
      </c>
      <c r="BS128" s="240">
        <f t="shared" si="12"/>
        <v>220832.32366073696</v>
      </c>
      <c r="BT128" s="240">
        <f t="shared" si="12"/>
        <v>218469.84760844783</v>
      </c>
      <c r="BU128" s="240">
        <f t="shared" si="12"/>
        <v>220317.35238416615</v>
      </c>
      <c r="BV128" s="240">
        <f t="shared" si="12"/>
        <v>222656.66270296229</v>
      </c>
      <c r="BW128" s="240">
        <f t="shared" si="12"/>
        <v>227811.73787765834</v>
      </c>
      <c r="BX128" s="240">
        <f t="shared" si="12"/>
        <v>239361.25611348136</v>
      </c>
      <c r="BY128" s="240">
        <f t="shared" si="12"/>
        <v>244640.01258966691</v>
      </c>
      <c r="BZ128" s="240">
        <f t="shared" si="12"/>
        <v>239536.22421124985</v>
      </c>
      <c r="CA128" s="240">
        <f t="shared" si="12"/>
        <v>257112.26421642624</v>
      </c>
      <c r="CB128" s="240">
        <f t="shared" si="12"/>
        <v>285414.93519016495</v>
      </c>
      <c r="CC128" s="240">
        <f t="shared" si="12"/>
        <v>299976.47973043437</v>
      </c>
      <c r="CD128" s="240">
        <f t="shared" si="12"/>
        <v>304124.6207151839</v>
      </c>
      <c r="CE128" s="240">
        <f t="shared" si="12"/>
        <v>305900.37784816086</v>
      </c>
      <c r="CF128" s="241">
        <f t="shared" si="12"/>
        <v>310062.36576426175</v>
      </c>
    </row>
    <row r="129" spans="1:84">
      <c r="A129" s="153"/>
      <c r="B129" s="233" t="s">
        <v>378</v>
      </c>
      <c r="AH129" s="240">
        <f t="shared" ref="AH129:CF129" si="13">AH17+AH76+AH126</f>
        <v>76643.993142402236</v>
      </c>
      <c r="AI129" s="240">
        <f t="shared" si="13"/>
        <v>74383.966629779228</v>
      </c>
      <c r="AJ129" s="240">
        <f t="shared" si="13"/>
        <v>76765.85316648864</v>
      </c>
      <c r="AK129" s="240">
        <f t="shared" si="13"/>
        <v>84939.109128704906</v>
      </c>
      <c r="AL129" s="240">
        <f t="shared" si="13"/>
        <v>90404.948337019654</v>
      </c>
      <c r="AM129" s="240">
        <f t="shared" si="13"/>
        <v>96432.662515268428</v>
      </c>
      <c r="AN129" s="240">
        <f t="shared" si="13"/>
        <v>98252.74130135568</v>
      </c>
      <c r="AO129" s="240">
        <f t="shared" si="13"/>
        <v>101849.44918475844</v>
      </c>
      <c r="AP129" s="240">
        <f t="shared" si="13"/>
        <v>105689.29561053637</v>
      </c>
      <c r="AQ129" s="240">
        <f t="shared" si="13"/>
        <v>103670.14005111583</v>
      </c>
      <c r="AR129" s="240">
        <f t="shared" si="13"/>
        <v>98499.448403010712</v>
      </c>
      <c r="AS129" s="240">
        <f t="shared" si="13"/>
        <v>96497.451123645937</v>
      </c>
      <c r="AT129" s="240">
        <f t="shared" si="13"/>
        <v>100212.87365911213</v>
      </c>
      <c r="AU129" s="240">
        <f t="shared" si="13"/>
        <v>112898.31373408217</v>
      </c>
      <c r="AV129" s="240">
        <f t="shared" si="13"/>
        <v>123691.5277773478</v>
      </c>
      <c r="AW129" s="240">
        <f t="shared" si="13"/>
        <v>131388.82923679851</v>
      </c>
      <c r="AX129" s="240">
        <f t="shared" si="13"/>
        <v>133478.23383474449</v>
      </c>
      <c r="AY129" s="240">
        <f t="shared" si="13"/>
        <v>135619.29002149584</v>
      </c>
      <c r="AZ129" s="240">
        <f t="shared" si="13"/>
        <v>136260.58496738004</v>
      </c>
      <c r="BA129" s="240">
        <f t="shared" si="13"/>
        <v>138054.2727522481</v>
      </c>
      <c r="BB129" s="240">
        <f t="shared" si="13"/>
        <v>139771.39511733543</v>
      </c>
      <c r="BC129" s="240">
        <f t="shared" si="13"/>
        <v>142991.63018174362</v>
      </c>
      <c r="BD129" s="240">
        <f t="shared" si="13"/>
        <v>146563.18416984548</v>
      </c>
      <c r="BE129" s="240">
        <f t="shared" si="13"/>
        <v>152472.00907690235</v>
      </c>
      <c r="BF129" s="240">
        <f t="shared" si="13"/>
        <v>157478.55447921192</v>
      </c>
      <c r="BG129" s="240">
        <f t="shared" si="13"/>
        <v>161215.18962970044</v>
      </c>
      <c r="BH129" s="240">
        <f t="shared" si="13"/>
        <v>165857.16173494613</v>
      </c>
      <c r="BI129" s="240">
        <f t="shared" si="13"/>
        <v>169752.34621481103</v>
      </c>
      <c r="BJ129" s="240">
        <f t="shared" si="13"/>
        <v>170949.1495798789</v>
      </c>
      <c r="BK129" s="240">
        <f t="shared" si="13"/>
        <v>177639.49237295793</v>
      </c>
      <c r="BL129" s="240">
        <f t="shared" si="13"/>
        <v>185144.66403139272</v>
      </c>
      <c r="BM129" s="240">
        <f t="shared" si="13"/>
        <v>200075.93341360288</v>
      </c>
      <c r="BN129" s="240">
        <f t="shared" si="13"/>
        <v>203772.71889377697</v>
      </c>
      <c r="BO129" s="240">
        <f t="shared" si="13"/>
        <v>208102.87783230195</v>
      </c>
      <c r="BP129" s="240">
        <f t="shared" si="13"/>
        <v>214701.13019791286</v>
      </c>
      <c r="BQ129" s="240">
        <f t="shared" si="13"/>
        <v>214059.17823593068</v>
      </c>
      <c r="BR129" s="240">
        <f t="shared" si="13"/>
        <v>216926.96111411459</v>
      </c>
      <c r="BS129" s="240">
        <f t="shared" si="13"/>
        <v>219930.00046974802</v>
      </c>
      <c r="BT129" s="240">
        <f t="shared" si="13"/>
        <v>217606.75694128405</v>
      </c>
      <c r="BU129" s="240">
        <f t="shared" si="13"/>
        <v>219454.40981009137</v>
      </c>
      <c r="BV129" s="240">
        <f t="shared" si="13"/>
        <v>222049.89816943594</v>
      </c>
      <c r="BW129" s="240">
        <f t="shared" si="13"/>
        <v>227491.24409662269</v>
      </c>
      <c r="BX129" s="240">
        <f t="shared" si="13"/>
        <v>239349.15510909469</v>
      </c>
      <c r="BY129" s="240">
        <f t="shared" si="13"/>
        <v>244632.59914712457</v>
      </c>
      <c r="BZ129" s="240">
        <f t="shared" si="13"/>
        <v>239532.06475770325</v>
      </c>
      <c r="CA129" s="240">
        <f t="shared" si="13"/>
        <v>257110.00200861646</v>
      </c>
      <c r="CB129" s="240">
        <f t="shared" si="13"/>
        <v>285413.63322284591</v>
      </c>
      <c r="CC129" s="240">
        <f t="shared" si="13"/>
        <v>299975.99862315424</v>
      </c>
      <c r="CD129" s="240">
        <f t="shared" si="13"/>
        <v>304124.6207151839</v>
      </c>
      <c r="CE129" s="240">
        <f t="shared" si="13"/>
        <v>305900.37784816086</v>
      </c>
      <c r="CF129" s="241">
        <f t="shared" si="13"/>
        <v>310062.36576426175</v>
      </c>
    </row>
    <row r="130" spans="1:84">
      <c r="A130" s="153"/>
      <c r="B130" s="233"/>
      <c r="AH130" s="240"/>
      <c r="AI130" s="240"/>
      <c r="AJ130" s="240"/>
      <c r="AK130" s="240"/>
      <c r="AL130" s="240"/>
      <c r="AM130" s="240"/>
      <c r="AN130" s="240"/>
      <c r="AO130" s="240"/>
      <c r="AP130" s="240"/>
      <c r="AQ130" s="240"/>
      <c r="AR130" s="240"/>
      <c r="AS130" s="240"/>
      <c r="AT130" s="240"/>
      <c r="AU130" s="240"/>
      <c r="AV130" s="240"/>
      <c r="AW130" s="240"/>
      <c r="AX130" s="240"/>
      <c r="AY130" s="240"/>
      <c r="AZ130" s="240"/>
      <c r="BA130" s="240"/>
      <c r="BB130" s="240"/>
      <c r="BC130" s="240"/>
      <c r="BD130" s="240"/>
      <c r="BE130" s="240"/>
      <c r="BF130" s="240"/>
      <c r="BG130" s="240"/>
      <c r="BH130" s="240"/>
      <c r="BI130" s="240"/>
      <c r="BJ130" s="240"/>
      <c r="BK130" s="240"/>
      <c r="BL130" s="240"/>
      <c r="BM130" s="240"/>
      <c r="BN130" s="240"/>
      <c r="BO130" s="240"/>
      <c r="BP130" s="240"/>
      <c r="BQ130" s="240"/>
      <c r="BR130" s="240"/>
      <c r="BS130" s="240"/>
      <c r="BT130" s="240"/>
      <c r="BU130" s="240"/>
      <c r="BV130" s="240"/>
      <c r="BW130" s="240"/>
      <c r="BX130" s="240"/>
      <c r="BY130" s="240"/>
      <c r="BZ130" s="240"/>
      <c r="CA130" s="240"/>
      <c r="CB130" s="240"/>
      <c r="CC130" s="240"/>
      <c r="CD130" s="240"/>
      <c r="CE130" s="240"/>
      <c r="CF130" s="241"/>
    </row>
    <row r="131" spans="1:84">
      <c r="A131" s="153"/>
      <c r="B131" s="233"/>
      <c r="AH131" s="240"/>
      <c r="AI131" s="240"/>
      <c r="AJ131" s="240"/>
      <c r="AK131" s="240"/>
      <c r="AL131" s="240"/>
      <c r="AM131" s="240"/>
      <c r="AN131" s="240"/>
      <c r="AO131" s="240"/>
      <c r="AP131" s="240"/>
      <c r="AQ131" s="240"/>
      <c r="AR131" s="240"/>
      <c r="AS131" s="240"/>
      <c r="AT131" s="240"/>
      <c r="AU131" s="240"/>
      <c r="AV131" s="240"/>
      <c r="AW131" s="240"/>
      <c r="AX131" s="240"/>
      <c r="AY131" s="240"/>
      <c r="AZ131" s="240"/>
      <c r="BA131" s="240"/>
      <c r="BB131" s="240"/>
      <c r="BC131" s="240"/>
      <c r="BD131" s="240"/>
      <c r="BE131" s="240"/>
      <c r="BF131" s="240"/>
      <c r="BG131" s="240"/>
      <c r="BH131" s="240"/>
      <c r="BI131" s="240"/>
      <c r="BJ131" s="240"/>
      <c r="BK131" s="240"/>
      <c r="BL131" s="240"/>
      <c r="BM131" s="240"/>
      <c r="BN131" s="240"/>
      <c r="BO131" s="240"/>
      <c r="BP131" s="240"/>
      <c r="BQ131" s="240"/>
      <c r="BR131" s="240"/>
      <c r="BS131" s="240"/>
      <c r="BT131" s="240"/>
      <c r="BU131" s="240"/>
      <c r="BV131" s="240"/>
      <c r="BW131" s="240"/>
      <c r="BX131" s="240"/>
      <c r="BY131" s="240"/>
      <c r="BZ131" s="240"/>
      <c r="CA131" s="240"/>
      <c r="CB131" s="240"/>
      <c r="CC131" s="240"/>
      <c r="CD131" s="240"/>
      <c r="CE131" s="240"/>
      <c r="CF131" s="241"/>
    </row>
    <row r="132" spans="1:84" s="109" customFormat="1">
      <c r="A132" s="170"/>
      <c r="B132" s="242" t="s">
        <v>332</v>
      </c>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c r="AG132" s="125"/>
      <c r="AH132" s="47">
        <f>SUM(AH133:AH135)</f>
        <v>61082.860069893162</v>
      </c>
      <c r="AI132" s="47">
        <f t="shared" ref="AI132:CF132" si="14">SUM(AI133:AI135)</f>
        <v>59632.29176587316</v>
      </c>
      <c r="AJ132" s="47">
        <f t="shared" si="14"/>
        <v>60977.110247591452</v>
      </c>
      <c r="AK132" s="47">
        <f t="shared" si="14"/>
        <v>64022.788393368057</v>
      </c>
      <c r="AL132" s="47">
        <f t="shared" si="14"/>
        <v>64357.201653194628</v>
      </c>
      <c r="AM132" s="47">
        <f t="shared" si="14"/>
        <v>66742.98703176195</v>
      </c>
      <c r="AN132" s="47">
        <f t="shared" si="14"/>
        <v>66356.223598891142</v>
      </c>
      <c r="AO132" s="47">
        <f t="shared" si="14"/>
        <v>67610.614644493588</v>
      </c>
      <c r="AP132" s="47">
        <f t="shared" si="14"/>
        <v>70060.421131613766</v>
      </c>
      <c r="AQ132" s="47">
        <f t="shared" si="14"/>
        <v>69162.667514474102</v>
      </c>
      <c r="AR132" s="47">
        <f t="shared" si="14"/>
        <v>66146.378387807228</v>
      </c>
      <c r="AS132" s="47">
        <f t="shared" si="14"/>
        <v>64927.343512480453</v>
      </c>
      <c r="AT132" s="47">
        <f t="shared" si="14"/>
        <v>65780.84735653676</v>
      </c>
      <c r="AU132" s="47">
        <f t="shared" si="14"/>
        <v>71511.997415133388</v>
      </c>
      <c r="AV132" s="47">
        <f t="shared" si="14"/>
        <v>73543.056269774519</v>
      </c>
      <c r="AW132" s="47">
        <f t="shared" si="14"/>
        <v>75648.091335228266</v>
      </c>
      <c r="AX132" s="47">
        <f t="shared" si="14"/>
        <v>74826.94568283837</v>
      </c>
      <c r="AY132" s="47">
        <f t="shared" si="14"/>
        <v>74505.474931602817</v>
      </c>
      <c r="AZ132" s="47">
        <f t="shared" si="14"/>
        <v>75084.751982117057</v>
      </c>
      <c r="BA132" s="47">
        <f t="shared" si="14"/>
        <v>77210.945111885885</v>
      </c>
      <c r="BB132" s="47">
        <f t="shared" si="14"/>
        <v>80001.863445905052</v>
      </c>
      <c r="BC132" s="47">
        <f t="shared" si="14"/>
        <v>82730.903193320177</v>
      </c>
      <c r="BD132" s="47">
        <f t="shared" si="14"/>
        <v>83770.782656628711</v>
      </c>
      <c r="BE132" s="47">
        <f t="shared" si="14"/>
        <v>88060.105345000688</v>
      </c>
      <c r="BF132" s="47">
        <f t="shared" si="14"/>
        <v>90473.106648329936</v>
      </c>
      <c r="BG132" s="47">
        <f t="shared" si="14"/>
        <v>92404.767960822472</v>
      </c>
      <c r="BH132" s="47">
        <f t="shared" si="14"/>
        <v>93436.989620517794</v>
      </c>
      <c r="BI132" s="47">
        <f t="shared" si="14"/>
        <v>94850.495178293553</v>
      </c>
      <c r="BJ132" s="47">
        <f t="shared" si="14"/>
        <v>95738.26667482355</v>
      </c>
      <c r="BK132" s="47">
        <f t="shared" si="14"/>
        <v>99818.30735043477</v>
      </c>
      <c r="BL132" s="47">
        <f t="shared" si="14"/>
        <v>103865.57977526722</v>
      </c>
      <c r="BM132" s="47">
        <f t="shared" si="14"/>
        <v>109732.28699086055</v>
      </c>
      <c r="BN132" s="47">
        <f t="shared" si="14"/>
        <v>111204.93296443766</v>
      </c>
      <c r="BO132" s="47">
        <f t="shared" si="14"/>
        <v>114932.32418564403</v>
      </c>
      <c r="BP132" s="47">
        <f t="shared" si="14"/>
        <v>119391.07047577998</v>
      </c>
      <c r="BQ132" s="47">
        <f t="shared" si="14"/>
        <v>120112.08389857566</v>
      </c>
      <c r="BR132" s="47">
        <f t="shared" si="14"/>
        <v>122372.08504928934</v>
      </c>
      <c r="BS132" s="47">
        <f t="shared" si="14"/>
        <v>125448.85107668187</v>
      </c>
      <c r="BT132" s="47">
        <f t="shared" si="14"/>
        <v>125507.80771125328</v>
      </c>
      <c r="BU132" s="47">
        <f t="shared" si="14"/>
        <v>126225.93045463269</v>
      </c>
      <c r="BV132" s="47">
        <f t="shared" si="14"/>
        <v>126972.61399683147</v>
      </c>
      <c r="BW132" s="47">
        <f t="shared" si="14"/>
        <v>126527.65770924829</v>
      </c>
      <c r="BX132" s="47">
        <f t="shared" si="14"/>
        <v>124032.81905039209</v>
      </c>
      <c r="BY132" s="47">
        <f t="shared" si="14"/>
        <v>127086.07971024129</v>
      </c>
      <c r="BZ132" s="47">
        <f t="shared" si="14"/>
        <v>125777.07540603328</v>
      </c>
      <c r="CA132" s="47">
        <f t="shared" si="14"/>
        <v>134068.13801170955</v>
      </c>
      <c r="CB132" s="47">
        <f t="shared" si="14"/>
        <v>144880.45896590769</v>
      </c>
      <c r="CC132" s="47">
        <f t="shared" si="14"/>
        <v>150561.09296802894</v>
      </c>
      <c r="CD132" s="47">
        <f t="shared" si="14"/>
        <v>152387.71267780094</v>
      </c>
      <c r="CE132" s="47">
        <f t="shared" si="14"/>
        <v>152329.76970462286</v>
      </c>
      <c r="CF132" s="48">
        <f t="shared" si="14"/>
        <v>153812.51817404496</v>
      </c>
    </row>
    <row r="133" spans="1:84">
      <c r="A133" s="153"/>
      <c r="B133" s="10" t="s">
        <v>411</v>
      </c>
      <c r="AH133" s="159">
        <f t="shared" ref="AH133:BJ133" si="15">SUMIF($C$6:$C$15,"(C)",AH$6:AH$15)</f>
        <v>11.759277353574694</v>
      </c>
      <c r="AI133" s="159">
        <f t="shared" si="15"/>
        <v>10.061418847284083</v>
      </c>
      <c r="AJ133" s="159">
        <f t="shared" si="15"/>
        <v>8.4487251411651894</v>
      </c>
      <c r="AK133" s="159">
        <f t="shared" si="15"/>
        <v>7.6434455649085358</v>
      </c>
      <c r="AL133" s="159">
        <f t="shared" si="15"/>
        <v>7.118613824541435</v>
      </c>
      <c r="AM133" s="159">
        <f t="shared" si="15"/>
        <v>6.7950767345112491</v>
      </c>
      <c r="AN133" s="159">
        <f t="shared" si="15"/>
        <v>6.4200086460325467</v>
      </c>
      <c r="AO133" s="159">
        <f t="shared" si="15"/>
        <v>3.044376953303531</v>
      </c>
      <c r="AP133" s="159">
        <f t="shared" si="15"/>
        <v>5.8516210951380403</v>
      </c>
      <c r="AQ133" s="159">
        <f t="shared" si="15"/>
        <v>3.9646516592418171</v>
      </c>
      <c r="AR133" s="159">
        <f t="shared" si="15"/>
        <v>3.4996584151257859</v>
      </c>
      <c r="AS133" s="159">
        <f t="shared" si="15"/>
        <v>3.2454718971436072</v>
      </c>
      <c r="AT133" s="159">
        <f t="shared" si="15"/>
        <v>3.4271279909854995</v>
      </c>
      <c r="AU133" s="159">
        <f t="shared" si="15"/>
        <v>3.065477838665057</v>
      </c>
      <c r="AV133" s="159">
        <f t="shared" si="15"/>
        <v>4.0559765387480748</v>
      </c>
      <c r="AW133" s="159">
        <f t="shared" si="15"/>
        <v>1.9717716783592159</v>
      </c>
      <c r="AX133" s="159">
        <f t="shared" si="15"/>
        <v>1.9397068626720644</v>
      </c>
      <c r="AY133" s="159">
        <f t="shared" si="15"/>
        <v>3.2355523323208009</v>
      </c>
      <c r="AZ133" s="159">
        <f t="shared" si="15"/>
        <v>2.7204506870935283</v>
      </c>
      <c r="BA133" s="159">
        <f t="shared" si="15"/>
        <v>2.8591405444370288</v>
      </c>
      <c r="BB133" s="159">
        <f t="shared" si="15"/>
        <v>3.1884146119580312</v>
      </c>
      <c r="BC133" s="159">
        <f t="shared" si="15"/>
        <v>2.4063071425453755</v>
      </c>
      <c r="BD133" s="159">
        <f t="shared" si="15"/>
        <v>2.5450050844042411</v>
      </c>
      <c r="BE133" s="159">
        <f t="shared" si="15"/>
        <v>2.785945698255186</v>
      </c>
      <c r="BF133" s="159">
        <f t="shared" si="15"/>
        <v>2.6976014564282287</v>
      </c>
      <c r="BG133" s="159">
        <f t="shared" si="15"/>
        <v>0</v>
      </c>
      <c r="BH133" s="159">
        <f t="shared" si="15"/>
        <v>0</v>
      </c>
      <c r="BI133" s="159">
        <f t="shared" si="15"/>
        <v>0</v>
      </c>
      <c r="BJ133" s="159">
        <f t="shared" si="15"/>
        <v>0</v>
      </c>
      <c r="BK133" s="159">
        <f>SUMIF($C$6:$C$15,"(C)",BK$6:BK$15)</f>
        <v>0</v>
      </c>
      <c r="BL133" s="159">
        <f t="shared" ref="BL133:CF133" si="16">SUMIF($C$6:$C$15,"(C)",BL$6:BL$15)</f>
        <v>0</v>
      </c>
      <c r="BM133" s="159">
        <f t="shared" si="16"/>
        <v>0</v>
      </c>
      <c r="BN133" s="159">
        <f t="shared" si="16"/>
        <v>0</v>
      </c>
      <c r="BO133" s="159">
        <f t="shared" si="16"/>
        <v>0</v>
      </c>
      <c r="BP133" s="159">
        <f t="shared" si="16"/>
        <v>0</v>
      </c>
      <c r="BQ133" s="159">
        <f t="shared" si="16"/>
        <v>0</v>
      </c>
      <c r="BR133" s="159">
        <f t="shared" si="16"/>
        <v>0</v>
      </c>
      <c r="BS133" s="159">
        <f t="shared" si="16"/>
        <v>0</v>
      </c>
      <c r="BT133" s="159">
        <f t="shared" si="16"/>
        <v>0</v>
      </c>
      <c r="BU133" s="159">
        <f t="shared" si="16"/>
        <v>0</v>
      </c>
      <c r="BV133" s="159">
        <f t="shared" si="16"/>
        <v>0</v>
      </c>
      <c r="BW133" s="159">
        <f t="shared" si="16"/>
        <v>0</v>
      </c>
      <c r="BX133" s="159">
        <f t="shared" si="16"/>
        <v>0</v>
      </c>
      <c r="BY133" s="159">
        <f t="shared" si="16"/>
        <v>0</v>
      </c>
      <c r="BZ133" s="159">
        <f t="shared" si="16"/>
        <v>0</v>
      </c>
      <c r="CA133" s="159">
        <f t="shared" si="16"/>
        <v>0</v>
      </c>
      <c r="CB133" s="159">
        <f t="shared" si="16"/>
        <v>0</v>
      </c>
      <c r="CC133" s="159">
        <f t="shared" si="16"/>
        <v>0</v>
      </c>
      <c r="CD133" s="159">
        <f t="shared" si="16"/>
        <v>0</v>
      </c>
      <c r="CE133" s="159">
        <f t="shared" si="16"/>
        <v>0</v>
      </c>
      <c r="CF133" s="160">
        <f t="shared" si="16"/>
        <v>0</v>
      </c>
    </row>
    <row r="134" spans="1:84">
      <c r="A134" s="153"/>
      <c r="B134" s="10" t="s">
        <v>412</v>
      </c>
      <c r="AH134" s="159">
        <f t="shared" ref="AH134:CF134" si="17">SUMIF($C$20:$C$74,"(C)",AH$20:AH$74)</f>
        <v>15587.370623045688</v>
      </c>
      <c r="AI134" s="159">
        <f t="shared" si="17"/>
        <v>14349.317288726088</v>
      </c>
      <c r="AJ134" s="159">
        <f t="shared" si="17"/>
        <v>15678.364601848294</v>
      </c>
      <c r="AK134" s="159">
        <f t="shared" si="17"/>
        <v>16884.477409436742</v>
      </c>
      <c r="AL134" s="159">
        <f t="shared" si="17"/>
        <v>15395.12186246103</v>
      </c>
      <c r="AM134" s="159">
        <f t="shared" si="17"/>
        <v>16359.07848107776</v>
      </c>
      <c r="AN134" s="159">
        <f t="shared" si="17"/>
        <v>16644.364919679505</v>
      </c>
      <c r="AO134" s="159">
        <f t="shared" si="17"/>
        <v>16440.987285473257</v>
      </c>
      <c r="AP134" s="159">
        <f t="shared" si="17"/>
        <v>17375.369508836779</v>
      </c>
      <c r="AQ134" s="159">
        <f t="shared" si="17"/>
        <v>16748.357127938703</v>
      </c>
      <c r="AR134" s="159">
        <f t="shared" si="17"/>
        <v>15776.890280596144</v>
      </c>
      <c r="AS134" s="159">
        <f t="shared" si="17"/>
        <v>14789.25800632422</v>
      </c>
      <c r="AT134" s="159">
        <f t="shared" si="17"/>
        <v>15120.630205212352</v>
      </c>
      <c r="AU134" s="159">
        <f t="shared" si="17"/>
        <v>17734.197308721174</v>
      </c>
      <c r="AV134" s="159">
        <f t="shared" si="17"/>
        <v>18826.342323203797</v>
      </c>
      <c r="AW134" s="159">
        <f t="shared" si="17"/>
        <v>19505.837506858006</v>
      </c>
      <c r="AX134" s="159">
        <f t="shared" si="17"/>
        <v>18513.275534363591</v>
      </c>
      <c r="AY134" s="159">
        <f t="shared" si="17"/>
        <v>17628.332786165218</v>
      </c>
      <c r="AZ134" s="159">
        <f t="shared" si="17"/>
        <v>16391.33620710277</v>
      </c>
      <c r="BA134" s="159">
        <f t="shared" si="17"/>
        <v>15697.438592002138</v>
      </c>
      <c r="BB134" s="159">
        <f t="shared" si="17"/>
        <v>15703.877369189628</v>
      </c>
      <c r="BC134" s="159">
        <f t="shared" si="17"/>
        <v>15404.892018689618</v>
      </c>
      <c r="BD134" s="159">
        <f t="shared" si="17"/>
        <v>15486.741699922179</v>
      </c>
      <c r="BE134" s="159">
        <f t="shared" si="17"/>
        <v>15433.301327192676</v>
      </c>
      <c r="BF134" s="159">
        <f t="shared" si="17"/>
        <v>15330.885830426123</v>
      </c>
      <c r="BG134" s="159">
        <f t="shared" si="17"/>
        <v>15420.035121474059</v>
      </c>
      <c r="BH134" s="159">
        <f t="shared" si="17"/>
        <v>15030.072056153131</v>
      </c>
      <c r="BI134" s="159">
        <f t="shared" si="17"/>
        <v>14463.743722643196</v>
      </c>
      <c r="BJ134" s="159">
        <f t="shared" si="17"/>
        <v>14066.842275884588</v>
      </c>
      <c r="BK134" s="159">
        <f t="shared" si="17"/>
        <v>14291.344927853259</v>
      </c>
      <c r="BL134" s="159">
        <f t="shared" si="17"/>
        <v>14626.698102814629</v>
      </c>
      <c r="BM134" s="159">
        <f t="shared" si="17"/>
        <v>15220.964034427705</v>
      </c>
      <c r="BN134" s="159">
        <f t="shared" si="17"/>
        <v>14391.005031449824</v>
      </c>
      <c r="BO134" s="159">
        <f t="shared" si="17"/>
        <v>13938.558258246881</v>
      </c>
      <c r="BP134" s="159">
        <f t="shared" si="17"/>
        <v>12692.901559243928</v>
      </c>
      <c r="BQ134" s="159">
        <f t="shared" si="17"/>
        <v>11141.185575510535</v>
      </c>
      <c r="BR134" s="159">
        <f t="shared" si="17"/>
        <v>10298.452407054881</v>
      </c>
      <c r="BS134" s="159">
        <f t="shared" si="17"/>
        <v>10517.889053390036</v>
      </c>
      <c r="BT134" s="159">
        <f t="shared" si="17"/>
        <v>10365.137947089563</v>
      </c>
      <c r="BU134" s="159">
        <f t="shared" si="17"/>
        <v>10118.853351886528</v>
      </c>
      <c r="BV134" s="159">
        <f t="shared" si="17"/>
        <v>9710.8712135960159</v>
      </c>
      <c r="BW134" s="159">
        <f t="shared" si="17"/>
        <v>9547.369503016942</v>
      </c>
      <c r="BX134" s="159">
        <f t="shared" si="17"/>
        <v>9656.4033280058902</v>
      </c>
      <c r="BY134" s="159">
        <f t="shared" si="17"/>
        <v>9170.8626419500142</v>
      </c>
      <c r="BZ134" s="159">
        <f t="shared" si="17"/>
        <v>8556.484848631786</v>
      </c>
      <c r="CA134" s="159">
        <f t="shared" si="17"/>
        <v>8836.4560126896704</v>
      </c>
      <c r="CB134" s="159">
        <f t="shared" si="17"/>
        <v>9312.1582397450729</v>
      </c>
      <c r="CC134" s="159">
        <f t="shared" si="17"/>
        <v>9300.579064044925</v>
      </c>
      <c r="CD134" s="159">
        <f t="shared" si="17"/>
        <v>9258.1532413202876</v>
      </c>
      <c r="CE134" s="159">
        <f t="shared" si="17"/>
        <v>9231.1079495671074</v>
      </c>
      <c r="CF134" s="160">
        <f t="shared" si="17"/>
        <v>9134.5254483729477</v>
      </c>
    </row>
    <row r="135" spans="1:84">
      <c r="A135" s="153"/>
      <c r="B135" s="65" t="s">
        <v>413</v>
      </c>
      <c r="AH135" s="159">
        <f t="shared" ref="AH135:CF135" si="18">SUMIF($C$79:$C$124,"(C)",AH$79:AH$124)</f>
        <v>45483.730169493901</v>
      </c>
      <c r="AI135" s="159">
        <f t="shared" si="18"/>
        <v>45272.91305829979</v>
      </c>
      <c r="AJ135" s="159">
        <f t="shared" si="18"/>
        <v>45290.296920601992</v>
      </c>
      <c r="AK135" s="159">
        <f t="shared" si="18"/>
        <v>47130.667538366411</v>
      </c>
      <c r="AL135" s="159">
        <f t="shared" si="18"/>
        <v>48954.961176909055</v>
      </c>
      <c r="AM135" s="159">
        <f t="shared" si="18"/>
        <v>50377.113473949677</v>
      </c>
      <c r="AN135" s="159">
        <f t="shared" si="18"/>
        <v>49705.4386705656</v>
      </c>
      <c r="AO135" s="159">
        <f t="shared" si="18"/>
        <v>51166.582982067019</v>
      </c>
      <c r="AP135" s="159">
        <f t="shared" si="18"/>
        <v>52679.200001681849</v>
      </c>
      <c r="AQ135" s="159">
        <f t="shared" si="18"/>
        <v>52410.345734876166</v>
      </c>
      <c r="AR135" s="159">
        <f t="shared" si="18"/>
        <v>50365.988448795957</v>
      </c>
      <c r="AS135" s="159">
        <f t="shared" si="18"/>
        <v>50134.84003425909</v>
      </c>
      <c r="AT135" s="159">
        <f t="shared" si="18"/>
        <v>50656.790023333422</v>
      </c>
      <c r="AU135" s="159">
        <f t="shared" si="18"/>
        <v>53774.734628573555</v>
      </c>
      <c r="AV135" s="159">
        <f t="shared" si="18"/>
        <v>54712.657970031978</v>
      </c>
      <c r="AW135" s="159">
        <f t="shared" si="18"/>
        <v>56140.282056691904</v>
      </c>
      <c r="AX135" s="159">
        <f t="shared" si="18"/>
        <v>56311.730441612104</v>
      </c>
      <c r="AY135" s="159">
        <f t="shared" si="18"/>
        <v>56873.906593105276</v>
      </c>
      <c r="AZ135" s="159">
        <f t="shared" si="18"/>
        <v>58690.695324327193</v>
      </c>
      <c r="BA135" s="159">
        <f t="shared" si="18"/>
        <v>61510.647379339309</v>
      </c>
      <c r="BB135" s="159">
        <f t="shared" si="18"/>
        <v>64294.797662103461</v>
      </c>
      <c r="BC135" s="159">
        <f t="shared" si="18"/>
        <v>67323.604867488015</v>
      </c>
      <c r="BD135" s="159">
        <f t="shared" si="18"/>
        <v>68281.495951622128</v>
      </c>
      <c r="BE135" s="159">
        <f t="shared" si="18"/>
        <v>72624.018072109757</v>
      </c>
      <c r="BF135" s="159">
        <f t="shared" si="18"/>
        <v>75139.523216447385</v>
      </c>
      <c r="BG135" s="159">
        <f t="shared" si="18"/>
        <v>76984.732839348406</v>
      </c>
      <c r="BH135" s="159">
        <f t="shared" si="18"/>
        <v>78406.917564364659</v>
      </c>
      <c r="BI135" s="159">
        <f t="shared" si="18"/>
        <v>80386.751455650359</v>
      </c>
      <c r="BJ135" s="159">
        <f t="shared" si="18"/>
        <v>81671.424398938965</v>
      </c>
      <c r="BK135" s="159">
        <f t="shared" si="18"/>
        <v>85526.962422581506</v>
      </c>
      <c r="BL135" s="159">
        <f t="shared" si="18"/>
        <v>89238.881672452597</v>
      </c>
      <c r="BM135" s="159">
        <f t="shared" si="18"/>
        <v>94511.32295643285</v>
      </c>
      <c r="BN135" s="159">
        <f t="shared" si="18"/>
        <v>96813.927932987834</v>
      </c>
      <c r="BO135" s="159">
        <f t="shared" si="18"/>
        <v>100993.76592739715</v>
      </c>
      <c r="BP135" s="159">
        <f t="shared" si="18"/>
        <v>106698.16891653606</v>
      </c>
      <c r="BQ135" s="159">
        <f t="shared" si="18"/>
        <v>108970.89832306512</v>
      </c>
      <c r="BR135" s="159">
        <f t="shared" si="18"/>
        <v>112073.63264223446</v>
      </c>
      <c r="BS135" s="159">
        <f t="shared" si="18"/>
        <v>114930.96202329182</v>
      </c>
      <c r="BT135" s="159">
        <f t="shared" si="18"/>
        <v>115142.66976416371</v>
      </c>
      <c r="BU135" s="159">
        <f t="shared" si="18"/>
        <v>116107.07710274616</v>
      </c>
      <c r="BV135" s="159">
        <f t="shared" si="18"/>
        <v>117261.74278323546</v>
      </c>
      <c r="BW135" s="159">
        <f t="shared" si="18"/>
        <v>116980.28820623134</v>
      </c>
      <c r="BX135" s="159">
        <f t="shared" si="18"/>
        <v>114376.4157223862</v>
      </c>
      <c r="BY135" s="159">
        <f t="shared" si="18"/>
        <v>117915.21706829128</v>
      </c>
      <c r="BZ135" s="159">
        <f t="shared" si="18"/>
        <v>117220.59055740151</v>
      </c>
      <c r="CA135" s="159">
        <f t="shared" si="18"/>
        <v>125231.68199901989</v>
      </c>
      <c r="CB135" s="159">
        <f t="shared" si="18"/>
        <v>135568.30072616262</v>
      </c>
      <c r="CC135" s="159">
        <f t="shared" si="18"/>
        <v>141260.51390398401</v>
      </c>
      <c r="CD135" s="159">
        <f t="shared" si="18"/>
        <v>143129.55943648066</v>
      </c>
      <c r="CE135" s="159">
        <f t="shared" si="18"/>
        <v>143098.66175505574</v>
      </c>
      <c r="CF135" s="160">
        <f t="shared" si="18"/>
        <v>144677.99272567203</v>
      </c>
    </row>
    <row r="136" spans="1:84" s="109" customFormat="1" ht="24.75" customHeight="1">
      <c r="A136" s="170"/>
      <c r="B136" s="242" t="s">
        <v>333</v>
      </c>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c r="AE136" s="125"/>
      <c r="AF136" s="125"/>
      <c r="AG136" s="125"/>
      <c r="AH136" s="47">
        <f>SUM(AH137:AH139)</f>
        <v>16246.147807214029</v>
      </c>
      <c r="AI136" s="47">
        <f t="shared" ref="AI136:CF136" si="19">SUM(AI137:AI139)</f>
        <v>15209.572329649483</v>
      </c>
      <c r="AJ136" s="47">
        <f t="shared" si="19"/>
        <v>16577.962185734403</v>
      </c>
      <c r="AK136" s="47">
        <f t="shared" si="19"/>
        <v>22807.708654688511</v>
      </c>
      <c r="AL136" s="47">
        <f t="shared" si="19"/>
        <v>28636.810043702408</v>
      </c>
      <c r="AM136" s="47">
        <f t="shared" si="19"/>
        <v>32624.8175953633</v>
      </c>
      <c r="AN136" s="47">
        <f t="shared" si="19"/>
        <v>35227.57320728185</v>
      </c>
      <c r="AO136" s="47">
        <f t="shared" si="19"/>
        <v>37968.378096072884</v>
      </c>
      <c r="AP136" s="47">
        <f t="shared" si="19"/>
        <v>39463.19473024481</v>
      </c>
      <c r="AQ136" s="47">
        <f t="shared" si="19"/>
        <v>38132.241391068761</v>
      </c>
      <c r="AR136" s="47">
        <f t="shared" si="19"/>
        <v>35546.135453525625</v>
      </c>
      <c r="AS136" s="47">
        <f t="shared" si="19"/>
        <v>35436.397045178936</v>
      </c>
      <c r="AT136" s="47">
        <f t="shared" si="19"/>
        <v>38747.623617276397</v>
      </c>
      <c r="AU136" s="47">
        <f t="shared" si="19"/>
        <v>44245.826300211207</v>
      </c>
      <c r="AV136" s="47">
        <f t="shared" si="19"/>
        <v>53909.462142238452</v>
      </c>
      <c r="AW136" s="47">
        <f t="shared" si="19"/>
        <v>59159.45979719163</v>
      </c>
      <c r="AX136" s="47">
        <f t="shared" si="19"/>
        <v>61270.214490151244</v>
      </c>
      <c r="AY136" s="47">
        <f t="shared" si="19"/>
        <v>61963.902563520125</v>
      </c>
      <c r="AZ136" s="47">
        <f t="shared" si="19"/>
        <v>60566.964135006623</v>
      </c>
      <c r="BA136" s="47">
        <f t="shared" si="19"/>
        <v>58762.14343566836</v>
      </c>
      <c r="BB136" s="47">
        <f t="shared" si="19"/>
        <v>56777.306702554226</v>
      </c>
      <c r="BC136" s="47">
        <f t="shared" si="19"/>
        <v>54690.486184759429</v>
      </c>
      <c r="BD136" s="47">
        <f t="shared" si="19"/>
        <v>52003.735525130338</v>
      </c>
      <c r="BE136" s="47">
        <f t="shared" si="19"/>
        <v>53287.499457067868</v>
      </c>
      <c r="BF136" s="47">
        <f t="shared" si="19"/>
        <v>54424.472034805309</v>
      </c>
      <c r="BG136" s="47">
        <f t="shared" si="19"/>
        <v>54957.509762905698</v>
      </c>
      <c r="BH136" s="47">
        <f t="shared" si="19"/>
        <v>56034.838091192854</v>
      </c>
      <c r="BI136" s="47">
        <f t="shared" si="19"/>
        <v>55614.628734491162</v>
      </c>
      <c r="BJ136" s="47">
        <f t="shared" si="19"/>
        <v>56373.351626877942</v>
      </c>
      <c r="BK136" s="47">
        <f t="shared" si="19"/>
        <v>57298.086946965195</v>
      </c>
      <c r="BL136" s="47">
        <f t="shared" si="19"/>
        <v>58552.022634614768</v>
      </c>
      <c r="BM136" s="47">
        <f t="shared" si="19"/>
        <v>65849.145541198726</v>
      </c>
      <c r="BN136" s="47">
        <f t="shared" si="19"/>
        <v>67494.785268713415</v>
      </c>
      <c r="BO136" s="47">
        <f t="shared" si="19"/>
        <v>67924.195833144826</v>
      </c>
      <c r="BP136" s="47">
        <f t="shared" si="19"/>
        <v>68657.843820596536</v>
      </c>
      <c r="BQ136" s="47">
        <f t="shared" si="19"/>
        <v>60502.550750422699</v>
      </c>
      <c r="BR136" s="47">
        <f t="shared" si="19"/>
        <v>59347.92182067658</v>
      </c>
      <c r="BS136" s="47">
        <f t="shared" si="19"/>
        <v>58364.757859803314</v>
      </c>
      <c r="BT136" s="47">
        <f t="shared" si="19"/>
        <v>56471.512793797658</v>
      </c>
      <c r="BU136" s="47">
        <f t="shared" si="19"/>
        <v>56371.949171526197</v>
      </c>
      <c r="BV136" s="47">
        <f t="shared" si="19"/>
        <v>57902.625835559607</v>
      </c>
      <c r="BW136" s="47">
        <f t="shared" si="19"/>
        <v>63156.658040237329</v>
      </c>
      <c r="BX136" s="47">
        <f t="shared" si="19"/>
        <v>80236.757729545527</v>
      </c>
      <c r="BY136" s="47">
        <f t="shared" si="19"/>
        <v>80772.139272208267</v>
      </c>
      <c r="BZ136" s="47">
        <f t="shared" si="19"/>
        <v>75784.786051239178</v>
      </c>
      <c r="CA136" s="47">
        <f t="shared" si="19"/>
        <v>80857.270942888863</v>
      </c>
      <c r="CB136" s="47">
        <f t="shared" si="19"/>
        <v>93501.599476561067</v>
      </c>
      <c r="CC136" s="47">
        <f t="shared" si="19"/>
        <v>99175.195493844716</v>
      </c>
      <c r="CD136" s="47">
        <f t="shared" si="19"/>
        <v>99453.944295127512</v>
      </c>
      <c r="CE136" s="47">
        <f t="shared" si="19"/>
        <v>99437.674569032009</v>
      </c>
      <c r="CF136" s="48">
        <f t="shared" si="19"/>
        <v>100643.77068416166</v>
      </c>
    </row>
    <row r="137" spans="1:84">
      <c r="A137" s="153"/>
      <c r="B137" s="10" t="s">
        <v>411</v>
      </c>
      <c r="AH137" s="159">
        <f>SUMIF($C$6:$C$15,"(IR)",AH$6:AH$15)</f>
        <v>1775.7580707092859</v>
      </c>
      <c r="AI137" s="159">
        <f t="shared" ref="AI137:CF137" si="20">SUMIF($C$6:$C$15,"(IR)",AI$6:AI$15)</f>
        <v>1600.8410745095302</v>
      </c>
      <c r="AJ137" s="159">
        <f t="shared" si="20"/>
        <v>1776.7798859414045</v>
      </c>
      <c r="AK137" s="159">
        <f t="shared" si="20"/>
        <v>2303.0507354053711</v>
      </c>
      <c r="AL137" s="159">
        <f t="shared" si="20"/>
        <v>2880.0299179620197</v>
      </c>
      <c r="AM137" s="159">
        <f t="shared" si="20"/>
        <v>3235.8032010613288</v>
      </c>
      <c r="AN137" s="159">
        <f t="shared" si="20"/>
        <v>3503.9271093821303</v>
      </c>
      <c r="AO137" s="159">
        <f t="shared" si="20"/>
        <v>3790.3780544097372</v>
      </c>
      <c r="AP137" s="159">
        <f t="shared" si="20"/>
        <v>3908.5517079192327</v>
      </c>
      <c r="AQ137" s="159">
        <f t="shared" si="20"/>
        <v>3849.7249724415619</v>
      </c>
      <c r="AR137" s="159">
        <f t="shared" si="20"/>
        <v>3978.6908529794009</v>
      </c>
      <c r="AS137" s="159">
        <f t="shared" si="20"/>
        <v>3984.3353903075022</v>
      </c>
      <c r="AT137" s="159">
        <f t="shared" si="20"/>
        <v>4180.8308774674679</v>
      </c>
      <c r="AU137" s="159">
        <f t="shared" si="20"/>
        <v>5124.2779535111476</v>
      </c>
      <c r="AV137" s="159">
        <f t="shared" si="20"/>
        <v>6297.9751434472273</v>
      </c>
      <c r="AW137" s="159">
        <f t="shared" si="20"/>
        <v>6926.7710462161403</v>
      </c>
      <c r="AX137" s="159">
        <f t="shared" si="20"/>
        <v>6856.2269865780199</v>
      </c>
      <c r="AY137" s="159">
        <f t="shared" si="20"/>
        <v>6799.5249525501285</v>
      </c>
      <c r="AZ137" s="159">
        <f t="shared" si="20"/>
        <v>6681.6032023743028</v>
      </c>
      <c r="BA137" s="159">
        <f t="shared" si="20"/>
        <v>6571.2976852754164</v>
      </c>
      <c r="BB137" s="159">
        <f t="shared" si="20"/>
        <v>6526.9179622697848</v>
      </c>
      <c r="BC137" s="159">
        <f t="shared" si="20"/>
        <v>6429.8404896358852</v>
      </c>
      <c r="BD137" s="159">
        <f t="shared" si="20"/>
        <v>5697.0317932709295</v>
      </c>
      <c r="BE137" s="159">
        <f t="shared" si="20"/>
        <v>6220.2476455919323</v>
      </c>
      <c r="BF137" s="159">
        <f t="shared" si="20"/>
        <v>6647.8524342466508</v>
      </c>
      <c r="BG137" s="159">
        <f t="shared" si="20"/>
        <v>6605.3697643577379</v>
      </c>
      <c r="BH137" s="159">
        <f t="shared" si="20"/>
        <v>5472.4331058858807</v>
      </c>
      <c r="BI137" s="159">
        <f t="shared" si="20"/>
        <v>3970.7994180141263</v>
      </c>
      <c r="BJ137" s="159">
        <f t="shared" si="20"/>
        <v>3127.4554336972033</v>
      </c>
      <c r="BK137" s="159">
        <f t="shared" si="20"/>
        <v>2572.7698415723567</v>
      </c>
      <c r="BL137" s="159">
        <f t="shared" si="20"/>
        <v>2080.5508331460474</v>
      </c>
      <c r="BM137" s="159">
        <f t="shared" si="20"/>
        <v>1236.6820343577551</v>
      </c>
      <c r="BN137" s="159">
        <f t="shared" si="20"/>
        <v>876.43081426246044</v>
      </c>
      <c r="BO137" s="159">
        <f t="shared" si="20"/>
        <v>613.49060098042537</v>
      </c>
      <c r="BP137" s="159">
        <f t="shared" si="20"/>
        <v>390.36307216461597</v>
      </c>
      <c r="BQ137" s="159">
        <f t="shared" si="20"/>
        <v>225.6183502884146</v>
      </c>
      <c r="BR137" s="159">
        <f t="shared" si="20"/>
        <v>154.70017125417274</v>
      </c>
      <c r="BS137" s="159">
        <f t="shared" si="20"/>
        <v>103.1215402506009</v>
      </c>
      <c r="BT137" s="159">
        <f t="shared" si="20"/>
        <v>74.371572715756201</v>
      </c>
      <c r="BU137" s="159">
        <f t="shared" si="20"/>
        <v>52.724631980012092</v>
      </c>
      <c r="BV137" s="159">
        <f t="shared" si="20"/>
        <v>39.605838728249545</v>
      </c>
      <c r="BW137" s="159">
        <f t="shared" si="20"/>
        <v>20.904681165827409</v>
      </c>
      <c r="BX137" s="159">
        <f t="shared" si="20"/>
        <v>12.101004386672765</v>
      </c>
      <c r="BY137" s="159">
        <f t="shared" si="20"/>
        <v>7.4134425423657149</v>
      </c>
      <c r="BZ137" s="159">
        <f t="shared" si="20"/>
        <v>4.1594535466153726</v>
      </c>
      <c r="CA137" s="159">
        <f t="shared" si="20"/>
        <v>2.2622078097713514</v>
      </c>
      <c r="CB137" s="159">
        <f t="shared" si="20"/>
        <v>1.3019673190129484</v>
      </c>
      <c r="CC137" s="159">
        <f t="shared" si="20"/>
        <v>0.48110728018541532</v>
      </c>
      <c r="CD137" s="159">
        <f t="shared" si="20"/>
        <v>0</v>
      </c>
      <c r="CE137" s="159">
        <f t="shared" si="20"/>
        <v>0</v>
      </c>
      <c r="CF137" s="160">
        <f t="shared" si="20"/>
        <v>0</v>
      </c>
    </row>
    <row r="138" spans="1:84">
      <c r="A138" s="153"/>
      <c r="B138" s="10" t="s">
        <v>412</v>
      </c>
      <c r="AH138" s="159">
        <f t="shared" ref="AH138:CF138" si="21">SUMIF($C$20:$C$74,"(IR)",AH$20:AH$74)</f>
        <v>7771.6167437335507</v>
      </c>
      <c r="AI138" s="159">
        <f t="shared" si="21"/>
        <v>7198.4620986285809</v>
      </c>
      <c r="AJ138" s="159">
        <f t="shared" si="21"/>
        <v>8186.0296187827735</v>
      </c>
      <c r="AK138" s="159">
        <f t="shared" si="21"/>
        <v>12081.808835027659</v>
      </c>
      <c r="AL138" s="159">
        <f t="shared" si="21"/>
        <v>16707.398365840731</v>
      </c>
      <c r="AM138" s="159">
        <f t="shared" si="21"/>
        <v>19696.971870238573</v>
      </c>
      <c r="AN138" s="159">
        <f t="shared" si="21"/>
        <v>21123.152929690237</v>
      </c>
      <c r="AO138" s="159">
        <f t="shared" si="21"/>
        <v>22765.753742073153</v>
      </c>
      <c r="AP138" s="159">
        <f t="shared" si="21"/>
        <v>23594.705607273489</v>
      </c>
      <c r="AQ138" s="159">
        <f t="shared" si="21"/>
        <v>22201.505948010054</v>
      </c>
      <c r="AR138" s="159">
        <f t="shared" si="21"/>
        <v>18827.982135793536</v>
      </c>
      <c r="AS138" s="159">
        <f t="shared" si="21"/>
        <v>17975.619228985779</v>
      </c>
      <c r="AT138" s="159">
        <f t="shared" si="21"/>
        <v>20139.217179996835</v>
      </c>
      <c r="AU138" s="159">
        <f t="shared" si="21"/>
        <v>24653.466045052919</v>
      </c>
      <c r="AV138" s="159">
        <f t="shared" si="21"/>
        <v>30745.348000293725</v>
      </c>
      <c r="AW138" s="159">
        <f t="shared" si="21"/>
        <v>34014.32720335653</v>
      </c>
      <c r="AX138" s="159">
        <f t="shared" si="21"/>
        <v>35833.045616213523</v>
      </c>
      <c r="AY138" s="159">
        <f t="shared" si="21"/>
        <v>37170.154230243112</v>
      </c>
      <c r="AZ138" s="159">
        <f t="shared" si="21"/>
        <v>36680.48054831849</v>
      </c>
      <c r="BA138" s="159">
        <f t="shared" si="21"/>
        <v>35315.087841453569</v>
      </c>
      <c r="BB138" s="159">
        <f t="shared" si="21"/>
        <v>34110.625557887986</v>
      </c>
      <c r="BC138" s="159">
        <f t="shared" si="21"/>
        <v>32201.035846882292</v>
      </c>
      <c r="BD138" s="159">
        <f t="shared" si="21"/>
        <v>29642.693862616834</v>
      </c>
      <c r="BE138" s="159">
        <f t="shared" si="21"/>
        <v>29397.678403856677</v>
      </c>
      <c r="BF138" s="159">
        <f t="shared" si="21"/>
        <v>29832.655029073758</v>
      </c>
      <c r="BG138" s="159">
        <f t="shared" si="21"/>
        <v>30408.510098344719</v>
      </c>
      <c r="BH138" s="159">
        <f t="shared" si="21"/>
        <v>30757.675831059529</v>
      </c>
      <c r="BI138" s="159">
        <f t="shared" si="21"/>
        <v>31597.133965427431</v>
      </c>
      <c r="BJ138" s="159">
        <f t="shared" si="21"/>
        <v>32348.540295459461</v>
      </c>
      <c r="BK138" s="159">
        <f t="shared" si="21"/>
        <v>33432.487579074099</v>
      </c>
      <c r="BL138" s="159">
        <f t="shared" si="21"/>
        <v>34240.875959049845</v>
      </c>
      <c r="BM138" s="159">
        <f t="shared" si="21"/>
        <v>41538.586741916748</v>
      </c>
      <c r="BN138" s="159">
        <f t="shared" si="21"/>
        <v>43411.716457702096</v>
      </c>
      <c r="BO138" s="159">
        <f t="shared" si="21"/>
        <v>44691.994882454943</v>
      </c>
      <c r="BP138" s="159">
        <f t="shared" si="21"/>
        <v>46650.845233240165</v>
      </c>
      <c r="BQ138" s="159">
        <f t="shared" si="21"/>
        <v>42443.776427884652</v>
      </c>
      <c r="BR138" s="159">
        <f t="shared" si="21"/>
        <v>42133.528712119536</v>
      </c>
      <c r="BS138" s="159">
        <f t="shared" si="21"/>
        <v>42036.749864703539</v>
      </c>
      <c r="BT138" s="159">
        <f t="shared" si="21"/>
        <v>41303.326724500104</v>
      </c>
      <c r="BU138" s="159">
        <f t="shared" si="21"/>
        <v>42062.224376028382</v>
      </c>
      <c r="BV138" s="159">
        <f t="shared" si="21"/>
        <v>44516.312014368945</v>
      </c>
      <c r="BW138" s="159">
        <f t="shared" si="21"/>
        <v>50299.066198934539</v>
      </c>
      <c r="BX138" s="159">
        <f t="shared" si="21"/>
        <v>68000.659876386169</v>
      </c>
      <c r="BY138" s="159">
        <f t="shared" si="21"/>
        <v>68835.033467211382</v>
      </c>
      <c r="BZ138" s="159">
        <f t="shared" si="21"/>
        <v>64232.035118784173</v>
      </c>
      <c r="CA138" s="159">
        <f t="shared" si="21"/>
        <v>69331.399251610914</v>
      </c>
      <c r="CB138" s="159">
        <f t="shared" si="21"/>
        <v>81398.486241407052</v>
      </c>
      <c r="CC138" s="159">
        <f t="shared" si="21"/>
        <v>87149.300248678148</v>
      </c>
      <c r="CD138" s="159">
        <f t="shared" si="21"/>
        <v>87689.584054294493</v>
      </c>
      <c r="CE138" s="159">
        <f t="shared" si="21"/>
        <v>87897.306479211809</v>
      </c>
      <c r="CF138" s="160">
        <f t="shared" si="21"/>
        <v>89063.681043615943</v>
      </c>
    </row>
    <row r="139" spans="1:84">
      <c r="A139" s="153"/>
      <c r="B139" s="65" t="s">
        <v>413</v>
      </c>
      <c r="AH139" s="159">
        <f t="shared" ref="AH139:CF139" si="22">SUMIF($C$79:$C$124,"(IR)",AH$79:AH$124)</f>
        <v>6698.7729927711916</v>
      </c>
      <c r="AI139" s="159">
        <f t="shared" si="22"/>
        <v>6410.2691565113737</v>
      </c>
      <c r="AJ139" s="159">
        <f t="shared" si="22"/>
        <v>6615.152681010225</v>
      </c>
      <c r="AK139" s="159">
        <f t="shared" si="22"/>
        <v>8422.8490842554784</v>
      </c>
      <c r="AL139" s="159">
        <f t="shared" si="22"/>
        <v>9049.3817598996575</v>
      </c>
      <c r="AM139" s="159">
        <f t="shared" si="22"/>
        <v>9692.0425240633995</v>
      </c>
      <c r="AN139" s="159">
        <f t="shared" si="22"/>
        <v>10600.493168209479</v>
      </c>
      <c r="AO139" s="159">
        <f t="shared" si="22"/>
        <v>11412.246299589993</v>
      </c>
      <c r="AP139" s="159">
        <f t="shared" si="22"/>
        <v>11959.937415052093</v>
      </c>
      <c r="AQ139" s="159">
        <f t="shared" si="22"/>
        <v>12081.010470617142</v>
      </c>
      <c r="AR139" s="159">
        <f t="shared" si="22"/>
        <v>12739.462464752687</v>
      </c>
      <c r="AS139" s="159">
        <f t="shared" si="22"/>
        <v>13476.442425885649</v>
      </c>
      <c r="AT139" s="159">
        <f t="shared" si="22"/>
        <v>14427.575559812096</v>
      </c>
      <c r="AU139" s="159">
        <f t="shared" si="22"/>
        <v>14468.082301647139</v>
      </c>
      <c r="AV139" s="159">
        <f t="shared" si="22"/>
        <v>16866.138998497496</v>
      </c>
      <c r="AW139" s="159">
        <f t="shared" si="22"/>
        <v>18218.361547618959</v>
      </c>
      <c r="AX139" s="159">
        <f t="shared" si="22"/>
        <v>18580.941887359702</v>
      </c>
      <c r="AY139" s="159">
        <f t="shared" si="22"/>
        <v>17994.223380726886</v>
      </c>
      <c r="AZ139" s="159">
        <f t="shared" si="22"/>
        <v>17204.88038431383</v>
      </c>
      <c r="BA139" s="159">
        <f t="shared" si="22"/>
        <v>16875.757908939373</v>
      </c>
      <c r="BB139" s="159">
        <f t="shared" si="22"/>
        <v>16139.763182396455</v>
      </c>
      <c r="BC139" s="159">
        <f t="shared" si="22"/>
        <v>16059.609848241251</v>
      </c>
      <c r="BD139" s="159">
        <f t="shared" si="22"/>
        <v>16664.009869242574</v>
      </c>
      <c r="BE139" s="159">
        <f t="shared" si="22"/>
        <v>17669.573407619257</v>
      </c>
      <c r="BF139" s="159">
        <f t="shared" si="22"/>
        <v>17943.964571484903</v>
      </c>
      <c r="BG139" s="159">
        <f t="shared" si="22"/>
        <v>17943.629900203239</v>
      </c>
      <c r="BH139" s="159">
        <f t="shared" si="22"/>
        <v>19804.729154247441</v>
      </c>
      <c r="BI139" s="159">
        <f t="shared" si="22"/>
        <v>20046.695351049602</v>
      </c>
      <c r="BJ139" s="159">
        <f t="shared" si="22"/>
        <v>20897.355897721274</v>
      </c>
      <c r="BK139" s="159">
        <f t="shared" si="22"/>
        <v>21292.829526318739</v>
      </c>
      <c r="BL139" s="159">
        <f t="shared" si="22"/>
        <v>22230.595842418883</v>
      </c>
      <c r="BM139" s="159">
        <f t="shared" si="22"/>
        <v>23073.876764924215</v>
      </c>
      <c r="BN139" s="159">
        <f t="shared" si="22"/>
        <v>23206.637996748865</v>
      </c>
      <c r="BO139" s="159">
        <f t="shared" si="22"/>
        <v>22618.710349709454</v>
      </c>
      <c r="BP139" s="159">
        <f t="shared" si="22"/>
        <v>21616.635515191749</v>
      </c>
      <c r="BQ139" s="159">
        <f t="shared" si="22"/>
        <v>17833.155972249635</v>
      </c>
      <c r="BR139" s="159">
        <f t="shared" si="22"/>
        <v>17059.692937302869</v>
      </c>
      <c r="BS139" s="159">
        <f t="shared" si="22"/>
        <v>16224.886454849175</v>
      </c>
      <c r="BT139" s="159">
        <f t="shared" si="22"/>
        <v>15093.814496581799</v>
      </c>
      <c r="BU139" s="159">
        <f t="shared" si="22"/>
        <v>14257.000163517805</v>
      </c>
      <c r="BV139" s="159">
        <f t="shared" si="22"/>
        <v>13346.707982462412</v>
      </c>
      <c r="BW139" s="159">
        <f t="shared" si="22"/>
        <v>12836.687160136962</v>
      </c>
      <c r="BX139" s="159">
        <f t="shared" si="22"/>
        <v>12223.996848772695</v>
      </c>
      <c r="BY139" s="159">
        <f t="shared" si="22"/>
        <v>11929.692362454522</v>
      </c>
      <c r="BZ139" s="159">
        <f t="shared" si="22"/>
        <v>11548.591478908384</v>
      </c>
      <c r="CA139" s="159">
        <f t="shared" si="22"/>
        <v>11523.609483468168</v>
      </c>
      <c r="CB139" s="159">
        <f t="shared" si="22"/>
        <v>12101.811267835006</v>
      </c>
      <c r="CC139" s="159">
        <f t="shared" si="22"/>
        <v>12025.414137886388</v>
      </c>
      <c r="CD139" s="159">
        <f t="shared" si="22"/>
        <v>11764.360240833017</v>
      </c>
      <c r="CE139" s="159">
        <f t="shared" si="22"/>
        <v>11540.368089820202</v>
      </c>
      <c r="CF139" s="160">
        <f t="shared" si="22"/>
        <v>11580.089640545719</v>
      </c>
    </row>
    <row r="140" spans="1:84" s="109" customFormat="1" ht="24.75" customHeight="1">
      <c r="A140" s="170"/>
      <c r="B140" s="242" t="s">
        <v>334</v>
      </c>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47">
        <f>SUM(AH141:AH143)</f>
        <v>15998.496839538373</v>
      </c>
      <c r="AI140" s="47">
        <f t="shared" ref="AI140:CF140" si="23">SUM(AI141:AI143)</f>
        <v>19620.068594769378</v>
      </c>
      <c r="AJ140" s="47">
        <f t="shared" si="23"/>
        <v>18160.788152688809</v>
      </c>
      <c r="AK140" s="47">
        <f t="shared" si="23"/>
        <v>19024.76531442429</v>
      </c>
      <c r="AL140" s="47">
        <f t="shared" si="23"/>
        <v>19579.960882815954</v>
      </c>
      <c r="AM140" s="47">
        <f t="shared" si="23"/>
        <v>20674.224817052513</v>
      </c>
      <c r="AN140" s="47">
        <f t="shared" si="23"/>
        <v>21202.271153781869</v>
      </c>
      <c r="AO140" s="47">
        <f t="shared" si="23"/>
        <v>21578.726507632626</v>
      </c>
      <c r="AP140" s="47">
        <f t="shared" si="23"/>
        <v>21896.941686639399</v>
      </c>
      <c r="AQ140" s="47">
        <f t="shared" si="23"/>
        <v>21820.978254448302</v>
      </c>
      <c r="AR140" s="47">
        <f t="shared" si="23"/>
        <v>20789.707872531006</v>
      </c>
      <c r="AS140" s="47">
        <f t="shared" si="23"/>
        <v>20148.054805040138</v>
      </c>
      <c r="AT140" s="47">
        <f t="shared" si="23"/>
        <v>20268.482864283615</v>
      </c>
      <c r="AU140" s="47">
        <f t="shared" si="23"/>
        <v>22413.512273434393</v>
      </c>
      <c r="AV140" s="47">
        <f t="shared" si="23"/>
        <v>25168.711426966714</v>
      </c>
      <c r="AW140" s="47">
        <f t="shared" si="23"/>
        <v>27740.50673924874</v>
      </c>
      <c r="AX140" s="47">
        <f t="shared" si="23"/>
        <v>28511.537806661781</v>
      </c>
      <c r="AY140" s="47">
        <f t="shared" si="23"/>
        <v>30310.690960839645</v>
      </c>
      <c r="AZ140" s="47">
        <f t="shared" si="23"/>
        <v>32045.065152119041</v>
      </c>
      <c r="BA140" s="47">
        <f t="shared" si="23"/>
        <v>33806.375961457648</v>
      </c>
      <c r="BB140" s="47">
        <f t="shared" si="23"/>
        <v>34690.641278010029</v>
      </c>
      <c r="BC140" s="47">
        <f t="shared" si="23"/>
        <v>37958.535660893547</v>
      </c>
      <c r="BD140" s="47">
        <f t="shared" si="23"/>
        <v>41909.32494751332</v>
      </c>
      <c r="BE140" s="47">
        <f t="shared" si="23"/>
        <v>42562.265606994639</v>
      </c>
      <c r="BF140" s="47">
        <f t="shared" si="23"/>
        <v>40985.023508458864</v>
      </c>
      <c r="BG140" s="47">
        <f t="shared" si="23"/>
        <v>26954.296033107257</v>
      </c>
      <c r="BH140" s="47">
        <f t="shared" si="23"/>
        <v>28244.545820994565</v>
      </c>
      <c r="BI140" s="47">
        <f t="shared" si="23"/>
        <v>29851.818160770006</v>
      </c>
      <c r="BJ140" s="47">
        <f t="shared" si="23"/>
        <v>28681.563278247348</v>
      </c>
      <c r="BK140" s="47">
        <f t="shared" si="23"/>
        <v>29813.04482344968</v>
      </c>
      <c r="BL140" s="47">
        <f t="shared" si="23"/>
        <v>31613.865922263049</v>
      </c>
      <c r="BM140" s="47">
        <f t="shared" si="23"/>
        <v>33129.689492876918</v>
      </c>
      <c r="BN140" s="47">
        <f t="shared" si="23"/>
        <v>33565.929360679329</v>
      </c>
      <c r="BO140" s="47">
        <f t="shared" si="23"/>
        <v>33348.051878614046</v>
      </c>
      <c r="BP140" s="47">
        <f t="shared" si="23"/>
        <v>34398.996836229591</v>
      </c>
      <c r="BQ140" s="47">
        <f t="shared" si="23"/>
        <v>34464.784600303246</v>
      </c>
      <c r="BR140" s="47">
        <f t="shared" si="23"/>
        <v>36153.904742598475</v>
      </c>
      <c r="BS140" s="47">
        <f t="shared" si="23"/>
        <v>37018.714724251811</v>
      </c>
      <c r="BT140" s="47">
        <f t="shared" si="23"/>
        <v>36490.527103396817</v>
      </c>
      <c r="BU140" s="47">
        <f t="shared" si="23"/>
        <v>37719.472758007287</v>
      </c>
      <c r="BV140" s="47">
        <f t="shared" si="23"/>
        <v>37781.422870571289</v>
      </c>
      <c r="BW140" s="47">
        <f t="shared" si="23"/>
        <v>38127.422128172766</v>
      </c>
      <c r="BX140" s="47">
        <f t="shared" si="23"/>
        <v>35091.679333543914</v>
      </c>
      <c r="BY140" s="47">
        <f t="shared" si="23"/>
        <v>36781.793607217354</v>
      </c>
      <c r="BZ140" s="47">
        <f t="shared" si="23"/>
        <v>37974.362753977446</v>
      </c>
      <c r="CA140" s="47">
        <f t="shared" si="23"/>
        <v>42186.855261827892</v>
      </c>
      <c r="CB140" s="47">
        <f t="shared" si="23"/>
        <v>47032.876747696093</v>
      </c>
      <c r="CC140" s="47">
        <f t="shared" si="23"/>
        <v>50240.191268560637</v>
      </c>
      <c r="CD140" s="47">
        <f t="shared" si="23"/>
        <v>52282.963742255524</v>
      </c>
      <c r="CE140" s="47">
        <f t="shared" si="23"/>
        <v>54132.933574505936</v>
      </c>
      <c r="CF140" s="48">
        <f t="shared" si="23"/>
        <v>55606.076906055328</v>
      </c>
    </row>
    <row r="141" spans="1:84">
      <c r="A141" s="153"/>
      <c r="B141" s="10" t="s">
        <v>411</v>
      </c>
      <c r="AH141" s="159">
        <f>SUMIF($C$6:$C$15,"(NC / NIR)",AH$6:AH$15)</f>
        <v>10796.26314723675</v>
      </c>
      <c r="AI141" s="159">
        <f t="shared" ref="AI141:CF141" si="24">SUMIF($C$6:$C$15,"(NC / NIR)",AI$6:AI$15)</f>
        <v>14464.244568202819</v>
      </c>
      <c r="AJ141" s="159">
        <f t="shared" si="24"/>
        <v>12922.321898834425</v>
      </c>
      <c r="AK141" s="159">
        <f t="shared" si="24"/>
        <v>13415.555579859227</v>
      </c>
      <c r="AL141" s="159">
        <f t="shared" si="24"/>
        <v>13606.73039088368</v>
      </c>
      <c r="AM141" s="159">
        <f t="shared" si="24"/>
        <v>14180.126741126536</v>
      </c>
      <c r="AN141" s="159">
        <f t="shared" si="24"/>
        <v>14380.931352056261</v>
      </c>
      <c r="AO141" s="159">
        <f t="shared" si="24"/>
        <v>14295.407603787513</v>
      </c>
      <c r="AP141" s="159">
        <f t="shared" si="24"/>
        <v>13932.692349711522</v>
      </c>
      <c r="AQ141" s="159">
        <f t="shared" si="24"/>
        <v>13468.728678912375</v>
      </c>
      <c r="AR141" s="159">
        <f t="shared" si="24"/>
        <v>12459.53455810085</v>
      </c>
      <c r="AS141" s="159">
        <f t="shared" si="24"/>
        <v>11657.104539864271</v>
      </c>
      <c r="AT141" s="159">
        <f t="shared" si="24"/>
        <v>10983.882067317592</v>
      </c>
      <c r="AU141" s="159">
        <f t="shared" si="24"/>
        <v>11713.093075597408</v>
      </c>
      <c r="AV141" s="159">
        <f t="shared" si="24"/>
        <v>12546.39841230498</v>
      </c>
      <c r="AW141" s="159">
        <f t="shared" si="24"/>
        <v>13125.362445436027</v>
      </c>
      <c r="AX141" s="159">
        <f t="shared" si="24"/>
        <v>13129.577915802176</v>
      </c>
      <c r="AY141" s="159">
        <f t="shared" si="24"/>
        <v>13309.976768535787</v>
      </c>
      <c r="AZ141" s="159">
        <f t="shared" si="24"/>
        <v>13428.8469658866</v>
      </c>
      <c r="BA141" s="159">
        <f t="shared" si="24"/>
        <v>13780.796898989543</v>
      </c>
      <c r="BB141" s="159">
        <f t="shared" si="24"/>
        <v>14037.514649048617</v>
      </c>
      <c r="BC141" s="159">
        <f t="shared" si="24"/>
        <v>15669.811035059893</v>
      </c>
      <c r="BD141" s="159">
        <f t="shared" si="24"/>
        <v>16348.52195721323</v>
      </c>
      <c r="BE141" s="159">
        <f t="shared" si="24"/>
        <v>16330.844520928129</v>
      </c>
      <c r="BF141" s="159">
        <f t="shared" si="24"/>
        <v>16359.846401315877</v>
      </c>
      <c r="BG141" s="159">
        <f t="shared" si="24"/>
        <v>1308.3556130313248</v>
      </c>
      <c r="BH141" s="159">
        <f t="shared" si="24"/>
        <v>1347.8538906387278</v>
      </c>
      <c r="BI141" s="159">
        <f t="shared" si="24"/>
        <v>1439.1734455027072</v>
      </c>
      <c r="BJ141" s="159">
        <f t="shared" si="24"/>
        <v>1475.7189505658093</v>
      </c>
      <c r="BK141" s="159">
        <f t="shared" si="24"/>
        <v>1539.9860568083884</v>
      </c>
      <c r="BL141" s="159">
        <f t="shared" si="24"/>
        <v>1580.6681529487946</v>
      </c>
      <c r="BM141" s="159">
        <f t="shared" si="24"/>
        <v>1681.4784952178136</v>
      </c>
      <c r="BN141" s="159">
        <f t="shared" si="24"/>
        <v>1688.9950559459901</v>
      </c>
      <c r="BO141" s="159">
        <f t="shared" si="24"/>
        <v>1788.1664251310121</v>
      </c>
      <c r="BP141" s="159">
        <f t="shared" si="24"/>
        <v>1857.3338017121505</v>
      </c>
      <c r="BQ141" s="159">
        <f t="shared" si="24"/>
        <v>1917.6338005307591</v>
      </c>
      <c r="BR141" s="159">
        <f t="shared" si="24"/>
        <v>2223.446287291014</v>
      </c>
      <c r="BS141" s="159">
        <f t="shared" si="24"/>
        <v>2358.6567872902633</v>
      </c>
      <c r="BT141" s="159">
        <f t="shared" si="24"/>
        <v>2384.4553372147548</v>
      </c>
      <c r="BU141" s="159">
        <f t="shared" si="24"/>
        <v>2432.118120055809</v>
      </c>
      <c r="BV141" s="159">
        <f t="shared" si="24"/>
        <v>2562.3010332473932</v>
      </c>
      <c r="BW141" s="159">
        <f t="shared" si="24"/>
        <v>2722.3927671710007</v>
      </c>
      <c r="BX141" s="159">
        <f t="shared" si="24"/>
        <v>2522.7688292952812</v>
      </c>
      <c r="BY141" s="159">
        <f t="shared" si="24"/>
        <v>2766.5343223205514</v>
      </c>
      <c r="BZ141" s="159">
        <f t="shared" si="24"/>
        <v>3039.983733358617</v>
      </c>
      <c r="CA141" s="159">
        <f t="shared" si="24"/>
        <v>3533.0199952885191</v>
      </c>
      <c r="CB141" s="159">
        <f t="shared" si="24"/>
        <v>4040.4844888495031</v>
      </c>
      <c r="CC141" s="159">
        <f t="shared" si="24"/>
        <v>4437.8866611299709</v>
      </c>
      <c r="CD141" s="159">
        <f t="shared" si="24"/>
        <v>4742.2152193627917</v>
      </c>
      <c r="CE141" s="159">
        <f t="shared" si="24"/>
        <v>5017.2597709299325</v>
      </c>
      <c r="CF141" s="160">
        <f t="shared" si="24"/>
        <v>5253.2480695154691</v>
      </c>
    </row>
    <row r="142" spans="1:84">
      <c r="A142" s="153"/>
      <c r="B142" s="10" t="s">
        <v>412</v>
      </c>
      <c r="AH142" s="159">
        <f t="shared" ref="AH142:CF142" si="25">SUMIF($C$20:$C$74,"(NC / NIR)",AH$20:AH$74)</f>
        <v>2453.584733398242</v>
      </c>
      <c r="AI142" s="159">
        <f t="shared" si="25"/>
        <v>2664.274793719484</v>
      </c>
      <c r="AJ142" s="159">
        <f t="shared" si="25"/>
        <v>2674.3401851793592</v>
      </c>
      <c r="AK142" s="159">
        <f t="shared" si="25"/>
        <v>2822.2663030787648</v>
      </c>
      <c r="AL142" s="159">
        <f t="shared" si="25"/>
        <v>2956.2073152144721</v>
      </c>
      <c r="AM142" s="159">
        <f t="shared" si="25"/>
        <v>3263.3110325850043</v>
      </c>
      <c r="AN142" s="159">
        <f t="shared" si="25"/>
        <v>3405.8276664724126</v>
      </c>
      <c r="AO142" s="159">
        <f t="shared" si="25"/>
        <v>3544.9393796055137</v>
      </c>
      <c r="AP142" s="159">
        <f t="shared" si="25"/>
        <v>3902.6023197883646</v>
      </c>
      <c r="AQ142" s="159">
        <f t="shared" si="25"/>
        <v>4118.060079386627</v>
      </c>
      <c r="AR142" s="159">
        <f t="shared" si="25"/>
        <v>3987.6449133535507</v>
      </c>
      <c r="AS142" s="159">
        <f t="shared" si="25"/>
        <v>3991.0472788524717</v>
      </c>
      <c r="AT142" s="159">
        <f t="shared" si="25"/>
        <v>4241.2297720055085</v>
      </c>
      <c r="AU142" s="159">
        <f t="shared" si="25"/>
        <v>4899.1329500072516</v>
      </c>
      <c r="AV142" s="159">
        <f t="shared" si="25"/>
        <v>5614.5042142730972</v>
      </c>
      <c r="AW142" s="159">
        <f t="shared" si="25"/>
        <v>6730.5535695942772</v>
      </c>
      <c r="AX142" s="159">
        <f t="shared" si="25"/>
        <v>7299.0442205714944</v>
      </c>
      <c r="AY142" s="159">
        <f t="shared" si="25"/>
        <v>8179.4525682410595</v>
      </c>
      <c r="AZ142" s="159">
        <f t="shared" si="25"/>
        <v>9191.2455237952363</v>
      </c>
      <c r="BA142" s="159">
        <f t="shared" si="25"/>
        <v>9746.3136763602033</v>
      </c>
      <c r="BB142" s="159">
        <f t="shared" si="25"/>
        <v>9958.3829958779679</v>
      </c>
      <c r="BC142" s="159">
        <f t="shared" si="25"/>
        <v>10219.427510206617</v>
      </c>
      <c r="BD142" s="159">
        <f t="shared" si="25"/>
        <v>10478.534549246631</v>
      </c>
      <c r="BE142" s="159">
        <f t="shared" si="25"/>
        <v>10980.643405610921</v>
      </c>
      <c r="BF142" s="159">
        <f t="shared" si="25"/>
        <v>10983.763209396964</v>
      </c>
      <c r="BG142" s="159">
        <f t="shared" si="25"/>
        <v>11229.86783128873</v>
      </c>
      <c r="BH142" s="159">
        <f t="shared" si="25"/>
        <v>11320.981498230791</v>
      </c>
      <c r="BI142" s="159">
        <f t="shared" si="25"/>
        <v>11443.667304522165</v>
      </c>
      <c r="BJ142" s="159">
        <f t="shared" si="25"/>
        <v>11584.193999115789</v>
      </c>
      <c r="BK142" s="159">
        <f t="shared" si="25"/>
        <v>11865.405148397249</v>
      </c>
      <c r="BL142" s="159">
        <f t="shared" si="25"/>
        <v>12324.71820745592</v>
      </c>
      <c r="BM142" s="159">
        <f t="shared" si="25"/>
        <v>12802.590273113155</v>
      </c>
      <c r="BN142" s="159">
        <f t="shared" si="25"/>
        <v>13029.112464768436</v>
      </c>
      <c r="BO142" s="159">
        <f t="shared" si="25"/>
        <v>13447.696651658716</v>
      </c>
      <c r="BP142" s="159">
        <f t="shared" si="25"/>
        <v>14118.811344598771</v>
      </c>
      <c r="BQ142" s="159">
        <f t="shared" si="25"/>
        <v>14307.108902153255</v>
      </c>
      <c r="BR142" s="159">
        <f t="shared" si="25"/>
        <v>15325.787821595673</v>
      </c>
      <c r="BS142" s="159">
        <f t="shared" si="25"/>
        <v>16429.663045364749</v>
      </c>
      <c r="BT142" s="159">
        <f t="shared" si="25"/>
        <v>16372.374641045188</v>
      </c>
      <c r="BU142" s="159">
        <f t="shared" si="25"/>
        <v>17943.419306455355</v>
      </c>
      <c r="BV142" s="159">
        <f t="shared" si="25"/>
        <v>18465.09484769934</v>
      </c>
      <c r="BW142" s="159">
        <f t="shared" si="25"/>
        <v>19071.381086610083</v>
      </c>
      <c r="BX142" s="159">
        <f t="shared" si="25"/>
        <v>17992.803025944719</v>
      </c>
      <c r="BY142" s="159">
        <f t="shared" si="25"/>
        <v>19348.839509733629</v>
      </c>
      <c r="BZ142" s="159">
        <f t="shared" si="25"/>
        <v>20414.722911777135</v>
      </c>
      <c r="CA142" s="159">
        <f t="shared" si="25"/>
        <v>22771.737401707822</v>
      </c>
      <c r="CB142" s="159">
        <f t="shared" si="25"/>
        <v>25758.191588436202</v>
      </c>
      <c r="CC142" s="159">
        <f t="shared" si="25"/>
        <v>27636.412854896498</v>
      </c>
      <c r="CD142" s="159">
        <f t="shared" si="25"/>
        <v>29079.332997534071</v>
      </c>
      <c r="CE142" s="159">
        <f t="shared" si="25"/>
        <v>30587.05284032688</v>
      </c>
      <c r="CF142" s="160">
        <f t="shared" si="25"/>
        <v>31414.90291431516</v>
      </c>
    </row>
    <row r="143" spans="1:84">
      <c r="A143" s="153"/>
      <c r="B143" s="10" t="s">
        <v>413</v>
      </c>
      <c r="AH143" s="159">
        <f t="shared" ref="AH143:CF143" si="26">SUMIF($C$79:$C$124,"(NC / NIR)",AH$79:AH$124)</f>
        <v>2748.6489589033804</v>
      </c>
      <c r="AI143" s="159">
        <f t="shared" si="26"/>
        <v>2491.549232847075</v>
      </c>
      <c r="AJ143" s="159">
        <f t="shared" si="26"/>
        <v>2564.1260686750247</v>
      </c>
      <c r="AK143" s="159">
        <f t="shared" si="26"/>
        <v>2786.9434314862997</v>
      </c>
      <c r="AL143" s="159">
        <f t="shared" si="26"/>
        <v>3017.023176717802</v>
      </c>
      <c r="AM143" s="159">
        <f t="shared" si="26"/>
        <v>3230.7870433409726</v>
      </c>
      <c r="AN143" s="159">
        <f t="shared" si="26"/>
        <v>3415.5121352531933</v>
      </c>
      <c r="AO143" s="159">
        <f t="shared" si="26"/>
        <v>3738.3795242395986</v>
      </c>
      <c r="AP143" s="159">
        <f t="shared" si="26"/>
        <v>4061.6470171395117</v>
      </c>
      <c r="AQ143" s="159">
        <f t="shared" si="26"/>
        <v>4234.1894961493035</v>
      </c>
      <c r="AR143" s="159">
        <f t="shared" si="26"/>
        <v>4342.5284010766054</v>
      </c>
      <c r="AS143" s="159">
        <f t="shared" si="26"/>
        <v>4499.9029863233955</v>
      </c>
      <c r="AT143" s="159">
        <f t="shared" si="26"/>
        <v>5043.3710249605119</v>
      </c>
      <c r="AU143" s="159">
        <f t="shared" si="26"/>
        <v>5801.2862478297366</v>
      </c>
      <c r="AV143" s="159">
        <f t="shared" si="26"/>
        <v>7007.8088003886351</v>
      </c>
      <c r="AW143" s="159">
        <f t="shared" si="26"/>
        <v>7884.5907242184358</v>
      </c>
      <c r="AX143" s="159">
        <f t="shared" si="26"/>
        <v>8082.915670288111</v>
      </c>
      <c r="AY143" s="159">
        <f t="shared" si="26"/>
        <v>8821.2616240627958</v>
      </c>
      <c r="AZ143" s="159">
        <f t="shared" si="26"/>
        <v>9424.9726624372051</v>
      </c>
      <c r="BA143" s="159">
        <f t="shared" si="26"/>
        <v>10279.265386107902</v>
      </c>
      <c r="BB143" s="159">
        <f t="shared" si="26"/>
        <v>10694.743633083448</v>
      </c>
      <c r="BC143" s="159">
        <f t="shared" si="26"/>
        <v>12069.297115627036</v>
      </c>
      <c r="BD143" s="159">
        <f t="shared" si="26"/>
        <v>15082.268441053457</v>
      </c>
      <c r="BE143" s="159">
        <f t="shared" si="26"/>
        <v>15250.777680455594</v>
      </c>
      <c r="BF143" s="159">
        <f t="shared" si="26"/>
        <v>13641.413897746026</v>
      </c>
      <c r="BG143" s="159">
        <f t="shared" si="26"/>
        <v>14416.072588787203</v>
      </c>
      <c r="BH143" s="159">
        <f t="shared" si="26"/>
        <v>15575.710432125044</v>
      </c>
      <c r="BI143" s="159">
        <f t="shared" si="26"/>
        <v>16968.977410745134</v>
      </c>
      <c r="BJ143" s="159">
        <f t="shared" si="26"/>
        <v>15621.650328565749</v>
      </c>
      <c r="BK143" s="159">
        <f t="shared" si="26"/>
        <v>16407.653618244043</v>
      </c>
      <c r="BL143" s="159">
        <f t="shared" si="26"/>
        <v>17708.479561858334</v>
      </c>
      <c r="BM143" s="159">
        <f t="shared" si="26"/>
        <v>18645.620724545952</v>
      </c>
      <c r="BN143" s="159">
        <f t="shared" si="26"/>
        <v>18847.821839964905</v>
      </c>
      <c r="BO143" s="159">
        <f t="shared" si="26"/>
        <v>18112.188801824315</v>
      </c>
      <c r="BP143" s="159">
        <f t="shared" si="26"/>
        <v>18422.851689918672</v>
      </c>
      <c r="BQ143" s="159">
        <f t="shared" si="26"/>
        <v>18240.041897619234</v>
      </c>
      <c r="BR143" s="159">
        <f t="shared" si="26"/>
        <v>18604.67063371179</v>
      </c>
      <c r="BS143" s="159">
        <f t="shared" si="26"/>
        <v>18230.394891596803</v>
      </c>
      <c r="BT143" s="159">
        <f t="shared" si="26"/>
        <v>17733.697125136874</v>
      </c>
      <c r="BU143" s="159">
        <f t="shared" si="26"/>
        <v>17343.935331496123</v>
      </c>
      <c r="BV143" s="159">
        <f t="shared" si="26"/>
        <v>16754.026989624559</v>
      </c>
      <c r="BW143" s="159">
        <f t="shared" si="26"/>
        <v>16333.648274391679</v>
      </c>
      <c r="BX143" s="159">
        <f t="shared" si="26"/>
        <v>14576.107478303917</v>
      </c>
      <c r="BY143" s="159">
        <f t="shared" si="26"/>
        <v>14666.419775163171</v>
      </c>
      <c r="BZ143" s="159">
        <f t="shared" si="26"/>
        <v>14519.656108841695</v>
      </c>
      <c r="CA143" s="159">
        <f t="shared" si="26"/>
        <v>15882.097864831552</v>
      </c>
      <c r="CB143" s="159">
        <f t="shared" si="26"/>
        <v>17234.200670410388</v>
      </c>
      <c r="CC143" s="159">
        <f t="shared" si="26"/>
        <v>18165.891752534164</v>
      </c>
      <c r="CD143" s="159">
        <f t="shared" si="26"/>
        <v>18461.415525358669</v>
      </c>
      <c r="CE143" s="159">
        <f t="shared" si="26"/>
        <v>18528.620963249123</v>
      </c>
      <c r="CF143" s="160">
        <f t="shared" si="26"/>
        <v>18937.925922224702</v>
      </c>
    </row>
    <row r="144" spans="1:84" ht="27" customHeight="1">
      <c r="A144" s="153"/>
      <c r="B144" s="109" t="s">
        <v>354</v>
      </c>
      <c r="AH144" s="159"/>
      <c r="AI144" s="159"/>
      <c r="AJ144" s="159"/>
      <c r="AK144" s="159"/>
      <c r="AL144" s="159"/>
      <c r="AM144" s="159"/>
      <c r="AN144" s="159"/>
      <c r="AO144" s="159"/>
      <c r="AP144" s="159"/>
      <c r="AQ144" s="159"/>
      <c r="AR144" s="159"/>
      <c r="AS144" s="159"/>
      <c r="AT144" s="159"/>
      <c r="AU144" s="159"/>
      <c r="AV144" s="159"/>
      <c r="AW144" s="159"/>
      <c r="AX144" s="159"/>
      <c r="AY144" s="159"/>
      <c r="AZ144" s="159"/>
      <c r="BA144" s="159"/>
      <c r="BB144" s="159"/>
      <c r="BC144" s="159"/>
      <c r="BD144" s="159"/>
      <c r="BE144" s="159"/>
      <c r="BF144" s="159"/>
      <c r="BG144" s="159"/>
      <c r="BH144" s="159"/>
      <c r="BI144" s="159"/>
      <c r="BJ144" s="159"/>
      <c r="BK144" s="159"/>
      <c r="BL144" s="159"/>
      <c r="BM144" s="159"/>
      <c r="BN144" s="159"/>
      <c r="BO144" s="159"/>
      <c r="BP144" s="159"/>
      <c r="BQ144" s="159"/>
      <c r="BR144" s="159"/>
      <c r="BS144" s="159"/>
      <c r="BT144" s="159"/>
      <c r="BU144" s="159"/>
      <c r="BV144" s="159"/>
      <c r="BW144" s="159"/>
      <c r="BX144" s="159"/>
      <c r="BY144" s="159"/>
      <c r="BZ144" s="159"/>
      <c r="CA144" s="159"/>
      <c r="CB144" s="159"/>
      <c r="CC144" s="159"/>
      <c r="CD144" s="159"/>
      <c r="CE144" s="159"/>
      <c r="CF144" s="160"/>
    </row>
    <row r="145" spans="1:84">
      <c r="A145" s="153"/>
      <c r="B145" s="43" t="s">
        <v>355</v>
      </c>
      <c r="CF145" s="57"/>
    </row>
    <row r="146" spans="1:84">
      <c r="A146" s="153"/>
      <c r="B146" s="43" t="s">
        <v>356</v>
      </c>
      <c r="CF146" s="57"/>
    </row>
    <row r="147" spans="1:84" ht="27" customHeight="1" thickBot="1">
      <c r="A147" s="201"/>
      <c r="B147" s="202" t="s">
        <v>357</v>
      </c>
      <c r="C147" s="121"/>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c r="AO147" s="128"/>
      <c r="AP147" s="128"/>
      <c r="AQ147" s="128"/>
      <c r="AR147" s="128"/>
      <c r="AS147" s="128"/>
      <c r="AT147" s="128"/>
      <c r="AU147" s="128"/>
      <c r="AV147" s="128"/>
      <c r="AW147" s="128"/>
      <c r="AX147" s="128"/>
      <c r="AY147" s="128"/>
      <c r="AZ147" s="128"/>
      <c r="BA147" s="128"/>
      <c r="BB147" s="128"/>
      <c r="BC147" s="128"/>
      <c r="BD147" s="128"/>
      <c r="BE147" s="128"/>
      <c r="BF147" s="128"/>
      <c r="BG147" s="128"/>
      <c r="BH147" s="128"/>
      <c r="BI147" s="128"/>
      <c r="BJ147" s="128"/>
      <c r="BK147" s="128"/>
      <c r="BL147" s="128"/>
      <c r="BM147" s="128"/>
      <c r="BN147" s="128"/>
      <c r="BO147" s="128"/>
      <c r="BP147" s="128"/>
      <c r="BQ147" s="128"/>
      <c r="BR147" s="128"/>
      <c r="BS147" s="128"/>
      <c r="BT147" s="128"/>
      <c r="BU147" s="128"/>
      <c r="BV147" s="128"/>
      <c r="BW147" s="128"/>
      <c r="BX147" s="121"/>
      <c r="BY147" s="121"/>
      <c r="BZ147" s="121"/>
      <c r="CA147" s="121"/>
      <c r="CB147" s="121"/>
      <c r="CC147" s="121"/>
      <c r="CD147" s="121"/>
      <c r="CE147" s="121"/>
      <c r="CF147" s="133"/>
    </row>
  </sheetData>
  <hyperlinks>
    <hyperlink ref="B1" location="Notes!A1" display="Information relating to this table can be found in the 'Notes' tab" xr:uid="{79D6F56E-C161-4CFB-BB1B-C98A4CA15919}"/>
    <hyperlink ref="A1" location="Contents!A1" display="Contents page" xr:uid="{E7787D6B-2CB2-4180-A23B-9BA9B003EB61}"/>
  </hyperlinks>
  <pageMargins left="0.75" right="0.75" top="1" bottom="1" header="0.5" footer="0.5"/>
  <pageSetup paperSize="9"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9B47C-26DA-42C7-9946-DAC4A4786162}">
  <dimension ref="A1:CF88"/>
  <sheetViews>
    <sheetView zoomScale="70" zoomScaleNormal="70" workbookViewId="0">
      <pane xSplit="2" topLeftCell="CA1" activePane="topRight" state="frozen"/>
      <selection pane="topRight"/>
    </sheetView>
  </sheetViews>
  <sheetFormatPr defaultColWidth="9" defaultRowHeight="15.6"/>
  <cols>
    <col min="1" max="1" width="23" style="215" bestFit="1" customWidth="1"/>
    <col min="2" max="2" width="75.85546875" style="207" customWidth="1"/>
    <col min="3" max="3" width="25.85546875" style="207" customWidth="1"/>
    <col min="4" max="75" width="12.85546875" style="229" customWidth="1"/>
    <col min="76" max="84" width="12.85546875" style="207" customWidth="1"/>
    <col min="85" max="16384" width="9" style="207"/>
  </cols>
  <sheetData>
    <row r="1" spans="1:84" s="204" customFormat="1" ht="25.5" customHeight="1" thickBot="1">
      <c r="A1" s="34" t="s">
        <v>47</v>
      </c>
      <c r="B1" s="116" t="s">
        <v>126</v>
      </c>
      <c r="C1" s="117"/>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3"/>
      <c r="BK1" s="203"/>
      <c r="BL1" s="203"/>
      <c r="BM1" s="203"/>
      <c r="BN1" s="203"/>
      <c r="BO1" s="203"/>
      <c r="BP1" s="203"/>
      <c r="BQ1" s="203"/>
      <c r="BR1" s="203"/>
      <c r="BS1" s="203"/>
      <c r="BT1" s="203"/>
      <c r="BU1" s="203"/>
      <c r="BV1" s="203"/>
      <c r="BW1" s="203"/>
      <c r="BX1" s="203"/>
    </row>
    <row r="2" spans="1:84" ht="33" customHeight="1">
      <c r="A2" s="37" t="s">
        <v>48</v>
      </c>
      <c r="B2" s="205" t="s">
        <v>416</v>
      </c>
      <c r="C2" s="246"/>
      <c r="D2" s="41" t="s">
        <v>190</v>
      </c>
      <c r="E2" s="41" t="s">
        <v>191</v>
      </c>
      <c r="F2" s="41" t="s">
        <v>192</v>
      </c>
      <c r="G2" s="41" t="s">
        <v>193</v>
      </c>
      <c r="H2" s="41" t="s">
        <v>194</v>
      </c>
      <c r="I2" s="41" t="s">
        <v>195</v>
      </c>
      <c r="J2" s="41" t="s">
        <v>196</v>
      </c>
      <c r="K2" s="41" t="s">
        <v>197</v>
      </c>
      <c r="L2" s="41" t="s">
        <v>198</v>
      </c>
      <c r="M2" s="41" t="s">
        <v>199</v>
      </c>
      <c r="N2" s="41" t="s">
        <v>200</v>
      </c>
      <c r="O2" s="41" t="s">
        <v>201</v>
      </c>
      <c r="P2" s="41" t="s">
        <v>202</v>
      </c>
      <c r="Q2" s="41" t="s">
        <v>203</v>
      </c>
      <c r="R2" s="41" t="s">
        <v>204</v>
      </c>
      <c r="S2" s="41" t="s">
        <v>205</v>
      </c>
      <c r="T2" s="41" t="s">
        <v>206</v>
      </c>
      <c r="U2" s="41" t="s">
        <v>207</v>
      </c>
      <c r="V2" s="41" t="s">
        <v>208</v>
      </c>
      <c r="W2" s="41" t="s">
        <v>209</v>
      </c>
      <c r="X2" s="41" t="s">
        <v>210</v>
      </c>
      <c r="Y2" s="41" t="s">
        <v>211</v>
      </c>
      <c r="Z2" s="41" t="s">
        <v>212</v>
      </c>
      <c r="AA2" s="41" t="s">
        <v>213</v>
      </c>
      <c r="AB2" s="41" t="s">
        <v>214</v>
      </c>
      <c r="AC2" s="41" t="s">
        <v>215</v>
      </c>
      <c r="AD2" s="41" t="s">
        <v>216</v>
      </c>
      <c r="AE2" s="41" t="s">
        <v>217</v>
      </c>
      <c r="AF2" s="41" t="s">
        <v>218</v>
      </c>
      <c r="AG2" s="41" t="s">
        <v>219</v>
      </c>
      <c r="AH2" s="41" t="s">
        <v>220</v>
      </c>
      <c r="AI2" s="41" t="s">
        <v>221</v>
      </c>
      <c r="AJ2" s="41" t="s">
        <v>222</v>
      </c>
      <c r="AK2" s="41" t="s">
        <v>223</v>
      </c>
      <c r="AL2" s="41" t="s">
        <v>224</v>
      </c>
      <c r="AM2" s="41" t="s">
        <v>225</v>
      </c>
      <c r="AN2" s="41" t="s">
        <v>226</v>
      </c>
      <c r="AO2" s="41" t="s">
        <v>227</v>
      </c>
      <c r="AP2" s="41" t="s">
        <v>228</v>
      </c>
      <c r="AQ2" s="41" t="s">
        <v>229</v>
      </c>
      <c r="AR2" s="41" t="s">
        <v>230</v>
      </c>
      <c r="AS2" s="41" t="s">
        <v>231</v>
      </c>
      <c r="AT2" s="41" t="s">
        <v>232</v>
      </c>
      <c r="AU2" s="41" t="s">
        <v>233</v>
      </c>
      <c r="AV2" s="41" t="s">
        <v>234</v>
      </c>
      <c r="AW2" s="41" t="s">
        <v>235</v>
      </c>
      <c r="AX2" s="41" t="s">
        <v>236</v>
      </c>
      <c r="AY2" s="41" t="s">
        <v>128</v>
      </c>
      <c r="AZ2" s="41" t="s">
        <v>129</v>
      </c>
      <c r="BA2" s="41" t="s">
        <v>130</v>
      </c>
      <c r="BB2" s="41" t="s">
        <v>131</v>
      </c>
      <c r="BC2" s="41" t="s">
        <v>132</v>
      </c>
      <c r="BD2" s="41" t="s">
        <v>133</v>
      </c>
      <c r="BE2" s="41" t="s">
        <v>134</v>
      </c>
      <c r="BF2" s="41" t="s">
        <v>135</v>
      </c>
      <c r="BG2" s="41" t="s">
        <v>136</v>
      </c>
      <c r="BH2" s="41" t="s">
        <v>137</v>
      </c>
      <c r="BI2" s="41" t="s">
        <v>138</v>
      </c>
      <c r="BJ2" s="41" t="s">
        <v>139</v>
      </c>
      <c r="BK2" s="41" t="s">
        <v>140</v>
      </c>
      <c r="BL2" s="41" t="s">
        <v>141</v>
      </c>
      <c r="BM2" s="41" t="s">
        <v>142</v>
      </c>
      <c r="BN2" s="41" t="s">
        <v>143</v>
      </c>
      <c r="BO2" s="41" t="s">
        <v>144</v>
      </c>
      <c r="BP2" s="41" t="s">
        <v>145</v>
      </c>
      <c r="BQ2" s="41" t="s">
        <v>146</v>
      </c>
      <c r="BR2" s="41" t="s">
        <v>147</v>
      </c>
      <c r="BS2" s="41" t="s">
        <v>148</v>
      </c>
      <c r="BT2" s="41" t="s">
        <v>149</v>
      </c>
      <c r="BU2" s="41" t="s">
        <v>150</v>
      </c>
      <c r="BV2" s="41" t="s">
        <v>151</v>
      </c>
      <c r="BW2" s="41" t="s">
        <v>152</v>
      </c>
      <c r="BX2" s="41" t="s">
        <v>153</v>
      </c>
      <c r="BY2" s="41" t="s">
        <v>154</v>
      </c>
      <c r="BZ2" s="41" t="s">
        <v>155</v>
      </c>
      <c r="CA2" s="41" t="s">
        <v>156</v>
      </c>
      <c r="CB2" s="41" t="s">
        <v>157</v>
      </c>
      <c r="CC2" s="41" t="s">
        <v>158</v>
      </c>
      <c r="CD2" s="41" t="s">
        <v>159</v>
      </c>
      <c r="CE2" s="41" t="s">
        <v>160</v>
      </c>
      <c r="CF2" s="42" t="s">
        <v>161</v>
      </c>
    </row>
    <row r="3" spans="1:84" s="210" customFormat="1">
      <c r="A3" s="119">
        <v>2023</v>
      </c>
      <c r="B3" s="208" t="s">
        <v>359</v>
      </c>
      <c r="C3" s="208"/>
      <c r="D3" s="47" t="s">
        <v>163</v>
      </c>
      <c r="E3" s="47" t="s">
        <v>163</v>
      </c>
      <c r="F3" s="47" t="s">
        <v>163</v>
      </c>
      <c r="G3" s="47" t="s">
        <v>163</v>
      </c>
      <c r="H3" s="47" t="s">
        <v>163</v>
      </c>
      <c r="I3" s="47" t="s">
        <v>163</v>
      </c>
      <c r="J3" s="47" t="s">
        <v>163</v>
      </c>
      <c r="K3" s="47" t="s">
        <v>163</v>
      </c>
      <c r="L3" s="47" t="s">
        <v>163</v>
      </c>
      <c r="M3" s="47" t="s">
        <v>163</v>
      </c>
      <c r="N3" s="47" t="s">
        <v>163</v>
      </c>
      <c r="O3" s="47" t="s">
        <v>163</v>
      </c>
      <c r="P3" s="47" t="s">
        <v>163</v>
      </c>
      <c r="Q3" s="47" t="s">
        <v>163</v>
      </c>
      <c r="R3" s="47" t="s">
        <v>163</v>
      </c>
      <c r="S3" s="47" t="s">
        <v>163</v>
      </c>
      <c r="T3" s="47" t="s">
        <v>163</v>
      </c>
      <c r="U3" s="47" t="s">
        <v>163</v>
      </c>
      <c r="V3" s="47" t="s">
        <v>163</v>
      </c>
      <c r="W3" s="47" t="s">
        <v>163</v>
      </c>
      <c r="X3" s="47" t="s">
        <v>163</v>
      </c>
      <c r="Y3" s="47" t="s">
        <v>163</v>
      </c>
      <c r="Z3" s="47" t="s">
        <v>163</v>
      </c>
      <c r="AA3" s="47" t="s">
        <v>163</v>
      </c>
      <c r="AB3" s="47" t="s">
        <v>163</v>
      </c>
      <c r="AC3" s="47" t="s">
        <v>163</v>
      </c>
      <c r="AD3" s="47" t="s">
        <v>163</v>
      </c>
      <c r="AE3" s="47" t="s">
        <v>163</v>
      </c>
      <c r="AF3" s="47" t="s">
        <v>163</v>
      </c>
      <c r="AG3" s="47" t="s">
        <v>163</v>
      </c>
      <c r="AH3" s="47" t="s">
        <v>163</v>
      </c>
      <c r="AI3" s="47" t="s">
        <v>163</v>
      </c>
      <c r="AJ3" s="47" t="s">
        <v>163</v>
      </c>
      <c r="AK3" s="47" t="s">
        <v>163</v>
      </c>
      <c r="AL3" s="47" t="s">
        <v>163</v>
      </c>
      <c r="AM3" s="47" t="s">
        <v>163</v>
      </c>
      <c r="AN3" s="47" t="s">
        <v>163</v>
      </c>
      <c r="AO3" s="47" t="s">
        <v>163</v>
      </c>
      <c r="AP3" s="47" t="s">
        <v>163</v>
      </c>
      <c r="AQ3" s="47" t="s">
        <v>163</v>
      </c>
      <c r="AR3" s="47" t="s">
        <v>163</v>
      </c>
      <c r="AS3" s="47" t="s">
        <v>163</v>
      </c>
      <c r="AT3" s="47" t="s">
        <v>163</v>
      </c>
      <c r="AU3" s="47" t="s">
        <v>163</v>
      </c>
      <c r="AV3" s="47" t="s">
        <v>163</v>
      </c>
      <c r="AW3" s="47" t="s">
        <v>163</v>
      </c>
      <c r="AX3" s="47" t="s">
        <v>163</v>
      </c>
      <c r="AY3" s="47" t="s">
        <v>163</v>
      </c>
      <c r="AZ3" s="47" t="s">
        <v>163</v>
      </c>
      <c r="BA3" s="47" t="s">
        <v>163</v>
      </c>
      <c r="BB3" s="47" t="s">
        <v>163</v>
      </c>
      <c r="BC3" s="47" t="s">
        <v>163</v>
      </c>
      <c r="BD3" s="47" t="s">
        <v>163</v>
      </c>
      <c r="BE3" s="47" t="s">
        <v>163</v>
      </c>
      <c r="BF3" s="47" t="s">
        <v>163</v>
      </c>
      <c r="BG3" s="47" t="s">
        <v>163</v>
      </c>
      <c r="BH3" s="47" t="s">
        <v>163</v>
      </c>
      <c r="BI3" s="47" t="s">
        <v>163</v>
      </c>
      <c r="BJ3" s="47" t="s">
        <v>163</v>
      </c>
      <c r="BK3" s="47" t="s">
        <v>163</v>
      </c>
      <c r="BL3" s="47" t="s">
        <v>163</v>
      </c>
      <c r="BM3" s="47" t="s">
        <v>163</v>
      </c>
      <c r="BN3" s="47" t="s">
        <v>163</v>
      </c>
      <c r="BO3" s="47" t="s">
        <v>163</v>
      </c>
      <c r="BP3" s="47" t="s">
        <v>163</v>
      </c>
      <c r="BQ3" s="47" t="s">
        <v>163</v>
      </c>
      <c r="BR3" s="47" t="s">
        <v>163</v>
      </c>
      <c r="BS3" s="47" t="s">
        <v>163</v>
      </c>
      <c r="BT3" s="47" t="s">
        <v>163</v>
      </c>
      <c r="BU3" s="47" t="s">
        <v>163</v>
      </c>
      <c r="BV3" s="47" t="s">
        <v>163</v>
      </c>
      <c r="BW3" s="47" t="s">
        <v>163</v>
      </c>
      <c r="BX3" s="47" t="s">
        <v>163</v>
      </c>
      <c r="BY3" s="47" t="s">
        <v>163</v>
      </c>
      <c r="BZ3" s="47" t="s">
        <v>163</v>
      </c>
      <c r="CA3" s="47" t="s">
        <v>164</v>
      </c>
      <c r="CB3" s="47" t="s">
        <v>164</v>
      </c>
      <c r="CC3" s="47" t="s">
        <v>164</v>
      </c>
      <c r="CD3" s="47" t="s">
        <v>164</v>
      </c>
      <c r="CE3" s="47" t="s">
        <v>164</v>
      </c>
      <c r="CF3" s="48" t="s">
        <v>164</v>
      </c>
    </row>
    <row r="4" spans="1:84">
      <c r="A4" s="50"/>
      <c r="B4" s="211"/>
      <c r="C4" s="211"/>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4"/>
    </row>
    <row r="5" spans="1:84" ht="27" customHeight="1">
      <c r="B5" s="228" t="s">
        <v>417</v>
      </c>
      <c r="D5" s="217"/>
      <c r="E5" s="217"/>
      <c r="F5" s="217"/>
      <c r="G5" s="217"/>
      <c r="H5" s="217"/>
      <c r="I5" s="217"/>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c r="BJ5" s="217"/>
      <c r="BK5" s="217"/>
      <c r="BL5" s="217"/>
      <c r="BM5" s="217"/>
      <c r="BN5" s="217"/>
      <c r="BO5" s="217"/>
      <c r="BP5" s="217"/>
      <c r="BQ5" s="217"/>
      <c r="BR5" s="217"/>
      <c r="BS5" s="217"/>
      <c r="BT5" s="217"/>
      <c r="BU5" s="217"/>
      <c r="BV5" s="217"/>
      <c r="BW5" s="217"/>
      <c r="BX5" s="217"/>
      <c r="BY5" s="217"/>
      <c r="BZ5" s="217"/>
      <c r="CA5" s="217"/>
      <c r="CB5" s="217"/>
      <c r="CC5" s="217"/>
      <c r="CD5" s="217"/>
      <c r="CE5" s="217"/>
      <c r="CF5" s="218"/>
    </row>
    <row r="6" spans="1:84">
      <c r="B6" s="207" t="s">
        <v>418</v>
      </c>
      <c r="D6" s="159">
        <v>0</v>
      </c>
      <c r="E6" s="159">
        <v>0</v>
      </c>
      <c r="F6" s="159">
        <v>0</v>
      </c>
      <c r="G6" s="159">
        <v>0</v>
      </c>
      <c r="H6" s="159">
        <v>0</v>
      </c>
      <c r="I6" s="159">
        <v>0</v>
      </c>
      <c r="J6" s="159">
        <v>0</v>
      </c>
      <c r="K6" s="159">
        <v>0</v>
      </c>
      <c r="L6" s="159">
        <v>0</v>
      </c>
      <c r="M6" s="159">
        <v>0</v>
      </c>
      <c r="N6" s="159">
        <v>0</v>
      </c>
      <c r="O6" s="159">
        <v>0</v>
      </c>
      <c r="P6" s="159">
        <v>0</v>
      </c>
      <c r="Q6" s="159">
        <v>0</v>
      </c>
      <c r="R6" s="159">
        <v>0</v>
      </c>
      <c r="S6" s="159">
        <v>0</v>
      </c>
      <c r="T6" s="159">
        <v>0</v>
      </c>
      <c r="U6" s="159">
        <v>0</v>
      </c>
      <c r="V6" s="159">
        <v>0</v>
      </c>
      <c r="W6" s="159">
        <v>0</v>
      </c>
      <c r="X6" s="159">
        <v>0</v>
      </c>
      <c r="Y6" s="159">
        <v>0</v>
      </c>
      <c r="Z6" s="159">
        <v>0</v>
      </c>
      <c r="AA6" s="159">
        <v>0</v>
      </c>
      <c r="AB6" s="159">
        <v>0</v>
      </c>
      <c r="AC6" s="159">
        <v>30</v>
      </c>
      <c r="AD6" s="159">
        <v>35</v>
      </c>
      <c r="AE6" s="159">
        <v>39</v>
      </c>
      <c r="AF6" s="159">
        <v>41</v>
      </c>
      <c r="AG6" s="159">
        <v>45</v>
      </c>
      <c r="AH6" s="159">
        <v>46</v>
      </c>
      <c r="AI6" s="159">
        <v>47</v>
      </c>
      <c r="AJ6" s="159">
        <v>49</v>
      </c>
      <c r="AK6" s="159">
        <v>50</v>
      </c>
      <c r="AL6" s="159">
        <v>53</v>
      </c>
      <c r="AM6" s="159">
        <v>54</v>
      </c>
      <c r="AN6" s="159">
        <v>58</v>
      </c>
      <c r="AO6" s="159">
        <v>61</v>
      </c>
      <c r="AP6" s="159">
        <v>64</v>
      </c>
      <c r="AQ6" s="159">
        <v>68</v>
      </c>
      <c r="AR6" s="159">
        <v>72</v>
      </c>
      <c r="AS6" s="159">
        <v>74</v>
      </c>
      <c r="AT6" s="159">
        <v>80</v>
      </c>
      <c r="AU6" s="159">
        <v>90</v>
      </c>
      <c r="AV6" s="159">
        <v>0</v>
      </c>
      <c r="AW6" s="159">
        <v>0</v>
      </c>
      <c r="AX6" s="159">
        <v>0</v>
      </c>
      <c r="AY6" s="159">
        <v>0</v>
      </c>
      <c r="AZ6" s="159">
        <v>0</v>
      </c>
      <c r="BA6" s="159">
        <v>0</v>
      </c>
      <c r="BB6" s="159">
        <v>0</v>
      </c>
      <c r="BC6" s="159">
        <v>0</v>
      </c>
      <c r="BD6" s="159">
        <v>0</v>
      </c>
      <c r="BE6" s="159">
        <v>0</v>
      </c>
      <c r="BF6" s="159">
        <v>0</v>
      </c>
      <c r="BG6" s="159">
        <v>0</v>
      </c>
      <c r="BH6" s="159">
        <v>0</v>
      </c>
      <c r="BI6" s="159">
        <v>0</v>
      </c>
      <c r="BJ6" s="159">
        <v>0</v>
      </c>
      <c r="BK6" s="159">
        <v>0</v>
      </c>
      <c r="BL6" s="159">
        <v>0</v>
      </c>
      <c r="BM6" s="159">
        <v>0</v>
      </c>
      <c r="BN6" s="159">
        <v>0</v>
      </c>
      <c r="BO6" s="159">
        <v>0</v>
      </c>
      <c r="BP6" s="159">
        <v>0</v>
      </c>
      <c r="BQ6" s="159">
        <v>0</v>
      </c>
      <c r="BR6" s="159">
        <v>0</v>
      </c>
      <c r="BS6" s="159">
        <v>0</v>
      </c>
      <c r="BT6" s="159">
        <v>0</v>
      </c>
      <c r="BU6" s="159">
        <v>0</v>
      </c>
      <c r="BV6" s="159">
        <v>0</v>
      </c>
      <c r="BW6" s="159">
        <v>0</v>
      </c>
      <c r="BX6" s="159">
        <v>0</v>
      </c>
      <c r="BY6" s="159">
        <v>0</v>
      </c>
      <c r="BZ6" s="159">
        <v>0</v>
      </c>
      <c r="CA6" s="159">
        <v>0</v>
      </c>
      <c r="CB6" s="159">
        <v>0</v>
      </c>
      <c r="CC6" s="159">
        <v>0</v>
      </c>
      <c r="CD6" s="159">
        <v>0</v>
      </c>
      <c r="CE6" s="159">
        <v>0</v>
      </c>
      <c r="CF6" s="160">
        <v>0</v>
      </c>
    </row>
    <row r="7" spans="1:84">
      <c r="B7" s="207" t="s">
        <v>372</v>
      </c>
      <c r="D7" s="159">
        <v>0</v>
      </c>
      <c r="E7" s="159">
        <v>0</v>
      </c>
      <c r="F7" s="159">
        <v>0</v>
      </c>
      <c r="G7" s="159">
        <v>0</v>
      </c>
      <c r="H7" s="159">
        <v>0</v>
      </c>
      <c r="I7" s="159">
        <v>0</v>
      </c>
      <c r="J7" s="159">
        <v>0</v>
      </c>
      <c r="K7" s="159">
        <v>0</v>
      </c>
      <c r="L7" s="159">
        <v>0</v>
      </c>
      <c r="M7" s="159">
        <v>0</v>
      </c>
      <c r="N7" s="159">
        <v>0</v>
      </c>
      <c r="O7" s="159">
        <v>0</v>
      </c>
      <c r="P7" s="159">
        <v>0</v>
      </c>
      <c r="Q7" s="159">
        <v>0</v>
      </c>
      <c r="R7" s="159">
        <v>0</v>
      </c>
      <c r="S7" s="159">
        <v>0</v>
      </c>
      <c r="T7" s="159">
        <v>0</v>
      </c>
      <c r="U7" s="159">
        <v>0</v>
      </c>
      <c r="V7" s="159">
        <v>0</v>
      </c>
      <c r="W7" s="159">
        <v>0</v>
      </c>
      <c r="X7" s="159">
        <v>0</v>
      </c>
      <c r="Y7" s="159">
        <v>0</v>
      </c>
      <c r="Z7" s="159">
        <v>0</v>
      </c>
      <c r="AA7" s="159">
        <v>0</v>
      </c>
      <c r="AB7" s="159">
        <v>0</v>
      </c>
      <c r="AC7" s="159">
        <v>0</v>
      </c>
      <c r="AD7" s="159">
        <v>0</v>
      </c>
      <c r="AE7" s="159">
        <v>0</v>
      </c>
      <c r="AF7" s="159">
        <v>0</v>
      </c>
      <c r="AG7" s="159">
        <v>0</v>
      </c>
      <c r="AH7" s="159">
        <v>7244</v>
      </c>
      <c r="AI7" s="159">
        <v>7250</v>
      </c>
      <c r="AJ7" s="159">
        <v>7230</v>
      </c>
      <c r="AK7" s="159">
        <v>7174</v>
      </c>
      <c r="AL7" s="159">
        <v>7091</v>
      </c>
      <c r="AM7" s="159">
        <v>6983</v>
      </c>
      <c r="AN7" s="159">
        <v>6924</v>
      </c>
      <c r="AO7" s="159">
        <v>6868</v>
      </c>
      <c r="AP7" s="159">
        <v>6816</v>
      </c>
      <c r="AQ7" s="159">
        <v>6768</v>
      </c>
      <c r="AR7" s="159">
        <v>6752</v>
      </c>
      <c r="AS7" s="159">
        <v>6745</v>
      </c>
      <c r="AT7" s="159">
        <v>6780</v>
      </c>
      <c r="AU7" s="159">
        <v>6854</v>
      </c>
      <c r="AV7" s="159">
        <v>6795</v>
      </c>
      <c r="AW7" s="159">
        <v>6849</v>
      </c>
      <c r="AX7" s="159">
        <v>6905</v>
      </c>
      <c r="AY7" s="159">
        <v>6943</v>
      </c>
      <c r="AZ7" s="159">
        <v>6970</v>
      </c>
      <c r="BA7" s="159">
        <v>7008</v>
      </c>
      <c r="BB7" s="159">
        <v>7021</v>
      </c>
      <c r="BC7" s="159">
        <v>7025</v>
      </c>
      <c r="BD7" s="159">
        <v>7012</v>
      </c>
      <c r="BE7" s="159">
        <v>6991</v>
      </c>
      <c r="BF7" s="159">
        <v>7042</v>
      </c>
      <c r="BG7" s="159">
        <v>0</v>
      </c>
      <c r="BH7" s="159">
        <v>0</v>
      </c>
      <c r="BI7" s="159">
        <v>0</v>
      </c>
      <c r="BJ7" s="159">
        <v>0</v>
      </c>
      <c r="BK7" s="159">
        <v>0</v>
      </c>
      <c r="BL7" s="159">
        <v>0</v>
      </c>
      <c r="BM7" s="159">
        <v>0</v>
      </c>
      <c r="BN7" s="159">
        <v>0</v>
      </c>
      <c r="BO7" s="159">
        <v>0</v>
      </c>
      <c r="BP7" s="159">
        <v>0</v>
      </c>
      <c r="BQ7" s="159">
        <v>0</v>
      </c>
      <c r="BR7" s="159">
        <v>0</v>
      </c>
      <c r="BS7" s="159">
        <v>0</v>
      </c>
      <c r="BT7" s="159">
        <v>0</v>
      </c>
      <c r="BU7" s="159">
        <v>0</v>
      </c>
      <c r="BV7" s="159">
        <v>0</v>
      </c>
      <c r="BW7" s="159">
        <v>0</v>
      </c>
      <c r="BX7" s="159">
        <v>0</v>
      </c>
      <c r="BY7" s="159">
        <v>0</v>
      </c>
      <c r="BZ7" s="159">
        <v>0</v>
      </c>
      <c r="CA7" s="159">
        <v>0</v>
      </c>
      <c r="CB7" s="159">
        <v>0</v>
      </c>
      <c r="CC7" s="159">
        <v>0</v>
      </c>
      <c r="CD7" s="159">
        <v>0</v>
      </c>
      <c r="CE7" s="159">
        <v>0</v>
      </c>
      <c r="CF7" s="160">
        <v>0</v>
      </c>
    </row>
    <row r="8" spans="1:84">
      <c r="B8" s="219" t="s">
        <v>362</v>
      </c>
      <c r="D8" s="159">
        <v>0</v>
      </c>
      <c r="E8" s="159">
        <v>0</v>
      </c>
      <c r="F8" s="159">
        <v>0</v>
      </c>
      <c r="G8" s="159">
        <v>0</v>
      </c>
      <c r="H8" s="159">
        <v>0</v>
      </c>
      <c r="I8" s="159">
        <v>0</v>
      </c>
      <c r="J8" s="159">
        <v>0</v>
      </c>
      <c r="K8" s="159">
        <v>0</v>
      </c>
      <c r="L8" s="159">
        <v>0</v>
      </c>
      <c r="M8" s="159">
        <v>0</v>
      </c>
      <c r="N8" s="159">
        <v>0</v>
      </c>
      <c r="O8" s="159">
        <v>0</v>
      </c>
      <c r="P8" s="159">
        <v>0</v>
      </c>
      <c r="Q8" s="159">
        <v>0</v>
      </c>
      <c r="R8" s="159">
        <v>0</v>
      </c>
      <c r="S8" s="159">
        <v>0</v>
      </c>
      <c r="T8" s="159">
        <v>0</v>
      </c>
      <c r="U8" s="159">
        <v>0</v>
      </c>
      <c r="V8" s="159">
        <v>0</v>
      </c>
      <c r="W8" s="159">
        <v>0</v>
      </c>
      <c r="X8" s="159">
        <v>0</v>
      </c>
      <c r="Y8" s="159">
        <v>0</v>
      </c>
      <c r="Z8" s="159">
        <v>0</v>
      </c>
      <c r="AA8" s="159">
        <v>0</v>
      </c>
      <c r="AB8" s="159">
        <v>0</v>
      </c>
      <c r="AC8" s="159">
        <v>0</v>
      </c>
      <c r="AD8" s="159">
        <v>0</v>
      </c>
      <c r="AE8" s="159">
        <v>0</v>
      </c>
      <c r="AF8" s="159">
        <v>0</v>
      </c>
      <c r="AG8" s="159">
        <v>0</v>
      </c>
      <c r="AH8" s="159">
        <v>13589</v>
      </c>
      <c r="AI8" s="159">
        <v>13438</v>
      </c>
      <c r="AJ8" s="159">
        <v>13273</v>
      </c>
      <c r="AK8" s="159">
        <v>13079</v>
      </c>
      <c r="AL8" s="159">
        <v>12856</v>
      </c>
      <c r="AM8" s="159">
        <v>12584</v>
      </c>
      <c r="AN8" s="159">
        <v>12449</v>
      </c>
      <c r="AO8" s="159">
        <v>12325</v>
      </c>
      <c r="AP8" s="159">
        <v>12217</v>
      </c>
      <c r="AQ8" s="159">
        <v>12141</v>
      </c>
      <c r="AR8" s="159">
        <v>12124</v>
      </c>
      <c r="AS8" s="159">
        <v>12137</v>
      </c>
      <c r="AT8" s="159">
        <v>12227</v>
      </c>
      <c r="AU8" s="159">
        <v>12405</v>
      </c>
      <c r="AV8" s="159">
        <v>12285</v>
      </c>
      <c r="AW8" s="159">
        <v>12414</v>
      </c>
      <c r="AX8" s="159">
        <v>12543</v>
      </c>
      <c r="AY8" s="159">
        <v>12579</v>
      </c>
      <c r="AZ8" s="159">
        <v>12625</v>
      </c>
      <c r="BA8" s="159">
        <v>12729</v>
      </c>
      <c r="BB8" s="159">
        <v>12716</v>
      </c>
      <c r="BC8" s="159">
        <v>12689</v>
      </c>
      <c r="BD8" s="159">
        <v>12656</v>
      </c>
      <c r="BE8" s="159">
        <v>12600</v>
      </c>
      <c r="BF8" s="159">
        <v>12622</v>
      </c>
      <c r="BG8" s="159">
        <v>0</v>
      </c>
      <c r="BH8" s="159">
        <v>0</v>
      </c>
      <c r="BI8" s="159">
        <v>0</v>
      </c>
      <c r="BJ8" s="159">
        <v>0</v>
      </c>
      <c r="BK8" s="159">
        <v>0</v>
      </c>
      <c r="BL8" s="159">
        <v>0</v>
      </c>
      <c r="BM8" s="159">
        <v>0</v>
      </c>
      <c r="BN8" s="159">
        <v>0</v>
      </c>
      <c r="BO8" s="159">
        <v>0</v>
      </c>
      <c r="BP8" s="159">
        <v>0</v>
      </c>
      <c r="BQ8" s="159">
        <v>0</v>
      </c>
      <c r="BR8" s="159">
        <v>0</v>
      </c>
      <c r="BS8" s="159">
        <v>0</v>
      </c>
      <c r="BT8" s="159">
        <v>0</v>
      </c>
      <c r="BU8" s="159">
        <v>0</v>
      </c>
      <c r="BV8" s="159">
        <v>0</v>
      </c>
      <c r="BW8" s="159">
        <v>0</v>
      </c>
      <c r="BX8" s="159">
        <v>0</v>
      </c>
      <c r="BY8" s="159">
        <v>0</v>
      </c>
      <c r="BZ8" s="159">
        <v>0</v>
      </c>
      <c r="CA8" s="159">
        <v>0</v>
      </c>
      <c r="CB8" s="159">
        <v>0</v>
      </c>
      <c r="CC8" s="159">
        <v>0</v>
      </c>
      <c r="CD8" s="159">
        <v>0</v>
      </c>
      <c r="CE8" s="159">
        <v>0</v>
      </c>
      <c r="CF8" s="160">
        <v>0</v>
      </c>
    </row>
    <row r="9" spans="1:84">
      <c r="B9" s="207" t="s">
        <v>278</v>
      </c>
      <c r="D9" s="159">
        <v>0</v>
      </c>
      <c r="E9" s="159">
        <v>0</v>
      </c>
      <c r="F9" s="159">
        <v>0</v>
      </c>
      <c r="G9" s="159">
        <v>0</v>
      </c>
      <c r="H9" s="159">
        <v>0</v>
      </c>
      <c r="I9" s="159">
        <v>0</v>
      </c>
      <c r="J9" s="159">
        <v>0</v>
      </c>
      <c r="K9" s="159">
        <v>0</v>
      </c>
      <c r="L9" s="159">
        <v>0</v>
      </c>
      <c r="M9" s="159">
        <v>0</v>
      </c>
      <c r="N9" s="159">
        <v>0</v>
      </c>
      <c r="O9" s="159">
        <v>0</v>
      </c>
      <c r="P9" s="159">
        <v>0</v>
      </c>
      <c r="Q9" s="159">
        <v>0</v>
      </c>
      <c r="R9" s="159">
        <v>0</v>
      </c>
      <c r="S9" s="159">
        <v>0</v>
      </c>
      <c r="T9" s="159">
        <v>0</v>
      </c>
      <c r="U9" s="159">
        <v>0</v>
      </c>
      <c r="V9" s="159">
        <v>0</v>
      </c>
      <c r="W9" s="159">
        <v>0</v>
      </c>
      <c r="X9" s="159">
        <v>0</v>
      </c>
      <c r="Y9" s="159">
        <v>0</v>
      </c>
      <c r="Z9" s="159">
        <v>0</v>
      </c>
      <c r="AA9" s="159">
        <v>0</v>
      </c>
      <c r="AB9" s="159">
        <v>0</v>
      </c>
      <c r="AC9" s="159">
        <v>0</v>
      </c>
      <c r="AD9" s="159">
        <v>0</v>
      </c>
      <c r="AE9" s="159">
        <v>0</v>
      </c>
      <c r="AF9" s="159">
        <v>0</v>
      </c>
      <c r="AG9" s="159">
        <v>0</v>
      </c>
      <c r="AH9" s="159">
        <v>0</v>
      </c>
      <c r="AI9" s="159">
        <v>0</v>
      </c>
      <c r="AJ9" s="159">
        <v>0</v>
      </c>
      <c r="AK9" s="159">
        <v>0</v>
      </c>
      <c r="AL9" s="159">
        <v>0</v>
      </c>
      <c r="AM9" s="159">
        <v>0</v>
      </c>
      <c r="AN9" s="159">
        <v>0</v>
      </c>
      <c r="AO9" s="159">
        <v>0</v>
      </c>
      <c r="AP9" s="159">
        <v>0</v>
      </c>
      <c r="AQ9" s="159">
        <v>0</v>
      </c>
      <c r="AR9" s="159">
        <v>0</v>
      </c>
      <c r="AS9" s="159">
        <v>0</v>
      </c>
      <c r="AT9" s="159">
        <v>0</v>
      </c>
      <c r="AU9" s="159">
        <v>0</v>
      </c>
      <c r="AV9" s="159">
        <v>106</v>
      </c>
      <c r="AW9" s="159">
        <v>129</v>
      </c>
      <c r="AX9" s="159">
        <v>147</v>
      </c>
      <c r="AY9" s="159">
        <v>166</v>
      </c>
      <c r="AZ9" s="159">
        <v>181</v>
      </c>
      <c r="BA9" s="159">
        <v>197</v>
      </c>
      <c r="BB9" s="159">
        <v>207</v>
      </c>
      <c r="BC9" s="159">
        <v>216</v>
      </c>
      <c r="BD9" s="159">
        <v>227</v>
      </c>
      <c r="BE9" s="159">
        <v>239</v>
      </c>
      <c r="BF9" s="159">
        <v>258</v>
      </c>
      <c r="BG9" s="159">
        <v>270</v>
      </c>
      <c r="BH9" s="159">
        <v>279</v>
      </c>
      <c r="BI9" s="159">
        <v>286</v>
      </c>
      <c r="BJ9" s="159">
        <v>292</v>
      </c>
      <c r="BK9" s="159">
        <v>300</v>
      </c>
      <c r="BL9" s="159">
        <v>310</v>
      </c>
      <c r="BM9" s="159">
        <v>322</v>
      </c>
      <c r="BN9" s="159">
        <v>331</v>
      </c>
      <c r="BO9" s="159">
        <v>339</v>
      </c>
      <c r="BP9" s="159">
        <v>350</v>
      </c>
      <c r="BQ9" s="159">
        <v>362</v>
      </c>
      <c r="BR9" s="159">
        <v>381</v>
      </c>
      <c r="BS9" s="159">
        <v>406</v>
      </c>
      <c r="BT9" s="159">
        <v>426</v>
      </c>
      <c r="BU9" s="159">
        <v>450</v>
      </c>
      <c r="BV9" s="159">
        <v>474</v>
      </c>
      <c r="BW9" s="159">
        <v>506</v>
      </c>
      <c r="BX9" s="159">
        <v>494</v>
      </c>
      <c r="BY9" s="159">
        <v>529</v>
      </c>
      <c r="BZ9" s="159">
        <v>591</v>
      </c>
      <c r="CA9" s="159">
        <v>652</v>
      </c>
      <c r="CB9" s="159">
        <v>710</v>
      </c>
      <c r="CC9" s="159">
        <v>763</v>
      </c>
      <c r="CD9" s="159">
        <v>810</v>
      </c>
      <c r="CE9" s="159">
        <v>851</v>
      </c>
      <c r="CF9" s="160">
        <v>886</v>
      </c>
    </row>
    <row r="10" spans="1:84">
      <c r="B10" s="219" t="s">
        <v>360</v>
      </c>
      <c r="D10" s="217">
        <v>0</v>
      </c>
      <c r="E10" s="217">
        <v>0</v>
      </c>
      <c r="F10" s="217">
        <v>0</v>
      </c>
      <c r="G10" s="217">
        <v>0</v>
      </c>
      <c r="H10" s="217">
        <v>0</v>
      </c>
      <c r="I10" s="217">
        <v>0</v>
      </c>
      <c r="J10" s="217">
        <v>0</v>
      </c>
      <c r="K10" s="217">
        <v>0</v>
      </c>
      <c r="L10" s="217">
        <v>0</v>
      </c>
      <c r="M10" s="217">
        <v>0</v>
      </c>
      <c r="N10" s="217">
        <v>0</v>
      </c>
      <c r="O10" s="217">
        <v>0</v>
      </c>
      <c r="P10" s="217">
        <v>0</v>
      </c>
      <c r="Q10" s="217">
        <v>0</v>
      </c>
      <c r="R10" s="217">
        <v>0</v>
      </c>
      <c r="S10" s="217">
        <v>0</v>
      </c>
      <c r="T10" s="217">
        <v>0</v>
      </c>
      <c r="U10" s="217">
        <v>0</v>
      </c>
      <c r="V10" s="217">
        <v>0</v>
      </c>
      <c r="W10" s="217">
        <v>0</v>
      </c>
      <c r="X10" s="217">
        <v>0</v>
      </c>
      <c r="Y10" s="217">
        <v>0</v>
      </c>
      <c r="Z10" s="217">
        <v>0</v>
      </c>
      <c r="AA10" s="217">
        <v>0</v>
      </c>
      <c r="AB10" s="217">
        <v>0</v>
      </c>
      <c r="AC10" s="217">
        <v>0</v>
      </c>
      <c r="AD10" s="217">
        <v>0</v>
      </c>
      <c r="AE10" s="217">
        <v>0</v>
      </c>
      <c r="AF10" s="217">
        <v>0</v>
      </c>
      <c r="AG10" s="217">
        <v>0</v>
      </c>
      <c r="AH10" s="217">
        <v>0</v>
      </c>
      <c r="AI10" s="217">
        <v>0</v>
      </c>
      <c r="AJ10" s="217">
        <v>0</v>
      </c>
      <c r="AK10" s="217">
        <v>0</v>
      </c>
      <c r="AL10" s="217">
        <v>0</v>
      </c>
      <c r="AM10" s="217">
        <v>0</v>
      </c>
      <c r="AN10" s="217">
        <v>0</v>
      </c>
      <c r="AO10" s="217">
        <v>0</v>
      </c>
      <c r="AP10" s="217">
        <v>0</v>
      </c>
      <c r="AQ10" s="217">
        <v>0</v>
      </c>
      <c r="AR10" s="217">
        <v>0</v>
      </c>
      <c r="AS10" s="217">
        <v>0</v>
      </c>
      <c r="AT10" s="217">
        <v>0</v>
      </c>
      <c r="AU10" s="217">
        <v>0</v>
      </c>
      <c r="AV10" s="217">
        <v>99</v>
      </c>
      <c r="AW10" s="217">
        <v>128</v>
      </c>
      <c r="AX10" s="217">
        <v>145</v>
      </c>
      <c r="AY10" s="217">
        <v>164</v>
      </c>
      <c r="AZ10" s="217">
        <v>181</v>
      </c>
      <c r="BA10" s="217">
        <v>197</v>
      </c>
      <c r="BB10" s="217">
        <v>207</v>
      </c>
      <c r="BC10" s="217">
        <v>216</v>
      </c>
      <c r="BD10" s="217">
        <v>226</v>
      </c>
      <c r="BE10" s="217">
        <v>239</v>
      </c>
      <c r="BF10" s="217">
        <v>258</v>
      </c>
      <c r="BG10" s="217">
        <v>270</v>
      </c>
      <c r="BH10" s="217">
        <v>279</v>
      </c>
      <c r="BI10" s="217">
        <v>286</v>
      </c>
      <c r="BJ10" s="217">
        <v>292</v>
      </c>
      <c r="BK10" s="217">
        <v>300</v>
      </c>
      <c r="BL10" s="217">
        <v>310</v>
      </c>
      <c r="BM10" s="217">
        <v>322</v>
      </c>
      <c r="BN10" s="217">
        <v>331</v>
      </c>
      <c r="BO10" s="217">
        <v>339</v>
      </c>
      <c r="BP10" s="217">
        <v>350</v>
      </c>
      <c r="BQ10" s="217">
        <v>362</v>
      </c>
      <c r="BR10" s="217">
        <v>381</v>
      </c>
      <c r="BS10" s="217">
        <v>406</v>
      </c>
      <c r="BT10" s="217">
        <v>426</v>
      </c>
      <c r="BU10" s="217">
        <v>449</v>
      </c>
      <c r="BV10" s="217">
        <v>473</v>
      </c>
      <c r="BW10" s="217">
        <v>506</v>
      </c>
      <c r="BX10" s="217">
        <v>494</v>
      </c>
      <c r="BY10" s="217">
        <v>529</v>
      </c>
      <c r="BZ10" s="217">
        <v>591</v>
      </c>
      <c r="CA10" s="217">
        <v>652</v>
      </c>
      <c r="CB10" s="217">
        <v>710</v>
      </c>
      <c r="CC10" s="217">
        <v>763</v>
      </c>
      <c r="CD10" s="217">
        <v>810</v>
      </c>
      <c r="CE10" s="217">
        <v>851</v>
      </c>
      <c r="CF10" s="218">
        <v>886</v>
      </c>
    </row>
    <row r="11" spans="1:84">
      <c r="B11" s="219" t="s">
        <v>361</v>
      </c>
      <c r="D11" s="217">
        <v>0</v>
      </c>
      <c r="E11" s="217">
        <v>0</v>
      </c>
      <c r="F11" s="217">
        <v>0</v>
      </c>
      <c r="G11" s="217">
        <v>0</v>
      </c>
      <c r="H11" s="217">
        <v>0</v>
      </c>
      <c r="I11" s="217">
        <v>0</v>
      </c>
      <c r="J11" s="217">
        <v>0</v>
      </c>
      <c r="K11" s="217">
        <v>0</v>
      </c>
      <c r="L11" s="217">
        <v>0</v>
      </c>
      <c r="M11" s="217">
        <v>0</v>
      </c>
      <c r="N11" s="217">
        <v>0</v>
      </c>
      <c r="O11" s="217">
        <v>0</v>
      </c>
      <c r="P11" s="217">
        <v>0</v>
      </c>
      <c r="Q11" s="217">
        <v>0</v>
      </c>
      <c r="R11" s="217">
        <v>0</v>
      </c>
      <c r="S11" s="217">
        <v>0</v>
      </c>
      <c r="T11" s="217">
        <v>0</v>
      </c>
      <c r="U11" s="217">
        <v>0</v>
      </c>
      <c r="V11" s="217">
        <v>0</v>
      </c>
      <c r="W11" s="217">
        <v>0</v>
      </c>
      <c r="X11" s="217">
        <v>0</v>
      </c>
      <c r="Y11" s="217">
        <v>0</v>
      </c>
      <c r="Z11" s="217">
        <v>0</v>
      </c>
      <c r="AA11" s="217">
        <v>0</v>
      </c>
      <c r="AB11" s="217">
        <v>0</v>
      </c>
      <c r="AC11" s="217">
        <v>0</v>
      </c>
      <c r="AD11" s="217">
        <v>0</v>
      </c>
      <c r="AE11" s="217">
        <v>0</v>
      </c>
      <c r="AF11" s="217">
        <v>0</v>
      </c>
      <c r="AG11" s="217">
        <v>0</v>
      </c>
      <c r="AH11" s="217">
        <v>0</v>
      </c>
      <c r="AI11" s="217">
        <v>0</v>
      </c>
      <c r="AJ11" s="217">
        <v>0</v>
      </c>
      <c r="AK11" s="217">
        <v>0</v>
      </c>
      <c r="AL11" s="217">
        <v>0</v>
      </c>
      <c r="AM11" s="217">
        <v>0</v>
      </c>
      <c r="AN11" s="217">
        <v>0</v>
      </c>
      <c r="AO11" s="217">
        <v>0</v>
      </c>
      <c r="AP11" s="217">
        <v>0</v>
      </c>
      <c r="AQ11" s="217">
        <v>0</v>
      </c>
      <c r="AR11" s="217">
        <v>0</v>
      </c>
      <c r="AS11" s="217">
        <v>0</v>
      </c>
      <c r="AT11" s="217">
        <v>0</v>
      </c>
      <c r="AU11" s="217">
        <v>0</v>
      </c>
      <c r="AV11" s="217">
        <v>7</v>
      </c>
      <c r="AW11" s="217">
        <v>1</v>
      </c>
      <c r="AX11" s="217">
        <v>2</v>
      </c>
      <c r="AY11" s="217">
        <v>2</v>
      </c>
      <c r="AZ11" s="217">
        <v>0</v>
      </c>
      <c r="BA11" s="217">
        <v>0</v>
      </c>
      <c r="BB11" s="217">
        <v>0</v>
      </c>
      <c r="BC11" s="217">
        <v>0</v>
      </c>
      <c r="BD11" s="217">
        <v>1</v>
      </c>
      <c r="BE11" s="217">
        <v>0</v>
      </c>
      <c r="BF11" s="217">
        <v>0</v>
      </c>
      <c r="BG11" s="217">
        <v>0</v>
      </c>
      <c r="BH11" s="217">
        <v>0</v>
      </c>
      <c r="BI11" s="217">
        <v>0</v>
      </c>
      <c r="BJ11" s="217">
        <v>0</v>
      </c>
      <c r="BK11" s="217">
        <v>0</v>
      </c>
      <c r="BL11" s="217">
        <v>0</v>
      </c>
      <c r="BM11" s="217">
        <v>0</v>
      </c>
      <c r="BN11" s="217">
        <v>0</v>
      </c>
      <c r="BO11" s="217">
        <v>0</v>
      </c>
      <c r="BP11" s="217">
        <v>0</v>
      </c>
      <c r="BQ11" s="217">
        <v>0</v>
      </c>
      <c r="BR11" s="217">
        <v>0</v>
      </c>
      <c r="BS11" s="217">
        <v>0</v>
      </c>
      <c r="BT11" s="217">
        <v>0</v>
      </c>
      <c r="BU11" s="217">
        <v>0</v>
      </c>
      <c r="BV11" s="217">
        <v>1</v>
      </c>
      <c r="BW11" s="217">
        <v>0</v>
      </c>
      <c r="BX11" s="217">
        <v>0</v>
      </c>
      <c r="BY11" s="217">
        <v>0</v>
      </c>
      <c r="BZ11" s="217">
        <v>0</v>
      </c>
      <c r="CA11" s="217">
        <v>0</v>
      </c>
      <c r="CB11" s="217">
        <v>0</v>
      </c>
      <c r="CC11" s="217">
        <v>0</v>
      </c>
      <c r="CD11" s="217">
        <v>0</v>
      </c>
      <c r="CE11" s="217">
        <v>0</v>
      </c>
      <c r="CF11" s="218">
        <v>0</v>
      </c>
    </row>
    <row r="12" spans="1:84">
      <c r="B12" s="207" t="s">
        <v>376</v>
      </c>
      <c r="D12" s="159">
        <v>0</v>
      </c>
      <c r="E12" s="159">
        <v>0</v>
      </c>
      <c r="F12" s="159">
        <v>0</v>
      </c>
      <c r="G12" s="159">
        <v>0</v>
      </c>
      <c r="H12" s="159">
        <v>0</v>
      </c>
      <c r="I12" s="159">
        <v>0</v>
      </c>
      <c r="J12" s="159">
        <v>0</v>
      </c>
      <c r="K12" s="159">
        <v>0</v>
      </c>
      <c r="L12" s="159">
        <v>0</v>
      </c>
      <c r="M12" s="159">
        <v>0</v>
      </c>
      <c r="N12" s="159">
        <v>0</v>
      </c>
      <c r="O12" s="159">
        <v>0</v>
      </c>
      <c r="P12" s="159">
        <v>0</v>
      </c>
      <c r="Q12" s="159">
        <v>0</v>
      </c>
      <c r="R12" s="159">
        <v>0</v>
      </c>
      <c r="S12" s="159">
        <v>0</v>
      </c>
      <c r="T12" s="159">
        <v>0</v>
      </c>
      <c r="U12" s="159">
        <v>0</v>
      </c>
      <c r="V12" s="159">
        <v>0</v>
      </c>
      <c r="W12" s="159">
        <v>0</v>
      </c>
      <c r="X12" s="159">
        <v>0</v>
      </c>
      <c r="Y12" s="159">
        <v>0</v>
      </c>
      <c r="Z12" s="159">
        <v>0</v>
      </c>
      <c r="AA12" s="159">
        <v>0</v>
      </c>
      <c r="AB12" s="159">
        <v>0</v>
      </c>
      <c r="AC12" s="159">
        <v>0</v>
      </c>
      <c r="AD12" s="159">
        <v>0</v>
      </c>
      <c r="AE12" s="159">
        <v>0</v>
      </c>
      <c r="AF12" s="159">
        <v>3</v>
      </c>
      <c r="AG12" s="159">
        <v>11</v>
      </c>
      <c r="AH12" s="159">
        <v>15</v>
      </c>
      <c r="AI12" s="159">
        <v>15</v>
      </c>
      <c r="AJ12" s="159">
        <v>16</v>
      </c>
      <c r="AK12" s="159">
        <v>16</v>
      </c>
      <c r="AL12" s="159">
        <v>16</v>
      </c>
      <c r="AM12" s="159">
        <v>16</v>
      </c>
      <c r="AN12" s="159">
        <v>17</v>
      </c>
      <c r="AO12" s="159">
        <v>17</v>
      </c>
      <c r="AP12" s="159">
        <v>17</v>
      </c>
      <c r="AQ12" s="159">
        <v>17</v>
      </c>
      <c r="AR12" s="159">
        <v>17</v>
      </c>
      <c r="AS12" s="159">
        <v>18</v>
      </c>
      <c r="AT12" s="159">
        <v>18</v>
      </c>
      <c r="AU12" s="159">
        <v>19</v>
      </c>
      <c r="AV12" s="159">
        <v>0</v>
      </c>
      <c r="AW12" s="159">
        <v>0</v>
      </c>
      <c r="AX12" s="159">
        <v>0</v>
      </c>
      <c r="AY12" s="159">
        <v>0</v>
      </c>
      <c r="AZ12" s="159">
        <v>0</v>
      </c>
      <c r="BA12" s="159">
        <v>0</v>
      </c>
      <c r="BB12" s="159">
        <v>0</v>
      </c>
      <c r="BC12" s="159">
        <v>0</v>
      </c>
      <c r="BD12" s="159">
        <v>0</v>
      </c>
      <c r="BE12" s="159">
        <v>0</v>
      </c>
      <c r="BF12" s="159">
        <v>0</v>
      </c>
      <c r="BG12" s="159">
        <v>0</v>
      </c>
      <c r="BH12" s="159">
        <v>0</v>
      </c>
      <c r="BI12" s="159">
        <v>0</v>
      </c>
      <c r="BJ12" s="159">
        <v>0</v>
      </c>
      <c r="BK12" s="159">
        <v>0</v>
      </c>
      <c r="BL12" s="159">
        <v>0</v>
      </c>
      <c r="BM12" s="159">
        <v>0</v>
      </c>
      <c r="BN12" s="159">
        <v>0</v>
      </c>
      <c r="BO12" s="159">
        <v>0</v>
      </c>
      <c r="BP12" s="159">
        <v>0</v>
      </c>
      <c r="BQ12" s="159">
        <v>0</v>
      </c>
      <c r="BR12" s="159">
        <v>0</v>
      </c>
      <c r="BS12" s="159">
        <v>0</v>
      </c>
      <c r="BT12" s="159">
        <v>0</v>
      </c>
      <c r="BU12" s="159">
        <v>0</v>
      </c>
      <c r="BV12" s="159">
        <v>0</v>
      </c>
      <c r="BW12" s="159">
        <v>0</v>
      </c>
      <c r="BX12" s="159">
        <v>0</v>
      </c>
      <c r="BY12" s="159">
        <v>0</v>
      </c>
      <c r="BZ12" s="159">
        <v>0</v>
      </c>
      <c r="CA12" s="159">
        <v>0</v>
      </c>
      <c r="CB12" s="159">
        <v>0</v>
      </c>
      <c r="CC12" s="159">
        <v>0</v>
      </c>
      <c r="CD12" s="159">
        <v>0</v>
      </c>
      <c r="CE12" s="159">
        <v>0</v>
      </c>
      <c r="CF12" s="160">
        <v>0</v>
      </c>
    </row>
    <row r="13" spans="1:84" ht="26.25" customHeight="1">
      <c r="B13" s="228" t="s">
        <v>419</v>
      </c>
      <c r="D13" s="217"/>
      <c r="E13" s="217"/>
      <c r="F13" s="217"/>
      <c r="G13" s="217"/>
      <c r="H13" s="217"/>
      <c r="I13" s="217"/>
      <c r="J13" s="217"/>
      <c r="K13" s="217"/>
      <c r="L13" s="217"/>
      <c r="M13" s="217"/>
      <c r="N13" s="217"/>
      <c r="O13" s="217"/>
      <c r="P13" s="217"/>
      <c r="Q13" s="217"/>
      <c r="R13" s="217"/>
      <c r="S13" s="217"/>
      <c r="T13" s="217"/>
      <c r="U13" s="217"/>
      <c r="V13" s="217"/>
      <c r="W13" s="217"/>
      <c r="X13" s="217"/>
      <c r="Y13" s="217"/>
      <c r="Z13" s="217"/>
      <c r="AA13" s="217"/>
      <c r="AB13" s="217"/>
      <c r="AC13" s="217"/>
      <c r="AD13" s="217"/>
      <c r="AE13" s="217"/>
      <c r="AF13" s="217"/>
      <c r="AG13" s="217"/>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c r="BI13" s="217"/>
      <c r="BJ13" s="217"/>
      <c r="BK13" s="217"/>
      <c r="BL13" s="217"/>
      <c r="BM13" s="217"/>
      <c r="BN13" s="217"/>
      <c r="BO13" s="217"/>
      <c r="BP13" s="217"/>
      <c r="BQ13" s="217"/>
      <c r="BR13" s="217"/>
      <c r="BS13" s="217"/>
      <c r="BT13" s="217"/>
      <c r="BU13" s="217"/>
      <c r="BV13" s="217"/>
      <c r="BW13" s="217"/>
      <c r="BX13" s="217"/>
      <c r="BY13" s="217"/>
      <c r="BZ13" s="217"/>
      <c r="CA13" s="217"/>
      <c r="CB13" s="217"/>
      <c r="CC13" s="217"/>
      <c r="CD13" s="217"/>
      <c r="CE13" s="217"/>
      <c r="CF13" s="218"/>
    </row>
    <row r="14" spans="1:84">
      <c r="B14" s="65" t="s">
        <v>266</v>
      </c>
      <c r="D14" s="217"/>
      <c r="E14" s="217"/>
      <c r="F14" s="217"/>
      <c r="G14" s="217"/>
      <c r="H14" s="217"/>
      <c r="I14" s="217"/>
      <c r="J14" s="217"/>
      <c r="K14" s="217"/>
      <c r="L14" s="217"/>
      <c r="M14" s="217"/>
      <c r="N14" s="217"/>
      <c r="O14" s="217"/>
      <c r="P14" s="217"/>
      <c r="Q14" s="217"/>
      <c r="R14" s="217"/>
      <c r="S14" s="217"/>
      <c r="T14" s="217"/>
      <c r="U14" s="217"/>
      <c r="V14" s="217"/>
      <c r="W14" s="217"/>
      <c r="X14" s="217"/>
      <c r="Y14" s="217"/>
      <c r="Z14" s="217"/>
      <c r="AA14" s="217"/>
      <c r="AB14" s="217"/>
      <c r="AC14" s="217"/>
      <c r="AD14" s="217"/>
      <c r="AE14" s="217"/>
      <c r="AF14" s="217"/>
      <c r="AG14" s="217"/>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c r="BI14" s="217"/>
      <c r="BJ14" s="217"/>
      <c r="BK14" s="217"/>
      <c r="BL14" s="217"/>
      <c r="BM14" s="217"/>
      <c r="BN14" s="217"/>
      <c r="BO14" s="217"/>
      <c r="BP14" s="217"/>
      <c r="BQ14" s="217">
        <v>1</v>
      </c>
      <c r="BR14" s="217">
        <v>1</v>
      </c>
      <c r="BS14" s="217">
        <v>1</v>
      </c>
      <c r="BT14" s="217">
        <v>1</v>
      </c>
      <c r="BU14" s="217">
        <v>1</v>
      </c>
      <c r="BV14" s="217">
        <v>1</v>
      </c>
      <c r="BW14" s="217">
        <v>1</v>
      </c>
      <c r="BX14" s="217">
        <v>1</v>
      </c>
      <c r="BY14" s="217">
        <v>1</v>
      </c>
      <c r="BZ14" s="217">
        <v>1</v>
      </c>
      <c r="CA14" s="217">
        <v>2</v>
      </c>
      <c r="CB14" s="217">
        <v>2</v>
      </c>
      <c r="CC14" s="217">
        <v>2</v>
      </c>
      <c r="CD14" s="217">
        <v>2</v>
      </c>
      <c r="CE14" s="217">
        <v>2</v>
      </c>
      <c r="CF14" s="218">
        <v>2</v>
      </c>
    </row>
    <row r="15" spans="1:84">
      <c r="B15" s="207" t="s">
        <v>418</v>
      </c>
      <c r="D15" s="217">
        <v>0</v>
      </c>
      <c r="E15" s="217">
        <v>0</v>
      </c>
      <c r="F15" s="217">
        <v>0</v>
      </c>
      <c r="G15" s="217">
        <v>0</v>
      </c>
      <c r="H15" s="217">
        <v>0</v>
      </c>
      <c r="I15" s="217">
        <v>0</v>
      </c>
      <c r="J15" s="217">
        <v>0</v>
      </c>
      <c r="K15" s="217">
        <v>0</v>
      </c>
      <c r="L15" s="217">
        <v>0</v>
      </c>
      <c r="M15" s="217">
        <v>0</v>
      </c>
      <c r="N15" s="217">
        <v>0</v>
      </c>
      <c r="O15" s="217">
        <v>0</v>
      </c>
      <c r="P15" s="217">
        <v>0</v>
      </c>
      <c r="Q15" s="217">
        <v>0</v>
      </c>
      <c r="R15" s="217">
        <v>0</v>
      </c>
      <c r="S15" s="217">
        <v>0</v>
      </c>
      <c r="T15" s="217">
        <v>0</v>
      </c>
      <c r="U15" s="217">
        <v>0</v>
      </c>
      <c r="V15" s="217">
        <v>0</v>
      </c>
      <c r="W15" s="217">
        <v>0</v>
      </c>
      <c r="X15" s="217">
        <v>0</v>
      </c>
      <c r="Y15" s="217">
        <v>0</v>
      </c>
      <c r="Z15" s="217">
        <v>0</v>
      </c>
      <c r="AA15" s="217">
        <v>0</v>
      </c>
      <c r="AB15" s="217">
        <v>0</v>
      </c>
      <c r="AC15" s="217">
        <v>41</v>
      </c>
      <c r="AD15" s="217">
        <v>51</v>
      </c>
      <c r="AE15" s="217">
        <v>56</v>
      </c>
      <c r="AF15" s="217">
        <v>64</v>
      </c>
      <c r="AG15" s="217">
        <v>70</v>
      </c>
      <c r="AH15" s="217">
        <v>76</v>
      </c>
      <c r="AI15" s="217">
        <v>80</v>
      </c>
      <c r="AJ15" s="217">
        <v>86</v>
      </c>
      <c r="AK15" s="217">
        <v>97</v>
      </c>
      <c r="AL15" s="217">
        <v>105</v>
      </c>
      <c r="AM15" s="217">
        <v>118</v>
      </c>
      <c r="AN15" s="217">
        <v>132</v>
      </c>
      <c r="AO15" s="217">
        <v>142</v>
      </c>
      <c r="AP15" s="217">
        <v>154</v>
      </c>
      <c r="AQ15" s="217">
        <v>166</v>
      </c>
      <c r="AR15" s="217">
        <v>176</v>
      </c>
      <c r="AS15" s="217">
        <v>186</v>
      </c>
      <c r="AT15" s="217">
        <v>199</v>
      </c>
      <c r="AU15" s="217">
        <v>212</v>
      </c>
      <c r="AV15" s="217">
        <v>0</v>
      </c>
      <c r="AW15" s="217">
        <v>0</v>
      </c>
      <c r="AX15" s="217">
        <v>0</v>
      </c>
      <c r="AY15" s="217">
        <v>0</v>
      </c>
      <c r="AZ15" s="217">
        <v>0</v>
      </c>
      <c r="BA15" s="217">
        <v>0</v>
      </c>
      <c r="BB15" s="217">
        <v>0</v>
      </c>
      <c r="BC15" s="217">
        <v>0</v>
      </c>
      <c r="BD15" s="217">
        <v>0</v>
      </c>
      <c r="BE15" s="217">
        <v>0</v>
      </c>
      <c r="BF15" s="217">
        <v>0</v>
      </c>
      <c r="BG15" s="217">
        <v>0</v>
      </c>
      <c r="BH15" s="217">
        <v>0</v>
      </c>
      <c r="BI15" s="217">
        <v>0</v>
      </c>
      <c r="BJ15" s="217">
        <v>0</v>
      </c>
      <c r="BK15" s="217">
        <v>0</v>
      </c>
      <c r="BL15" s="217">
        <v>0</v>
      </c>
      <c r="BM15" s="217">
        <v>0</v>
      </c>
      <c r="BN15" s="217">
        <v>0</v>
      </c>
      <c r="BO15" s="217">
        <v>0</v>
      </c>
      <c r="BP15" s="217">
        <v>0</v>
      </c>
      <c r="BQ15" s="217">
        <v>0</v>
      </c>
      <c r="BR15" s="217">
        <v>0</v>
      </c>
      <c r="BS15" s="217">
        <v>0</v>
      </c>
      <c r="BT15" s="217">
        <v>0</v>
      </c>
      <c r="BU15" s="217">
        <v>0</v>
      </c>
      <c r="BV15" s="217">
        <v>0</v>
      </c>
      <c r="BW15" s="217">
        <v>0</v>
      </c>
      <c r="BX15" s="217">
        <v>0</v>
      </c>
      <c r="BY15" s="217">
        <v>0</v>
      </c>
      <c r="BZ15" s="217">
        <v>0</v>
      </c>
      <c r="CA15" s="217">
        <v>0</v>
      </c>
      <c r="CB15" s="217">
        <v>0</v>
      </c>
      <c r="CC15" s="217">
        <v>0</v>
      </c>
      <c r="CD15" s="217">
        <v>0</v>
      </c>
      <c r="CE15" s="217">
        <v>0</v>
      </c>
      <c r="CF15" s="218">
        <v>0</v>
      </c>
    </row>
    <row r="16" spans="1:84">
      <c r="B16" s="207" t="s">
        <v>269</v>
      </c>
      <c r="D16" s="159">
        <v>0</v>
      </c>
      <c r="E16" s="159">
        <v>0</v>
      </c>
      <c r="F16" s="159">
        <v>0</v>
      </c>
      <c r="G16" s="159">
        <v>0</v>
      </c>
      <c r="H16" s="159">
        <v>0</v>
      </c>
      <c r="I16" s="159">
        <v>0</v>
      </c>
      <c r="J16" s="159">
        <v>0</v>
      </c>
      <c r="K16" s="159">
        <v>0</v>
      </c>
      <c r="L16" s="159">
        <v>0</v>
      </c>
      <c r="M16" s="159">
        <v>0</v>
      </c>
      <c r="N16" s="159">
        <v>0</v>
      </c>
      <c r="O16" s="159">
        <v>0</v>
      </c>
      <c r="P16" s="159">
        <v>0</v>
      </c>
      <c r="Q16" s="159">
        <v>0</v>
      </c>
      <c r="R16" s="159">
        <v>0</v>
      </c>
      <c r="S16" s="159">
        <v>0</v>
      </c>
      <c r="T16" s="159">
        <v>0</v>
      </c>
      <c r="U16" s="159">
        <v>0</v>
      </c>
      <c r="V16" s="159">
        <v>0</v>
      </c>
      <c r="W16" s="159">
        <v>0</v>
      </c>
      <c r="X16" s="159">
        <v>0</v>
      </c>
      <c r="Y16" s="159">
        <v>0</v>
      </c>
      <c r="Z16" s="159">
        <v>0</v>
      </c>
      <c r="AA16" s="159">
        <v>0</v>
      </c>
      <c r="AB16" s="159">
        <v>0</v>
      </c>
      <c r="AC16" s="159">
        <v>0</v>
      </c>
      <c r="AD16" s="159">
        <v>0</v>
      </c>
      <c r="AE16" s="159">
        <v>0</v>
      </c>
      <c r="AF16" s="159">
        <v>0</v>
      </c>
      <c r="AG16" s="159">
        <v>0</v>
      </c>
      <c r="AH16" s="159">
        <v>407</v>
      </c>
      <c r="AI16" s="159">
        <v>408</v>
      </c>
      <c r="AJ16" s="159">
        <v>393</v>
      </c>
      <c r="AK16" s="159">
        <v>377</v>
      </c>
      <c r="AL16" s="159">
        <v>374</v>
      </c>
      <c r="AM16" s="159">
        <v>367</v>
      </c>
      <c r="AN16" s="159">
        <v>362</v>
      </c>
      <c r="AO16" s="159">
        <v>347</v>
      </c>
      <c r="AP16" s="159">
        <v>340</v>
      </c>
      <c r="AQ16" s="159">
        <v>330</v>
      </c>
      <c r="AR16" s="159">
        <v>337</v>
      </c>
      <c r="AS16" s="159">
        <v>327</v>
      </c>
      <c r="AT16" s="159">
        <v>317</v>
      </c>
      <c r="AU16" s="159">
        <v>304</v>
      </c>
      <c r="AV16" s="159">
        <v>295</v>
      </c>
      <c r="AW16" s="159">
        <v>288</v>
      </c>
      <c r="AX16" s="159">
        <v>281</v>
      </c>
      <c r="AY16" s="159">
        <v>271</v>
      </c>
      <c r="AZ16" s="159">
        <v>263</v>
      </c>
      <c r="BA16" s="159">
        <v>252</v>
      </c>
      <c r="BB16" s="159">
        <v>244</v>
      </c>
      <c r="BC16" s="159">
        <v>237</v>
      </c>
      <c r="BD16" s="159">
        <v>233</v>
      </c>
      <c r="BE16" s="159">
        <v>214</v>
      </c>
      <c r="BF16" s="159">
        <v>227</v>
      </c>
      <c r="BG16" s="159">
        <v>203</v>
      </c>
      <c r="BH16" s="159">
        <v>180</v>
      </c>
      <c r="BI16" s="159">
        <v>163</v>
      </c>
      <c r="BJ16" s="159">
        <v>147</v>
      </c>
      <c r="BK16" s="159">
        <v>129</v>
      </c>
      <c r="BL16" s="159">
        <v>117</v>
      </c>
      <c r="BM16" s="159">
        <v>108</v>
      </c>
      <c r="BN16" s="159">
        <v>103</v>
      </c>
      <c r="BO16" s="159">
        <v>100</v>
      </c>
      <c r="BP16" s="159">
        <v>97</v>
      </c>
      <c r="BQ16" s="159">
        <v>95</v>
      </c>
      <c r="BR16" s="159">
        <v>92</v>
      </c>
      <c r="BS16" s="159">
        <v>92</v>
      </c>
      <c r="BT16" s="159">
        <v>90</v>
      </c>
      <c r="BU16" s="159">
        <v>86</v>
      </c>
      <c r="BV16" s="159">
        <v>101</v>
      </c>
      <c r="BW16" s="159">
        <v>101</v>
      </c>
      <c r="BX16" s="159">
        <v>99</v>
      </c>
      <c r="BY16" s="159">
        <v>97</v>
      </c>
      <c r="BZ16" s="159">
        <v>91</v>
      </c>
      <c r="CA16" s="159">
        <v>87</v>
      </c>
      <c r="CB16" s="159">
        <v>86</v>
      </c>
      <c r="CC16" s="159">
        <v>84</v>
      </c>
      <c r="CD16" s="159">
        <v>81</v>
      </c>
      <c r="CE16" s="159">
        <v>81</v>
      </c>
      <c r="CF16" s="160">
        <v>80</v>
      </c>
    </row>
    <row r="17" spans="2:84">
      <c r="B17" s="247" t="s">
        <v>271</v>
      </c>
      <c r="D17" s="159">
        <v>0</v>
      </c>
      <c r="E17" s="159">
        <v>0</v>
      </c>
      <c r="F17" s="159">
        <v>0</v>
      </c>
      <c r="G17" s="159">
        <v>0</v>
      </c>
      <c r="H17" s="159">
        <v>0</v>
      </c>
      <c r="I17" s="159">
        <v>0</v>
      </c>
      <c r="J17" s="159">
        <v>0</v>
      </c>
      <c r="K17" s="159">
        <v>0</v>
      </c>
      <c r="L17" s="159">
        <v>0</v>
      </c>
      <c r="M17" s="159">
        <v>0</v>
      </c>
      <c r="N17" s="159">
        <v>0</v>
      </c>
      <c r="O17" s="159">
        <v>0</v>
      </c>
      <c r="P17" s="159">
        <v>0</v>
      </c>
      <c r="Q17" s="159">
        <v>0</v>
      </c>
      <c r="R17" s="159">
        <v>0</v>
      </c>
      <c r="S17" s="159">
        <v>0</v>
      </c>
      <c r="T17" s="159">
        <v>0</v>
      </c>
      <c r="U17" s="159">
        <v>0</v>
      </c>
      <c r="V17" s="159">
        <v>0</v>
      </c>
      <c r="W17" s="159">
        <v>0</v>
      </c>
      <c r="X17" s="159">
        <v>0</v>
      </c>
      <c r="Y17" s="159">
        <v>0</v>
      </c>
      <c r="Z17" s="159">
        <v>0</v>
      </c>
      <c r="AA17" s="159">
        <v>0</v>
      </c>
      <c r="AB17" s="159">
        <v>0</v>
      </c>
      <c r="AC17" s="159">
        <v>0</v>
      </c>
      <c r="AD17" s="159">
        <v>0</v>
      </c>
      <c r="AE17" s="159">
        <v>0</v>
      </c>
      <c r="AF17" s="159">
        <v>0</v>
      </c>
      <c r="AG17" s="159">
        <v>0</v>
      </c>
      <c r="AH17" s="159">
        <v>0</v>
      </c>
      <c r="AI17" s="159">
        <v>0</v>
      </c>
      <c r="AJ17" s="159">
        <v>0</v>
      </c>
      <c r="AK17" s="159">
        <v>0</v>
      </c>
      <c r="AL17" s="159">
        <v>0</v>
      </c>
      <c r="AM17" s="159">
        <v>0</v>
      </c>
      <c r="AN17" s="159">
        <v>0</v>
      </c>
      <c r="AO17" s="159">
        <v>0</v>
      </c>
      <c r="AP17" s="159">
        <v>0</v>
      </c>
      <c r="AQ17" s="159">
        <v>0</v>
      </c>
      <c r="AR17" s="159">
        <v>0</v>
      </c>
      <c r="AS17" s="159">
        <v>0</v>
      </c>
      <c r="AT17" s="159">
        <v>0</v>
      </c>
      <c r="AU17" s="159">
        <v>0</v>
      </c>
      <c r="AV17" s="159">
        <v>0</v>
      </c>
      <c r="AW17" s="159">
        <v>0</v>
      </c>
      <c r="AX17" s="159">
        <v>0</v>
      </c>
      <c r="AY17" s="159">
        <v>0</v>
      </c>
      <c r="AZ17" s="159">
        <v>0</v>
      </c>
      <c r="BA17" s="159">
        <v>0</v>
      </c>
      <c r="BB17" s="159">
        <v>0</v>
      </c>
      <c r="BC17" s="159">
        <v>383</v>
      </c>
      <c r="BD17" s="159">
        <v>384</v>
      </c>
      <c r="BE17" s="159">
        <v>408</v>
      </c>
      <c r="BF17" s="159">
        <v>433</v>
      </c>
      <c r="BG17" s="159">
        <v>455</v>
      </c>
      <c r="BH17" s="159">
        <v>467</v>
      </c>
      <c r="BI17" s="159">
        <v>475</v>
      </c>
      <c r="BJ17" s="159">
        <v>485</v>
      </c>
      <c r="BK17" s="159">
        <v>496</v>
      </c>
      <c r="BL17" s="159">
        <v>519</v>
      </c>
      <c r="BM17" s="159">
        <v>550</v>
      </c>
      <c r="BN17" s="159">
        <v>584</v>
      </c>
      <c r="BO17" s="159">
        <v>615</v>
      </c>
      <c r="BP17" s="159">
        <v>650</v>
      </c>
      <c r="BQ17" s="159">
        <v>675</v>
      </c>
      <c r="BR17" s="159">
        <v>730</v>
      </c>
      <c r="BS17" s="159">
        <v>793</v>
      </c>
      <c r="BT17" s="159">
        <v>844</v>
      </c>
      <c r="BU17" s="159">
        <v>884</v>
      </c>
      <c r="BV17" s="159">
        <v>894</v>
      </c>
      <c r="BW17" s="159">
        <v>875</v>
      </c>
      <c r="BX17" s="159">
        <v>899</v>
      </c>
      <c r="BY17" s="159">
        <v>912</v>
      </c>
      <c r="BZ17" s="159">
        <v>951</v>
      </c>
      <c r="CA17" s="159">
        <v>981</v>
      </c>
      <c r="CB17" s="159">
        <v>1021</v>
      </c>
      <c r="CC17" s="159">
        <v>1063</v>
      </c>
      <c r="CD17" s="159">
        <v>1100</v>
      </c>
      <c r="CE17" s="159">
        <v>1134</v>
      </c>
      <c r="CF17" s="160">
        <v>1144</v>
      </c>
    </row>
    <row r="18" spans="2:84">
      <c r="B18" s="219" t="s">
        <v>360</v>
      </c>
      <c r="D18" s="159">
        <v>0</v>
      </c>
      <c r="E18" s="159">
        <v>0</v>
      </c>
      <c r="F18" s="159">
        <v>0</v>
      </c>
      <c r="G18" s="159">
        <v>0</v>
      </c>
      <c r="H18" s="159">
        <v>0</v>
      </c>
      <c r="I18" s="159">
        <v>0</v>
      </c>
      <c r="J18" s="159">
        <v>0</v>
      </c>
      <c r="K18" s="159">
        <v>0</v>
      </c>
      <c r="L18" s="159">
        <v>0</v>
      </c>
      <c r="M18" s="159">
        <v>0</v>
      </c>
      <c r="N18" s="159">
        <v>0</v>
      </c>
      <c r="O18" s="159">
        <v>0</v>
      </c>
      <c r="P18" s="159">
        <v>0</v>
      </c>
      <c r="Q18" s="159">
        <v>0</v>
      </c>
      <c r="R18" s="159">
        <v>0</v>
      </c>
      <c r="S18" s="159">
        <v>0</v>
      </c>
      <c r="T18" s="159">
        <v>0</v>
      </c>
      <c r="U18" s="159">
        <v>0</v>
      </c>
      <c r="V18" s="159">
        <v>0</v>
      </c>
      <c r="W18" s="159">
        <v>0</v>
      </c>
      <c r="X18" s="159">
        <v>0</v>
      </c>
      <c r="Y18" s="159">
        <v>0</v>
      </c>
      <c r="Z18" s="159">
        <v>0</v>
      </c>
      <c r="AA18" s="159">
        <v>0</v>
      </c>
      <c r="AB18" s="159">
        <v>0</v>
      </c>
      <c r="AC18" s="159">
        <v>0</v>
      </c>
      <c r="AD18" s="159">
        <v>0</v>
      </c>
      <c r="AE18" s="159">
        <v>0</v>
      </c>
      <c r="AF18" s="159">
        <v>0</v>
      </c>
      <c r="AG18" s="159">
        <v>0</v>
      </c>
      <c r="AH18" s="159">
        <v>0</v>
      </c>
      <c r="AI18" s="159">
        <v>0</v>
      </c>
      <c r="AJ18" s="159">
        <v>0</v>
      </c>
      <c r="AK18" s="159">
        <v>0</v>
      </c>
      <c r="AL18" s="159">
        <v>0</v>
      </c>
      <c r="AM18" s="159">
        <v>0</v>
      </c>
      <c r="AN18" s="159">
        <v>0</v>
      </c>
      <c r="AO18" s="159">
        <v>0</v>
      </c>
      <c r="AP18" s="159">
        <v>0</v>
      </c>
      <c r="AQ18" s="159">
        <v>0</v>
      </c>
      <c r="AR18" s="159">
        <v>0</v>
      </c>
      <c r="AS18" s="159">
        <v>0</v>
      </c>
      <c r="AT18" s="159">
        <v>0</v>
      </c>
      <c r="AU18" s="159">
        <v>0</v>
      </c>
      <c r="AV18" s="159">
        <v>0</v>
      </c>
      <c r="AW18" s="159">
        <v>0</v>
      </c>
      <c r="AX18" s="159">
        <v>0</v>
      </c>
      <c r="AY18" s="159">
        <v>0</v>
      </c>
      <c r="AZ18" s="159">
        <v>0</v>
      </c>
      <c r="BA18" s="159">
        <v>0</v>
      </c>
      <c r="BB18" s="159">
        <v>0</v>
      </c>
      <c r="BC18" s="159">
        <v>0</v>
      </c>
      <c r="BD18" s="159">
        <v>0</v>
      </c>
      <c r="BE18" s="159">
        <v>0</v>
      </c>
      <c r="BF18" s="159">
        <v>0</v>
      </c>
      <c r="BG18" s="159">
        <v>386</v>
      </c>
      <c r="BH18" s="159">
        <v>407</v>
      </c>
      <c r="BI18" s="159">
        <v>422</v>
      </c>
      <c r="BJ18" s="159">
        <v>432</v>
      </c>
      <c r="BK18" s="159">
        <v>442</v>
      </c>
      <c r="BL18" s="159">
        <v>462</v>
      </c>
      <c r="BM18" s="159">
        <v>491</v>
      </c>
      <c r="BN18" s="159">
        <v>523</v>
      </c>
      <c r="BO18" s="159">
        <v>558</v>
      </c>
      <c r="BP18" s="159">
        <v>595</v>
      </c>
      <c r="BQ18" s="159">
        <v>631</v>
      </c>
      <c r="BR18" s="159">
        <v>679</v>
      </c>
      <c r="BS18" s="159">
        <v>740</v>
      </c>
      <c r="BT18" s="159">
        <v>780</v>
      </c>
      <c r="BU18" s="159">
        <v>809</v>
      </c>
      <c r="BV18" s="159">
        <v>803</v>
      </c>
      <c r="BW18" s="159">
        <v>797</v>
      </c>
      <c r="BX18" s="159">
        <v>839</v>
      </c>
      <c r="BY18" s="159">
        <v>836</v>
      </c>
      <c r="BZ18" s="159">
        <v>861</v>
      </c>
      <c r="CA18" s="159">
        <v>892</v>
      </c>
      <c r="CB18" s="159">
        <v>924</v>
      </c>
      <c r="CC18" s="159">
        <v>959</v>
      </c>
      <c r="CD18" s="159">
        <v>991</v>
      </c>
      <c r="CE18" s="159">
        <v>1019</v>
      </c>
      <c r="CF18" s="160">
        <v>1024</v>
      </c>
    </row>
    <row r="19" spans="2:84">
      <c r="B19" s="219" t="s">
        <v>361</v>
      </c>
      <c r="D19" s="159">
        <v>0</v>
      </c>
      <c r="E19" s="159">
        <v>0</v>
      </c>
      <c r="F19" s="159">
        <v>0</v>
      </c>
      <c r="G19" s="159">
        <v>0</v>
      </c>
      <c r="H19" s="159">
        <v>0</v>
      </c>
      <c r="I19" s="159">
        <v>0</v>
      </c>
      <c r="J19" s="159">
        <v>0</v>
      </c>
      <c r="K19" s="159">
        <v>0</v>
      </c>
      <c r="L19" s="159">
        <v>0</v>
      </c>
      <c r="M19" s="159">
        <v>0</v>
      </c>
      <c r="N19" s="159">
        <v>0</v>
      </c>
      <c r="O19" s="159">
        <v>0</v>
      </c>
      <c r="P19" s="159">
        <v>0</v>
      </c>
      <c r="Q19" s="159">
        <v>0</v>
      </c>
      <c r="R19" s="159">
        <v>0</v>
      </c>
      <c r="S19" s="159">
        <v>0</v>
      </c>
      <c r="T19" s="159">
        <v>0</v>
      </c>
      <c r="U19" s="159">
        <v>0</v>
      </c>
      <c r="V19" s="159">
        <v>0</v>
      </c>
      <c r="W19" s="159">
        <v>0</v>
      </c>
      <c r="X19" s="159">
        <v>0</v>
      </c>
      <c r="Y19" s="159">
        <v>0</v>
      </c>
      <c r="Z19" s="159">
        <v>0</v>
      </c>
      <c r="AA19" s="159">
        <v>0</v>
      </c>
      <c r="AB19" s="159">
        <v>0</v>
      </c>
      <c r="AC19" s="159">
        <v>0</v>
      </c>
      <c r="AD19" s="159">
        <v>0</v>
      </c>
      <c r="AE19" s="159">
        <v>0</v>
      </c>
      <c r="AF19" s="159">
        <v>0</v>
      </c>
      <c r="AG19" s="159">
        <v>0</v>
      </c>
      <c r="AH19" s="159">
        <v>0</v>
      </c>
      <c r="AI19" s="159">
        <v>0</v>
      </c>
      <c r="AJ19" s="159">
        <v>0</v>
      </c>
      <c r="AK19" s="159">
        <v>0</v>
      </c>
      <c r="AL19" s="159">
        <v>0</v>
      </c>
      <c r="AM19" s="159">
        <v>0</v>
      </c>
      <c r="AN19" s="159">
        <v>0</v>
      </c>
      <c r="AO19" s="159">
        <v>0</v>
      </c>
      <c r="AP19" s="159">
        <v>0</v>
      </c>
      <c r="AQ19" s="159">
        <v>0</v>
      </c>
      <c r="AR19" s="159">
        <v>0</v>
      </c>
      <c r="AS19" s="159">
        <v>0</v>
      </c>
      <c r="AT19" s="159">
        <v>0</v>
      </c>
      <c r="AU19" s="159">
        <v>0</v>
      </c>
      <c r="AV19" s="159">
        <v>0</v>
      </c>
      <c r="AW19" s="159">
        <v>0</v>
      </c>
      <c r="AX19" s="159">
        <v>0</v>
      </c>
      <c r="AY19" s="159">
        <v>0</v>
      </c>
      <c r="AZ19" s="159">
        <v>0</v>
      </c>
      <c r="BA19" s="159">
        <v>0</v>
      </c>
      <c r="BB19" s="159">
        <v>0</v>
      </c>
      <c r="BC19" s="159">
        <v>0</v>
      </c>
      <c r="BD19" s="159">
        <v>0</v>
      </c>
      <c r="BE19" s="159">
        <v>0</v>
      </c>
      <c r="BF19" s="159">
        <v>0</v>
      </c>
      <c r="BG19" s="159">
        <v>69</v>
      </c>
      <c r="BH19" s="159">
        <v>60</v>
      </c>
      <c r="BI19" s="159">
        <v>53</v>
      </c>
      <c r="BJ19" s="159">
        <v>52</v>
      </c>
      <c r="BK19" s="159">
        <v>54</v>
      </c>
      <c r="BL19" s="159">
        <v>57</v>
      </c>
      <c r="BM19" s="159">
        <v>59</v>
      </c>
      <c r="BN19" s="159">
        <v>61</v>
      </c>
      <c r="BO19" s="159">
        <v>57</v>
      </c>
      <c r="BP19" s="159">
        <v>55</v>
      </c>
      <c r="BQ19" s="159">
        <v>44</v>
      </c>
      <c r="BR19" s="159">
        <v>52</v>
      </c>
      <c r="BS19" s="159">
        <v>52</v>
      </c>
      <c r="BT19" s="159">
        <v>65</v>
      </c>
      <c r="BU19" s="159">
        <v>75</v>
      </c>
      <c r="BV19" s="159">
        <v>91</v>
      </c>
      <c r="BW19" s="159">
        <v>79</v>
      </c>
      <c r="BX19" s="159">
        <v>61</v>
      </c>
      <c r="BY19" s="159">
        <v>75</v>
      </c>
      <c r="BZ19" s="159">
        <v>89</v>
      </c>
      <c r="CA19" s="159">
        <v>89</v>
      </c>
      <c r="CB19" s="159">
        <v>97</v>
      </c>
      <c r="CC19" s="159">
        <v>104</v>
      </c>
      <c r="CD19" s="159">
        <v>110</v>
      </c>
      <c r="CE19" s="159">
        <v>115</v>
      </c>
      <c r="CF19" s="160">
        <v>120</v>
      </c>
    </row>
    <row r="20" spans="2:84" ht="26.25" customHeight="1">
      <c r="B20" s="207" t="s">
        <v>383</v>
      </c>
      <c r="D20" s="217">
        <v>0</v>
      </c>
      <c r="E20" s="217">
        <v>0</v>
      </c>
      <c r="F20" s="217">
        <v>0</v>
      </c>
      <c r="G20" s="217">
        <v>0</v>
      </c>
      <c r="H20" s="217">
        <v>0</v>
      </c>
      <c r="I20" s="217">
        <v>0</v>
      </c>
      <c r="J20" s="217">
        <v>0</v>
      </c>
      <c r="K20" s="217">
        <v>0</v>
      </c>
      <c r="L20" s="217">
        <v>0</v>
      </c>
      <c r="M20" s="217">
        <v>0</v>
      </c>
      <c r="N20" s="217">
        <v>0</v>
      </c>
      <c r="O20" s="217">
        <v>0</v>
      </c>
      <c r="P20" s="217">
        <v>0</v>
      </c>
      <c r="Q20" s="217">
        <v>0</v>
      </c>
      <c r="R20" s="217">
        <v>0</v>
      </c>
      <c r="S20" s="217">
        <v>0</v>
      </c>
      <c r="T20" s="217">
        <v>0</v>
      </c>
      <c r="U20" s="217">
        <v>0</v>
      </c>
      <c r="V20" s="217">
        <v>0</v>
      </c>
      <c r="W20" s="217">
        <v>0</v>
      </c>
      <c r="X20" s="217">
        <v>0</v>
      </c>
      <c r="Y20" s="217">
        <v>0</v>
      </c>
      <c r="Z20" s="217">
        <v>0</v>
      </c>
      <c r="AA20" s="217">
        <v>0</v>
      </c>
      <c r="AB20" s="217">
        <v>8050</v>
      </c>
      <c r="AC20" s="217">
        <v>260</v>
      </c>
      <c r="AD20" s="217">
        <v>340</v>
      </c>
      <c r="AE20" s="217">
        <v>0</v>
      </c>
      <c r="AF20" s="217">
        <v>0</v>
      </c>
      <c r="AG20" s="217">
        <v>9800</v>
      </c>
      <c r="AH20" s="217">
        <v>500</v>
      </c>
      <c r="AI20" s="217">
        <v>500</v>
      </c>
      <c r="AJ20" s="217">
        <v>500</v>
      </c>
      <c r="AK20" s="217">
        <v>600</v>
      </c>
      <c r="AL20" s="217">
        <v>600</v>
      </c>
      <c r="AM20" s="217">
        <v>600</v>
      </c>
      <c r="AN20" s="217">
        <v>600</v>
      </c>
      <c r="AO20" s="217">
        <v>700</v>
      </c>
      <c r="AP20" s="217">
        <v>800</v>
      </c>
      <c r="AQ20" s="217">
        <v>887</v>
      </c>
      <c r="AR20" s="217">
        <v>861</v>
      </c>
      <c r="AS20" s="217">
        <v>877</v>
      </c>
      <c r="AT20" s="217">
        <v>934</v>
      </c>
      <c r="AU20" s="217">
        <v>1067</v>
      </c>
      <c r="AV20" s="217">
        <v>1265</v>
      </c>
      <c r="AW20" s="217">
        <v>1392</v>
      </c>
      <c r="AX20" s="217">
        <v>1260</v>
      </c>
      <c r="AY20" s="217">
        <v>1476</v>
      </c>
      <c r="AZ20" s="217">
        <v>1544</v>
      </c>
      <c r="BA20" s="217">
        <v>1578</v>
      </c>
      <c r="BB20" s="217">
        <v>1607</v>
      </c>
      <c r="BC20" s="217">
        <v>1612</v>
      </c>
      <c r="BD20" s="217">
        <v>1622</v>
      </c>
      <c r="BE20" s="217">
        <v>1635</v>
      </c>
      <c r="BF20" s="217">
        <v>1719</v>
      </c>
      <c r="BG20" s="217">
        <v>1854</v>
      </c>
      <c r="BH20" s="217">
        <v>1921</v>
      </c>
      <c r="BI20" s="217">
        <v>1912</v>
      </c>
      <c r="BJ20" s="217">
        <v>1920</v>
      </c>
      <c r="BK20" s="217">
        <v>2003</v>
      </c>
      <c r="BL20" s="217">
        <v>3164</v>
      </c>
      <c r="BM20" s="217">
        <v>3246</v>
      </c>
      <c r="BN20" s="217">
        <v>3227</v>
      </c>
      <c r="BO20" s="217">
        <v>3212</v>
      </c>
      <c r="BP20" s="217">
        <v>3240</v>
      </c>
      <c r="BQ20" s="217">
        <v>3215</v>
      </c>
      <c r="BR20" s="217">
        <v>3329</v>
      </c>
      <c r="BS20" s="217">
        <v>3565</v>
      </c>
      <c r="BT20" s="217">
        <v>3310</v>
      </c>
      <c r="BU20" s="217">
        <v>3317</v>
      </c>
      <c r="BV20" s="217">
        <v>3241</v>
      </c>
      <c r="BW20" s="217">
        <v>3479</v>
      </c>
      <c r="BX20" s="217">
        <v>3577</v>
      </c>
      <c r="BY20" s="217">
        <v>3710</v>
      </c>
      <c r="BZ20" s="217">
        <v>4075</v>
      </c>
      <c r="CA20" s="217">
        <v>4371</v>
      </c>
      <c r="CB20" s="217">
        <v>4671</v>
      </c>
      <c r="CC20" s="217">
        <v>4944</v>
      </c>
      <c r="CD20" s="217">
        <v>5221</v>
      </c>
      <c r="CE20" s="217">
        <v>5484</v>
      </c>
      <c r="CF20" s="218">
        <v>5782</v>
      </c>
    </row>
    <row r="21" spans="2:84">
      <c r="B21" s="207" t="s">
        <v>26</v>
      </c>
      <c r="D21" s="217">
        <v>0</v>
      </c>
      <c r="E21" s="217">
        <v>0</v>
      </c>
      <c r="F21" s="217">
        <v>0</v>
      </c>
      <c r="G21" s="217">
        <v>0</v>
      </c>
      <c r="H21" s="217">
        <v>0</v>
      </c>
      <c r="I21" s="217">
        <v>0</v>
      </c>
      <c r="J21" s="217">
        <v>0</v>
      </c>
      <c r="K21" s="217">
        <v>0</v>
      </c>
      <c r="L21" s="217">
        <v>0</v>
      </c>
      <c r="M21" s="217">
        <v>0</v>
      </c>
      <c r="N21" s="217">
        <v>0</v>
      </c>
      <c r="O21" s="217">
        <v>0</v>
      </c>
      <c r="P21" s="217">
        <v>0</v>
      </c>
      <c r="Q21" s="217">
        <v>0</v>
      </c>
      <c r="R21" s="217">
        <v>0</v>
      </c>
      <c r="S21" s="217">
        <v>0</v>
      </c>
      <c r="T21" s="217">
        <v>0</v>
      </c>
      <c r="U21" s="217">
        <v>0</v>
      </c>
      <c r="V21" s="217">
        <v>0</v>
      </c>
      <c r="W21" s="217">
        <v>0</v>
      </c>
      <c r="X21" s="217">
        <v>0</v>
      </c>
      <c r="Y21" s="217">
        <v>0</v>
      </c>
      <c r="Z21" s="217">
        <v>0</v>
      </c>
      <c r="AA21" s="217">
        <v>0</v>
      </c>
      <c r="AB21" s="217">
        <v>0</v>
      </c>
      <c r="AC21" s="217">
        <v>0</v>
      </c>
      <c r="AD21" s="217">
        <v>0</v>
      </c>
      <c r="AE21" s="217">
        <v>0</v>
      </c>
      <c r="AF21" s="217">
        <v>0</v>
      </c>
      <c r="AG21" s="217">
        <v>0</v>
      </c>
      <c r="AH21" s="217">
        <v>0</v>
      </c>
      <c r="AI21" s="217">
        <v>0</v>
      </c>
      <c r="AJ21" s="217">
        <v>0</v>
      </c>
      <c r="AK21" s="217">
        <v>0</v>
      </c>
      <c r="AL21" s="217">
        <v>0</v>
      </c>
      <c r="AM21" s="217">
        <v>0</v>
      </c>
      <c r="AN21" s="217">
        <v>0</v>
      </c>
      <c r="AO21" s="217">
        <v>0</v>
      </c>
      <c r="AP21" s="217">
        <v>0</v>
      </c>
      <c r="AQ21" s="217">
        <v>0</v>
      </c>
      <c r="AR21" s="217">
        <v>2131</v>
      </c>
      <c r="AS21" s="217">
        <v>2221</v>
      </c>
      <c r="AT21" s="217">
        <v>2991</v>
      </c>
      <c r="AU21" s="217">
        <v>3209</v>
      </c>
      <c r="AV21" s="217">
        <v>3708</v>
      </c>
      <c r="AW21" s="217">
        <v>2628</v>
      </c>
      <c r="AX21" s="217">
        <v>2814</v>
      </c>
      <c r="AY21" s="217">
        <v>2921</v>
      </c>
      <c r="AZ21" s="217">
        <v>2927</v>
      </c>
      <c r="BA21" s="217">
        <v>2856</v>
      </c>
      <c r="BB21" s="217">
        <v>2740</v>
      </c>
      <c r="BC21" s="217">
        <v>2580</v>
      </c>
      <c r="BD21" s="217">
        <v>2374</v>
      </c>
      <c r="BE21" s="217">
        <v>2293</v>
      </c>
      <c r="BF21" s="217">
        <v>2268</v>
      </c>
      <c r="BG21" s="217">
        <v>2358</v>
      </c>
      <c r="BH21" s="217">
        <v>2473</v>
      </c>
      <c r="BI21" s="217">
        <v>2603</v>
      </c>
      <c r="BJ21" s="217">
        <v>2570</v>
      </c>
      <c r="BK21" s="217">
        <v>2533</v>
      </c>
      <c r="BL21" s="217">
        <v>2566</v>
      </c>
      <c r="BM21" s="217">
        <v>2940</v>
      </c>
      <c r="BN21" s="217">
        <v>3172</v>
      </c>
      <c r="BO21" s="217">
        <v>3254</v>
      </c>
      <c r="BP21" s="217">
        <v>3368</v>
      </c>
      <c r="BQ21" s="217">
        <v>0</v>
      </c>
      <c r="BR21" s="217">
        <v>0</v>
      </c>
      <c r="BS21" s="217">
        <v>0</v>
      </c>
      <c r="BT21" s="217">
        <v>0</v>
      </c>
      <c r="BU21" s="217">
        <v>0</v>
      </c>
      <c r="BV21" s="217">
        <v>0</v>
      </c>
      <c r="BW21" s="217">
        <v>0</v>
      </c>
      <c r="BX21" s="217">
        <v>0</v>
      </c>
      <c r="BY21" s="217">
        <v>0</v>
      </c>
      <c r="BZ21" s="217">
        <v>0</v>
      </c>
      <c r="CA21" s="217">
        <v>0</v>
      </c>
      <c r="CB21" s="217">
        <v>0</v>
      </c>
      <c r="CC21" s="217">
        <v>0</v>
      </c>
      <c r="CD21" s="217">
        <v>0</v>
      </c>
      <c r="CE21" s="217">
        <v>0</v>
      </c>
      <c r="CF21" s="218">
        <v>0</v>
      </c>
    </row>
    <row r="22" spans="2:84">
      <c r="B22" s="247" t="s">
        <v>278</v>
      </c>
      <c r="D22" s="217">
        <v>0</v>
      </c>
      <c r="E22" s="217">
        <v>0</v>
      </c>
      <c r="F22" s="217">
        <v>0</v>
      </c>
      <c r="G22" s="217">
        <v>0</v>
      </c>
      <c r="H22" s="217">
        <v>0</v>
      </c>
      <c r="I22" s="217">
        <v>0</v>
      </c>
      <c r="J22" s="217">
        <v>0</v>
      </c>
      <c r="K22" s="217">
        <v>0</v>
      </c>
      <c r="L22" s="217">
        <v>0</v>
      </c>
      <c r="M22" s="217">
        <v>0</v>
      </c>
      <c r="N22" s="217">
        <v>0</v>
      </c>
      <c r="O22" s="217">
        <v>0</v>
      </c>
      <c r="P22" s="217">
        <v>0</v>
      </c>
      <c r="Q22" s="217">
        <v>0</v>
      </c>
      <c r="R22" s="217">
        <v>0</v>
      </c>
      <c r="S22" s="217">
        <v>0</v>
      </c>
      <c r="T22" s="217">
        <v>0</v>
      </c>
      <c r="U22" s="217">
        <v>0</v>
      </c>
      <c r="V22" s="217">
        <v>0</v>
      </c>
      <c r="W22" s="217">
        <v>0</v>
      </c>
      <c r="X22" s="217">
        <v>0</v>
      </c>
      <c r="Y22" s="217">
        <v>0</v>
      </c>
      <c r="Z22" s="217">
        <v>0</v>
      </c>
      <c r="AA22" s="217">
        <v>0</v>
      </c>
      <c r="AB22" s="217">
        <v>0</v>
      </c>
      <c r="AC22" s="217">
        <v>0</v>
      </c>
      <c r="AD22" s="217">
        <v>0</v>
      </c>
      <c r="AE22" s="217">
        <v>0</v>
      </c>
      <c r="AF22" s="217">
        <v>0</v>
      </c>
      <c r="AG22" s="217">
        <v>0</v>
      </c>
      <c r="AH22" s="217">
        <v>0</v>
      </c>
      <c r="AI22" s="217">
        <v>0</v>
      </c>
      <c r="AJ22" s="217">
        <v>0</v>
      </c>
      <c r="AK22" s="217">
        <v>0</v>
      </c>
      <c r="AL22" s="217">
        <v>0</v>
      </c>
      <c r="AM22" s="217">
        <v>0</v>
      </c>
      <c r="AN22" s="217">
        <v>0</v>
      </c>
      <c r="AO22" s="217">
        <v>0</v>
      </c>
      <c r="AP22" s="217">
        <v>0</v>
      </c>
      <c r="AQ22" s="217">
        <v>0</v>
      </c>
      <c r="AR22" s="217">
        <v>0</v>
      </c>
      <c r="AS22" s="217">
        <v>0</v>
      </c>
      <c r="AT22" s="217">
        <v>0</v>
      </c>
      <c r="AU22" s="217">
        <v>0</v>
      </c>
      <c r="AV22" s="217">
        <v>629</v>
      </c>
      <c r="AW22" s="217">
        <v>799</v>
      </c>
      <c r="AX22" s="217">
        <v>915</v>
      </c>
      <c r="AY22" s="217">
        <v>1048</v>
      </c>
      <c r="AZ22" s="217">
        <v>1160</v>
      </c>
      <c r="BA22" s="217">
        <v>1251</v>
      </c>
      <c r="BB22" s="217">
        <v>1288</v>
      </c>
      <c r="BC22" s="217">
        <v>1314</v>
      </c>
      <c r="BD22" s="217">
        <v>1351</v>
      </c>
      <c r="BE22" s="217">
        <v>1410</v>
      </c>
      <c r="BF22" s="217">
        <v>1491</v>
      </c>
      <c r="BG22" s="217">
        <v>1553</v>
      </c>
      <c r="BH22" s="217">
        <v>1596</v>
      </c>
      <c r="BI22" s="217">
        <v>1627</v>
      </c>
      <c r="BJ22" s="217">
        <v>1657</v>
      </c>
      <c r="BK22" s="217">
        <v>1692</v>
      </c>
      <c r="BL22" s="217">
        <v>1733</v>
      </c>
      <c r="BM22" s="217">
        <v>1780</v>
      </c>
      <c r="BN22" s="217">
        <v>1819</v>
      </c>
      <c r="BO22" s="217">
        <v>1847</v>
      </c>
      <c r="BP22" s="217">
        <v>1877</v>
      </c>
      <c r="BQ22" s="217">
        <v>1866</v>
      </c>
      <c r="BR22" s="217">
        <v>1761</v>
      </c>
      <c r="BS22" s="217">
        <v>1563</v>
      </c>
      <c r="BT22" s="217">
        <v>1236</v>
      </c>
      <c r="BU22" s="217">
        <v>837</v>
      </c>
      <c r="BV22" s="217">
        <v>570</v>
      </c>
      <c r="BW22" s="217">
        <v>375</v>
      </c>
      <c r="BX22" s="217">
        <v>204</v>
      </c>
      <c r="BY22" s="217">
        <v>186</v>
      </c>
      <c r="BZ22" s="217">
        <v>170</v>
      </c>
      <c r="CA22" s="217">
        <v>158</v>
      </c>
      <c r="CB22" s="217">
        <v>147</v>
      </c>
      <c r="CC22" s="217">
        <v>137</v>
      </c>
      <c r="CD22" s="217">
        <v>127</v>
      </c>
      <c r="CE22" s="217">
        <v>120</v>
      </c>
      <c r="CF22" s="218">
        <v>99</v>
      </c>
    </row>
    <row r="23" spans="2:84">
      <c r="B23" s="219" t="s">
        <v>360</v>
      </c>
      <c r="D23" s="217">
        <v>0</v>
      </c>
      <c r="E23" s="217">
        <v>0</v>
      </c>
      <c r="F23" s="217">
        <v>0</v>
      </c>
      <c r="G23" s="217">
        <v>0</v>
      </c>
      <c r="H23" s="217">
        <v>0</v>
      </c>
      <c r="I23" s="217">
        <v>0</v>
      </c>
      <c r="J23" s="217">
        <v>0</v>
      </c>
      <c r="K23" s="217">
        <v>0</v>
      </c>
      <c r="L23" s="217">
        <v>0</v>
      </c>
      <c r="M23" s="217">
        <v>0</v>
      </c>
      <c r="N23" s="217">
        <v>0</v>
      </c>
      <c r="O23" s="217">
        <v>0</v>
      </c>
      <c r="P23" s="217">
        <v>0</v>
      </c>
      <c r="Q23" s="217">
        <v>0</v>
      </c>
      <c r="R23" s="217">
        <v>0</v>
      </c>
      <c r="S23" s="217">
        <v>0</v>
      </c>
      <c r="T23" s="217">
        <v>0</v>
      </c>
      <c r="U23" s="217">
        <v>0</v>
      </c>
      <c r="V23" s="217">
        <v>0</v>
      </c>
      <c r="W23" s="217">
        <v>0</v>
      </c>
      <c r="X23" s="217">
        <v>0</v>
      </c>
      <c r="Y23" s="217">
        <v>0</v>
      </c>
      <c r="Z23" s="217">
        <v>0</v>
      </c>
      <c r="AA23" s="217">
        <v>0</v>
      </c>
      <c r="AB23" s="217">
        <v>0</v>
      </c>
      <c r="AC23" s="217">
        <v>0</v>
      </c>
      <c r="AD23" s="217">
        <v>0</v>
      </c>
      <c r="AE23" s="217">
        <v>0</v>
      </c>
      <c r="AF23" s="217">
        <v>0</v>
      </c>
      <c r="AG23" s="217">
        <v>0</v>
      </c>
      <c r="AH23" s="217">
        <v>0</v>
      </c>
      <c r="AI23" s="217">
        <v>0</v>
      </c>
      <c r="AJ23" s="217">
        <v>0</v>
      </c>
      <c r="AK23" s="217">
        <v>0</v>
      </c>
      <c r="AL23" s="217">
        <v>0</v>
      </c>
      <c r="AM23" s="217">
        <v>0</v>
      </c>
      <c r="AN23" s="217">
        <v>0</v>
      </c>
      <c r="AO23" s="217">
        <v>0</v>
      </c>
      <c r="AP23" s="217">
        <v>0</v>
      </c>
      <c r="AQ23" s="217">
        <v>0</v>
      </c>
      <c r="AR23" s="217">
        <v>0</v>
      </c>
      <c r="AS23" s="217">
        <v>0</v>
      </c>
      <c r="AT23" s="217">
        <v>0</v>
      </c>
      <c r="AU23" s="217">
        <v>0</v>
      </c>
      <c r="AV23" s="217">
        <v>591</v>
      </c>
      <c r="AW23" s="217">
        <v>796</v>
      </c>
      <c r="AX23" s="217">
        <v>908</v>
      </c>
      <c r="AY23" s="217">
        <v>1039</v>
      </c>
      <c r="AZ23" s="217">
        <v>1151</v>
      </c>
      <c r="BA23" s="217">
        <v>1243</v>
      </c>
      <c r="BB23" s="217">
        <v>1278</v>
      </c>
      <c r="BC23" s="217">
        <v>1302</v>
      </c>
      <c r="BD23" s="217">
        <v>1339</v>
      </c>
      <c r="BE23" s="217">
        <v>1396</v>
      </c>
      <c r="BF23" s="217">
        <v>1477</v>
      </c>
      <c r="BG23" s="217">
        <v>1539</v>
      </c>
      <c r="BH23" s="217">
        <v>1582</v>
      </c>
      <c r="BI23" s="217">
        <v>1612</v>
      </c>
      <c r="BJ23" s="217">
        <v>1641</v>
      </c>
      <c r="BK23" s="217">
        <v>1676</v>
      </c>
      <c r="BL23" s="217">
        <v>1715</v>
      </c>
      <c r="BM23" s="217">
        <v>1761</v>
      </c>
      <c r="BN23" s="217">
        <v>1800</v>
      </c>
      <c r="BO23" s="217">
        <v>1828</v>
      </c>
      <c r="BP23" s="217">
        <v>1858</v>
      </c>
      <c r="BQ23" s="217">
        <v>1846</v>
      </c>
      <c r="BR23" s="217">
        <v>1742</v>
      </c>
      <c r="BS23" s="217">
        <v>1555</v>
      </c>
      <c r="BT23" s="217">
        <v>1227</v>
      </c>
      <c r="BU23" s="217">
        <v>829</v>
      </c>
      <c r="BV23" s="217">
        <v>563</v>
      </c>
      <c r="BW23" s="217">
        <v>369</v>
      </c>
      <c r="BX23" s="217">
        <v>198</v>
      </c>
      <c r="BY23" s="217">
        <v>180</v>
      </c>
      <c r="BZ23" s="217">
        <v>165</v>
      </c>
      <c r="CA23" s="217">
        <v>153</v>
      </c>
      <c r="CB23" s="217">
        <v>143</v>
      </c>
      <c r="CC23" s="217">
        <v>133</v>
      </c>
      <c r="CD23" s="217">
        <v>123</v>
      </c>
      <c r="CE23" s="217">
        <v>116</v>
      </c>
      <c r="CF23" s="218">
        <v>95</v>
      </c>
    </row>
    <row r="24" spans="2:84">
      <c r="B24" s="219" t="s">
        <v>361</v>
      </c>
      <c r="D24" s="217">
        <v>0</v>
      </c>
      <c r="E24" s="217">
        <v>0</v>
      </c>
      <c r="F24" s="217">
        <v>0</v>
      </c>
      <c r="G24" s="217">
        <v>0</v>
      </c>
      <c r="H24" s="217">
        <v>0</v>
      </c>
      <c r="I24" s="217">
        <v>0</v>
      </c>
      <c r="J24" s="217">
        <v>0</v>
      </c>
      <c r="K24" s="217">
        <v>0</v>
      </c>
      <c r="L24" s="217">
        <v>0</v>
      </c>
      <c r="M24" s="217">
        <v>0</v>
      </c>
      <c r="N24" s="217">
        <v>0</v>
      </c>
      <c r="O24" s="217">
        <v>0</v>
      </c>
      <c r="P24" s="217">
        <v>0</v>
      </c>
      <c r="Q24" s="217">
        <v>0</v>
      </c>
      <c r="R24" s="217">
        <v>0</v>
      </c>
      <c r="S24" s="217">
        <v>0</v>
      </c>
      <c r="T24" s="217">
        <v>0</v>
      </c>
      <c r="U24" s="217">
        <v>0</v>
      </c>
      <c r="V24" s="217">
        <v>0</v>
      </c>
      <c r="W24" s="217">
        <v>0</v>
      </c>
      <c r="X24" s="217">
        <v>0</v>
      </c>
      <c r="Y24" s="217">
        <v>0</v>
      </c>
      <c r="Z24" s="217">
        <v>0</v>
      </c>
      <c r="AA24" s="217">
        <v>0</v>
      </c>
      <c r="AB24" s="217">
        <v>0</v>
      </c>
      <c r="AC24" s="217">
        <v>0</v>
      </c>
      <c r="AD24" s="217">
        <v>0</v>
      </c>
      <c r="AE24" s="217">
        <v>0</v>
      </c>
      <c r="AF24" s="217">
        <v>0</v>
      </c>
      <c r="AG24" s="217">
        <v>0</v>
      </c>
      <c r="AH24" s="217">
        <v>0</v>
      </c>
      <c r="AI24" s="217">
        <v>0</v>
      </c>
      <c r="AJ24" s="217">
        <v>0</v>
      </c>
      <c r="AK24" s="217">
        <v>0</v>
      </c>
      <c r="AL24" s="217">
        <v>0</v>
      </c>
      <c r="AM24" s="217">
        <v>0</v>
      </c>
      <c r="AN24" s="217">
        <v>0</v>
      </c>
      <c r="AO24" s="217">
        <v>0</v>
      </c>
      <c r="AP24" s="217">
        <v>0</v>
      </c>
      <c r="AQ24" s="217">
        <v>0</v>
      </c>
      <c r="AR24" s="217">
        <v>0</v>
      </c>
      <c r="AS24" s="217">
        <v>0</v>
      </c>
      <c r="AT24" s="217">
        <v>0</v>
      </c>
      <c r="AU24" s="217">
        <v>0</v>
      </c>
      <c r="AV24" s="217">
        <v>38</v>
      </c>
      <c r="AW24" s="217">
        <v>3</v>
      </c>
      <c r="AX24" s="217">
        <v>7</v>
      </c>
      <c r="AY24" s="217">
        <v>9</v>
      </c>
      <c r="AZ24" s="217">
        <v>9</v>
      </c>
      <c r="BA24" s="217">
        <v>8</v>
      </c>
      <c r="BB24" s="217">
        <v>10</v>
      </c>
      <c r="BC24" s="217">
        <v>12</v>
      </c>
      <c r="BD24" s="217">
        <v>12</v>
      </c>
      <c r="BE24" s="217">
        <v>14</v>
      </c>
      <c r="BF24" s="217">
        <v>14</v>
      </c>
      <c r="BG24" s="217">
        <v>14</v>
      </c>
      <c r="BH24" s="217">
        <v>14</v>
      </c>
      <c r="BI24" s="217">
        <v>15</v>
      </c>
      <c r="BJ24" s="217">
        <v>16</v>
      </c>
      <c r="BK24" s="217">
        <v>16</v>
      </c>
      <c r="BL24" s="217">
        <v>17</v>
      </c>
      <c r="BM24" s="217">
        <v>19</v>
      </c>
      <c r="BN24" s="217">
        <v>19</v>
      </c>
      <c r="BO24" s="217">
        <v>20</v>
      </c>
      <c r="BP24" s="217">
        <v>20</v>
      </c>
      <c r="BQ24" s="217">
        <v>20</v>
      </c>
      <c r="BR24" s="217">
        <v>19</v>
      </c>
      <c r="BS24" s="217">
        <v>8</v>
      </c>
      <c r="BT24" s="217">
        <v>9</v>
      </c>
      <c r="BU24" s="217">
        <v>8</v>
      </c>
      <c r="BV24" s="217">
        <v>7</v>
      </c>
      <c r="BW24" s="217">
        <v>7</v>
      </c>
      <c r="BX24" s="217">
        <v>7</v>
      </c>
      <c r="BY24" s="217">
        <v>6</v>
      </c>
      <c r="BZ24" s="217">
        <v>5</v>
      </c>
      <c r="CA24" s="217">
        <v>5</v>
      </c>
      <c r="CB24" s="217">
        <v>4</v>
      </c>
      <c r="CC24" s="217">
        <v>4</v>
      </c>
      <c r="CD24" s="217">
        <v>4</v>
      </c>
      <c r="CE24" s="217">
        <v>4</v>
      </c>
      <c r="CF24" s="218">
        <v>3</v>
      </c>
    </row>
    <row r="25" spans="2:84" ht="26.25" customHeight="1">
      <c r="B25" s="247" t="s">
        <v>279</v>
      </c>
      <c r="D25" s="217">
        <v>0</v>
      </c>
      <c r="E25" s="217">
        <v>0</v>
      </c>
      <c r="F25" s="217">
        <v>0</v>
      </c>
      <c r="G25" s="217">
        <v>0</v>
      </c>
      <c r="H25" s="217">
        <v>0</v>
      </c>
      <c r="I25" s="217">
        <v>0</v>
      </c>
      <c r="J25" s="217">
        <v>0</v>
      </c>
      <c r="K25" s="217">
        <v>0</v>
      </c>
      <c r="L25" s="217">
        <v>0</v>
      </c>
      <c r="M25" s="217">
        <v>0</v>
      </c>
      <c r="N25" s="217">
        <v>0</v>
      </c>
      <c r="O25" s="217">
        <v>0</v>
      </c>
      <c r="P25" s="217">
        <v>0</v>
      </c>
      <c r="Q25" s="217">
        <v>0</v>
      </c>
      <c r="R25" s="217">
        <v>0</v>
      </c>
      <c r="S25" s="217">
        <v>0</v>
      </c>
      <c r="T25" s="217">
        <v>0</v>
      </c>
      <c r="U25" s="217">
        <v>0</v>
      </c>
      <c r="V25" s="217">
        <v>0</v>
      </c>
      <c r="W25" s="217">
        <v>0</v>
      </c>
      <c r="X25" s="217">
        <v>0</v>
      </c>
      <c r="Y25" s="217">
        <v>0</v>
      </c>
      <c r="Z25" s="217">
        <v>0</v>
      </c>
      <c r="AA25" s="217">
        <v>0</v>
      </c>
      <c r="AB25" s="217">
        <v>0</v>
      </c>
      <c r="AC25" s="217">
        <v>0</v>
      </c>
      <c r="AD25" s="217">
        <v>0</v>
      </c>
      <c r="AE25" s="217">
        <v>0</v>
      </c>
      <c r="AF25" s="217">
        <v>0</v>
      </c>
      <c r="AG25" s="217">
        <v>0</v>
      </c>
      <c r="AH25" s="217">
        <v>0</v>
      </c>
      <c r="AI25" s="217">
        <v>0</v>
      </c>
      <c r="AJ25" s="217">
        <v>0</v>
      </c>
      <c r="AK25" s="217">
        <v>0</v>
      </c>
      <c r="AL25" s="217">
        <v>0</v>
      </c>
      <c r="AM25" s="217">
        <v>0</v>
      </c>
      <c r="AN25" s="217">
        <v>0</v>
      </c>
      <c r="AO25" s="217">
        <v>0</v>
      </c>
      <c r="AP25" s="217">
        <v>0</v>
      </c>
      <c r="AQ25" s="217">
        <v>0</v>
      </c>
      <c r="AR25" s="217">
        <v>0</v>
      </c>
      <c r="AS25" s="217">
        <v>0</v>
      </c>
      <c r="AT25" s="217">
        <v>0</v>
      </c>
      <c r="AU25" s="217">
        <v>0</v>
      </c>
      <c r="AV25" s="217">
        <v>1</v>
      </c>
      <c r="AW25" s="217">
        <v>3</v>
      </c>
      <c r="AX25" s="217">
        <v>5</v>
      </c>
      <c r="AY25" s="217">
        <v>7</v>
      </c>
      <c r="AZ25" s="217">
        <v>11</v>
      </c>
      <c r="BA25" s="217">
        <v>14</v>
      </c>
      <c r="BB25" s="217">
        <v>16</v>
      </c>
      <c r="BC25" s="217">
        <v>13</v>
      </c>
      <c r="BD25" s="217">
        <v>0</v>
      </c>
      <c r="BE25" s="217">
        <v>0</v>
      </c>
      <c r="BF25" s="217">
        <v>0</v>
      </c>
      <c r="BG25" s="217">
        <v>0</v>
      </c>
      <c r="BH25" s="217">
        <v>0</v>
      </c>
      <c r="BI25" s="217">
        <v>0</v>
      </c>
      <c r="BJ25" s="217">
        <v>0</v>
      </c>
      <c r="BK25" s="217">
        <v>0</v>
      </c>
      <c r="BL25" s="217">
        <v>0</v>
      </c>
      <c r="BM25" s="217">
        <v>0</v>
      </c>
      <c r="BN25" s="217">
        <v>0</v>
      </c>
      <c r="BO25" s="217">
        <v>0</v>
      </c>
      <c r="BP25" s="217">
        <v>0</v>
      </c>
      <c r="BQ25" s="217">
        <v>0</v>
      </c>
      <c r="BR25" s="217">
        <v>0</v>
      </c>
      <c r="BS25" s="217">
        <v>0</v>
      </c>
      <c r="BT25" s="217">
        <v>0</v>
      </c>
      <c r="BU25" s="217">
        <v>0</v>
      </c>
      <c r="BV25" s="217">
        <v>0</v>
      </c>
      <c r="BW25" s="217">
        <v>0</v>
      </c>
      <c r="BX25" s="217">
        <v>0</v>
      </c>
      <c r="BY25" s="217">
        <v>0</v>
      </c>
      <c r="BZ25" s="217">
        <v>0</v>
      </c>
      <c r="CA25" s="217">
        <v>0</v>
      </c>
      <c r="CB25" s="217">
        <v>0</v>
      </c>
      <c r="CC25" s="217">
        <v>0</v>
      </c>
      <c r="CD25" s="217">
        <v>0</v>
      </c>
      <c r="CE25" s="217">
        <v>0</v>
      </c>
      <c r="CF25" s="218">
        <v>0</v>
      </c>
    </row>
    <row r="26" spans="2:84">
      <c r="B26" s="207" t="s">
        <v>282</v>
      </c>
      <c r="D26" s="217">
        <v>0</v>
      </c>
      <c r="E26" s="217">
        <v>0</v>
      </c>
      <c r="F26" s="217">
        <v>0</v>
      </c>
      <c r="G26" s="217">
        <v>0</v>
      </c>
      <c r="H26" s="217">
        <v>0</v>
      </c>
      <c r="I26" s="217">
        <v>0</v>
      </c>
      <c r="J26" s="217">
        <v>0</v>
      </c>
      <c r="K26" s="217">
        <v>0</v>
      </c>
      <c r="L26" s="217">
        <v>0</v>
      </c>
      <c r="M26" s="217">
        <v>0</v>
      </c>
      <c r="N26" s="217">
        <v>0</v>
      </c>
      <c r="O26" s="217">
        <v>0</v>
      </c>
      <c r="P26" s="217">
        <v>0</v>
      </c>
      <c r="Q26" s="217">
        <v>0</v>
      </c>
      <c r="R26" s="217">
        <v>0</v>
      </c>
      <c r="S26" s="217">
        <v>0</v>
      </c>
      <c r="T26" s="217">
        <v>0</v>
      </c>
      <c r="U26" s="217">
        <v>0</v>
      </c>
      <c r="V26" s="217">
        <v>0</v>
      </c>
      <c r="W26" s="217">
        <v>0</v>
      </c>
      <c r="X26" s="217">
        <v>0</v>
      </c>
      <c r="Y26" s="217">
        <v>0</v>
      </c>
      <c r="Z26" s="217">
        <v>0</v>
      </c>
      <c r="AA26" s="217">
        <v>0</v>
      </c>
      <c r="AB26" s="217">
        <v>0</v>
      </c>
      <c r="AC26" s="217">
        <v>0</v>
      </c>
      <c r="AD26" s="217">
        <v>0</v>
      </c>
      <c r="AE26" s="217">
        <v>0</v>
      </c>
      <c r="AF26" s="217">
        <v>0</v>
      </c>
      <c r="AG26" s="217">
        <v>0</v>
      </c>
      <c r="AH26" s="217">
        <v>0</v>
      </c>
      <c r="AI26" s="217">
        <v>0</v>
      </c>
      <c r="AJ26" s="217">
        <v>0</v>
      </c>
      <c r="AK26" s="217">
        <v>0</v>
      </c>
      <c r="AL26" s="217">
        <v>0</v>
      </c>
      <c r="AM26" s="217">
        <v>0</v>
      </c>
      <c r="AN26" s="217">
        <v>0</v>
      </c>
      <c r="AO26" s="217">
        <v>0</v>
      </c>
      <c r="AP26" s="217">
        <v>0</v>
      </c>
      <c r="AQ26" s="217">
        <v>0</v>
      </c>
      <c r="AR26" s="217">
        <v>0</v>
      </c>
      <c r="AS26" s="217">
        <v>0</v>
      </c>
      <c r="AT26" s="217">
        <v>0</v>
      </c>
      <c r="AU26" s="217">
        <v>0</v>
      </c>
      <c r="AV26" s="217">
        <v>0</v>
      </c>
      <c r="AW26" s="217">
        <v>0</v>
      </c>
      <c r="AX26" s="217">
        <v>0</v>
      </c>
      <c r="AY26" s="217">
        <v>0</v>
      </c>
      <c r="AZ26" s="217">
        <v>0</v>
      </c>
      <c r="BA26" s="217">
        <v>0</v>
      </c>
      <c r="BB26" s="217">
        <v>0</v>
      </c>
      <c r="BC26" s="217">
        <v>0</v>
      </c>
      <c r="BD26" s="217">
        <v>0</v>
      </c>
      <c r="BE26" s="217">
        <v>0</v>
      </c>
      <c r="BF26" s="217">
        <v>0</v>
      </c>
      <c r="BG26" s="217">
        <v>0</v>
      </c>
      <c r="BH26" s="217">
        <v>0</v>
      </c>
      <c r="BI26" s="217">
        <v>0</v>
      </c>
      <c r="BJ26" s="217">
        <v>0</v>
      </c>
      <c r="BK26" s="217">
        <v>0</v>
      </c>
      <c r="BL26" s="217">
        <v>136</v>
      </c>
      <c r="BM26" s="217">
        <v>391</v>
      </c>
      <c r="BN26" s="217">
        <v>579</v>
      </c>
      <c r="BO26" s="217">
        <v>811</v>
      </c>
      <c r="BP26" s="217">
        <v>1365</v>
      </c>
      <c r="BQ26" s="217">
        <v>1912</v>
      </c>
      <c r="BR26" s="217">
        <v>2235</v>
      </c>
      <c r="BS26" s="217">
        <v>2356</v>
      </c>
      <c r="BT26" s="217">
        <v>2381</v>
      </c>
      <c r="BU26" s="217">
        <v>2326</v>
      </c>
      <c r="BV26" s="217">
        <v>2168</v>
      </c>
      <c r="BW26" s="217">
        <v>1961</v>
      </c>
      <c r="BX26" s="217">
        <v>1875</v>
      </c>
      <c r="BY26" s="217">
        <v>1769</v>
      </c>
      <c r="BZ26" s="217">
        <v>1662</v>
      </c>
      <c r="CA26" s="217">
        <v>1576</v>
      </c>
      <c r="CB26" s="217">
        <v>1499</v>
      </c>
      <c r="CC26" s="217">
        <v>1386</v>
      </c>
      <c r="CD26" s="217">
        <v>1320</v>
      </c>
      <c r="CE26" s="217">
        <v>1276</v>
      </c>
      <c r="CF26" s="218">
        <v>1135</v>
      </c>
    </row>
    <row r="27" spans="2:84">
      <c r="B27" s="219" t="s">
        <v>273</v>
      </c>
      <c r="D27" s="217">
        <v>0</v>
      </c>
      <c r="E27" s="217">
        <v>0</v>
      </c>
      <c r="F27" s="217">
        <v>0</v>
      </c>
      <c r="G27" s="217">
        <v>0</v>
      </c>
      <c r="H27" s="217">
        <v>0</v>
      </c>
      <c r="I27" s="217">
        <v>0</v>
      </c>
      <c r="J27" s="217">
        <v>0</v>
      </c>
      <c r="K27" s="217">
        <v>0</v>
      </c>
      <c r="L27" s="217">
        <v>0</v>
      </c>
      <c r="M27" s="217">
        <v>0</v>
      </c>
      <c r="N27" s="217">
        <v>0</v>
      </c>
      <c r="O27" s="217">
        <v>0</v>
      </c>
      <c r="P27" s="217">
        <v>0</v>
      </c>
      <c r="Q27" s="217">
        <v>0</v>
      </c>
      <c r="R27" s="217">
        <v>0</v>
      </c>
      <c r="S27" s="217">
        <v>0</v>
      </c>
      <c r="T27" s="217">
        <v>0</v>
      </c>
      <c r="U27" s="217">
        <v>0</v>
      </c>
      <c r="V27" s="217">
        <v>0</v>
      </c>
      <c r="W27" s="217">
        <v>0</v>
      </c>
      <c r="X27" s="217">
        <v>0</v>
      </c>
      <c r="Y27" s="217">
        <v>0</v>
      </c>
      <c r="Z27" s="217">
        <v>0</v>
      </c>
      <c r="AA27" s="217">
        <v>0</v>
      </c>
      <c r="AB27" s="217">
        <v>0</v>
      </c>
      <c r="AC27" s="217">
        <v>0</v>
      </c>
      <c r="AD27" s="217">
        <v>0</v>
      </c>
      <c r="AE27" s="217">
        <v>0</v>
      </c>
      <c r="AF27" s="217">
        <v>0</v>
      </c>
      <c r="AG27" s="217">
        <v>0</v>
      </c>
      <c r="AH27" s="217">
        <v>0</v>
      </c>
      <c r="AI27" s="217">
        <v>0</v>
      </c>
      <c r="AJ27" s="217">
        <v>0</v>
      </c>
      <c r="AK27" s="217">
        <v>0</v>
      </c>
      <c r="AL27" s="217">
        <v>0</v>
      </c>
      <c r="AM27" s="217">
        <v>0</v>
      </c>
      <c r="AN27" s="217">
        <v>0</v>
      </c>
      <c r="AO27" s="217">
        <v>0</v>
      </c>
      <c r="AP27" s="217">
        <v>0</v>
      </c>
      <c r="AQ27" s="217">
        <v>0</v>
      </c>
      <c r="AR27" s="217">
        <v>0</v>
      </c>
      <c r="AS27" s="217">
        <v>0</v>
      </c>
      <c r="AT27" s="217">
        <v>0</v>
      </c>
      <c r="AU27" s="217">
        <v>0</v>
      </c>
      <c r="AV27" s="217">
        <v>0</v>
      </c>
      <c r="AW27" s="217">
        <v>0</v>
      </c>
      <c r="AX27" s="217">
        <v>0</v>
      </c>
      <c r="AY27" s="217">
        <v>0</v>
      </c>
      <c r="AZ27" s="217">
        <v>0</v>
      </c>
      <c r="BA27" s="217">
        <v>0</v>
      </c>
      <c r="BB27" s="217">
        <v>0</v>
      </c>
      <c r="BC27" s="217">
        <v>0</v>
      </c>
      <c r="BD27" s="217">
        <v>0</v>
      </c>
      <c r="BE27" s="217">
        <v>0</v>
      </c>
      <c r="BF27" s="217">
        <v>0</v>
      </c>
      <c r="BG27" s="217">
        <v>0</v>
      </c>
      <c r="BH27" s="217">
        <v>0</v>
      </c>
      <c r="BI27" s="217">
        <v>0</v>
      </c>
      <c r="BJ27" s="217">
        <v>0</v>
      </c>
      <c r="BK27" s="217">
        <v>0</v>
      </c>
      <c r="BL27" s="217">
        <v>59</v>
      </c>
      <c r="BM27" s="217">
        <v>145</v>
      </c>
      <c r="BN27" s="217">
        <v>199</v>
      </c>
      <c r="BO27" s="217">
        <v>262</v>
      </c>
      <c r="BP27" s="217">
        <v>364</v>
      </c>
      <c r="BQ27" s="217">
        <v>492</v>
      </c>
      <c r="BR27" s="217">
        <v>507</v>
      </c>
      <c r="BS27" s="217">
        <v>489</v>
      </c>
      <c r="BT27" s="217">
        <v>483</v>
      </c>
      <c r="BU27" s="217">
        <v>460</v>
      </c>
      <c r="BV27" s="217">
        <v>404</v>
      </c>
      <c r="BW27" s="217">
        <v>360</v>
      </c>
      <c r="BX27" s="217">
        <v>384</v>
      </c>
      <c r="BY27" s="217">
        <v>401</v>
      </c>
      <c r="BZ27" s="217">
        <v>417</v>
      </c>
      <c r="CA27" s="217">
        <v>438</v>
      </c>
      <c r="CB27" s="217">
        <v>469</v>
      </c>
      <c r="CC27" s="217">
        <v>511</v>
      </c>
      <c r="CD27" s="217">
        <v>541</v>
      </c>
      <c r="CE27" s="217">
        <v>565</v>
      </c>
      <c r="CF27" s="218">
        <v>618</v>
      </c>
    </row>
    <row r="28" spans="2:84">
      <c r="B28" s="219" t="s">
        <v>364</v>
      </c>
      <c r="D28" s="217">
        <v>0</v>
      </c>
      <c r="E28" s="217">
        <v>0</v>
      </c>
      <c r="F28" s="217">
        <v>0</v>
      </c>
      <c r="G28" s="217">
        <v>0</v>
      </c>
      <c r="H28" s="217">
        <v>0</v>
      </c>
      <c r="I28" s="217">
        <v>0</v>
      </c>
      <c r="J28" s="217">
        <v>0</v>
      </c>
      <c r="K28" s="217">
        <v>0</v>
      </c>
      <c r="L28" s="217">
        <v>0</v>
      </c>
      <c r="M28" s="217">
        <v>0</v>
      </c>
      <c r="N28" s="217">
        <v>0</v>
      </c>
      <c r="O28" s="217">
        <v>0</v>
      </c>
      <c r="P28" s="217">
        <v>0</v>
      </c>
      <c r="Q28" s="217">
        <v>0</v>
      </c>
      <c r="R28" s="217">
        <v>0</v>
      </c>
      <c r="S28" s="217">
        <v>0</v>
      </c>
      <c r="T28" s="217">
        <v>0</v>
      </c>
      <c r="U28" s="217">
        <v>0</v>
      </c>
      <c r="V28" s="217">
        <v>0</v>
      </c>
      <c r="W28" s="217">
        <v>0</v>
      </c>
      <c r="X28" s="217">
        <v>0</v>
      </c>
      <c r="Y28" s="217">
        <v>0</v>
      </c>
      <c r="Z28" s="217">
        <v>0</v>
      </c>
      <c r="AA28" s="217">
        <v>0</v>
      </c>
      <c r="AB28" s="217">
        <v>0</v>
      </c>
      <c r="AC28" s="217">
        <v>0</v>
      </c>
      <c r="AD28" s="217">
        <v>0</v>
      </c>
      <c r="AE28" s="217">
        <v>0</v>
      </c>
      <c r="AF28" s="217">
        <v>0</v>
      </c>
      <c r="AG28" s="217">
        <v>0</v>
      </c>
      <c r="AH28" s="217">
        <v>0</v>
      </c>
      <c r="AI28" s="217">
        <v>0</v>
      </c>
      <c r="AJ28" s="217">
        <v>0</v>
      </c>
      <c r="AK28" s="217">
        <v>0</v>
      </c>
      <c r="AL28" s="217">
        <v>0</v>
      </c>
      <c r="AM28" s="217">
        <v>0</v>
      </c>
      <c r="AN28" s="217">
        <v>0</v>
      </c>
      <c r="AO28" s="217">
        <v>0</v>
      </c>
      <c r="AP28" s="217">
        <v>0</v>
      </c>
      <c r="AQ28" s="217">
        <v>0</v>
      </c>
      <c r="AR28" s="217">
        <v>0</v>
      </c>
      <c r="AS28" s="217">
        <v>0</v>
      </c>
      <c r="AT28" s="217">
        <v>0</v>
      </c>
      <c r="AU28" s="217">
        <v>0</v>
      </c>
      <c r="AV28" s="217">
        <v>0</v>
      </c>
      <c r="AW28" s="217">
        <v>0</v>
      </c>
      <c r="AX28" s="217">
        <v>0</v>
      </c>
      <c r="AY28" s="217">
        <v>0</v>
      </c>
      <c r="AZ28" s="217">
        <v>0</v>
      </c>
      <c r="BA28" s="217">
        <v>0</v>
      </c>
      <c r="BB28" s="217">
        <v>0</v>
      </c>
      <c r="BC28" s="217">
        <v>0</v>
      </c>
      <c r="BD28" s="217">
        <v>0</v>
      </c>
      <c r="BE28" s="217">
        <v>0</v>
      </c>
      <c r="BF28" s="217">
        <v>0</v>
      </c>
      <c r="BG28" s="217">
        <v>0</v>
      </c>
      <c r="BH28" s="217">
        <v>0</v>
      </c>
      <c r="BI28" s="217">
        <v>0</v>
      </c>
      <c r="BJ28" s="217">
        <v>0</v>
      </c>
      <c r="BK28" s="217">
        <v>0</v>
      </c>
      <c r="BL28" s="217">
        <v>6</v>
      </c>
      <c r="BM28" s="217">
        <v>22</v>
      </c>
      <c r="BN28" s="217">
        <v>38</v>
      </c>
      <c r="BO28" s="217">
        <v>59</v>
      </c>
      <c r="BP28" s="217">
        <v>103</v>
      </c>
      <c r="BQ28" s="217">
        <v>180</v>
      </c>
      <c r="BR28" s="217">
        <v>248</v>
      </c>
      <c r="BS28" s="217">
        <v>325</v>
      </c>
      <c r="BT28" s="217">
        <v>379</v>
      </c>
      <c r="BU28" s="217">
        <v>398</v>
      </c>
      <c r="BV28" s="217">
        <v>414</v>
      </c>
      <c r="BW28" s="217">
        <v>437</v>
      </c>
      <c r="BX28" s="217">
        <v>422</v>
      </c>
      <c r="BY28" s="217">
        <v>391</v>
      </c>
      <c r="BZ28" s="217">
        <v>358</v>
      </c>
      <c r="CA28" s="217">
        <v>328</v>
      </c>
      <c r="CB28" s="217">
        <v>297</v>
      </c>
      <c r="CC28" s="217">
        <v>251</v>
      </c>
      <c r="CD28" s="217">
        <v>222</v>
      </c>
      <c r="CE28" s="217">
        <v>201</v>
      </c>
      <c r="CF28" s="218">
        <v>139</v>
      </c>
    </row>
    <row r="29" spans="2:84">
      <c r="B29" s="219" t="s">
        <v>283</v>
      </c>
      <c r="D29" s="217">
        <v>0</v>
      </c>
      <c r="E29" s="217">
        <v>0</v>
      </c>
      <c r="F29" s="217">
        <v>0</v>
      </c>
      <c r="G29" s="217">
        <v>0</v>
      </c>
      <c r="H29" s="217">
        <v>0</v>
      </c>
      <c r="I29" s="217">
        <v>0</v>
      </c>
      <c r="J29" s="217">
        <v>0</v>
      </c>
      <c r="K29" s="217">
        <v>0</v>
      </c>
      <c r="L29" s="217">
        <v>0</v>
      </c>
      <c r="M29" s="217">
        <v>0</v>
      </c>
      <c r="N29" s="217">
        <v>0</v>
      </c>
      <c r="O29" s="217">
        <v>0</v>
      </c>
      <c r="P29" s="217">
        <v>0</v>
      </c>
      <c r="Q29" s="217">
        <v>0</v>
      </c>
      <c r="R29" s="217">
        <v>0</v>
      </c>
      <c r="S29" s="217">
        <v>0</v>
      </c>
      <c r="T29" s="217">
        <v>0</v>
      </c>
      <c r="U29" s="217">
        <v>0</v>
      </c>
      <c r="V29" s="217">
        <v>0</v>
      </c>
      <c r="W29" s="217">
        <v>0</v>
      </c>
      <c r="X29" s="217">
        <v>0</v>
      </c>
      <c r="Y29" s="217">
        <v>0</v>
      </c>
      <c r="Z29" s="217">
        <v>0</v>
      </c>
      <c r="AA29" s="217">
        <v>0</v>
      </c>
      <c r="AB29" s="217">
        <v>0</v>
      </c>
      <c r="AC29" s="217">
        <v>0</v>
      </c>
      <c r="AD29" s="217">
        <v>0</v>
      </c>
      <c r="AE29" s="217">
        <v>0</v>
      </c>
      <c r="AF29" s="217">
        <v>0</v>
      </c>
      <c r="AG29" s="217">
        <v>0</v>
      </c>
      <c r="AH29" s="217">
        <v>0</v>
      </c>
      <c r="AI29" s="217">
        <v>0</v>
      </c>
      <c r="AJ29" s="217">
        <v>0</v>
      </c>
      <c r="AK29" s="217">
        <v>0</v>
      </c>
      <c r="AL29" s="217">
        <v>0</v>
      </c>
      <c r="AM29" s="217">
        <v>0</v>
      </c>
      <c r="AN29" s="217">
        <v>0</v>
      </c>
      <c r="AO29" s="217">
        <v>0</v>
      </c>
      <c r="AP29" s="217">
        <v>0</v>
      </c>
      <c r="AQ29" s="217">
        <v>0</v>
      </c>
      <c r="AR29" s="217">
        <v>0</v>
      </c>
      <c r="AS29" s="217">
        <v>0</v>
      </c>
      <c r="AT29" s="217">
        <v>0</v>
      </c>
      <c r="AU29" s="217">
        <v>0</v>
      </c>
      <c r="AV29" s="217">
        <v>0</v>
      </c>
      <c r="AW29" s="217">
        <v>0</v>
      </c>
      <c r="AX29" s="217">
        <v>0</v>
      </c>
      <c r="AY29" s="217">
        <v>0</v>
      </c>
      <c r="AZ29" s="217">
        <v>0</v>
      </c>
      <c r="BA29" s="217">
        <v>0</v>
      </c>
      <c r="BB29" s="217">
        <v>0</v>
      </c>
      <c r="BC29" s="217">
        <v>0</v>
      </c>
      <c r="BD29" s="217">
        <v>0</v>
      </c>
      <c r="BE29" s="217">
        <v>0</v>
      </c>
      <c r="BF29" s="217">
        <v>0</v>
      </c>
      <c r="BG29" s="217">
        <v>0</v>
      </c>
      <c r="BH29" s="217">
        <v>0</v>
      </c>
      <c r="BI29" s="217">
        <v>0</v>
      </c>
      <c r="BJ29" s="217">
        <v>0</v>
      </c>
      <c r="BK29" s="217">
        <v>0</v>
      </c>
      <c r="BL29" s="217">
        <v>56</v>
      </c>
      <c r="BM29" s="217">
        <v>168</v>
      </c>
      <c r="BN29" s="217">
        <v>275</v>
      </c>
      <c r="BO29" s="217">
        <v>424</v>
      </c>
      <c r="BP29" s="217">
        <v>784</v>
      </c>
      <c r="BQ29" s="217">
        <v>1116</v>
      </c>
      <c r="BR29" s="217">
        <v>1340</v>
      </c>
      <c r="BS29" s="217">
        <v>1398</v>
      </c>
      <c r="BT29" s="217">
        <v>1381</v>
      </c>
      <c r="BU29" s="217">
        <v>1335</v>
      </c>
      <c r="BV29" s="217">
        <v>1227</v>
      </c>
      <c r="BW29" s="217">
        <v>1056</v>
      </c>
      <c r="BX29" s="217">
        <v>961</v>
      </c>
      <c r="BY29" s="217">
        <v>871</v>
      </c>
      <c r="BZ29" s="217">
        <v>788</v>
      </c>
      <c r="CA29" s="217">
        <v>716</v>
      </c>
      <c r="CB29" s="217">
        <v>644</v>
      </c>
      <c r="CC29" s="217">
        <v>540</v>
      </c>
      <c r="CD29" s="217">
        <v>476</v>
      </c>
      <c r="CE29" s="217">
        <v>430</v>
      </c>
      <c r="CF29" s="218">
        <v>298</v>
      </c>
    </row>
    <row r="30" spans="2:84">
      <c r="B30" s="219" t="s">
        <v>366</v>
      </c>
      <c r="D30" s="217">
        <v>0</v>
      </c>
      <c r="E30" s="217">
        <v>0</v>
      </c>
      <c r="F30" s="217">
        <v>0</v>
      </c>
      <c r="G30" s="217">
        <v>0</v>
      </c>
      <c r="H30" s="217">
        <v>0</v>
      </c>
      <c r="I30" s="217">
        <v>0</v>
      </c>
      <c r="J30" s="217">
        <v>0</v>
      </c>
      <c r="K30" s="217">
        <v>0</v>
      </c>
      <c r="L30" s="217">
        <v>0</v>
      </c>
      <c r="M30" s="217">
        <v>0</v>
      </c>
      <c r="N30" s="217">
        <v>0</v>
      </c>
      <c r="O30" s="217">
        <v>0</v>
      </c>
      <c r="P30" s="217">
        <v>0</v>
      </c>
      <c r="Q30" s="217">
        <v>0</v>
      </c>
      <c r="R30" s="217">
        <v>0</v>
      </c>
      <c r="S30" s="217">
        <v>0</v>
      </c>
      <c r="T30" s="217">
        <v>0</v>
      </c>
      <c r="U30" s="217">
        <v>0</v>
      </c>
      <c r="V30" s="217">
        <v>0</v>
      </c>
      <c r="W30" s="217">
        <v>0</v>
      </c>
      <c r="X30" s="217">
        <v>0</v>
      </c>
      <c r="Y30" s="217">
        <v>0</v>
      </c>
      <c r="Z30" s="217">
        <v>0</v>
      </c>
      <c r="AA30" s="217">
        <v>0</v>
      </c>
      <c r="AB30" s="217">
        <v>0</v>
      </c>
      <c r="AC30" s="217">
        <v>0</v>
      </c>
      <c r="AD30" s="217">
        <v>0</v>
      </c>
      <c r="AE30" s="217">
        <v>0</v>
      </c>
      <c r="AF30" s="217">
        <v>0</v>
      </c>
      <c r="AG30" s="217">
        <v>0</v>
      </c>
      <c r="AH30" s="217">
        <v>0</v>
      </c>
      <c r="AI30" s="217">
        <v>0</v>
      </c>
      <c r="AJ30" s="217">
        <v>0</v>
      </c>
      <c r="AK30" s="217">
        <v>0</v>
      </c>
      <c r="AL30" s="217">
        <v>0</v>
      </c>
      <c r="AM30" s="217">
        <v>0</v>
      </c>
      <c r="AN30" s="217">
        <v>0</v>
      </c>
      <c r="AO30" s="217">
        <v>0</v>
      </c>
      <c r="AP30" s="217">
        <v>0</v>
      </c>
      <c r="AQ30" s="217">
        <v>0</v>
      </c>
      <c r="AR30" s="217">
        <v>0</v>
      </c>
      <c r="AS30" s="217">
        <v>0</v>
      </c>
      <c r="AT30" s="217">
        <v>0</v>
      </c>
      <c r="AU30" s="217">
        <v>0</v>
      </c>
      <c r="AV30" s="217">
        <v>0</v>
      </c>
      <c r="AW30" s="217">
        <v>0</v>
      </c>
      <c r="AX30" s="217">
        <v>0</v>
      </c>
      <c r="AY30" s="217">
        <v>0</v>
      </c>
      <c r="AZ30" s="217">
        <v>0</v>
      </c>
      <c r="BA30" s="217">
        <v>0</v>
      </c>
      <c r="BB30" s="217">
        <v>0</v>
      </c>
      <c r="BC30" s="217">
        <v>0</v>
      </c>
      <c r="BD30" s="217">
        <v>0</v>
      </c>
      <c r="BE30" s="217">
        <v>0</v>
      </c>
      <c r="BF30" s="217">
        <v>0</v>
      </c>
      <c r="BG30" s="217">
        <v>0</v>
      </c>
      <c r="BH30" s="217">
        <v>0</v>
      </c>
      <c r="BI30" s="217">
        <v>0</v>
      </c>
      <c r="BJ30" s="217">
        <v>0</v>
      </c>
      <c r="BK30" s="217">
        <v>0</v>
      </c>
      <c r="BL30" s="217">
        <v>16</v>
      </c>
      <c r="BM30" s="217">
        <v>56</v>
      </c>
      <c r="BN30" s="217">
        <v>67</v>
      </c>
      <c r="BO30" s="217">
        <v>65</v>
      </c>
      <c r="BP30" s="217">
        <v>114</v>
      </c>
      <c r="BQ30" s="217">
        <v>124</v>
      </c>
      <c r="BR30" s="217">
        <v>141</v>
      </c>
      <c r="BS30" s="217">
        <v>144</v>
      </c>
      <c r="BT30" s="217">
        <v>137</v>
      </c>
      <c r="BU30" s="217">
        <v>133</v>
      </c>
      <c r="BV30" s="217">
        <v>123</v>
      </c>
      <c r="BW30" s="217">
        <v>108</v>
      </c>
      <c r="BX30" s="217">
        <v>108</v>
      </c>
      <c r="BY30" s="217">
        <v>106</v>
      </c>
      <c r="BZ30" s="217">
        <v>99</v>
      </c>
      <c r="CA30" s="217">
        <v>94</v>
      </c>
      <c r="CB30" s="217">
        <v>89</v>
      </c>
      <c r="CC30" s="217">
        <v>84</v>
      </c>
      <c r="CD30" s="217">
        <v>82</v>
      </c>
      <c r="CE30" s="217">
        <v>81</v>
      </c>
      <c r="CF30" s="218">
        <v>79</v>
      </c>
    </row>
    <row r="31" spans="2:84" ht="26.25" customHeight="1">
      <c r="B31" s="207" t="s">
        <v>284</v>
      </c>
      <c r="D31" s="217">
        <v>0</v>
      </c>
      <c r="E31" s="217">
        <v>0</v>
      </c>
      <c r="F31" s="217">
        <v>0</v>
      </c>
      <c r="G31" s="217">
        <v>0</v>
      </c>
      <c r="H31" s="217">
        <v>0</v>
      </c>
      <c r="I31" s="217">
        <v>0</v>
      </c>
      <c r="J31" s="217">
        <v>0</v>
      </c>
      <c r="K31" s="217">
        <v>0</v>
      </c>
      <c r="L31" s="217">
        <v>0</v>
      </c>
      <c r="M31" s="217">
        <v>0</v>
      </c>
      <c r="N31" s="217">
        <v>0</v>
      </c>
      <c r="O31" s="217">
        <v>0</v>
      </c>
      <c r="P31" s="217">
        <v>0</v>
      </c>
      <c r="Q31" s="217">
        <v>0</v>
      </c>
      <c r="R31" s="217">
        <v>0</v>
      </c>
      <c r="S31" s="217">
        <v>0</v>
      </c>
      <c r="T31" s="217">
        <v>0</v>
      </c>
      <c r="U31" s="217">
        <v>0</v>
      </c>
      <c r="V31" s="217">
        <v>0</v>
      </c>
      <c r="W31" s="217">
        <v>0</v>
      </c>
      <c r="X31" s="217">
        <v>0</v>
      </c>
      <c r="Y31" s="217">
        <v>0</v>
      </c>
      <c r="Z31" s="217">
        <v>0</v>
      </c>
      <c r="AA31" s="217">
        <v>0</v>
      </c>
      <c r="AB31" s="217">
        <v>0</v>
      </c>
      <c r="AC31" s="217">
        <v>0</v>
      </c>
      <c r="AD31" s="217">
        <v>0</v>
      </c>
      <c r="AE31" s="217">
        <v>0</v>
      </c>
      <c r="AF31" s="217">
        <v>0</v>
      </c>
      <c r="AG31" s="217">
        <v>0</v>
      </c>
      <c r="AH31" s="217">
        <v>0</v>
      </c>
      <c r="AI31" s="217">
        <v>0</v>
      </c>
      <c r="AJ31" s="217">
        <v>96</v>
      </c>
      <c r="AK31" s="217">
        <v>124</v>
      </c>
      <c r="AL31" s="217">
        <v>165</v>
      </c>
      <c r="AM31" s="217">
        <v>195</v>
      </c>
      <c r="AN31" s="217">
        <v>201</v>
      </c>
      <c r="AO31" s="217">
        <v>200</v>
      </c>
      <c r="AP31" s="217">
        <v>210</v>
      </c>
      <c r="AQ31" s="217">
        <v>217</v>
      </c>
      <c r="AR31" s="217">
        <v>277</v>
      </c>
      <c r="AS31" s="217">
        <v>308</v>
      </c>
      <c r="AT31" s="217">
        <v>327</v>
      </c>
      <c r="AU31" s="217">
        <v>365</v>
      </c>
      <c r="AV31" s="217">
        <v>431</v>
      </c>
      <c r="AW31" s="217">
        <v>512</v>
      </c>
      <c r="AX31" s="217">
        <v>575</v>
      </c>
      <c r="AY31" s="217">
        <v>638</v>
      </c>
      <c r="AZ31" s="217">
        <v>714</v>
      </c>
      <c r="BA31" s="217">
        <v>758</v>
      </c>
      <c r="BB31" s="217">
        <v>782</v>
      </c>
      <c r="BC31" s="217">
        <v>537</v>
      </c>
      <c r="BD31" s="217">
        <v>0</v>
      </c>
      <c r="BE31" s="217">
        <v>0</v>
      </c>
      <c r="BF31" s="217">
        <v>0</v>
      </c>
      <c r="BG31" s="217">
        <v>0</v>
      </c>
      <c r="BH31" s="217">
        <v>0</v>
      </c>
      <c r="BI31" s="217">
        <v>0</v>
      </c>
      <c r="BJ31" s="217">
        <v>0</v>
      </c>
      <c r="BK31" s="217">
        <v>0</v>
      </c>
      <c r="BL31" s="217">
        <v>0</v>
      </c>
      <c r="BM31" s="217">
        <v>0</v>
      </c>
      <c r="BN31" s="217">
        <v>0</v>
      </c>
      <c r="BO31" s="217">
        <v>0</v>
      </c>
      <c r="BP31" s="217">
        <v>0</v>
      </c>
      <c r="BQ31" s="217">
        <v>0</v>
      </c>
      <c r="BR31" s="217">
        <v>0</v>
      </c>
      <c r="BS31" s="217">
        <v>0</v>
      </c>
      <c r="BT31" s="217">
        <v>0</v>
      </c>
      <c r="BU31" s="217">
        <v>0</v>
      </c>
      <c r="BV31" s="217">
        <v>0</v>
      </c>
      <c r="BW31" s="217">
        <v>0</v>
      </c>
      <c r="BX31" s="217">
        <v>0</v>
      </c>
      <c r="BY31" s="217">
        <v>0</v>
      </c>
      <c r="BZ31" s="217">
        <v>0</v>
      </c>
      <c r="CA31" s="217">
        <v>0</v>
      </c>
      <c r="CB31" s="217">
        <v>0</v>
      </c>
      <c r="CC31" s="217">
        <v>0</v>
      </c>
      <c r="CD31" s="217">
        <v>0</v>
      </c>
      <c r="CE31" s="217">
        <v>0</v>
      </c>
      <c r="CF31" s="218">
        <v>0</v>
      </c>
    </row>
    <row r="32" spans="2:84">
      <c r="B32" s="207" t="s">
        <v>386</v>
      </c>
      <c r="D32" s="217">
        <v>0</v>
      </c>
      <c r="E32" s="217">
        <v>0</v>
      </c>
      <c r="F32" s="217">
        <v>0</v>
      </c>
      <c r="G32" s="217">
        <v>0</v>
      </c>
      <c r="H32" s="217">
        <v>0</v>
      </c>
      <c r="I32" s="217">
        <v>0</v>
      </c>
      <c r="J32" s="217">
        <v>0</v>
      </c>
      <c r="K32" s="217">
        <v>0</v>
      </c>
      <c r="L32" s="217">
        <v>0</v>
      </c>
      <c r="M32" s="217">
        <v>0</v>
      </c>
      <c r="N32" s="217">
        <v>0</v>
      </c>
      <c r="O32" s="217">
        <v>0</v>
      </c>
      <c r="P32" s="217">
        <v>0</v>
      </c>
      <c r="Q32" s="217">
        <v>0</v>
      </c>
      <c r="R32" s="217">
        <v>0</v>
      </c>
      <c r="S32" s="217">
        <v>0</v>
      </c>
      <c r="T32" s="217">
        <v>0</v>
      </c>
      <c r="U32" s="217">
        <v>0</v>
      </c>
      <c r="V32" s="217">
        <v>0</v>
      </c>
      <c r="W32" s="217">
        <v>0</v>
      </c>
      <c r="X32" s="217">
        <v>0</v>
      </c>
      <c r="Y32" s="217">
        <v>0</v>
      </c>
      <c r="Z32" s="217">
        <v>0</v>
      </c>
      <c r="AA32" s="217">
        <v>0</v>
      </c>
      <c r="AB32" s="217">
        <v>0</v>
      </c>
      <c r="AC32" s="217">
        <v>0</v>
      </c>
      <c r="AD32" s="217">
        <v>0</v>
      </c>
      <c r="AE32" s="217">
        <v>0</v>
      </c>
      <c r="AF32" s="217">
        <v>0</v>
      </c>
      <c r="AG32" s="217">
        <v>0</v>
      </c>
      <c r="AH32" s="217">
        <v>0</v>
      </c>
      <c r="AI32" s="217">
        <v>0</v>
      </c>
      <c r="AJ32" s="217">
        <v>0</v>
      </c>
      <c r="AK32" s="217">
        <v>0</v>
      </c>
      <c r="AL32" s="217">
        <v>0</v>
      </c>
      <c r="AM32" s="217">
        <v>0</v>
      </c>
      <c r="AN32" s="217">
        <v>0</v>
      </c>
      <c r="AO32" s="217">
        <v>0</v>
      </c>
      <c r="AP32" s="217">
        <v>0</v>
      </c>
      <c r="AQ32" s="217">
        <v>0</v>
      </c>
      <c r="AR32" s="217">
        <v>1818</v>
      </c>
      <c r="AS32" s="217">
        <v>1771</v>
      </c>
      <c r="AT32" s="217">
        <v>1875</v>
      </c>
      <c r="AU32" s="217">
        <v>2138</v>
      </c>
      <c r="AV32" s="217">
        <v>2450</v>
      </c>
      <c r="AW32" s="217">
        <v>2646</v>
      </c>
      <c r="AX32" s="217">
        <v>2755</v>
      </c>
      <c r="AY32" s="217">
        <v>2840</v>
      </c>
      <c r="AZ32" s="217">
        <v>2854</v>
      </c>
      <c r="BA32" s="217">
        <v>2744</v>
      </c>
      <c r="BB32" s="217">
        <v>2625</v>
      </c>
      <c r="BC32" s="217">
        <v>2461</v>
      </c>
      <c r="BD32" s="217">
        <v>2282</v>
      </c>
      <c r="BE32" s="217">
        <v>2209</v>
      </c>
      <c r="BF32" s="217">
        <v>2194</v>
      </c>
      <c r="BG32" s="217">
        <v>2267</v>
      </c>
      <c r="BH32" s="217">
        <v>2387</v>
      </c>
      <c r="BI32" s="217">
        <v>2495</v>
      </c>
      <c r="BJ32" s="217">
        <v>2518</v>
      </c>
      <c r="BK32" s="217">
        <v>2527</v>
      </c>
      <c r="BL32" s="217">
        <v>2625</v>
      </c>
      <c r="BM32" s="217">
        <v>2981</v>
      </c>
      <c r="BN32" s="217">
        <v>3224</v>
      </c>
      <c r="BO32" s="217">
        <v>3356</v>
      </c>
      <c r="BP32" s="217">
        <v>3502</v>
      </c>
      <c r="BQ32" s="217">
        <v>3520</v>
      </c>
      <c r="BR32" s="217">
        <v>3457</v>
      </c>
      <c r="BS32" s="217">
        <v>3360</v>
      </c>
      <c r="BT32" s="217">
        <v>3230</v>
      </c>
      <c r="BU32" s="217">
        <v>3063</v>
      </c>
      <c r="BV32" s="217">
        <v>2736</v>
      </c>
      <c r="BW32" s="217">
        <v>2187</v>
      </c>
      <c r="BX32" s="217">
        <v>1843</v>
      </c>
      <c r="BY32" s="217">
        <v>1599</v>
      </c>
      <c r="BZ32" s="217">
        <v>1388</v>
      </c>
      <c r="CA32" s="217">
        <v>1269</v>
      </c>
      <c r="CB32" s="217">
        <v>1148</v>
      </c>
      <c r="CC32" s="217">
        <v>763</v>
      </c>
      <c r="CD32" s="217">
        <v>662</v>
      </c>
      <c r="CE32" s="217">
        <v>622</v>
      </c>
      <c r="CF32" s="218">
        <v>493</v>
      </c>
    </row>
    <row r="33" spans="2:84">
      <c r="B33" s="207" t="s">
        <v>387</v>
      </c>
      <c r="D33" s="217">
        <v>0</v>
      </c>
      <c r="E33" s="217">
        <v>0</v>
      </c>
      <c r="F33" s="217">
        <v>0</v>
      </c>
      <c r="G33" s="217">
        <v>0</v>
      </c>
      <c r="H33" s="217">
        <v>0</v>
      </c>
      <c r="I33" s="217">
        <v>0</v>
      </c>
      <c r="J33" s="217">
        <v>0</v>
      </c>
      <c r="K33" s="217">
        <v>0</v>
      </c>
      <c r="L33" s="217">
        <v>0</v>
      </c>
      <c r="M33" s="217">
        <v>0</v>
      </c>
      <c r="N33" s="217">
        <v>0</v>
      </c>
      <c r="O33" s="217">
        <v>0</v>
      </c>
      <c r="P33" s="217">
        <v>0</v>
      </c>
      <c r="Q33" s="217">
        <v>0</v>
      </c>
      <c r="R33" s="217">
        <v>0</v>
      </c>
      <c r="S33" s="217">
        <v>0</v>
      </c>
      <c r="T33" s="217">
        <v>0</v>
      </c>
      <c r="U33" s="217">
        <v>0</v>
      </c>
      <c r="V33" s="217">
        <v>0</v>
      </c>
      <c r="W33" s="217">
        <v>0</v>
      </c>
      <c r="X33" s="217">
        <v>0</v>
      </c>
      <c r="Y33" s="217">
        <v>0</v>
      </c>
      <c r="Z33" s="217">
        <v>0</v>
      </c>
      <c r="AA33" s="217">
        <v>0</v>
      </c>
      <c r="AB33" s="217">
        <v>0</v>
      </c>
      <c r="AC33" s="217">
        <v>0</v>
      </c>
      <c r="AD33" s="217">
        <v>0</v>
      </c>
      <c r="AE33" s="217">
        <v>0</v>
      </c>
      <c r="AF33" s="217">
        <v>0</v>
      </c>
      <c r="AG33" s="217">
        <v>0</v>
      </c>
      <c r="AH33" s="217">
        <v>1094</v>
      </c>
      <c r="AI33" s="217">
        <v>1067</v>
      </c>
      <c r="AJ33" s="217">
        <v>1037</v>
      </c>
      <c r="AK33" s="217">
        <v>1096</v>
      </c>
      <c r="AL33" s="217">
        <v>1129</v>
      </c>
      <c r="AM33" s="217">
        <v>1055</v>
      </c>
      <c r="AN33" s="217">
        <v>1022</v>
      </c>
      <c r="AO33" s="217">
        <v>1058</v>
      </c>
      <c r="AP33" s="217">
        <v>1071</v>
      </c>
      <c r="AQ33" s="217">
        <v>1130</v>
      </c>
      <c r="AR33" s="217">
        <v>1227</v>
      </c>
      <c r="AS33" s="217">
        <v>1324</v>
      </c>
      <c r="AT33" s="217">
        <v>1443</v>
      </c>
      <c r="AU33" s="217">
        <v>1617</v>
      </c>
      <c r="AV33" s="217">
        <v>1821</v>
      </c>
      <c r="AW33" s="217">
        <v>1975</v>
      </c>
      <c r="AX33" s="217">
        <v>2123</v>
      </c>
      <c r="AY33" s="217">
        <v>2218</v>
      </c>
      <c r="AZ33" s="217">
        <v>2240</v>
      </c>
      <c r="BA33" s="217">
        <v>2285</v>
      </c>
      <c r="BB33" s="217">
        <v>2288</v>
      </c>
      <c r="BC33" s="217">
        <v>2328</v>
      </c>
      <c r="BD33" s="217">
        <v>2384</v>
      </c>
      <c r="BE33" s="217">
        <v>2427</v>
      </c>
      <c r="BF33" s="217">
        <v>2483</v>
      </c>
      <c r="BG33" s="217">
        <v>2504</v>
      </c>
      <c r="BH33" s="217">
        <v>2510</v>
      </c>
      <c r="BI33" s="217">
        <v>2475</v>
      </c>
      <c r="BJ33" s="217">
        <v>2443</v>
      </c>
      <c r="BK33" s="217">
        <v>2415</v>
      </c>
      <c r="BL33" s="217">
        <v>2332</v>
      </c>
      <c r="BM33" s="217">
        <v>2031</v>
      </c>
      <c r="BN33" s="217">
        <v>1827</v>
      </c>
      <c r="BO33" s="217">
        <v>1577</v>
      </c>
      <c r="BP33" s="217">
        <v>965</v>
      </c>
      <c r="BQ33" s="217">
        <v>366</v>
      </c>
      <c r="BR33" s="217">
        <v>133</v>
      </c>
      <c r="BS33" s="217">
        <v>74</v>
      </c>
      <c r="BT33" s="217">
        <v>52</v>
      </c>
      <c r="BU33" s="217">
        <v>40</v>
      </c>
      <c r="BV33" s="217">
        <v>32</v>
      </c>
      <c r="BW33" s="217">
        <v>26</v>
      </c>
      <c r="BX33" s="217">
        <v>23</v>
      </c>
      <c r="BY33" s="217">
        <v>21</v>
      </c>
      <c r="BZ33" s="217">
        <v>19</v>
      </c>
      <c r="CA33" s="217">
        <v>18</v>
      </c>
      <c r="CB33" s="217">
        <v>16</v>
      </c>
      <c r="CC33" s="217">
        <v>14</v>
      </c>
      <c r="CD33" s="217">
        <v>13</v>
      </c>
      <c r="CE33" s="217">
        <v>11</v>
      </c>
      <c r="CF33" s="218">
        <v>9</v>
      </c>
    </row>
    <row r="34" spans="2:84">
      <c r="B34" s="219" t="s">
        <v>360</v>
      </c>
      <c r="D34" s="217">
        <v>0</v>
      </c>
      <c r="E34" s="217">
        <v>0</v>
      </c>
      <c r="F34" s="217">
        <v>0</v>
      </c>
      <c r="G34" s="217">
        <v>0</v>
      </c>
      <c r="H34" s="217">
        <v>0</v>
      </c>
      <c r="I34" s="217">
        <v>0</v>
      </c>
      <c r="J34" s="217">
        <v>0</v>
      </c>
      <c r="K34" s="217">
        <v>0</v>
      </c>
      <c r="L34" s="217">
        <v>0</v>
      </c>
      <c r="M34" s="217">
        <v>0</v>
      </c>
      <c r="N34" s="217">
        <v>0</v>
      </c>
      <c r="O34" s="217">
        <v>0</v>
      </c>
      <c r="P34" s="217">
        <v>0</v>
      </c>
      <c r="Q34" s="217">
        <v>0</v>
      </c>
      <c r="R34" s="217">
        <v>0</v>
      </c>
      <c r="S34" s="217">
        <v>0</v>
      </c>
      <c r="T34" s="217">
        <v>0</v>
      </c>
      <c r="U34" s="217">
        <v>0</v>
      </c>
      <c r="V34" s="217">
        <v>0</v>
      </c>
      <c r="W34" s="217">
        <v>0</v>
      </c>
      <c r="X34" s="217">
        <v>0</v>
      </c>
      <c r="Y34" s="217">
        <v>0</v>
      </c>
      <c r="Z34" s="217">
        <v>0</v>
      </c>
      <c r="AA34" s="217">
        <v>0</v>
      </c>
      <c r="AB34" s="217">
        <v>0</v>
      </c>
      <c r="AC34" s="217">
        <v>0</v>
      </c>
      <c r="AD34" s="217">
        <v>0</v>
      </c>
      <c r="AE34" s="217">
        <v>0</v>
      </c>
      <c r="AF34" s="217">
        <v>0</v>
      </c>
      <c r="AG34" s="217">
        <v>0</v>
      </c>
      <c r="AH34" s="217">
        <v>0</v>
      </c>
      <c r="AI34" s="217">
        <v>0</v>
      </c>
      <c r="AJ34" s="217">
        <v>0</v>
      </c>
      <c r="AK34" s="217">
        <v>0</v>
      </c>
      <c r="AL34" s="217">
        <v>0</v>
      </c>
      <c r="AM34" s="217">
        <v>0</v>
      </c>
      <c r="AN34" s="217">
        <v>975</v>
      </c>
      <c r="AO34" s="217">
        <v>1001</v>
      </c>
      <c r="AP34" s="217">
        <v>997</v>
      </c>
      <c r="AQ34" s="217">
        <v>1029</v>
      </c>
      <c r="AR34" s="217">
        <v>1081</v>
      </c>
      <c r="AS34" s="217">
        <v>1126</v>
      </c>
      <c r="AT34" s="217">
        <v>1187</v>
      </c>
      <c r="AU34" s="217">
        <v>1302</v>
      </c>
      <c r="AV34" s="217">
        <v>1440</v>
      </c>
      <c r="AW34" s="217">
        <v>1533</v>
      </c>
      <c r="AX34" s="217">
        <v>1611</v>
      </c>
      <c r="AY34" s="217">
        <v>1634</v>
      </c>
      <c r="AZ34" s="217">
        <v>1622</v>
      </c>
      <c r="BA34" s="217">
        <v>1618</v>
      </c>
      <c r="BB34" s="217">
        <v>1581</v>
      </c>
      <c r="BC34" s="217">
        <v>1569</v>
      </c>
      <c r="BD34" s="217">
        <v>1573</v>
      </c>
      <c r="BE34" s="217">
        <v>1572</v>
      </c>
      <c r="BF34" s="217">
        <v>1586</v>
      </c>
      <c r="BG34" s="217">
        <v>1570</v>
      </c>
      <c r="BH34" s="217">
        <v>1543</v>
      </c>
      <c r="BI34" s="217">
        <v>1500</v>
      </c>
      <c r="BJ34" s="217">
        <v>1456</v>
      </c>
      <c r="BK34" s="217">
        <v>1413</v>
      </c>
      <c r="BL34" s="217">
        <v>1346</v>
      </c>
      <c r="BM34" s="217">
        <v>1177</v>
      </c>
      <c r="BN34" s="217">
        <v>1054</v>
      </c>
      <c r="BO34" s="217">
        <v>909</v>
      </c>
      <c r="BP34" s="217">
        <v>566</v>
      </c>
      <c r="BQ34" s="217">
        <v>192</v>
      </c>
      <c r="BR34" s="217">
        <v>38</v>
      </c>
      <c r="BS34" s="217">
        <v>10</v>
      </c>
      <c r="BT34" s="217">
        <v>3</v>
      </c>
      <c r="BU34" s="217">
        <v>2</v>
      </c>
      <c r="BV34" s="217">
        <v>0</v>
      </c>
      <c r="BW34" s="217">
        <v>0</v>
      </c>
      <c r="BX34" s="217">
        <v>0</v>
      </c>
      <c r="BY34" s="217">
        <v>0</v>
      </c>
      <c r="BZ34" s="217">
        <v>0</v>
      </c>
      <c r="CA34" s="217">
        <v>0</v>
      </c>
      <c r="CB34" s="217">
        <v>0</v>
      </c>
      <c r="CC34" s="217">
        <v>0</v>
      </c>
      <c r="CD34" s="217">
        <v>0</v>
      </c>
      <c r="CE34" s="217">
        <v>0</v>
      </c>
      <c r="CF34" s="218">
        <v>0</v>
      </c>
    </row>
    <row r="35" spans="2:84">
      <c r="B35" s="219" t="s">
        <v>366</v>
      </c>
      <c r="D35" s="217">
        <v>0</v>
      </c>
      <c r="E35" s="217">
        <v>0</v>
      </c>
      <c r="F35" s="217">
        <v>0</v>
      </c>
      <c r="G35" s="217">
        <v>0</v>
      </c>
      <c r="H35" s="217">
        <v>0</v>
      </c>
      <c r="I35" s="217">
        <v>0</v>
      </c>
      <c r="J35" s="217">
        <v>0</v>
      </c>
      <c r="K35" s="217">
        <v>0</v>
      </c>
      <c r="L35" s="217">
        <v>0</v>
      </c>
      <c r="M35" s="217">
        <v>0</v>
      </c>
      <c r="N35" s="217">
        <v>0</v>
      </c>
      <c r="O35" s="217">
        <v>0</v>
      </c>
      <c r="P35" s="217">
        <v>0</v>
      </c>
      <c r="Q35" s="217">
        <v>0</v>
      </c>
      <c r="R35" s="217">
        <v>0</v>
      </c>
      <c r="S35" s="217">
        <v>0</v>
      </c>
      <c r="T35" s="217">
        <v>0</v>
      </c>
      <c r="U35" s="217">
        <v>0</v>
      </c>
      <c r="V35" s="217">
        <v>0</v>
      </c>
      <c r="W35" s="217">
        <v>0</v>
      </c>
      <c r="X35" s="217">
        <v>0</v>
      </c>
      <c r="Y35" s="217">
        <v>0</v>
      </c>
      <c r="Z35" s="217">
        <v>0</v>
      </c>
      <c r="AA35" s="217">
        <v>0</v>
      </c>
      <c r="AB35" s="217">
        <v>0</v>
      </c>
      <c r="AC35" s="217">
        <v>0</v>
      </c>
      <c r="AD35" s="217">
        <v>0</v>
      </c>
      <c r="AE35" s="217">
        <v>0</v>
      </c>
      <c r="AF35" s="217">
        <v>0</v>
      </c>
      <c r="AG35" s="217">
        <v>0</v>
      </c>
      <c r="AH35" s="217">
        <v>0</v>
      </c>
      <c r="AI35" s="217">
        <v>0</v>
      </c>
      <c r="AJ35" s="217">
        <v>0</v>
      </c>
      <c r="AK35" s="217">
        <v>0</v>
      </c>
      <c r="AL35" s="217">
        <v>0</v>
      </c>
      <c r="AM35" s="217">
        <v>0</v>
      </c>
      <c r="AN35" s="217">
        <v>47</v>
      </c>
      <c r="AO35" s="217">
        <v>56</v>
      </c>
      <c r="AP35" s="217">
        <v>74</v>
      </c>
      <c r="AQ35" s="217">
        <v>101</v>
      </c>
      <c r="AR35" s="217">
        <v>146</v>
      </c>
      <c r="AS35" s="217">
        <v>199</v>
      </c>
      <c r="AT35" s="217">
        <v>256</v>
      </c>
      <c r="AU35" s="217">
        <v>315</v>
      </c>
      <c r="AV35" s="217">
        <v>381</v>
      </c>
      <c r="AW35" s="217">
        <v>442</v>
      </c>
      <c r="AX35" s="217">
        <v>511</v>
      </c>
      <c r="AY35" s="217">
        <v>584</v>
      </c>
      <c r="AZ35" s="217">
        <v>618</v>
      </c>
      <c r="BA35" s="217">
        <v>667</v>
      </c>
      <c r="BB35" s="217">
        <v>707</v>
      </c>
      <c r="BC35" s="217">
        <v>759</v>
      </c>
      <c r="BD35" s="217">
        <v>811</v>
      </c>
      <c r="BE35" s="217">
        <v>856</v>
      </c>
      <c r="BF35" s="217">
        <v>898</v>
      </c>
      <c r="BG35" s="217">
        <v>934</v>
      </c>
      <c r="BH35" s="217">
        <v>967</v>
      </c>
      <c r="BI35" s="217">
        <v>975</v>
      </c>
      <c r="BJ35" s="217">
        <v>987</v>
      </c>
      <c r="BK35" s="217">
        <v>1002</v>
      </c>
      <c r="BL35" s="217">
        <v>986</v>
      </c>
      <c r="BM35" s="217">
        <v>854</v>
      </c>
      <c r="BN35" s="217">
        <v>773</v>
      </c>
      <c r="BO35" s="217">
        <v>668</v>
      </c>
      <c r="BP35" s="217">
        <v>399</v>
      </c>
      <c r="BQ35" s="217">
        <v>174</v>
      </c>
      <c r="BR35" s="217">
        <v>95</v>
      </c>
      <c r="BS35" s="217">
        <v>65</v>
      </c>
      <c r="BT35" s="217">
        <v>49</v>
      </c>
      <c r="BU35" s="217">
        <v>39</v>
      </c>
      <c r="BV35" s="217">
        <v>32</v>
      </c>
      <c r="BW35" s="217">
        <v>25</v>
      </c>
      <c r="BX35" s="217">
        <v>23</v>
      </c>
      <c r="BY35" s="217">
        <v>21</v>
      </c>
      <c r="BZ35" s="217">
        <v>19</v>
      </c>
      <c r="CA35" s="217">
        <v>18</v>
      </c>
      <c r="CB35" s="217">
        <v>16</v>
      </c>
      <c r="CC35" s="217">
        <v>14</v>
      </c>
      <c r="CD35" s="217">
        <v>13</v>
      </c>
      <c r="CE35" s="217">
        <v>11</v>
      </c>
      <c r="CF35" s="218">
        <v>9</v>
      </c>
    </row>
    <row r="36" spans="2:84">
      <c r="B36" s="207" t="s">
        <v>374</v>
      </c>
      <c r="D36" s="217">
        <v>0</v>
      </c>
      <c r="E36" s="217">
        <v>0</v>
      </c>
      <c r="F36" s="217">
        <v>0</v>
      </c>
      <c r="G36" s="217">
        <v>0</v>
      </c>
      <c r="H36" s="217">
        <v>0</v>
      </c>
      <c r="I36" s="217">
        <v>0</v>
      </c>
      <c r="J36" s="217">
        <v>0</v>
      </c>
      <c r="K36" s="217">
        <v>0</v>
      </c>
      <c r="L36" s="217">
        <v>0</v>
      </c>
      <c r="M36" s="217">
        <v>0</v>
      </c>
      <c r="N36" s="217">
        <v>0</v>
      </c>
      <c r="O36" s="217">
        <v>0</v>
      </c>
      <c r="P36" s="217">
        <v>0</v>
      </c>
      <c r="Q36" s="217">
        <v>0</v>
      </c>
      <c r="R36" s="217">
        <v>0</v>
      </c>
      <c r="S36" s="217">
        <v>0</v>
      </c>
      <c r="T36" s="217">
        <v>0</v>
      </c>
      <c r="U36" s="217">
        <v>0</v>
      </c>
      <c r="V36" s="217">
        <v>0</v>
      </c>
      <c r="W36" s="217">
        <v>0</v>
      </c>
      <c r="X36" s="217">
        <v>0</v>
      </c>
      <c r="Y36" s="217">
        <v>0</v>
      </c>
      <c r="Z36" s="217">
        <v>0</v>
      </c>
      <c r="AA36" s="217">
        <v>0</v>
      </c>
      <c r="AB36" s="217">
        <v>0</v>
      </c>
      <c r="AC36" s="217">
        <v>0</v>
      </c>
      <c r="AD36" s="217">
        <v>0</v>
      </c>
      <c r="AE36" s="217">
        <v>0</v>
      </c>
      <c r="AF36" s="217">
        <v>0</v>
      </c>
      <c r="AG36" s="217">
        <v>0</v>
      </c>
      <c r="AH36" s="217">
        <v>0</v>
      </c>
      <c r="AI36" s="217">
        <v>1115</v>
      </c>
      <c r="AJ36" s="217">
        <v>1316</v>
      </c>
      <c r="AK36" s="217">
        <v>1846</v>
      </c>
      <c r="AL36" s="217">
        <v>2376</v>
      </c>
      <c r="AM36" s="217">
        <v>2685</v>
      </c>
      <c r="AN36" s="217">
        <v>2858</v>
      </c>
      <c r="AO36" s="217">
        <v>2992</v>
      </c>
      <c r="AP36" s="217">
        <v>2988</v>
      </c>
      <c r="AQ36" s="217">
        <v>2790</v>
      </c>
      <c r="AR36" s="217">
        <v>2370</v>
      </c>
      <c r="AS36" s="217">
        <v>2370</v>
      </c>
      <c r="AT36" s="217">
        <v>2449</v>
      </c>
      <c r="AU36" s="217">
        <v>3018</v>
      </c>
      <c r="AV36" s="217">
        <v>3536</v>
      </c>
      <c r="AW36" s="217">
        <v>3776</v>
      </c>
      <c r="AX36" s="217">
        <v>3882</v>
      </c>
      <c r="AY36" s="217">
        <v>3876</v>
      </c>
      <c r="AZ36" s="217">
        <v>3750</v>
      </c>
      <c r="BA36" s="217">
        <v>2238</v>
      </c>
      <c r="BB36" s="217">
        <v>2192</v>
      </c>
      <c r="BC36" s="217">
        <v>2202</v>
      </c>
      <c r="BD36" s="217">
        <v>2230</v>
      </c>
      <c r="BE36" s="217">
        <v>2235</v>
      </c>
      <c r="BF36" s="217">
        <v>2213</v>
      </c>
      <c r="BG36" s="217">
        <v>2218</v>
      </c>
      <c r="BH36" s="217">
        <v>2187</v>
      </c>
      <c r="BI36" s="217">
        <v>2142</v>
      </c>
      <c r="BJ36" s="217">
        <v>2135</v>
      </c>
      <c r="BK36" s="217">
        <v>2117</v>
      </c>
      <c r="BL36" s="217">
        <v>2087</v>
      </c>
      <c r="BM36" s="217">
        <v>1935</v>
      </c>
      <c r="BN36" s="217">
        <v>1803</v>
      </c>
      <c r="BO36" s="217">
        <v>1619</v>
      </c>
      <c r="BP36" s="217">
        <v>1254</v>
      </c>
      <c r="BQ36" s="217">
        <v>939</v>
      </c>
      <c r="BR36" s="217">
        <v>799</v>
      </c>
      <c r="BS36" s="217">
        <v>706</v>
      </c>
      <c r="BT36" s="217">
        <v>625</v>
      </c>
      <c r="BU36" s="217">
        <v>588</v>
      </c>
      <c r="BV36" s="217">
        <v>494</v>
      </c>
      <c r="BW36" s="217">
        <v>359</v>
      </c>
      <c r="BX36" s="217">
        <v>272</v>
      </c>
      <c r="BY36" s="217">
        <v>210</v>
      </c>
      <c r="BZ36" s="217">
        <v>166</v>
      </c>
      <c r="CA36" s="217">
        <v>132</v>
      </c>
      <c r="CB36" s="217">
        <v>103</v>
      </c>
      <c r="CC36" s="217">
        <v>20</v>
      </c>
      <c r="CD36" s="217">
        <v>0</v>
      </c>
      <c r="CE36" s="217">
        <v>0</v>
      </c>
      <c r="CF36" s="218">
        <v>0</v>
      </c>
    </row>
    <row r="37" spans="2:84">
      <c r="B37" s="207" t="s">
        <v>367</v>
      </c>
      <c r="D37" s="217">
        <v>0</v>
      </c>
      <c r="E37" s="217">
        <v>0</v>
      </c>
      <c r="F37" s="217">
        <v>0</v>
      </c>
      <c r="G37" s="217">
        <v>0</v>
      </c>
      <c r="H37" s="217">
        <v>0</v>
      </c>
      <c r="I37" s="217">
        <v>0</v>
      </c>
      <c r="J37" s="217">
        <v>0</v>
      </c>
      <c r="K37" s="217">
        <v>0</v>
      </c>
      <c r="L37" s="217">
        <v>0</v>
      </c>
      <c r="M37" s="217">
        <v>0</v>
      </c>
      <c r="N37" s="217">
        <v>0</v>
      </c>
      <c r="O37" s="217">
        <v>0</v>
      </c>
      <c r="P37" s="217">
        <v>0</v>
      </c>
      <c r="Q37" s="217">
        <v>0</v>
      </c>
      <c r="R37" s="217">
        <v>0</v>
      </c>
      <c r="S37" s="217">
        <v>0</v>
      </c>
      <c r="T37" s="217">
        <v>0</v>
      </c>
      <c r="U37" s="217">
        <v>0</v>
      </c>
      <c r="V37" s="217">
        <v>0</v>
      </c>
      <c r="W37" s="217">
        <v>0</v>
      </c>
      <c r="X37" s="217">
        <v>0</v>
      </c>
      <c r="Y37" s="217">
        <v>0</v>
      </c>
      <c r="Z37" s="217">
        <v>0</v>
      </c>
      <c r="AA37" s="217">
        <v>0</v>
      </c>
      <c r="AB37" s="217">
        <v>0</v>
      </c>
      <c r="AC37" s="217">
        <v>0</v>
      </c>
      <c r="AD37" s="217">
        <v>0</v>
      </c>
      <c r="AE37" s="217">
        <v>0</v>
      </c>
      <c r="AF37" s="217">
        <v>0</v>
      </c>
      <c r="AG37" s="217">
        <v>0</v>
      </c>
      <c r="AH37" s="217">
        <v>0</v>
      </c>
      <c r="AI37" s="217">
        <v>0</v>
      </c>
      <c r="AJ37" s="217">
        <v>0</v>
      </c>
      <c r="AK37" s="217">
        <v>0</v>
      </c>
      <c r="AL37" s="217">
        <v>0</v>
      </c>
      <c r="AM37" s="217">
        <v>0</v>
      </c>
      <c r="AN37" s="217">
        <v>0</v>
      </c>
      <c r="AO37" s="217">
        <v>0</v>
      </c>
      <c r="AP37" s="217">
        <v>0</v>
      </c>
      <c r="AQ37" s="217">
        <v>0</v>
      </c>
      <c r="AR37" s="217">
        <v>0</v>
      </c>
      <c r="AS37" s="217">
        <v>0</v>
      </c>
      <c r="AT37" s="217">
        <v>0</v>
      </c>
      <c r="AU37" s="217">
        <v>0</v>
      </c>
      <c r="AV37" s="217">
        <v>0</v>
      </c>
      <c r="AW37" s="217">
        <v>0</v>
      </c>
      <c r="AX37" s="217">
        <v>0</v>
      </c>
      <c r="AY37" s="217">
        <v>0</v>
      </c>
      <c r="AZ37" s="217">
        <v>0</v>
      </c>
      <c r="BA37" s="217">
        <v>0</v>
      </c>
      <c r="BB37" s="217">
        <v>0</v>
      </c>
      <c r="BC37" s="217">
        <v>0</v>
      </c>
      <c r="BD37" s="217">
        <v>0</v>
      </c>
      <c r="BE37" s="217">
        <v>0</v>
      </c>
      <c r="BF37" s="217">
        <v>0</v>
      </c>
      <c r="BG37" s="217">
        <v>192</v>
      </c>
      <c r="BH37" s="217">
        <v>187</v>
      </c>
      <c r="BI37" s="217">
        <v>182</v>
      </c>
      <c r="BJ37" s="217">
        <v>176</v>
      </c>
      <c r="BK37" s="217">
        <v>170</v>
      </c>
      <c r="BL37" s="217">
        <v>164</v>
      </c>
      <c r="BM37" s="217">
        <v>157</v>
      </c>
      <c r="BN37" s="217">
        <v>152</v>
      </c>
      <c r="BO37" s="217">
        <v>146</v>
      </c>
      <c r="BP37" s="217">
        <v>137</v>
      </c>
      <c r="BQ37" s="217">
        <v>137</v>
      </c>
      <c r="BR37" s="217">
        <v>131</v>
      </c>
      <c r="BS37" s="217">
        <v>126</v>
      </c>
      <c r="BT37" s="217">
        <v>120</v>
      </c>
      <c r="BU37" s="217">
        <v>114</v>
      </c>
      <c r="BV37" s="217">
        <v>108</v>
      </c>
      <c r="BW37" s="217">
        <v>105</v>
      </c>
      <c r="BX37" s="217">
        <v>89</v>
      </c>
      <c r="BY37" s="217">
        <v>84</v>
      </c>
      <c r="BZ37" s="217">
        <v>79</v>
      </c>
      <c r="CA37" s="217">
        <v>73</v>
      </c>
      <c r="CB37" s="217">
        <v>67</v>
      </c>
      <c r="CC37" s="217">
        <v>62</v>
      </c>
      <c r="CD37" s="217">
        <v>58</v>
      </c>
      <c r="CE37" s="217">
        <v>56</v>
      </c>
      <c r="CF37" s="218">
        <v>53</v>
      </c>
    </row>
    <row r="38" spans="2:84">
      <c r="B38" s="247" t="s">
        <v>298</v>
      </c>
      <c r="D38" s="217">
        <v>0</v>
      </c>
      <c r="E38" s="217">
        <v>0</v>
      </c>
      <c r="F38" s="217">
        <v>0</v>
      </c>
      <c r="G38" s="217">
        <v>0</v>
      </c>
      <c r="H38" s="217">
        <v>0</v>
      </c>
      <c r="I38" s="217">
        <v>0</v>
      </c>
      <c r="J38" s="217">
        <v>0</v>
      </c>
      <c r="K38" s="217">
        <v>0</v>
      </c>
      <c r="L38" s="217">
        <v>0</v>
      </c>
      <c r="M38" s="217">
        <v>0</v>
      </c>
      <c r="N38" s="217">
        <v>0</v>
      </c>
      <c r="O38" s="217">
        <v>0</v>
      </c>
      <c r="P38" s="217">
        <v>0</v>
      </c>
      <c r="Q38" s="217">
        <v>0</v>
      </c>
      <c r="R38" s="217">
        <v>0</v>
      </c>
      <c r="S38" s="217">
        <v>0</v>
      </c>
      <c r="T38" s="217">
        <v>0</v>
      </c>
      <c r="U38" s="217">
        <v>0</v>
      </c>
      <c r="V38" s="217">
        <v>0</v>
      </c>
      <c r="W38" s="217">
        <v>0</v>
      </c>
      <c r="X38" s="217">
        <v>0</v>
      </c>
      <c r="Y38" s="217">
        <v>0</v>
      </c>
      <c r="Z38" s="217">
        <v>0</v>
      </c>
      <c r="AA38" s="217">
        <v>0</v>
      </c>
      <c r="AB38" s="217">
        <v>0</v>
      </c>
      <c r="AC38" s="217">
        <v>0</v>
      </c>
      <c r="AD38" s="217">
        <v>0</v>
      </c>
      <c r="AE38" s="217">
        <v>0</v>
      </c>
      <c r="AF38" s="217">
        <v>0</v>
      </c>
      <c r="AG38" s="217">
        <v>0</v>
      </c>
      <c r="AH38" s="217">
        <v>0</v>
      </c>
      <c r="AI38" s="217">
        <v>0</v>
      </c>
      <c r="AJ38" s="217">
        <v>0</v>
      </c>
      <c r="AK38" s="217">
        <v>0</v>
      </c>
      <c r="AL38" s="217">
        <v>0</v>
      </c>
      <c r="AM38" s="217">
        <v>0</v>
      </c>
      <c r="AN38" s="217">
        <v>0</v>
      </c>
      <c r="AO38" s="217">
        <v>0</v>
      </c>
      <c r="AP38" s="217">
        <v>0</v>
      </c>
      <c r="AQ38" s="217">
        <v>0</v>
      </c>
      <c r="AR38" s="217">
        <v>0</v>
      </c>
      <c r="AS38" s="217">
        <v>0</v>
      </c>
      <c r="AT38" s="217">
        <v>0</v>
      </c>
      <c r="AU38" s="217">
        <v>0</v>
      </c>
      <c r="AV38" s="217">
        <v>0</v>
      </c>
      <c r="AW38" s="217">
        <v>0</v>
      </c>
      <c r="AX38" s="217">
        <v>0</v>
      </c>
      <c r="AY38" s="217">
        <v>0</v>
      </c>
      <c r="AZ38" s="217">
        <v>1931</v>
      </c>
      <c r="BA38" s="217">
        <v>1252</v>
      </c>
      <c r="BB38" s="217">
        <v>1110</v>
      </c>
      <c r="BC38" s="217">
        <v>1177</v>
      </c>
      <c r="BD38" s="217">
        <v>1022</v>
      </c>
      <c r="BE38" s="217">
        <v>932</v>
      </c>
      <c r="BF38" s="217">
        <v>920</v>
      </c>
      <c r="BG38" s="217">
        <v>898</v>
      </c>
      <c r="BH38" s="217">
        <v>819</v>
      </c>
      <c r="BI38" s="217">
        <v>870</v>
      </c>
      <c r="BJ38" s="217">
        <v>927</v>
      </c>
      <c r="BK38" s="217">
        <v>818</v>
      </c>
      <c r="BL38" s="217">
        <v>1025</v>
      </c>
      <c r="BM38" s="217">
        <v>1538</v>
      </c>
      <c r="BN38" s="217">
        <v>1415</v>
      </c>
      <c r="BO38" s="217">
        <v>1515</v>
      </c>
      <c r="BP38" s="217">
        <v>1507</v>
      </c>
      <c r="BQ38" s="217">
        <v>1273</v>
      </c>
      <c r="BR38" s="217">
        <v>885</v>
      </c>
      <c r="BS38" s="217">
        <v>652</v>
      </c>
      <c r="BT38" s="217">
        <v>564</v>
      </c>
      <c r="BU38" s="217">
        <v>443</v>
      </c>
      <c r="BV38" s="217">
        <v>333</v>
      </c>
      <c r="BW38" s="217">
        <v>171</v>
      </c>
      <c r="BX38" s="217">
        <v>277</v>
      </c>
      <c r="BY38" s="217">
        <v>127</v>
      </c>
      <c r="BZ38" s="217">
        <v>78</v>
      </c>
      <c r="CA38" s="217">
        <v>66</v>
      </c>
      <c r="CB38" s="217">
        <v>59</v>
      </c>
      <c r="CC38" s="217">
        <v>41</v>
      </c>
      <c r="CD38" s="217">
        <v>40</v>
      </c>
      <c r="CE38" s="217">
        <v>39</v>
      </c>
      <c r="CF38" s="218">
        <v>39</v>
      </c>
    </row>
    <row r="39" spans="2:84">
      <c r="B39" s="219" t="s">
        <v>273</v>
      </c>
      <c r="D39" s="217">
        <v>0</v>
      </c>
      <c r="E39" s="217">
        <v>0</v>
      </c>
      <c r="F39" s="217">
        <v>0</v>
      </c>
      <c r="G39" s="217">
        <v>0</v>
      </c>
      <c r="H39" s="217">
        <v>0</v>
      </c>
      <c r="I39" s="217">
        <v>0</v>
      </c>
      <c r="J39" s="217">
        <v>0</v>
      </c>
      <c r="K39" s="217">
        <v>0</v>
      </c>
      <c r="L39" s="217">
        <v>0</v>
      </c>
      <c r="M39" s="217">
        <v>0</v>
      </c>
      <c r="N39" s="217">
        <v>0</v>
      </c>
      <c r="O39" s="217">
        <v>0</v>
      </c>
      <c r="P39" s="217">
        <v>0</v>
      </c>
      <c r="Q39" s="217">
        <v>0</v>
      </c>
      <c r="R39" s="217">
        <v>0</v>
      </c>
      <c r="S39" s="217">
        <v>0</v>
      </c>
      <c r="T39" s="217">
        <v>0</v>
      </c>
      <c r="U39" s="217">
        <v>0</v>
      </c>
      <c r="V39" s="217">
        <v>0</v>
      </c>
      <c r="W39" s="217">
        <v>0</v>
      </c>
      <c r="X39" s="217">
        <v>0</v>
      </c>
      <c r="Y39" s="217">
        <v>0</v>
      </c>
      <c r="Z39" s="217">
        <v>0</v>
      </c>
      <c r="AA39" s="217">
        <v>0</v>
      </c>
      <c r="AB39" s="217">
        <v>0</v>
      </c>
      <c r="AC39" s="217">
        <v>0</v>
      </c>
      <c r="AD39" s="217">
        <v>0</v>
      </c>
      <c r="AE39" s="217">
        <v>0</v>
      </c>
      <c r="AF39" s="217">
        <v>0</v>
      </c>
      <c r="AG39" s="217">
        <v>0</v>
      </c>
      <c r="AH39" s="217">
        <v>0</v>
      </c>
      <c r="AI39" s="217">
        <v>0</v>
      </c>
      <c r="AJ39" s="217">
        <v>0</v>
      </c>
      <c r="AK39" s="217">
        <v>0</v>
      </c>
      <c r="AL39" s="217">
        <v>0</v>
      </c>
      <c r="AM39" s="217">
        <v>0</v>
      </c>
      <c r="AN39" s="217">
        <v>0</v>
      </c>
      <c r="AO39" s="217">
        <v>0</v>
      </c>
      <c r="AP39" s="217">
        <v>0</v>
      </c>
      <c r="AQ39" s="217">
        <v>0</v>
      </c>
      <c r="AR39" s="217">
        <v>0</v>
      </c>
      <c r="AS39" s="217">
        <v>0</v>
      </c>
      <c r="AT39" s="217">
        <v>0</v>
      </c>
      <c r="AU39" s="217">
        <v>0</v>
      </c>
      <c r="AV39" s="217">
        <v>0</v>
      </c>
      <c r="AW39" s="217">
        <v>0</v>
      </c>
      <c r="AX39" s="217">
        <v>0</v>
      </c>
      <c r="AY39" s="217">
        <v>0</v>
      </c>
      <c r="AZ39" s="217">
        <v>308</v>
      </c>
      <c r="BA39" s="217">
        <v>170</v>
      </c>
      <c r="BB39" s="217">
        <v>162</v>
      </c>
      <c r="BC39" s="217">
        <v>178</v>
      </c>
      <c r="BD39" s="217">
        <v>168</v>
      </c>
      <c r="BE39" s="217">
        <v>178</v>
      </c>
      <c r="BF39" s="217">
        <v>190</v>
      </c>
      <c r="BG39" s="217">
        <v>185</v>
      </c>
      <c r="BH39" s="217">
        <v>158</v>
      </c>
      <c r="BI39" s="217">
        <v>165</v>
      </c>
      <c r="BJ39" s="217">
        <v>157</v>
      </c>
      <c r="BK39" s="217">
        <v>142</v>
      </c>
      <c r="BL39" s="217">
        <v>244</v>
      </c>
      <c r="BM39" s="217">
        <v>321</v>
      </c>
      <c r="BN39" s="217">
        <v>234</v>
      </c>
      <c r="BO39" s="217">
        <v>212</v>
      </c>
      <c r="BP39" s="217">
        <v>178</v>
      </c>
      <c r="BQ39" s="217">
        <v>145</v>
      </c>
      <c r="BR39" s="217">
        <v>111</v>
      </c>
      <c r="BS39" s="217">
        <v>86</v>
      </c>
      <c r="BT39" s="217">
        <v>92</v>
      </c>
      <c r="BU39" s="217">
        <v>68</v>
      </c>
      <c r="BV39" s="217">
        <v>38</v>
      </c>
      <c r="BW39" s="217">
        <v>24</v>
      </c>
      <c r="BX39" s="217">
        <v>156</v>
      </c>
      <c r="BY39" s="217">
        <v>48</v>
      </c>
      <c r="BZ39" s="217">
        <v>28</v>
      </c>
      <c r="CA39" s="217">
        <v>29</v>
      </c>
      <c r="CB39" s="217">
        <v>27</v>
      </c>
      <c r="CC39" s="217">
        <v>26</v>
      </c>
      <c r="CD39" s="217">
        <v>25</v>
      </c>
      <c r="CE39" s="217">
        <v>25</v>
      </c>
      <c r="CF39" s="218">
        <v>25</v>
      </c>
    </row>
    <row r="40" spans="2:84">
      <c r="B40" s="219" t="s">
        <v>364</v>
      </c>
      <c r="D40" s="217">
        <v>0</v>
      </c>
      <c r="E40" s="217">
        <v>0</v>
      </c>
      <c r="F40" s="217">
        <v>0</v>
      </c>
      <c r="G40" s="217">
        <v>0</v>
      </c>
      <c r="H40" s="217">
        <v>0</v>
      </c>
      <c r="I40" s="217">
        <v>0</v>
      </c>
      <c r="J40" s="217">
        <v>0</v>
      </c>
      <c r="K40" s="217">
        <v>0</v>
      </c>
      <c r="L40" s="217">
        <v>0</v>
      </c>
      <c r="M40" s="217">
        <v>0</v>
      </c>
      <c r="N40" s="217">
        <v>0</v>
      </c>
      <c r="O40" s="217">
        <v>0</v>
      </c>
      <c r="P40" s="217">
        <v>0</v>
      </c>
      <c r="Q40" s="217">
        <v>0</v>
      </c>
      <c r="R40" s="217">
        <v>0</v>
      </c>
      <c r="S40" s="217">
        <v>0</v>
      </c>
      <c r="T40" s="217">
        <v>0</v>
      </c>
      <c r="U40" s="217">
        <v>0</v>
      </c>
      <c r="V40" s="217">
        <v>0</v>
      </c>
      <c r="W40" s="217">
        <v>0</v>
      </c>
      <c r="X40" s="217">
        <v>0</v>
      </c>
      <c r="Y40" s="217">
        <v>0</v>
      </c>
      <c r="Z40" s="217">
        <v>0</v>
      </c>
      <c r="AA40" s="217">
        <v>0</v>
      </c>
      <c r="AB40" s="217">
        <v>0</v>
      </c>
      <c r="AC40" s="217">
        <v>0</v>
      </c>
      <c r="AD40" s="217">
        <v>0</v>
      </c>
      <c r="AE40" s="217">
        <v>0</v>
      </c>
      <c r="AF40" s="217">
        <v>0</v>
      </c>
      <c r="AG40" s="217">
        <v>0</v>
      </c>
      <c r="AH40" s="217">
        <v>0</v>
      </c>
      <c r="AI40" s="217">
        <v>0</v>
      </c>
      <c r="AJ40" s="217">
        <v>0</v>
      </c>
      <c r="AK40" s="217">
        <v>0</v>
      </c>
      <c r="AL40" s="217">
        <v>0</v>
      </c>
      <c r="AM40" s="217">
        <v>0</v>
      </c>
      <c r="AN40" s="217">
        <v>0</v>
      </c>
      <c r="AO40" s="217">
        <v>0</v>
      </c>
      <c r="AP40" s="217">
        <v>0</v>
      </c>
      <c r="AQ40" s="217">
        <v>0</v>
      </c>
      <c r="AR40" s="217">
        <v>0</v>
      </c>
      <c r="AS40" s="217">
        <v>0</v>
      </c>
      <c r="AT40" s="217">
        <v>0</v>
      </c>
      <c r="AU40" s="217">
        <v>0</v>
      </c>
      <c r="AV40" s="217">
        <v>0</v>
      </c>
      <c r="AW40" s="217">
        <v>0</v>
      </c>
      <c r="AX40" s="217">
        <v>0</v>
      </c>
      <c r="AY40" s="217">
        <v>0</v>
      </c>
      <c r="AZ40" s="217">
        <v>48</v>
      </c>
      <c r="BA40" s="217">
        <v>25</v>
      </c>
      <c r="BB40" s="217">
        <v>23</v>
      </c>
      <c r="BC40" s="217">
        <v>24</v>
      </c>
      <c r="BD40" s="217">
        <v>21</v>
      </c>
      <c r="BE40" s="217">
        <v>20</v>
      </c>
      <c r="BF40" s="217">
        <v>19</v>
      </c>
      <c r="BG40" s="217">
        <v>18</v>
      </c>
      <c r="BH40" s="217">
        <v>14</v>
      </c>
      <c r="BI40" s="217">
        <v>15</v>
      </c>
      <c r="BJ40" s="217">
        <v>15</v>
      </c>
      <c r="BK40" s="217">
        <v>13</v>
      </c>
      <c r="BL40" s="217">
        <v>21</v>
      </c>
      <c r="BM40" s="217">
        <v>30</v>
      </c>
      <c r="BN40" s="217">
        <v>22</v>
      </c>
      <c r="BO40" s="217">
        <v>19</v>
      </c>
      <c r="BP40" s="217">
        <v>18</v>
      </c>
      <c r="BQ40" s="217">
        <v>15</v>
      </c>
      <c r="BR40" s="217">
        <v>11</v>
      </c>
      <c r="BS40" s="217">
        <v>9</v>
      </c>
      <c r="BT40" s="217">
        <v>8</v>
      </c>
      <c r="BU40" s="217">
        <v>6</v>
      </c>
      <c r="BV40" s="217">
        <v>3</v>
      </c>
      <c r="BW40" s="217">
        <v>0</v>
      </c>
      <c r="BX40" s="217">
        <v>0</v>
      </c>
      <c r="BY40" s="217">
        <v>0</v>
      </c>
      <c r="BZ40" s="217">
        <v>0</v>
      </c>
      <c r="CA40" s="217">
        <v>0</v>
      </c>
      <c r="CB40" s="217">
        <v>0</v>
      </c>
      <c r="CC40" s="217">
        <v>0</v>
      </c>
      <c r="CD40" s="217">
        <v>0</v>
      </c>
      <c r="CE40" s="217">
        <v>0</v>
      </c>
      <c r="CF40" s="218">
        <v>0</v>
      </c>
    </row>
    <row r="41" spans="2:84">
      <c r="B41" s="219" t="s">
        <v>283</v>
      </c>
      <c r="D41" s="217">
        <v>0</v>
      </c>
      <c r="E41" s="217">
        <v>0</v>
      </c>
      <c r="F41" s="217">
        <v>0</v>
      </c>
      <c r="G41" s="217">
        <v>0</v>
      </c>
      <c r="H41" s="217">
        <v>0</v>
      </c>
      <c r="I41" s="217">
        <v>0</v>
      </c>
      <c r="J41" s="217">
        <v>0</v>
      </c>
      <c r="K41" s="217">
        <v>0</v>
      </c>
      <c r="L41" s="217">
        <v>0</v>
      </c>
      <c r="M41" s="217">
        <v>0</v>
      </c>
      <c r="N41" s="217">
        <v>0</v>
      </c>
      <c r="O41" s="217">
        <v>0</v>
      </c>
      <c r="P41" s="217">
        <v>0</v>
      </c>
      <c r="Q41" s="217">
        <v>0</v>
      </c>
      <c r="R41" s="217">
        <v>0</v>
      </c>
      <c r="S41" s="217">
        <v>0</v>
      </c>
      <c r="T41" s="217">
        <v>0</v>
      </c>
      <c r="U41" s="217">
        <v>0</v>
      </c>
      <c r="V41" s="217">
        <v>0</v>
      </c>
      <c r="W41" s="217">
        <v>0</v>
      </c>
      <c r="X41" s="217">
        <v>0</v>
      </c>
      <c r="Y41" s="217">
        <v>0</v>
      </c>
      <c r="Z41" s="217">
        <v>0</v>
      </c>
      <c r="AA41" s="217">
        <v>0</v>
      </c>
      <c r="AB41" s="217">
        <v>0</v>
      </c>
      <c r="AC41" s="217">
        <v>0</v>
      </c>
      <c r="AD41" s="217">
        <v>0</v>
      </c>
      <c r="AE41" s="217">
        <v>0</v>
      </c>
      <c r="AF41" s="217">
        <v>0</v>
      </c>
      <c r="AG41" s="217">
        <v>0</v>
      </c>
      <c r="AH41" s="217">
        <v>0</v>
      </c>
      <c r="AI41" s="217">
        <v>0</v>
      </c>
      <c r="AJ41" s="217">
        <v>0</v>
      </c>
      <c r="AK41" s="217">
        <v>0</v>
      </c>
      <c r="AL41" s="217">
        <v>0</v>
      </c>
      <c r="AM41" s="217">
        <v>0</v>
      </c>
      <c r="AN41" s="217">
        <v>0</v>
      </c>
      <c r="AO41" s="217">
        <v>0</v>
      </c>
      <c r="AP41" s="217">
        <v>0</v>
      </c>
      <c r="AQ41" s="217">
        <v>0</v>
      </c>
      <c r="AR41" s="217">
        <v>0</v>
      </c>
      <c r="AS41" s="217">
        <v>0</v>
      </c>
      <c r="AT41" s="217">
        <v>0</v>
      </c>
      <c r="AU41" s="217">
        <v>0</v>
      </c>
      <c r="AV41" s="217">
        <v>0</v>
      </c>
      <c r="AW41" s="217">
        <v>0</v>
      </c>
      <c r="AX41" s="217">
        <v>0</v>
      </c>
      <c r="AY41" s="217">
        <v>0</v>
      </c>
      <c r="AZ41" s="217">
        <v>1389</v>
      </c>
      <c r="BA41" s="217">
        <v>962</v>
      </c>
      <c r="BB41" s="217">
        <v>846</v>
      </c>
      <c r="BC41" s="217">
        <v>888</v>
      </c>
      <c r="BD41" s="217">
        <v>764</v>
      </c>
      <c r="BE41" s="217">
        <v>666</v>
      </c>
      <c r="BF41" s="217">
        <v>646</v>
      </c>
      <c r="BG41" s="217">
        <v>631</v>
      </c>
      <c r="BH41" s="217">
        <v>588</v>
      </c>
      <c r="BI41" s="217">
        <v>632</v>
      </c>
      <c r="BJ41" s="217">
        <v>691</v>
      </c>
      <c r="BK41" s="217">
        <v>609</v>
      </c>
      <c r="BL41" s="217">
        <v>695</v>
      </c>
      <c r="BM41" s="217">
        <v>1072</v>
      </c>
      <c r="BN41" s="217">
        <v>1069</v>
      </c>
      <c r="BO41" s="217">
        <v>1208</v>
      </c>
      <c r="BP41" s="217">
        <v>1242</v>
      </c>
      <c r="BQ41" s="217">
        <v>1045</v>
      </c>
      <c r="BR41" s="217">
        <v>710</v>
      </c>
      <c r="BS41" s="217">
        <v>522</v>
      </c>
      <c r="BT41" s="217">
        <v>424</v>
      </c>
      <c r="BU41" s="217">
        <v>333</v>
      </c>
      <c r="BV41" s="217">
        <v>274</v>
      </c>
      <c r="BW41" s="217">
        <v>138</v>
      </c>
      <c r="BX41" s="217">
        <v>97</v>
      </c>
      <c r="BY41" s="217">
        <v>66</v>
      </c>
      <c r="BZ41" s="217">
        <v>42</v>
      </c>
      <c r="CA41" s="217">
        <v>27</v>
      </c>
      <c r="CB41" s="217">
        <v>17</v>
      </c>
      <c r="CC41" s="217">
        <v>0</v>
      </c>
      <c r="CD41" s="217">
        <v>0</v>
      </c>
      <c r="CE41" s="217">
        <v>0</v>
      </c>
      <c r="CF41" s="218">
        <v>0</v>
      </c>
    </row>
    <row r="42" spans="2:84">
      <c r="B42" s="219" t="s">
        <v>366</v>
      </c>
      <c r="D42" s="217">
        <v>0</v>
      </c>
      <c r="E42" s="217">
        <v>0</v>
      </c>
      <c r="F42" s="217">
        <v>0</v>
      </c>
      <c r="G42" s="217">
        <v>0</v>
      </c>
      <c r="H42" s="217">
        <v>0</v>
      </c>
      <c r="I42" s="217">
        <v>0</v>
      </c>
      <c r="J42" s="217">
        <v>0</v>
      </c>
      <c r="K42" s="217">
        <v>0</v>
      </c>
      <c r="L42" s="217">
        <v>0</v>
      </c>
      <c r="M42" s="217">
        <v>0</v>
      </c>
      <c r="N42" s="217">
        <v>0</v>
      </c>
      <c r="O42" s="217">
        <v>0</v>
      </c>
      <c r="P42" s="217">
        <v>0</v>
      </c>
      <c r="Q42" s="217">
        <v>0</v>
      </c>
      <c r="R42" s="217">
        <v>0</v>
      </c>
      <c r="S42" s="217">
        <v>0</v>
      </c>
      <c r="T42" s="217">
        <v>0</v>
      </c>
      <c r="U42" s="217">
        <v>0</v>
      </c>
      <c r="V42" s="217">
        <v>0</v>
      </c>
      <c r="W42" s="217">
        <v>0</v>
      </c>
      <c r="X42" s="217">
        <v>0</v>
      </c>
      <c r="Y42" s="217">
        <v>0</v>
      </c>
      <c r="Z42" s="217">
        <v>0</v>
      </c>
      <c r="AA42" s="217">
        <v>0</v>
      </c>
      <c r="AB42" s="217">
        <v>0</v>
      </c>
      <c r="AC42" s="217">
        <v>0</v>
      </c>
      <c r="AD42" s="217">
        <v>0</v>
      </c>
      <c r="AE42" s="217">
        <v>0</v>
      </c>
      <c r="AF42" s="217">
        <v>0</v>
      </c>
      <c r="AG42" s="217">
        <v>0</v>
      </c>
      <c r="AH42" s="217">
        <v>0</v>
      </c>
      <c r="AI42" s="217">
        <v>0</v>
      </c>
      <c r="AJ42" s="217">
        <v>0</v>
      </c>
      <c r="AK42" s="217">
        <v>0</v>
      </c>
      <c r="AL42" s="217">
        <v>0</v>
      </c>
      <c r="AM42" s="217">
        <v>0</v>
      </c>
      <c r="AN42" s="217">
        <v>0</v>
      </c>
      <c r="AO42" s="217">
        <v>0</v>
      </c>
      <c r="AP42" s="217">
        <v>0</v>
      </c>
      <c r="AQ42" s="217">
        <v>0</v>
      </c>
      <c r="AR42" s="217">
        <v>0</v>
      </c>
      <c r="AS42" s="217">
        <v>0</v>
      </c>
      <c r="AT42" s="217">
        <v>0</v>
      </c>
      <c r="AU42" s="217">
        <v>0</v>
      </c>
      <c r="AV42" s="217">
        <v>0</v>
      </c>
      <c r="AW42" s="217">
        <v>0</v>
      </c>
      <c r="AX42" s="217">
        <v>0</v>
      </c>
      <c r="AY42" s="217">
        <v>0</v>
      </c>
      <c r="AZ42" s="217">
        <v>187</v>
      </c>
      <c r="BA42" s="217">
        <v>96</v>
      </c>
      <c r="BB42" s="217">
        <v>79</v>
      </c>
      <c r="BC42" s="217">
        <v>87</v>
      </c>
      <c r="BD42" s="217">
        <v>69</v>
      </c>
      <c r="BE42" s="217">
        <v>67</v>
      </c>
      <c r="BF42" s="217">
        <v>65</v>
      </c>
      <c r="BG42" s="217">
        <v>64</v>
      </c>
      <c r="BH42" s="217">
        <v>59</v>
      </c>
      <c r="BI42" s="217">
        <v>58</v>
      </c>
      <c r="BJ42" s="217">
        <v>64</v>
      </c>
      <c r="BK42" s="217">
        <v>54</v>
      </c>
      <c r="BL42" s="217">
        <v>66</v>
      </c>
      <c r="BM42" s="217">
        <v>114</v>
      </c>
      <c r="BN42" s="217">
        <v>91</v>
      </c>
      <c r="BO42" s="217">
        <v>77</v>
      </c>
      <c r="BP42" s="217">
        <v>69</v>
      </c>
      <c r="BQ42" s="217">
        <v>68</v>
      </c>
      <c r="BR42" s="217">
        <v>53</v>
      </c>
      <c r="BS42" s="217">
        <v>35</v>
      </c>
      <c r="BT42" s="217">
        <v>41</v>
      </c>
      <c r="BU42" s="217">
        <v>36</v>
      </c>
      <c r="BV42" s="217">
        <v>19</v>
      </c>
      <c r="BW42" s="217">
        <v>8</v>
      </c>
      <c r="BX42" s="217">
        <v>24</v>
      </c>
      <c r="BY42" s="217">
        <v>13</v>
      </c>
      <c r="BZ42" s="217">
        <v>9</v>
      </c>
      <c r="CA42" s="217">
        <v>10</v>
      </c>
      <c r="CB42" s="217">
        <v>14</v>
      </c>
      <c r="CC42" s="217">
        <v>15</v>
      </c>
      <c r="CD42" s="217">
        <v>15</v>
      </c>
      <c r="CE42" s="217">
        <v>14</v>
      </c>
      <c r="CF42" s="218">
        <v>14</v>
      </c>
    </row>
    <row r="43" spans="2:84" ht="26.25" customHeight="1">
      <c r="B43" s="207" t="s">
        <v>299</v>
      </c>
      <c r="D43" s="217">
        <v>0</v>
      </c>
      <c r="E43" s="217">
        <v>0</v>
      </c>
      <c r="F43" s="217">
        <v>0</v>
      </c>
      <c r="G43" s="217">
        <v>0</v>
      </c>
      <c r="H43" s="217">
        <v>0</v>
      </c>
      <c r="I43" s="217">
        <v>0</v>
      </c>
      <c r="J43" s="217">
        <v>0</v>
      </c>
      <c r="K43" s="217">
        <v>0</v>
      </c>
      <c r="L43" s="217">
        <v>0</v>
      </c>
      <c r="M43" s="217">
        <v>0</v>
      </c>
      <c r="N43" s="217">
        <v>0</v>
      </c>
      <c r="O43" s="217">
        <v>0</v>
      </c>
      <c r="P43" s="217">
        <v>0</v>
      </c>
      <c r="Q43" s="217">
        <v>0</v>
      </c>
      <c r="R43" s="217">
        <v>0</v>
      </c>
      <c r="S43" s="217">
        <v>0</v>
      </c>
      <c r="T43" s="217">
        <v>0</v>
      </c>
      <c r="U43" s="217">
        <v>0</v>
      </c>
      <c r="V43" s="217">
        <v>0</v>
      </c>
      <c r="W43" s="217">
        <v>0</v>
      </c>
      <c r="X43" s="217">
        <v>0</v>
      </c>
      <c r="Y43" s="217">
        <v>0</v>
      </c>
      <c r="Z43" s="217">
        <v>0</v>
      </c>
      <c r="AA43" s="217">
        <v>0</v>
      </c>
      <c r="AB43" s="217">
        <v>0</v>
      </c>
      <c r="AC43" s="217">
        <v>0</v>
      </c>
      <c r="AD43" s="217">
        <v>0</v>
      </c>
      <c r="AE43" s="217">
        <v>0</v>
      </c>
      <c r="AF43" s="217">
        <v>0</v>
      </c>
      <c r="AG43" s="217">
        <v>0</v>
      </c>
      <c r="AH43" s="217">
        <v>0</v>
      </c>
      <c r="AI43" s="217">
        <v>0</v>
      </c>
      <c r="AJ43" s="217">
        <v>0</v>
      </c>
      <c r="AK43" s="217">
        <v>0</v>
      </c>
      <c r="AL43" s="217">
        <v>0</v>
      </c>
      <c r="AM43" s="217">
        <v>0</v>
      </c>
      <c r="AN43" s="217">
        <v>0</v>
      </c>
      <c r="AO43" s="217">
        <v>0</v>
      </c>
      <c r="AP43" s="217">
        <v>0</v>
      </c>
      <c r="AQ43" s="217">
        <v>0</v>
      </c>
      <c r="AR43" s="217">
        <v>0</v>
      </c>
      <c r="AS43" s="217">
        <v>0</v>
      </c>
      <c r="AT43" s="217">
        <v>0</v>
      </c>
      <c r="AU43" s="217">
        <v>11</v>
      </c>
      <c r="AV43" s="217">
        <v>13</v>
      </c>
      <c r="AW43" s="217">
        <v>12</v>
      </c>
      <c r="AX43" s="217">
        <v>11</v>
      </c>
      <c r="AY43" s="217">
        <v>13</v>
      </c>
      <c r="AZ43" s="217">
        <v>12</v>
      </c>
      <c r="BA43" s="217">
        <v>11</v>
      </c>
      <c r="BB43" s="217">
        <v>13</v>
      </c>
      <c r="BC43" s="217">
        <v>13</v>
      </c>
      <c r="BD43" s="217">
        <v>15</v>
      </c>
      <c r="BE43" s="217">
        <v>17</v>
      </c>
      <c r="BF43" s="217">
        <v>17</v>
      </c>
      <c r="BG43" s="217">
        <v>25</v>
      </c>
      <c r="BH43" s="217">
        <v>29</v>
      </c>
      <c r="BI43" s="217">
        <v>31</v>
      </c>
      <c r="BJ43" s="217">
        <v>30</v>
      </c>
      <c r="BK43" s="217">
        <v>44</v>
      </c>
      <c r="BL43" s="217">
        <v>54</v>
      </c>
      <c r="BM43" s="217">
        <v>56</v>
      </c>
      <c r="BN43" s="217">
        <v>54</v>
      </c>
      <c r="BO43" s="217">
        <v>57</v>
      </c>
      <c r="BP43" s="217">
        <v>60</v>
      </c>
      <c r="BQ43" s="217">
        <v>58</v>
      </c>
      <c r="BR43" s="217">
        <v>59</v>
      </c>
      <c r="BS43" s="217">
        <v>62</v>
      </c>
      <c r="BT43" s="217">
        <v>61</v>
      </c>
      <c r="BU43" s="217">
        <v>59</v>
      </c>
      <c r="BV43" s="217">
        <v>58</v>
      </c>
      <c r="BW43" s="217">
        <v>55</v>
      </c>
      <c r="BX43" s="217">
        <v>49</v>
      </c>
      <c r="BY43" s="217">
        <v>45</v>
      </c>
      <c r="BZ43" s="217">
        <v>47</v>
      </c>
      <c r="CA43" s="217">
        <v>45</v>
      </c>
      <c r="CB43" s="217">
        <v>46</v>
      </c>
      <c r="CC43" s="217">
        <v>46</v>
      </c>
      <c r="CD43" s="217">
        <v>48</v>
      </c>
      <c r="CE43" s="217">
        <v>49</v>
      </c>
      <c r="CF43" s="218">
        <v>50</v>
      </c>
    </row>
    <row r="44" spans="2:84">
      <c r="B44" s="207" t="s">
        <v>376</v>
      </c>
      <c r="D44" s="217">
        <v>0</v>
      </c>
      <c r="E44" s="217">
        <v>0</v>
      </c>
      <c r="F44" s="217">
        <v>0</v>
      </c>
      <c r="G44" s="217">
        <v>0</v>
      </c>
      <c r="H44" s="217">
        <v>0</v>
      </c>
      <c r="I44" s="217">
        <v>0</v>
      </c>
      <c r="J44" s="217">
        <v>0</v>
      </c>
      <c r="K44" s="217">
        <v>0</v>
      </c>
      <c r="L44" s="217">
        <v>0</v>
      </c>
      <c r="M44" s="217">
        <v>0</v>
      </c>
      <c r="N44" s="217">
        <v>0</v>
      </c>
      <c r="O44" s="217">
        <v>0</v>
      </c>
      <c r="P44" s="217">
        <v>0</v>
      </c>
      <c r="Q44" s="217">
        <v>0</v>
      </c>
      <c r="R44" s="217">
        <v>0</v>
      </c>
      <c r="S44" s="217">
        <v>0</v>
      </c>
      <c r="T44" s="217">
        <v>0</v>
      </c>
      <c r="U44" s="217">
        <v>0</v>
      </c>
      <c r="V44" s="217">
        <v>0</v>
      </c>
      <c r="W44" s="217">
        <v>0</v>
      </c>
      <c r="X44" s="217">
        <v>0</v>
      </c>
      <c r="Y44" s="217">
        <v>0</v>
      </c>
      <c r="Z44" s="217">
        <v>0</v>
      </c>
      <c r="AA44" s="217">
        <v>0</v>
      </c>
      <c r="AB44" s="217">
        <v>0</v>
      </c>
      <c r="AC44" s="217">
        <v>0</v>
      </c>
      <c r="AD44" s="217">
        <v>0</v>
      </c>
      <c r="AE44" s="217">
        <v>0</v>
      </c>
      <c r="AF44" s="217">
        <v>31</v>
      </c>
      <c r="AG44" s="217">
        <v>44</v>
      </c>
      <c r="AH44" s="217">
        <v>61</v>
      </c>
      <c r="AI44" s="217">
        <v>86</v>
      </c>
      <c r="AJ44" s="217">
        <v>114</v>
      </c>
      <c r="AK44" s="217">
        <v>131</v>
      </c>
      <c r="AL44" s="217">
        <v>154</v>
      </c>
      <c r="AM44" s="217">
        <v>185</v>
      </c>
      <c r="AN44" s="217">
        <v>216</v>
      </c>
      <c r="AO44" s="217">
        <v>246</v>
      </c>
      <c r="AP44" s="217">
        <v>275</v>
      </c>
      <c r="AQ44" s="217">
        <v>303</v>
      </c>
      <c r="AR44" s="217">
        <v>325</v>
      </c>
      <c r="AS44" s="217">
        <v>345</v>
      </c>
      <c r="AT44" s="217">
        <v>364</v>
      </c>
      <c r="AU44" s="217">
        <v>387</v>
      </c>
      <c r="AV44" s="217">
        <v>0</v>
      </c>
      <c r="AW44" s="217">
        <v>0</v>
      </c>
      <c r="AX44" s="217">
        <v>0</v>
      </c>
      <c r="AY44" s="217">
        <v>0</v>
      </c>
      <c r="AZ44" s="217">
        <v>0</v>
      </c>
      <c r="BA44" s="217">
        <v>0</v>
      </c>
      <c r="BB44" s="217">
        <v>0</v>
      </c>
      <c r="BC44" s="217">
        <v>0</v>
      </c>
      <c r="BD44" s="217">
        <v>0</v>
      </c>
      <c r="BE44" s="217">
        <v>0</v>
      </c>
      <c r="BF44" s="217">
        <v>0</v>
      </c>
      <c r="BG44" s="217">
        <v>0</v>
      </c>
      <c r="BH44" s="217">
        <v>0</v>
      </c>
      <c r="BI44" s="217">
        <v>0</v>
      </c>
      <c r="BJ44" s="217">
        <v>0</v>
      </c>
      <c r="BK44" s="217">
        <v>0</v>
      </c>
      <c r="BL44" s="217">
        <v>0</v>
      </c>
      <c r="BM44" s="217">
        <v>0</v>
      </c>
      <c r="BN44" s="217">
        <v>0</v>
      </c>
      <c r="BO44" s="217">
        <v>0</v>
      </c>
      <c r="BP44" s="217">
        <v>0</v>
      </c>
      <c r="BQ44" s="217">
        <v>0</v>
      </c>
      <c r="BR44" s="217">
        <v>0</v>
      </c>
      <c r="BS44" s="217">
        <v>0</v>
      </c>
      <c r="BT44" s="217">
        <v>0</v>
      </c>
      <c r="BU44" s="217">
        <v>0</v>
      </c>
      <c r="BV44" s="217">
        <v>0</v>
      </c>
      <c r="BW44" s="217">
        <v>0</v>
      </c>
      <c r="BX44" s="217">
        <v>0</v>
      </c>
      <c r="BY44" s="217">
        <v>0</v>
      </c>
      <c r="BZ44" s="217">
        <v>0</v>
      </c>
      <c r="CA44" s="217">
        <v>0</v>
      </c>
      <c r="CB44" s="217">
        <v>0</v>
      </c>
      <c r="CC44" s="217">
        <v>0</v>
      </c>
      <c r="CD44" s="217">
        <v>0</v>
      </c>
      <c r="CE44" s="217">
        <v>0</v>
      </c>
      <c r="CF44" s="218">
        <v>0</v>
      </c>
    </row>
    <row r="45" spans="2:84">
      <c r="B45" s="10" t="s">
        <v>309</v>
      </c>
      <c r="D45" s="217">
        <v>0</v>
      </c>
      <c r="E45" s="217">
        <v>0</v>
      </c>
      <c r="F45" s="217">
        <v>0</v>
      </c>
      <c r="G45" s="217">
        <v>0</v>
      </c>
      <c r="H45" s="217">
        <v>0</v>
      </c>
      <c r="I45" s="217">
        <v>0</v>
      </c>
      <c r="J45" s="217">
        <v>0</v>
      </c>
      <c r="K45" s="217">
        <v>0</v>
      </c>
      <c r="L45" s="217">
        <v>0</v>
      </c>
      <c r="M45" s="217">
        <v>0</v>
      </c>
      <c r="N45" s="217">
        <v>0</v>
      </c>
      <c r="O45" s="217">
        <v>0</v>
      </c>
      <c r="P45" s="217">
        <v>0</v>
      </c>
      <c r="Q45" s="217">
        <v>0</v>
      </c>
      <c r="R45" s="217">
        <v>0</v>
      </c>
      <c r="S45" s="217">
        <v>0</v>
      </c>
      <c r="T45" s="217">
        <v>0</v>
      </c>
      <c r="U45" s="217">
        <v>0</v>
      </c>
      <c r="V45" s="217">
        <v>0</v>
      </c>
      <c r="W45" s="217">
        <v>0</v>
      </c>
      <c r="X45" s="217">
        <v>0</v>
      </c>
      <c r="Y45" s="217">
        <v>0</v>
      </c>
      <c r="Z45" s="217">
        <v>0</v>
      </c>
      <c r="AA45" s="217">
        <v>0</v>
      </c>
      <c r="AB45" s="217">
        <v>0</v>
      </c>
      <c r="AC45" s="217">
        <v>0</v>
      </c>
      <c r="AD45" s="217">
        <v>0</v>
      </c>
      <c r="AE45" s="217">
        <v>0</v>
      </c>
      <c r="AF45" s="217">
        <v>0</v>
      </c>
      <c r="AG45" s="217">
        <v>0</v>
      </c>
      <c r="AH45" s="217">
        <v>0</v>
      </c>
      <c r="AI45" s="217">
        <v>0</v>
      </c>
      <c r="AJ45" s="217">
        <v>0</v>
      </c>
      <c r="AK45" s="217">
        <v>0</v>
      </c>
      <c r="AL45" s="217">
        <v>0</v>
      </c>
      <c r="AM45" s="217">
        <v>0</v>
      </c>
      <c r="AN45" s="217">
        <v>0</v>
      </c>
      <c r="AO45" s="217">
        <v>0</v>
      </c>
      <c r="AP45" s="217">
        <v>0</v>
      </c>
      <c r="AQ45" s="217">
        <v>0</v>
      </c>
      <c r="AR45" s="217">
        <v>0</v>
      </c>
      <c r="AS45" s="217">
        <v>0</v>
      </c>
      <c r="AT45" s="217">
        <v>0</v>
      </c>
      <c r="AU45" s="217">
        <v>0</v>
      </c>
      <c r="AV45" s="217">
        <v>0</v>
      </c>
      <c r="AW45" s="217">
        <v>0</v>
      </c>
      <c r="AX45" s="217">
        <v>0</v>
      </c>
      <c r="AY45" s="217">
        <v>0</v>
      </c>
      <c r="AZ45" s="217">
        <v>0</v>
      </c>
      <c r="BA45" s="217">
        <v>0</v>
      </c>
      <c r="BB45" s="217">
        <v>0</v>
      </c>
      <c r="BC45" s="217">
        <v>0</v>
      </c>
      <c r="BD45" s="217">
        <v>0</v>
      </c>
      <c r="BE45" s="217">
        <v>0</v>
      </c>
      <c r="BF45" s="217">
        <v>0</v>
      </c>
      <c r="BG45" s="217">
        <v>0</v>
      </c>
      <c r="BH45" s="217">
        <v>0</v>
      </c>
      <c r="BI45" s="217">
        <v>0</v>
      </c>
      <c r="BJ45" s="217">
        <v>0</v>
      </c>
      <c r="BK45" s="217">
        <v>0</v>
      </c>
      <c r="BL45" s="217">
        <v>0</v>
      </c>
      <c r="BM45" s="217">
        <v>0</v>
      </c>
      <c r="BN45" s="217">
        <v>0</v>
      </c>
      <c r="BO45" s="217">
        <v>0</v>
      </c>
      <c r="BP45" s="217">
        <v>0</v>
      </c>
      <c r="BQ45" s="217">
        <v>12</v>
      </c>
      <c r="BR45" s="217">
        <v>184</v>
      </c>
      <c r="BS45" s="217">
        <v>570</v>
      </c>
      <c r="BT45" s="217">
        <v>969</v>
      </c>
      <c r="BU45" s="217">
        <v>1394</v>
      </c>
      <c r="BV45" s="217">
        <v>1717</v>
      </c>
      <c r="BW45" s="217">
        <v>1937</v>
      </c>
      <c r="BX45" s="217">
        <v>2031</v>
      </c>
      <c r="BY45" s="217">
        <v>2177</v>
      </c>
      <c r="BZ45" s="217">
        <v>2429</v>
      </c>
      <c r="CA45" s="217">
        <v>2654</v>
      </c>
      <c r="CB45" s="217">
        <v>2902</v>
      </c>
      <c r="CC45" s="217">
        <v>3118</v>
      </c>
      <c r="CD45" s="217">
        <v>3332</v>
      </c>
      <c r="CE45" s="217">
        <v>3555</v>
      </c>
      <c r="CF45" s="218">
        <v>3720</v>
      </c>
    </row>
    <row r="46" spans="2:84">
      <c r="B46" s="219" t="s">
        <v>360</v>
      </c>
      <c r="D46" s="217">
        <v>0</v>
      </c>
      <c r="E46" s="217">
        <v>0</v>
      </c>
      <c r="F46" s="217">
        <v>0</v>
      </c>
      <c r="G46" s="217">
        <v>0</v>
      </c>
      <c r="H46" s="217">
        <v>0</v>
      </c>
      <c r="I46" s="217">
        <v>0</v>
      </c>
      <c r="J46" s="217">
        <v>0</v>
      </c>
      <c r="K46" s="217">
        <v>0</v>
      </c>
      <c r="L46" s="217">
        <v>0</v>
      </c>
      <c r="M46" s="217">
        <v>0</v>
      </c>
      <c r="N46" s="217">
        <v>0</v>
      </c>
      <c r="O46" s="217">
        <v>0</v>
      </c>
      <c r="P46" s="217">
        <v>0</v>
      </c>
      <c r="Q46" s="217">
        <v>0</v>
      </c>
      <c r="R46" s="217">
        <v>0</v>
      </c>
      <c r="S46" s="217">
        <v>0</v>
      </c>
      <c r="T46" s="217">
        <v>0</v>
      </c>
      <c r="U46" s="217">
        <v>0</v>
      </c>
      <c r="V46" s="217">
        <v>0</v>
      </c>
      <c r="W46" s="217">
        <v>0</v>
      </c>
      <c r="X46" s="217">
        <v>0</v>
      </c>
      <c r="Y46" s="217">
        <v>0</v>
      </c>
      <c r="Z46" s="217">
        <v>0</v>
      </c>
      <c r="AA46" s="217">
        <v>0</v>
      </c>
      <c r="AB46" s="217">
        <v>0</v>
      </c>
      <c r="AC46" s="217">
        <v>0</v>
      </c>
      <c r="AD46" s="217">
        <v>0</v>
      </c>
      <c r="AE46" s="217">
        <v>0</v>
      </c>
      <c r="AF46" s="217">
        <v>0</v>
      </c>
      <c r="AG46" s="217">
        <v>0</v>
      </c>
      <c r="AH46" s="217">
        <v>0</v>
      </c>
      <c r="AI46" s="217">
        <v>0</v>
      </c>
      <c r="AJ46" s="217">
        <v>0</v>
      </c>
      <c r="AK46" s="217">
        <v>0</v>
      </c>
      <c r="AL46" s="217">
        <v>0</v>
      </c>
      <c r="AM46" s="217">
        <v>0</v>
      </c>
      <c r="AN46" s="217">
        <v>0</v>
      </c>
      <c r="AO46" s="217">
        <v>0</v>
      </c>
      <c r="AP46" s="217">
        <v>0</v>
      </c>
      <c r="AQ46" s="217">
        <v>0</v>
      </c>
      <c r="AR46" s="217">
        <v>0</v>
      </c>
      <c r="AS46" s="217">
        <v>0</v>
      </c>
      <c r="AT46" s="217">
        <v>0</v>
      </c>
      <c r="AU46" s="217">
        <v>0</v>
      </c>
      <c r="AV46" s="217">
        <v>0</v>
      </c>
      <c r="AW46" s="217">
        <v>0</v>
      </c>
      <c r="AX46" s="217">
        <v>0</v>
      </c>
      <c r="AY46" s="217">
        <v>0</v>
      </c>
      <c r="AZ46" s="217">
        <v>0</v>
      </c>
      <c r="BA46" s="217">
        <v>0</v>
      </c>
      <c r="BB46" s="217">
        <v>0</v>
      </c>
      <c r="BC46" s="217">
        <v>0</v>
      </c>
      <c r="BD46" s="217">
        <v>0</v>
      </c>
      <c r="BE46" s="217">
        <v>0</v>
      </c>
      <c r="BF46" s="217">
        <v>0</v>
      </c>
      <c r="BG46" s="217">
        <v>0</v>
      </c>
      <c r="BH46" s="217">
        <v>0</v>
      </c>
      <c r="BI46" s="217">
        <v>0</v>
      </c>
      <c r="BJ46" s="217">
        <v>0</v>
      </c>
      <c r="BK46" s="217">
        <v>0</v>
      </c>
      <c r="BL46" s="217">
        <v>0</v>
      </c>
      <c r="BM46" s="217">
        <v>0</v>
      </c>
      <c r="BN46" s="217">
        <v>0</v>
      </c>
      <c r="BO46" s="217">
        <v>0</v>
      </c>
      <c r="BP46" s="217">
        <v>0</v>
      </c>
      <c r="BQ46" s="217">
        <v>12</v>
      </c>
      <c r="BR46" s="217">
        <v>182</v>
      </c>
      <c r="BS46" s="217">
        <v>564</v>
      </c>
      <c r="BT46" s="217">
        <v>958</v>
      </c>
      <c r="BU46" s="217">
        <v>1379</v>
      </c>
      <c r="BV46" s="217">
        <v>1699</v>
      </c>
      <c r="BW46" s="217">
        <v>1916</v>
      </c>
      <c r="BX46" s="217">
        <v>2009</v>
      </c>
      <c r="BY46" s="217">
        <v>2153</v>
      </c>
      <c r="BZ46" s="217">
        <v>2402</v>
      </c>
      <c r="CA46" s="217">
        <v>2625</v>
      </c>
      <c r="CB46" s="217">
        <v>2870</v>
      </c>
      <c r="CC46" s="217">
        <v>3084</v>
      </c>
      <c r="CD46" s="217">
        <v>3296</v>
      </c>
      <c r="CE46" s="217">
        <v>3516</v>
      </c>
      <c r="CF46" s="218">
        <v>3680</v>
      </c>
    </row>
    <row r="47" spans="2:84">
      <c r="B47" s="219" t="s">
        <v>361</v>
      </c>
      <c r="D47" s="217">
        <v>0</v>
      </c>
      <c r="E47" s="217">
        <v>0</v>
      </c>
      <c r="F47" s="217">
        <v>0</v>
      </c>
      <c r="G47" s="217">
        <v>0</v>
      </c>
      <c r="H47" s="217">
        <v>0</v>
      </c>
      <c r="I47" s="217">
        <v>0</v>
      </c>
      <c r="J47" s="217">
        <v>0</v>
      </c>
      <c r="K47" s="217">
        <v>0</v>
      </c>
      <c r="L47" s="217">
        <v>0</v>
      </c>
      <c r="M47" s="217">
        <v>0</v>
      </c>
      <c r="N47" s="217">
        <v>0</v>
      </c>
      <c r="O47" s="217">
        <v>0</v>
      </c>
      <c r="P47" s="217">
        <v>0</v>
      </c>
      <c r="Q47" s="217">
        <v>0</v>
      </c>
      <c r="R47" s="217">
        <v>0</v>
      </c>
      <c r="S47" s="217">
        <v>0</v>
      </c>
      <c r="T47" s="217">
        <v>0</v>
      </c>
      <c r="U47" s="217">
        <v>0</v>
      </c>
      <c r="V47" s="217">
        <v>0</v>
      </c>
      <c r="W47" s="217">
        <v>0</v>
      </c>
      <c r="X47" s="217">
        <v>0</v>
      </c>
      <c r="Y47" s="217">
        <v>0</v>
      </c>
      <c r="Z47" s="217">
        <v>0</v>
      </c>
      <c r="AA47" s="217">
        <v>0</v>
      </c>
      <c r="AB47" s="217">
        <v>0</v>
      </c>
      <c r="AC47" s="217">
        <v>0</v>
      </c>
      <c r="AD47" s="217">
        <v>0</v>
      </c>
      <c r="AE47" s="217">
        <v>0</v>
      </c>
      <c r="AF47" s="217">
        <v>0</v>
      </c>
      <c r="AG47" s="217">
        <v>0</v>
      </c>
      <c r="AH47" s="217">
        <v>0</v>
      </c>
      <c r="AI47" s="217">
        <v>0</v>
      </c>
      <c r="AJ47" s="217">
        <v>0</v>
      </c>
      <c r="AK47" s="217">
        <v>0</v>
      </c>
      <c r="AL47" s="217">
        <v>0</v>
      </c>
      <c r="AM47" s="217">
        <v>0</v>
      </c>
      <c r="AN47" s="217">
        <v>0</v>
      </c>
      <c r="AO47" s="217">
        <v>0</v>
      </c>
      <c r="AP47" s="217">
        <v>0</v>
      </c>
      <c r="AQ47" s="217">
        <v>0</v>
      </c>
      <c r="AR47" s="217">
        <v>0</v>
      </c>
      <c r="AS47" s="217">
        <v>0</v>
      </c>
      <c r="AT47" s="217">
        <v>0</v>
      </c>
      <c r="AU47" s="217">
        <v>0</v>
      </c>
      <c r="AV47" s="217">
        <v>0</v>
      </c>
      <c r="AW47" s="217">
        <v>0</v>
      </c>
      <c r="AX47" s="217">
        <v>0</v>
      </c>
      <c r="AY47" s="217">
        <v>0</v>
      </c>
      <c r="AZ47" s="217">
        <v>0</v>
      </c>
      <c r="BA47" s="217">
        <v>0</v>
      </c>
      <c r="BB47" s="217">
        <v>0</v>
      </c>
      <c r="BC47" s="217">
        <v>0</v>
      </c>
      <c r="BD47" s="217">
        <v>0</v>
      </c>
      <c r="BE47" s="217">
        <v>0</v>
      </c>
      <c r="BF47" s="217">
        <v>0</v>
      </c>
      <c r="BG47" s="217">
        <v>0</v>
      </c>
      <c r="BH47" s="217">
        <v>0</v>
      </c>
      <c r="BI47" s="217">
        <v>0</v>
      </c>
      <c r="BJ47" s="217">
        <v>0</v>
      </c>
      <c r="BK47" s="217">
        <v>0</v>
      </c>
      <c r="BL47" s="217">
        <v>0</v>
      </c>
      <c r="BM47" s="217">
        <v>0</v>
      </c>
      <c r="BN47" s="217">
        <v>0</v>
      </c>
      <c r="BO47" s="217">
        <v>0</v>
      </c>
      <c r="BP47" s="217">
        <v>0</v>
      </c>
      <c r="BQ47" s="217">
        <v>0</v>
      </c>
      <c r="BR47" s="217">
        <v>2</v>
      </c>
      <c r="BS47" s="217">
        <v>6</v>
      </c>
      <c r="BT47" s="217">
        <v>11</v>
      </c>
      <c r="BU47" s="217">
        <v>15</v>
      </c>
      <c r="BV47" s="217">
        <v>19</v>
      </c>
      <c r="BW47" s="217">
        <v>21</v>
      </c>
      <c r="BX47" s="217">
        <v>22</v>
      </c>
      <c r="BY47" s="217">
        <v>24</v>
      </c>
      <c r="BZ47" s="217">
        <v>26</v>
      </c>
      <c r="CA47" s="217">
        <v>29</v>
      </c>
      <c r="CB47" s="217">
        <v>32</v>
      </c>
      <c r="CC47" s="217">
        <v>34</v>
      </c>
      <c r="CD47" s="217">
        <v>36</v>
      </c>
      <c r="CE47" s="217">
        <v>39</v>
      </c>
      <c r="CF47" s="218">
        <v>40</v>
      </c>
    </row>
    <row r="48" spans="2:84" ht="25.5" customHeight="1">
      <c r="B48" s="207" t="s">
        <v>313</v>
      </c>
      <c r="D48" s="217">
        <v>0</v>
      </c>
      <c r="E48" s="217">
        <v>0</v>
      </c>
      <c r="F48" s="217">
        <v>0</v>
      </c>
      <c r="G48" s="217">
        <v>0</v>
      </c>
      <c r="H48" s="217">
        <v>0</v>
      </c>
      <c r="I48" s="217">
        <v>0</v>
      </c>
      <c r="J48" s="217">
        <v>0</v>
      </c>
      <c r="K48" s="217">
        <v>0</v>
      </c>
      <c r="L48" s="217">
        <v>0</v>
      </c>
      <c r="M48" s="217">
        <v>0</v>
      </c>
      <c r="N48" s="217">
        <v>0</v>
      </c>
      <c r="O48" s="217">
        <v>0</v>
      </c>
      <c r="P48" s="217">
        <v>0</v>
      </c>
      <c r="Q48" s="217">
        <v>0</v>
      </c>
      <c r="R48" s="217">
        <v>0</v>
      </c>
      <c r="S48" s="217">
        <v>0</v>
      </c>
      <c r="T48" s="217">
        <v>0</v>
      </c>
      <c r="U48" s="217">
        <v>0</v>
      </c>
      <c r="V48" s="217">
        <v>0</v>
      </c>
      <c r="W48" s="217">
        <v>0</v>
      </c>
      <c r="X48" s="217">
        <v>0</v>
      </c>
      <c r="Y48" s="217">
        <v>0</v>
      </c>
      <c r="Z48" s="217">
        <v>0</v>
      </c>
      <c r="AA48" s="217">
        <v>0</v>
      </c>
      <c r="AB48" s="217">
        <v>0</v>
      </c>
      <c r="AC48" s="217">
        <v>0</v>
      </c>
      <c r="AD48" s="217">
        <v>0</v>
      </c>
      <c r="AE48" s="217">
        <v>0</v>
      </c>
      <c r="AF48" s="217">
        <v>100</v>
      </c>
      <c r="AG48" s="217">
        <v>103</v>
      </c>
      <c r="AH48" s="217">
        <v>110</v>
      </c>
      <c r="AI48" s="217">
        <v>143</v>
      </c>
      <c r="AJ48" s="217">
        <v>164</v>
      </c>
      <c r="AK48" s="217">
        <v>169</v>
      </c>
      <c r="AL48" s="217">
        <v>177</v>
      </c>
      <c r="AM48" s="217">
        <v>188</v>
      </c>
      <c r="AN48" s="217">
        <v>212</v>
      </c>
      <c r="AO48" s="217">
        <v>227</v>
      </c>
      <c r="AP48" s="217">
        <v>228</v>
      </c>
      <c r="AQ48" s="217">
        <v>228</v>
      </c>
      <c r="AR48" s="217">
        <v>233</v>
      </c>
      <c r="AS48" s="217">
        <v>240</v>
      </c>
      <c r="AT48" s="217">
        <v>247</v>
      </c>
      <c r="AU48" s="217">
        <v>257</v>
      </c>
      <c r="AV48" s="217">
        <v>265</v>
      </c>
      <c r="AW48" s="217">
        <v>273</v>
      </c>
      <c r="AX48" s="217">
        <v>289</v>
      </c>
      <c r="AY48" s="217">
        <v>308</v>
      </c>
      <c r="AZ48" s="217">
        <v>328</v>
      </c>
      <c r="BA48" s="217">
        <v>339</v>
      </c>
      <c r="BB48" s="217">
        <v>338</v>
      </c>
      <c r="BC48" s="217">
        <v>337</v>
      </c>
      <c r="BD48" s="217">
        <v>336</v>
      </c>
      <c r="BE48" s="217">
        <v>326</v>
      </c>
      <c r="BF48" s="217">
        <v>289</v>
      </c>
      <c r="BG48" s="217">
        <v>274</v>
      </c>
      <c r="BH48" s="217">
        <v>260</v>
      </c>
      <c r="BI48" s="217">
        <v>246</v>
      </c>
      <c r="BJ48" s="217">
        <v>234</v>
      </c>
      <c r="BK48" s="217">
        <v>221</v>
      </c>
      <c r="BL48" s="217">
        <v>210</v>
      </c>
      <c r="BM48" s="217">
        <v>200</v>
      </c>
      <c r="BN48" s="217">
        <v>191</v>
      </c>
      <c r="BO48" s="217">
        <v>184</v>
      </c>
      <c r="BP48" s="217">
        <v>177</v>
      </c>
      <c r="BQ48" s="217">
        <v>167</v>
      </c>
      <c r="BR48" s="217">
        <v>134</v>
      </c>
      <c r="BS48" s="217">
        <v>75</v>
      </c>
      <c r="BT48" s="217">
        <v>25</v>
      </c>
      <c r="BU48" s="217">
        <v>3</v>
      </c>
      <c r="BV48" s="217">
        <v>0</v>
      </c>
      <c r="BW48" s="217">
        <v>0</v>
      </c>
      <c r="BX48" s="217">
        <v>0</v>
      </c>
      <c r="BY48" s="217">
        <v>0</v>
      </c>
      <c r="BZ48" s="217">
        <v>0</v>
      </c>
      <c r="CA48" s="217">
        <v>0</v>
      </c>
      <c r="CB48" s="217">
        <v>0</v>
      </c>
      <c r="CC48" s="217">
        <v>0</v>
      </c>
      <c r="CD48" s="217">
        <v>0</v>
      </c>
      <c r="CE48" s="217">
        <v>0</v>
      </c>
      <c r="CF48" s="218">
        <v>0</v>
      </c>
    </row>
    <row r="49" spans="1:84">
      <c r="B49" s="207" t="s">
        <v>318</v>
      </c>
      <c r="D49" s="217">
        <v>0</v>
      </c>
      <c r="E49" s="217">
        <v>0</v>
      </c>
      <c r="F49" s="217">
        <v>0</v>
      </c>
      <c r="G49" s="217">
        <v>0</v>
      </c>
      <c r="H49" s="217">
        <v>0</v>
      </c>
      <c r="I49" s="217">
        <v>0</v>
      </c>
      <c r="J49" s="217">
        <v>0</v>
      </c>
      <c r="K49" s="217">
        <v>0</v>
      </c>
      <c r="L49" s="217">
        <v>0</v>
      </c>
      <c r="M49" s="217">
        <v>0</v>
      </c>
      <c r="N49" s="217">
        <v>0</v>
      </c>
      <c r="O49" s="217">
        <v>0</v>
      </c>
      <c r="P49" s="217">
        <v>0</v>
      </c>
      <c r="Q49" s="217">
        <v>0</v>
      </c>
      <c r="R49" s="217">
        <v>0</v>
      </c>
      <c r="S49" s="217">
        <v>0</v>
      </c>
      <c r="T49" s="217">
        <v>0</v>
      </c>
      <c r="U49" s="217">
        <v>0</v>
      </c>
      <c r="V49" s="217">
        <v>0</v>
      </c>
      <c r="W49" s="217">
        <v>0</v>
      </c>
      <c r="X49" s="217">
        <v>0</v>
      </c>
      <c r="Y49" s="217">
        <v>0</v>
      </c>
      <c r="Z49" s="217">
        <v>0</v>
      </c>
      <c r="AA49" s="217">
        <v>0</v>
      </c>
      <c r="AB49" s="217">
        <v>0</v>
      </c>
      <c r="AC49" s="217">
        <v>0</v>
      </c>
      <c r="AD49" s="217">
        <v>0</v>
      </c>
      <c r="AE49" s="217">
        <v>0</v>
      </c>
      <c r="AF49" s="217">
        <v>0</v>
      </c>
      <c r="AG49" s="217">
        <v>0</v>
      </c>
      <c r="AH49" s="217">
        <v>0</v>
      </c>
      <c r="AI49" s="217">
        <v>0</v>
      </c>
      <c r="AJ49" s="217">
        <v>0</v>
      </c>
      <c r="AK49" s="217">
        <v>0</v>
      </c>
      <c r="AL49" s="217">
        <v>0</v>
      </c>
      <c r="AM49" s="217">
        <v>0</v>
      </c>
      <c r="AN49" s="217">
        <v>0</v>
      </c>
      <c r="AO49" s="217">
        <v>0</v>
      </c>
      <c r="AP49" s="217">
        <v>0</v>
      </c>
      <c r="AQ49" s="217">
        <v>0</v>
      </c>
      <c r="AR49" s="217">
        <v>0</v>
      </c>
      <c r="AS49" s="217">
        <v>0</v>
      </c>
      <c r="AT49" s="217">
        <v>0</v>
      </c>
      <c r="AU49" s="217">
        <v>0</v>
      </c>
      <c r="AV49" s="217">
        <v>0</v>
      </c>
      <c r="AW49" s="217">
        <v>0</v>
      </c>
      <c r="AX49" s="217">
        <v>0</v>
      </c>
      <c r="AY49" s="217">
        <v>0</v>
      </c>
      <c r="AZ49" s="217">
        <v>0</v>
      </c>
      <c r="BA49" s="217">
        <v>0</v>
      </c>
      <c r="BB49" s="217">
        <v>0</v>
      </c>
      <c r="BC49" s="217">
        <v>0</v>
      </c>
      <c r="BD49" s="217">
        <v>80</v>
      </c>
      <c r="BE49" s="217">
        <v>82</v>
      </c>
      <c r="BF49" s="217">
        <v>86</v>
      </c>
      <c r="BG49" s="217">
        <v>104</v>
      </c>
      <c r="BH49" s="217">
        <v>137</v>
      </c>
      <c r="BI49" s="217">
        <v>154</v>
      </c>
      <c r="BJ49" s="217">
        <v>154</v>
      </c>
      <c r="BK49" s="217">
        <v>193</v>
      </c>
      <c r="BL49" s="217">
        <v>245</v>
      </c>
      <c r="BM49" s="217">
        <v>250</v>
      </c>
      <c r="BN49" s="217">
        <v>269</v>
      </c>
      <c r="BO49" s="217">
        <v>266</v>
      </c>
      <c r="BP49" s="217">
        <v>275</v>
      </c>
      <c r="BQ49" s="217">
        <v>271</v>
      </c>
      <c r="BR49" s="217">
        <v>264</v>
      </c>
      <c r="BS49" s="217">
        <v>264</v>
      </c>
      <c r="BT49" s="217">
        <v>270</v>
      </c>
      <c r="BU49" s="217">
        <v>271</v>
      </c>
      <c r="BV49" s="217">
        <v>270</v>
      </c>
      <c r="BW49" s="217">
        <v>263</v>
      </c>
      <c r="BX49" s="217">
        <v>252</v>
      </c>
      <c r="BY49" s="217">
        <v>256</v>
      </c>
      <c r="BZ49" s="217">
        <v>258</v>
      </c>
      <c r="CA49" s="217">
        <v>260</v>
      </c>
      <c r="CB49" s="217">
        <v>262</v>
      </c>
      <c r="CC49" s="217">
        <v>263</v>
      </c>
      <c r="CD49" s="217">
        <v>265</v>
      </c>
      <c r="CE49" s="217">
        <v>267</v>
      </c>
      <c r="CF49" s="218">
        <v>269</v>
      </c>
    </row>
    <row r="50" spans="1:84" s="249" customFormat="1">
      <c r="A50" s="248"/>
      <c r="B50" s="207" t="s">
        <v>322</v>
      </c>
      <c r="D50" s="217">
        <v>0</v>
      </c>
      <c r="E50" s="217">
        <v>0</v>
      </c>
      <c r="F50" s="217">
        <v>0</v>
      </c>
      <c r="G50" s="217">
        <v>0</v>
      </c>
      <c r="H50" s="217">
        <v>0</v>
      </c>
      <c r="I50" s="217">
        <v>0</v>
      </c>
      <c r="J50" s="217">
        <v>0</v>
      </c>
      <c r="K50" s="217">
        <v>0</v>
      </c>
      <c r="L50" s="217">
        <v>0</v>
      </c>
      <c r="M50" s="217">
        <v>0</v>
      </c>
      <c r="N50" s="217">
        <v>0</v>
      </c>
      <c r="O50" s="217">
        <v>0</v>
      </c>
      <c r="P50" s="217">
        <v>0</v>
      </c>
      <c r="Q50" s="217">
        <v>0</v>
      </c>
      <c r="R50" s="217">
        <v>0</v>
      </c>
      <c r="S50" s="217">
        <v>0</v>
      </c>
      <c r="T50" s="217">
        <v>0</v>
      </c>
      <c r="U50" s="217">
        <v>0</v>
      </c>
      <c r="V50" s="217">
        <v>0</v>
      </c>
      <c r="W50" s="217">
        <v>0</v>
      </c>
      <c r="X50" s="217">
        <v>0</v>
      </c>
      <c r="Y50" s="217">
        <v>0</v>
      </c>
      <c r="Z50" s="217">
        <v>0</v>
      </c>
      <c r="AA50" s="217">
        <v>0</v>
      </c>
      <c r="AB50" s="217">
        <v>0</v>
      </c>
      <c r="AC50" s="217">
        <v>0</v>
      </c>
      <c r="AD50" s="217">
        <v>0</v>
      </c>
      <c r="AE50" s="217">
        <v>0</v>
      </c>
      <c r="AF50" s="217">
        <v>572</v>
      </c>
      <c r="AG50" s="217">
        <v>552</v>
      </c>
      <c r="AH50" s="217">
        <v>503</v>
      </c>
      <c r="AI50" s="217">
        <v>461</v>
      </c>
      <c r="AJ50" s="217">
        <v>823</v>
      </c>
      <c r="AK50" s="217">
        <v>901</v>
      </c>
      <c r="AL50" s="217">
        <v>978</v>
      </c>
      <c r="AM50" s="217">
        <v>925</v>
      </c>
      <c r="AN50" s="217">
        <v>913</v>
      </c>
      <c r="AO50" s="217">
        <v>886</v>
      </c>
      <c r="AP50" s="217">
        <v>924</v>
      </c>
      <c r="AQ50" s="217">
        <v>716</v>
      </c>
      <c r="AR50" s="217">
        <v>546</v>
      </c>
      <c r="AS50" s="217">
        <v>319</v>
      </c>
      <c r="AT50" s="217">
        <v>328</v>
      </c>
      <c r="AU50" s="217">
        <v>603</v>
      </c>
      <c r="AV50" s="217">
        <v>660</v>
      </c>
      <c r="AW50" s="217">
        <v>609</v>
      </c>
      <c r="AX50" s="217">
        <v>487</v>
      </c>
      <c r="AY50" s="217">
        <v>395</v>
      </c>
      <c r="AZ50" s="217">
        <v>0</v>
      </c>
      <c r="BA50" s="217">
        <v>0</v>
      </c>
      <c r="BB50" s="217">
        <v>0</v>
      </c>
      <c r="BC50" s="217">
        <v>0</v>
      </c>
      <c r="BD50" s="217">
        <v>0</v>
      </c>
      <c r="BE50" s="217">
        <v>0</v>
      </c>
      <c r="BF50" s="217">
        <v>0</v>
      </c>
      <c r="BG50" s="217">
        <v>0</v>
      </c>
      <c r="BH50" s="217">
        <v>0</v>
      </c>
      <c r="BI50" s="217">
        <v>0</v>
      </c>
      <c r="BJ50" s="217">
        <v>0</v>
      </c>
      <c r="BK50" s="217">
        <v>0</v>
      </c>
      <c r="BL50" s="217">
        <v>0</v>
      </c>
      <c r="BM50" s="217">
        <v>0</v>
      </c>
      <c r="BN50" s="217">
        <v>0</v>
      </c>
      <c r="BO50" s="217">
        <v>0</v>
      </c>
      <c r="BP50" s="217">
        <v>0</v>
      </c>
      <c r="BQ50" s="217">
        <v>0</v>
      </c>
      <c r="BR50" s="217">
        <v>0</v>
      </c>
      <c r="BS50" s="217">
        <v>0</v>
      </c>
      <c r="BT50" s="217">
        <v>0</v>
      </c>
      <c r="BU50" s="217">
        <v>0</v>
      </c>
      <c r="BV50" s="217">
        <v>0</v>
      </c>
      <c r="BW50" s="217">
        <v>0</v>
      </c>
      <c r="BX50" s="217">
        <v>0</v>
      </c>
      <c r="BY50" s="217">
        <v>0</v>
      </c>
      <c r="BZ50" s="217">
        <v>0</v>
      </c>
      <c r="CA50" s="217">
        <v>0</v>
      </c>
      <c r="CB50" s="217">
        <v>0</v>
      </c>
      <c r="CC50" s="217">
        <v>0</v>
      </c>
      <c r="CD50" s="217">
        <v>0</v>
      </c>
      <c r="CE50" s="217">
        <v>0</v>
      </c>
      <c r="CF50" s="218">
        <v>0</v>
      </c>
    </row>
    <row r="51" spans="1:84" s="249" customFormat="1">
      <c r="A51" s="248"/>
      <c r="B51" s="207" t="s">
        <v>420</v>
      </c>
      <c r="D51" s="217"/>
      <c r="E51" s="217"/>
      <c r="F51" s="217"/>
      <c r="G51" s="217"/>
      <c r="H51" s="217"/>
      <c r="I51" s="217"/>
      <c r="J51" s="217"/>
      <c r="K51" s="217"/>
      <c r="L51" s="217"/>
      <c r="M51" s="217"/>
      <c r="N51" s="217"/>
      <c r="O51" s="217"/>
      <c r="P51" s="217"/>
      <c r="Q51" s="217"/>
      <c r="R51" s="217"/>
      <c r="S51" s="217"/>
      <c r="T51" s="217"/>
      <c r="U51" s="217"/>
      <c r="V51" s="217"/>
      <c r="W51" s="217"/>
      <c r="X51" s="217"/>
      <c r="Y51" s="217"/>
      <c r="Z51" s="217"/>
      <c r="AA51" s="217"/>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c r="BM51" s="217"/>
      <c r="BN51" s="217"/>
      <c r="BO51" s="217"/>
      <c r="BP51" s="217"/>
      <c r="BQ51" s="217">
        <v>2</v>
      </c>
      <c r="BR51" s="217">
        <v>13</v>
      </c>
      <c r="BS51" s="217">
        <v>130</v>
      </c>
      <c r="BT51" s="217">
        <v>373</v>
      </c>
      <c r="BU51" s="217">
        <v>627</v>
      </c>
      <c r="BV51" s="217">
        <v>1282</v>
      </c>
      <c r="BW51" s="217">
        <v>2130</v>
      </c>
      <c r="BX51" s="217">
        <v>4005</v>
      </c>
      <c r="BY51" s="217">
        <v>4102</v>
      </c>
      <c r="BZ51" s="217">
        <v>4281</v>
      </c>
      <c r="CA51" s="217">
        <v>4750</v>
      </c>
      <c r="CB51" s="217">
        <v>5427</v>
      </c>
      <c r="CC51" s="217">
        <v>6115</v>
      </c>
      <c r="CD51" s="217">
        <v>6304</v>
      </c>
      <c r="CE51" s="217">
        <v>6404</v>
      </c>
      <c r="CF51" s="218">
        <v>6637</v>
      </c>
    </row>
    <row r="52" spans="1:84" ht="26.25" customHeight="1">
      <c r="B52" s="228" t="s">
        <v>421</v>
      </c>
      <c r="D52" s="217"/>
      <c r="E52" s="217"/>
      <c r="F52" s="217"/>
      <c r="G52" s="217"/>
      <c r="H52" s="217"/>
      <c r="I52" s="217"/>
      <c r="J52" s="217"/>
      <c r="K52" s="217"/>
      <c r="L52" s="217"/>
      <c r="M52" s="217"/>
      <c r="N52" s="217"/>
      <c r="O52" s="217"/>
      <c r="P52" s="217"/>
      <c r="Q52" s="217"/>
      <c r="R52" s="217"/>
      <c r="S52" s="217"/>
      <c r="T52" s="217"/>
      <c r="U52" s="217"/>
      <c r="V52" s="217"/>
      <c r="W52" s="217"/>
      <c r="X52" s="217"/>
      <c r="Y52" s="217"/>
      <c r="Z52" s="217"/>
      <c r="AA52" s="217"/>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c r="BM52" s="217"/>
      <c r="BN52" s="217"/>
      <c r="BO52" s="217"/>
      <c r="BP52" s="217"/>
      <c r="BQ52" s="217"/>
      <c r="BR52" s="217"/>
      <c r="BS52" s="217"/>
      <c r="BT52" s="217"/>
      <c r="BU52" s="217"/>
      <c r="BV52" s="217"/>
      <c r="BW52" s="217"/>
      <c r="BX52" s="217"/>
      <c r="BY52" s="217"/>
      <c r="BZ52" s="217"/>
      <c r="CA52" s="217"/>
      <c r="CB52" s="217"/>
      <c r="CC52" s="217"/>
      <c r="CD52" s="217"/>
      <c r="CE52" s="217"/>
      <c r="CF52" s="218"/>
    </row>
    <row r="53" spans="1:84">
      <c r="B53" s="207" t="s">
        <v>268</v>
      </c>
      <c r="D53" s="217">
        <v>0</v>
      </c>
      <c r="E53" s="217">
        <v>0</v>
      </c>
      <c r="F53" s="217">
        <v>0</v>
      </c>
      <c r="G53" s="217">
        <v>0</v>
      </c>
      <c r="H53" s="217">
        <v>0</v>
      </c>
      <c r="I53" s="217">
        <v>0</v>
      </c>
      <c r="J53" s="217">
        <v>0</v>
      </c>
      <c r="K53" s="217">
        <v>0</v>
      </c>
      <c r="L53" s="217">
        <v>0</v>
      </c>
      <c r="M53" s="217">
        <v>0</v>
      </c>
      <c r="N53" s="217">
        <v>0</v>
      </c>
      <c r="O53" s="217">
        <v>0</v>
      </c>
      <c r="P53" s="217">
        <v>0</v>
      </c>
      <c r="Q53" s="217">
        <v>0</v>
      </c>
      <c r="R53" s="217">
        <v>0</v>
      </c>
      <c r="S53" s="217">
        <v>0</v>
      </c>
      <c r="T53" s="217">
        <v>0</v>
      </c>
      <c r="U53" s="217">
        <v>0</v>
      </c>
      <c r="V53" s="217">
        <v>0</v>
      </c>
      <c r="W53" s="217">
        <v>0</v>
      </c>
      <c r="X53" s="217">
        <v>0</v>
      </c>
      <c r="Y53" s="217">
        <v>0</v>
      </c>
      <c r="Z53" s="217">
        <v>0</v>
      </c>
      <c r="AA53" s="217">
        <v>0</v>
      </c>
      <c r="AB53" s="217">
        <v>0</v>
      </c>
      <c r="AC53" s="217">
        <v>0</v>
      </c>
      <c r="AD53" s="217">
        <v>0</v>
      </c>
      <c r="AE53" s="217">
        <v>0</v>
      </c>
      <c r="AF53" s="217">
        <v>0</v>
      </c>
      <c r="AG53" s="217">
        <v>0</v>
      </c>
      <c r="AH53" s="217">
        <v>0</v>
      </c>
      <c r="AI53" s="217">
        <v>0</v>
      </c>
      <c r="AJ53" s="217">
        <v>0</v>
      </c>
      <c r="AK53" s="217">
        <v>0</v>
      </c>
      <c r="AL53" s="217">
        <v>0</v>
      </c>
      <c r="AM53" s="217">
        <v>0</v>
      </c>
      <c r="AN53" s="217">
        <v>0</v>
      </c>
      <c r="AO53" s="217">
        <v>0</v>
      </c>
      <c r="AP53" s="217">
        <v>0</v>
      </c>
      <c r="AQ53" s="217">
        <v>0</v>
      </c>
      <c r="AR53" s="217">
        <v>0</v>
      </c>
      <c r="AS53" s="217">
        <v>0</v>
      </c>
      <c r="AT53" s="217">
        <v>0</v>
      </c>
      <c r="AU53" s="217">
        <v>0</v>
      </c>
      <c r="AV53" s="217">
        <v>0</v>
      </c>
      <c r="AW53" s="217">
        <v>0</v>
      </c>
      <c r="AX53" s="217">
        <v>0</v>
      </c>
      <c r="AY53" s="217">
        <v>1268</v>
      </c>
      <c r="AZ53" s="217">
        <v>1298</v>
      </c>
      <c r="BA53" s="217">
        <v>1365</v>
      </c>
      <c r="BB53" s="217">
        <v>1404</v>
      </c>
      <c r="BC53" s="217">
        <v>1434</v>
      </c>
      <c r="BD53" s="217">
        <v>1464</v>
      </c>
      <c r="BE53" s="217">
        <v>1495</v>
      </c>
      <c r="BF53" s="217">
        <v>1510</v>
      </c>
      <c r="BG53" s="217">
        <v>1547</v>
      </c>
      <c r="BH53" s="217">
        <v>1589</v>
      </c>
      <c r="BI53" s="217">
        <v>1629</v>
      </c>
      <c r="BJ53" s="217">
        <v>1666</v>
      </c>
      <c r="BK53" s="217">
        <v>1700</v>
      </c>
      <c r="BL53" s="217">
        <v>1737</v>
      </c>
      <c r="BM53" s="217">
        <v>1776</v>
      </c>
      <c r="BN53" s="217">
        <v>1782</v>
      </c>
      <c r="BO53" s="217">
        <v>1756</v>
      </c>
      <c r="BP53" s="217">
        <v>1710</v>
      </c>
      <c r="BQ53" s="217">
        <v>1641</v>
      </c>
      <c r="BR53" s="217">
        <v>1617</v>
      </c>
      <c r="BS53" s="217">
        <v>1603</v>
      </c>
      <c r="BT53" s="217">
        <v>1594</v>
      </c>
      <c r="BU53" s="217">
        <v>1578</v>
      </c>
      <c r="BV53" s="217">
        <v>1570</v>
      </c>
      <c r="BW53" s="217">
        <v>1587</v>
      </c>
      <c r="BX53" s="217">
        <v>1382</v>
      </c>
      <c r="BY53" s="217">
        <v>1373</v>
      </c>
      <c r="BZ53" s="217">
        <v>1420</v>
      </c>
      <c r="CA53" s="217">
        <v>1507</v>
      </c>
      <c r="CB53" s="217">
        <v>1601</v>
      </c>
      <c r="CC53" s="217">
        <v>1647</v>
      </c>
      <c r="CD53" s="217">
        <v>1663</v>
      </c>
      <c r="CE53" s="217">
        <v>1678</v>
      </c>
      <c r="CF53" s="218">
        <v>1723</v>
      </c>
    </row>
    <row r="54" spans="1:84">
      <c r="B54" s="219" t="s">
        <v>360</v>
      </c>
      <c r="D54" s="217">
        <v>0</v>
      </c>
      <c r="E54" s="217">
        <v>0</v>
      </c>
      <c r="F54" s="217">
        <v>0</v>
      </c>
      <c r="G54" s="217">
        <v>0</v>
      </c>
      <c r="H54" s="217">
        <v>0</v>
      </c>
      <c r="I54" s="217">
        <v>0</v>
      </c>
      <c r="J54" s="217">
        <v>0</v>
      </c>
      <c r="K54" s="217">
        <v>0</v>
      </c>
      <c r="L54" s="217">
        <v>0</v>
      </c>
      <c r="M54" s="217">
        <v>0</v>
      </c>
      <c r="N54" s="217">
        <v>0</v>
      </c>
      <c r="O54" s="217">
        <v>0</v>
      </c>
      <c r="P54" s="217">
        <v>0</v>
      </c>
      <c r="Q54" s="217">
        <v>0</v>
      </c>
      <c r="R54" s="217">
        <v>0</v>
      </c>
      <c r="S54" s="217">
        <v>0</v>
      </c>
      <c r="T54" s="217">
        <v>0</v>
      </c>
      <c r="U54" s="217">
        <v>0</v>
      </c>
      <c r="V54" s="217">
        <v>0</v>
      </c>
      <c r="W54" s="217">
        <v>0</v>
      </c>
      <c r="X54" s="217">
        <v>0</v>
      </c>
      <c r="Y54" s="217">
        <v>0</v>
      </c>
      <c r="Z54" s="217">
        <v>0</v>
      </c>
      <c r="AA54" s="217">
        <v>0</v>
      </c>
      <c r="AB54" s="217">
        <v>0</v>
      </c>
      <c r="AC54" s="217">
        <v>72</v>
      </c>
      <c r="AD54" s="217">
        <v>84</v>
      </c>
      <c r="AE54" s="217">
        <v>99</v>
      </c>
      <c r="AF54" s="217">
        <v>112</v>
      </c>
      <c r="AG54" s="217">
        <v>129</v>
      </c>
      <c r="AH54" s="217">
        <v>143</v>
      </c>
      <c r="AI54" s="217">
        <v>151</v>
      </c>
      <c r="AJ54" s="217">
        <v>179</v>
      </c>
      <c r="AK54" s="217">
        <v>203</v>
      </c>
      <c r="AL54" s="217">
        <v>230</v>
      </c>
      <c r="AM54" s="217">
        <v>269</v>
      </c>
      <c r="AN54" s="217">
        <v>317</v>
      </c>
      <c r="AO54" s="217">
        <v>359</v>
      </c>
      <c r="AP54" s="217">
        <v>394</v>
      </c>
      <c r="AQ54" s="217">
        <v>443</v>
      </c>
      <c r="AR54" s="217">
        <v>490</v>
      </c>
      <c r="AS54" s="217">
        <v>538</v>
      </c>
      <c r="AT54" s="217">
        <v>596</v>
      </c>
      <c r="AU54" s="217">
        <v>686</v>
      </c>
      <c r="AV54" s="217">
        <v>890</v>
      </c>
      <c r="AW54" s="217">
        <v>962</v>
      </c>
      <c r="AX54" s="217">
        <v>1046</v>
      </c>
      <c r="AY54" s="217">
        <v>1115</v>
      </c>
      <c r="AZ54" s="217">
        <v>1152</v>
      </c>
      <c r="BA54" s="217">
        <v>1207</v>
      </c>
      <c r="BB54" s="217">
        <v>1238</v>
      </c>
      <c r="BC54" s="217">
        <v>1256</v>
      </c>
      <c r="BD54" s="217">
        <v>1276</v>
      </c>
      <c r="BE54" s="217">
        <v>1296</v>
      </c>
      <c r="BF54" s="217">
        <v>1304</v>
      </c>
      <c r="BG54" s="217">
        <v>1343</v>
      </c>
      <c r="BH54" s="217">
        <v>1400</v>
      </c>
      <c r="BI54" s="217">
        <v>1445</v>
      </c>
      <c r="BJ54" s="217">
        <v>1489</v>
      </c>
      <c r="BK54" s="217">
        <v>1528</v>
      </c>
      <c r="BL54" s="217">
        <v>1568</v>
      </c>
      <c r="BM54" s="217">
        <v>1607</v>
      </c>
      <c r="BN54" s="217">
        <v>1619</v>
      </c>
      <c r="BO54" s="217">
        <v>1597</v>
      </c>
      <c r="BP54" s="217">
        <v>1553</v>
      </c>
      <c r="BQ54" s="217">
        <v>1490</v>
      </c>
      <c r="BR54" s="217">
        <v>1462</v>
      </c>
      <c r="BS54" s="217">
        <v>1459</v>
      </c>
      <c r="BT54" s="217">
        <v>1445</v>
      </c>
      <c r="BU54" s="217">
        <v>1435</v>
      </c>
      <c r="BV54" s="217">
        <v>1430</v>
      </c>
      <c r="BW54" s="217">
        <v>1435</v>
      </c>
      <c r="BX54" s="217">
        <v>1290</v>
      </c>
      <c r="BY54" s="217">
        <v>1277</v>
      </c>
      <c r="BZ54" s="217">
        <v>1303</v>
      </c>
      <c r="CA54" s="217">
        <v>1386</v>
      </c>
      <c r="CB54" s="217">
        <v>1469</v>
      </c>
      <c r="CC54" s="217">
        <v>1510</v>
      </c>
      <c r="CD54" s="217">
        <v>1524</v>
      </c>
      <c r="CE54" s="217">
        <v>1536</v>
      </c>
      <c r="CF54" s="218">
        <v>1578</v>
      </c>
    </row>
    <row r="55" spans="1:84">
      <c r="B55" s="219" t="s">
        <v>361</v>
      </c>
      <c r="D55" s="217">
        <v>0</v>
      </c>
      <c r="E55" s="217">
        <v>0</v>
      </c>
      <c r="F55" s="217">
        <v>0</v>
      </c>
      <c r="G55" s="217">
        <v>0</v>
      </c>
      <c r="H55" s="217">
        <v>0</v>
      </c>
      <c r="I55" s="217">
        <v>0</v>
      </c>
      <c r="J55" s="217">
        <v>0</v>
      </c>
      <c r="K55" s="217">
        <v>0</v>
      </c>
      <c r="L55" s="217">
        <v>0</v>
      </c>
      <c r="M55" s="217">
        <v>0</v>
      </c>
      <c r="N55" s="217">
        <v>0</v>
      </c>
      <c r="O55" s="217">
        <v>0</v>
      </c>
      <c r="P55" s="217">
        <v>0</v>
      </c>
      <c r="Q55" s="217">
        <v>0</v>
      </c>
      <c r="R55" s="217">
        <v>0</v>
      </c>
      <c r="S55" s="217">
        <v>0</v>
      </c>
      <c r="T55" s="217">
        <v>0</v>
      </c>
      <c r="U55" s="217">
        <v>0</v>
      </c>
      <c r="V55" s="217">
        <v>0</v>
      </c>
      <c r="W55" s="217">
        <v>0</v>
      </c>
      <c r="X55" s="217">
        <v>0</v>
      </c>
      <c r="Y55" s="217">
        <v>0</v>
      </c>
      <c r="Z55" s="217">
        <v>0</v>
      </c>
      <c r="AA55" s="217">
        <v>0</v>
      </c>
      <c r="AB55" s="217">
        <v>0</v>
      </c>
      <c r="AC55" s="217">
        <v>0</v>
      </c>
      <c r="AD55" s="217">
        <v>0</v>
      </c>
      <c r="AE55" s="217">
        <v>0</v>
      </c>
      <c r="AF55" s="217">
        <v>0</v>
      </c>
      <c r="AG55" s="217">
        <v>0</v>
      </c>
      <c r="AH55" s="217">
        <v>0</v>
      </c>
      <c r="AI55" s="217">
        <v>0</v>
      </c>
      <c r="AJ55" s="217">
        <v>0</v>
      </c>
      <c r="AK55" s="217">
        <v>0</v>
      </c>
      <c r="AL55" s="217">
        <v>0</v>
      </c>
      <c r="AM55" s="217">
        <v>0</v>
      </c>
      <c r="AN55" s="217">
        <v>0</v>
      </c>
      <c r="AO55" s="217">
        <v>0</v>
      </c>
      <c r="AP55" s="217">
        <v>0</v>
      </c>
      <c r="AQ55" s="217">
        <v>0</v>
      </c>
      <c r="AR55" s="217">
        <v>0</v>
      </c>
      <c r="AS55" s="217">
        <v>0</v>
      </c>
      <c r="AT55" s="217">
        <v>0</v>
      </c>
      <c r="AU55" s="217">
        <v>0</v>
      </c>
      <c r="AV55" s="217">
        <v>0</v>
      </c>
      <c r="AW55" s="217">
        <v>0</v>
      </c>
      <c r="AX55" s="217">
        <v>0</v>
      </c>
      <c r="AY55" s="217">
        <v>153</v>
      </c>
      <c r="AZ55" s="217">
        <v>146</v>
      </c>
      <c r="BA55" s="217">
        <v>158</v>
      </c>
      <c r="BB55" s="217">
        <v>166</v>
      </c>
      <c r="BC55" s="217">
        <v>178</v>
      </c>
      <c r="BD55" s="217">
        <v>188</v>
      </c>
      <c r="BE55" s="217">
        <v>199</v>
      </c>
      <c r="BF55" s="217">
        <v>206</v>
      </c>
      <c r="BG55" s="217">
        <v>204</v>
      </c>
      <c r="BH55" s="217">
        <v>189</v>
      </c>
      <c r="BI55" s="217">
        <v>184</v>
      </c>
      <c r="BJ55" s="217">
        <v>177</v>
      </c>
      <c r="BK55" s="217">
        <v>172</v>
      </c>
      <c r="BL55" s="217">
        <v>169</v>
      </c>
      <c r="BM55" s="217">
        <v>169</v>
      </c>
      <c r="BN55" s="217">
        <v>163</v>
      </c>
      <c r="BO55" s="217">
        <v>160</v>
      </c>
      <c r="BP55" s="217">
        <v>158</v>
      </c>
      <c r="BQ55" s="217">
        <v>151</v>
      </c>
      <c r="BR55" s="217">
        <v>155</v>
      </c>
      <c r="BS55" s="217">
        <v>144</v>
      </c>
      <c r="BT55" s="217">
        <v>149</v>
      </c>
      <c r="BU55" s="217">
        <v>144</v>
      </c>
      <c r="BV55" s="217">
        <v>140</v>
      </c>
      <c r="BW55" s="217">
        <v>152</v>
      </c>
      <c r="BX55" s="217">
        <v>92</v>
      </c>
      <c r="BY55" s="217">
        <v>96</v>
      </c>
      <c r="BZ55" s="217">
        <v>117</v>
      </c>
      <c r="CA55" s="217">
        <v>122</v>
      </c>
      <c r="CB55" s="217">
        <v>131</v>
      </c>
      <c r="CC55" s="217">
        <v>137</v>
      </c>
      <c r="CD55" s="217">
        <v>140</v>
      </c>
      <c r="CE55" s="217">
        <v>142</v>
      </c>
      <c r="CF55" s="218">
        <v>146</v>
      </c>
    </row>
    <row r="56" spans="1:84">
      <c r="B56" s="207" t="s">
        <v>269</v>
      </c>
      <c r="D56" s="217">
        <v>0</v>
      </c>
      <c r="E56" s="217">
        <v>0</v>
      </c>
      <c r="F56" s="217">
        <v>0</v>
      </c>
      <c r="G56" s="217">
        <v>0</v>
      </c>
      <c r="H56" s="217">
        <v>0</v>
      </c>
      <c r="I56" s="217">
        <v>0</v>
      </c>
      <c r="J56" s="217">
        <v>0</v>
      </c>
      <c r="K56" s="217">
        <v>0</v>
      </c>
      <c r="L56" s="217">
        <v>0</v>
      </c>
      <c r="M56" s="217">
        <v>0</v>
      </c>
      <c r="N56" s="217">
        <v>0</v>
      </c>
      <c r="O56" s="217">
        <v>0</v>
      </c>
      <c r="P56" s="217">
        <v>0</v>
      </c>
      <c r="Q56" s="217">
        <v>0</v>
      </c>
      <c r="R56" s="217">
        <v>0</v>
      </c>
      <c r="S56" s="217">
        <v>0</v>
      </c>
      <c r="T56" s="217">
        <v>0</v>
      </c>
      <c r="U56" s="217">
        <v>0</v>
      </c>
      <c r="V56" s="217">
        <v>0</v>
      </c>
      <c r="W56" s="217">
        <v>0</v>
      </c>
      <c r="X56" s="217">
        <v>0</v>
      </c>
      <c r="Y56" s="217">
        <v>0</v>
      </c>
      <c r="Z56" s="217">
        <v>0</v>
      </c>
      <c r="AA56" s="217">
        <v>0</v>
      </c>
      <c r="AB56" s="217">
        <v>0</v>
      </c>
      <c r="AC56" s="217">
        <v>0</v>
      </c>
      <c r="AD56" s="217">
        <v>0</v>
      </c>
      <c r="AE56" s="217">
        <v>0</v>
      </c>
      <c r="AF56" s="217">
        <v>0</v>
      </c>
      <c r="AG56" s="217">
        <v>0</v>
      </c>
      <c r="AH56" s="217">
        <v>63</v>
      </c>
      <c r="AI56" s="217">
        <v>55</v>
      </c>
      <c r="AJ56" s="217">
        <v>54</v>
      </c>
      <c r="AK56" s="217">
        <v>52</v>
      </c>
      <c r="AL56" s="217">
        <v>48</v>
      </c>
      <c r="AM56" s="217">
        <v>49</v>
      </c>
      <c r="AN56" s="217">
        <v>48</v>
      </c>
      <c r="AO56" s="217">
        <v>48</v>
      </c>
      <c r="AP56" s="217">
        <v>45</v>
      </c>
      <c r="AQ56" s="217">
        <v>45</v>
      </c>
      <c r="AR56" s="217">
        <v>48</v>
      </c>
      <c r="AS56" s="217">
        <v>53</v>
      </c>
      <c r="AT56" s="217">
        <v>45</v>
      </c>
      <c r="AU56" s="217">
        <v>50</v>
      </c>
      <c r="AV56" s="217">
        <v>54</v>
      </c>
      <c r="AW56" s="217">
        <v>55</v>
      </c>
      <c r="AX56" s="217">
        <v>51</v>
      </c>
      <c r="AY56" s="217">
        <v>51</v>
      </c>
      <c r="AZ56" s="217">
        <v>46</v>
      </c>
      <c r="BA56" s="217">
        <v>38</v>
      </c>
      <c r="BB56" s="217">
        <v>36</v>
      </c>
      <c r="BC56" s="217">
        <v>34</v>
      </c>
      <c r="BD56" s="217">
        <v>30</v>
      </c>
      <c r="BE56" s="217">
        <v>29</v>
      </c>
      <c r="BF56" s="217">
        <v>29</v>
      </c>
      <c r="BG56" s="217">
        <v>27</v>
      </c>
      <c r="BH56" s="217">
        <v>26</v>
      </c>
      <c r="BI56" s="217">
        <v>23</v>
      </c>
      <c r="BJ56" s="217">
        <v>21</v>
      </c>
      <c r="BK56" s="217">
        <v>19</v>
      </c>
      <c r="BL56" s="217">
        <v>14</v>
      </c>
      <c r="BM56" s="217">
        <v>11</v>
      </c>
      <c r="BN56" s="217">
        <v>8</v>
      </c>
      <c r="BO56" s="217">
        <v>6</v>
      </c>
      <c r="BP56" s="217">
        <v>5</v>
      </c>
      <c r="BQ56" s="217">
        <v>3</v>
      </c>
      <c r="BR56" s="217">
        <v>2</v>
      </c>
      <c r="BS56" s="217">
        <v>1</v>
      </c>
      <c r="BT56" s="217">
        <v>1</v>
      </c>
      <c r="BU56" s="217">
        <v>1</v>
      </c>
      <c r="BV56" s="217">
        <v>0</v>
      </c>
      <c r="BW56" s="217">
        <v>0</v>
      </c>
      <c r="BX56" s="217">
        <v>0</v>
      </c>
      <c r="BY56" s="217">
        <v>0</v>
      </c>
      <c r="BZ56" s="217">
        <v>0</v>
      </c>
      <c r="CA56" s="217">
        <v>0</v>
      </c>
      <c r="CB56" s="217">
        <v>0</v>
      </c>
      <c r="CC56" s="217">
        <v>0</v>
      </c>
      <c r="CD56" s="217">
        <v>0</v>
      </c>
      <c r="CE56" s="217">
        <v>0</v>
      </c>
      <c r="CF56" s="218">
        <v>0</v>
      </c>
    </row>
    <row r="57" spans="1:84">
      <c r="B57" s="207" t="s">
        <v>271</v>
      </c>
      <c r="D57" s="217">
        <v>0</v>
      </c>
      <c r="E57" s="217">
        <v>0</v>
      </c>
      <c r="F57" s="217">
        <v>0</v>
      </c>
      <c r="G57" s="217">
        <v>0</v>
      </c>
      <c r="H57" s="217">
        <v>0</v>
      </c>
      <c r="I57" s="217">
        <v>0</v>
      </c>
      <c r="J57" s="217">
        <v>0</v>
      </c>
      <c r="K57" s="217">
        <v>0</v>
      </c>
      <c r="L57" s="217">
        <v>0</v>
      </c>
      <c r="M57" s="217">
        <v>0</v>
      </c>
      <c r="N57" s="217">
        <v>0</v>
      </c>
      <c r="O57" s="217">
        <v>0</v>
      </c>
      <c r="P57" s="217">
        <v>0</v>
      </c>
      <c r="Q57" s="217">
        <v>0</v>
      </c>
      <c r="R57" s="217">
        <v>0</v>
      </c>
      <c r="S57" s="217">
        <v>0</v>
      </c>
      <c r="T57" s="217">
        <v>0</v>
      </c>
      <c r="U57" s="217">
        <v>0</v>
      </c>
      <c r="V57" s="217">
        <v>0</v>
      </c>
      <c r="W57" s="217">
        <v>0</v>
      </c>
      <c r="X57" s="217">
        <v>0</v>
      </c>
      <c r="Y57" s="217">
        <v>0</v>
      </c>
      <c r="Z57" s="217">
        <v>0</v>
      </c>
      <c r="AA57" s="217">
        <v>0</v>
      </c>
      <c r="AB57" s="217">
        <v>0</v>
      </c>
      <c r="AC57" s="217">
        <v>0</v>
      </c>
      <c r="AD57" s="217">
        <v>0</v>
      </c>
      <c r="AE57" s="217">
        <v>0</v>
      </c>
      <c r="AF57" s="217">
        <v>0</v>
      </c>
      <c r="AG57" s="217">
        <v>0</v>
      </c>
      <c r="AH57" s="217">
        <v>0</v>
      </c>
      <c r="AI57" s="217">
        <v>0</v>
      </c>
      <c r="AJ57" s="217">
        <v>0</v>
      </c>
      <c r="AK57" s="217">
        <v>0</v>
      </c>
      <c r="AL57" s="217">
        <v>0</v>
      </c>
      <c r="AM57" s="217">
        <v>0</v>
      </c>
      <c r="AN57" s="217">
        <v>0</v>
      </c>
      <c r="AO57" s="217">
        <v>0</v>
      </c>
      <c r="AP57" s="217">
        <v>0</v>
      </c>
      <c r="AQ57" s="217">
        <v>0</v>
      </c>
      <c r="AR57" s="217">
        <v>0</v>
      </c>
      <c r="AS57" s="217">
        <v>0</v>
      </c>
      <c r="AT57" s="217">
        <v>0</v>
      </c>
      <c r="AU57" s="217">
        <v>0</v>
      </c>
      <c r="AV57" s="217">
        <v>0</v>
      </c>
      <c r="AW57" s="217">
        <v>0</v>
      </c>
      <c r="AX57" s="217">
        <v>0</v>
      </c>
      <c r="AY57" s="217">
        <v>0</v>
      </c>
      <c r="AZ57" s="217">
        <v>0</v>
      </c>
      <c r="BA57" s="217">
        <v>0</v>
      </c>
      <c r="BB57" s="217">
        <v>0</v>
      </c>
      <c r="BC57" s="217">
        <v>0</v>
      </c>
      <c r="BD57" s="217">
        <v>0</v>
      </c>
      <c r="BE57" s="217">
        <v>0</v>
      </c>
      <c r="BF57" s="217">
        <v>0</v>
      </c>
      <c r="BG57" s="217">
        <v>178</v>
      </c>
      <c r="BH57" s="217">
        <v>235</v>
      </c>
      <c r="BI57" s="217">
        <v>279</v>
      </c>
      <c r="BJ57" s="217">
        <v>319</v>
      </c>
      <c r="BK57" s="217">
        <v>356</v>
      </c>
      <c r="BL57" s="217">
        <v>388</v>
      </c>
      <c r="BM57" s="217">
        <v>411</v>
      </c>
      <c r="BN57" s="217">
        <v>420</v>
      </c>
      <c r="BO57" s="217">
        <v>417</v>
      </c>
      <c r="BP57" s="217">
        <v>405</v>
      </c>
      <c r="BQ57" s="217">
        <v>396</v>
      </c>
      <c r="BR57" s="217">
        <v>378</v>
      </c>
      <c r="BS57" s="217">
        <v>378</v>
      </c>
      <c r="BT57" s="217">
        <v>365</v>
      </c>
      <c r="BU57" s="217">
        <v>361</v>
      </c>
      <c r="BV57" s="217">
        <v>325</v>
      </c>
      <c r="BW57" s="217">
        <v>304</v>
      </c>
      <c r="BX57" s="217">
        <v>282</v>
      </c>
      <c r="BY57" s="217">
        <v>276</v>
      </c>
      <c r="BZ57" s="217">
        <v>279</v>
      </c>
      <c r="CA57" s="217">
        <v>285</v>
      </c>
      <c r="CB57" s="217">
        <v>297</v>
      </c>
      <c r="CC57" s="217">
        <v>305</v>
      </c>
      <c r="CD57" s="217">
        <v>303</v>
      </c>
      <c r="CE57" s="217">
        <v>296</v>
      </c>
      <c r="CF57" s="218">
        <v>301</v>
      </c>
    </row>
    <row r="58" spans="1:84">
      <c r="B58" s="219" t="s">
        <v>360</v>
      </c>
      <c r="D58" s="217">
        <v>0</v>
      </c>
      <c r="E58" s="217">
        <v>0</v>
      </c>
      <c r="F58" s="217">
        <v>0</v>
      </c>
      <c r="G58" s="217">
        <v>0</v>
      </c>
      <c r="H58" s="217">
        <v>0</v>
      </c>
      <c r="I58" s="217">
        <v>0</v>
      </c>
      <c r="J58" s="217">
        <v>0</v>
      </c>
      <c r="K58" s="217">
        <v>0</v>
      </c>
      <c r="L58" s="217">
        <v>0</v>
      </c>
      <c r="M58" s="217">
        <v>0</v>
      </c>
      <c r="N58" s="217">
        <v>0</v>
      </c>
      <c r="O58" s="217">
        <v>0</v>
      </c>
      <c r="P58" s="217">
        <v>0</v>
      </c>
      <c r="Q58" s="217">
        <v>0</v>
      </c>
      <c r="R58" s="217">
        <v>0</v>
      </c>
      <c r="S58" s="217">
        <v>0</v>
      </c>
      <c r="T58" s="217">
        <v>0</v>
      </c>
      <c r="U58" s="217">
        <v>0</v>
      </c>
      <c r="V58" s="217">
        <v>0</v>
      </c>
      <c r="W58" s="217">
        <v>0</v>
      </c>
      <c r="X58" s="217">
        <v>0</v>
      </c>
      <c r="Y58" s="217">
        <v>0</v>
      </c>
      <c r="Z58" s="217">
        <v>0</v>
      </c>
      <c r="AA58" s="217">
        <v>0</v>
      </c>
      <c r="AB58" s="217">
        <v>0</v>
      </c>
      <c r="AC58" s="217">
        <v>0</v>
      </c>
      <c r="AD58" s="217">
        <v>0</v>
      </c>
      <c r="AE58" s="217">
        <v>0</v>
      </c>
      <c r="AF58" s="217">
        <v>0</v>
      </c>
      <c r="AG58" s="217">
        <v>0</v>
      </c>
      <c r="AH58" s="217">
        <v>0</v>
      </c>
      <c r="AI58" s="217">
        <v>0</v>
      </c>
      <c r="AJ58" s="217">
        <v>0</v>
      </c>
      <c r="AK58" s="217">
        <v>0</v>
      </c>
      <c r="AL58" s="217">
        <v>0</v>
      </c>
      <c r="AM58" s="217">
        <v>0</v>
      </c>
      <c r="AN58" s="217">
        <v>0</v>
      </c>
      <c r="AO58" s="217">
        <v>0</v>
      </c>
      <c r="AP58" s="217">
        <v>0</v>
      </c>
      <c r="AQ58" s="217">
        <v>0</v>
      </c>
      <c r="AR58" s="217">
        <v>0</v>
      </c>
      <c r="AS58" s="217">
        <v>0</v>
      </c>
      <c r="AT58" s="217">
        <v>0</v>
      </c>
      <c r="AU58" s="217">
        <v>0</v>
      </c>
      <c r="AV58" s="217">
        <v>0</v>
      </c>
      <c r="AW58" s="217">
        <v>0</v>
      </c>
      <c r="AX58" s="217">
        <v>0</v>
      </c>
      <c r="AY58" s="217">
        <v>0</v>
      </c>
      <c r="AZ58" s="217">
        <v>0</v>
      </c>
      <c r="BA58" s="217">
        <v>0</v>
      </c>
      <c r="BB58" s="217">
        <v>0</v>
      </c>
      <c r="BC58" s="217">
        <v>0</v>
      </c>
      <c r="BD58" s="217">
        <v>0</v>
      </c>
      <c r="BE58" s="217">
        <v>0</v>
      </c>
      <c r="BF58" s="217">
        <v>0</v>
      </c>
      <c r="BG58" s="217">
        <v>20</v>
      </c>
      <c r="BH58" s="217">
        <v>22</v>
      </c>
      <c r="BI58" s="217">
        <v>24</v>
      </c>
      <c r="BJ58" s="217">
        <v>26</v>
      </c>
      <c r="BK58" s="217">
        <v>28</v>
      </c>
      <c r="BL58" s="217">
        <v>30</v>
      </c>
      <c r="BM58" s="217">
        <v>31</v>
      </c>
      <c r="BN58" s="217">
        <v>30</v>
      </c>
      <c r="BO58" s="217">
        <v>26</v>
      </c>
      <c r="BP58" s="217">
        <v>22</v>
      </c>
      <c r="BQ58" s="217">
        <v>22</v>
      </c>
      <c r="BR58" s="217">
        <v>20</v>
      </c>
      <c r="BS58" s="217">
        <v>19</v>
      </c>
      <c r="BT58" s="217">
        <v>18</v>
      </c>
      <c r="BU58" s="217">
        <v>17</v>
      </c>
      <c r="BV58" s="217">
        <v>12</v>
      </c>
      <c r="BW58" s="217">
        <v>11</v>
      </c>
      <c r="BX58" s="217">
        <v>11</v>
      </c>
      <c r="BY58" s="217">
        <v>11</v>
      </c>
      <c r="BZ58" s="217">
        <v>10</v>
      </c>
      <c r="CA58" s="217">
        <v>10</v>
      </c>
      <c r="CB58" s="217">
        <v>11</v>
      </c>
      <c r="CC58" s="217">
        <v>12</v>
      </c>
      <c r="CD58" s="217">
        <v>12</v>
      </c>
      <c r="CE58" s="217">
        <v>13</v>
      </c>
      <c r="CF58" s="218">
        <v>13</v>
      </c>
    </row>
    <row r="59" spans="1:84">
      <c r="B59" s="219" t="s">
        <v>361</v>
      </c>
      <c r="D59" s="217">
        <v>0</v>
      </c>
      <c r="E59" s="217">
        <v>0</v>
      </c>
      <c r="F59" s="217">
        <v>0</v>
      </c>
      <c r="G59" s="217">
        <v>0</v>
      </c>
      <c r="H59" s="217">
        <v>0</v>
      </c>
      <c r="I59" s="217">
        <v>0</v>
      </c>
      <c r="J59" s="217">
        <v>0</v>
      </c>
      <c r="K59" s="217">
        <v>0</v>
      </c>
      <c r="L59" s="217">
        <v>0</v>
      </c>
      <c r="M59" s="217">
        <v>0</v>
      </c>
      <c r="N59" s="217">
        <v>0</v>
      </c>
      <c r="O59" s="217">
        <v>0</v>
      </c>
      <c r="P59" s="217">
        <v>0</v>
      </c>
      <c r="Q59" s="217">
        <v>0</v>
      </c>
      <c r="R59" s="217">
        <v>0</v>
      </c>
      <c r="S59" s="217">
        <v>0</v>
      </c>
      <c r="T59" s="217">
        <v>0</v>
      </c>
      <c r="U59" s="217">
        <v>0</v>
      </c>
      <c r="V59" s="217">
        <v>0</v>
      </c>
      <c r="W59" s="217">
        <v>0</v>
      </c>
      <c r="X59" s="217">
        <v>0</v>
      </c>
      <c r="Y59" s="217">
        <v>0</v>
      </c>
      <c r="Z59" s="217">
        <v>0</v>
      </c>
      <c r="AA59" s="217">
        <v>0</v>
      </c>
      <c r="AB59" s="217">
        <v>0</v>
      </c>
      <c r="AC59" s="217">
        <v>0</v>
      </c>
      <c r="AD59" s="217">
        <v>0</v>
      </c>
      <c r="AE59" s="217">
        <v>0</v>
      </c>
      <c r="AF59" s="217">
        <v>0</v>
      </c>
      <c r="AG59" s="217">
        <v>0</v>
      </c>
      <c r="AH59" s="217">
        <v>0</v>
      </c>
      <c r="AI59" s="217">
        <v>0</v>
      </c>
      <c r="AJ59" s="217">
        <v>0</v>
      </c>
      <c r="AK59" s="217">
        <v>0</v>
      </c>
      <c r="AL59" s="217">
        <v>0</v>
      </c>
      <c r="AM59" s="217">
        <v>0</v>
      </c>
      <c r="AN59" s="217">
        <v>0</v>
      </c>
      <c r="AO59" s="217">
        <v>0</v>
      </c>
      <c r="AP59" s="217">
        <v>0</v>
      </c>
      <c r="AQ59" s="217">
        <v>0</v>
      </c>
      <c r="AR59" s="217">
        <v>0</v>
      </c>
      <c r="AS59" s="217">
        <v>0</v>
      </c>
      <c r="AT59" s="217">
        <v>0</v>
      </c>
      <c r="AU59" s="217">
        <v>0</v>
      </c>
      <c r="AV59" s="217">
        <v>0</v>
      </c>
      <c r="AW59" s="217">
        <v>0</v>
      </c>
      <c r="AX59" s="217">
        <v>0</v>
      </c>
      <c r="AY59" s="217">
        <v>0</v>
      </c>
      <c r="AZ59" s="217">
        <v>0</v>
      </c>
      <c r="BA59" s="217">
        <v>0</v>
      </c>
      <c r="BB59" s="217">
        <v>0</v>
      </c>
      <c r="BC59" s="217">
        <v>0</v>
      </c>
      <c r="BD59" s="217">
        <v>0</v>
      </c>
      <c r="BE59" s="217">
        <v>0</v>
      </c>
      <c r="BF59" s="217">
        <v>0</v>
      </c>
      <c r="BG59" s="217">
        <v>158</v>
      </c>
      <c r="BH59" s="217">
        <v>213</v>
      </c>
      <c r="BI59" s="217">
        <v>255</v>
      </c>
      <c r="BJ59" s="217">
        <v>292</v>
      </c>
      <c r="BK59" s="217">
        <v>327</v>
      </c>
      <c r="BL59" s="217">
        <v>357</v>
      </c>
      <c r="BM59" s="217">
        <v>381</v>
      </c>
      <c r="BN59" s="217">
        <v>390</v>
      </c>
      <c r="BO59" s="217">
        <v>391</v>
      </c>
      <c r="BP59" s="217">
        <v>383</v>
      </c>
      <c r="BQ59" s="217">
        <v>374</v>
      </c>
      <c r="BR59" s="217">
        <v>358</v>
      </c>
      <c r="BS59" s="217">
        <v>359</v>
      </c>
      <c r="BT59" s="217">
        <v>347</v>
      </c>
      <c r="BU59" s="217">
        <v>344</v>
      </c>
      <c r="BV59" s="217">
        <v>313</v>
      </c>
      <c r="BW59" s="217">
        <v>293</v>
      </c>
      <c r="BX59" s="217">
        <v>271</v>
      </c>
      <c r="BY59" s="217">
        <v>265</v>
      </c>
      <c r="BZ59" s="217">
        <v>269</v>
      </c>
      <c r="CA59" s="217">
        <v>275</v>
      </c>
      <c r="CB59" s="217">
        <v>286</v>
      </c>
      <c r="CC59" s="217">
        <v>293</v>
      </c>
      <c r="CD59" s="217">
        <v>291</v>
      </c>
      <c r="CE59" s="217">
        <v>284</v>
      </c>
      <c r="CF59" s="218">
        <v>287</v>
      </c>
    </row>
    <row r="60" spans="1:84" ht="26.25" customHeight="1">
      <c r="B60" s="207" t="s">
        <v>398</v>
      </c>
      <c r="D60" s="217">
        <v>0</v>
      </c>
      <c r="E60" s="217">
        <v>0</v>
      </c>
      <c r="F60" s="217">
        <v>0</v>
      </c>
      <c r="G60" s="217">
        <v>0</v>
      </c>
      <c r="H60" s="217">
        <v>0</v>
      </c>
      <c r="I60" s="217">
        <v>0</v>
      </c>
      <c r="J60" s="217">
        <v>0</v>
      </c>
      <c r="K60" s="217">
        <v>0</v>
      </c>
      <c r="L60" s="217">
        <v>0</v>
      </c>
      <c r="M60" s="217">
        <v>0</v>
      </c>
      <c r="N60" s="217">
        <v>0</v>
      </c>
      <c r="O60" s="217">
        <v>0</v>
      </c>
      <c r="P60" s="217">
        <v>0</v>
      </c>
      <c r="Q60" s="217">
        <v>0</v>
      </c>
      <c r="R60" s="217">
        <v>0</v>
      </c>
      <c r="S60" s="217">
        <v>0</v>
      </c>
      <c r="T60" s="217">
        <v>0</v>
      </c>
      <c r="U60" s="217">
        <v>0</v>
      </c>
      <c r="V60" s="217">
        <v>0</v>
      </c>
      <c r="W60" s="217">
        <v>0</v>
      </c>
      <c r="X60" s="217">
        <v>0</v>
      </c>
      <c r="Y60" s="217">
        <v>0</v>
      </c>
      <c r="Z60" s="217">
        <v>0</v>
      </c>
      <c r="AA60" s="217">
        <v>0</v>
      </c>
      <c r="AB60" s="217">
        <v>0</v>
      </c>
      <c r="AC60" s="217">
        <v>7720</v>
      </c>
      <c r="AD60" s="217">
        <v>8850</v>
      </c>
      <c r="AE60" s="217">
        <v>10</v>
      </c>
      <c r="AF60" s="217">
        <v>0</v>
      </c>
      <c r="AG60" s="217">
        <v>0</v>
      </c>
      <c r="AH60" s="217">
        <v>9600</v>
      </c>
      <c r="AI60" s="217">
        <v>9600</v>
      </c>
      <c r="AJ60" s="217">
        <v>9800</v>
      </c>
      <c r="AK60" s="217">
        <v>10100</v>
      </c>
      <c r="AL60" s="217">
        <v>10200</v>
      </c>
      <c r="AM60" s="217">
        <v>10300</v>
      </c>
      <c r="AN60" s="217">
        <v>10500</v>
      </c>
      <c r="AO60" s="217">
        <v>10500</v>
      </c>
      <c r="AP60" s="217">
        <v>10700</v>
      </c>
      <c r="AQ60" s="217">
        <v>10700</v>
      </c>
      <c r="AR60" s="217">
        <v>10900</v>
      </c>
      <c r="AS60" s="217">
        <v>11200</v>
      </c>
      <c r="AT60" s="217">
        <v>11236</v>
      </c>
      <c r="AU60" s="217">
        <v>11432</v>
      </c>
      <c r="AV60" s="217">
        <v>11511</v>
      </c>
      <c r="AW60" s="217">
        <v>12209</v>
      </c>
      <c r="AX60" s="217">
        <v>12331</v>
      </c>
      <c r="AY60" s="217">
        <v>12418</v>
      </c>
      <c r="AZ60" s="217">
        <v>12861</v>
      </c>
      <c r="BA60" s="217">
        <v>12326</v>
      </c>
      <c r="BB60" s="217">
        <v>12442</v>
      </c>
      <c r="BC60" s="217">
        <v>11818</v>
      </c>
      <c r="BD60" s="217">
        <v>11896</v>
      </c>
      <c r="BE60" s="217">
        <v>12014</v>
      </c>
      <c r="BF60" s="217">
        <v>12002</v>
      </c>
      <c r="BG60" s="217">
        <v>12232</v>
      </c>
      <c r="BH60" s="217">
        <v>12302</v>
      </c>
      <c r="BI60" s="217">
        <v>12387</v>
      </c>
      <c r="BJ60" s="217">
        <v>12586</v>
      </c>
      <c r="BK60" s="217">
        <v>12728</v>
      </c>
      <c r="BL60" s="217">
        <v>11754</v>
      </c>
      <c r="BM60" s="217">
        <v>12123</v>
      </c>
      <c r="BN60" s="217">
        <v>12239</v>
      </c>
      <c r="BO60" s="217">
        <v>12335</v>
      </c>
      <c r="BP60" s="217">
        <v>12346</v>
      </c>
      <c r="BQ60" s="217">
        <v>12245</v>
      </c>
      <c r="BR60" s="217">
        <v>12459</v>
      </c>
      <c r="BS60" s="217">
        <v>12757</v>
      </c>
      <c r="BT60" s="217">
        <v>12642</v>
      </c>
      <c r="BU60" s="217">
        <v>12605</v>
      </c>
      <c r="BV60" s="217">
        <v>12570</v>
      </c>
      <c r="BW60" s="217">
        <v>12405</v>
      </c>
      <c r="BX60" s="217">
        <v>12275</v>
      </c>
      <c r="BY60" s="217">
        <v>12410</v>
      </c>
      <c r="BZ60" s="217">
        <v>12588</v>
      </c>
      <c r="CA60" s="217">
        <v>12633</v>
      </c>
      <c r="CB60" s="217">
        <v>12819</v>
      </c>
      <c r="CC60" s="217">
        <v>13022</v>
      </c>
      <c r="CD60" s="217">
        <v>12966</v>
      </c>
      <c r="CE60" s="217">
        <v>12856</v>
      </c>
      <c r="CF60" s="218">
        <v>13082</v>
      </c>
    </row>
    <row r="61" spans="1:84">
      <c r="B61" s="207" t="s">
        <v>26</v>
      </c>
      <c r="D61" s="217">
        <v>0</v>
      </c>
      <c r="E61" s="217">
        <v>0</v>
      </c>
      <c r="F61" s="217">
        <v>0</v>
      </c>
      <c r="G61" s="217">
        <v>0</v>
      </c>
      <c r="H61" s="217">
        <v>0</v>
      </c>
      <c r="I61" s="217">
        <v>0</v>
      </c>
      <c r="J61" s="217">
        <v>0</v>
      </c>
      <c r="K61" s="217">
        <v>0</v>
      </c>
      <c r="L61" s="217">
        <v>0</v>
      </c>
      <c r="M61" s="217">
        <v>0</v>
      </c>
      <c r="N61" s="217">
        <v>0</v>
      </c>
      <c r="O61" s="217">
        <v>0</v>
      </c>
      <c r="P61" s="217">
        <v>0</v>
      </c>
      <c r="Q61" s="217">
        <v>0</v>
      </c>
      <c r="R61" s="217">
        <v>0</v>
      </c>
      <c r="S61" s="217">
        <v>0</v>
      </c>
      <c r="T61" s="217">
        <v>0</v>
      </c>
      <c r="U61" s="217">
        <v>0</v>
      </c>
      <c r="V61" s="217">
        <v>0</v>
      </c>
      <c r="W61" s="217">
        <v>0</v>
      </c>
      <c r="X61" s="217">
        <v>0</v>
      </c>
      <c r="Y61" s="217">
        <v>0</v>
      </c>
      <c r="Z61" s="217">
        <v>0</v>
      </c>
      <c r="AA61" s="217">
        <v>0</v>
      </c>
      <c r="AB61" s="217">
        <v>0</v>
      </c>
      <c r="AC61" s="217">
        <v>0</v>
      </c>
      <c r="AD61" s="217">
        <v>0</v>
      </c>
      <c r="AE61" s="217">
        <v>0</v>
      </c>
      <c r="AF61" s="217">
        <v>0</v>
      </c>
      <c r="AG61" s="217">
        <v>0</v>
      </c>
      <c r="AH61" s="217">
        <v>0</v>
      </c>
      <c r="AI61" s="217">
        <v>0</v>
      </c>
      <c r="AJ61" s="217">
        <v>0</v>
      </c>
      <c r="AK61" s="217">
        <v>0</v>
      </c>
      <c r="AL61" s="217">
        <v>0</v>
      </c>
      <c r="AM61" s="217">
        <v>0</v>
      </c>
      <c r="AN61" s="217">
        <v>0</v>
      </c>
      <c r="AO61" s="217">
        <v>0</v>
      </c>
      <c r="AP61" s="217">
        <v>0</v>
      </c>
      <c r="AQ61" s="217">
        <v>0</v>
      </c>
      <c r="AR61" s="217">
        <v>3013</v>
      </c>
      <c r="AS61" s="217">
        <v>2979</v>
      </c>
      <c r="AT61" s="217">
        <v>3735</v>
      </c>
      <c r="AU61" s="217">
        <v>3159</v>
      </c>
      <c r="AV61" s="217">
        <v>2996</v>
      </c>
      <c r="AW61" s="217">
        <v>2838</v>
      </c>
      <c r="AX61" s="217">
        <v>2801</v>
      </c>
      <c r="AY61" s="217">
        <v>2769</v>
      </c>
      <c r="AZ61" s="217">
        <v>2692</v>
      </c>
      <c r="BA61" s="217">
        <v>2623</v>
      </c>
      <c r="BB61" s="217">
        <v>2567</v>
      </c>
      <c r="BC61" s="217">
        <v>2471</v>
      </c>
      <c r="BD61" s="217">
        <v>2387</v>
      </c>
      <c r="BE61" s="217">
        <v>2371</v>
      </c>
      <c r="BF61" s="217">
        <v>2357</v>
      </c>
      <c r="BG61" s="217">
        <v>2335</v>
      </c>
      <c r="BH61" s="217">
        <v>2442</v>
      </c>
      <c r="BI61" s="217">
        <v>2426</v>
      </c>
      <c r="BJ61" s="217">
        <v>2510</v>
      </c>
      <c r="BK61" s="217">
        <v>2535</v>
      </c>
      <c r="BL61" s="217">
        <v>2592</v>
      </c>
      <c r="BM61" s="217">
        <v>2631</v>
      </c>
      <c r="BN61" s="217">
        <v>2633</v>
      </c>
      <c r="BO61" s="217">
        <v>2620</v>
      </c>
      <c r="BP61" s="217">
        <v>2544</v>
      </c>
      <c r="BQ61" s="217">
        <v>0</v>
      </c>
      <c r="BR61" s="217">
        <v>0</v>
      </c>
      <c r="BS61" s="217">
        <v>0</v>
      </c>
      <c r="BT61" s="217">
        <v>0</v>
      </c>
      <c r="BU61" s="217">
        <v>0</v>
      </c>
      <c r="BV61" s="217">
        <v>0</v>
      </c>
      <c r="BW61" s="217">
        <v>0</v>
      </c>
      <c r="BX61" s="217">
        <v>0</v>
      </c>
      <c r="BY61" s="217">
        <v>0</v>
      </c>
      <c r="BZ61" s="217">
        <v>0</v>
      </c>
      <c r="CA61" s="217">
        <v>0</v>
      </c>
      <c r="CB61" s="217">
        <v>0</v>
      </c>
      <c r="CC61" s="217">
        <v>0</v>
      </c>
      <c r="CD61" s="217">
        <v>0</v>
      </c>
      <c r="CE61" s="217">
        <v>0</v>
      </c>
      <c r="CF61" s="218">
        <v>0</v>
      </c>
    </row>
    <row r="62" spans="1:84">
      <c r="B62" s="207" t="s">
        <v>278</v>
      </c>
      <c r="D62" s="217">
        <v>0</v>
      </c>
      <c r="E62" s="217">
        <v>0</v>
      </c>
      <c r="F62" s="217">
        <v>0</v>
      </c>
      <c r="G62" s="217">
        <v>0</v>
      </c>
      <c r="H62" s="217">
        <v>0</v>
      </c>
      <c r="I62" s="217">
        <v>0</v>
      </c>
      <c r="J62" s="217">
        <v>0</v>
      </c>
      <c r="K62" s="217">
        <v>0</v>
      </c>
      <c r="L62" s="217">
        <v>0</v>
      </c>
      <c r="M62" s="217">
        <v>0</v>
      </c>
      <c r="N62" s="217">
        <v>0</v>
      </c>
      <c r="O62" s="217">
        <v>0</v>
      </c>
      <c r="P62" s="217">
        <v>0</v>
      </c>
      <c r="Q62" s="217">
        <v>0</v>
      </c>
      <c r="R62" s="217">
        <v>0</v>
      </c>
      <c r="S62" s="217">
        <v>0</v>
      </c>
      <c r="T62" s="217">
        <v>0</v>
      </c>
      <c r="U62" s="217">
        <v>0</v>
      </c>
      <c r="V62" s="217">
        <v>0</v>
      </c>
      <c r="W62" s="217">
        <v>0</v>
      </c>
      <c r="X62" s="217">
        <v>0</v>
      </c>
      <c r="Y62" s="217">
        <v>0</v>
      </c>
      <c r="Z62" s="217">
        <v>0</v>
      </c>
      <c r="AA62" s="217">
        <v>0</v>
      </c>
      <c r="AB62" s="217">
        <v>0</v>
      </c>
      <c r="AC62" s="217">
        <v>0</v>
      </c>
      <c r="AD62" s="217">
        <v>0</v>
      </c>
      <c r="AE62" s="217">
        <v>0</v>
      </c>
      <c r="AF62" s="217">
        <v>0</v>
      </c>
      <c r="AG62" s="217">
        <v>0</v>
      </c>
      <c r="AH62" s="217">
        <v>0</v>
      </c>
      <c r="AI62" s="217">
        <v>0</v>
      </c>
      <c r="AJ62" s="217">
        <v>0</v>
      </c>
      <c r="AK62" s="217">
        <v>0</v>
      </c>
      <c r="AL62" s="217">
        <v>0</v>
      </c>
      <c r="AM62" s="217">
        <v>0</v>
      </c>
      <c r="AN62" s="217">
        <v>0</v>
      </c>
      <c r="AO62" s="217">
        <v>0</v>
      </c>
      <c r="AP62" s="217">
        <v>0</v>
      </c>
      <c r="AQ62" s="217">
        <v>0</v>
      </c>
      <c r="AR62" s="217">
        <v>0</v>
      </c>
      <c r="AS62" s="217">
        <v>0</v>
      </c>
      <c r="AT62" s="217">
        <v>0</v>
      </c>
      <c r="AU62" s="217">
        <v>0</v>
      </c>
      <c r="AV62" s="217">
        <v>310</v>
      </c>
      <c r="AW62" s="217">
        <v>358</v>
      </c>
      <c r="AX62" s="217">
        <v>404</v>
      </c>
      <c r="AY62" s="217">
        <v>455</v>
      </c>
      <c r="AZ62" s="217">
        <v>505</v>
      </c>
      <c r="BA62" s="217">
        <v>556</v>
      </c>
      <c r="BB62" s="217">
        <v>597</v>
      </c>
      <c r="BC62" s="217">
        <v>635</v>
      </c>
      <c r="BD62" s="217">
        <v>677</v>
      </c>
      <c r="BE62" s="217">
        <v>719</v>
      </c>
      <c r="BF62" s="217">
        <v>741</v>
      </c>
      <c r="BG62" s="217">
        <v>784</v>
      </c>
      <c r="BH62" s="217">
        <v>826</v>
      </c>
      <c r="BI62" s="217">
        <v>864</v>
      </c>
      <c r="BJ62" s="217">
        <v>903</v>
      </c>
      <c r="BK62" s="217">
        <v>949</v>
      </c>
      <c r="BL62" s="217">
        <v>991</v>
      </c>
      <c r="BM62" s="217">
        <v>1031</v>
      </c>
      <c r="BN62" s="217">
        <v>1055</v>
      </c>
      <c r="BO62" s="217">
        <v>1066</v>
      </c>
      <c r="BP62" s="217">
        <v>1079</v>
      </c>
      <c r="BQ62" s="217">
        <v>1079</v>
      </c>
      <c r="BR62" s="217">
        <v>1072</v>
      </c>
      <c r="BS62" s="217">
        <v>1046</v>
      </c>
      <c r="BT62" s="217">
        <v>965</v>
      </c>
      <c r="BU62" s="217">
        <v>839</v>
      </c>
      <c r="BV62" s="217">
        <v>745</v>
      </c>
      <c r="BW62" s="217">
        <v>673</v>
      </c>
      <c r="BX62" s="217">
        <v>533</v>
      </c>
      <c r="BY62" s="217">
        <v>492</v>
      </c>
      <c r="BZ62" s="217">
        <v>452</v>
      </c>
      <c r="CA62" s="217">
        <v>412</v>
      </c>
      <c r="CB62" s="217">
        <v>374</v>
      </c>
      <c r="CC62" s="217">
        <v>339</v>
      </c>
      <c r="CD62" s="217">
        <v>304</v>
      </c>
      <c r="CE62" s="217">
        <v>272</v>
      </c>
      <c r="CF62" s="218">
        <v>230</v>
      </c>
    </row>
    <row r="63" spans="1:84">
      <c r="B63" s="219" t="s">
        <v>360</v>
      </c>
      <c r="D63" s="217">
        <v>0</v>
      </c>
      <c r="E63" s="217">
        <v>0</v>
      </c>
      <c r="F63" s="217">
        <v>0</v>
      </c>
      <c r="G63" s="217">
        <v>0</v>
      </c>
      <c r="H63" s="217">
        <v>0</v>
      </c>
      <c r="I63" s="217">
        <v>0</v>
      </c>
      <c r="J63" s="217">
        <v>0</v>
      </c>
      <c r="K63" s="217">
        <v>0</v>
      </c>
      <c r="L63" s="217">
        <v>0</v>
      </c>
      <c r="M63" s="217">
        <v>0</v>
      </c>
      <c r="N63" s="217">
        <v>0</v>
      </c>
      <c r="O63" s="217">
        <v>0</v>
      </c>
      <c r="P63" s="217">
        <v>0</v>
      </c>
      <c r="Q63" s="217">
        <v>0</v>
      </c>
      <c r="R63" s="217">
        <v>0</v>
      </c>
      <c r="S63" s="217">
        <v>0</v>
      </c>
      <c r="T63" s="217">
        <v>0</v>
      </c>
      <c r="U63" s="217">
        <v>0</v>
      </c>
      <c r="V63" s="217">
        <v>0</v>
      </c>
      <c r="W63" s="217">
        <v>0</v>
      </c>
      <c r="X63" s="217">
        <v>0</v>
      </c>
      <c r="Y63" s="217">
        <v>0</v>
      </c>
      <c r="Z63" s="217">
        <v>0</v>
      </c>
      <c r="AA63" s="217">
        <v>0</v>
      </c>
      <c r="AB63" s="217">
        <v>0</v>
      </c>
      <c r="AC63" s="217">
        <v>0</v>
      </c>
      <c r="AD63" s="217">
        <v>0</v>
      </c>
      <c r="AE63" s="217">
        <v>0</v>
      </c>
      <c r="AF63" s="217">
        <v>0</v>
      </c>
      <c r="AG63" s="217">
        <v>0</v>
      </c>
      <c r="AH63" s="217">
        <v>0</v>
      </c>
      <c r="AI63" s="217">
        <v>0</v>
      </c>
      <c r="AJ63" s="217">
        <v>0</v>
      </c>
      <c r="AK63" s="217">
        <v>0</v>
      </c>
      <c r="AL63" s="217">
        <v>0</v>
      </c>
      <c r="AM63" s="217">
        <v>0</v>
      </c>
      <c r="AN63" s="217">
        <v>0</v>
      </c>
      <c r="AO63" s="217">
        <v>0</v>
      </c>
      <c r="AP63" s="217">
        <v>0</v>
      </c>
      <c r="AQ63" s="217">
        <v>0</v>
      </c>
      <c r="AR63" s="217">
        <v>0</v>
      </c>
      <c r="AS63" s="217">
        <v>0</v>
      </c>
      <c r="AT63" s="217">
        <v>0</v>
      </c>
      <c r="AU63" s="217">
        <v>0</v>
      </c>
      <c r="AV63" s="217">
        <v>292</v>
      </c>
      <c r="AW63" s="217">
        <v>357</v>
      </c>
      <c r="AX63" s="217">
        <v>402</v>
      </c>
      <c r="AY63" s="217">
        <v>452</v>
      </c>
      <c r="AZ63" s="217">
        <v>503</v>
      </c>
      <c r="BA63" s="217">
        <v>555</v>
      </c>
      <c r="BB63" s="217">
        <v>595</v>
      </c>
      <c r="BC63" s="217">
        <v>632</v>
      </c>
      <c r="BD63" s="217">
        <v>674</v>
      </c>
      <c r="BE63" s="217">
        <v>715</v>
      </c>
      <c r="BF63" s="217">
        <v>736</v>
      </c>
      <c r="BG63" s="217">
        <v>779</v>
      </c>
      <c r="BH63" s="217">
        <v>821</v>
      </c>
      <c r="BI63" s="217">
        <v>859</v>
      </c>
      <c r="BJ63" s="217">
        <v>897</v>
      </c>
      <c r="BK63" s="217">
        <v>942</v>
      </c>
      <c r="BL63" s="217">
        <v>984</v>
      </c>
      <c r="BM63" s="217">
        <v>1023</v>
      </c>
      <c r="BN63" s="217">
        <v>1046</v>
      </c>
      <c r="BO63" s="217">
        <v>1057</v>
      </c>
      <c r="BP63" s="217">
        <v>1070</v>
      </c>
      <c r="BQ63" s="217">
        <v>1069</v>
      </c>
      <c r="BR63" s="217">
        <v>1062</v>
      </c>
      <c r="BS63" s="217">
        <v>1028</v>
      </c>
      <c r="BT63" s="217">
        <v>951</v>
      </c>
      <c r="BU63" s="217">
        <v>827</v>
      </c>
      <c r="BV63" s="217">
        <v>735</v>
      </c>
      <c r="BW63" s="217">
        <v>665</v>
      </c>
      <c r="BX63" s="217">
        <v>528</v>
      </c>
      <c r="BY63" s="217">
        <v>486</v>
      </c>
      <c r="BZ63" s="217">
        <v>447</v>
      </c>
      <c r="CA63" s="217">
        <v>407</v>
      </c>
      <c r="CB63" s="217">
        <v>370</v>
      </c>
      <c r="CC63" s="217">
        <v>334</v>
      </c>
      <c r="CD63" s="217">
        <v>300</v>
      </c>
      <c r="CE63" s="217">
        <v>268</v>
      </c>
      <c r="CF63" s="218">
        <v>227</v>
      </c>
    </row>
    <row r="64" spans="1:84">
      <c r="B64" s="219" t="s">
        <v>361</v>
      </c>
      <c r="D64" s="217">
        <v>0</v>
      </c>
      <c r="E64" s="217">
        <v>0</v>
      </c>
      <c r="F64" s="217">
        <v>0</v>
      </c>
      <c r="G64" s="217">
        <v>0</v>
      </c>
      <c r="H64" s="217">
        <v>0</v>
      </c>
      <c r="I64" s="217">
        <v>0</v>
      </c>
      <c r="J64" s="217">
        <v>0</v>
      </c>
      <c r="K64" s="217">
        <v>0</v>
      </c>
      <c r="L64" s="217">
        <v>0</v>
      </c>
      <c r="M64" s="217">
        <v>0</v>
      </c>
      <c r="N64" s="217">
        <v>0</v>
      </c>
      <c r="O64" s="217">
        <v>0</v>
      </c>
      <c r="P64" s="217">
        <v>0</v>
      </c>
      <c r="Q64" s="217">
        <v>0</v>
      </c>
      <c r="R64" s="217">
        <v>0</v>
      </c>
      <c r="S64" s="217">
        <v>0</v>
      </c>
      <c r="T64" s="217">
        <v>0</v>
      </c>
      <c r="U64" s="217">
        <v>0</v>
      </c>
      <c r="V64" s="217">
        <v>0</v>
      </c>
      <c r="W64" s="217">
        <v>0</v>
      </c>
      <c r="X64" s="217">
        <v>0</v>
      </c>
      <c r="Y64" s="217">
        <v>0</v>
      </c>
      <c r="Z64" s="217">
        <v>0</v>
      </c>
      <c r="AA64" s="217">
        <v>0</v>
      </c>
      <c r="AB64" s="217">
        <v>0</v>
      </c>
      <c r="AC64" s="217">
        <v>0</v>
      </c>
      <c r="AD64" s="217">
        <v>0</v>
      </c>
      <c r="AE64" s="217">
        <v>0</v>
      </c>
      <c r="AF64" s="217">
        <v>0</v>
      </c>
      <c r="AG64" s="217">
        <v>0</v>
      </c>
      <c r="AH64" s="217">
        <v>0</v>
      </c>
      <c r="AI64" s="217">
        <v>0</v>
      </c>
      <c r="AJ64" s="217">
        <v>0</v>
      </c>
      <c r="AK64" s="217">
        <v>0</v>
      </c>
      <c r="AL64" s="217">
        <v>0</v>
      </c>
      <c r="AM64" s="217">
        <v>0</v>
      </c>
      <c r="AN64" s="217">
        <v>0</v>
      </c>
      <c r="AO64" s="217">
        <v>0</v>
      </c>
      <c r="AP64" s="217">
        <v>0</v>
      </c>
      <c r="AQ64" s="217">
        <v>0</v>
      </c>
      <c r="AR64" s="217">
        <v>0</v>
      </c>
      <c r="AS64" s="217">
        <v>0</v>
      </c>
      <c r="AT64" s="217">
        <v>0</v>
      </c>
      <c r="AU64" s="217">
        <v>0</v>
      </c>
      <c r="AV64" s="217">
        <v>18</v>
      </c>
      <c r="AW64" s="217">
        <v>1</v>
      </c>
      <c r="AX64" s="217">
        <v>2</v>
      </c>
      <c r="AY64" s="217">
        <v>3</v>
      </c>
      <c r="AZ64" s="217">
        <v>2</v>
      </c>
      <c r="BA64" s="217">
        <v>1</v>
      </c>
      <c r="BB64" s="217">
        <v>2</v>
      </c>
      <c r="BC64" s="217">
        <v>3</v>
      </c>
      <c r="BD64" s="217">
        <v>3</v>
      </c>
      <c r="BE64" s="217">
        <v>4</v>
      </c>
      <c r="BF64" s="217">
        <v>5</v>
      </c>
      <c r="BG64" s="217">
        <v>5</v>
      </c>
      <c r="BH64" s="217">
        <v>5</v>
      </c>
      <c r="BI64" s="217">
        <v>5</v>
      </c>
      <c r="BJ64" s="217">
        <v>6</v>
      </c>
      <c r="BK64" s="217">
        <v>6</v>
      </c>
      <c r="BL64" s="217">
        <v>7</v>
      </c>
      <c r="BM64" s="217">
        <v>8</v>
      </c>
      <c r="BN64" s="217">
        <v>9</v>
      </c>
      <c r="BO64" s="217">
        <v>9</v>
      </c>
      <c r="BP64" s="217">
        <v>9</v>
      </c>
      <c r="BQ64" s="217">
        <v>10</v>
      </c>
      <c r="BR64" s="217">
        <v>10</v>
      </c>
      <c r="BS64" s="217">
        <v>18</v>
      </c>
      <c r="BT64" s="217">
        <v>15</v>
      </c>
      <c r="BU64" s="217">
        <v>12</v>
      </c>
      <c r="BV64" s="217">
        <v>10</v>
      </c>
      <c r="BW64" s="217">
        <v>8</v>
      </c>
      <c r="BX64" s="217">
        <v>6</v>
      </c>
      <c r="BY64" s="217">
        <v>5</v>
      </c>
      <c r="BZ64" s="217">
        <v>5</v>
      </c>
      <c r="CA64" s="217">
        <v>5</v>
      </c>
      <c r="CB64" s="217">
        <v>5</v>
      </c>
      <c r="CC64" s="217">
        <v>4</v>
      </c>
      <c r="CD64" s="217">
        <v>4</v>
      </c>
      <c r="CE64" s="217">
        <v>4</v>
      </c>
      <c r="CF64" s="218">
        <v>4</v>
      </c>
    </row>
    <row r="65" spans="2:84" ht="26.25" customHeight="1">
      <c r="B65" s="207" t="s">
        <v>386</v>
      </c>
      <c r="D65" s="217">
        <v>0</v>
      </c>
      <c r="E65" s="217">
        <v>0</v>
      </c>
      <c r="F65" s="217">
        <v>0</v>
      </c>
      <c r="G65" s="217">
        <v>0</v>
      </c>
      <c r="H65" s="217">
        <v>0</v>
      </c>
      <c r="I65" s="217">
        <v>0</v>
      </c>
      <c r="J65" s="217">
        <v>0</v>
      </c>
      <c r="K65" s="217">
        <v>0</v>
      </c>
      <c r="L65" s="217">
        <v>0</v>
      </c>
      <c r="M65" s="217">
        <v>0</v>
      </c>
      <c r="N65" s="217">
        <v>0</v>
      </c>
      <c r="O65" s="217">
        <v>0</v>
      </c>
      <c r="P65" s="217">
        <v>0</v>
      </c>
      <c r="Q65" s="217">
        <v>0</v>
      </c>
      <c r="R65" s="217">
        <v>0</v>
      </c>
      <c r="S65" s="217">
        <v>0</v>
      </c>
      <c r="T65" s="217">
        <v>0</v>
      </c>
      <c r="U65" s="217">
        <v>0</v>
      </c>
      <c r="V65" s="217">
        <v>0</v>
      </c>
      <c r="W65" s="217">
        <v>0</v>
      </c>
      <c r="X65" s="217">
        <v>0</v>
      </c>
      <c r="Y65" s="217">
        <v>0</v>
      </c>
      <c r="Z65" s="217">
        <v>0</v>
      </c>
      <c r="AA65" s="217">
        <v>0</v>
      </c>
      <c r="AB65" s="217">
        <v>0</v>
      </c>
      <c r="AC65" s="217">
        <v>0</v>
      </c>
      <c r="AD65" s="217">
        <v>0</v>
      </c>
      <c r="AE65" s="217">
        <v>0</v>
      </c>
      <c r="AF65" s="217">
        <v>0</v>
      </c>
      <c r="AG65" s="217">
        <v>0</v>
      </c>
      <c r="AH65" s="217">
        <v>0</v>
      </c>
      <c r="AI65" s="217">
        <v>0</v>
      </c>
      <c r="AJ65" s="217">
        <v>0</v>
      </c>
      <c r="AK65" s="217">
        <v>0</v>
      </c>
      <c r="AL65" s="217">
        <v>0</v>
      </c>
      <c r="AM65" s="217">
        <v>0</v>
      </c>
      <c r="AN65" s="217">
        <v>0</v>
      </c>
      <c r="AO65" s="217">
        <v>0</v>
      </c>
      <c r="AP65" s="217">
        <v>0</v>
      </c>
      <c r="AQ65" s="217">
        <v>0</v>
      </c>
      <c r="AR65" s="217">
        <v>2178</v>
      </c>
      <c r="AS65" s="217">
        <v>2116</v>
      </c>
      <c r="AT65" s="217">
        <v>2076</v>
      </c>
      <c r="AU65" s="217">
        <v>1981</v>
      </c>
      <c r="AV65" s="217">
        <v>1929</v>
      </c>
      <c r="AW65" s="217">
        <v>1955</v>
      </c>
      <c r="AX65" s="217">
        <v>1937</v>
      </c>
      <c r="AY65" s="217">
        <v>1917</v>
      </c>
      <c r="AZ65" s="217">
        <v>1886</v>
      </c>
      <c r="BA65" s="217">
        <v>1844</v>
      </c>
      <c r="BB65" s="217">
        <v>1798</v>
      </c>
      <c r="BC65" s="217">
        <v>1726</v>
      </c>
      <c r="BD65" s="217">
        <v>1664</v>
      </c>
      <c r="BE65" s="217">
        <v>1637</v>
      </c>
      <c r="BF65" s="217">
        <v>1612</v>
      </c>
      <c r="BG65" s="217">
        <v>1546</v>
      </c>
      <c r="BH65" s="217">
        <v>1554</v>
      </c>
      <c r="BI65" s="217">
        <v>1491</v>
      </c>
      <c r="BJ65" s="217">
        <v>1503</v>
      </c>
      <c r="BK65" s="217">
        <v>1509</v>
      </c>
      <c r="BL65" s="217">
        <v>1541</v>
      </c>
      <c r="BM65" s="217">
        <v>1566</v>
      </c>
      <c r="BN65" s="217">
        <v>1574</v>
      </c>
      <c r="BO65" s="217">
        <v>1576</v>
      </c>
      <c r="BP65" s="217">
        <v>1551</v>
      </c>
      <c r="BQ65" s="217">
        <v>1505</v>
      </c>
      <c r="BR65" s="217">
        <v>1464</v>
      </c>
      <c r="BS65" s="217">
        <v>1417</v>
      </c>
      <c r="BT65" s="217">
        <v>1364</v>
      </c>
      <c r="BU65" s="217">
        <v>1308</v>
      </c>
      <c r="BV65" s="217">
        <v>1248</v>
      </c>
      <c r="BW65" s="217">
        <v>1207</v>
      </c>
      <c r="BX65" s="217">
        <v>1165</v>
      </c>
      <c r="BY65" s="217">
        <v>1134</v>
      </c>
      <c r="BZ65" s="217">
        <v>1121</v>
      </c>
      <c r="CA65" s="217">
        <v>1082</v>
      </c>
      <c r="CB65" s="217">
        <v>1060</v>
      </c>
      <c r="CC65" s="217">
        <v>1047</v>
      </c>
      <c r="CD65" s="217">
        <v>1032</v>
      </c>
      <c r="CE65" s="217">
        <v>1041</v>
      </c>
      <c r="CF65" s="218">
        <v>1059</v>
      </c>
    </row>
    <row r="66" spans="2:84">
      <c r="B66" s="207" t="s">
        <v>387</v>
      </c>
      <c r="D66" s="217">
        <v>0</v>
      </c>
      <c r="E66" s="217">
        <v>0</v>
      </c>
      <c r="F66" s="217">
        <v>0</v>
      </c>
      <c r="G66" s="217">
        <v>0</v>
      </c>
      <c r="H66" s="217">
        <v>0</v>
      </c>
      <c r="I66" s="217">
        <v>0</v>
      </c>
      <c r="J66" s="217">
        <v>0</v>
      </c>
      <c r="K66" s="217">
        <v>0</v>
      </c>
      <c r="L66" s="217">
        <v>0</v>
      </c>
      <c r="M66" s="217">
        <v>0</v>
      </c>
      <c r="N66" s="217">
        <v>0</v>
      </c>
      <c r="O66" s="217">
        <v>0</v>
      </c>
      <c r="P66" s="217">
        <v>0</v>
      </c>
      <c r="Q66" s="217">
        <v>0</v>
      </c>
      <c r="R66" s="217">
        <v>0</v>
      </c>
      <c r="S66" s="217">
        <v>0</v>
      </c>
      <c r="T66" s="217">
        <v>0</v>
      </c>
      <c r="U66" s="217">
        <v>0</v>
      </c>
      <c r="V66" s="217">
        <v>0</v>
      </c>
      <c r="W66" s="217">
        <v>0</v>
      </c>
      <c r="X66" s="217">
        <v>0</v>
      </c>
      <c r="Y66" s="217">
        <v>0</v>
      </c>
      <c r="Z66" s="217">
        <v>0</v>
      </c>
      <c r="AA66" s="217">
        <v>0</v>
      </c>
      <c r="AB66" s="217">
        <v>0</v>
      </c>
      <c r="AC66" s="217">
        <v>0</v>
      </c>
      <c r="AD66" s="217">
        <v>0</v>
      </c>
      <c r="AE66" s="217">
        <v>0</v>
      </c>
      <c r="AF66" s="217">
        <v>0</v>
      </c>
      <c r="AG66" s="217">
        <v>0</v>
      </c>
      <c r="AH66" s="217">
        <v>43</v>
      </c>
      <c r="AI66" s="217">
        <v>51</v>
      </c>
      <c r="AJ66" s="217">
        <v>54</v>
      </c>
      <c r="AK66" s="217">
        <v>58</v>
      </c>
      <c r="AL66" s="217">
        <v>62</v>
      </c>
      <c r="AM66" s="217">
        <v>67</v>
      </c>
      <c r="AN66" s="217">
        <v>81</v>
      </c>
      <c r="AO66" s="217">
        <v>96</v>
      </c>
      <c r="AP66" s="217">
        <v>118</v>
      </c>
      <c r="AQ66" s="217">
        <v>143</v>
      </c>
      <c r="AR66" s="217">
        <v>168</v>
      </c>
      <c r="AS66" s="217">
        <v>197</v>
      </c>
      <c r="AT66" s="217">
        <v>230</v>
      </c>
      <c r="AU66" s="217">
        <v>259</v>
      </c>
      <c r="AV66" s="217">
        <v>281</v>
      </c>
      <c r="AW66" s="217">
        <v>299</v>
      </c>
      <c r="AX66" s="217">
        <v>306</v>
      </c>
      <c r="AY66" s="217">
        <v>272</v>
      </c>
      <c r="AZ66" s="217">
        <v>215</v>
      </c>
      <c r="BA66" s="217">
        <v>152</v>
      </c>
      <c r="BB66" s="217">
        <v>83</v>
      </c>
      <c r="BC66" s="217">
        <v>26</v>
      </c>
      <c r="BD66" s="217">
        <v>7</v>
      </c>
      <c r="BE66" s="217">
        <v>2</v>
      </c>
      <c r="BF66" s="217">
        <v>0</v>
      </c>
      <c r="BG66" s="217">
        <v>0</v>
      </c>
      <c r="BH66" s="217">
        <v>0</v>
      </c>
      <c r="BI66" s="217">
        <v>0</v>
      </c>
      <c r="BJ66" s="217">
        <v>0</v>
      </c>
      <c r="BK66" s="217">
        <v>0</v>
      </c>
      <c r="BL66" s="217">
        <v>0</v>
      </c>
      <c r="BM66" s="217">
        <v>0</v>
      </c>
      <c r="BN66" s="217">
        <v>0</v>
      </c>
      <c r="BO66" s="217">
        <v>0</v>
      </c>
      <c r="BP66" s="217">
        <v>0</v>
      </c>
      <c r="BQ66" s="217">
        <v>0</v>
      </c>
      <c r="BR66" s="217">
        <v>0</v>
      </c>
      <c r="BS66" s="217">
        <v>0</v>
      </c>
      <c r="BT66" s="217">
        <v>0</v>
      </c>
      <c r="BU66" s="217">
        <v>0</v>
      </c>
      <c r="BV66" s="217">
        <v>0</v>
      </c>
      <c r="BW66" s="217">
        <v>0</v>
      </c>
      <c r="BX66" s="217">
        <v>0</v>
      </c>
      <c r="BY66" s="217">
        <v>0</v>
      </c>
      <c r="BZ66" s="217">
        <v>0</v>
      </c>
      <c r="CA66" s="217">
        <v>0</v>
      </c>
      <c r="CB66" s="217">
        <v>0</v>
      </c>
      <c r="CC66" s="217">
        <v>0</v>
      </c>
      <c r="CD66" s="217">
        <v>0</v>
      </c>
      <c r="CE66" s="217">
        <v>0</v>
      </c>
      <c r="CF66" s="218">
        <v>0</v>
      </c>
    </row>
    <row r="67" spans="2:84">
      <c r="B67" s="219" t="s">
        <v>360</v>
      </c>
      <c r="D67" s="217">
        <v>0</v>
      </c>
      <c r="E67" s="217">
        <v>0</v>
      </c>
      <c r="F67" s="217">
        <v>0</v>
      </c>
      <c r="G67" s="217">
        <v>0</v>
      </c>
      <c r="H67" s="217">
        <v>0</v>
      </c>
      <c r="I67" s="217">
        <v>0</v>
      </c>
      <c r="J67" s="217">
        <v>0</v>
      </c>
      <c r="K67" s="217">
        <v>0</v>
      </c>
      <c r="L67" s="217">
        <v>0</v>
      </c>
      <c r="M67" s="217">
        <v>0</v>
      </c>
      <c r="N67" s="217">
        <v>0</v>
      </c>
      <c r="O67" s="217">
        <v>0</v>
      </c>
      <c r="P67" s="217">
        <v>0</v>
      </c>
      <c r="Q67" s="217">
        <v>0</v>
      </c>
      <c r="R67" s="217">
        <v>0</v>
      </c>
      <c r="S67" s="217">
        <v>0</v>
      </c>
      <c r="T67" s="217">
        <v>0</v>
      </c>
      <c r="U67" s="217">
        <v>0</v>
      </c>
      <c r="V67" s="217">
        <v>0</v>
      </c>
      <c r="W67" s="217">
        <v>0</v>
      </c>
      <c r="X67" s="217">
        <v>0</v>
      </c>
      <c r="Y67" s="217">
        <v>0</v>
      </c>
      <c r="Z67" s="217">
        <v>0</v>
      </c>
      <c r="AA67" s="217">
        <v>0</v>
      </c>
      <c r="AB67" s="217">
        <v>0</v>
      </c>
      <c r="AC67" s="217">
        <v>0</v>
      </c>
      <c r="AD67" s="217">
        <v>0</v>
      </c>
      <c r="AE67" s="217">
        <v>0</v>
      </c>
      <c r="AF67" s="217">
        <v>0</v>
      </c>
      <c r="AG67" s="217">
        <v>0</v>
      </c>
      <c r="AH67" s="217">
        <v>0</v>
      </c>
      <c r="AI67" s="217">
        <v>0</v>
      </c>
      <c r="AJ67" s="217">
        <v>0</v>
      </c>
      <c r="AK67" s="217">
        <v>0</v>
      </c>
      <c r="AL67" s="217">
        <v>0</v>
      </c>
      <c r="AM67" s="217">
        <v>0</v>
      </c>
      <c r="AN67" s="217">
        <v>79</v>
      </c>
      <c r="AO67" s="217">
        <v>96</v>
      </c>
      <c r="AP67" s="217">
        <v>118</v>
      </c>
      <c r="AQ67" s="217">
        <v>141</v>
      </c>
      <c r="AR67" s="217">
        <v>166</v>
      </c>
      <c r="AS67" s="217">
        <v>195</v>
      </c>
      <c r="AT67" s="217">
        <v>226</v>
      </c>
      <c r="AU67" s="217">
        <v>255</v>
      </c>
      <c r="AV67" s="217">
        <v>275</v>
      </c>
      <c r="AW67" s="217">
        <v>291</v>
      </c>
      <c r="AX67" s="217">
        <v>299</v>
      </c>
      <c r="AY67" s="217">
        <v>266</v>
      </c>
      <c r="AZ67" s="217">
        <v>210</v>
      </c>
      <c r="BA67" s="217">
        <v>148</v>
      </c>
      <c r="BB67" s="217">
        <v>78</v>
      </c>
      <c r="BC67" s="217">
        <v>26</v>
      </c>
      <c r="BD67" s="217">
        <v>7</v>
      </c>
      <c r="BE67" s="217">
        <v>2</v>
      </c>
      <c r="BF67" s="217">
        <v>0</v>
      </c>
      <c r="BG67" s="217">
        <v>0</v>
      </c>
      <c r="BH67" s="217">
        <v>0</v>
      </c>
      <c r="BI67" s="217">
        <v>0</v>
      </c>
      <c r="BJ67" s="217">
        <v>0</v>
      </c>
      <c r="BK67" s="217">
        <v>0</v>
      </c>
      <c r="BL67" s="217">
        <v>0</v>
      </c>
      <c r="BM67" s="217">
        <v>0</v>
      </c>
      <c r="BN67" s="217">
        <v>0</v>
      </c>
      <c r="BO67" s="217">
        <v>0</v>
      </c>
      <c r="BP67" s="217">
        <v>0</v>
      </c>
      <c r="BQ67" s="217">
        <v>0</v>
      </c>
      <c r="BR67" s="217">
        <v>0</v>
      </c>
      <c r="BS67" s="217">
        <v>0</v>
      </c>
      <c r="BT67" s="217">
        <v>0</v>
      </c>
      <c r="BU67" s="217">
        <v>0</v>
      </c>
      <c r="BV67" s="217">
        <v>0</v>
      </c>
      <c r="BW67" s="217">
        <v>0</v>
      </c>
      <c r="BX67" s="217">
        <v>0</v>
      </c>
      <c r="BY67" s="217">
        <v>0</v>
      </c>
      <c r="BZ67" s="217">
        <v>0</v>
      </c>
      <c r="CA67" s="217">
        <v>0</v>
      </c>
      <c r="CB67" s="217">
        <v>0</v>
      </c>
      <c r="CC67" s="217">
        <v>0</v>
      </c>
      <c r="CD67" s="217">
        <v>0</v>
      </c>
      <c r="CE67" s="217">
        <v>0</v>
      </c>
      <c r="CF67" s="218">
        <v>0</v>
      </c>
    </row>
    <row r="68" spans="2:84">
      <c r="B68" s="219" t="s">
        <v>366</v>
      </c>
      <c r="D68" s="217">
        <v>0</v>
      </c>
      <c r="E68" s="217">
        <v>0</v>
      </c>
      <c r="F68" s="217">
        <v>0</v>
      </c>
      <c r="G68" s="217">
        <v>0</v>
      </c>
      <c r="H68" s="217">
        <v>0</v>
      </c>
      <c r="I68" s="217">
        <v>0</v>
      </c>
      <c r="J68" s="217">
        <v>0</v>
      </c>
      <c r="K68" s="217">
        <v>0</v>
      </c>
      <c r="L68" s="217">
        <v>0</v>
      </c>
      <c r="M68" s="217">
        <v>0</v>
      </c>
      <c r="N68" s="217">
        <v>0</v>
      </c>
      <c r="O68" s="217">
        <v>0</v>
      </c>
      <c r="P68" s="217">
        <v>0</v>
      </c>
      <c r="Q68" s="217">
        <v>0</v>
      </c>
      <c r="R68" s="217">
        <v>0</v>
      </c>
      <c r="S68" s="217">
        <v>0</v>
      </c>
      <c r="T68" s="217">
        <v>0</v>
      </c>
      <c r="U68" s="217">
        <v>0</v>
      </c>
      <c r="V68" s="217">
        <v>0</v>
      </c>
      <c r="W68" s="217">
        <v>0</v>
      </c>
      <c r="X68" s="217">
        <v>0</v>
      </c>
      <c r="Y68" s="217">
        <v>0</v>
      </c>
      <c r="Z68" s="217">
        <v>0</v>
      </c>
      <c r="AA68" s="217">
        <v>0</v>
      </c>
      <c r="AB68" s="217">
        <v>0</v>
      </c>
      <c r="AC68" s="217">
        <v>0</v>
      </c>
      <c r="AD68" s="217">
        <v>0</v>
      </c>
      <c r="AE68" s="217">
        <v>0</v>
      </c>
      <c r="AF68" s="217">
        <v>0</v>
      </c>
      <c r="AG68" s="217">
        <v>0</v>
      </c>
      <c r="AH68" s="217">
        <v>0</v>
      </c>
      <c r="AI68" s="217">
        <v>0</v>
      </c>
      <c r="AJ68" s="217">
        <v>0</v>
      </c>
      <c r="AK68" s="217">
        <v>0</v>
      </c>
      <c r="AL68" s="217">
        <v>0</v>
      </c>
      <c r="AM68" s="217">
        <v>0</v>
      </c>
      <c r="AN68" s="217">
        <v>2</v>
      </c>
      <c r="AO68" s="217">
        <v>0</v>
      </c>
      <c r="AP68" s="217">
        <v>0</v>
      </c>
      <c r="AQ68" s="217">
        <v>2</v>
      </c>
      <c r="AR68" s="217">
        <v>2</v>
      </c>
      <c r="AS68" s="217">
        <v>2</v>
      </c>
      <c r="AT68" s="217">
        <v>3</v>
      </c>
      <c r="AU68" s="217">
        <v>4</v>
      </c>
      <c r="AV68" s="217">
        <v>5</v>
      </c>
      <c r="AW68" s="217">
        <v>8</v>
      </c>
      <c r="AX68" s="217">
        <v>7</v>
      </c>
      <c r="AY68" s="217">
        <v>6</v>
      </c>
      <c r="AZ68" s="217">
        <v>5</v>
      </c>
      <c r="BA68" s="217">
        <v>4</v>
      </c>
      <c r="BB68" s="217">
        <v>5</v>
      </c>
      <c r="BC68" s="217">
        <v>0</v>
      </c>
      <c r="BD68" s="217">
        <v>0</v>
      </c>
      <c r="BE68" s="217">
        <v>0</v>
      </c>
      <c r="BF68" s="217">
        <v>0</v>
      </c>
      <c r="BG68" s="217">
        <v>0</v>
      </c>
      <c r="BH68" s="217">
        <v>0</v>
      </c>
      <c r="BI68" s="217">
        <v>0</v>
      </c>
      <c r="BJ68" s="217">
        <v>0</v>
      </c>
      <c r="BK68" s="217">
        <v>0</v>
      </c>
      <c r="BL68" s="217">
        <v>0</v>
      </c>
      <c r="BM68" s="217">
        <v>0</v>
      </c>
      <c r="BN68" s="217">
        <v>0</v>
      </c>
      <c r="BO68" s="217">
        <v>0</v>
      </c>
      <c r="BP68" s="217">
        <v>0</v>
      </c>
      <c r="BQ68" s="217">
        <v>0</v>
      </c>
      <c r="BR68" s="217">
        <v>0</v>
      </c>
      <c r="BS68" s="217">
        <v>0</v>
      </c>
      <c r="BT68" s="217">
        <v>0</v>
      </c>
      <c r="BU68" s="217">
        <v>0</v>
      </c>
      <c r="BV68" s="217">
        <v>0</v>
      </c>
      <c r="BW68" s="217">
        <v>0</v>
      </c>
      <c r="BX68" s="217">
        <v>0</v>
      </c>
      <c r="BY68" s="217">
        <v>0</v>
      </c>
      <c r="BZ68" s="217">
        <v>0</v>
      </c>
      <c r="CA68" s="217">
        <v>0</v>
      </c>
      <c r="CB68" s="217">
        <v>0</v>
      </c>
      <c r="CC68" s="217">
        <v>0</v>
      </c>
      <c r="CD68" s="217">
        <v>0</v>
      </c>
      <c r="CE68" s="217">
        <v>0</v>
      </c>
      <c r="CF68" s="218">
        <v>0</v>
      </c>
    </row>
    <row r="69" spans="2:84">
      <c r="B69" s="207" t="s">
        <v>367</v>
      </c>
      <c r="D69" s="217">
        <v>0</v>
      </c>
      <c r="E69" s="217">
        <v>0</v>
      </c>
      <c r="F69" s="217">
        <v>0</v>
      </c>
      <c r="G69" s="217">
        <v>0</v>
      </c>
      <c r="H69" s="217">
        <v>0</v>
      </c>
      <c r="I69" s="217">
        <v>0</v>
      </c>
      <c r="J69" s="217">
        <v>0</v>
      </c>
      <c r="K69" s="217">
        <v>0</v>
      </c>
      <c r="L69" s="217">
        <v>0</v>
      </c>
      <c r="M69" s="217">
        <v>0</v>
      </c>
      <c r="N69" s="217">
        <v>0</v>
      </c>
      <c r="O69" s="217">
        <v>0</v>
      </c>
      <c r="P69" s="217">
        <v>0</v>
      </c>
      <c r="Q69" s="217">
        <v>0</v>
      </c>
      <c r="R69" s="217">
        <v>0</v>
      </c>
      <c r="S69" s="217">
        <v>0</v>
      </c>
      <c r="T69" s="217">
        <v>0</v>
      </c>
      <c r="U69" s="217">
        <v>0</v>
      </c>
      <c r="V69" s="217">
        <v>0</v>
      </c>
      <c r="W69" s="217">
        <v>0</v>
      </c>
      <c r="X69" s="217">
        <v>0</v>
      </c>
      <c r="Y69" s="217">
        <v>0</v>
      </c>
      <c r="Z69" s="217">
        <v>0</v>
      </c>
      <c r="AA69" s="217">
        <v>0</v>
      </c>
      <c r="AB69" s="217">
        <v>0</v>
      </c>
      <c r="AC69" s="217">
        <v>0</v>
      </c>
      <c r="AD69" s="217">
        <v>0</v>
      </c>
      <c r="AE69" s="217">
        <v>0</v>
      </c>
      <c r="AF69" s="217">
        <v>0</v>
      </c>
      <c r="AG69" s="217">
        <v>0</v>
      </c>
      <c r="AH69" s="217">
        <v>0</v>
      </c>
      <c r="AI69" s="217">
        <v>0</v>
      </c>
      <c r="AJ69" s="217">
        <v>0</v>
      </c>
      <c r="AK69" s="217">
        <v>0</v>
      </c>
      <c r="AL69" s="217">
        <v>0</v>
      </c>
      <c r="AM69" s="217">
        <v>0</v>
      </c>
      <c r="AN69" s="217">
        <v>0</v>
      </c>
      <c r="AO69" s="217">
        <v>0</v>
      </c>
      <c r="AP69" s="217">
        <v>0</v>
      </c>
      <c r="AQ69" s="217">
        <v>0</v>
      </c>
      <c r="AR69" s="217">
        <v>0</v>
      </c>
      <c r="AS69" s="217">
        <v>0</v>
      </c>
      <c r="AT69" s="217">
        <v>0</v>
      </c>
      <c r="AU69" s="217">
        <v>0</v>
      </c>
      <c r="AV69" s="217">
        <v>0</v>
      </c>
      <c r="AW69" s="217">
        <v>0</v>
      </c>
      <c r="AX69" s="217">
        <v>0</v>
      </c>
      <c r="AY69" s="217">
        <v>0</v>
      </c>
      <c r="AZ69" s="217">
        <v>0</v>
      </c>
      <c r="BA69" s="217">
        <v>0</v>
      </c>
      <c r="BB69" s="217">
        <v>0</v>
      </c>
      <c r="BC69" s="217">
        <v>0</v>
      </c>
      <c r="BD69" s="217">
        <v>0</v>
      </c>
      <c r="BE69" s="217">
        <v>0</v>
      </c>
      <c r="BF69" s="217">
        <v>0</v>
      </c>
      <c r="BG69" s="217">
        <v>150</v>
      </c>
      <c r="BH69" s="217">
        <v>153</v>
      </c>
      <c r="BI69" s="217">
        <v>156</v>
      </c>
      <c r="BJ69" s="217">
        <v>159</v>
      </c>
      <c r="BK69" s="217">
        <v>171</v>
      </c>
      <c r="BL69" s="217">
        <v>172</v>
      </c>
      <c r="BM69" s="217">
        <v>176</v>
      </c>
      <c r="BN69" s="217">
        <v>182</v>
      </c>
      <c r="BO69" s="217">
        <v>185</v>
      </c>
      <c r="BP69" s="217">
        <v>187</v>
      </c>
      <c r="BQ69" s="217">
        <v>189</v>
      </c>
      <c r="BR69" s="217">
        <v>188</v>
      </c>
      <c r="BS69" s="217">
        <v>187</v>
      </c>
      <c r="BT69" s="217">
        <v>185</v>
      </c>
      <c r="BU69" s="217">
        <v>182</v>
      </c>
      <c r="BV69" s="217">
        <v>179</v>
      </c>
      <c r="BW69" s="217">
        <v>175</v>
      </c>
      <c r="BX69" s="217">
        <v>150</v>
      </c>
      <c r="BY69" s="217">
        <v>147</v>
      </c>
      <c r="BZ69" s="217">
        <v>144</v>
      </c>
      <c r="CA69" s="217">
        <v>142</v>
      </c>
      <c r="CB69" s="217">
        <v>139</v>
      </c>
      <c r="CC69" s="217">
        <v>136</v>
      </c>
      <c r="CD69" s="217">
        <v>132</v>
      </c>
      <c r="CE69" s="217">
        <v>126</v>
      </c>
      <c r="CF69" s="218">
        <v>121</v>
      </c>
    </row>
    <row r="70" spans="2:84" ht="26.25" customHeight="1">
      <c r="B70" s="207" t="s">
        <v>374</v>
      </c>
      <c r="D70" s="217">
        <v>0</v>
      </c>
      <c r="E70" s="217">
        <v>0</v>
      </c>
      <c r="F70" s="217">
        <v>0</v>
      </c>
      <c r="G70" s="217">
        <v>0</v>
      </c>
      <c r="H70" s="217">
        <v>0</v>
      </c>
      <c r="I70" s="217">
        <v>0</v>
      </c>
      <c r="J70" s="217">
        <v>0</v>
      </c>
      <c r="K70" s="217">
        <v>0</v>
      </c>
      <c r="L70" s="217">
        <v>0</v>
      </c>
      <c r="M70" s="217">
        <v>0</v>
      </c>
      <c r="N70" s="217">
        <v>0</v>
      </c>
      <c r="O70" s="217">
        <v>0</v>
      </c>
      <c r="P70" s="217">
        <v>0</v>
      </c>
      <c r="Q70" s="217">
        <v>0</v>
      </c>
      <c r="R70" s="217">
        <v>0</v>
      </c>
      <c r="S70" s="217">
        <v>0</v>
      </c>
      <c r="T70" s="217">
        <v>0</v>
      </c>
      <c r="U70" s="217">
        <v>0</v>
      </c>
      <c r="V70" s="217">
        <v>0</v>
      </c>
      <c r="W70" s="217">
        <v>0</v>
      </c>
      <c r="X70" s="217">
        <v>0</v>
      </c>
      <c r="Y70" s="217">
        <v>0</v>
      </c>
      <c r="Z70" s="217">
        <v>0</v>
      </c>
      <c r="AA70" s="217">
        <v>0</v>
      </c>
      <c r="AB70" s="217">
        <v>0</v>
      </c>
      <c r="AC70" s="217">
        <v>0</v>
      </c>
      <c r="AD70" s="217">
        <v>0</v>
      </c>
      <c r="AE70" s="217">
        <v>0</v>
      </c>
      <c r="AF70" s="217">
        <v>0</v>
      </c>
      <c r="AG70" s="217">
        <v>0</v>
      </c>
      <c r="AH70" s="217">
        <v>0</v>
      </c>
      <c r="AI70" s="217">
        <v>0</v>
      </c>
      <c r="AJ70" s="217">
        <v>0</v>
      </c>
      <c r="AK70" s="217">
        <v>0</v>
      </c>
      <c r="AL70" s="217">
        <v>0</v>
      </c>
      <c r="AM70" s="217">
        <v>0</v>
      </c>
      <c r="AN70" s="217">
        <v>0</v>
      </c>
      <c r="AO70" s="217">
        <v>0</v>
      </c>
      <c r="AP70" s="217">
        <v>0</v>
      </c>
      <c r="AQ70" s="217">
        <v>0</v>
      </c>
      <c r="AR70" s="217">
        <v>1719</v>
      </c>
      <c r="AS70" s="217">
        <v>1607</v>
      </c>
      <c r="AT70" s="217">
        <v>1675</v>
      </c>
      <c r="AU70" s="217">
        <v>1575</v>
      </c>
      <c r="AV70" s="217">
        <v>1643</v>
      </c>
      <c r="AW70" s="217">
        <v>1736</v>
      </c>
      <c r="AX70" s="217">
        <v>1765</v>
      </c>
      <c r="AY70" s="217">
        <v>1781</v>
      </c>
      <c r="AZ70" s="217">
        <v>1764</v>
      </c>
      <c r="BA70" s="217">
        <v>1705</v>
      </c>
      <c r="BB70" s="217">
        <v>1643</v>
      </c>
      <c r="BC70" s="217">
        <v>1620</v>
      </c>
      <c r="BD70" s="217">
        <v>1671</v>
      </c>
      <c r="BE70" s="217">
        <v>1750</v>
      </c>
      <c r="BF70" s="217">
        <v>1776</v>
      </c>
      <c r="BG70" s="250" t="s">
        <v>422</v>
      </c>
      <c r="BH70" s="250" t="s">
        <v>422</v>
      </c>
      <c r="BI70" s="250" t="s">
        <v>422</v>
      </c>
      <c r="BJ70" s="250" t="s">
        <v>422</v>
      </c>
      <c r="BK70" s="250" t="s">
        <v>422</v>
      </c>
      <c r="BL70" s="250" t="s">
        <v>422</v>
      </c>
      <c r="BM70" s="250" t="s">
        <v>422</v>
      </c>
      <c r="BN70" s="250" t="s">
        <v>422</v>
      </c>
      <c r="BO70" s="250" t="s">
        <v>422</v>
      </c>
      <c r="BP70" s="250" t="s">
        <v>422</v>
      </c>
      <c r="BQ70" s="250" t="s">
        <v>422</v>
      </c>
      <c r="BR70" s="250" t="s">
        <v>422</v>
      </c>
      <c r="BS70" s="250" t="s">
        <v>422</v>
      </c>
      <c r="BT70" s="250" t="s">
        <v>422</v>
      </c>
      <c r="BU70" s="250" t="s">
        <v>422</v>
      </c>
      <c r="BV70" s="250" t="s">
        <v>422</v>
      </c>
      <c r="BW70" s="250" t="s">
        <v>422</v>
      </c>
      <c r="BX70" s="250" t="s">
        <v>422</v>
      </c>
      <c r="BY70" s="250" t="s">
        <v>422</v>
      </c>
      <c r="BZ70" s="250" t="s">
        <v>422</v>
      </c>
      <c r="CA70" s="250" t="s">
        <v>422</v>
      </c>
      <c r="CB70" s="250" t="s">
        <v>422</v>
      </c>
      <c r="CC70" s="250" t="s">
        <v>422</v>
      </c>
      <c r="CD70" s="250" t="s">
        <v>422</v>
      </c>
      <c r="CE70" s="250" t="s">
        <v>422</v>
      </c>
      <c r="CF70" s="251" t="s">
        <v>422</v>
      </c>
    </row>
    <row r="71" spans="2:84">
      <c r="B71" s="207" t="s">
        <v>302</v>
      </c>
      <c r="D71" s="217">
        <v>0</v>
      </c>
      <c r="E71" s="217">
        <v>0</v>
      </c>
      <c r="F71" s="217">
        <v>0</v>
      </c>
      <c r="G71" s="217">
        <v>0</v>
      </c>
      <c r="H71" s="217">
        <v>0</v>
      </c>
      <c r="I71" s="217">
        <v>0</v>
      </c>
      <c r="J71" s="217">
        <v>0</v>
      </c>
      <c r="K71" s="217">
        <v>0</v>
      </c>
      <c r="L71" s="217">
        <v>0</v>
      </c>
      <c r="M71" s="217">
        <v>0</v>
      </c>
      <c r="N71" s="217">
        <v>0</v>
      </c>
      <c r="O71" s="217">
        <v>0</v>
      </c>
      <c r="P71" s="217">
        <v>0</v>
      </c>
      <c r="Q71" s="217">
        <v>0</v>
      </c>
      <c r="R71" s="217">
        <v>0</v>
      </c>
      <c r="S71" s="217">
        <v>0</v>
      </c>
      <c r="T71" s="217">
        <v>0</v>
      </c>
      <c r="U71" s="217">
        <v>0</v>
      </c>
      <c r="V71" s="217">
        <v>0</v>
      </c>
      <c r="W71" s="217">
        <v>0</v>
      </c>
      <c r="X71" s="217">
        <v>0</v>
      </c>
      <c r="Y71" s="217">
        <v>0</v>
      </c>
      <c r="Z71" s="217">
        <v>0</v>
      </c>
      <c r="AA71" s="217">
        <v>0</v>
      </c>
      <c r="AB71" s="217">
        <v>0</v>
      </c>
      <c r="AC71" s="217">
        <v>0</v>
      </c>
      <c r="AD71" s="217">
        <v>0</v>
      </c>
      <c r="AE71" s="217">
        <v>0</v>
      </c>
      <c r="AF71" s="217">
        <v>0</v>
      </c>
      <c r="AG71" s="217">
        <v>0</v>
      </c>
      <c r="AH71" s="217">
        <v>0</v>
      </c>
      <c r="AI71" s="217">
        <v>3</v>
      </c>
      <c r="AJ71" s="217">
        <v>17</v>
      </c>
      <c r="AK71" s="217">
        <v>30</v>
      </c>
      <c r="AL71" s="217">
        <v>44</v>
      </c>
      <c r="AM71" s="217">
        <v>61</v>
      </c>
      <c r="AN71" s="217">
        <v>81</v>
      </c>
      <c r="AO71" s="217">
        <v>104</v>
      </c>
      <c r="AP71" s="217">
        <v>130</v>
      </c>
      <c r="AQ71" s="217">
        <v>155</v>
      </c>
      <c r="AR71" s="217">
        <v>178</v>
      </c>
      <c r="AS71" s="217">
        <v>202</v>
      </c>
      <c r="AT71" s="217">
        <v>225</v>
      </c>
      <c r="AU71" s="217">
        <v>248</v>
      </c>
      <c r="AV71" s="217">
        <v>0</v>
      </c>
      <c r="AW71" s="217">
        <v>0</v>
      </c>
      <c r="AX71" s="217">
        <v>0</v>
      </c>
      <c r="AY71" s="217">
        <v>0</v>
      </c>
      <c r="AZ71" s="217">
        <v>0</v>
      </c>
      <c r="BA71" s="217">
        <v>0</v>
      </c>
      <c r="BB71" s="217">
        <v>0</v>
      </c>
      <c r="BC71" s="217">
        <v>0</v>
      </c>
      <c r="BD71" s="217">
        <v>0</v>
      </c>
      <c r="BE71" s="217">
        <v>0</v>
      </c>
      <c r="BF71" s="217">
        <v>0</v>
      </c>
      <c r="BG71" s="217">
        <v>0</v>
      </c>
      <c r="BH71" s="217">
        <v>0</v>
      </c>
      <c r="BI71" s="217">
        <v>0</v>
      </c>
      <c r="BJ71" s="217">
        <v>0</v>
      </c>
      <c r="BK71" s="217">
        <v>0</v>
      </c>
      <c r="BL71" s="217">
        <v>0</v>
      </c>
      <c r="BM71" s="217">
        <v>0</v>
      </c>
      <c r="BN71" s="217">
        <v>0</v>
      </c>
      <c r="BO71" s="217">
        <v>0</v>
      </c>
      <c r="BP71" s="217">
        <v>0</v>
      </c>
      <c r="BQ71" s="217">
        <v>0</v>
      </c>
      <c r="BR71" s="217">
        <v>0</v>
      </c>
      <c r="BS71" s="217">
        <v>0</v>
      </c>
      <c r="BT71" s="217">
        <v>0</v>
      </c>
      <c r="BU71" s="217">
        <v>0</v>
      </c>
      <c r="BV71" s="217">
        <v>0</v>
      </c>
      <c r="BW71" s="217">
        <v>0</v>
      </c>
      <c r="BX71" s="217">
        <v>0</v>
      </c>
      <c r="BY71" s="217">
        <v>0</v>
      </c>
      <c r="BZ71" s="217">
        <v>0</v>
      </c>
      <c r="CA71" s="217">
        <v>0</v>
      </c>
      <c r="CB71" s="217">
        <v>0</v>
      </c>
      <c r="CC71" s="217">
        <v>0</v>
      </c>
      <c r="CD71" s="217">
        <v>0</v>
      </c>
      <c r="CE71" s="217">
        <v>0</v>
      </c>
      <c r="CF71" s="218">
        <v>0</v>
      </c>
    </row>
    <row r="72" spans="2:84">
      <c r="B72" s="207" t="s">
        <v>401</v>
      </c>
      <c r="D72" s="217">
        <v>0</v>
      </c>
      <c r="E72" s="217">
        <v>0</v>
      </c>
      <c r="F72" s="217">
        <v>0</v>
      </c>
      <c r="G72" s="217">
        <v>0</v>
      </c>
      <c r="H72" s="217">
        <v>0</v>
      </c>
      <c r="I72" s="217">
        <v>0</v>
      </c>
      <c r="J72" s="217">
        <v>0</v>
      </c>
      <c r="K72" s="217">
        <v>0</v>
      </c>
      <c r="L72" s="217">
        <v>0</v>
      </c>
      <c r="M72" s="217">
        <v>0</v>
      </c>
      <c r="N72" s="217">
        <v>0</v>
      </c>
      <c r="O72" s="217">
        <v>0</v>
      </c>
      <c r="P72" s="217">
        <v>0</v>
      </c>
      <c r="Q72" s="217">
        <v>0</v>
      </c>
      <c r="R72" s="217">
        <v>0</v>
      </c>
      <c r="S72" s="217">
        <v>0</v>
      </c>
      <c r="T72" s="217">
        <v>0</v>
      </c>
      <c r="U72" s="217">
        <v>0</v>
      </c>
      <c r="V72" s="217">
        <v>0</v>
      </c>
      <c r="W72" s="217">
        <v>0</v>
      </c>
      <c r="X72" s="217">
        <v>0</v>
      </c>
      <c r="Y72" s="217">
        <v>0</v>
      </c>
      <c r="Z72" s="217">
        <v>0</v>
      </c>
      <c r="AA72" s="217">
        <v>0</v>
      </c>
      <c r="AB72" s="217">
        <v>0</v>
      </c>
      <c r="AC72" s="217">
        <v>0</v>
      </c>
      <c r="AD72" s="217">
        <v>0</v>
      </c>
      <c r="AE72" s="217">
        <v>0</v>
      </c>
      <c r="AF72" s="217">
        <v>0</v>
      </c>
      <c r="AG72" s="217">
        <v>0</v>
      </c>
      <c r="AH72" s="217">
        <v>0</v>
      </c>
      <c r="AI72" s="217">
        <v>0</v>
      </c>
      <c r="AJ72" s="217">
        <v>0</v>
      </c>
      <c r="AK72" s="217">
        <v>0</v>
      </c>
      <c r="AL72" s="217">
        <v>0</v>
      </c>
      <c r="AM72" s="217">
        <v>0</v>
      </c>
      <c r="AN72" s="217">
        <v>0</v>
      </c>
      <c r="AO72" s="217">
        <v>0</v>
      </c>
      <c r="AP72" s="217">
        <v>0</v>
      </c>
      <c r="AQ72" s="217">
        <v>0</v>
      </c>
      <c r="AR72" s="217">
        <v>0</v>
      </c>
      <c r="AS72" s="217">
        <v>0</v>
      </c>
      <c r="AT72" s="217">
        <v>0</v>
      </c>
      <c r="AU72" s="217">
        <v>0</v>
      </c>
      <c r="AV72" s="217">
        <v>0</v>
      </c>
      <c r="AW72" s="217">
        <v>0</v>
      </c>
      <c r="AX72" s="217">
        <v>0</v>
      </c>
      <c r="AY72" s="217">
        <v>0</v>
      </c>
      <c r="AZ72" s="217">
        <v>0</v>
      </c>
      <c r="BA72" s="217">
        <v>0</v>
      </c>
      <c r="BB72" s="217">
        <v>0</v>
      </c>
      <c r="BC72" s="217">
        <v>0</v>
      </c>
      <c r="BD72" s="217">
        <v>3156</v>
      </c>
      <c r="BE72" s="217">
        <v>3859</v>
      </c>
      <c r="BF72" s="217">
        <v>3790</v>
      </c>
      <c r="BG72" s="217">
        <v>3839</v>
      </c>
      <c r="BH72" s="217">
        <v>3892</v>
      </c>
      <c r="BI72" s="217">
        <v>3965</v>
      </c>
      <c r="BJ72" s="217">
        <v>3982</v>
      </c>
      <c r="BK72" s="217">
        <v>3993</v>
      </c>
      <c r="BL72" s="217">
        <v>4079</v>
      </c>
      <c r="BM72" s="217">
        <v>4206</v>
      </c>
      <c r="BN72" s="217">
        <v>4236</v>
      </c>
      <c r="BO72" s="217">
        <v>4277</v>
      </c>
      <c r="BP72" s="217">
        <v>4316</v>
      </c>
      <c r="BQ72" s="217">
        <v>4414</v>
      </c>
      <c r="BR72" s="217">
        <v>4493</v>
      </c>
      <c r="BS72" s="217">
        <v>4360</v>
      </c>
      <c r="BT72" s="217">
        <v>4516</v>
      </c>
      <c r="BU72" s="217">
        <v>4551</v>
      </c>
      <c r="BV72" s="217">
        <v>4665</v>
      </c>
      <c r="BW72" s="217">
        <v>4779</v>
      </c>
      <c r="BX72" s="217">
        <v>0</v>
      </c>
      <c r="BY72" s="217">
        <v>0</v>
      </c>
      <c r="BZ72" s="217">
        <v>0</v>
      </c>
      <c r="CA72" s="217">
        <v>0</v>
      </c>
      <c r="CB72" s="217">
        <v>0</v>
      </c>
      <c r="CC72" s="217">
        <v>0</v>
      </c>
      <c r="CD72" s="217">
        <v>0</v>
      </c>
      <c r="CE72" s="217">
        <v>0</v>
      </c>
      <c r="CF72" s="218">
        <v>0</v>
      </c>
    </row>
    <row r="73" spans="2:84" ht="15" customHeight="1">
      <c r="B73" s="247" t="s">
        <v>34</v>
      </c>
      <c r="D73" s="217">
        <v>0</v>
      </c>
      <c r="E73" s="217">
        <v>0</v>
      </c>
      <c r="F73" s="217">
        <v>0</v>
      </c>
      <c r="G73" s="217">
        <v>0</v>
      </c>
      <c r="H73" s="217">
        <v>0</v>
      </c>
      <c r="I73" s="217">
        <v>0</v>
      </c>
      <c r="J73" s="217">
        <v>0</v>
      </c>
      <c r="K73" s="217">
        <v>0</v>
      </c>
      <c r="L73" s="217">
        <v>0</v>
      </c>
      <c r="M73" s="217">
        <v>0</v>
      </c>
      <c r="N73" s="217">
        <v>0</v>
      </c>
      <c r="O73" s="217">
        <v>0</v>
      </c>
      <c r="P73" s="217">
        <v>0</v>
      </c>
      <c r="Q73" s="217">
        <v>0</v>
      </c>
      <c r="R73" s="217">
        <v>0</v>
      </c>
      <c r="S73" s="217">
        <v>0</v>
      </c>
      <c r="T73" s="217">
        <v>0</v>
      </c>
      <c r="U73" s="217">
        <v>0</v>
      </c>
      <c r="V73" s="217">
        <v>0</v>
      </c>
      <c r="W73" s="217">
        <v>0</v>
      </c>
      <c r="X73" s="217">
        <v>0</v>
      </c>
      <c r="Y73" s="217">
        <v>0</v>
      </c>
      <c r="Z73" s="217">
        <v>0</v>
      </c>
      <c r="AA73" s="217">
        <v>0</v>
      </c>
      <c r="AB73" s="217">
        <v>0</v>
      </c>
      <c r="AC73" s="217">
        <v>0</v>
      </c>
      <c r="AD73" s="217">
        <v>0</v>
      </c>
      <c r="AE73" s="217">
        <v>0</v>
      </c>
      <c r="AF73" s="217">
        <v>0</v>
      </c>
      <c r="AG73" s="217">
        <v>0</v>
      </c>
      <c r="AH73" s="217">
        <v>0</v>
      </c>
      <c r="AI73" s="217">
        <v>0</v>
      </c>
      <c r="AJ73" s="217">
        <v>0</v>
      </c>
      <c r="AK73" s="217">
        <v>0</v>
      </c>
      <c r="AL73" s="217">
        <v>0</v>
      </c>
      <c r="AM73" s="217">
        <v>0</v>
      </c>
      <c r="AN73" s="217">
        <v>0</v>
      </c>
      <c r="AO73" s="217">
        <v>0</v>
      </c>
      <c r="AP73" s="217">
        <v>0</v>
      </c>
      <c r="AQ73" s="217">
        <v>0</v>
      </c>
      <c r="AR73" s="217">
        <v>0</v>
      </c>
      <c r="AS73" s="217">
        <v>0</v>
      </c>
      <c r="AT73" s="217">
        <v>0</v>
      </c>
      <c r="AU73" s="217">
        <v>0</v>
      </c>
      <c r="AV73" s="217">
        <v>0</v>
      </c>
      <c r="AW73" s="217">
        <v>0</v>
      </c>
      <c r="AX73" s="217">
        <v>0</v>
      </c>
      <c r="AY73" s="217">
        <v>0</v>
      </c>
      <c r="AZ73" s="217">
        <v>0</v>
      </c>
      <c r="BA73" s="217">
        <v>0</v>
      </c>
      <c r="BB73" s="217">
        <v>0</v>
      </c>
      <c r="BC73" s="217">
        <v>0</v>
      </c>
      <c r="BD73" s="217">
        <v>0</v>
      </c>
      <c r="BE73" s="217">
        <v>0</v>
      </c>
      <c r="BF73" s="217">
        <v>0</v>
      </c>
      <c r="BG73" s="217">
        <v>1979</v>
      </c>
      <c r="BH73" s="217">
        <v>2594</v>
      </c>
      <c r="BI73" s="217">
        <v>2700</v>
      </c>
      <c r="BJ73" s="217">
        <v>2729</v>
      </c>
      <c r="BK73" s="217">
        <v>2732</v>
      </c>
      <c r="BL73" s="217">
        <v>2724</v>
      </c>
      <c r="BM73" s="217">
        <v>2736</v>
      </c>
      <c r="BN73" s="217">
        <v>2718</v>
      </c>
      <c r="BO73" s="217">
        <v>2649</v>
      </c>
      <c r="BP73" s="217">
        <v>2505</v>
      </c>
      <c r="BQ73" s="217">
        <v>2380</v>
      </c>
      <c r="BR73" s="217">
        <v>2228</v>
      </c>
      <c r="BS73" s="217">
        <v>2098</v>
      </c>
      <c r="BT73" s="217">
        <v>1903</v>
      </c>
      <c r="BU73" s="217">
        <v>1792</v>
      </c>
      <c r="BV73" s="217">
        <v>1654</v>
      </c>
      <c r="BW73" s="217">
        <v>1563</v>
      </c>
      <c r="BX73" s="217">
        <v>1480</v>
      </c>
      <c r="BY73" s="217">
        <v>1410</v>
      </c>
      <c r="BZ73" s="217">
        <v>1374</v>
      </c>
      <c r="CA73" s="217">
        <v>1348</v>
      </c>
      <c r="CB73" s="217">
        <v>1345</v>
      </c>
      <c r="CC73" s="217">
        <v>1309</v>
      </c>
      <c r="CD73" s="217">
        <v>1240</v>
      </c>
      <c r="CE73" s="217">
        <v>1142</v>
      </c>
      <c r="CF73" s="218">
        <v>1043</v>
      </c>
    </row>
    <row r="74" spans="2:84">
      <c r="B74" s="10" t="s">
        <v>309</v>
      </c>
      <c r="D74" s="217">
        <v>0</v>
      </c>
      <c r="E74" s="217">
        <v>0</v>
      </c>
      <c r="F74" s="217">
        <v>0</v>
      </c>
      <c r="G74" s="217">
        <v>0</v>
      </c>
      <c r="H74" s="217">
        <v>0</v>
      </c>
      <c r="I74" s="217">
        <v>0</v>
      </c>
      <c r="J74" s="217">
        <v>0</v>
      </c>
      <c r="K74" s="217">
        <v>0</v>
      </c>
      <c r="L74" s="217">
        <v>0</v>
      </c>
      <c r="M74" s="217">
        <v>0</v>
      </c>
      <c r="N74" s="217">
        <v>0</v>
      </c>
      <c r="O74" s="217">
        <v>0</v>
      </c>
      <c r="P74" s="217">
        <v>0</v>
      </c>
      <c r="Q74" s="217">
        <v>0</v>
      </c>
      <c r="R74" s="217">
        <v>0</v>
      </c>
      <c r="S74" s="217">
        <v>0</v>
      </c>
      <c r="T74" s="217">
        <v>0</v>
      </c>
      <c r="U74" s="217">
        <v>0</v>
      </c>
      <c r="V74" s="217">
        <v>0</v>
      </c>
      <c r="W74" s="217">
        <v>0</v>
      </c>
      <c r="X74" s="217">
        <v>0</v>
      </c>
      <c r="Y74" s="217">
        <v>0</v>
      </c>
      <c r="Z74" s="217">
        <v>0</v>
      </c>
      <c r="AA74" s="217">
        <v>0</v>
      </c>
      <c r="AB74" s="217">
        <v>0</v>
      </c>
      <c r="AC74" s="217">
        <v>0</v>
      </c>
      <c r="AD74" s="217">
        <v>0</v>
      </c>
      <c r="AE74" s="217">
        <v>0</v>
      </c>
      <c r="AF74" s="217">
        <v>0</v>
      </c>
      <c r="AG74" s="217">
        <v>0</v>
      </c>
      <c r="AH74" s="217">
        <v>0</v>
      </c>
      <c r="AI74" s="217">
        <v>0</v>
      </c>
      <c r="AJ74" s="217">
        <v>0</v>
      </c>
      <c r="AK74" s="217">
        <v>0</v>
      </c>
      <c r="AL74" s="217">
        <v>0</v>
      </c>
      <c r="AM74" s="217">
        <v>0</v>
      </c>
      <c r="AN74" s="217">
        <v>0</v>
      </c>
      <c r="AO74" s="217">
        <v>0</v>
      </c>
      <c r="AP74" s="217">
        <v>0</v>
      </c>
      <c r="AQ74" s="217">
        <v>0</v>
      </c>
      <c r="AR74" s="217">
        <v>0</v>
      </c>
      <c r="AS74" s="217">
        <v>0</v>
      </c>
      <c r="AT74" s="217">
        <v>0</v>
      </c>
      <c r="AU74" s="217">
        <v>0</v>
      </c>
      <c r="AV74" s="217">
        <v>0</v>
      </c>
      <c r="AW74" s="217">
        <v>0</v>
      </c>
      <c r="AX74" s="217">
        <v>0</v>
      </c>
      <c r="AY74" s="217">
        <v>0</v>
      </c>
      <c r="AZ74" s="217">
        <v>0</v>
      </c>
      <c r="BA74" s="217">
        <v>0</v>
      </c>
      <c r="BB74" s="217">
        <v>0</v>
      </c>
      <c r="BC74" s="217">
        <v>0</v>
      </c>
      <c r="BD74" s="217">
        <v>0</v>
      </c>
      <c r="BE74" s="217">
        <v>0</v>
      </c>
      <c r="BF74" s="217">
        <v>0</v>
      </c>
      <c r="BG74" s="217">
        <v>0</v>
      </c>
      <c r="BH74" s="217">
        <v>0</v>
      </c>
      <c r="BI74" s="217">
        <v>0</v>
      </c>
      <c r="BJ74" s="217">
        <v>0</v>
      </c>
      <c r="BK74" s="217">
        <v>0</v>
      </c>
      <c r="BL74" s="217">
        <v>0</v>
      </c>
      <c r="BM74" s="217">
        <v>0</v>
      </c>
      <c r="BN74" s="217">
        <v>0</v>
      </c>
      <c r="BO74" s="217">
        <v>0</v>
      </c>
      <c r="BP74" s="217">
        <v>0</v>
      </c>
      <c r="BQ74" s="217">
        <v>1</v>
      </c>
      <c r="BR74" s="217">
        <v>17</v>
      </c>
      <c r="BS74" s="217">
        <v>25</v>
      </c>
      <c r="BT74" s="217">
        <v>88</v>
      </c>
      <c r="BU74" s="217">
        <v>164</v>
      </c>
      <c r="BV74" s="217">
        <v>202</v>
      </c>
      <c r="BW74" s="217">
        <v>277</v>
      </c>
      <c r="BX74" s="217">
        <v>326</v>
      </c>
      <c r="BY74" s="217">
        <v>379</v>
      </c>
      <c r="BZ74" s="217">
        <v>438</v>
      </c>
      <c r="CA74" s="217">
        <v>546</v>
      </c>
      <c r="CB74" s="217">
        <v>648</v>
      </c>
      <c r="CC74" s="217">
        <v>751</v>
      </c>
      <c r="CD74" s="217">
        <v>822</v>
      </c>
      <c r="CE74" s="217">
        <v>867</v>
      </c>
      <c r="CF74" s="218">
        <v>949</v>
      </c>
    </row>
    <row r="75" spans="2:84">
      <c r="B75" s="219" t="s">
        <v>360</v>
      </c>
      <c r="D75" s="217">
        <v>0</v>
      </c>
      <c r="E75" s="217">
        <v>0</v>
      </c>
      <c r="F75" s="217">
        <v>0</v>
      </c>
      <c r="G75" s="217">
        <v>0</v>
      </c>
      <c r="H75" s="217">
        <v>0</v>
      </c>
      <c r="I75" s="217">
        <v>0</v>
      </c>
      <c r="J75" s="217">
        <v>0</v>
      </c>
      <c r="K75" s="217">
        <v>0</v>
      </c>
      <c r="L75" s="217">
        <v>0</v>
      </c>
      <c r="M75" s="217">
        <v>0</v>
      </c>
      <c r="N75" s="217">
        <v>0</v>
      </c>
      <c r="O75" s="217">
        <v>0</v>
      </c>
      <c r="P75" s="217">
        <v>0</v>
      </c>
      <c r="Q75" s="217">
        <v>0</v>
      </c>
      <c r="R75" s="217">
        <v>0</v>
      </c>
      <c r="S75" s="217">
        <v>0</v>
      </c>
      <c r="T75" s="217">
        <v>0</v>
      </c>
      <c r="U75" s="217">
        <v>0</v>
      </c>
      <c r="V75" s="217">
        <v>0</v>
      </c>
      <c r="W75" s="217">
        <v>0</v>
      </c>
      <c r="X75" s="217">
        <v>0</v>
      </c>
      <c r="Y75" s="217">
        <v>0</v>
      </c>
      <c r="Z75" s="217">
        <v>0</v>
      </c>
      <c r="AA75" s="217">
        <v>0</v>
      </c>
      <c r="AB75" s="217">
        <v>0</v>
      </c>
      <c r="AC75" s="217">
        <v>0</v>
      </c>
      <c r="AD75" s="217">
        <v>0</v>
      </c>
      <c r="AE75" s="217">
        <v>0</v>
      </c>
      <c r="AF75" s="217">
        <v>0</v>
      </c>
      <c r="AG75" s="217">
        <v>0</v>
      </c>
      <c r="AH75" s="217">
        <v>0</v>
      </c>
      <c r="AI75" s="217">
        <v>0</v>
      </c>
      <c r="AJ75" s="217">
        <v>0</v>
      </c>
      <c r="AK75" s="217">
        <v>0</v>
      </c>
      <c r="AL75" s="217">
        <v>0</v>
      </c>
      <c r="AM75" s="217">
        <v>0</v>
      </c>
      <c r="AN75" s="217">
        <v>0</v>
      </c>
      <c r="AO75" s="217">
        <v>0</v>
      </c>
      <c r="AP75" s="217">
        <v>0</v>
      </c>
      <c r="AQ75" s="217">
        <v>0</v>
      </c>
      <c r="AR75" s="217">
        <v>0</v>
      </c>
      <c r="AS75" s="217">
        <v>0</v>
      </c>
      <c r="AT75" s="217">
        <v>0</v>
      </c>
      <c r="AU75" s="217">
        <v>0</v>
      </c>
      <c r="AV75" s="217">
        <v>0</v>
      </c>
      <c r="AW75" s="217">
        <v>0</v>
      </c>
      <c r="AX75" s="217">
        <v>0</v>
      </c>
      <c r="AY75" s="217">
        <v>0</v>
      </c>
      <c r="AZ75" s="217">
        <v>0</v>
      </c>
      <c r="BA75" s="217">
        <v>0</v>
      </c>
      <c r="BB75" s="217">
        <v>0</v>
      </c>
      <c r="BC75" s="217">
        <v>0</v>
      </c>
      <c r="BD75" s="217">
        <v>0</v>
      </c>
      <c r="BE75" s="217">
        <v>0</v>
      </c>
      <c r="BF75" s="217">
        <v>0</v>
      </c>
      <c r="BG75" s="217">
        <v>0</v>
      </c>
      <c r="BH75" s="217">
        <v>0</v>
      </c>
      <c r="BI75" s="217">
        <v>0</v>
      </c>
      <c r="BJ75" s="217">
        <v>0</v>
      </c>
      <c r="BK75" s="217">
        <v>0</v>
      </c>
      <c r="BL75" s="217">
        <v>0</v>
      </c>
      <c r="BM75" s="217">
        <v>0</v>
      </c>
      <c r="BN75" s="217">
        <v>0</v>
      </c>
      <c r="BO75" s="217">
        <v>0</v>
      </c>
      <c r="BP75" s="217">
        <v>0</v>
      </c>
      <c r="BQ75" s="217">
        <v>1</v>
      </c>
      <c r="BR75" s="217">
        <v>16</v>
      </c>
      <c r="BS75" s="217">
        <v>24</v>
      </c>
      <c r="BT75" s="217">
        <v>87</v>
      </c>
      <c r="BU75" s="217">
        <v>162</v>
      </c>
      <c r="BV75" s="217">
        <v>200</v>
      </c>
      <c r="BW75" s="217">
        <v>274</v>
      </c>
      <c r="BX75" s="217">
        <v>322</v>
      </c>
      <c r="BY75" s="217">
        <v>375</v>
      </c>
      <c r="BZ75" s="217">
        <v>433</v>
      </c>
      <c r="CA75" s="217">
        <v>540</v>
      </c>
      <c r="CB75" s="217">
        <v>640</v>
      </c>
      <c r="CC75" s="217">
        <v>742</v>
      </c>
      <c r="CD75" s="217">
        <v>813</v>
      </c>
      <c r="CE75" s="217">
        <v>857</v>
      </c>
      <c r="CF75" s="218">
        <v>938</v>
      </c>
    </row>
    <row r="76" spans="2:84">
      <c r="B76" s="219" t="s">
        <v>361</v>
      </c>
      <c r="D76" s="217">
        <v>0</v>
      </c>
      <c r="E76" s="217">
        <v>0</v>
      </c>
      <c r="F76" s="217">
        <v>0</v>
      </c>
      <c r="G76" s="217">
        <v>0</v>
      </c>
      <c r="H76" s="217">
        <v>0</v>
      </c>
      <c r="I76" s="217">
        <v>0</v>
      </c>
      <c r="J76" s="217">
        <v>0</v>
      </c>
      <c r="K76" s="217">
        <v>0</v>
      </c>
      <c r="L76" s="217">
        <v>0</v>
      </c>
      <c r="M76" s="217">
        <v>0</v>
      </c>
      <c r="N76" s="217">
        <v>0</v>
      </c>
      <c r="O76" s="217">
        <v>0</v>
      </c>
      <c r="P76" s="217">
        <v>0</v>
      </c>
      <c r="Q76" s="217">
        <v>0</v>
      </c>
      <c r="R76" s="217">
        <v>0</v>
      </c>
      <c r="S76" s="217">
        <v>0</v>
      </c>
      <c r="T76" s="217">
        <v>0</v>
      </c>
      <c r="U76" s="217">
        <v>0</v>
      </c>
      <c r="V76" s="217">
        <v>0</v>
      </c>
      <c r="W76" s="217">
        <v>0</v>
      </c>
      <c r="X76" s="217">
        <v>0</v>
      </c>
      <c r="Y76" s="217">
        <v>0</v>
      </c>
      <c r="Z76" s="217">
        <v>0</v>
      </c>
      <c r="AA76" s="217">
        <v>0</v>
      </c>
      <c r="AB76" s="217">
        <v>0</v>
      </c>
      <c r="AC76" s="217">
        <v>0</v>
      </c>
      <c r="AD76" s="217">
        <v>0</v>
      </c>
      <c r="AE76" s="217">
        <v>0</v>
      </c>
      <c r="AF76" s="217">
        <v>0</v>
      </c>
      <c r="AG76" s="217">
        <v>0</v>
      </c>
      <c r="AH76" s="217">
        <v>0</v>
      </c>
      <c r="AI76" s="217">
        <v>0</v>
      </c>
      <c r="AJ76" s="217">
        <v>0</v>
      </c>
      <c r="AK76" s="217">
        <v>0</v>
      </c>
      <c r="AL76" s="217">
        <v>0</v>
      </c>
      <c r="AM76" s="217">
        <v>0</v>
      </c>
      <c r="AN76" s="217">
        <v>0</v>
      </c>
      <c r="AO76" s="217">
        <v>0</v>
      </c>
      <c r="AP76" s="217">
        <v>0</v>
      </c>
      <c r="AQ76" s="217">
        <v>0</v>
      </c>
      <c r="AR76" s="217">
        <v>0</v>
      </c>
      <c r="AS76" s="217">
        <v>0</v>
      </c>
      <c r="AT76" s="217">
        <v>0</v>
      </c>
      <c r="AU76" s="217">
        <v>0</v>
      </c>
      <c r="AV76" s="217">
        <v>0</v>
      </c>
      <c r="AW76" s="217">
        <v>0</v>
      </c>
      <c r="AX76" s="217">
        <v>0</v>
      </c>
      <c r="AY76" s="217">
        <v>0</v>
      </c>
      <c r="AZ76" s="217">
        <v>0</v>
      </c>
      <c r="BA76" s="217">
        <v>0</v>
      </c>
      <c r="BB76" s="217">
        <v>0</v>
      </c>
      <c r="BC76" s="217">
        <v>0</v>
      </c>
      <c r="BD76" s="217">
        <v>0</v>
      </c>
      <c r="BE76" s="217">
        <v>0</v>
      </c>
      <c r="BF76" s="217">
        <v>0</v>
      </c>
      <c r="BG76" s="217">
        <v>0</v>
      </c>
      <c r="BH76" s="217">
        <v>0</v>
      </c>
      <c r="BI76" s="217">
        <v>0</v>
      </c>
      <c r="BJ76" s="217">
        <v>0</v>
      </c>
      <c r="BK76" s="217">
        <v>0</v>
      </c>
      <c r="BL76" s="217">
        <v>0</v>
      </c>
      <c r="BM76" s="217">
        <v>0</v>
      </c>
      <c r="BN76" s="217">
        <v>0</v>
      </c>
      <c r="BO76" s="217">
        <v>0</v>
      </c>
      <c r="BP76" s="217">
        <v>0</v>
      </c>
      <c r="BQ76" s="217">
        <v>0</v>
      </c>
      <c r="BR76" s="217">
        <v>0</v>
      </c>
      <c r="BS76" s="217">
        <v>0</v>
      </c>
      <c r="BT76" s="217">
        <v>1</v>
      </c>
      <c r="BU76" s="217">
        <v>2</v>
      </c>
      <c r="BV76" s="217">
        <v>2</v>
      </c>
      <c r="BW76" s="217">
        <v>3</v>
      </c>
      <c r="BX76" s="217">
        <v>4</v>
      </c>
      <c r="BY76" s="217">
        <v>4</v>
      </c>
      <c r="BZ76" s="217">
        <v>5</v>
      </c>
      <c r="CA76" s="217">
        <v>6</v>
      </c>
      <c r="CB76" s="217">
        <v>7</v>
      </c>
      <c r="CC76" s="217">
        <v>8</v>
      </c>
      <c r="CD76" s="217">
        <v>9</v>
      </c>
      <c r="CE76" s="217">
        <v>10</v>
      </c>
      <c r="CF76" s="218">
        <v>11</v>
      </c>
    </row>
    <row r="77" spans="2:84" ht="25.5" customHeight="1">
      <c r="B77" s="247" t="s">
        <v>36</v>
      </c>
      <c r="D77" s="217">
        <v>0</v>
      </c>
      <c r="E77" s="217">
        <v>0</v>
      </c>
      <c r="F77" s="217">
        <v>0</v>
      </c>
      <c r="G77" s="217">
        <v>0</v>
      </c>
      <c r="H77" s="217">
        <v>0</v>
      </c>
      <c r="I77" s="217">
        <v>0</v>
      </c>
      <c r="J77" s="217">
        <v>0</v>
      </c>
      <c r="K77" s="217">
        <v>4621</v>
      </c>
      <c r="L77" s="217">
        <v>4729</v>
      </c>
      <c r="M77" s="217">
        <v>4832</v>
      </c>
      <c r="N77" s="217">
        <v>5412</v>
      </c>
      <c r="O77" s="217">
        <v>5541</v>
      </c>
      <c r="P77" s="217">
        <v>5661</v>
      </c>
      <c r="Q77" s="217">
        <v>5778</v>
      </c>
      <c r="R77" s="217">
        <v>5919</v>
      </c>
      <c r="S77" s="217">
        <v>5965</v>
      </c>
      <c r="T77" s="217">
        <v>6142</v>
      </c>
      <c r="U77" s="217">
        <v>6340</v>
      </c>
      <c r="V77" s="217">
        <v>6523</v>
      </c>
      <c r="W77" s="217">
        <v>6751</v>
      </c>
      <c r="X77" s="217">
        <v>6955</v>
      </c>
      <c r="Y77" s="217">
        <v>7151</v>
      </c>
      <c r="Z77" s="217">
        <v>7344</v>
      </c>
      <c r="AA77" s="217">
        <v>7495</v>
      </c>
      <c r="AB77" s="217">
        <v>7648</v>
      </c>
      <c r="AC77" s="217">
        <v>7803</v>
      </c>
      <c r="AD77" s="217">
        <v>7951</v>
      </c>
      <c r="AE77" s="217">
        <v>8128</v>
      </c>
      <c r="AF77" s="217">
        <v>8315</v>
      </c>
      <c r="AG77" s="217">
        <v>8436</v>
      </c>
      <c r="AH77" s="217">
        <v>8579</v>
      </c>
      <c r="AI77" s="217">
        <v>8727</v>
      </c>
      <c r="AJ77" s="217">
        <v>8895</v>
      </c>
      <c r="AK77" s="217">
        <v>9074</v>
      </c>
      <c r="AL77" s="217">
        <v>9164</v>
      </c>
      <c r="AM77" s="217">
        <v>9261</v>
      </c>
      <c r="AN77" s="217">
        <v>9298</v>
      </c>
      <c r="AO77" s="217">
        <v>9495</v>
      </c>
      <c r="AP77" s="217">
        <v>9627</v>
      </c>
      <c r="AQ77" s="217">
        <v>9700</v>
      </c>
      <c r="AR77" s="217">
        <v>9755</v>
      </c>
      <c r="AS77" s="217">
        <v>9755</v>
      </c>
      <c r="AT77" s="217">
        <v>9930</v>
      </c>
      <c r="AU77" s="217">
        <v>9990</v>
      </c>
      <c r="AV77" s="217">
        <v>10056</v>
      </c>
      <c r="AW77" s="217">
        <v>10061</v>
      </c>
      <c r="AX77" s="217">
        <v>10097</v>
      </c>
      <c r="AY77" s="217">
        <v>10384</v>
      </c>
      <c r="AZ77" s="217">
        <v>10536</v>
      </c>
      <c r="BA77" s="217">
        <v>10680</v>
      </c>
      <c r="BB77" s="217">
        <v>10782</v>
      </c>
      <c r="BC77" s="217">
        <v>10936</v>
      </c>
      <c r="BD77" s="217">
        <v>11004</v>
      </c>
      <c r="BE77" s="217">
        <v>11095</v>
      </c>
      <c r="BF77" s="217">
        <v>11195</v>
      </c>
      <c r="BG77" s="217">
        <v>11320</v>
      </c>
      <c r="BH77" s="217">
        <v>11477</v>
      </c>
      <c r="BI77" s="217">
        <v>11585</v>
      </c>
      <c r="BJ77" s="217">
        <v>11715</v>
      </c>
      <c r="BK77" s="217">
        <v>11938</v>
      </c>
      <c r="BL77" s="217">
        <v>12160</v>
      </c>
      <c r="BM77" s="217">
        <v>12410</v>
      </c>
      <c r="BN77" s="217">
        <v>12566</v>
      </c>
      <c r="BO77" s="217">
        <v>12667</v>
      </c>
      <c r="BP77" s="217">
        <v>12810</v>
      </c>
      <c r="BQ77" s="217">
        <v>12888</v>
      </c>
      <c r="BR77" s="217">
        <v>12958</v>
      </c>
      <c r="BS77" s="217">
        <v>12957</v>
      </c>
      <c r="BT77" s="217">
        <v>12930</v>
      </c>
      <c r="BU77" s="217">
        <v>12838</v>
      </c>
      <c r="BV77" s="217">
        <v>12724</v>
      </c>
      <c r="BW77" s="217">
        <v>12556</v>
      </c>
      <c r="BX77" s="217">
        <v>12379</v>
      </c>
      <c r="BY77" s="217">
        <v>12458</v>
      </c>
      <c r="BZ77" s="217">
        <v>12598</v>
      </c>
      <c r="CA77" s="217">
        <v>12751</v>
      </c>
      <c r="CB77" s="217">
        <v>12958</v>
      </c>
      <c r="CC77" s="217">
        <v>13187</v>
      </c>
      <c r="CD77" s="217">
        <v>13211</v>
      </c>
      <c r="CE77" s="217">
        <v>13083</v>
      </c>
      <c r="CF77" s="218">
        <v>13174</v>
      </c>
    </row>
    <row r="78" spans="2:84">
      <c r="B78" s="219" t="s">
        <v>273</v>
      </c>
      <c r="C78" s="219"/>
      <c r="D78" s="217">
        <v>0</v>
      </c>
      <c r="E78" s="217">
        <v>0</v>
      </c>
      <c r="F78" s="217">
        <v>0</v>
      </c>
      <c r="G78" s="217">
        <v>0</v>
      </c>
      <c r="H78" s="217">
        <v>0</v>
      </c>
      <c r="I78" s="217">
        <v>0</v>
      </c>
      <c r="J78" s="217">
        <v>0</v>
      </c>
      <c r="K78" s="217">
        <v>4621</v>
      </c>
      <c r="L78" s="217">
        <v>4729</v>
      </c>
      <c r="M78" s="217">
        <v>4832</v>
      </c>
      <c r="N78" s="217">
        <v>5412</v>
      </c>
      <c r="O78" s="217">
        <v>5541</v>
      </c>
      <c r="P78" s="217">
        <v>5661</v>
      </c>
      <c r="Q78" s="217">
        <v>5778</v>
      </c>
      <c r="R78" s="217">
        <v>5919</v>
      </c>
      <c r="S78" s="217">
        <v>5965</v>
      </c>
      <c r="T78" s="217">
        <v>6142</v>
      </c>
      <c r="U78" s="217">
        <v>6340</v>
      </c>
      <c r="V78" s="217">
        <v>6523</v>
      </c>
      <c r="W78" s="217">
        <v>6751</v>
      </c>
      <c r="X78" s="217">
        <v>6955</v>
      </c>
      <c r="Y78" s="217">
        <v>7151</v>
      </c>
      <c r="Z78" s="217">
        <v>7344</v>
      </c>
      <c r="AA78" s="217">
        <v>7365</v>
      </c>
      <c r="AB78" s="217">
        <v>7525</v>
      </c>
      <c r="AC78" s="217">
        <v>7693</v>
      </c>
      <c r="AD78" s="217">
        <v>7853</v>
      </c>
      <c r="AE78" s="217">
        <v>8035</v>
      </c>
      <c r="AF78" s="217">
        <v>8236</v>
      </c>
      <c r="AG78" s="217">
        <v>8364</v>
      </c>
      <c r="AH78" s="217">
        <v>8516</v>
      </c>
      <c r="AI78" s="217">
        <v>8672</v>
      </c>
      <c r="AJ78" s="217">
        <v>8844</v>
      </c>
      <c r="AK78" s="217">
        <v>9028</v>
      </c>
      <c r="AL78" s="217">
        <v>9121</v>
      </c>
      <c r="AM78" s="217">
        <v>9221</v>
      </c>
      <c r="AN78" s="217">
        <v>9259</v>
      </c>
      <c r="AO78" s="217">
        <v>9459</v>
      </c>
      <c r="AP78" s="217">
        <v>9589</v>
      </c>
      <c r="AQ78" s="217">
        <v>9663</v>
      </c>
      <c r="AR78" s="217">
        <v>9719</v>
      </c>
      <c r="AS78" s="217">
        <v>9720</v>
      </c>
      <c r="AT78" s="217">
        <v>9898</v>
      </c>
      <c r="AU78" s="217">
        <v>9959</v>
      </c>
      <c r="AV78" s="217">
        <v>10027</v>
      </c>
      <c r="AW78" s="217">
        <v>10033</v>
      </c>
      <c r="AX78" s="217">
        <v>10070</v>
      </c>
      <c r="AY78" s="217">
        <v>10356</v>
      </c>
      <c r="AZ78" s="217">
        <v>10509</v>
      </c>
      <c r="BA78" s="217">
        <v>10654</v>
      </c>
      <c r="BB78" s="217">
        <v>10758</v>
      </c>
      <c r="BC78" s="217">
        <v>10913</v>
      </c>
      <c r="BD78" s="217">
        <v>10981</v>
      </c>
      <c r="BE78" s="217">
        <v>11072</v>
      </c>
      <c r="BF78" s="217">
        <v>11171</v>
      </c>
      <c r="BG78" s="217">
        <v>11297</v>
      </c>
      <c r="BH78" s="217">
        <v>11454</v>
      </c>
      <c r="BI78" s="217">
        <v>11563</v>
      </c>
      <c r="BJ78" s="217">
        <v>11692</v>
      </c>
      <c r="BK78" s="217">
        <v>11914</v>
      </c>
      <c r="BL78" s="217">
        <v>12134</v>
      </c>
      <c r="BM78" s="217">
        <v>12382</v>
      </c>
      <c r="BN78" s="217">
        <v>12537</v>
      </c>
      <c r="BO78" s="217">
        <v>12634</v>
      </c>
      <c r="BP78" s="217">
        <v>12774</v>
      </c>
      <c r="BQ78" s="217">
        <v>12846</v>
      </c>
      <c r="BR78" s="217">
        <v>12912</v>
      </c>
      <c r="BS78" s="217">
        <v>12908</v>
      </c>
      <c r="BT78" s="217">
        <v>12880</v>
      </c>
      <c r="BU78" s="217">
        <v>12790</v>
      </c>
      <c r="BV78" s="217">
        <v>12668</v>
      </c>
      <c r="BW78" s="217">
        <v>12530</v>
      </c>
      <c r="BX78" s="217">
        <v>12382</v>
      </c>
      <c r="BY78" s="217">
        <v>12447</v>
      </c>
      <c r="BZ78" s="217">
        <v>12600</v>
      </c>
      <c r="CA78" s="217">
        <v>12714</v>
      </c>
      <c r="CB78" s="217">
        <v>12926</v>
      </c>
      <c r="CC78" s="217">
        <v>13158</v>
      </c>
      <c r="CD78" s="217">
        <v>13185</v>
      </c>
      <c r="CE78" s="217">
        <v>13060</v>
      </c>
      <c r="CF78" s="218">
        <v>13154</v>
      </c>
    </row>
    <row r="79" spans="2:84">
      <c r="B79" s="252" t="s">
        <v>381</v>
      </c>
      <c r="C79" s="219"/>
      <c r="D79" s="217">
        <v>0</v>
      </c>
      <c r="E79" s="217">
        <v>0</v>
      </c>
      <c r="F79" s="217">
        <v>0</v>
      </c>
      <c r="G79" s="217">
        <v>0</v>
      </c>
      <c r="H79" s="217">
        <v>0</v>
      </c>
      <c r="I79" s="217">
        <v>0</v>
      </c>
      <c r="J79" s="217">
        <v>0</v>
      </c>
      <c r="K79" s="217">
        <v>0</v>
      </c>
      <c r="L79" s="217">
        <v>0</v>
      </c>
      <c r="M79" s="217">
        <v>0</v>
      </c>
      <c r="N79" s="217">
        <v>0</v>
      </c>
      <c r="O79" s="217">
        <v>0</v>
      </c>
      <c r="P79" s="217">
        <v>0</v>
      </c>
      <c r="Q79" s="217">
        <v>0</v>
      </c>
      <c r="R79" s="217">
        <v>0</v>
      </c>
      <c r="S79" s="217">
        <v>0</v>
      </c>
      <c r="T79" s="217">
        <v>0</v>
      </c>
      <c r="U79" s="217">
        <v>0</v>
      </c>
      <c r="V79" s="217">
        <v>0</v>
      </c>
      <c r="W79" s="217">
        <v>0</v>
      </c>
      <c r="X79" s="217">
        <v>0</v>
      </c>
      <c r="Y79" s="217">
        <v>0</v>
      </c>
      <c r="Z79" s="217">
        <v>0</v>
      </c>
      <c r="AA79" s="217">
        <v>0</v>
      </c>
      <c r="AB79" s="217">
        <v>0</v>
      </c>
      <c r="AC79" s="217">
        <v>0</v>
      </c>
      <c r="AD79" s="217">
        <v>0</v>
      </c>
      <c r="AE79" s="217">
        <v>0</v>
      </c>
      <c r="AF79" s="217">
        <v>0</v>
      </c>
      <c r="AG79" s="217">
        <v>0</v>
      </c>
      <c r="AH79" s="217">
        <v>0</v>
      </c>
      <c r="AI79" s="217">
        <v>0</v>
      </c>
      <c r="AJ79" s="217">
        <v>0</v>
      </c>
      <c r="AK79" s="217">
        <v>0</v>
      </c>
      <c r="AL79" s="217">
        <v>0</v>
      </c>
      <c r="AM79" s="217">
        <v>0</v>
      </c>
      <c r="AN79" s="217">
        <v>0</v>
      </c>
      <c r="AO79" s="217">
        <v>0</v>
      </c>
      <c r="AP79" s="217">
        <v>0</v>
      </c>
      <c r="AQ79" s="217">
        <v>0</v>
      </c>
      <c r="AR79" s="217">
        <v>0</v>
      </c>
      <c r="AS79" s="217">
        <v>0</v>
      </c>
      <c r="AT79" s="217">
        <v>0</v>
      </c>
      <c r="AU79" s="217">
        <v>0</v>
      </c>
      <c r="AV79" s="217">
        <v>0</v>
      </c>
      <c r="AW79" s="217">
        <v>0</v>
      </c>
      <c r="AX79" s="217">
        <v>0</v>
      </c>
      <c r="AY79" s="217">
        <v>0</v>
      </c>
      <c r="AZ79" s="217">
        <v>0</v>
      </c>
      <c r="BA79" s="217">
        <v>0</v>
      </c>
      <c r="BB79" s="217">
        <v>0</v>
      </c>
      <c r="BC79" s="217">
        <v>0</v>
      </c>
      <c r="BD79" s="217">
        <v>10875</v>
      </c>
      <c r="BE79" s="217">
        <v>11018</v>
      </c>
      <c r="BF79" s="217">
        <v>11102</v>
      </c>
      <c r="BG79" s="217">
        <v>11231</v>
      </c>
      <c r="BH79" s="217">
        <v>11384</v>
      </c>
      <c r="BI79" s="217">
        <v>11492</v>
      </c>
      <c r="BJ79" s="217">
        <v>11617</v>
      </c>
      <c r="BK79" s="217">
        <v>11837</v>
      </c>
      <c r="BL79" s="217">
        <v>12053</v>
      </c>
      <c r="BM79" s="217">
        <v>12285</v>
      </c>
      <c r="BN79" s="217">
        <v>12460</v>
      </c>
      <c r="BO79" s="217">
        <v>12556</v>
      </c>
      <c r="BP79" s="217">
        <v>12737</v>
      </c>
      <c r="BQ79" s="217">
        <v>12814</v>
      </c>
      <c r="BR79" s="217">
        <v>12887</v>
      </c>
      <c r="BS79" s="217">
        <v>12890</v>
      </c>
      <c r="BT79" s="217">
        <v>12681</v>
      </c>
      <c r="BU79" s="217">
        <v>12144</v>
      </c>
      <c r="BV79" s="217">
        <v>11679</v>
      </c>
      <c r="BW79" s="217">
        <v>11224</v>
      </c>
      <c r="BX79" s="217">
        <v>10700</v>
      </c>
      <c r="BY79" s="217">
        <v>10160</v>
      </c>
      <c r="BZ79" s="217">
        <v>9632</v>
      </c>
      <c r="CA79" s="217">
        <v>9026</v>
      </c>
      <c r="CB79" s="217">
        <v>8528</v>
      </c>
      <c r="CC79" s="217">
        <v>8053</v>
      </c>
      <c r="CD79" s="217">
        <v>7577</v>
      </c>
      <c r="CE79" s="217">
        <v>7120</v>
      </c>
      <c r="CF79" s="218">
        <v>6670</v>
      </c>
    </row>
    <row r="80" spans="2:84">
      <c r="B80" s="252" t="s">
        <v>402</v>
      </c>
      <c r="C80" s="219"/>
      <c r="D80" s="217">
        <v>0</v>
      </c>
      <c r="E80" s="217">
        <v>0</v>
      </c>
      <c r="F80" s="217">
        <v>0</v>
      </c>
      <c r="G80" s="217">
        <v>0</v>
      </c>
      <c r="H80" s="217">
        <v>0</v>
      </c>
      <c r="I80" s="217">
        <v>0</v>
      </c>
      <c r="J80" s="217">
        <v>0</v>
      </c>
      <c r="K80" s="217">
        <v>0</v>
      </c>
      <c r="L80" s="217">
        <v>0</v>
      </c>
      <c r="M80" s="217">
        <v>0</v>
      </c>
      <c r="N80" s="217">
        <v>0</v>
      </c>
      <c r="O80" s="217">
        <v>0</v>
      </c>
      <c r="P80" s="217">
        <v>0</v>
      </c>
      <c r="Q80" s="217">
        <v>0</v>
      </c>
      <c r="R80" s="217">
        <v>0</v>
      </c>
      <c r="S80" s="217">
        <v>0</v>
      </c>
      <c r="T80" s="217">
        <v>0</v>
      </c>
      <c r="U80" s="217">
        <v>0</v>
      </c>
      <c r="V80" s="217">
        <v>0</v>
      </c>
      <c r="W80" s="217">
        <v>0</v>
      </c>
      <c r="X80" s="217">
        <v>0</v>
      </c>
      <c r="Y80" s="217">
        <v>0</v>
      </c>
      <c r="Z80" s="217">
        <v>0</v>
      </c>
      <c r="AA80" s="217">
        <v>0</v>
      </c>
      <c r="AB80" s="217">
        <v>0</v>
      </c>
      <c r="AC80" s="217">
        <v>0</v>
      </c>
      <c r="AD80" s="217">
        <v>0</v>
      </c>
      <c r="AE80" s="217">
        <v>0</v>
      </c>
      <c r="AF80" s="217">
        <v>0</v>
      </c>
      <c r="AG80" s="217">
        <v>0</v>
      </c>
      <c r="AH80" s="217">
        <v>0</v>
      </c>
      <c r="AI80" s="217">
        <v>80</v>
      </c>
      <c r="AJ80" s="217">
        <v>276</v>
      </c>
      <c r="AK80" s="217">
        <v>476</v>
      </c>
      <c r="AL80" s="217">
        <v>658</v>
      </c>
      <c r="AM80" s="217">
        <v>882</v>
      </c>
      <c r="AN80" s="217">
        <v>1009</v>
      </c>
      <c r="AO80" s="217">
        <v>1434</v>
      </c>
      <c r="AP80" s="217">
        <v>1786</v>
      </c>
      <c r="AQ80" s="217">
        <v>2077</v>
      </c>
      <c r="AR80" s="217">
        <v>2382</v>
      </c>
      <c r="AS80" s="217">
        <v>2515</v>
      </c>
      <c r="AT80" s="217">
        <v>3044</v>
      </c>
      <c r="AU80" s="217">
        <v>3349</v>
      </c>
      <c r="AV80" s="217">
        <v>3642</v>
      </c>
      <c r="AW80" s="217">
        <v>3925</v>
      </c>
      <c r="AX80" s="217">
        <v>4219</v>
      </c>
      <c r="AY80" s="217">
        <v>4552</v>
      </c>
      <c r="AZ80" s="217">
        <v>4927</v>
      </c>
      <c r="BA80" s="217">
        <v>5280</v>
      </c>
      <c r="BB80" s="217">
        <v>5615</v>
      </c>
      <c r="BC80" s="217">
        <v>5947</v>
      </c>
      <c r="BD80" s="217">
        <v>6276</v>
      </c>
      <c r="BE80" s="217">
        <v>6589</v>
      </c>
      <c r="BF80" s="217">
        <v>6851</v>
      </c>
      <c r="BG80" s="217">
        <v>7122</v>
      </c>
      <c r="BH80" s="217">
        <v>7425</v>
      </c>
      <c r="BI80" s="217">
        <v>7700</v>
      </c>
      <c r="BJ80" s="217">
        <v>7963</v>
      </c>
      <c r="BK80" s="217">
        <v>8324</v>
      </c>
      <c r="BL80" s="217">
        <v>8673</v>
      </c>
      <c r="BM80" s="217">
        <v>9052</v>
      </c>
      <c r="BN80" s="217">
        <v>9320</v>
      </c>
      <c r="BO80" s="217">
        <v>9549</v>
      </c>
      <c r="BP80" s="217">
        <v>9848</v>
      </c>
      <c r="BQ80" s="217">
        <v>10021</v>
      </c>
      <c r="BR80" s="217">
        <v>10207</v>
      </c>
      <c r="BS80" s="217">
        <v>10335</v>
      </c>
      <c r="BT80" s="217">
        <v>10250</v>
      </c>
      <c r="BU80" s="217">
        <v>9876</v>
      </c>
      <c r="BV80" s="217">
        <v>9562</v>
      </c>
      <c r="BW80" s="217">
        <v>9238</v>
      </c>
      <c r="BX80" s="217">
        <v>8858</v>
      </c>
      <c r="BY80" s="217">
        <v>8448</v>
      </c>
      <c r="BZ80" s="217">
        <v>8052</v>
      </c>
      <c r="CA80" s="217">
        <v>7624</v>
      </c>
      <c r="CB80" s="217">
        <v>7247</v>
      </c>
      <c r="CC80" s="217">
        <v>6877</v>
      </c>
      <c r="CD80" s="217">
        <v>6505</v>
      </c>
      <c r="CE80" s="217">
        <v>6148</v>
      </c>
      <c r="CF80" s="218">
        <v>5790</v>
      </c>
    </row>
    <row r="81" spans="1:84">
      <c r="B81" s="252" t="s">
        <v>403</v>
      </c>
      <c r="C81" s="219"/>
      <c r="D81" s="217">
        <v>0</v>
      </c>
      <c r="E81" s="217">
        <v>0</v>
      </c>
      <c r="F81" s="217">
        <v>0</v>
      </c>
      <c r="G81" s="217">
        <v>0</v>
      </c>
      <c r="H81" s="217">
        <v>0</v>
      </c>
      <c r="I81" s="217">
        <v>0</v>
      </c>
      <c r="J81" s="217">
        <v>0</v>
      </c>
      <c r="K81" s="217">
        <v>0</v>
      </c>
      <c r="L81" s="217">
        <v>0</v>
      </c>
      <c r="M81" s="217">
        <v>0</v>
      </c>
      <c r="N81" s="217">
        <v>0</v>
      </c>
      <c r="O81" s="217">
        <v>0</v>
      </c>
      <c r="P81" s="217">
        <v>0</v>
      </c>
      <c r="Q81" s="217">
        <v>0</v>
      </c>
      <c r="R81" s="217">
        <v>0</v>
      </c>
      <c r="S81" s="217">
        <v>0</v>
      </c>
      <c r="T81" s="217">
        <v>0</v>
      </c>
      <c r="U81" s="217">
        <v>0</v>
      </c>
      <c r="V81" s="217">
        <v>0</v>
      </c>
      <c r="W81" s="217">
        <v>0</v>
      </c>
      <c r="X81" s="217">
        <v>0</v>
      </c>
      <c r="Y81" s="217">
        <v>0</v>
      </c>
      <c r="Z81" s="217">
        <v>0</v>
      </c>
      <c r="AA81" s="217">
        <v>0</v>
      </c>
      <c r="AB81" s="217">
        <v>0</v>
      </c>
      <c r="AC81" s="217">
        <v>0</v>
      </c>
      <c r="AD81" s="217">
        <v>0</v>
      </c>
      <c r="AE81" s="217">
        <v>0</v>
      </c>
      <c r="AF81" s="217">
        <v>0</v>
      </c>
      <c r="AG81" s="217">
        <v>0</v>
      </c>
      <c r="AH81" s="217">
        <v>0</v>
      </c>
      <c r="AI81" s="217">
        <v>0</v>
      </c>
      <c r="AJ81" s="217">
        <v>0</v>
      </c>
      <c r="AK81" s="217">
        <v>0</v>
      </c>
      <c r="AL81" s="217">
        <v>0</v>
      </c>
      <c r="AM81" s="217">
        <v>0</v>
      </c>
      <c r="AN81" s="217">
        <v>0</v>
      </c>
      <c r="AO81" s="217">
        <v>0</v>
      </c>
      <c r="AP81" s="217">
        <v>0</v>
      </c>
      <c r="AQ81" s="217">
        <v>0</v>
      </c>
      <c r="AR81" s="217">
        <v>0</v>
      </c>
      <c r="AS81" s="217">
        <v>0</v>
      </c>
      <c r="AT81" s="217">
        <v>0</v>
      </c>
      <c r="AU81" s="217">
        <v>0</v>
      </c>
      <c r="AV81" s="217">
        <v>0</v>
      </c>
      <c r="AW81" s="217">
        <v>0</v>
      </c>
      <c r="AX81" s="217">
        <v>0</v>
      </c>
      <c r="AY81" s="217">
        <v>0</v>
      </c>
      <c r="AZ81" s="217">
        <v>0</v>
      </c>
      <c r="BA81" s="217">
        <v>0</v>
      </c>
      <c r="BB81" s="217">
        <v>0</v>
      </c>
      <c r="BC81" s="217">
        <v>0</v>
      </c>
      <c r="BD81" s="217">
        <v>8670</v>
      </c>
      <c r="BE81" s="217">
        <v>8834</v>
      </c>
      <c r="BF81" s="217">
        <v>8961</v>
      </c>
      <c r="BG81" s="217">
        <v>9117</v>
      </c>
      <c r="BH81" s="217">
        <v>9296</v>
      </c>
      <c r="BI81" s="217">
        <v>9439</v>
      </c>
      <c r="BJ81" s="217">
        <v>9594</v>
      </c>
      <c r="BK81" s="217">
        <v>9842</v>
      </c>
      <c r="BL81" s="217">
        <v>10087</v>
      </c>
      <c r="BM81" s="217">
        <v>10358</v>
      </c>
      <c r="BN81" s="217">
        <v>10563</v>
      </c>
      <c r="BO81" s="217">
        <v>10702</v>
      </c>
      <c r="BP81" s="217">
        <v>10874</v>
      </c>
      <c r="BQ81" s="217">
        <v>10984</v>
      </c>
      <c r="BR81" s="217">
        <v>11096</v>
      </c>
      <c r="BS81" s="217">
        <v>11145</v>
      </c>
      <c r="BT81" s="217">
        <v>10995</v>
      </c>
      <c r="BU81" s="217">
        <v>10570</v>
      </c>
      <c r="BV81" s="217">
        <v>10184</v>
      </c>
      <c r="BW81" s="217">
        <v>9813</v>
      </c>
      <c r="BX81" s="217">
        <v>9382</v>
      </c>
      <c r="BY81" s="217">
        <v>8935</v>
      </c>
      <c r="BZ81" s="217">
        <v>8496</v>
      </c>
      <c r="CA81" s="217">
        <v>7998</v>
      </c>
      <c r="CB81" s="217">
        <v>7583</v>
      </c>
      <c r="CC81" s="217">
        <v>7180</v>
      </c>
      <c r="CD81" s="217">
        <v>6779</v>
      </c>
      <c r="CE81" s="217">
        <v>6392</v>
      </c>
      <c r="CF81" s="218">
        <v>6002</v>
      </c>
    </row>
    <row r="82" spans="1:84">
      <c r="B82" s="252" t="s">
        <v>404</v>
      </c>
      <c r="C82" s="219"/>
      <c r="D82" s="217">
        <v>0</v>
      </c>
      <c r="E82" s="217">
        <v>0</v>
      </c>
      <c r="F82" s="217">
        <v>0</v>
      </c>
      <c r="G82" s="217">
        <v>0</v>
      </c>
      <c r="H82" s="217">
        <v>0</v>
      </c>
      <c r="I82" s="217">
        <v>0</v>
      </c>
      <c r="J82" s="217">
        <v>0</v>
      </c>
      <c r="K82" s="217">
        <v>0</v>
      </c>
      <c r="L82" s="217">
        <v>0</v>
      </c>
      <c r="M82" s="217">
        <v>0</v>
      </c>
      <c r="N82" s="217">
        <v>0</v>
      </c>
      <c r="O82" s="217">
        <v>0</v>
      </c>
      <c r="P82" s="217">
        <v>0</v>
      </c>
      <c r="Q82" s="217">
        <v>0</v>
      </c>
      <c r="R82" s="217">
        <v>0</v>
      </c>
      <c r="S82" s="217">
        <v>0</v>
      </c>
      <c r="T82" s="217">
        <v>0</v>
      </c>
      <c r="U82" s="217">
        <v>0</v>
      </c>
      <c r="V82" s="217">
        <v>0</v>
      </c>
      <c r="W82" s="217">
        <v>0</v>
      </c>
      <c r="X82" s="217">
        <v>0</v>
      </c>
      <c r="Y82" s="217">
        <v>0</v>
      </c>
      <c r="Z82" s="217">
        <v>0</v>
      </c>
      <c r="AA82" s="217">
        <v>0</v>
      </c>
      <c r="AB82" s="217">
        <v>0</v>
      </c>
      <c r="AC82" s="217">
        <v>0</v>
      </c>
      <c r="AD82" s="217">
        <v>0</v>
      </c>
      <c r="AE82" s="217">
        <v>0</v>
      </c>
      <c r="AF82" s="217">
        <v>0</v>
      </c>
      <c r="AG82" s="217">
        <v>0</v>
      </c>
      <c r="AH82" s="217">
        <v>0</v>
      </c>
      <c r="AI82" s="217">
        <v>0</v>
      </c>
      <c r="AJ82" s="217">
        <v>0</v>
      </c>
      <c r="AK82" s="217">
        <v>0</v>
      </c>
      <c r="AL82" s="217">
        <v>0</v>
      </c>
      <c r="AM82" s="217">
        <v>0</v>
      </c>
      <c r="AN82" s="217">
        <v>0</v>
      </c>
      <c r="AO82" s="217">
        <v>0</v>
      </c>
      <c r="AP82" s="217">
        <v>0</v>
      </c>
      <c r="AQ82" s="217">
        <v>0</v>
      </c>
      <c r="AR82" s="217">
        <v>0</v>
      </c>
      <c r="AS82" s="217">
        <v>0</v>
      </c>
      <c r="AT82" s="217">
        <v>0</v>
      </c>
      <c r="AU82" s="217">
        <v>0</v>
      </c>
      <c r="AV82" s="217">
        <v>0</v>
      </c>
      <c r="AW82" s="217">
        <v>0</v>
      </c>
      <c r="AX82" s="217">
        <v>0</v>
      </c>
      <c r="AY82" s="217">
        <v>0</v>
      </c>
      <c r="AZ82" s="217">
        <v>0</v>
      </c>
      <c r="BA82" s="217">
        <v>0</v>
      </c>
      <c r="BB82" s="217">
        <v>0</v>
      </c>
      <c r="BC82" s="217">
        <v>0</v>
      </c>
      <c r="BD82" s="217">
        <v>0</v>
      </c>
      <c r="BE82" s="217">
        <v>0</v>
      </c>
      <c r="BF82" s="217">
        <v>0</v>
      </c>
      <c r="BG82" s="217">
        <v>0</v>
      </c>
      <c r="BH82" s="217">
        <v>0</v>
      </c>
      <c r="BI82" s="217">
        <v>0</v>
      </c>
      <c r="BJ82" s="217">
        <v>8</v>
      </c>
      <c r="BK82" s="217">
        <v>24</v>
      </c>
      <c r="BL82" s="217">
        <v>46</v>
      </c>
      <c r="BM82" s="217">
        <v>58</v>
      </c>
      <c r="BN82" s="217">
        <v>66</v>
      </c>
      <c r="BO82" s="217">
        <v>59</v>
      </c>
      <c r="BP82" s="217">
        <v>56</v>
      </c>
      <c r="BQ82" s="217">
        <v>56</v>
      </c>
      <c r="BR82" s="217">
        <v>50</v>
      </c>
      <c r="BS82" s="217">
        <v>47</v>
      </c>
      <c r="BT82" s="217">
        <v>49</v>
      </c>
      <c r="BU82" s="217">
        <v>44</v>
      </c>
      <c r="BV82" s="217">
        <v>30</v>
      </c>
      <c r="BW82" s="217">
        <v>20</v>
      </c>
      <c r="BX82" s="217">
        <v>14</v>
      </c>
      <c r="BY82" s="217">
        <v>10</v>
      </c>
      <c r="BZ82" s="217">
        <v>6</v>
      </c>
      <c r="CA82" s="217">
        <v>4</v>
      </c>
      <c r="CB82" s="217">
        <v>2</v>
      </c>
      <c r="CC82" s="217">
        <v>1</v>
      </c>
      <c r="CD82" s="217">
        <v>1</v>
      </c>
      <c r="CE82" s="217">
        <v>0</v>
      </c>
      <c r="CF82" s="218">
        <v>0</v>
      </c>
    </row>
    <row r="83" spans="1:84">
      <c r="B83" s="252" t="s">
        <v>405</v>
      </c>
      <c r="C83" s="219"/>
      <c r="D83" s="217"/>
      <c r="E83" s="217"/>
      <c r="F83" s="217"/>
      <c r="G83" s="217"/>
      <c r="H83" s="217"/>
      <c r="I83" s="217"/>
      <c r="J83" s="217"/>
      <c r="K83" s="217"/>
      <c r="L83" s="217"/>
      <c r="M83" s="217"/>
      <c r="N83" s="217"/>
      <c r="O83" s="217"/>
      <c r="P83" s="217"/>
      <c r="Q83" s="217"/>
      <c r="R83" s="217"/>
      <c r="S83" s="217"/>
      <c r="T83" s="217"/>
      <c r="U83" s="217"/>
      <c r="V83" s="217"/>
      <c r="W83" s="217"/>
      <c r="X83" s="217"/>
      <c r="Y83" s="217"/>
      <c r="Z83" s="217"/>
      <c r="AA83" s="217"/>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c r="BI83" s="217"/>
      <c r="BJ83" s="217"/>
      <c r="BK83" s="217"/>
      <c r="BL83" s="217"/>
      <c r="BM83" s="217"/>
      <c r="BN83" s="217"/>
      <c r="BO83" s="217"/>
      <c r="BP83" s="217"/>
      <c r="BQ83" s="217"/>
      <c r="BR83" s="217"/>
      <c r="BS83" s="217"/>
      <c r="BT83" s="217">
        <v>197</v>
      </c>
      <c r="BU83" s="217">
        <v>593</v>
      </c>
      <c r="BV83" s="217">
        <v>987</v>
      </c>
      <c r="BW83" s="217">
        <v>1305</v>
      </c>
      <c r="BX83" s="217">
        <v>1682</v>
      </c>
      <c r="BY83" s="217">
        <v>2287</v>
      </c>
      <c r="BZ83" s="217">
        <v>2968</v>
      </c>
      <c r="CA83" s="217">
        <v>3688</v>
      </c>
      <c r="CB83" s="217">
        <v>4398</v>
      </c>
      <c r="CC83" s="217">
        <v>5105</v>
      </c>
      <c r="CD83" s="217">
        <v>5608</v>
      </c>
      <c r="CE83" s="217">
        <v>5940</v>
      </c>
      <c r="CF83" s="218">
        <v>6484</v>
      </c>
    </row>
    <row r="84" spans="1:84">
      <c r="B84" s="252" t="s">
        <v>406</v>
      </c>
      <c r="C84" s="219"/>
      <c r="D84" s="217"/>
      <c r="E84" s="217"/>
      <c r="F84" s="217"/>
      <c r="G84" s="217"/>
      <c r="H84" s="217"/>
      <c r="I84" s="217"/>
      <c r="J84" s="217"/>
      <c r="K84" s="217"/>
      <c r="L84" s="217"/>
      <c r="M84" s="217"/>
      <c r="N84" s="217"/>
      <c r="O84" s="217"/>
      <c r="P84" s="217"/>
      <c r="Q84" s="217"/>
      <c r="R84" s="217"/>
      <c r="S84" s="217"/>
      <c r="T84" s="217"/>
      <c r="U84" s="217"/>
      <c r="V84" s="217"/>
      <c r="W84" s="217"/>
      <c r="X84" s="217"/>
      <c r="Y84" s="217"/>
      <c r="Z84" s="217"/>
      <c r="AA84" s="217"/>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c r="BI84" s="217"/>
      <c r="BJ84" s="217"/>
      <c r="BK84" s="217"/>
      <c r="BL84" s="217"/>
      <c r="BM84" s="217"/>
      <c r="BN84" s="217"/>
      <c r="BO84" s="217"/>
      <c r="BP84" s="217"/>
      <c r="BQ84" s="217"/>
      <c r="BR84" s="217"/>
      <c r="BS84" s="217"/>
      <c r="BT84" s="217">
        <v>60</v>
      </c>
      <c r="BU84" s="217">
        <v>175</v>
      </c>
      <c r="BV84" s="217">
        <v>287</v>
      </c>
      <c r="BW84" s="217">
        <v>366</v>
      </c>
      <c r="BX84" s="217">
        <v>450</v>
      </c>
      <c r="BY84" s="217">
        <v>576</v>
      </c>
      <c r="BZ84" s="217">
        <v>710</v>
      </c>
      <c r="CA84" s="217">
        <v>861</v>
      </c>
      <c r="CB84" s="217">
        <v>993</v>
      </c>
      <c r="CC84" s="217">
        <v>1115</v>
      </c>
      <c r="CD84" s="217">
        <v>1200</v>
      </c>
      <c r="CE84" s="217">
        <v>1254</v>
      </c>
      <c r="CF84" s="218">
        <v>1335</v>
      </c>
    </row>
    <row r="85" spans="1:84">
      <c r="B85" s="219" t="s">
        <v>423</v>
      </c>
      <c r="C85" s="219"/>
      <c r="D85" s="217">
        <v>0</v>
      </c>
      <c r="E85" s="217">
        <v>0</v>
      </c>
      <c r="F85" s="217">
        <v>0</v>
      </c>
      <c r="G85" s="217">
        <v>0</v>
      </c>
      <c r="H85" s="217">
        <v>0</v>
      </c>
      <c r="I85" s="217">
        <v>0</v>
      </c>
      <c r="J85" s="217">
        <v>0</v>
      </c>
      <c r="K85" s="217">
        <v>0</v>
      </c>
      <c r="L85" s="217">
        <v>0</v>
      </c>
      <c r="M85" s="217">
        <v>0</v>
      </c>
      <c r="N85" s="217">
        <v>0</v>
      </c>
      <c r="O85" s="217">
        <v>0</v>
      </c>
      <c r="P85" s="217">
        <v>0</v>
      </c>
      <c r="Q85" s="217">
        <v>0</v>
      </c>
      <c r="R85" s="217">
        <v>0</v>
      </c>
      <c r="S85" s="217">
        <v>0</v>
      </c>
      <c r="T85" s="217">
        <v>0</v>
      </c>
      <c r="U85" s="217">
        <v>0</v>
      </c>
      <c r="V85" s="217">
        <v>0</v>
      </c>
      <c r="W85" s="217">
        <v>0</v>
      </c>
      <c r="X85" s="217">
        <v>0</v>
      </c>
      <c r="Y85" s="217">
        <v>0</v>
      </c>
      <c r="Z85" s="217">
        <v>0</v>
      </c>
      <c r="AA85" s="217">
        <v>130</v>
      </c>
      <c r="AB85" s="217">
        <v>123</v>
      </c>
      <c r="AC85" s="217">
        <v>110</v>
      </c>
      <c r="AD85" s="217">
        <v>98</v>
      </c>
      <c r="AE85" s="217">
        <v>93</v>
      </c>
      <c r="AF85" s="217">
        <v>79</v>
      </c>
      <c r="AG85" s="217">
        <v>72</v>
      </c>
      <c r="AH85" s="217">
        <v>63</v>
      </c>
      <c r="AI85" s="217">
        <v>55</v>
      </c>
      <c r="AJ85" s="217">
        <v>51</v>
      </c>
      <c r="AK85" s="217">
        <v>46</v>
      </c>
      <c r="AL85" s="217">
        <v>43</v>
      </c>
      <c r="AM85" s="217">
        <v>40</v>
      </c>
      <c r="AN85" s="217">
        <v>39</v>
      </c>
      <c r="AO85" s="217">
        <v>36</v>
      </c>
      <c r="AP85" s="217">
        <v>38</v>
      </c>
      <c r="AQ85" s="217">
        <v>37</v>
      </c>
      <c r="AR85" s="217">
        <v>36</v>
      </c>
      <c r="AS85" s="217">
        <v>35</v>
      </c>
      <c r="AT85" s="217">
        <v>32</v>
      </c>
      <c r="AU85" s="217">
        <v>31</v>
      </c>
      <c r="AV85" s="217">
        <v>29</v>
      </c>
      <c r="AW85" s="217">
        <v>28</v>
      </c>
      <c r="AX85" s="217">
        <v>27</v>
      </c>
      <c r="AY85" s="217">
        <v>28</v>
      </c>
      <c r="AZ85" s="217">
        <v>27</v>
      </c>
      <c r="BA85" s="217">
        <v>26</v>
      </c>
      <c r="BB85" s="217">
        <v>24</v>
      </c>
      <c r="BC85" s="217">
        <v>23</v>
      </c>
      <c r="BD85" s="217">
        <v>23</v>
      </c>
      <c r="BE85" s="217">
        <v>23</v>
      </c>
      <c r="BF85" s="217">
        <v>24</v>
      </c>
      <c r="BG85" s="217">
        <v>23</v>
      </c>
      <c r="BH85" s="217">
        <v>23</v>
      </c>
      <c r="BI85" s="217">
        <v>23</v>
      </c>
      <c r="BJ85" s="217">
        <v>23</v>
      </c>
      <c r="BK85" s="217">
        <v>25</v>
      </c>
      <c r="BL85" s="217">
        <v>26</v>
      </c>
      <c r="BM85" s="217">
        <v>28</v>
      </c>
      <c r="BN85" s="217">
        <v>29</v>
      </c>
      <c r="BO85" s="217">
        <v>33</v>
      </c>
      <c r="BP85" s="217">
        <v>35</v>
      </c>
      <c r="BQ85" s="217">
        <v>42</v>
      </c>
      <c r="BR85" s="217">
        <v>46</v>
      </c>
      <c r="BS85" s="217">
        <v>48</v>
      </c>
      <c r="BT85" s="217">
        <v>51</v>
      </c>
      <c r="BU85" s="217">
        <v>48</v>
      </c>
      <c r="BV85" s="217">
        <v>55</v>
      </c>
      <c r="BW85" s="217">
        <v>58</v>
      </c>
      <c r="BX85" s="217">
        <v>62</v>
      </c>
      <c r="BY85" s="217">
        <v>69</v>
      </c>
      <c r="BZ85" s="217">
        <v>79</v>
      </c>
      <c r="CA85" s="217">
        <v>68</v>
      </c>
      <c r="CB85" s="217">
        <v>68</v>
      </c>
      <c r="CC85" s="217">
        <v>70</v>
      </c>
      <c r="CD85" s="217">
        <v>71</v>
      </c>
      <c r="CE85" s="217">
        <v>72</v>
      </c>
      <c r="CF85" s="218">
        <v>73</v>
      </c>
    </row>
    <row r="86" spans="1:84" s="228" customFormat="1" ht="26.25" customHeight="1">
      <c r="A86" s="253"/>
      <c r="B86" s="247" t="s">
        <v>313</v>
      </c>
      <c r="C86" s="207"/>
      <c r="D86" s="217">
        <v>0</v>
      </c>
      <c r="E86" s="217">
        <v>0</v>
      </c>
      <c r="F86" s="217">
        <v>0</v>
      </c>
      <c r="G86" s="217">
        <v>0</v>
      </c>
      <c r="H86" s="217">
        <v>0</v>
      </c>
      <c r="I86" s="217">
        <v>0</v>
      </c>
      <c r="J86" s="217">
        <v>0</v>
      </c>
      <c r="K86" s="217">
        <v>0</v>
      </c>
      <c r="L86" s="217">
        <v>0</v>
      </c>
      <c r="M86" s="217">
        <v>0</v>
      </c>
      <c r="N86" s="217">
        <v>0</v>
      </c>
      <c r="O86" s="217">
        <v>0</v>
      </c>
      <c r="P86" s="217">
        <v>0</v>
      </c>
      <c r="Q86" s="217">
        <v>0</v>
      </c>
      <c r="R86" s="217">
        <v>0</v>
      </c>
      <c r="S86" s="217">
        <v>0</v>
      </c>
      <c r="T86" s="217">
        <v>0</v>
      </c>
      <c r="U86" s="217">
        <v>0</v>
      </c>
      <c r="V86" s="217">
        <v>0</v>
      </c>
      <c r="W86" s="217">
        <v>0</v>
      </c>
      <c r="X86" s="217">
        <v>0</v>
      </c>
      <c r="Y86" s="217">
        <v>0</v>
      </c>
      <c r="Z86" s="217">
        <v>0</v>
      </c>
      <c r="AA86" s="217">
        <v>0</v>
      </c>
      <c r="AB86" s="217">
        <v>0</v>
      </c>
      <c r="AC86" s="217">
        <v>0</v>
      </c>
      <c r="AD86" s="217">
        <v>0</v>
      </c>
      <c r="AE86" s="217">
        <v>0</v>
      </c>
      <c r="AF86" s="217">
        <v>3</v>
      </c>
      <c r="AG86" s="217">
        <v>4</v>
      </c>
      <c r="AH86" s="217">
        <v>6</v>
      </c>
      <c r="AI86" s="217">
        <v>10</v>
      </c>
      <c r="AJ86" s="217">
        <v>14</v>
      </c>
      <c r="AK86" s="217">
        <v>17</v>
      </c>
      <c r="AL86" s="217">
        <v>19</v>
      </c>
      <c r="AM86" s="217">
        <v>21</v>
      </c>
      <c r="AN86" s="217">
        <v>24</v>
      </c>
      <c r="AO86" s="217">
        <v>27</v>
      </c>
      <c r="AP86" s="217">
        <v>29</v>
      </c>
      <c r="AQ86" s="217">
        <v>31</v>
      </c>
      <c r="AR86" s="217">
        <v>34</v>
      </c>
      <c r="AS86" s="217">
        <v>37</v>
      </c>
      <c r="AT86" s="217">
        <v>39</v>
      </c>
      <c r="AU86" s="217">
        <v>40</v>
      </c>
      <c r="AV86" s="217">
        <v>43</v>
      </c>
      <c r="AW86" s="217">
        <v>48</v>
      </c>
      <c r="AX86" s="217">
        <v>49</v>
      </c>
      <c r="AY86" s="217">
        <v>50</v>
      </c>
      <c r="AZ86" s="217">
        <v>36</v>
      </c>
      <c r="BA86" s="217">
        <v>37</v>
      </c>
      <c r="BB86" s="217">
        <v>39</v>
      </c>
      <c r="BC86" s="217">
        <v>40</v>
      </c>
      <c r="BD86" s="217">
        <v>41</v>
      </c>
      <c r="BE86" s="217">
        <v>41</v>
      </c>
      <c r="BF86" s="217">
        <v>41</v>
      </c>
      <c r="BG86" s="217">
        <v>41</v>
      </c>
      <c r="BH86" s="217">
        <v>42</v>
      </c>
      <c r="BI86" s="217">
        <v>42</v>
      </c>
      <c r="BJ86" s="217">
        <v>42</v>
      </c>
      <c r="BK86" s="217">
        <v>42</v>
      </c>
      <c r="BL86" s="217">
        <v>41</v>
      </c>
      <c r="BM86" s="217">
        <v>40</v>
      </c>
      <c r="BN86" s="217">
        <v>39</v>
      </c>
      <c r="BO86" s="217">
        <v>36</v>
      </c>
      <c r="BP86" s="217">
        <v>34</v>
      </c>
      <c r="BQ86" s="217">
        <v>31</v>
      </c>
      <c r="BR86" s="217">
        <v>29</v>
      </c>
      <c r="BS86" s="217">
        <v>38</v>
      </c>
      <c r="BT86" s="217">
        <v>34</v>
      </c>
      <c r="BU86" s="217">
        <v>30</v>
      </c>
      <c r="BV86" s="217">
        <v>27</v>
      </c>
      <c r="BW86" s="217">
        <v>18</v>
      </c>
      <c r="BX86" s="217">
        <v>15</v>
      </c>
      <c r="BY86" s="217">
        <v>13</v>
      </c>
      <c r="BZ86" s="217">
        <v>12</v>
      </c>
      <c r="CA86" s="217">
        <v>10</v>
      </c>
      <c r="CB86" s="217">
        <v>9</v>
      </c>
      <c r="CC86" s="217">
        <v>8</v>
      </c>
      <c r="CD86" s="217">
        <v>6</v>
      </c>
      <c r="CE86" s="217">
        <v>5</v>
      </c>
      <c r="CF86" s="218">
        <v>4</v>
      </c>
    </row>
    <row r="87" spans="1:84" s="228" customFormat="1" ht="15" customHeight="1">
      <c r="A87" s="253"/>
      <c r="B87" s="247" t="s">
        <v>409</v>
      </c>
      <c r="C87" s="207"/>
      <c r="D87" s="217">
        <v>0</v>
      </c>
      <c r="E87" s="217">
        <v>0</v>
      </c>
      <c r="F87" s="217">
        <v>0</v>
      </c>
      <c r="G87" s="217">
        <v>0</v>
      </c>
      <c r="H87" s="217">
        <v>0</v>
      </c>
      <c r="I87" s="217">
        <v>0</v>
      </c>
      <c r="J87" s="217">
        <v>0</v>
      </c>
      <c r="K87" s="217">
        <v>0</v>
      </c>
      <c r="L87" s="217">
        <v>0</v>
      </c>
      <c r="M87" s="217">
        <v>0</v>
      </c>
      <c r="N87" s="217">
        <v>0</v>
      </c>
      <c r="O87" s="217">
        <v>0</v>
      </c>
      <c r="P87" s="217">
        <v>0</v>
      </c>
      <c r="Q87" s="217">
        <v>0</v>
      </c>
      <c r="R87" s="217">
        <v>0</v>
      </c>
      <c r="S87" s="217">
        <v>0</v>
      </c>
      <c r="T87" s="217">
        <v>0</v>
      </c>
      <c r="U87" s="217">
        <v>0</v>
      </c>
      <c r="V87" s="217">
        <v>0</v>
      </c>
      <c r="W87" s="217">
        <v>0</v>
      </c>
      <c r="X87" s="217">
        <v>0</v>
      </c>
      <c r="Y87" s="217">
        <v>0</v>
      </c>
      <c r="Z87" s="217">
        <v>0</v>
      </c>
      <c r="AA87" s="217">
        <v>0</v>
      </c>
      <c r="AB87" s="217">
        <v>0</v>
      </c>
      <c r="AC87" s="217">
        <v>0</v>
      </c>
      <c r="AD87" s="217">
        <v>0</v>
      </c>
      <c r="AE87" s="217">
        <v>0</v>
      </c>
      <c r="AF87" s="217">
        <v>0</v>
      </c>
      <c r="AG87" s="217">
        <v>0</v>
      </c>
      <c r="AH87" s="217">
        <v>0</v>
      </c>
      <c r="AI87" s="217">
        <v>0</v>
      </c>
      <c r="AJ87" s="217">
        <v>0</v>
      </c>
      <c r="AK87" s="217">
        <v>0</v>
      </c>
      <c r="AL87" s="217">
        <v>0</v>
      </c>
      <c r="AM87" s="217">
        <v>0</v>
      </c>
      <c r="AN87" s="217">
        <v>0</v>
      </c>
      <c r="AO87" s="217">
        <v>0</v>
      </c>
      <c r="AP87" s="217">
        <v>0</v>
      </c>
      <c r="AQ87" s="217">
        <v>0</v>
      </c>
      <c r="AR87" s="217">
        <v>0</v>
      </c>
      <c r="AS87" s="217">
        <v>0</v>
      </c>
      <c r="AT87" s="217">
        <v>0</v>
      </c>
      <c r="AU87" s="217">
        <v>0</v>
      </c>
      <c r="AV87" s="217">
        <v>0</v>
      </c>
      <c r="AW87" s="217">
        <v>0</v>
      </c>
      <c r="AX87" s="217">
        <v>0</v>
      </c>
      <c r="AY87" s="217">
        <v>0</v>
      </c>
      <c r="AZ87" s="217">
        <v>0</v>
      </c>
      <c r="BA87" s="217">
        <v>9759</v>
      </c>
      <c r="BB87" s="217">
        <v>9953</v>
      </c>
      <c r="BC87" s="217">
        <v>10084</v>
      </c>
      <c r="BD87" s="217">
        <v>11106</v>
      </c>
      <c r="BE87" s="217">
        <v>11202</v>
      </c>
      <c r="BF87" s="217">
        <v>11358</v>
      </c>
      <c r="BG87" s="217">
        <v>11486</v>
      </c>
      <c r="BH87" s="217">
        <v>11430</v>
      </c>
      <c r="BI87" s="217">
        <v>11555</v>
      </c>
      <c r="BJ87" s="217">
        <v>11750</v>
      </c>
      <c r="BK87" s="217">
        <v>12123</v>
      </c>
      <c r="BL87" s="217">
        <v>12421</v>
      </c>
      <c r="BM87" s="217">
        <v>12681</v>
      </c>
      <c r="BN87" s="217">
        <v>12783</v>
      </c>
      <c r="BO87" s="217">
        <v>12686</v>
      </c>
      <c r="BP87" s="217">
        <v>12683</v>
      </c>
      <c r="BQ87" s="217">
        <v>12585</v>
      </c>
      <c r="BR87" s="217">
        <v>12467</v>
      </c>
      <c r="BS87" s="217">
        <v>12215</v>
      </c>
      <c r="BT87" s="217">
        <v>12025</v>
      </c>
      <c r="BU87" s="217">
        <v>11808</v>
      </c>
      <c r="BV87" s="217">
        <v>11568</v>
      </c>
      <c r="BW87" s="217">
        <v>11391</v>
      </c>
      <c r="BX87" s="217">
        <v>11142</v>
      </c>
      <c r="BY87" s="217">
        <v>11256</v>
      </c>
      <c r="BZ87" s="217">
        <v>11411</v>
      </c>
      <c r="CA87" s="217">
        <v>11595</v>
      </c>
      <c r="CB87" s="217">
        <v>10774</v>
      </c>
      <c r="CC87" s="217">
        <v>10966</v>
      </c>
      <c r="CD87" s="217">
        <v>11014</v>
      </c>
      <c r="CE87" s="217">
        <v>10886</v>
      </c>
      <c r="CF87" s="218">
        <v>10911</v>
      </c>
    </row>
    <row r="88" spans="1:84" ht="15.95" thickBot="1">
      <c r="A88" s="254"/>
      <c r="B88" s="255"/>
      <c r="C88" s="255"/>
      <c r="D88" s="256"/>
      <c r="E88" s="256"/>
      <c r="F88" s="256"/>
      <c r="G88" s="256"/>
      <c r="H88" s="256"/>
      <c r="I88" s="256"/>
      <c r="J88" s="256"/>
      <c r="K88" s="256"/>
      <c r="L88" s="256"/>
      <c r="M88" s="256"/>
      <c r="N88" s="256"/>
      <c r="O88" s="256"/>
      <c r="P88" s="256"/>
      <c r="Q88" s="256"/>
      <c r="R88" s="256"/>
      <c r="S88" s="256"/>
      <c r="T88" s="256"/>
      <c r="U88" s="256"/>
      <c r="V88" s="256"/>
      <c r="W88" s="256"/>
      <c r="X88" s="256"/>
      <c r="Y88" s="256"/>
      <c r="Z88" s="256"/>
      <c r="AA88" s="256"/>
      <c r="AB88" s="256"/>
      <c r="AC88" s="256"/>
      <c r="AD88" s="256"/>
      <c r="AE88" s="256"/>
      <c r="AF88" s="256"/>
      <c r="AG88" s="256"/>
      <c r="AH88" s="256"/>
      <c r="AI88" s="256"/>
      <c r="AJ88" s="256"/>
      <c r="AK88" s="256"/>
      <c r="AL88" s="256"/>
      <c r="AM88" s="256"/>
      <c r="AN88" s="256"/>
      <c r="AO88" s="256"/>
      <c r="AP88" s="256"/>
      <c r="AQ88" s="256"/>
      <c r="AR88" s="256"/>
      <c r="AS88" s="256"/>
      <c r="AT88" s="256"/>
      <c r="AU88" s="256"/>
      <c r="AV88" s="256"/>
      <c r="AW88" s="256"/>
      <c r="AX88" s="256"/>
      <c r="AY88" s="256"/>
      <c r="AZ88" s="256"/>
      <c r="BA88" s="256"/>
      <c r="BB88" s="256"/>
      <c r="BC88" s="256"/>
      <c r="BD88" s="256"/>
      <c r="BE88" s="256"/>
      <c r="BF88" s="256"/>
      <c r="BG88" s="256"/>
      <c r="BH88" s="256"/>
      <c r="BI88" s="256"/>
      <c r="BJ88" s="256"/>
      <c r="BK88" s="256"/>
      <c r="BL88" s="256"/>
      <c r="BM88" s="256"/>
      <c r="BN88" s="256"/>
      <c r="BO88" s="256"/>
      <c r="BP88" s="256"/>
      <c r="BQ88" s="256"/>
      <c r="BR88" s="256"/>
      <c r="BS88" s="256"/>
      <c r="BT88" s="256"/>
      <c r="BU88" s="256"/>
      <c r="BV88" s="256"/>
      <c r="BW88" s="256"/>
      <c r="BX88" s="256"/>
      <c r="BY88" s="256"/>
      <c r="BZ88" s="256"/>
      <c r="CA88" s="256"/>
      <c r="CB88" s="256"/>
      <c r="CC88" s="256"/>
      <c r="CD88" s="256"/>
      <c r="CE88" s="256"/>
      <c r="CF88" s="257"/>
    </row>
  </sheetData>
  <hyperlinks>
    <hyperlink ref="B1" location="Notes!A1" display="Information relating to this table can be found in the 'Notes' tab" xr:uid="{46407113-515C-4AF1-BB16-362B09F231A1}"/>
    <hyperlink ref="A1" location="Contents!A1" display="Contents page" xr:uid="{659355A9-2186-4916-BFAD-84F436496ACD}"/>
  </hyperlinks>
  <pageMargins left="0.75" right="0.75" top="1" bottom="1" header="0.5" footer="0.5"/>
  <pageSetup paperSize="9" orientation="portrait"/>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E20D2-CD75-4379-838B-9F973D3B9B8A}">
  <dimension ref="A1:CP111"/>
  <sheetViews>
    <sheetView zoomScale="85" zoomScaleNormal="85" workbookViewId="0">
      <pane xSplit="2" topLeftCell="CA1" activePane="topRight" state="frozen"/>
      <selection pane="topRight"/>
    </sheetView>
  </sheetViews>
  <sheetFormatPr defaultColWidth="9" defaultRowHeight="15.6"/>
  <cols>
    <col min="1" max="1" width="23" style="163" bestFit="1" customWidth="1"/>
    <col min="2" max="2" width="75.85546875" style="43" customWidth="1"/>
    <col min="3" max="3" width="25.85546875" style="43" customWidth="1"/>
    <col min="4" max="75" width="12.85546875" style="58" customWidth="1"/>
    <col min="76" max="84" width="12.85546875" style="43" customWidth="1"/>
    <col min="85" max="16384" width="9" style="43"/>
  </cols>
  <sheetData>
    <row r="1" spans="1:84" s="15" customFormat="1" ht="25.5" customHeight="1" thickBot="1">
      <c r="A1" s="34" t="s">
        <v>47</v>
      </c>
      <c r="B1" s="116" t="s">
        <v>126</v>
      </c>
      <c r="C1" s="117"/>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row>
    <row r="2" spans="1:84" ht="33" customHeight="1">
      <c r="A2" s="37" t="s">
        <v>48</v>
      </c>
      <c r="B2" s="38" t="s">
        <v>424</v>
      </c>
      <c r="C2" s="258"/>
      <c r="D2" s="41" t="s">
        <v>190</v>
      </c>
      <c r="E2" s="41" t="s">
        <v>191</v>
      </c>
      <c r="F2" s="41" t="s">
        <v>192</v>
      </c>
      <c r="G2" s="41" t="s">
        <v>193</v>
      </c>
      <c r="H2" s="41" t="s">
        <v>194</v>
      </c>
      <c r="I2" s="41" t="s">
        <v>195</v>
      </c>
      <c r="J2" s="41" t="s">
        <v>196</v>
      </c>
      <c r="K2" s="41" t="s">
        <v>197</v>
      </c>
      <c r="L2" s="41" t="s">
        <v>198</v>
      </c>
      <c r="M2" s="41" t="s">
        <v>199</v>
      </c>
      <c r="N2" s="41" t="s">
        <v>200</v>
      </c>
      <c r="O2" s="41" t="s">
        <v>201</v>
      </c>
      <c r="P2" s="41" t="s">
        <v>202</v>
      </c>
      <c r="Q2" s="41" t="s">
        <v>203</v>
      </c>
      <c r="R2" s="41" t="s">
        <v>204</v>
      </c>
      <c r="S2" s="41" t="s">
        <v>205</v>
      </c>
      <c r="T2" s="41" t="s">
        <v>206</v>
      </c>
      <c r="U2" s="41" t="s">
        <v>207</v>
      </c>
      <c r="V2" s="41" t="s">
        <v>208</v>
      </c>
      <c r="W2" s="41" t="s">
        <v>209</v>
      </c>
      <c r="X2" s="41" t="s">
        <v>210</v>
      </c>
      <c r="Y2" s="41" t="s">
        <v>211</v>
      </c>
      <c r="Z2" s="41" t="s">
        <v>212</v>
      </c>
      <c r="AA2" s="41" t="s">
        <v>213</v>
      </c>
      <c r="AB2" s="41" t="s">
        <v>214</v>
      </c>
      <c r="AC2" s="41" t="s">
        <v>215</v>
      </c>
      <c r="AD2" s="41" t="s">
        <v>216</v>
      </c>
      <c r="AE2" s="41" t="s">
        <v>217</v>
      </c>
      <c r="AF2" s="41" t="s">
        <v>218</v>
      </c>
      <c r="AG2" s="41" t="s">
        <v>219</v>
      </c>
      <c r="AH2" s="41" t="s">
        <v>220</v>
      </c>
      <c r="AI2" s="41" t="s">
        <v>221</v>
      </c>
      <c r="AJ2" s="41" t="s">
        <v>222</v>
      </c>
      <c r="AK2" s="41" t="s">
        <v>223</v>
      </c>
      <c r="AL2" s="41" t="s">
        <v>224</v>
      </c>
      <c r="AM2" s="41" t="s">
        <v>225</v>
      </c>
      <c r="AN2" s="41" t="s">
        <v>226</v>
      </c>
      <c r="AO2" s="41" t="s">
        <v>227</v>
      </c>
      <c r="AP2" s="41" t="s">
        <v>228</v>
      </c>
      <c r="AQ2" s="41" t="s">
        <v>229</v>
      </c>
      <c r="AR2" s="41" t="s">
        <v>230</v>
      </c>
      <c r="AS2" s="41" t="s">
        <v>231</v>
      </c>
      <c r="AT2" s="41" t="s">
        <v>232</v>
      </c>
      <c r="AU2" s="41" t="s">
        <v>233</v>
      </c>
      <c r="AV2" s="41" t="s">
        <v>234</v>
      </c>
      <c r="AW2" s="41" t="s">
        <v>235</v>
      </c>
      <c r="AX2" s="41" t="s">
        <v>236</v>
      </c>
      <c r="AY2" s="41" t="s">
        <v>128</v>
      </c>
      <c r="AZ2" s="41" t="s">
        <v>129</v>
      </c>
      <c r="BA2" s="41" t="s">
        <v>130</v>
      </c>
      <c r="BB2" s="41" t="s">
        <v>131</v>
      </c>
      <c r="BC2" s="41" t="s">
        <v>132</v>
      </c>
      <c r="BD2" s="41" t="s">
        <v>133</v>
      </c>
      <c r="BE2" s="41" t="s">
        <v>134</v>
      </c>
      <c r="BF2" s="41" t="s">
        <v>135</v>
      </c>
      <c r="BG2" s="41" t="s">
        <v>136</v>
      </c>
      <c r="BH2" s="41" t="s">
        <v>137</v>
      </c>
      <c r="BI2" s="41" t="s">
        <v>138</v>
      </c>
      <c r="BJ2" s="41" t="s">
        <v>139</v>
      </c>
      <c r="BK2" s="41" t="s">
        <v>140</v>
      </c>
      <c r="BL2" s="41" t="s">
        <v>141</v>
      </c>
      <c r="BM2" s="41" t="s">
        <v>142</v>
      </c>
      <c r="BN2" s="41" t="s">
        <v>143</v>
      </c>
      <c r="BO2" s="41" t="s">
        <v>144</v>
      </c>
      <c r="BP2" s="41" t="s">
        <v>145</v>
      </c>
      <c r="BQ2" s="41" t="s">
        <v>146</v>
      </c>
      <c r="BR2" s="41" t="s">
        <v>147</v>
      </c>
      <c r="BS2" s="41" t="s">
        <v>148</v>
      </c>
      <c r="BT2" s="41" t="s">
        <v>149</v>
      </c>
      <c r="BU2" s="41" t="s">
        <v>150</v>
      </c>
      <c r="BV2" s="41" t="s">
        <v>151</v>
      </c>
      <c r="BW2" s="41" t="s">
        <v>152</v>
      </c>
      <c r="BX2" s="41" t="s">
        <v>153</v>
      </c>
      <c r="BY2" s="41" t="s">
        <v>154</v>
      </c>
      <c r="BZ2" s="41" t="s">
        <v>155</v>
      </c>
      <c r="CA2" s="41" t="s">
        <v>156</v>
      </c>
      <c r="CB2" s="41" t="s">
        <v>157</v>
      </c>
      <c r="CC2" s="41" t="s">
        <v>158</v>
      </c>
      <c r="CD2" s="41" t="s">
        <v>159</v>
      </c>
      <c r="CE2" s="41" t="s">
        <v>160</v>
      </c>
      <c r="CF2" s="42" t="s">
        <v>161</v>
      </c>
    </row>
    <row r="3" spans="1:84" s="45" customFormat="1">
      <c r="A3" s="119">
        <v>2023</v>
      </c>
      <c r="B3" s="44" t="s">
        <v>425</v>
      </c>
      <c r="C3" s="44"/>
      <c r="D3" s="47" t="s">
        <v>163</v>
      </c>
      <c r="E3" s="47" t="s">
        <v>163</v>
      </c>
      <c r="F3" s="47" t="s">
        <v>163</v>
      </c>
      <c r="G3" s="47" t="s">
        <v>163</v>
      </c>
      <c r="H3" s="47" t="s">
        <v>163</v>
      </c>
      <c r="I3" s="47" t="s">
        <v>163</v>
      </c>
      <c r="J3" s="47" t="s">
        <v>163</v>
      </c>
      <c r="K3" s="47" t="s">
        <v>163</v>
      </c>
      <c r="L3" s="47" t="s">
        <v>163</v>
      </c>
      <c r="M3" s="47" t="s">
        <v>163</v>
      </c>
      <c r="N3" s="47" t="s">
        <v>163</v>
      </c>
      <c r="O3" s="47" t="s">
        <v>163</v>
      </c>
      <c r="P3" s="47" t="s">
        <v>163</v>
      </c>
      <c r="Q3" s="47" t="s">
        <v>163</v>
      </c>
      <c r="R3" s="47" t="s">
        <v>163</v>
      </c>
      <c r="S3" s="47" t="s">
        <v>163</v>
      </c>
      <c r="T3" s="47" t="s">
        <v>163</v>
      </c>
      <c r="U3" s="47" t="s">
        <v>163</v>
      </c>
      <c r="V3" s="47" t="s">
        <v>163</v>
      </c>
      <c r="W3" s="47" t="s">
        <v>163</v>
      </c>
      <c r="X3" s="47" t="s">
        <v>163</v>
      </c>
      <c r="Y3" s="47" t="s">
        <v>163</v>
      </c>
      <c r="Z3" s="47" t="s">
        <v>163</v>
      </c>
      <c r="AA3" s="47" t="s">
        <v>163</v>
      </c>
      <c r="AB3" s="47" t="s">
        <v>163</v>
      </c>
      <c r="AC3" s="47" t="s">
        <v>163</v>
      </c>
      <c r="AD3" s="47" t="s">
        <v>163</v>
      </c>
      <c r="AE3" s="47" t="s">
        <v>163</v>
      </c>
      <c r="AF3" s="47" t="s">
        <v>163</v>
      </c>
      <c r="AG3" s="47" t="s">
        <v>163</v>
      </c>
      <c r="AH3" s="47" t="s">
        <v>163</v>
      </c>
      <c r="AI3" s="47" t="s">
        <v>163</v>
      </c>
      <c r="AJ3" s="47" t="s">
        <v>163</v>
      </c>
      <c r="AK3" s="47" t="s">
        <v>163</v>
      </c>
      <c r="AL3" s="47" t="s">
        <v>163</v>
      </c>
      <c r="AM3" s="47" t="s">
        <v>163</v>
      </c>
      <c r="AN3" s="47" t="s">
        <v>163</v>
      </c>
      <c r="AO3" s="47" t="s">
        <v>163</v>
      </c>
      <c r="AP3" s="47" t="s">
        <v>163</v>
      </c>
      <c r="AQ3" s="47" t="s">
        <v>163</v>
      </c>
      <c r="AR3" s="47" t="s">
        <v>163</v>
      </c>
      <c r="AS3" s="47" t="s">
        <v>163</v>
      </c>
      <c r="AT3" s="47" t="s">
        <v>163</v>
      </c>
      <c r="AU3" s="47" t="s">
        <v>163</v>
      </c>
      <c r="AV3" s="47" t="s">
        <v>163</v>
      </c>
      <c r="AW3" s="47" t="s">
        <v>163</v>
      </c>
      <c r="AX3" s="47" t="s">
        <v>163</v>
      </c>
      <c r="AY3" s="47" t="s">
        <v>163</v>
      </c>
      <c r="AZ3" s="47" t="s">
        <v>163</v>
      </c>
      <c r="BA3" s="47" t="s">
        <v>163</v>
      </c>
      <c r="BB3" s="47" t="s">
        <v>163</v>
      </c>
      <c r="BC3" s="47" t="s">
        <v>163</v>
      </c>
      <c r="BD3" s="47" t="s">
        <v>163</v>
      </c>
      <c r="BE3" s="47" t="s">
        <v>163</v>
      </c>
      <c r="BF3" s="47" t="s">
        <v>163</v>
      </c>
      <c r="BG3" s="47" t="s">
        <v>163</v>
      </c>
      <c r="BH3" s="47" t="s">
        <v>163</v>
      </c>
      <c r="BI3" s="47" t="s">
        <v>163</v>
      </c>
      <c r="BJ3" s="47" t="s">
        <v>163</v>
      </c>
      <c r="BK3" s="47" t="s">
        <v>163</v>
      </c>
      <c r="BL3" s="47" t="s">
        <v>163</v>
      </c>
      <c r="BM3" s="47" t="s">
        <v>163</v>
      </c>
      <c r="BN3" s="47" t="s">
        <v>163</v>
      </c>
      <c r="BO3" s="47" t="s">
        <v>163</v>
      </c>
      <c r="BP3" s="47" t="s">
        <v>163</v>
      </c>
      <c r="BQ3" s="47" t="s">
        <v>163</v>
      </c>
      <c r="BR3" s="47" t="s">
        <v>163</v>
      </c>
      <c r="BS3" s="47" t="s">
        <v>163</v>
      </c>
      <c r="BT3" s="47" t="s">
        <v>163</v>
      </c>
      <c r="BU3" s="47" t="s">
        <v>163</v>
      </c>
      <c r="BV3" s="47" t="s">
        <v>163</v>
      </c>
      <c r="BW3" s="47" t="s">
        <v>163</v>
      </c>
      <c r="BX3" s="47" t="s">
        <v>163</v>
      </c>
      <c r="BY3" s="47" t="s">
        <v>163</v>
      </c>
      <c r="BZ3" s="47" t="s">
        <v>163</v>
      </c>
      <c r="CA3" s="47" t="s">
        <v>164</v>
      </c>
      <c r="CB3" s="47" t="s">
        <v>164</v>
      </c>
      <c r="CC3" s="47" t="s">
        <v>164</v>
      </c>
      <c r="CD3" s="47" t="s">
        <v>164</v>
      </c>
      <c r="CE3" s="47" t="s">
        <v>164</v>
      </c>
      <c r="CF3" s="48" t="s">
        <v>164</v>
      </c>
    </row>
    <row r="4" spans="1:84">
      <c r="A4" s="49"/>
      <c r="B4" s="50" t="s">
        <v>264</v>
      </c>
      <c r="C4" s="50"/>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152"/>
    </row>
    <row r="5" spans="1:84" ht="27" customHeight="1">
      <c r="A5" s="153"/>
      <c r="B5" s="69" t="s">
        <v>426</v>
      </c>
      <c r="D5" s="159"/>
      <c r="E5" s="159"/>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259"/>
      <c r="BE5" s="156"/>
      <c r="BF5" s="159"/>
      <c r="BG5" s="159"/>
      <c r="BH5" s="260" t="s">
        <v>427</v>
      </c>
      <c r="BI5" s="159"/>
      <c r="BJ5" s="159"/>
      <c r="BK5" s="159"/>
      <c r="BL5" s="159"/>
      <c r="BM5" s="159"/>
      <c r="BN5" s="159"/>
      <c r="BO5" s="159"/>
      <c r="BP5" s="159"/>
      <c r="BQ5" s="159"/>
      <c r="BR5" s="159"/>
      <c r="BS5" s="159"/>
      <c r="BT5" s="159"/>
      <c r="BU5" s="159"/>
      <c r="BV5" s="159"/>
      <c r="BW5" s="159"/>
      <c r="BX5" s="159"/>
      <c r="BY5" s="159"/>
      <c r="BZ5" s="159"/>
      <c r="CA5" s="159"/>
      <c r="CB5" s="159"/>
      <c r="CC5" s="159"/>
      <c r="CD5" s="159"/>
      <c r="CE5" s="159"/>
      <c r="CF5" s="160"/>
    </row>
    <row r="6" spans="1:84">
      <c r="A6" s="153"/>
      <c r="B6" s="63" t="s">
        <v>428</v>
      </c>
      <c r="AH6" s="159">
        <f>'Pension Credit'!AH4</f>
        <v>561</v>
      </c>
      <c r="AI6" s="159">
        <f>'Pension Credit'!AI4</f>
        <v>624</v>
      </c>
      <c r="AJ6" s="159">
        <f>'Pension Credit'!AJ4</f>
        <v>729</v>
      </c>
      <c r="AK6" s="159">
        <f>'Pension Credit'!AK4</f>
        <v>924.13</v>
      </c>
      <c r="AL6" s="159">
        <f>'Pension Credit'!AL4</f>
        <v>941</v>
      </c>
      <c r="AM6" s="159">
        <f>'Pension Credit'!AM4</f>
        <v>985</v>
      </c>
      <c r="AN6" s="159">
        <f>'Pension Credit'!AN4</f>
        <v>1189</v>
      </c>
      <c r="AO6" s="159">
        <f>'Pension Credit'!AO4</f>
        <v>1371</v>
      </c>
      <c r="AP6" s="159">
        <f>'Pension Credit'!AP4</f>
        <v>1458</v>
      </c>
      <c r="AQ6" s="159">
        <f>'Pension Credit'!AQ4</f>
        <v>1574</v>
      </c>
      <c r="AR6" s="159">
        <f>'Pension Credit'!AR4</f>
        <v>1853.9770000000001</v>
      </c>
      <c r="AS6" s="159">
        <f>'Pension Credit'!AS4</f>
        <v>2050.058</v>
      </c>
      <c r="AT6" s="159">
        <f>'Pension Credit'!AT4</f>
        <v>2305.1849999999999</v>
      </c>
      <c r="AU6" s="159">
        <f>'Pension Credit'!AU4</f>
        <v>2758</v>
      </c>
      <c r="AV6" s="159">
        <f>'Pension Credit'!AV4</f>
        <v>3728</v>
      </c>
      <c r="AW6" s="159">
        <f>'Pension Credit'!AW4</f>
        <v>3939</v>
      </c>
      <c r="AX6" s="159">
        <f>'Pension Credit'!AX4</f>
        <v>3969</v>
      </c>
      <c r="AY6" s="159">
        <f>'Pension Credit'!AY4</f>
        <v>3888</v>
      </c>
      <c r="AZ6" s="159">
        <f>'Pension Credit'!AZ4</f>
        <v>3815</v>
      </c>
      <c r="BA6" s="159">
        <f>'Pension Credit'!BA4</f>
        <v>3773</v>
      </c>
      <c r="BB6" s="159">
        <f>'Pension Credit'!BB4</f>
        <v>3619</v>
      </c>
      <c r="BC6" s="159">
        <f>'Pension Credit'!BC4</f>
        <v>3781</v>
      </c>
      <c r="BD6" s="159">
        <f>'Pension Credit'!BD4</f>
        <v>4095</v>
      </c>
      <c r="BE6" s="159">
        <f>'Pension Credit'!BE4</f>
        <v>4486</v>
      </c>
      <c r="BF6" s="159">
        <f>'Pension Credit'!BF4</f>
        <v>4484</v>
      </c>
      <c r="BG6" s="159">
        <f>'Pension Credit'!BG4</f>
        <v>4851.1851234350615</v>
      </c>
      <c r="BH6" s="239">
        <f>'Pension Credit'!BH5</f>
        <v>5970.616</v>
      </c>
      <c r="BI6" s="159">
        <f>'Pension Credit'!BI5</f>
        <v>6426.2752195999992</v>
      </c>
      <c r="BJ6" s="159">
        <f>'Pension Credit'!BJ5</f>
        <v>6868.5436595999981</v>
      </c>
      <c r="BK6" s="159">
        <f>'Pension Credit'!BK5</f>
        <v>7367.1248207140325</v>
      </c>
      <c r="BL6" s="159">
        <f>'Pension Credit'!BL5</f>
        <v>7703.3184822999983</v>
      </c>
      <c r="BM6" s="159">
        <f>'Pension Credit'!BM5</f>
        <v>8128.8851483600001</v>
      </c>
      <c r="BN6" s="159">
        <f>'Pension Credit'!BN5</f>
        <v>8242.1568431600008</v>
      </c>
      <c r="BO6" s="159">
        <f>'Pension Credit'!BO5</f>
        <v>8052.1531093099993</v>
      </c>
      <c r="BP6" s="159">
        <f>'Pension Credit'!BP5</f>
        <v>7510.8751163199995</v>
      </c>
      <c r="BQ6" s="159">
        <f>'Pension Credit'!BQ5</f>
        <v>7041.5234761999718</v>
      </c>
      <c r="BR6" s="159">
        <f>'Pension Credit'!BR5</f>
        <v>6576.0799377400017</v>
      </c>
      <c r="BS6" s="159">
        <f>'Pension Credit'!BS5</f>
        <v>6078.7060508699969</v>
      </c>
      <c r="BT6" s="159">
        <f>'Pension Credit'!BT5</f>
        <v>5665.5855551100012</v>
      </c>
      <c r="BU6" s="159">
        <f>'Pension Credit'!BU5</f>
        <v>5367.648018240001</v>
      </c>
      <c r="BV6" s="159">
        <f>'Pension Credit'!BV5</f>
        <v>5139.8772267200002</v>
      </c>
      <c r="BW6" s="159">
        <f>'Pension Credit'!BW5</f>
        <v>5060.8868007399979</v>
      </c>
      <c r="BX6" s="159">
        <f>'Pension Credit'!BX5</f>
        <v>5071.059797515044</v>
      </c>
      <c r="BY6" s="159">
        <f>'Pension Credit'!BY5</f>
        <v>4834.2942617299996</v>
      </c>
      <c r="BZ6" s="159">
        <f>'Pension Credit'!BZ5</f>
        <v>4935.3102140100018</v>
      </c>
      <c r="CA6" s="159">
        <f>'Pension Credit'!CA5</f>
        <v>5430.0773625226302</v>
      </c>
      <c r="CB6" s="159">
        <f>'Pension Credit'!CB5</f>
        <v>5837.2140374469855</v>
      </c>
      <c r="CC6" s="159">
        <f>'Pension Credit'!CC5</f>
        <v>5879.8973496467815</v>
      </c>
      <c r="CD6" s="159">
        <f>'Pension Credit'!CD5</f>
        <v>5690.7646152028765</v>
      </c>
      <c r="CE6" s="159">
        <f>'Pension Credit'!CE5</f>
        <v>5371.7062237313166</v>
      </c>
      <c r="CF6" s="160">
        <f>'Pension Credit'!CF5</f>
        <v>5231.9520868167738</v>
      </c>
    </row>
    <row r="7" spans="1:84">
      <c r="A7" s="153"/>
      <c r="B7" s="63" t="s">
        <v>429</v>
      </c>
      <c r="AH7" s="159">
        <f>'Incapacity benefits'!AH45</f>
        <v>130</v>
      </c>
      <c r="AI7" s="159">
        <f>'Incapacity benefits'!AI45</f>
        <v>146</v>
      </c>
      <c r="AJ7" s="159">
        <f>'Incapacity benefits'!AJ45</f>
        <v>172</v>
      </c>
      <c r="AK7" s="159">
        <f>'Incapacity benefits'!AK45</f>
        <v>198</v>
      </c>
      <c r="AL7" s="159">
        <f>'Incapacity benefits'!AL45</f>
        <v>259</v>
      </c>
      <c r="AM7" s="159">
        <f>'Incapacity benefits'!AM45</f>
        <v>305</v>
      </c>
      <c r="AN7" s="159">
        <f>'Incapacity benefits'!AN45</f>
        <v>353</v>
      </c>
      <c r="AO7" s="159">
        <f>'Incapacity benefits'!AO45</f>
        <v>432</v>
      </c>
      <c r="AP7" s="159">
        <f>'Incapacity benefits'!AP45</f>
        <v>539</v>
      </c>
      <c r="AQ7" s="159">
        <f>'Incapacity benefits'!AQ45</f>
        <v>587</v>
      </c>
      <c r="AR7" s="159">
        <f>'Incapacity benefits'!AR45</f>
        <v>772</v>
      </c>
      <c r="AS7" s="159">
        <f>'Incapacity benefits'!AS45</f>
        <v>902</v>
      </c>
      <c r="AT7" s="159">
        <f>'Incapacity benefits'!AT45</f>
        <v>1081.992</v>
      </c>
      <c r="AU7" s="159">
        <f>'Incapacity benefits'!AU45</f>
        <v>1399</v>
      </c>
      <c r="AV7" s="159">
        <f>'Incapacity benefits'!AV45</f>
        <v>1899</v>
      </c>
      <c r="AW7" s="159">
        <f>'Incapacity benefits'!AW45</f>
        <v>2358</v>
      </c>
      <c r="AX7" s="159">
        <f>'Incapacity benefits'!AX45</f>
        <v>2758</v>
      </c>
      <c r="AY7" s="159">
        <f>'Incapacity benefits'!AY45</f>
        <v>3222</v>
      </c>
      <c r="AZ7" s="159">
        <f>'Incapacity benefits'!AZ45</f>
        <v>3507</v>
      </c>
      <c r="BA7" s="159">
        <f>'Incapacity benefits'!BA45</f>
        <v>3679</v>
      </c>
      <c r="BB7" s="159">
        <f>'Incapacity benefits'!BB45</f>
        <v>3848</v>
      </c>
      <c r="BC7" s="159">
        <f>'Incapacity benefits'!BC45</f>
        <v>4051</v>
      </c>
      <c r="BD7" s="159">
        <f>'Incapacity benefits'!BD45</f>
        <v>4400</v>
      </c>
      <c r="BE7" s="159">
        <f>'Incapacity benefits'!BE45</f>
        <v>4769</v>
      </c>
      <c r="BF7" s="159">
        <f>'Incapacity benefits'!BF45</f>
        <v>4773</v>
      </c>
      <c r="BG7" s="159">
        <f>'Incapacity benefits'!BG45</f>
        <v>5005</v>
      </c>
      <c r="BH7" s="239">
        <v>4716.6390675993789</v>
      </c>
      <c r="BI7" s="159">
        <v>4532.1900443650775</v>
      </c>
      <c r="BJ7" s="159">
        <v>4574.2510630700235</v>
      </c>
      <c r="BK7" s="159">
        <v>5056.8584049752199</v>
      </c>
      <c r="BL7" s="159">
        <v>5161.5598443521649</v>
      </c>
      <c r="BM7" s="159">
        <v>5671.3574190053178</v>
      </c>
      <c r="BN7" s="159">
        <v>5911.9173861293239</v>
      </c>
      <c r="BO7" s="159">
        <v>6197.8715380347094</v>
      </c>
      <c r="BP7" s="159">
        <v>6964.3078302746562</v>
      </c>
      <c r="BQ7" s="159">
        <v>7889.4777112593129</v>
      </c>
      <c r="BR7" s="159">
        <v>9186.3063078656032</v>
      </c>
      <c r="BS7" s="159">
        <v>10048.077982934486</v>
      </c>
      <c r="BT7" s="159">
        <v>10243.165080259876</v>
      </c>
      <c r="BU7" s="159">
        <v>10670.527998548816</v>
      </c>
      <c r="BV7" s="159">
        <v>10538.156249457021</v>
      </c>
      <c r="BW7" s="159">
        <v>9340.4381911359069</v>
      </c>
      <c r="BX7" s="159">
        <v>8861.3233006522405</v>
      </c>
      <c r="BY7" s="159">
        <v>8182.6180954689144</v>
      </c>
      <c r="BZ7" s="159">
        <v>7561.9659818199434</v>
      </c>
      <c r="CA7" s="159">
        <v>7845.5343420531899</v>
      </c>
      <c r="CB7" s="159">
        <v>7869.7533950648467</v>
      </c>
      <c r="CC7" s="159">
        <v>7144.5815224479966</v>
      </c>
      <c r="CD7" s="159">
        <v>6214.0928544483395</v>
      </c>
      <c r="CE7" s="159">
        <v>5753.7643454638164</v>
      </c>
      <c r="CF7" s="160">
        <v>4318.9211822665247</v>
      </c>
    </row>
    <row r="8" spans="1:84">
      <c r="A8" s="153"/>
      <c r="B8" s="63" t="s">
        <v>430</v>
      </c>
      <c r="AH8" s="159">
        <f>'Income Support'!AH26</f>
        <v>334</v>
      </c>
      <c r="AI8" s="159">
        <f>'Income Support'!AI26</f>
        <v>355</v>
      </c>
      <c r="AJ8" s="159">
        <f>'Income Support'!AJ26</f>
        <v>436</v>
      </c>
      <c r="AK8" s="159">
        <f>'Income Support'!AK26</f>
        <v>564.62</v>
      </c>
      <c r="AL8" s="159">
        <f>'Income Support'!AL26</f>
        <v>780</v>
      </c>
      <c r="AM8" s="159">
        <f>'Income Support'!AM26</f>
        <v>956</v>
      </c>
      <c r="AN8" s="159">
        <f>'Income Support'!AN26</f>
        <v>1086</v>
      </c>
      <c r="AO8" s="159">
        <f>'Income Support'!AO26</f>
        <v>1313</v>
      </c>
      <c r="AP8" s="159">
        <f>'Income Support'!AP26</f>
        <v>1483</v>
      </c>
      <c r="AQ8" s="159">
        <f>'Income Support'!AQ26</f>
        <v>1596</v>
      </c>
      <c r="AR8" s="159">
        <f>'Income Support'!AR26</f>
        <v>1762</v>
      </c>
      <c r="AS8" s="159">
        <f>'Income Support'!AS26</f>
        <v>1930</v>
      </c>
      <c r="AT8" s="159">
        <f>'Income Support'!AT26</f>
        <v>2286.4560000000001</v>
      </c>
      <c r="AU8" s="159">
        <f>'Income Support'!AU26</f>
        <v>2860</v>
      </c>
      <c r="AV8" s="159">
        <f>'Income Support'!AV26</f>
        <v>3448</v>
      </c>
      <c r="AW8" s="159">
        <f>'Income Support'!AW26</f>
        <v>3735</v>
      </c>
      <c r="AX8" s="159">
        <f>'Income Support'!AX26</f>
        <v>4051</v>
      </c>
      <c r="AY8" s="159">
        <f>'Income Support'!AY26</f>
        <v>4265</v>
      </c>
      <c r="AZ8" s="159">
        <f>'Income Support'!AZ26</f>
        <v>4313</v>
      </c>
      <c r="BA8" s="159">
        <f>'Income Support'!BA26</f>
        <v>4106</v>
      </c>
      <c r="BB8" s="159">
        <f>'Income Support'!BB26</f>
        <v>3941</v>
      </c>
      <c r="BC8" s="159">
        <f>'Income Support'!BC26</f>
        <v>3963</v>
      </c>
      <c r="BD8" s="159">
        <f>'Income Support'!BD26</f>
        <v>4334</v>
      </c>
      <c r="BE8" s="159">
        <f>'Income Support'!BE26</f>
        <v>4520</v>
      </c>
      <c r="BF8" s="159">
        <f>'Income Support'!BF26</f>
        <v>4626</v>
      </c>
      <c r="BG8" s="159">
        <f>'Income Support'!BG26</f>
        <v>4854</v>
      </c>
      <c r="BH8" s="239">
        <f>'Income Support'!BH7</f>
        <v>4596.7527005283919</v>
      </c>
      <c r="BI8" s="159">
        <f>'Income Support'!BI7</f>
        <v>3943.0085425279776</v>
      </c>
      <c r="BJ8" s="159">
        <f>'Income Support'!BJ7</f>
        <v>3604.4662883198689</v>
      </c>
      <c r="BK8" s="159">
        <f>'Income Support'!BK7</f>
        <v>3385.7518830201843</v>
      </c>
      <c r="BL8" s="159">
        <f>'Income Support'!BL7</f>
        <v>3061.3235328641586</v>
      </c>
      <c r="BM8" s="159">
        <f>'Income Support'!BM7</f>
        <v>2842.3252079987501</v>
      </c>
      <c r="BN8" s="159">
        <f>'Income Support'!BN7</f>
        <v>2586.2728269605445</v>
      </c>
      <c r="BO8" s="159">
        <f>'Income Support'!BO7</f>
        <v>2304.3874099657314</v>
      </c>
      <c r="BP8" s="159">
        <f>'Income Support'!BP7</f>
        <v>2110.4942592273346</v>
      </c>
      <c r="BQ8" s="159">
        <f>'Income Support'!BQ7</f>
        <v>1856.5307370233604</v>
      </c>
      <c r="BR8" s="159">
        <f>'Income Support'!BR7</f>
        <v>1698.8486351058339</v>
      </c>
      <c r="BS8" s="159">
        <f>'Income Support'!BS7</f>
        <v>1558.3063089079885</v>
      </c>
      <c r="BT8" s="159">
        <f>'Income Support'!BT7</f>
        <v>1397.3764508791817</v>
      </c>
      <c r="BU8" s="159">
        <f>'Income Support'!BU7</f>
        <v>1344.4390144054084</v>
      </c>
      <c r="BV8" s="159">
        <f>'Income Support'!BV7</f>
        <v>1123.5087164817194</v>
      </c>
      <c r="BW8" s="159">
        <f>'Income Support'!BW7</f>
        <v>718.09541577300547</v>
      </c>
      <c r="BX8" s="159">
        <f>'Income Support'!BX7</f>
        <v>564.09431707873125</v>
      </c>
      <c r="BY8" s="159">
        <f>'Income Support'!BY7</f>
        <v>356.35259867848725</v>
      </c>
      <c r="BZ8" s="159">
        <f>'Income Support'!BZ7</f>
        <v>351.40299490916999</v>
      </c>
      <c r="CA8" s="159">
        <f>'Income Support'!CA7</f>
        <v>230.34592493490061</v>
      </c>
      <c r="CB8" s="159">
        <f>'Income Support'!CB7</f>
        <v>170.8359691492885</v>
      </c>
      <c r="CC8" s="159">
        <f>'Income Support'!CC7</f>
        <v>31.165680692027994</v>
      </c>
      <c r="CD8" s="159">
        <f>'Income Support'!CD7</f>
        <v>0</v>
      </c>
      <c r="CE8" s="159">
        <f>'Income Support'!CE7</f>
        <v>0</v>
      </c>
      <c r="CF8" s="160">
        <f>'Income Support'!CF7</f>
        <v>0</v>
      </c>
    </row>
    <row r="9" spans="1:84">
      <c r="A9" s="153"/>
      <c r="B9" s="63" t="s">
        <v>431</v>
      </c>
      <c r="AH9" s="159">
        <f>'Income Support'!AH23+'Table 1a'!AH40</f>
        <v>515</v>
      </c>
      <c r="AI9" s="159">
        <f>'Income Support'!AI23+'Table 1a'!AI40</f>
        <v>523</v>
      </c>
      <c r="AJ9" s="159">
        <f>'Income Support'!AJ23+'Table 1a'!AJ40</f>
        <v>794</v>
      </c>
      <c r="AK9" s="159">
        <f>'Income Support'!AK23+'Table 1a'!AK40</f>
        <v>1512.04</v>
      </c>
      <c r="AL9" s="159">
        <f>'Income Support'!AL23+'Table 1a'!AL40</f>
        <v>2567</v>
      </c>
      <c r="AM9" s="159">
        <f>'Income Support'!AM23+'Table 1a'!AM40</f>
        <v>3257</v>
      </c>
      <c r="AN9" s="159">
        <f>'Income Support'!AN23+'Table 1a'!AN40</f>
        <v>3730</v>
      </c>
      <c r="AO9" s="159">
        <f>'Income Support'!AO23+'Table 1a'!AO40</f>
        <v>4214</v>
      </c>
      <c r="AP9" s="159">
        <f>'Income Support'!AP23+'Table 1a'!AP40</f>
        <v>4336</v>
      </c>
      <c r="AQ9" s="159">
        <f>'Income Support'!AQ23+'Table 1a'!AQ40</f>
        <v>3985</v>
      </c>
      <c r="AR9" s="159">
        <f>'Income Support'!AR23+'Table 1a'!AR40</f>
        <v>3045</v>
      </c>
      <c r="AS9" s="159">
        <f>'Income Support'!AS23+'Table 1a'!AS40</f>
        <v>2631</v>
      </c>
      <c r="AT9" s="159">
        <f>'Income Support'!AT23+'Table 1a'!AT40</f>
        <v>2940.4780000000001</v>
      </c>
      <c r="AU9" s="159">
        <f>'Income Support'!AU23+'Table 1a'!AU40</f>
        <v>4200</v>
      </c>
      <c r="AV9" s="159">
        <f>'Income Support'!AV23+'Table 1a'!AV40</f>
        <v>5379</v>
      </c>
      <c r="AW9" s="159">
        <f>'Income Support'!AW23+'Table 1a'!AW40</f>
        <v>5737</v>
      </c>
      <c r="AX9" s="159">
        <f>'Income Support'!AX23+'Table 1a'!AX40</f>
        <v>5183</v>
      </c>
      <c r="AY9" s="159">
        <f>'Income Support'!AY23+'Table 1a'!AY40</f>
        <v>4823</v>
      </c>
      <c r="AZ9" s="159">
        <f>'Income Support'!AZ23+'Table 1a'!AZ40</f>
        <v>4192.2150000000001</v>
      </c>
      <c r="BA9" s="159">
        <f>'Table 1a'!BA40</f>
        <v>3418.4580000000001</v>
      </c>
      <c r="BB9" s="159">
        <f>'Table 1a'!BB40</f>
        <v>3083.4490000000001</v>
      </c>
      <c r="BC9" s="159">
        <f>'Table 1a'!BC40</f>
        <v>2796.067</v>
      </c>
      <c r="BD9" s="159">
        <f>'Table 1a'!BD40</f>
        <v>2435.2660000000001</v>
      </c>
      <c r="BE9" s="159">
        <f>'Table 1a'!BE40</f>
        <v>2135.8090000000002</v>
      </c>
      <c r="BF9" s="159">
        <f>'Table 1a'!BF40</f>
        <v>2105.4681379400004</v>
      </c>
      <c r="BG9" s="159">
        <f>'Table 1a'!BG40</f>
        <v>2051.9794873882602</v>
      </c>
      <c r="BH9" s="239">
        <f>'Table 1a'!BH40</f>
        <v>1759.2470000000001</v>
      </c>
      <c r="BI9" s="159">
        <f>'Table 1a'!BI40</f>
        <v>1824.9606072800002</v>
      </c>
      <c r="BJ9" s="159">
        <f>'Table 1a'!BJ40</f>
        <v>1961.87288926</v>
      </c>
      <c r="BK9" s="159">
        <f>'Table 1a'!BK40</f>
        <v>1817.4577446102965</v>
      </c>
      <c r="BL9" s="159">
        <f>'Table 1a'!BL40</f>
        <v>2129.1275195499998</v>
      </c>
      <c r="BM9" s="159">
        <f>'Table 1a'!BM40</f>
        <v>3595.32545321</v>
      </c>
      <c r="BN9" s="159">
        <f>'Table 1a'!BN40</f>
        <v>3672.3248568335066</v>
      </c>
      <c r="BO9" s="159">
        <f>'Table 1a'!BO40</f>
        <v>4184.1081413699985</v>
      </c>
      <c r="BP9" s="159">
        <f>'Table 1a'!BP40</f>
        <v>4507.4715771600004</v>
      </c>
      <c r="BQ9" s="159">
        <f>'Table 1a'!BQ40</f>
        <v>3811.3202527161902</v>
      </c>
      <c r="BR9" s="159">
        <f>'Table 1a'!BR40</f>
        <v>2695.8303489699992</v>
      </c>
      <c r="BS9" s="159">
        <f>'Table 1a'!BS40</f>
        <v>2003.6174202700001</v>
      </c>
      <c r="BT9" s="159">
        <f>'Table 1a'!BT40</f>
        <v>1611.2098276999998</v>
      </c>
      <c r="BU9" s="159">
        <f>'Table 1a'!BU40</f>
        <v>1442.7194395999989</v>
      </c>
      <c r="BV9" s="159">
        <f>'Table 1a'!BV40</f>
        <v>1143.9083112699998</v>
      </c>
      <c r="BW9" s="159">
        <f>'Table 1a'!BW40</f>
        <v>602.98041054999987</v>
      </c>
      <c r="BX9" s="159">
        <f>'Table 1a'!BX40</f>
        <v>435.35880446500005</v>
      </c>
      <c r="BY9" s="159">
        <f>'Table 1a'!BY40</f>
        <v>300.02276639000007</v>
      </c>
      <c r="BZ9" s="159">
        <f>'Table 1a'!BZ40</f>
        <v>225.14763905999999</v>
      </c>
      <c r="CA9" s="159">
        <f>'Table 1a'!CA40</f>
        <v>145.57068487767975</v>
      </c>
      <c r="CB9" s="159">
        <f>'Table 1a'!CB40</f>
        <v>100.04390996363506</v>
      </c>
      <c r="CC9" s="159">
        <f>'Table 1a'!CC40</f>
        <v>4.7979911751287547</v>
      </c>
      <c r="CD9" s="159">
        <f>'Table 1a'!CD40</f>
        <v>0</v>
      </c>
      <c r="CE9" s="159">
        <f>'Table 1a'!CE40</f>
        <v>0</v>
      </c>
      <c r="CF9" s="160">
        <f>'Table 1a'!CF40</f>
        <v>0</v>
      </c>
    </row>
    <row r="10" spans="1:84">
      <c r="A10" s="153"/>
      <c r="B10" s="63" t="s">
        <v>432</v>
      </c>
      <c r="AH10" s="159">
        <f>'Income Support'!AH28</f>
        <v>21</v>
      </c>
      <c r="AI10" s="159">
        <f>'Income Support'!AI28</f>
        <v>27</v>
      </c>
      <c r="AJ10" s="159">
        <f>'Income Support'!AJ28</f>
        <v>34</v>
      </c>
      <c r="AK10" s="159">
        <f>'Income Support'!AK28</f>
        <v>46.26</v>
      </c>
      <c r="AL10" s="159">
        <f>'Income Support'!AL28</f>
        <v>65</v>
      </c>
      <c r="AM10" s="159">
        <f>'Income Support'!AM28</f>
        <v>89</v>
      </c>
      <c r="AN10" s="159">
        <f>'Income Support'!AN28</f>
        <v>112</v>
      </c>
      <c r="AO10" s="159">
        <f>'Income Support'!AO28</f>
        <v>116</v>
      </c>
      <c r="AP10" s="159">
        <f>'Income Support'!AP28</f>
        <v>149</v>
      </c>
      <c r="AQ10" s="159">
        <f>'Income Support'!AQ28</f>
        <v>214</v>
      </c>
      <c r="AR10" s="159">
        <f>'Income Support'!AR28</f>
        <v>149</v>
      </c>
      <c r="AS10" s="159">
        <f>'Income Support'!AS28</f>
        <v>162</v>
      </c>
      <c r="AT10" s="159">
        <f>'Income Support'!AT28</f>
        <v>281.07400000000001</v>
      </c>
      <c r="AU10" s="159">
        <f>'Income Support'!AU28</f>
        <v>429.02289951173043</v>
      </c>
      <c r="AV10" s="159">
        <f>'Income Support'!AV28</f>
        <v>335.98800000000119</v>
      </c>
      <c r="AW10" s="159">
        <f>'Income Support'!AW28</f>
        <v>340.62299999999959</v>
      </c>
      <c r="AX10" s="159">
        <f>'Income Support'!AX28</f>
        <v>426.04799999999886</v>
      </c>
      <c r="AY10" s="159">
        <f>'Income Support'!AY28</f>
        <v>494.53299999999945</v>
      </c>
      <c r="AZ10" s="159">
        <f>'Income Support'!AZ28</f>
        <v>450.69499999999999</v>
      </c>
      <c r="BA10" s="159">
        <f>'Income Support'!BA28</f>
        <v>407.31700000000092</v>
      </c>
      <c r="BB10" s="159">
        <f>'Income Support'!BB28</f>
        <v>382.68999999999869</v>
      </c>
      <c r="BC10" s="159">
        <f>'Income Support'!BC28</f>
        <v>287.32200000000012</v>
      </c>
      <c r="BD10" s="159">
        <f>'Income Support'!BD28</f>
        <v>292.22699999999895</v>
      </c>
      <c r="BE10" s="159">
        <f>'Income Support'!BE28</f>
        <v>325.9071194121716</v>
      </c>
      <c r="BF10" s="159">
        <f>'Income Support'!BF28</f>
        <v>354.31471095259985</v>
      </c>
      <c r="BG10" s="159">
        <f>'Income Support'!BG28</f>
        <v>484.93625241992959</v>
      </c>
      <c r="BH10" s="239">
        <f>'Income Support'!BH8+'Income Support'!BH9</f>
        <v>715.52123187222992</v>
      </c>
      <c r="BI10" s="159">
        <f>'Income Support'!BI8+'Income Support'!BI9</f>
        <v>674.79741771194449</v>
      </c>
      <c r="BJ10" s="159">
        <f>'Income Support'!BJ8+'Income Support'!BJ9</f>
        <v>660.05349752010784</v>
      </c>
      <c r="BK10" s="159">
        <f>'Income Support'!BK8+'Income Support'!BK9</f>
        <v>585.37558126336353</v>
      </c>
      <c r="BL10" s="159">
        <f>'Income Support'!BL8+'Income Support'!BL9</f>
        <v>524.65819704367539</v>
      </c>
      <c r="BM10" s="159">
        <f>'Income Support'!BM8+'Income Support'!BM9</f>
        <v>546.51470718593077</v>
      </c>
      <c r="BN10" s="159">
        <f>'Income Support'!BN8+'Income Support'!BN9</f>
        <v>635.11132170833844</v>
      </c>
      <c r="BO10" s="159">
        <f>'Income Support'!BO8+'Income Support'!BO9</f>
        <v>650.5417949495594</v>
      </c>
      <c r="BP10" s="159">
        <f>'Income Support'!BP8+'Income Support'!BP9</f>
        <v>709.01270263800814</v>
      </c>
      <c r="BQ10" s="159">
        <f>'Income Support'!BQ8+'Income Support'!BQ9</f>
        <v>734.64551860732786</v>
      </c>
      <c r="BR10" s="159">
        <f>'Income Support'!BR8+'Income Support'!BR9</f>
        <v>734.78448517856361</v>
      </c>
      <c r="BS10" s="261">
        <f>'Income Support'!BS8+'Income Support'!BS9</f>
        <v>747.61129082752427</v>
      </c>
      <c r="BT10" s="159">
        <f>'Income Support'!BT8+'Income Support'!BT9</f>
        <v>734.77098234094808</v>
      </c>
      <c r="BU10" s="159">
        <f>'Income Support'!BU8+'Income Support'!BU9</f>
        <v>765.30026010577535</v>
      </c>
      <c r="BV10" s="159">
        <f>'Income Support'!BV8+'Income Support'!BV9</f>
        <v>712.70078714126032</v>
      </c>
      <c r="BW10" s="159">
        <f>'Income Support'!BW8+'Income Support'!BW9</f>
        <v>656.03542122109252</v>
      </c>
      <c r="BX10" s="159">
        <f>'Income Support'!BX8+'Income Support'!BX9</f>
        <v>515.343566864031</v>
      </c>
      <c r="BY10" s="159">
        <f>'Income Support'!BY8+'Income Support'!BY9</f>
        <v>410.4649171198343</v>
      </c>
      <c r="BZ10" s="159">
        <f>'Income Support'!BZ8+'Income Support'!BZ9</f>
        <v>513.21839439088535</v>
      </c>
      <c r="CA10" s="159">
        <f>'Income Support'!CA8+'Income Support'!CA9</f>
        <v>411.49900749743404</v>
      </c>
      <c r="CB10" s="159">
        <f>'Income Support'!CB8+'Income Support'!CB9</f>
        <v>367.9180642990533</v>
      </c>
      <c r="CC10" s="159">
        <f>'Income Support'!CC8+'Income Support'!CC9</f>
        <v>76.806230242213971</v>
      </c>
      <c r="CD10" s="159">
        <f>'Income Support'!CD8+'Income Support'!CD9</f>
        <v>0.24460524092796793</v>
      </c>
      <c r="CE10" s="159">
        <f>'Income Support'!CE8+'Income Support'!CE9</f>
        <v>0.244658415603004</v>
      </c>
      <c r="CF10" s="160">
        <f>'Income Support'!CF8+'Income Support'!CF9</f>
        <v>0.24519106109360939</v>
      </c>
    </row>
    <row r="11" spans="1:84" ht="26.25" customHeight="1">
      <c r="A11" s="153"/>
      <c r="B11" s="65" t="s">
        <v>433</v>
      </c>
      <c r="AH11" s="159">
        <f>SUM(AH7:AH10)</f>
        <v>1000</v>
      </c>
      <c r="AI11" s="159">
        <f t="shared" ref="AI11:CF11" si="0">SUM(AI7:AI10)</f>
        <v>1051</v>
      </c>
      <c r="AJ11" s="159">
        <f t="shared" si="0"/>
        <v>1436</v>
      </c>
      <c r="AK11" s="159">
        <f t="shared" si="0"/>
        <v>2320.92</v>
      </c>
      <c r="AL11" s="159">
        <f t="shared" si="0"/>
        <v>3671</v>
      </c>
      <c r="AM11" s="159">
        <f t="shared" si="0"/>
        <v>4607</v>
      </c>
      <c r="AN11" s="159">
        <f t="shared" si="0"/>
        <v>5281</v>
      </c>
      <c r="AO11" s="159">
        <f t="shared" si="0"/>
        <v>6075</v>
      </c>
      <c r="AP11" s="159">
        <f t="shared" si="0"/>
        <v>6507</v>
      </c>
      <c r="AQ11" s="159">
        <f t="shared" si="0"/>
        <v>6382</v>
      </c>
      <c r="AR11" s="159">
        <f t="shared" si="0"/>
        <v>5728</v>
      </c>
      <c r="AS11" s="159">
        <f t="shared" si="0"/>
        <v>5625</v>
      </c>
      <c r="AT11" s="159">
        <f t="shared" si="0"/>
        <v>6590</v>
      </c>
      <c r="AU11" s="159">
        <f t="shared" si="0"/>
        <v>8888.0228995117304</v>
      </c>
      <c r="AV11" s="159">
        <f t="shared" si="0"/>
        <v>11061.988000000001</v>
      </c>
      <c r="AW11" s="159">
        <f t="shared" si="0"/>
        <v>12170.623</v>
      </c>
      <c r="AX11" s="159">
        <f t="shared" si="0"/>
        <v>12418.047999999999</v>
      </c>
      <c r="AY11" s="159">
        <f t="shared" si="0"/>
        <v>12804.532999999999</v>
      </c>
      <c r="AZ11" s="159">
        <f t="shared" si="0"/>
        <v>12462.91</v>
      </c>
      <c r="BA11" s="159">
        <f t="shared" si="0"/>
        <v>11610.775000000001</v>
      </c>
      <c r="BB11" s="159">
        <f t="shared" si="0"/>
        <v>11255.138999999999</v>
      </c>
      <c r="BC11" s="159">
        <f t="shared" si="0"/>
        <v>11097.388999999999</v>
      </c>
      <c r="BD11" s="159">
        <f t="shared" si="0"/>
        <v>11461.492999999999</v>
      </c>
      <c r="BE11" s="159">
        <f t="shared" si="0"/>
        <v>11750.716119412173</v>
      </c>
      <c r="BF11" s="159">
        <f t="shared" si="0"/>
        <v>11858.782848892601</v>
      </c>
      <c r="BG11" s="159">
        <f t="shared" si="0"/>
        <v>12395.91573980819</v>
      </c>
      <c r="BH11" s="239">
        <f t="shared" si="0"/>
        <v>11788.16</v>
      </c>
      <c r="BI11" s="159">
        <f t="shared" si="0"/>
        <v>10974.956611885</v>
      </c>
      <c r="BJ11" s="159">
        <f t="shared" si="0"/>
        <v>10800.64373817</v>
      </c>
      <c r="BK11" s="159">
        <f t="shared" si="0"/>
        <v>10845.443613869065</v>
      </c>
      <c r="BL11" s="159">
        <f t="shared" si="0"/>
        <v>10876.669093809998</v>
      </c>
      <c r="BM11" s="159">
        <f t="shared" si="0"/>
        <v>12655.522787399997</v>
      </c>
      <c r="BN11" s="159">
        <f t="shared" si="0"/>
        <v>12805.626391631713</v>
      </c>
      <c r="BO11" s="159">
        <f t="shared" si="0"/>
        <v>13336.908884319999</v>
      </c>
      <c r="BP11" s="159">
        <f t="shared" si="0"/>
        <v>14291.2863693</v>
      </c>
      <c r="BQ11" s="159">
        <f t="shared" si="0"/>
        <v>14291.974219606191</v>
      </c>
      <c r="BR11" s="159">
        <f t="shared" si="0"/>
        <v>14315.76977712</v>
      </c>
      <c r="BS11" s="159">
        <f t="shared" si="0"/>
        <v>14357.613002939999</v>
      </c>
      <c r="BT11" s="159">
        <f t="shared" si="0"/>
        <v>13986.522341180005</v>
      </c>
      <c r="BU11" s="159">
        <f t="shared" si="0"/>
        <v>14222.98671266</v>
      </c>
      <c r="BV11" s="159">
        <f t="shared" si="0"/>
        <v>13518.27406435</v>
      </c>
      <c r="BW11" s="159">
        <f t="shared" si="0"/>
        <v>11317.549438680006</v>
      </c>
      <c r="BX11" s="159">
        <f t="shared" si="0"/>
        <v>10376.119989060002</v>
      </c>
      <c r="BY11" s="159">
        <f t="shared" si="0"/>
        <v>9249.4583776572363</v>
      </c>
      <c r="BZ11" s="159">
        <f t="shared" si="0"/>
        <v>8651.7350101799984</v>
      </c>
      <c r="CA11" s="159">
        <f t="shared" si="0"/>
        <v>8632.9499593632045</v>
      </c>
      <c r="CB11" s="159">
        <f t="shared" si="0"/>
        <v>8508.5513384768237</v>
      </c>
      <c r="CC11" s="159">
        <f t="shared" si="0"/>
        <v>7257.3514245573679</v>
      </c>
      <c r="CD11" s="159">
        <f t="shared" si="0"/>
        <v>6214.3374596892672</v>
      </c>
      <c r="CE11" s="159">
        <f t="shared" si="0"/>
        <v>5754.0090038794197</v>
      </c>
      <c r="CF11" s="160">
        <f t="shared" si="0"/>
        <v>4319.1663733276182</v>
      </c>
    </row>
    <row r="12" spans="1:84">
      <c r="A12" s="153"/>
      <c r="B12" s="65" t="s">
        <v>434</v>
      </c>
      <c r="AH12" s="159">
        <f>AH11+AH6</f>
        <v>1561</v>
      </c>
      <c r="AI12" s="159">
        <f t="shared" ref="AI12:CF12" si="1">AI11+AI6</f>
        <v>1675</v>
      </c>
      <c r="AJ12" s="159">
        <f t="shared" si="1"/>
        <v>2165</v>
      </c>
      <c r="AK12" s="159">
        <f t="shared" si="1"/>
        <v>3245.05</v>
      </c>
      <c r="AL12" s="159">
        <f t="shared" si="1"/>
        <v>4612</v>
      </c>
      <c r="AM12" s="159">
        <f t="shared" si="1"/>
        <v>5592</v>
      </c>
      <c r="AN12" s="159">
        <f t="shared" si="1"/>
        <v>6470</v>
      </c>
      <c r="AO12" s="159">
        <f t="shared" si="1"/>
        <v>7446</v>
      </c>
      <c r="AP12" s="159">
        <f t="shared" si="1"/>
        <v>7965</v>
      </c>
      <c r="AQ12" s="159">
        <f t="shared" si="1"/>
        <v>7956</v>
      </c>
      <c r="AR12" s="159">
        <f t="shared" si="1"/>
        <v>7581.9769999999999</v>
      </c>
      <c r="AS12" s="159">
        <f t="shared" si="1"/>
        <v>7675.058</v>
      </c>
      <c r="AT12" s="159">
        <f t="shared" si="1"/>
        <v>8895.1849999999995</v>
      </c>
      <c r="AU12" s="159">
        <f t="shared" si="1"/>
        <v>11646.02289951173</v>
      </c>
      <c r="AV12" s="159">
        <f t="shared" si="1"/>
        <v>14789.988000000001</v>
      </c>
      <c r="AW12" s="159">
        <f t="shared" si="1"/>
        <v>16109.623</v>
      </c>
      <c r="AX12" s="159">
        <f t="shared" si="1"/>
        <v>16387.047999999999</v>
      </c>
      <c r="AY12" s="159">
        <f t="shared" si="1"/>
        <v>16692.532999999999</v>
      </c>
      <c r="AZ12" s="159">
        <f t="shared" si="1"/>
        <v>16277.91</v>
      </c>
      <c r="BA12" s="159">
        <f t="shared" si="1"/>
        <v>15383.775000000001</v>
      </c>
      <c r="BB12" s="159">
        <f t="shared" si="1"/>
        <v>14874.138999999999</v>
      </c>
      <c r="BC12" s="159">
        <f t="shared" si="1"/>
        <v>14878.388999999999</v>
      </c>
      <c r="BD12" s="159">
        <f t="shared" si="1"/>
        <v>15556.492999999999</v>
      </c>
      <c r="BE12" s="159">
        <f t="shared" si="1"/>
        <v>16236.716119412173</v>
      </c>
      <c r="BF12" s="159">
        <f t="shared" si="1"/>
        <v>16342.782848892601</v>
      </c>
      <c r="BG12" s="159">
        <f t="shared" si="1"/>
        <v>17247.100863243249</v>
      </c>
      <c r="BH12" s="239">
        <f t="shared" si="1"/>
        <v>17758.775999999998</v>
      </c>
      <c r="BI12" s="159">
        <f t="shared" si="1"/>
        <v>17401.231831484998</v>
      </c>
      <c r="BJ12" s="159">
        <f t="shared" si="1"/>
        <v>17669.187397769998</v>
      </c>
      <c r="BK12" s="159">
        <f t="shared" si="1"/>
        <v>18212.568434583096</v>
      </c>
      <c r="BL12" s="159">
        <f t="shared" si="1"/>
        <v>18579.987576109997</v>
      </c>
      <c r="BM12" s="159">
        <f t="shared" si="1"/>
        <v>20784.407935759999</v>
      </c>
      <c r="BN12" s="159">
        <f t="shared" si="1"/>
        <v>21047.783234791714</v>
      </c>
      <c r="BO12" s="159">
        <f t="shared" si="1"/>
        <v>21389.061993629999</v>
      </c>
      <c r="BP12" s="159">
        <f t="shared" si="1"/>
        <v>21802.161485619999</v>
      </c>
      <c r="BQ12" s="159">
        <f t="shared" si="1"/>
        <v>21333.497695806163</v>
      </c>
      <c r="BR12" s="159">
        <f t="shared" si="1"/>
        <v>20891.84971486</v>
      </c>
      <c r="BS12" s="159">
        <f t="shared" si="1"/>
        <v>20436.319053809995</v>
      </c>
      <c r="BT12" s="159">
        <f t="shared" si="1"/>
        <v>19652.107896290006</v>
      </c>
      <c r="BU12" s="159">
        <f t="shared" si="1"/>
        <v>19590.634730900001</v>
      </c>
      <c r="BV12" s="159">
        <f t="shared" si="1"/>
        <v>18658.15129107</v>
      </c>
      <c r="BW12" s="159">
        <f t="shared" si="1"/>
        <v>16378.436239420003</v>
      </c>
      <c r="BX12" s="159">
        <f t="shared" si="1"/>
        <v>15447.179786575045</v>
      </c>
      <c r="BY12" s="159">
        <f t="shared" si="1"/>
        <v>14083.752639387236</v>
      </c>
      <c r="BZ12" s="159">
        <f t="shared" si="1"/>
        <v>13587.04522419</v>
      </c>
      <c r="CA12" s="159">
        <f t="shared" si="1"/>
        <v>14063.027321885835</v>
      </c>
      <c r="CB12" s="159">
        <f t="shared" si="1"/>
        <v>14345.765375923809</v>
      </c>
      <c r="CC12" s="159">
        <f t="shared" si="1"/>
        <v>13137.248774204149</v>
      </c>
      <c r="CD12" s="159">
        <f t="shared" si="1"/>
        <v>11905.102074892144</v>
      </c>
      <c r="CE12" s="159">
        <f t="shared" si="1"/>
        <v>11125.715227610737</v>
      </c>
      <c r="CF12" s="160">
        <f t="shared" si="1"/>
        <v>9551.1184601443929</v>
      </c>
    </row>
    <row r="13" spans="1:84" ht="25.5" customHeight="1">
      <c r="A13" s="153"/>
      <c r="B13" s="69" t="s">
        <v>435</v>
      </c>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239"/>
      <c r="BI13" s="159"/>
      <c r="BJ13" s="159"/>
      <c r="BK13" s="159"/>
      <c r="BL13" s="159"/>
      <c r="BM13" s="159"/>
      <c r="BN13" s="159"/>
      <c r="BO13" s="159"/>
      <c r="BP13" s="159"/>
      <c r="BQ13" s="159"/>
      <c r="BR13" s="159"/>
      <c r="BS13" s="159"/>
      <c r="BT13" s="159"/>
      <c r="BU13" s="159"/>
      <c r="BV13" s="159"/>
      <c r="BW13" s="159"/>
      <c r="BX13" s="159"/>
      <c r="BY13" s="159"/>
      <c r="BZ13" s="159"/>
      <c r="CA13" s="159"/>
      <c r="CB13" s="159"/>
      <c r="CC13" s="159"/>
      <c r="CD13" s="159"/>
      <c r="CE13" s="159"/>
      <c r="CF13" s="160"/>
    </row>
    <row r="14" spans="1:84">
      <c r="A14" s="153"/>
      <c r="B14" s="63" t="s">
        <v>428</v>
      </c>
      <c r="AH14" s="159"/>
      <c r="AI14" s="159"/>
      <c r="AJ14" s="159"/>
      <c r="AK14" s="159"/>
      <c r="AL14" s="159"/>
      <c r="AM14" s="159"/>
      <c r="AN14" s="159"/>
      <c r="AO14" s="159"/>
      <c r="AP14" s="159"/>
      <c r="AQ14" s="159"/>
      <c r="AR14" s="159"/>
      <c r="AS14" s="159"/>
      <c r="AT14" s="159"/>
      <c r="AU14" s="159"/>
      <c r="AV14" s="159"/>
      <c r="AW14" s="159"/>
      <c r="AX14" s="159"/>
      <c r="AY14" s="159"/>
      <c r="AZ14" s="159"/>
      <c r="BA14" s="159">
        <v>116.79592988181108</v>
      </c>
      <c r="BB14" s="159">
        <v>132.17847016496529</v>
      </c>
      <c r="BC14" s="159">
        <v>109.70071383436645</v>
      </c>
      <c r="BD14" s="159">
        <v>125.45522470816346</v>
      </c>
      <c r="BE14" s="159">
        <v>120.38742008976749</v>
      </c>
      <c r="BF14" s="159">
        <v>100.48672426926316</v>
      </c>
      <c r="BG14" s="159">
        <v>100.88002149801866</v>
      </c>
      <c r="BH14" s="239">
        <v>113.2</v>
      </c>
      <c r="BI14" s="159">
        <v>134.19999999999999</v>
      </c>
      <c r="BJ14" s="159">
        <v>142.69999999999999</v>
      </c>
      <c r="BK14" s="159">
        <v>168.4</v>
      </c>
      <c r="BL14" s="159">
        <v>172.2</v>
      </c>
      <c r="BM14" s="159">
        <v>168.9</v>
      </c>
      <c r="BN14" s="159">
        <v>139.4</v>
      </c>
      <c r="BO14" s="159">
        <v>99.9</v>
      </c>
      <c r="BP14" s="159">
        <v>92.5</v>
      </c>
      <c r="BQ14" s="159">
        <v>84.5</v>
      </c>
      <c r="BR14" s="159">
        <v>74.400000000000006</v>
      </c>
      <c r="BS14" s="159">
        <v>57.6</v>
      </c>
      <c r="BT14" s="159">
        <v>43.9</v>
      </c>
      <c r="BU14" s="159">
        <v>36.6</v>
      </c>
      <c r="BV14" s="159"/>
      <c r="BW14" s="159"/>
      <c r="BX14" s="159"/>
      <c r="BY14" s="159"/>
      <c r="BZ14" s="159"/>
      <c r="CA14" s="159"/>
      <c r="CB14" s="159"/>
      <c r="CC14" s="159"/>
      <c r="CD14" s="159"/>
      <c r="CE14" s="159"/>
      <c r="CF14" s="160"/>
    </row>
    <row r="15" spans="1:84">
      <c r="A15" s="153"/>
      <c r="B15" s="63" t="s">
        <v>282</v>
      </c>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f>SUM(BL16:BL18)</f>
        <v>0.53912335720161619</v>
      </c>
      <c r="BM15" s="159">
        <f t="shared" ref="BM15:BU15" si="2">SUM(BM16:BM18)</f>
        <v>25.818976858893286</v>
      </c>
      <c r="BN15" s="159">
        <f t="shared" si="2"/>
        <v>51.262814380029717</v>
      </c>
      <c r="BO15" s="159">
        <f t="shared" si="2"/>
        <v>58.557757927338557</v>
      </c>
      <c r="BP15" s="159">
        <f t="shared" si="2"/>
        <v>93.411892766059182</v>
      </c>
      <c r="BQ15" s="159">
        <f t="shared" si="2"/>
        <v>95.057905838789424</v>
      </c>
      <c r="BR15" s="159">
        <f t="shared" si="2"/>
        <v>105.8671852550389</v>
      </c>
      <c r="BS15" s="159">
        <f t="shared" si="2"/>
        <v>104.14912872340737</v>
      </c>
      <c r="BT15" s="159">
        <f t="shared" si="2"/>
        <v>100.12463899641139</v>
      </c>
      <c r="BU15" s="159">
        <f t="shared" si="2"/>
        <v>84.126829353822686</v>
      </c>
      <c r="BV15" s="159"/>
      <c r="BW15" s="159"/>
      <c r="BX15" s="159"/>
      <c r="BY15" s="159"/>
      <c r="BZ15" s="159"/>
      <c r="CA15" s="159"/>
      <c r="CB15" s="159"/>
      <c r="CC15" s="159"/>
      <c r="CD15" s="159"/>
      <c r="CE15" s="159"/>
      <c r="CF15" s="160"/>
    </row>
    <row r="16" spans="1:84">
      <c r="A16" s="153"/>
      <c r="B16" s="200" t="s">
        <v>436</v>
      </c>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v>0.50070632121848613</v>
      </c>
      <c r="BM16" s="159">
        <v>18.127702347169819</v>
      </c>
      <c r="BN16" s="159">
        <v>23.491723461811898</v>
      </c>
      <c r="BO16" s="159">
        <v>20.478872923260425</v>
      </c>
      <c r="BP16" s="159">
        <v>24.791019055642863</v>
      </c>
      <c r="BQ16" s="159">
        <v>16.919910888119002</v>
      </c>
      <c r="BR16" s="159">
        <v>14.30736104551946</v>
      </c>
      <c r="BS16" s="159">
        <v>8.7309401826348978</v>
      </c>
      <c r="BT16" s="159">
        <v>6.1707266859640333</v>
      </c>
      <c r="BU16" s="159">
        <v>4.7167470619211738</v>
      </c>
      <c r="BV16" s="159"/>
      <c r="BW16" s="159"/>
      <c r="BX16" s="159"/>
      <c r="BY16" s="159"/>
      <c r="BZ16" s="159"/>
      <c r="CA16" s="159"/>
      <c r="CB16" s="159"/>
      <c r="CC16" s="159"/>
      <c r="CD16" s="159"/>
      <c r="CE16" s="159"/>
      <c r="CF16" s="160"/>
    </row>
    <row r="17" spans="1:94">
      <c r="A17" s="153"/>
      <c r="B17" s="200" t="s">
        <v>437</v>
      </c>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c r="BL17" s="159">
        <v>2.446881132976772E-2</v>
      </c>
      <c r="BM17" s="159">
        <v>2.3071630488921482</v>
      </c>
      <c r="BN17" s="159">
        <v>19.220413431936684</v>
      </c>
      <c r="BO17" s="159">
        <v>26.951099101044971</v>
      </c>
      <c r="BP17" s="159">
        <v>38.909879141890073</v>
      </c>
      <c r="BQ17" s="159">
        <v>27.341953510291905</v>
      </c>
      <c r="BR17" s="159">
        <v>22.912320425735729</v>
      </c>
      <c r="BS17" s="159">
        <v>17.868553690015474</v>
      </c>
      <c r="BT17" s="159">
        <v>15.091333181256125</v>
      </c>
      <c r="BU17" s="159">
        <v>12.094105242820552</v>
      </c>
      <c r="BV17" s="159"/>
      <c r="BW17" s="159"/>
      <c r="BX17" s="159"/>
      <c r="BY17" s="159"/>
      <c r="BZ17" s="159"/>
      <c r="CA17" s="159"/>
      <c r="CB17" s="159"/>
      <c r="CC17" s="159"/>
      <c r="CD17" s="159"/>
      <c r="CE17" s="159"/>
      <c r="CF17" s="160"/>
    </row>
    <row r="18" spans="1:94">
      <c r="A18" s="153"/>
      <c r="B18" s="200" t="s">
        <v>438</v>
      </c>
      <c r="C18" s="262"/>
      <c r="AH18" s="159"/>
      <c r="AI18" s="159"/>
      <c r="AJ18" s="159"/>
      <c r="AK18" s="159"/>
      <c r="AL18" s="159"/>
      <c r="AM18" s="159"/>
      <c r="AN18" s="159"/>
      <c r="AO18" s="159"/>
      <c r="AP18" s="159"/>
      <c r="AQ18" s="159"/>
      <c r="AR18" s="159"/>
      <c r="AS18" s="159"/>
      <c r="AT18" s="159"/>
      <c r="AU18" s="159"/>
      <c r="AV18" s="159"/>
      <c r="AW18" s="159"/>
      <c r="AX18" s="159"/>
      <c r="AY18" s="159"/>
      <c r="AZ18" s="159"/>
      <c r="BA18" s="159"/>
      <c r="BB18" s="159"/>
      <c r="BC18" s="159"/>
      <c r="BD18" s="159"/>
      <c r="BE18" s="159"/>
      <c r="BF18" s="159"/>
      <c r="BG18" s="159"/>
      <c r="BH18" s="159"/>
      <c r="BI18" s="159"/>
      <c r="BJ18" s="159"/>
      <c r="BK18" s="159"/>
      <c r="BL18" s="159">
        <v>1.3948224653362337E-2</v>
      </c>
      <c r="BM18" s="159">
        <v>5.3841114628313225</v>
      </c>
      <c r="BN18" s="159">
        <v>8.5506774862811366</v>
      </c>
      <c r="BO18" s="159">
        <v>11.127785903033159</v>
      </c>
      <c r="BP18" s="159">
        <v>29.710994568526246</v>
      </c>
      <c r="BQ18" s="159">
        <v>50.796041440378517</v>
      </c>
      <c r="BR18" s="159">
        <v>68.647503783783719</v>
      </c>
      <c r="BS18" s="159">
        <v>77.549634850757002</v>
      </c>
      <c r="BT18" s="159">
        <v>78.862579129191232</v>
      </c>
      <c r="BU18" s="159">
        <v>67.315977049080956</v>
      </c>
      <c r="BV18" s="159"/>
      <c r="BW18" s="159"/>
      <c r="BX18" s="159"/>
      <c r="BY18" s="159"/>
      <c r="BZ18" s="159"/>
      <c r="CA18" s="159"/>
      <c r="CB18" s="159"/>
      <c r="CC18" s="159"/>
      <c r="CD18" s="159"/>
      <c r="CE18" s="159"/>
      <c r="CF18" s="160"/>
    </row>
    <row r="19" spans="1:94" ht="25.5" customHeight="1">
      <c r="A19" s="153"/>
      <c r="B19" s="63" t="s">
        <v>439</v>
      </c>
      <c r="AH19" s="159"/>
      <c r="AI19" s="159"/>
      <c r="AJ19" s="159"/>
      <c r="AK19" s="159"/>
      <c r="AL19" s="159"/>
      <c r="AM19" s="159"/>
      <c r="AN19" s="159"/>
      <c r="AO19" s="159"/>
      <c r="AP19" s="159"/>
      <c r="AQ19" s="159"/>
      <c r="AR19" s="159"/>
      <c r="AS19" s="159"/>
      <c r="AT19" s="159"/>
      <c r="AU19" s="159"/>
      <c r="AV19" s="159"/>
      <c r="AW19" s="159"/>
      <c r="AX19" s="159"/>
      <c r="AY19" s="159"/>
      <c r="AZ19" s="159"/>
      <c r="BA19" s="159">
        <v>163.47866651108149</v>
      </c>
      <c r="BB19" s="159">
        <v>187.05371385383526</v>
      </c>
      <c r="BC19" s="159">
        <v>149.96755398000798</v>
      </c>
      <c r="BD19" s="159">
        <v>169.40724939581844</v>
      </c>
      <c r="BE19" s="159">
        <v>154.21051973578159</v>
      </c>
      <c r="BF19" s="159">
        <v>119.15920173857145</v>
      </c>
      <c r="BG19" s="159">
        <v>112.32029204902062</v>
      </c>
      <c r="BH19" s="239">
        <v>116.79585017902568</v>
      </c>
      <c r="BI19" s="159">
        <v>124.13452808126607</v>
      </c>
      <c r="BJ19" s="159">
        <v>123.21674183774292</v>
      </c>
      <c r="BK19" s="159">
        <v>134.48699999999999</v>
      </c>
      <c r="BL19" s="159">
        <v>129.953</v>
      </c>
      <c r="BM19" s="159">
        <v>121.925</v>
      </c>
      <c r="BN19" s="159">
        <v>95.212260665519551</v>
      </c>
      <c r="BO19" s="159">
        <v>59.030710077407292</v>
      </c>
      <c r="BP19" s="159">
        <v>36.975583583650085</v>
      </c>
      <c r="BQ19" s="159">
        <v>15.905182093178912</v>
      </c>
      <c r="BR19" s="159">
        <v>6.5732235105918706</v>
      </c>
      <c r="BS19" s="159">
        <v>2.3760664057247718</v>
      </c>
      <c r="BT19" s="159">
        <v>0.31261325864503853</v>
      </c>
      <c r="BU19" s="159">
        <v>0</v>
      </c>
      <c r="BV19" s="159"/>
      <c r="BW19" s="159"/>
      <c r="BX19" s="159"/>
      <c r="BY19" s="159"/>
      <c r="BZ19" s="159"/>
      <c r="CA19" s="159"/>
      <c r="CB19" s="159"/>
      <c r="CC19" s="159"/>
      <c r="CD19" s="159"/>
      <c r="CE19" s="159"/>
      <c r="CF19" s="160"/>
      <c r="CI19" s="263"/>
      <c r="CJ19" s="263"/>
      <c r="CK19" s="263"/>
      <c r="CL19" s="263"/>
      <c r="CM19" s="263"/>
      <c r="CN19" s="263"/>
      <c r="CO19" s="263"/>
      <c r="CP19" s="73"/>
    </row>
    <row r="20" spans="1:94">
      <c r="A20" s="153"/>
      <c r="B20" s="63" t="s">
        <v>430</v>
      </c>
      <c r="AH20" s="159"/>
      <c r="AI20" s="159"/>
      <c r="AJ20" s="159"/>
      <c r="AK20" s="159"/>
      <c r="AL20" s="159"/>
      <c r="AM20" s="159"/>
      <c r="AN20" s="159"/>
      <c r="AO20" s="159"/>
      <c r="AP20" s="159"/>
      <c r="AQ20" s="159"/>
      <c r="AR20" s="159"/>
      <c r="AS20" s="159"/>
      <c r="AT20" s="159"/>
      <c r="AU20" s="159"/>
      <c r="AV20" s="159"/>
      <c r="AW20" s="159"/>
      <c r="AX20" s="159"/>
      <c r="AY20" s="159"/>
      <c r="AZ20" s="159"/>
      <c r="BA20" s="159">
        <v>203.36061820070574</v>
      </c>
      <c r="BB20" s="159">
        <v>198.40568887790511</v>
      </c>
      <c r="BC20" s="159">
        <v>140.66165186094764</v>
      </c>
      <c r="BD20" s="159">
        <v>138.41469909637487</v>
      </c>
      <c r="BE20" s="159">
        <v>114.8001021440505</v>
      </c>
      <c r="BF20" s="159">
        <v>74.862649640004904</v>
      </c>
      <c r="BG20" s="159">
        <v>62.973652575140854</v>
      </c>
      <c r="BH20" s="239">
        <v>61.77587354492487</v>
      </c>
      <c r="BI20" s="159">
        <v>63.70905671573847</v>
      </c>
      <c r="BJ20" s="159">
        <v>63.463436144717264</v>
      </c>
      <c r="BK20" s="159">
        <v>62.935000000000002</v>
      </c>
      <c r="BL20" s="159">
        <v>60.78</v>
      </c>
      <c r="BM20" s="159">
        <v>67.691999999999993</v>
      </c>
      <c r="BN20" s="159">
        <v>64.433555716356807</v>
      </c>
      <c r="BO20" s="159">
        <v>45.933912116105837</v>
      </c>
      <c r="BP20" s="159">
        <v>33.680927381063057</v>
      </c>
      <c r="BQ20" s="159">
        <v>27.841767534470925</v>
      </c>
      <c r="BR20" s="159">
        <v>27.199686350520878</v>
      </c>
      <c r="BS20" s="159">
        <v>22.810147633481726</v>
      </c>
      <c r="BT20" s="159">
        <v>17.770315272571533</v>
      </c>
      <c r="BU20" s="159">
        <v>13.647851726598063</v>
      </c>
      <c r="BV20" s="159"/>
      <c r="BW20" s="159"/>
      <c r="BX20" s="159"/>
      <c r="BY20" s="159"/>
      <c r="BZ20" s="159"/>
      <c r="CA20" s="159"/>
      <c r="CB20" s="159"/>
      <c r="CC20" s="159"/>
      <c r="CD20" s="159"/>
      <c r="CE20" s="159"/>
      <c r="CF20" s="160"/>
      <c r="CI20" s="73"/>
      <c r="CJ20" s="73"/>
      <c r="CK20" s="73"/>
      <c r="CL20" s="73"/>
      <c r="CM20" s="73"/>
      <c r="CN20" s="73"/>
      <c r="CO20" s="73"/>
      <c r="CP20" s="73"/>
    </row>
    <row r="21" spans="1:94">
      <c r="A21" s="153"/>
      <c r="B21" s="63" t="s">
        <v>431</v>
      </c>
      <c r="AH21" s="159"/>
      <c r="AI21" s="159"/>
      <c r="AJ21" s="159"/>
      <c r="AK21" s="159"/>
      <c r="AL21" s="159"/>
      <c r="AM21" s="159"/>
      <c r="AN21" s="159"/>
      <c r="AO21" s="159"/>
      <c r="AP21" s="159"/>
      <c r="AQ21" s="159"/>
      <c r="AR21" s="159"/>
      <c r="AS21" s="159"/>
      <c r="AT21" s="159"/>
      <c r="AU21" s="159"/>
      <c r="AV21" s="159"/>
      <c r="AW21" s="159"/>
      <c r="AX21" s="159"/>
      <c r="AY21" s="159"/>
      <c r="AZ21" s="159"/>
      <c r="BA21" s="159">
        <v>144.44922362530784</v>
      </c>
      <c r="BB21" s="159">
        <v>118.34974127073058</v>
      </c>
      <c r="BC21" s="159">
        <v>74.90693985231799</v>
      </c>
      <c r="BD21" s="159">
        <v>65.80689248048904</v>
      </c>
      <c r="BE21" s="159">
        <v>44.158188736817465</v>
      </c>
      <c r="BF21" s="159">
        <v>29.341435221051537</v>
      </c>
      <c r="BG21" s="159">
        <v>26.164782709926769</v>
      </c>
      <c r="BH21" s="239">
        <v>22.270286626406381</v>
      </c>
      <c r="BI21" s="159">
        <v>20.989385162316275</v>
      </c>
      <c r="BJ21" s="159">
        <v>22.828368151564696</v>
      </c>
      <c r="BK21" s="159">
        <v>22.635999999999999</v>
      </c>
      <c r="BL21" s="159">
        <v>24.882000000000001</v>
      </c>
      <c r="BM21" s="159">
        <v>124.113</v>
      </c>
      <c r="BN21" s="159">
        <v>121.19978491441283</v>
      </c>
      <c r="BO21" s="159">
        <v>75.406614660501049</v>
      </c>
      <c r="BP21" s="159">
        <v>64.692109571851034</v>
      </c>
      <c r="BQ21" s="159">
        <v>43.402130616711688</v>
      </c>
      <c r="BR21" s="159">
        <v>25.514656454953286</v>
      </c>
      <c r="BS21" s="159">
        <v>15.109857198874606</v>
      </c>
      <c r="BT21" s="159">
        <v>9.0519190391507962</v>
      </c>
      <c r="BU21" s="159">
        <v>5.3306866764695657</v>
      </c>
      <c r="BV21" s="159"/>
      <c r="BW21" s="159"/>
      <c r="BX21" s="159"/>
      <c r="BY21" s="159"/>
      <c r="BZ21" s="159"/>
      <c r="CA21" s="159"/>
      <c r="CB21" s="159"/>
      <c r="CC21" s="159"/>
      <c r="CD21" s="159"/>
      <c r="CE21" s="159"/>
      <c r="CF21" s="160"/>
    </row>
    <row r="22" spans="1:94">
      <c r="A22" s="153"/>
      <c r="B22" s="63" t="s">
        <v>432</v>
      </c>
      <c r="AH22" s="159"/>
      <c r="AI22" s="159"/>
      <c r="AJ22" s="159"/>
      <c r="AK22" s="159"/>
      <c r="AL22" s="159"/>
      <c r="AM22" s="159"/>
      <c r="AN22" s="159"/>
      <c r="AO22" s="159"/>
      <c r="AP22" s="159"/>
      <c r="AQ22" s="159"/>
      <c r="AR22" s="159"/>
      <c r="AS22" s="159"/>
      <c r="AT22" s="159"/>
      <c r="AU22" s="159"/>
      <c r="AV22" s="159"/>
      <c r="AW22" s="159"/>
      <c r="AX22" s="159"/>
      <c r="AY22" s="159"/>
      <c r="AZ22" s="159"/>
      <c r="BA22" s="159">
        <v>38.789312587174926</v>
      </c>
      <c r="BB22" s="159">
        <v>34.561682109675409</v>
      </c>
      <c r="BC22" s="159">
        <v>22.422254102716579</v>
      </c>
      <c r="BD22" s="159">
        <v>21.978699599733631</v>
      </c>
      <c r="BE22" s="159">
        <v>19.528754619871819</v>
      </c>
      <c r="BF22" s="159">
        <v>13.079704247052007</v>
      </c>
      <c r="BG22" s="159">
        <v>10.37376788383064</v>
      </c>
      <c r="BH22" s="239">
        <v>17.945685060334739</v>
      </c>
      <c r="BI22" s="159">
        <v>19.538175067930293</v>
      </c>
      <c r="BJ22" s="159">
        <v>20.399963952869477</v>
      </c>
      <c r="BK22" s="159">
        <v>23.855</v>
      </c>
      <c r="BL22" s="159">
        <v>24.017000000000003</v>
      </c>
      <c r="BM22" s="159">
        <v>24.642999999999997</v>
      </c>
      <c r="BN22" s="159">
        <v>18.39283910997651</v>
      </c>
      <c r="BO22" s="159">
        <v>14.946486557439496</v>
      </c>
      <c r="BP22" s="159">
        <v>17.950244579809109</v>
      </c>
      <c r="BQ22" s="159">
        <v>20.2149122285795</v>
      </c>
      <c r="BR22" s="159">
        <v>16.67174622935487</v>
      </c>
      <c r="BS22" s="159">
        <v>16.54973947382279</v>
      </c>
      <c r="BT22" s="159">
        <v>13.655624784625029</v>
      </c>
      <c r="BU22" s="159">
        <v>11.198373868441289</v>
      </c>
      <c r="BV22" s="159"/>
      <c r="BW22" s="159"/>
      <c r="BX22" s="159"/>
      <c r="BY22" s="159"/>
      <c r="BZ22" s="159"/>
      <c r="CA22" s="159"/>
      <c r="CB22" s="159"/>
      <c r="CC22" s="159"/>
      <c r="CD22" s="159"/>
      <c r="CE22" s="159"/>
      <c r="CF22" s="160"/>
    </row>
    <row r="23" spans="1:94" ht="26.25" customHeight="1">
      <c r="A23" s="153"/>
      <c r="B23" s="65" t="s">
        <v>433</v>
      </c>
      <c r="AH23" s="159"/>
      <c r="AI23" s="159"/>
      <c r="AJ23" s="159"/>
      <c r="AK23" s="159"/>
      <c r="AL23" s="159"/>
      <c r="AM23" s="159"/>
      <c r="AN23" s="159"/>
      <c r="AO23" s="159"/>
      <c r="AP23" s="159"/>
      <c r="AQ23" s="159"/>
      <c r="AR23" s="159"/>
      <c r="AS23" s="159"/>
      <c r="AT23" s="159"/>
      <c r="AU23" s="159"/>
      <c r="AV23" s="159"/>
      <c r="AW23" s="159"/>
      <c r="AX23" s="159"/>
      <c r="AY23" s="159"/>
      <c r="AZ23" s="159"/>
      <c r="BA23" s="159">
        <f>SUM(BA16:BA22)</f>
        <v>550.07782092426999</v>
      </c>
      <c r="BB23" s="159">
        <f t="shared" ref="BB23:BG23" si="3">SUM(BB16:BB22)</f>
        <v>538.37082611214635</v>
      </c>
      <c r="BC23" s="159">
        <f t="shared" si="3"/>
        <v>387.95839979599015</v>
      </c>
      <c r="BD23" s="159">
        <f t="shared" si="3"/>
        <v>395.60754057241604</v>
      </c>
      <c r="BE23" s="159">
        <f t="shared" si="3"/>
        <v>332.69756523652143</v>
      </c>
      <c r="BF23" s="159">
        <f t="shared" si="3"/>
        <v>236.44299084667989</v>
      </c>
      <c r="BG23" s="159">
        <f t="shared" si="3"/>
        <v>211.83249521791888</v>
      </c>
      <c r="BH23" s="239">
        <f>SUM(BH16:BH22)</f>
        <v>218.78769541069167</v>
      </c>
      <c r="BI23" s="159">
        <f t="shared" ref="BI23:BU23" si="4">SUM(BI16:BI22)</f>
        <v>228.37114502725112</v>
      </c>
      <c r="BJ23" s="159">
        <f t="shared" si="4"/>
        <v>229.90851008689435</v>
      </c>
      <c r="BK23" s="159">
        <f t="shared" si="4"/>
        <v>243.91299999999998</v>
      </c>
      <c r="BL23" s="159">
        <f t="shared" si="4"/>
        <v>240.17112335720162</v>
      </c>
      <c r="BM23" s="159">
        <f t="shared" si="4"/>
        <v>364.19197685889327</v>
      </c>
      <c r="BN23" s="159">
        <f t="shared" si="4"/>
        <v>350.50125478629542</v>
      </c>
      <c r="BO23" s="159">
        <f t="shared" si="4"/>
        <v>253.87548133879224</v>
      </c>
      <c r="BP23" s="159">
        <f t="shared" si="4"/>
        <v>246.71075788243246</v>
      </c>
      <c r="BQ23" s="159">
        <f t="shared" si="4"/>
        <v>202.42189831173042</v>
      </c>
      <c r="BR23" s="159">
        <f t="shared" si="4"/>
        <v>181.82649780045983</v>
      </c>
      <c r="BS23" s="159">
        <f t="shared" si="4"/>
        <v>160.99493943531127</v>
      </c>
      <c r="BT23" s="159">
        <f t="shared" si="4"/>
        <v>140.91511135140379</v>
      </c>
      <c r="BU23" s="159">
        <f t="shared" si="4"/>
        <v>114.30374162533161</v>
      </c>
      <c r="BV23" s="159"/>
      <c r="BW23" s="159"/>
      <c r="BX23" s="159"/>
      <c r="BY23" s="159"/>
      <c r="BZ23" s="159"/>
      <c r="CA23" s="159"/>
      <c r="CB23" s="159"/>
      <c r="CC23" s="159"/>
      <c r="CD23" s="159"/>
      <c r="CE23" s="159"/>
      <c r="CF23" s="160"/>
    </row>
    <row r="24" spans="1:94">
      <c r="A24" s="153"/>
      <c r="B24" s="65" t="s">
        <v>434</v>
      </c>
      <c r="AH24" s="159"/>
      <c r="AI24" s="159"/>
      <c r="AJ24" s="159"/>
      <c r="AK24" s="159"/>
      <c r="AL24" s="159"/>
      <c r="AM24" s="159"/>
      <c r="AN24" s="159"/>
      <c r="AO24" s="159"/>
      <c r="AP24" s="159"/>
      <c r="AQ24" s="159"/>
      <c r="AR24" s="159"/>
      <c r="AS24" s="159"/>
      <c r="AT24" s="159"/>
      <c r="AU24" s="159"/>
      <c r="AV24" s="159"/>
      <c r="AW24" s="159"/>
      <c r="AX24" s="159"/>
      <c r="AY24" s="159"/>
      <c r="AZ24" s="159"/>
      <c r="BA24" s="159">
        <f>BA23+BA14</f>
        <v>666.87375080608103</v>
      </c>
      <c r="BB24" s="159">
        <f t="shared" ref="BB24:BG24" si="5">BB23+BB14</f>
        <v>670.54929627711158</v>
      </c>
      <c r="BC24" s="159">
        <f t="shared" si="5"/>
        <v>497.65911363035661</v>
      </c>
      <c r="BD24" s="159">
        <f t="shared" si="5"/>
        <v>521.06276528057947</v>
      </c>
      <c r="BE24" s="159">
        <f t="shared" si="5"/>
        <v>453.08498532628892</v>
      </c>
      <c r="BF24" s="159">
        <f t="shared" si="5"/>
        <v>336.92971511594305</v>
      </c>
      <c r="BG24" s="159">
        <f t="shared" si="5"/>
        <v>312.71251671593757</v>
      </c>
      <c r="BH24" s="239">
        <f>BH23+BH14</f>
        <v>331.98769541069169</v>
      </c>
      <c r="BI24" s="159">
        <f t="shared" ref="BI24:BU24" si="6">BI23+BI14</f>
        <v>362.57114502725108</v>
      </c>
      <c r="BJ24" s="159">
        <f t="shared" si="6"/>
        <v>372.60851008689434</v>
      </c>
      <c r="BK24" s="159">
        <f t="shared" si="6"/>
        <v>412.31299999999999</v>
      </c>
      <c r="BL24" s="159">
        <f t="shared" si="6"/>
        <v>412.37112335720161</v>
      </c>
      <c r="BM24" s="159">
        <f t="shared" si="6"/>
        <v>533.0919768588933</v>
      </c>
      <c r="BN24" s="159">
        <f t="shared" si="6"/>
        <v>489.90125478629545</v>
      </c>
      <c r="BO24" s="159">
        <f t="shared" si="6"/>
        <v>353.77548133879225</v>
      </c>
      <c r="BP24" s="159">
        <f t="shared" si="6"/>
        <v>339.21075788243246</v>
      </c>
      <c r="BQ24" s="159">
        <f t="shared" si="6"/>
        <v>286.92189831173039</v>
      </c>
      <c r="BR24" s="159">
        <f t="shared" si="6"/>
        <v>256.22649780045981</v>
      </c>
      <c r="BS24" s="159">
        <f t="shared" si="6"/>
        <v>218.59493943531126</v>
      </c>
      <c r="BT24" s="159">
        <f t="shared" si="6"/>
        <v>184.8151113514038</v>
      </c>
      <c r="BU24" s="159">
        <f t="shared" si="6"/>
        <v>150.90374162533161</v>
      </c>
      <c r="BV24" s="159"/>
      <c r="BW24" s="159"/>
      <c r="BX24" s="159"/>
      <c r="BY24" s="159"/>
      <c r="BZ24" s="159"/>
      <c r="CA24" s="159"/>
      <c r="CB24" s="159"/>
      <c r="CC24" s="159"/>
      <c r="CD24" s="159"/>
      <c r="CE24" s="159"/>
      <c r="CF24" s="160"/>
    </row>
    <row r="25" spans="1:94" ht="26.25" customHeight="1">
      <c r="A25" s="153"/>
      <c r="B25" s="69" t="s">
        <v>440</v>
      </c>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239"/>
      <c r="BI25" s="159"/>
      <c r="BJ25" s="159"/>
      <c r="BK25" s="159"/>
      <c r="BL25" s="159"/>
      <c r="BM25" s="159"/>
      <c r="BN25" s="159"/>
      <c r="BO25" s="159"/>
      <c r="BP25" s="159"/>
      <c r="BQ25" s="159"/>
      <c r="BR25" s="159"/>
      <c r="BS25" s="159"/>
      <c r="BT25" s="159"/>
      <c r="BU25" s="159"/>
      <c r="BV25" s="159"/>
      <c r="BW25" s="159"/>
      <c r="BX25" s="159"/>
      <c r="BY25" s="159"/>
      <c r="BZ25" s="159"/>
      <c r="CA25" s="159"/>
      <c r="CB25" s="159"/>
      <c r="CC25" s="159"/>
      <c r="CD25" s="159"/>
      <c r="CE25" s="159"/>
      <c r="CF25" s="160"/>
    </row>
    <row r="26" spans="1:94">
      <c r="A26" s="153"/>
      <c r="B26" s="63" t="s">
        <v>428</v>
      </c>
      <c r="AH26" s="159">
        <f>'Income Support'!AH31</f>
        <v>2.8029816586538465</v>
      </c>
      <c r="AI26" s="159">
        <f>'Income Support'!AI31</f>
        <v>3.1177550000000003</v>
      </c>
      <c r="AJ26" s="159">
        <f>'Income Support'!AJ31</f>
        <v>4.417237692307693</v>
      </c>
      <c r="AK26" s="159">
        <f>'Income Support'!AK31</f>
        <v>3.0525300000000004</v>
      </c>
      <c r="AL26" s="159">
        <f>'Income Support'!AL31</f>
        <v>5.1579929999999994</v>
      </c>
      <c r="AM26" s="159">
        <f>'Income Support'!AM31</f>
        <v>4.8207797499999998</v>
      </c>
      <c r="AN26" s="159">
        <f>'Income Support'!AN31</f>
        <v>5.9772190000000007</v>
      </c>
      <c r="AO26" s="159">
        <f>'Income Support'!AO31</f>
        <v>6.0103905714285712</v>
      </c>
      <c r="AP26" s="159">
        <f>'Income Support'!AP31</f>
        <v>6.2181166666666661</v>
      </c>
      <c r="AQ26" s="159">
        <f>'Income Support'!AQ31</f>
        <v>11.184782999999999</v>
      </c>
      <c r="AR26" s="159">
        <f>'Income Support'!AR31</f>
        <v>20.375420333333334</v>
      </c>
      <c r="AS26" s="159">
        <f>'Income Support'!AS31</f>
        <v>23.223578666666668</v>
      </c>
      <c r="AT26" s="159">
        <f>'Income Support'!AT31</f>
        <v>27.424068666666663</v>
      </c>
      <c r="AU26" s="159">
        <f>'Income Support'!AU31</f>
        <v>33.173434999999991</v>
      </c>
      <c r="AV26" s="159">
        <f>'Income Support'!AV31</f>
        <v>38.794090666666669</v>
      </c>
      <c r="AW26" s="159">
        <f>'Income Support'!AW31</f>
        <v>43.345056333333332</v>
      </c>
      <c r="AX26" s="159">
        <f>'Income Support'!AX31</f>
        <v>43.463999999999999</v>
      </c>
      <c r="AY26" s="159">
        <f>'Income Support'!AY31</f>
        <v>46.861000000000004</v>
      </c>
      <c r="AZ26" s="159">
        <f>'Income Support'!AZ31</f>
        <v>50.704000000000001</v>
      </c>
      <c r="BA26" s="159">
        <f>'Income Support'!BA31</f>
        <v>51.632000000000005</v>
      </c>
      <c r="BB26" s="159">
        <f>'Income Support'!BB31</f>
        <v>53.134</v>
      </c>
      <c r="BC26" s="159">
        <f>'Income Support'!BC31</f>
        <v>55.036000000000001</v>
      </c>
      <c r="BD26" s="159">
        <f>'Income Support'!BD31</f>
        <v>63.141999999999996</v>
      </c>
      <c r="BE26" s="159">
        <f>'Income Support'!BE31</f>
        <v>69.936000000000007</v>
      </c>
      <c r="BF26" s="159">
        <f>'Income Support'!BF31</f>
        <v>78.903000000000006</v>
      </c>
      <c r="BG26" s="159">
        <f>'Income Support'!BG31</f>
        <v>44.26</v>
      </c>
      <c r="BH26" s="239">
        <v>0</v>
      </c>
      <c r="BI26" s="159">
        <v>0</v>
      </c>
      <c r="BJ26" s="159">
        <v>0</v>
      </c>
      <c r="BK26" s="159">
        <v>0</v>
      </c>
      <c r="BL26" s="159">
        <v>0</v>
      </c>
      <c r="BM26" s="159">
        <v>0</v>
      </c>
      <c r="BN26" s="159">
        <v>0</v>
      </c>
      <c r="BO26" s="159">
        <v>0</v>
      </c>
      <c r="BP26" s="159">
        <v>0</v>
      </c>
      <c r="BQ26" s="159">
        <v>0</v>
      </c>
      <c r="BR26" s="159">
        <v>0</v>
      </c>
      <c r="BS26" s="159">
        <v>0</v>
      </c>
      <c r="BT26" s="159">
        <v>0</v>
      </c>
      <c r="BU26" s="159">
        <v>0</v>
      </c>
      <c r="BV26" s="159">
        <v>0</v>
      </c>
      <c r="BW26" s="159">
        <v>0</v>
      </c>
      <c r="BX26" s="159">
        <v>0</v>
      </c>
      <c r="BY26" s="159">
        <v>0</v>
      </c>
      <c r="BZ26" s="159">
        <v>0</v>
      </c>
      <c r="CA26" s="159">
        <v>0</v>
      </c>
      <c r="CB26" s="159">
        <v>0</v>
      </c>
      <c r="CC26" s="159">
        <v>0</v>
      </c>
      <c r="CD26" s="159">
        <v>0</v>
      </c>
      <c r="CE26" s="159">
        <v>0</v>
      </c>
      <c r="CF26" s="160">
        <v>0</v>
      </c>
    </row>
    <row r="27" spans="1:94">
      <c r="A27" s="153"/>
      <c r="B27" s="63" t="s">
        <v>429</v>
      </c>
      <c r="AH27" s="159">
        <f>'Income Support'!AH32+'Income Support'!AH34</f>
        <v>7.5111414455503507</v>
      </c>
      <c r="AI27" s="159">
        <f>'Income Support'!AI32+'Income Support'!AI34</f>
        <v>8.4174038688524586</v>
      </c>
      <c r="AJ27" s="159">
        <f>'Income Support'!AJ32+'Income Support'!AJ34</f>
        <v>9.4816625866666655</v>
      </c>
      <c r="AK27" s="159">
        <f>'Income Support'!AK32+'Income Support'!AK34</f>
        <v>12.034947442955179</v>
      </c>
      <c r="AL27" s="159">
        <f>'Income Support'!AL32+'Income Support'!AL34</f>
        <v>13.745806388888887</v>
      </c>
      <c r="AM27" s="159">
        <f>'Income Support'!AM32+'Income Support'!AM34</f>
        <v>19.090701198757763</v>
      </c>
      <c r="AN27" s="159">
        <f>'Income Support'!AN32+'Income Support'!AN34</f>
        <v>21.007634551282052</v>
      </c>
      <c r="AO27" s="159">
        <f>'Income Support'!AO32+'Income Support'!AO34</f>
        <v>26.119155875576038</v>
      </c>
      <c r="AP27" s="159">
        <f>'Income Support'!AP32+'Income Support'!AP34</f>
        <v>32.606789188888889</v>
      </c>
      <c r="AQ27" s="159">
        <f>'Income Support'!AQ32+'Income Support'!AQ34</f>
        <v>38.531891107954536</v>
      </c>
      <c r="AR27" s="159">
        <f>'Income Support'!AR32+'Income Support'!AR34</f>
        <v>59.18475512688822</v>
      </c>
      <c r="AS27" s="159">
        <f>'Income Support'!AS32+'Income Support'!AS34</f>
        <v>88.33756571666666</v>
      </c>
      <c r="AT27" s="159">
        <f>'Income Support'!AT32+'Income Support'!AT34</f>
        <v>105.5033161810141</v>
      </c>
      <c r="AU27" s="159">
        <f>'Income Support'!AU32+'Income Support'!AU34</f>
        <v>176.29218303667017</v>
      </c>
      <c r="AV27" s="159">
        <f>'Income Support'!AV32+'Income Support'!AV34</f>
        <v>255.36242765825932</v>
      </c>
      <c r="AW27" s="159">
        <f>'Income Support'!AW32+'Income Support'!AW34</f>
        <v>326.26827882189571</v>
      </c>
      <c r="AX27" s="159">
        <f>'Income Support'!AX32+'Income Support'!AX34</f>
        <v>301.11099999999999</v>
      </c>
      <c r="AY27" s="159">
        <f>'Income Support'!AY32+'Income Support'!AY34</f>
        <v>349.55500000000001</v>
      </c>
      <c r="AZ27" s="159">
        <f>'Income Support'!AZ32+'Income Support'!AZ34</f>
        <v>383.83500000000004</v>
      </c>
      <c r="BA27" s="159">
        <f>'Income Support'!BA32+'Income Support'!BA34</f>
        <v>410.74400000000003</v>
      </c>
      <c r="BB27" s="159">
        <f>'Income Support'!BB32+'Income Support'!BB34</f>
        <v>430.81400000000002</v>
      </c>
      <c r="BC27" s="159">
        <f>'Income Support'!BC32+'Income Support'!BC34</f>
        <v>504.67800000000005</v>
      </c>
      <c r="BD27" s="159">
        <f>'Income Support'!BD32+'Income Support'!BD34</f>
        <v>645.44600000000003</v>
      </c>
      <c r="BE27" s="159">
        <f>'Income Support'!BE32+'Income Support'!BE34</f>
        <v>762.50800000000004</v>
      </c>
      <c r="BF27" s="159">
        <f>'Income Support'!BF32+'Income Support'!BF34</f>
        <v>868.03</v>
      </c>
      <c r="BG27" s="159">
        <f>'Income Support'!BG32+'Income Support'!BG34</f>
        <v>922.62299999999993</v>
      </c>
      <c r="BH27" s="239">
        <f>'Income Support'!BH11</f>
        <v>762.85481436764269</v>
      </c>
      <c r="BI27" s="159">
        <f>'Income Support'!BI11</f>
        <v>581.84828131173447</v>
      </c>
      <c r="BJ27" s="159">
        <f>'Income Support'!BJ11</f>
        <v>473.61722956436608</v>
      </c>
      <c r="BK27" s="159">
        <f>'Income Support'!BK11</f>
        <v>413.95084160102698</v>
      </c>
      <c r="BL27" s="159">
        <f>'Income Support'!BL11</f>
        <v>361.9907599972754</v>
      </c>
      <c r="BM27" s="159">
        <f>'Income Support'!BM11</f>
        <v>257.46548854574922</v>
      </c>
      <c r="BN27" s="159">
        <f>'Income Support'!BN11</f>
        <v>205.60454345030763</v>
      </c>
      <c r="BO27" s="159">
        <f>'Income Support'!BO11</f>
        <v>154.90300893745626</v>
      </c>
      <c r="BP27" s="159">
        <f>'Income Support'!BP11</f>
        <v>76.267852899601877</v>
      </c>
      <c r="BQ27" s="159">
        <f>'Income Support'!BQ11</f>
        <v>20.56193343208226</v>
      </c>
      <c r="BR27" s="159">
        <f>'Income Support'!BR11</f>
        <v>6.1435737027836854</v>
      </c>
      <c r="BS27" s="159">
        <f>'Income Support'!BS11</f>
        <v>2.054652867902226</v>
      </c>
      <c r="BT27" s="159">
        <f>'Income Support'!BT11</f>
        <v>0.52378414252916405</v>
      </c>
      <c r="BU27" s="159">
        <f>'Income Support'!BU11</f>
        <v>0</v>
      </c>
      <c r="BV27" s="159">
        <f>'Income Support'!BV11</f>
        <v>0</v>
      </c>
      <c r="BW27" s="159">
        <f>'Income Support'!BW11</f>
        <v>0</v>
      </c>
      <c r="BX27" s="159">
        <f>'Income Support'!BX11</f>
        <v>0</v>
      </c>
      <c r="BY27" s="159">
        <f>'Income Support'!BY11</f>
        <v>0</v>
      </c>
      <c r="BZ27" s="159">
        <f>'Income Support'!BZ11</f>
        <v>0</v>
      </c>
      <c r="CA27" s="159">
        <f>'Income Support'!CA11</f>
        <v>0</v>
      </c>
      <c r="CB27" s="159">
        <f>'Income Support'!CB11</f>
        <v>0</v>
      </c>
      <c r="CC27" s="159">
        <f>'Income Support'!CC11</f>
        <v>0</v>
      </c>
      <c r="CD27" s="159">
        <f>'Income Support'!CD11</f>
        <v>0</v>
      </c>
      <c r="CE27" s="159">
        <f>'Income Support'!CE11</f>
        <v>0</v>
      </c>
      <c r="CF27" s="160">
        <f>'Income Support'!CF11</f>
        <v>0</v>
      </c>
    </row>
    <row r="28" spans="1:94">
      <c r="A28" s="153"/>
      <c r="B28" s="63" t="s">
        <v>430</v>
      </c>
      <c r="AH28" s="159">
        <f>'Income Support'!AH33</f>
        <v>182.15085531267607</v>
      </c>
      <c r="AI28" s="159">
        <f>'Income Support'!AI33</f>
        <v>193.603454</v>
      </c>
      <c r="AJ28" s="159">
        <f>'Income Support'!AJ33</f>
        <v>246.08449246153847</v>
      </c>
      <c r="AK28" s="159">
        <f>'Income Support'!AK33</f>
        <v>298.00780700000001</v>
      </c>
      <c r="AL28" s="159">
        <f>'Income Support'!AL33</f>
        <v>372.96242025000004</v>
      </c>
      <c r="AM28" s="159">
        <f>'Income Support'!AM33</f>
        <v>418.66883899999999</v>
      </c>
      <c r="AN28" s="159">
        <f>'Income Support'!AN33</f>
        <v>472.97908750000005</v>
      </c>
      <c r="AO28" s="159">
        <f>'Income Support'!AO33</f>
        <v>559.46277857142854</v>
      </c>
      <c r="AP28" s="159">
        <f>'Income Support'!AP33</f>
        <v>619.10317680000003</v>
      </c>
      <c r="AQ28" s="159">
        <f>'Income Support'!AQ33</f>
        <v>687.23668999999995</v>
      </c>
      <c r="AR28" s="159">
        <f>'Income Support'!AR33</f>
        <v>786.62654500000008</v>
      </c>
      <c r="AS28" s="159">
        <f>'Income Support'!AS33</f>
        <v>914.84584999999981</v>
      </c>
      <c r="AT28" s="159">
        <f>'Income Support'!AT33</f>
        <v>1031.7429646666667</v>
      </c>
      <c r="AU28" s="159">
        <f>'Income Support'!AU33</f>
        <v>1238.1339973333331</v>
      </c>
      <c r="AV28" s="159">
        <f>'Income Support'!AV33</f>
        <v>1496.1980143333333</v>
      </c>
      <c r="AW28" s="159">
        <f>'Income Support'!AW33</f>
        <v>1640.7096546666664</v>
      </c>
      <c r="AX28" s="159">
        <f>'Income Support'!AX33</f>
        <v>1565.194</v>
      </c>
      <c r="AY28" s="159">
        <f>'Income Support'!AY33</f>
        <v>1620.7080000000001</v>
      </c>
      <c r="AZ28" s="159">
        <f>'Income Support'!AZ33</f>
        <v>1655.7110000000002</v>
      </c>
      <c r="BA28" s="159">
        <f>'Income Support'!BA33</f>
        <v>1620.1309999999999</v>
      </c>
      <c r="BB28" s="159">
        <f>'Income Support'!BB33</f>
        <v>1603.6470000000002</v>
      </c>
      <c r="BC28" s="159">
        <f>'Income Support'!BC33</f>
        <v>1767.1590000000001</v>
      </c>
      <c r="BD28" s="159">
        <f>'Income Support'!BD33</f>
        <v>2165.7539999999999</v>
      </c>
      <c r="BE28" s="159">
        <f>'Income Support'!BE33</f>
        <v>2410.0329999999999</v>
      </c>
      <c r="BF28" s="159">
        <f>'Income Support'!BF33</f>
        <v>2614.94</v>
      </c>
      <c r="BG28" s="159">
        <f>'Income Support'!BG33</f>
        <v>2692.2280000000001</v>
      </c>
      <c r="BH28" s="239">
        <f>'Income Support'!BH12</f>
        <v>2379.5925143374584</v>
      </c>
      <c r="BI28" s="159">
        <f>'Income Support'!BI12</f>
        <v>1837.3630975898855</v>
      </c>
      <c r="BJ28" s="159">
        <f>'Income Support'!BJ12</f>
        <v>1488.0812530592266</v>
      </c>
      <c r="BK28" s="159">
        <f>'Income Support'!BK12</f>
        <v>1240.0749327219526</v>
      </c>
      <c r="BL28" s="159">
        <f>'Income Support'!BL12</f>
        <v>1019.2297363963041</v>
      </c>
      <c r="BM28" s="159">
        <f>'Income Support'!BM12</f>
        <v>573.42465157263109</v>
      </c>
      <c r="BN28" s="159">
        <f>'Income Support'!BN12</f>
        <v>385.58487222799226</v>
      </c>
      <c r="BO28" s="159">
        <f>'Income Support'!BO12</f>
        <v>257.83000969421636</v>
      </c>
      <c r="BP28" s="159">
        <f>'Income Support'!BP12</f>
        <v>181.74617268748545</v>
      </c>
      <c r="BQ28" s="159">
        <f>'Income Support'!BQ12</f>
        <v>126.36562807856818</v>
      </c>
      <c r="BR28" s="159">
        <f>'Income Support'!BR12</f>
        <v>93.6580137692699</v>
      </c>
      <c r="BS28" s="159">
        <f>'Income Support'!BS12</f>
        <v>62.818026950391548</v>
      </c>
      <c r="BT28" s="159">
        <f>'Income Support'!BT12</f>
        <v>46.246929954277043</v>
      </c>
      <c r="BU28" s="159">
        <f>'Income Support'!BU12</f>
        <v>33.264070762993541</v>
      </c>
      <c r="BV28" s="159">
        <f>'Income Support'!BV12</f>
        <v>25.29741488734189</v>
      </c>
      <c r="BW28" s="159">
        <f>'Income Support'!BW12</f>
        <v>13.972960794939921</v>
      </c>
      <c r="BX28" s="159">
        <f>'Income Support'!BX12</f>
        <v>8.4216651556987863</v>
      </c>
      <c r="BY28" s="159">
        <f>'Income Support'!BY12</f>
        <v>5.1883944602961058</v>
      </c>
      <c r="BZ28" s="159">
        <f>'Income Support'!BZ12</f>
        <v>3.1133546369352243</v>
      </c>
      <c r="CA28" s="159">
        <f>'Income Support'!CA12</f>
        <v>1.7907552020678494</v>
      </c>
      <c r="CB28" s="159">
        <f>'Income Support'!CB12</f>
        <v>1.1142210346064485</v>
      </c>
      <c r="CC28" s="159">
        <f>'Income Support'!CC12</f>
        <v>0.43297741734591683</v>
      </c>
      <c r="CD28" s="159">
        <f>'Income Support'!CD12</f>
        <v>0</v>
      </c>
      <c r="CE28" s="159">
        <f>'Income Support'!CE12</f>
        <v>0</v>
      </c>
      <c r="CF28" s="160">
        <f>'Income Support'!CF12</f>
        <v>0</v>
      </c>
    </row>
    <row r="29" spans="1:94">
      <c r="A29" s="153"/>
      <c r="B29" s="63" t="s">
        <v>431</v>
      </c>
      <c r="AH29" s="159">
        <f>'Income Support'!AH30+'Table 2a'!D13</f>
        <v>93.471266166347988</v>
      </c>
      <c r="AI29" s="159">
        <f>'Income Support'!AI30+'Table 2a'!E13</f>
        <v>94.923246999999989</v>
      </c>
      <c r="AJ29" s="159">
        <f>'Income Support'!AJ30+'Table 2a'!F13</f>
        <v>133.38773399999999</v>
      </c>
      <c r="AK29" s="159">
        <f>'Income Support'!AK30+'Table 2a'!G13</f>
        <v>247.07490900000002</v>
      </c>
      <c r="AL29" s="159">
        <f>'Income Support'!AL30+'Table 2a'!H13</f>
        <v>357.58954</v>
      </c>
      <c r="AM29" s="159">
        <f>'Income Support'!AM30+'Table 2a'!I13</f>
        <v>431.42880574999998</v>
      </c>
      <c r="AN29" s="159">
        <f>'Income Support'!AN30+'Table 2a'!J13</f>
        <v>509.44051474999986</v>
      </c>
      <c r="AO29" s="159">
        <f>'Income Support'!AO30+'Table 2a'!K13</f>
        <v>568.12316771428561</v>
      </c>
      <c r="AP29" s="159">
        <f>'Income Support'!AP30+'Table 2a'!L13</f>
        <v>574.2704686666666</v>
      </c>
      <c r="AQ29" s="159">
        <f>'Income Support'!AQ30+'Table 2a'!M13</f>
        <v>536.17211133333342</v>
      </c>
      <c r="AR29" s="159">
        <f>'Income Support'!AR30+'Table 2a'!N13</f>
        <v>433.57405600000004</v>
      </c>
      <c r="AS29" s="159">
        <f>'Income Support'!AS30+'Table 2a'!O13</f>
        <v>354.685723</v>
      </c>
      <c r="AT29" s="159">
        <f>'Income Support'!AT30+'Table 2a'!P13</f>
        <v>376.53609799999998</v>
      </c>
      <c r="AU29" s="159">
        <f>'Income Support'!AU30+'Table 2a'!Q13</f>
        <v>563.69445233333329</v>
      </c>
      <c r="AV29" s="159">
        <f>'Income Support'!AV30+'Table 2a'!R13</f>
        <v>715.69305299999996</v>
      </c>
      <c r="AW29" s="159">
        <f>'Income Support'!AW30+'Table 2a'!S13</f>
        <v>769.72457333333318</v>
      </c>
      <c r="AX29" s="159">
        <f>'Income Support'!AX30+'Table 2a'!T13</f>
        <v>820</v>
      </c>
      <c r="AY29" s="159">
        <f>'Income Support'!AY30+'Table 2a'!U13</f>
        <v>660</v>
      </c>
      <c r="AZ29" s="159">
        <f>'Income Support'!AZ30+'Table 2a'!V13</f>
        <v>490</v>
      </c>
      <c r="BA29" s="159">
        <f>'Table 2a'!W13</f>
        <v>330</v>
      </c>
      <c r="BB29" s="159">
        <f>'Table 2a'!X13</f>
        <v>305</v>
      </c>
      <c r="BC29" s="159">
        <f>'Table 2a'!Y13</f>
        <v>285</v>
      </c>
      <c r="BD29" s="159">
        <f>'Table 2a'!Z13</f>
        <v>305</v>
      </c>
      <c r="BE29" s="159">
        <f>'Table 2a'!AA13</f>
        <v>284</v>
      </c>
      <c r="BF29" s="159">
        <f>'Table 2a'!AB13</f>
        <v>289.81299999999999</v>
      </c>
      <c r="BG29" s="159">
        <f>'Table 2a'!AC13</f>
        <v>255.8872903330878</v>
      </c>
      <c r="BH29" s="239">
        <f>'Table 2a'!AD13</f>
        <v>142.881</v>
      </c>
      <c r="BI29" s="159">
        <f>'Table 2a'!AE13</f>
        <v>24.123565300067376</v>
      </c>
      <c r="BJ29" s="159">
        <f>'Table 2a'!AF13</f>
        <v>12.22461096189574</v>
      </c>
      <c r="BK29" s="159">
        <f>'Table 2a'!AG13</f>
        <v>0</v>
      </c>
      <c r="BL29" s="159">
        <f>'Table 2a'!AH13</f>
        <v>0</v>
      </c>
      <c r="BM29" s="159">
        <f>'Table 2a'!AI13</f>
        <v>0</v>
      </c>
      <c r="BN29" s="159">
        <f>'Table 2a'!AJ13</f>
        <v>0</v>
      </c>
      <c r="BO29" s="159">
        <f>'Table 2a'!AK13</f>
        <v>0</v>
      </c>
      <c r="BP29" s="159">
        <f>'Table 2a'!AL13</f>
        <v>0</v>
      </c>
      <c r="BQ29" s="159">
        <f>'Table 2a'!AM13</f>
        <v>0</v>
      </c>
      <c r="BR29" s="159">
        <f>'Table 2a'!AN13</f>
        <v>0</v>
      </c>
      <c r="BS29" s="159">
        <f>'Table 2a'!AO13</f>
        <v>0</v>
      </c>
      <c r="BT29" s="159">
        <f>'Table 2a'!AP13</f>
        <v>0</v>
      </c>
      <c r="BU29" s="159">
        <f>'Table 2a'!AQ13</f>
        <v>0</v>
      </c>
      <c r="BV29" s="159">
        <f>'Table 2a'!AR13</f>
        <v>0</v>
      </c>
      <c r="BW29" s="159">
        <f>'Table 2a'!AS13</f>
        <v>0</v>
      </c>
      <c r="BX29" s="159">
        <f>'Table 2a'!AT13</f>
        <v>0</v>
      </c>
      <c r="BY29" s="159">
        <f>'Table 2a'!AU13</f>
        <v>0</v>
      </c>
      <c r="BZ29" s="159">
        <f>'Table 2a'!AV13</f>
        <v>0</v>
      </c>
      <c r="CA29" s="159">
        <f>'Table 2a'!AW13</f>
        <v>0</v>
      </c>
      <c r="CB29" s="159">
        <f>'Table 2a'!AX13</f>
        <v>0</v>
      </c>
      <c r="CC29" s="159">
        <f>'Table 2a'!AY13</f>
        <v>0</v>
      </c>
      <c r="CD29" s="159">
        <f>'Table 2a'!AZ13</f>
        <v>0</v>
      </c>
      <c r="CE29" s="159">
        <f>'Table 2a'!BA13</f>
        <v>0</v>
      </c>
      <c r="CF29" s="160">
        <f>'Table 2a'!BB13</f>
        <v>0</v>
      </c>
    </row>
    <row r="30" spans="1:94">
      <c r="A30" s="153"/>
      <c r="B30" s="63" t="s">
        <v>432</v>
      </c>
      <c r="AH30" s="159">
        <f>'Income Support'!AH35</f>
        <v>1.5700192131147541</v>
      </c>
      <c r="AI30" s="159">
        <f>'Income Support'!AI35</f>
        <v>2.0185961311475409</v>
      </c>
      <c r="AJ30" s="159">
        <f>'Income Support'!AJ35</f>
        <v>2.5145194133333337</v>
      </c>
      <c r="AK30" s="159">
        <f>'Income Support'!AK35</f>
        <v>4.1943370570448213</v>
      </c>
      <c r="AL30" s="159">
        <f>'Income Support'!AL35</f>
        <v>6.0108461111111113</v>
      </c>
      <c r="AM30" s="159">
        <f>'Income Support'!AM35</f>
        <v>8.9534398012422383</v>
      </c>
      <c r="AN30" s="159">
        <f>'Income Support'!AN35</f>
        <v>11.366141948717949</v>
      </c>
      <c r="AO30" s="159">
        <f>'Income Support'!AO35</f>
        <v>12.40421998156682</v>
      </c>
      <c r="AP30" s="159">
        <f>'Income Support'!AP35</f>
        <v>13.377009744444447</v>
      </c>
      <c r="AQ30" s="159">
        <f>'Income Support'!AQ35</f>
        <v>18.165157558712117</v>
      </c>
      <c r="AR30" s="159">
        <f>'Income Support'!AR35</f>
        <v>22.602176873111784</v>
      </c>
      <c r="AS30" s="159">
        <f>'Income Support'!AS35</f>
        <v>36.159565949999994</v>
      </c>
      <c r="AT30" s="159">
        <f>'Income Support'!AT35</f>
        <v>60.108176818985882</v>
      </c>
      <c r="AU30" s="159">
        <f>'Income Support'!AU35</f>
        <v>72.762087296663097</v>
      </c>
      <c r="AV30" s="159">
        <f>'Income Support'!AV35</f>
        <v>82.914424675073988</v>
      </c>
      <c r="AW30" s="159">
        <f>'Income Support'!AW35</f>
        <v>91.830058844770917</v>
      </c>
      <c r="AX30" s="159">
        <f>'Income Support'!AX35</f>
        <v>56.148000000000003</v>
      </c>
      <c r="AY30" s="159">
        <f>'Income Support'!AY35</f>
        <v>67.225999999999999</v>
      </c>
      <c r="AZ30" s="159">
        <f>'Income Support'!AZ35</f>
        <v>72.277000000000001</v>
      </c>
      <c r="BA30" s="159">
        <f>'Income Support'!BA35</f>
        <v>71.974000000000004</v>
      </c>
      <c r="BB30" s="159">
        <f>'Income Support'!BB35</f>
        <v>72.932000000000002</v>
      </c>
      <c r="BC30" s="159">
        <f>'Income Support'!BC35</f>
        <v>57.133000000000003</v>
      </c>
      <c r="BD30" s="159">
        <f>'Income Support'!BD35</f>
        <v>70.122000000000014</v>
      </c>
      <c r="BE30" s="159">
        <f>'Income Support'!BE35</f>
        <v>82.59</v>
      </c>
      <c r="BF30" s="159">
        <f>'Income Support'!BF35</f>
        <v>93.134</v>
      </c>
      <c r="BG30" s="159">
        <f>'Income Support'!BG35</f>
        <v>93.677999999999997</v>
      </c>
      <c r="BH30" s="239">
        <f>'Income Support'!BH13+'Income Support'!BH14</f>
        <v>135.55267129489889</v>
      </c>
      <c r="BI30" s="159">
        <f>'Income Support'!BI13+'Income Support'!BI14</f>
        <v>106.78862109838009</v>
      </c>
      <c r="BJ30" s="159">
        <f>'Income Support'!BJ13+'Income Support'!BJ14</f>
        <v>88.301517376407233</v>
      </c>
      <c r="BK30" s="159">
        <f>'Income Support'!BK13+'Income Support'!BK14</f>
        <v>83.486206160473344</v>
      </c>
      <c r="BL30" s="159">
        <f>'Income Support'!BL13+'Income Support'!BL14</f>
        <v>74.469583454151902</v>
      </c>
      <c r="BM30" s="159">
        <f>'Income Support'!BM13+'Income Support'!BM14</f>
        <v>46.082289627416799</v>
      </c>
      <c r="BN30" s="159">
        <f>'Income Support'!BN13+'Income Support'!BN14</f>
        <v>42.030298381239113</v>
      </c>
      <c r="BO30" s="159">
        <f>'Income Support'!BO13+'Income Support'!BO14</f>
        <v>38.324695975425612</v>
      </c>
      <c r="BP30" s="159">
        <f>'Income Support'!BP13+'Income Support'!BP14</f>
        <v>34.26120907045155</v>
      </c>
      <c r="BQ30" s="159">
        <f>'Income Support'!BQ13+'Income Support'!BQ14</f>
        <v>25.247131731818119</v>
      </c>
      <c r="BR30" s="159">
        <f>'Income Support'!BR13+'Income Support'!BR14</f>
        <v>19.689829310529547</v>
      </c>
      <c r="BS30" s="159">
        <f>'Income Support'!BS13+'Income Support'!BS14</f>
        <v>15.35212329400081</v>
      </c>
      <c r="BT30" s="159">
        <f>'Income Support'!BT13+'Income Support'!BT14</f>
        <v>12.403655026348911</v>
      </c>
      <c r="BU30" s="159">
        <f>'Income Support'!BU13+'Income Support'!BU14</f>
        <v>9.3437312563042951</v>
      </c>
      <c r="BV30" s="159">
        <f>'Income Support'!BV13+'Income Support'!BV14</f>
        <v>7.3839716360874892</v>
      </c>
      <c r="BW30" s="159">
        <f>'Income Support'!BW13+'Income Support'!BW14</f>
        <v>3.6841308978695588</v>
      </c>
      <c r="BX30" s="159">
        <f>'Income Support'!BX13+'Income Support'!BX14</f>
        <v>2.3560170094230699</v>
      </c>
      <c r="BY30" s="159">
        <f>'Income Support'!BY13+'Income Support'!BY14</f>
        <v>1.3616494247968451</v>
      </c>
      <c r="BZ30" s="159">
        <f>'Income Support'!BZ13+'Income Support'!BZ14</f>
        <v>0.80700895430719033</v>
      </c>
      <c r="CA30" s="159">
        <f>'Income Support'!CA13+'Income Support'!CA14</f>
        <v>0.47145260770350222</v>
      </c>
      <c r="CB30" s="159">
        <f>'Income Support'!CB13+'Income Support'!CB14</f>
        <v>0.20958306350736461</v>
      </c>
      <c r="CC30" s="159">
        <f>'Income Support'!CC13+'Income Support'!CC14</f>
        <v>6.4574097270898079E-2</v>
      </c>
      <c r="CD30" s="159">
        <f>'Income Support'!CD13+'Income Support'!CD14</f>
        <v>0</v>
      </c>
      <c r="CE30" s="159">
        <f>'Income Support'!CE13+'Income Support'!CE14</f>
        <v>0</v>
      </c>
      <c r="CF30" s="160">
        <f>'Income Support'!CF13+'Income Support'!CF14</f>
        <v>0</v>
      </c>
    </row>
    <row r="31" spans="1:94" ht="26.25" customHeight="1">
      <c r="A31" s="153"/>
      <c r="B31" s="65" t="s">
        <v>433</v>
      </c>
      <c r="AH31" s="159">
        <f>SUM(AH27:AH30)</f>
        <v>284.70328213768914</v>
      </c>
      <c r="AI31" s="159">
        <f t="shared" ref="AI31:CF31" si="7">SUM(AI27:AI30)</f>
        <v>298.96270099999998</v>
      </c>
      <c r="AJ31" s="159">
        <f t="shared" si="7"/>
        <v>391.4684084615385</v>
      </c>
      <c r="AK31" s="159">
        <f t="shared" si="7"/>
        <v>561.31200049999995</v>
      </c>
      <c r="AL31" s="159">
        <f t="shared" si="7"/>
        <v>750.30861275000007</v>
      </c>
      <c r="AM31" s="159">
        <f t="shared" si="7"/>
        <v>878.14178574999994</v>
      </c>
      <c r="AN31" s="159">
        <f t="shared" si="7"/>
        <v>1014.7933787499999</v>
      </c>
      <c r="AO31" s="159">
        <f t="shared" si="7"/>
        <v>1166.1093221428569</v>
      </c>
      <c r="AP31" s="159">
        <f t="shared" si="7"/>
        <v>1239.3574444000001</v>
      </c>
      <c r="AQ31" s="159">
        <f t="shared" si="7"/>
        <v>1280.1058499999999</v>
      </c>
      <c r="AR31" s="159">
        <f t="shared" si="7"/>
        <v>1301.9875330000002</v>
      </c>
      <c r="AS31" s="159">
        <f t="shared" si="7"/>
        <v>1394.0287046666663</v>
      </c>
      <c r="AT31" s="159">
        <f t="shared" si="7"/>
        <v>1573.8905556666666</v>
      </c>
      <c r="AU31" s="159">
        <f t="shared" si="7"/>
        <v>2050.8827199999996</v>
      </c>
      <c r="AV31" s="159">
        <f t="shared" si="7"/>
        <v>2550.1679196666664</v>
      </c>
      <c r="AW31" s="159">
        <f t="shared" si="7"/>
        <v>2828.5325656666664</v>
      </c>
      <c r="AX31" s="159">
        <f t="shared" si="7"/>
        <v>2742.453</v>
      </c>
      <c r="AY31" s="159">
        <f t="shared" si="7"/>
        <v>2697.489</v>
      </c>
      <c r="AZ31" s="159">
        <f t="shared" si="7"/>
        <v>2601.8230000000003</v>
      </c>
      <c r="BA31" s="159">
        <f t="shared" si="7"/>
        <v>2432.8490000000002</v>
      </c>
      <c r="BB31" s="159">
        <f t="shared" si="7"/>
        <v>2412.393</v>
      </c>
      <c r="BC31" s="159">
        <f t="shared" si="7"/>
        <v>2613.9699999999998</v>
      </c>
      <c r="BD31" s="159">
        <f t="shared" si="7"/>
        <v>3186.3219999999997</v>
      </c>
      <c r="BE31" s="159">
        <f t="shared" si="7"/>
        <v>3539.1310000000003</v>
      </c>
      <c r="BF31" s="159">
        <f t="shared" si="7"/>
        <v>3865.9170000000004</v>
      </c>
      <c r="BG31" s="159">
        <f t="shared" si="7"/>
        <v>3964.416290333088</v>
      </c>
      <c r="BH31" s="239">
        <f t="shared" si="7"/>
        <v>3420.8809999999999</v>
      </c>
      <c r="BI31" s="159">
        <f t="shared" si="7"/>
        <v>2550.1235653000672</v>
      </c>
      <c r="BJ31" s="159">
        <f t="shared" si="7"/>
        <v>2062.2246109618955</v>
      </c>
      <c r="BK31" s="159">
        <f t="shared" si="7"/>
        <v>1737.5119804834528</v>
      </c>
      <c r="BL31" s="159">
        <f t="shared" si="7"/>
        <v>1455.6900798477316</v>
      </c>
      <c r="BM31" s="159">
        <f t="shared" si="7"/>
        <v>876.97242974579706</v>
      </c>
      <c r="BN31" s="159">
        <f t="shared" si="7"/>
        <v>633.219714059539</v>
      </c>
      <c r="BO31" s="159">
        <f t="shared" si="7"/>
        <v>451.05771460709821</v>
      </c>
      <c r="BP31" s="159">
        <f t="shared" si="7"/>
        <v>292.27523465753887</v>
      </c>
      <c r="BQ31" s="159">
        <f t="shared" si="7"/>
        <v>172.17469324246855</v>
      </c>
      <c r="BR31" s="159">
        <f t="shared" si="7"/>
        <v>119.49141678258313</v>
      </c>
      <c r="BS31" s="159">
        <f t="shared" si="7"/>
        <v>80.22480311229458</v>
      </c>
      <c r="BT31" s="159">
        <f t="shared" si="7"/>
        <v>59.174369123155117</v>
      </c>
      <c r="BU31" s="159">
        <f t="shared" si="7"/>
        <v>42.607802019297836</v>
      </c>
      <c r="BV31" s="159">
        <f t="shared" si="7"/>
        <v>32.681386523429381</v>
      </c>
      <c r="BW31" s="159">
        <f t="shared" si="7"/>
        <v>17.65709169280948</v>
      </c>
      <c r="BX31" s="159">
        <f t="shared" si="7"/>
        <v>10.777682165121856</v>
      </c>
      <c r="BY31" s="159">
        <f t="shared" si="7"/>
        <v>6.5500438850929505</v>
      </c>
      <c r="BZ31" s="159">
        <f t="shared" si="7"/>
        <v>3.9203635912424146</v>
      </c>
      <c r="CA31" s="159">
        <f t="shared" si="7"/>
        <v>2.2622078097713518</v>
      </c>
      <c r="CB31" s="159">
        <f t="shared" si="7"/>
        <v>1.3238040981138131</v>
      </c>
      <c r="CC31" s="159">
        <f t="shared" si="7"/>
        <v>0.4975515146168149</v>
      </c>
      <c r="CD31" s="159">
        <f t="shared" si="7"/>
        <v>0</v>
      </c>
      <c r="CE31" s="159">
        <f t="shared" si="7"/>
        <v>0</v>
      </c>
      <c r="CF31" s="160">
        <f t="shared" si="7"/>
        <v>0</v>
      </c>
    </row>
    <row r="32" spans="1:94">
      <c r="A32" s="153"/>
      <c r="B32" s="65" t="s">
        <v>434</v>
      </c>
      <c r="AH32" s="159">
        <f>AH31+AH26</f>
        <v>287.50626379634298</v>
      </c>
      <c r="AI32" s="159">
        <f t="shared" ref="AI32:CF32" si="8">AI31+AI26</f>
        <v>302.08045599999997</v>
      </c>
      <c r="AJ32" s="159">
        <f t="shared" si="8"/>
        <v>395.88564615384621</v>
      </c>
      <c r="AK32" s="159">
        <f t="shared" si="8"/>
        <v>564.3645305</v>
      </c>
      <c r="AL32" s="159">
        <f t="shared" si="8"/>
        <v>755.4666057500001</v>
      </c>
      <c r="AM32" s="159">
        <f t="shared" si="8"/>
        <v>882.96256549999998</v>
      </c>
      <c r="AN32" s="159">
        <f t="shared" si="8"/>
        <v>1020.7705977499999</v>
      </c>
      <c r="AO32" s="159">
        <f t="shared" si="8"/>
        <v>1172.1197127142855</v>
      </c>
      <c r="AP32" s="159">
        <f t="shared" si="8"/>
        <v>1245.5755610666668</v>
      </c>
      <c r="AQ32" s="159">
        <f t="shared" si="8"/>
        <v>1291.2906329999998</v>
      </c>
      <c r="AR32" s="159">
        <f t="shared" si="8"/>
        <v>1322.3629533333335</v>
      </c>
      <c r="AS32" s="159">
        <f t="shared" si="8"/>
        <v>1417.252283333333</v>
      </c>
      <c r="AT32" s="159">
        <f t="shared" si="8"/>
        <v>1601.3146243333333</v>
      </c>
      <c r="AU32" s="159">
        <f t="shared" si="8"/>
        <v>2084.0561549999998</v>
      </c>
      <c r="AV32" s="159">
        <f t="shared" si="8"/>
        <v>2588.9620103333332</v>
      </c>
      <c r="AW32" s="159">
        <f t="shared" si="8"/>
        <v>2871.877622</v>
      </c>
      <c r="AX32" s="159">
        <f t="shared" si="8"/>
        <v>2785.9169999999999</v>
      </c>
      <c r="AY32" s="159">
        <f t="shared" si="8"/>
        <v>2744.35</v>
      </c>
      <c r="AZ32" s="159">
        <f t="shared" si="8"/>
        <v>2652.5270000000005</v>
      </c>
      <c r="BA32" s="159">
        <f t="shared" si="8"/>
        <v>2484.4810000000002</v>
      </c>
      <c r="BB32" s="159">
        <f t="shared" si="8"/>
        <v>2465.527</v>
      </c>
      <c r="BC32" s="159">
        <f t="shared" si="8"/>
        <v>2669.0059999999999</v>
      </c>
      <c r="BD32" s="159">
        <f t="shared" si="8"/>
        <v>3249.4639999999995</v>
      </c>
      <c r="BE32" s="159">
        <f t="shared" si="8"/>
        <v>3609.0670000000005</v>
      </c>
      <c r="BF32" s="159">
        <f t="shared" si="8"/>
        <v>3944.82</v>
      </c>
      <c r="BG32" s="159">
        <f t="shared" si="8"/>
        <v>4008.6762903330882</v>
      </c>
      <c r="BH32" s="239">
        <f t="shared" si="8"/>
        <v>3420.8809999999999</v>
      </c>
      <c r="BI32" s="159">
        <f t="shared" si="8"/>
        <v>2550.1235653000672</v>
      </c>
      <c r="BJ32" s="159">
        <f t="shared" si="8"/>
        <v>2062.2246109618955</v>
      </c>
      <c r="BK32" s="159">
        <f t="shared" si="8"/>
        <v>1737.5119804834528</v>
      </c>
      <c r="BL32" s="159">
        <f t="shared" si="8"/>
        <v>1455.6900798477316</v>
      </c>
      <c r="BM32" s="159">
        <f t="shared" si="8"/>
        <v>876.97242974579706</v>
      </c>
      <c r="BN32" s="159">
        <f t="shared" si="8"/>
        <v>633.219714059539</v>
      </c>
      <c r="BO32" s="159">
        <f t="shared" si="8"/>
        <v>451.05771460709821</v>
      </c>
      <c r="BP32" s="159">
        <f t="shared" si="8"/>
        <v>292.27523465753887</v>
      </c>
      <c r="BQ32" s="159">
        <f t="shared" si="8"/>
        <v>172.17469324246855</v>
      </c>
      <c r="BR32" s="159">
        <f t="shared" si="8"/>
        <v>119.49141678258313</v>
      </c>
      <c r="BS32" s="159">
        <f t="shared" si="8"/>
        <v>80.22480311229458</v>
      </c>
      <c r="BT32" s="159">
        <f t="shared" si="8"/>
        <v>59.174369123155117</v>
      </c>
      <c r="BU32" s="159">
        <f t="shared" si="8"/>
        <v>42.607802019297836</v>
      </c>
      <c r="BV32" s="159">
        <f t="shared" si="8"/>
        <v>32.681386523429381</v>
      </c>
      <c r="BW32" s="159">
        <f t="shared" si="8"/>
        <v>17.65709169280948</v>
      </c>
      <c r="BX32" s="159">
        <f t="shared" si="8"/>
        <v>10.777682165121856</v>
      </c>
      <c r="BY32" s="159">
        <f t="shared" si="8"/>
        <v>6.5500438850929505</v>
      </c>
      <c r="BZ32" s="159">
        <f t="shared" si="8"/>
        <v>3.9203635912424146</v>
      </c>
      <c r="CA32" s="159">
        <f t="shared" si="8"/>
        <v>2.2622078097713518</v>
      </c>
      <c r="CB32" s="159">
        <f t="shared" si="8"/>
        <v>1.3238040981138131</v>
      </c>
      <c r="CC32" s="159">
        <f t="shared" si="8"/>
        <v>0.4975515146168149</v>
      </c>
      <c r="CD32" s="159">
        <f t="shared" si="8"/>
        <v>0</v>
      </c>
      <c r="CE32" s="159">
        <f t="shared" si="8"/>
        <v>0</v>
      </c>
      <c r="CF32" s="160">
        <f t="shared" si="8"/>
        <v>0</v>
      </c>
    </row>
    <row r="33" spans="1:84" ht="26.25" customHeight="1">
      <c r="A33" s="153"/>
      <c r="B33" s="69" t="s">
        <v>441</v>
      </c>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23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60"/>
    </row>
    <row r="34" spans="1:84">
      <c r="A34" s="153"/>
      <c r="B34" s="63" t="s">
        <v>428</v>
      </c>
      <c r="AH34" s="159">
        <f>'Income Support'!AH37</f>
        <v>0</v>
      </c>
      <c r="AI34" s="159">
        <f>'Income Support'!AI37</f>
        <v>7.9208541951414011</v>
      </c>
      <c r="AJ34" s="159">
        <f>'Income Support'!AJ37</f>
        <v>14.257537551254522</v>
      </c>
      <c r="AK34" s="159">
        <f>'Income Support'!AK37</f>
        <v>18.217964648825223</v>
      </c>
      <c r="AL34" s="159">
        <f>'Income Support'!AL37</f>
        <v>30.891331361051463</v>
      </c>
      <c r="AM34" s="159">
        <f>'Income Support'!AM37</f>
        <v>82.376883629470569</v>
      </c>
      <c r="AN34" s="159">
        <f>'Income Support'!AN37</f>
        <v>158.41708390282801</v>
      </c>
      <c r="AO34" s="159">
        <f>'Income Support'!AO37</f>
        <v>275.64572599092071</v>
      </c>
      <c r="AP34" s="159">
        <f>'Income Support'!AP37</f>
        <v>396.04270975706999</v>
      </c>
      <c r="AQ34" s="159">
        <f>'Income Support'!AQ37</f>
        <v>531.48931649398799</v>
      </c>
      <c r="AR34" s="159">
        <f>'Income Support'!AR37</f>
        <v>695.45099833341499</v>
      </c>
      <c r="AS34" s="159">
        <f>'Income Support'!AS37</f>
        <v>875.25438856312473</v>
      </c>
      <c r="AT34" s="159">
        <f>'Income Support'!AT37</f>
        <v>1012.7680845889809</v>
      </c>
      <c r="AU34" s="159">
        <f>'Income Support'!AU37</f>
        <v>1284.9325956024427</v>
      </c>
      <c r="AV34" s="159">
        <f>'Income Support'!AV37</f>
        <v>1549.3917064717893</v>
      </c>
      <c r="AW34" s="159">
        <f>'Income Support'!AW37</f>
        <v>1694.465297394725</v>
      </c>
      <c r="AX34" s="159">
        <f>'Income Support'!AX37</f>
        <v>1703.4202564991706</v>
      </c>
      <c r="AY34" s="159">
        <f>'Income Support'!AY37</f>
        <v>1500.1314740626374</v>
      </c>
      <c r="AZ34" s="159">
        <f>'Income Support'!AZ37</f>
        <v>1421.519831098472</v>
      </c>
      <c r="BA34" s="159">
        <f>'Income Support'!BA37</f>
        <v>1299.9456455967315</v>
      </c>
      <c r="BB34" s="159">
        <f>'Income Support'!BB37</f>
        <v>1181.8139462800841</v>
      </c>
      <c r="BC34" s="159">
        <f>'Income Support'!BC37</f>
        <v>1112.7124440704331</v>
      </c>
      <c r="BD34" s="159">
        <f>'Income Support'!BD37</f>
        <v>1077.816952234662</v>
      </c>
      <c r="BE34" s="159">
        <f>'Income Support'!BE37</f>
        <v>1056.9938777475572</v>
      </c>
      <c r="BF34" s="159">
        <f>'Income Support'!BF37</f>
        <v>607.92077511202979</v>
      </c>
      <c r="BG34" s="159">
        <f>'Income Support'!BG37</f>
        <v>239.26332801532695</v>
      </c>
      <c r="BH34" s="239"/>
      <c r="BI34" s="159"/>
      <c r="BJ34" s="159"/>
      <c r="BK34" s="159"/>
      <c r="BL34" s="159"/>
      <c r="BM34" s="159"/>
      <c r="BN34" s="159"/>
      <c r="BO34" s="159"/>
      <c r="BP34" s="159"/>
      <c r="BQ34" s="159"/>
      <c r="BR34" s="159"/>
      <c r="BS34" s="159"/>
      <c r="BT34" s="159"/>
      <c r="BU34" s="159"/>
      <c r="BV34" s="159"/>
      <c r="BW34" s="159"/>
      <c r="BX34" s="159"/>
      <c r="BY34" s="159"/>
      <c r="BZ34" s="159"/>
      <c r="CA34" s="159"/>
      <c r="CB34" s="159"/>
      <c r="CC34" s="159"/>
      <c r="CD34" s="159"/>
      <c r="CE34" s="159"/>
      <c r="CF34" s="160"/>
    </row>
    <row r="35" spans="1:84">
      <c r="A35" s="153"/>
      <c r="B35" s="63" t="s">
        <v>429</v>
      </c>
      <c r="AH35" s="159">
        <f>'Income Support'!AH38</f>
        <v>0</v>
      </c>
      <c r="AI35" s="159">
        <f>'Income Support'!AI38</f>
        <v>2.0791458048585989</v>
      </c>
      <c r="AJ35" s="159">
        <f>'Income Support'!AJ38</f>
        <v>3.7424624487454778</v>
      </c>
      <c r="AK35" s="159">
        <f>'Income Support'!AK38</f>
        <v>4.7820353511747768</v>
      </c>
      <c r="AL35" s="159">
        <f>'Income Support'!AL38</f>
        <v>8.1086686389485365</v>
      </c>
      <c r="AM35" s="159">
        <f>'Income Support'!AM38</f>
        <v>21.623116370529431</v>
      </c>
      <c r="AN35" s="159">
        <f>'Income Support'!AN38</f>
        <v>41.582916097171989</v>
      </c>
      <c r="AO35" s="159">
        <f>'Income Support'!AO38</f>
        <v>72.35427400907929</v>
      </c>
      <c r="AP35" s="159">
        <f>'Income Support'!AP38</f>
        <v>103.95729024293001</v>
      </c>
      <c r="AQ35" s="159">
        <f>'Income Support'!AQ38</f>
        <v>139.51068350601201</v>
      </c>
      <c r="AR35" s="159">
        <f>'Income Support'!AR38</f>
        <v>182.54900166658501</v>
      </c>
      <c r="AS35" s="159">
        <f>'Income Support'!AS38</f>
        <v>229.74561143687527</v>
      </c>
      <c r="AT35" s="159">
        <f>'Income Support'!AT38</f>
        <v>251.9138825897187</v>
      </c>
      <c r="AU35" s="159">
        <f>'Income Support'!AU38</f>
        <v>322.46952062524298</v>
      </c>
      <c r="AV35" s="159">
        <f>'Income Support'!AV38</f>
        <v>389.73388162224228</v>
      </c>
      <c r="AW35" s="159">
        <f>'Income Support'!AW38</f>
        <v>462.72661970850959</v>
      </c>
      <c r="AX35" s="159">
        <f>'Income Support'!AX38</f>
        <v>478.80049192921024</v>
      </c>
      <c r="AY35" s="159">
        <f>'Income Support'!AY38</f>
        <v>480.76420050781519</v>
      </c>
      <c r="AZ35" s="159">
        <f>'Income Support'!AZ38</f>
        <v>487.18098724935635</v>
      </c>
      <c r="BA35" s="159">
        <f>'Income Support'!BA38</f>
        <v>493.93324999863</v>
      </c>
      <c r="BB35" s="159">
        <f>'Income Support'!BB38</f>
        <v>496.25659195105163</v>
      </c>
      <c r="BC35" s="159">
        <f>'Income Support'!BC38</f>
        <v>496.5127764741809</v>
      </c>
      <c r="BD35" s="159">
        <f>'Income Support'!BD38</f>
        <v>485.25471579187501</v>
      </c>
      <c r="BE35" s="159">
        <f>'Income Support'!BE38</f>
        <v>489.04849039406668</v>
      </c>
      <c r="BF35" s="159">
        <f>'Income Support'!BF38</f>
        <v>147.12428187369665</v>
      </c>
      <c r="BG35" s="159">
        <f>'Income Support'!BG38</f>
        <v>64.975747559198723</v>
      </c>
      <c r="BH35" s="239"/>
      <c r="BI35" s="159"/>
      <c r="BJ35" s="159"/>
      <c r="BK35" s="159"/>
      <c r="BL35" s="159"/>
      <c r="BM35" s="159"/>
      <c r="BN35" s="159"/>
      <c r="BO35" s="159"/>
      <c r="BP35" s="159"/>
      <c r="BQ35" s="159"/>
      <c r="BR35" s="159"/>
      <c r="BS35" s="159"/>
      <c r="BT35" s="159"/>
      <c r="BU35" s="159"/>
      <c r="BV35" s="159"/>
      <c r="BW35" s="159"/>
      <c r="BX35" s="159"/>
      <c r="BY35" s="159"/>
      <c r="BZ35" s="159"/>
      <c r="CA35" s="159"/>
      <c r="CB35" s="159"/>
      <c r="CC35" s="159"/>
      <c r="CD35" s="159"/>
      <c r="CE35" s="159"/>
      <c r="CF35" s="160"/>
    </row>
    <row r="36" spans="1:84" ht="39" customHeight="1">
      <c r="A36" s="153"/>
      <c r="B36" s="56" t="s">
        <v>442</v>
      </c>
      <c r="C36" s="10"/>
      <c r="AH36" s="159"/>
      <c r="AI36" s="159"/>
      <c r="AJ36" s="159"/>
      <c r="AK36" s="159"/>
      <c r="AL36" s="159"/>
      <c r="AM36" s="159"/>
      <c r="AN36" s="159"/>
      <c r="AO36" s="159"/>
      <c r="AP36" s="159"/>
      <c r="AQ36" s="159"/>
      <c r="AR36" s="159"/>
      <c r="AS36" s="159"/>
      <c r="AT36" s="159"/>
      <c r="AU36" s="159"/>
      <c r="AV36" s="159"/>
      <c r="AW36" s="159"/>
      <c r="AX36" s="159"/>
      <c r="AY36" s="159"/>
      <c r="AZ36" s="159"/>
      <c r="BA36" s="159"/>
      <c r="BB36" s="159"/>
      <c r="BC36" s="159"/>
      <c r="BD36" s="159"/>
      <c r="BE36" s="159"/>
      <c r="BF36" s="159"/>
      <c r="BG36" s="159"/>
      <c r="BH36" s="239"/>
      <c r="BI36" s="159"/>
      <c r="BJ36" s="159"/>
      <c r="BK36" s="159"/>
      <c r="BL36" s="159"/>
      <c r="BM36" s="159"/>
      <c r="BN36" s="159"/>
      <c r="BO36" s="159"/>
      <c r="BP36" s="159"/>
      <c r="BQ36" s="159"/>
      <c r="BR36" s="159"/>
      <c r="BS36" s="159"/>
      <c r="BT36" s="159"/>
      <c r="BU36" s="159"/>
      <c r="BV36" s="159"/>
      <c r="BW36" s="159"/>
      <c r="BX36" s="159"/>
      <c r="BY36" s="159"/>
      <c r="BZ36" s="159"/>
      <c r="CA36" s="159"/>
      <c r="CB36" s="159"/>
      <c r="CC36" s="159"/>
      <c r="CD36" s="159"/>
      <c r="CE36" s="159"/>
      <c r="CF36" s="160"/>
    </row>
    <row r="37" spans="1:84">
      <c r="A37" s="153"/>
      <c r="B37" s="63" t="s">
        <v>428</v>
      </c>
      <c r="AH37" s="159">
        <f>AH6-AH26-AH34</f>
        <v>558.19701834134617</v>
      </c>
      <c r="AI37" s="159">
        <f t="shared" ref="AI37:CF38" si="9">AI6-AI26-AI34</f>
        <v>612.96139080485864</v>
      </c>
      <c r="AJ37" s="159">
        <f t="shared" si="9"/>
        <v>710.32522475643782</v>
      </c>
      <c r="AK37" s="159">
        <f t="shared" si="9"/>
        <v>902.85950535117468</v>
      </c>
      <c r="AL37" s="159">
        <f t="shared" si="9"/>
        <v>904.9506756389485</v>
      </c>
      <c r="AM37" s="159">
        <f t="shared" si="9"/>
        <v>897.80233662052933</v>
      </c>
      <c r="AN37" s="159">
        <f t="shared" si="9"/>
        <v>1024.605697097172</v>
      </c>
      <c r="AO37" s="159">
        <f t="shared" si="9"/>
        <v>1089.3438834376507</v>
      </c>
      <c r="AP37" s="159">
        <f t="shared" si="9"/>
        <v>1055.7391735762633</v>
      </c>
      <c r="AQ37" s="159">
        <f t="shared" si="9"/>
        <v>1031.3259005060122</v>
      </c>
      <c r="AR37" s="159">
        <f t="shared" si="9"/>
        <v>1138.1505813332519</v>
      </c>
      <c r="AS37" s="159">
        <f t="shared" si="9"/>
        <v>1151.5800327702086</v>
      </c>
      <c r="AT37" s="159">
        <f t="shared" si="9"/>
        <v>1264.9928467443524</v>
      </c>
      <c r="AU37" s="159">
        <f t="shared" si="9"/>
        <v>1439.8939693975572</v>
      </c>
      <c r="AV37" s="159">
        <f t="shared" si="9"/>
        <v>2139.8142028615439</v>
      </c>
      <c r="AW37" s="159">
        <f t="shared" si="9"/>
        <v>2201.1896462719415</v>
      </c>
      <c r="AX37" s="159">
        <f t="shared" si="9"/>
        <v>2222.1157435008295</v>
      </c>
      <c r="AY37" s="159">
        <f t="shared" si="9"/>
        <v>2341.0075259373625</v>
      </c>
      <c r="AZ37" s="159">
        <f t="shared" si="9"/>
        <v>2342.7761689015279</v>
      </c>
      <c r="BA37" s="159">
        <f t="shared" si="9"/>
        <v>2421.4223544032684</v>
      </c>
      <c r="BB37" s="159">
        <f t="shared" si="9"/>
        <v>2384.0520537199159</v>
      </c>
      <c r="BC37" s="159">
        <f t="shared" si="9"/>
        <v>2613.2515559295671</v>
      </c>
      <c r="BD37" s="159">
        <f t="shared" si="9"/>
        <v>2954.0410477653381</v>
      </c>
      <c r="BE37" s="159">
        <f t="shared" si="9"/>
        <v>3359.0701222524431</v>
      </c>
      <c r="BF37" s="159">
        <f t="shared" si="9"/>
        <v>3797.17622488797</v>
      </c>
      <c r="BG37" s="159">
        <f t="shared" si="9"/>
        <v>4567.6617954197345</v>
      </c>
      <c r="BH37" s="239">
        <f t="shared" si="9"/>
        <v>5970.616</v>
      </c>
      <c r="BI37" s="159">
        <f t="shared" si="9"/>
        <v>6426.2752195999992</v>
      </c>
      <c r="BJ37" s="159">
        <f t="shared" si="9"/>
        <v>6868.5436595999981</v>
      </c>
      <c r="BK37" s="159">
        <f t="shared" si="9"/>
        <v>7367.1248207140325</v>
      </c>
      <c r="BL37" s="159">
        <f t="shared" si="9"/>
        <v>7703.3184822999983</v>
      </c>
      <c r="BM37" s="159">
        <f t="shared" si="9"/>
        <v>8128.8851483600001</v>
      </c>
      <c r="BN37" s="159">
        <f t="shared" si="9"/>
        <v>8242.1568431600008</v>
      </c>
      <c r="BO37" s="159">
        <f t="shared" si="9"/>
        <v>8052.1531093099993</v>
      </c>
      <c r="BP37" s="159">
        <f t="shared" si="9"/>
        <v>7510.8751163199995</v>
      </c>
      <c r="BQ37" s="159">
        <f t="shared" si="9"/>
        <v>7041.5234761999718</v>
      </c>
      <c r="BR37" s="159">
        <f t="shared" si="9"/>
        <v>6576.0799377400017</v>
      </c>
      <c r="BS37" s="159">
        <f t="shared" si="9"/>
        <v>6078.7060508699969</v>
      </c>
      <c r="BT37" s="159">
        <f t="shared" si="9"/>
        <v>5665.5855551100012</v>
      </c>
      <c r="BU37" s="159">
        <f t="shared" si="9"/>
        <v>5367.648018240001</v>
      </c>
      <c r="BV37" s="159">
        <f t="shared" si="9"/>
        <v>5139.8772267200002</v>
      </c>
      <c r="BW37" s="159">
        <f t="shared" si="9"/>
        <v>5060.8868007399979</v>
      </c>
      <c r="BX37" s="159">
        <f t="shared" si="9"/>
        <v>5071.059797515044</v>
      </c>
      <c r="BY37" s="159">
        <f t="shared" si="9"/>
        <v>4834.2942617299996</v>
      </c>
      <c r="BZ37" s="159">
        <f t="shared" si="9"/>
        <v>4935.3102140100018</v>
      </c>
      <c r="CA37" s="159">
        <f t="shared" si="9"/>
        <v>5430.0773625226302</v>
      </c>
      <c r="CB37" s="159">
        <f t="shared" si="9"/>
        <v>5837.2140374469855</v>
      </c>
      <c r="CC37" s="159">
        <f t="shared" si="9"/>
        <v>5879.8973496467815</v>
      </c>
      <c r="CD37" s="159">
        <f t="shared" si="9"/>
        <v>5690.7646152028765</v>
      </c>
      <c r="CE37" s="159">
        <f t="shared" si="9"/>
        <v>5371.7062237313166</v>
      </c>
      <c r="CF37" s="160">
        <f t="shared" si="9"/>
        <v>5231.9520868167738</v>
      </c>
    </row>
    <row r="38" spans="1:84">
      <c r="A38" s="153"/>
      <c r="B38" s="63" t="s">
        <v>429</v>
      </c>
      <c r="AH38" s="159">
        <f>AH7-AH27-AH35</f>
        <v>122.48885855444965</v>
      </c>
      <c r="AI38" s="159">
        <f t="shared" si="9"/>
        <v>135.50345032628894</v>
      </c>
      <c r="AJ38" s="159">
        <f t="shared" si="9"/>
        <v>158.77587496458787</v>
      </c>
      <c r="AK38" s="159">
        <f t="shared" si="9"/>
        <v>181.18301720587004</v>
      </c>
      <c r="AL38" s="159">
        <f t="shared" si="9"/>
        <v>237.14552497216258</v>
      </c>
      <c r="AM38" s="159">
        <f t="shared" si="9"/>
        <v>264.28618243071281</v>
      </c>
      <c r="AN38" s="159">
        <f t="shared" si="9"/>
        <v>290.40944935154596</v>
      </c>
      <c r="AO38" s="159">
        <f t="shared" si="9"/>
        <v>333.52657011534467</v>
      </c>
      <c r="AP38" s="159">
        <f t="shared" si="9"/>
        <v>402.43592056818107</v>
      </c>
      <c r="AQ38" s="159">
        <f t="shared" si="9"/>
        <v>408.95742538603349</v>
      </c>
      <c r="AR38" s="159">
        <f t="shared" si="9"/>
        <v>530.26624320652672</v>
      </c>
      <c r="AS38" s="159">
        <f t="shared" si="9"/>
        <v>583.9168228464581</v>
      </c>
      <c r="AT38" s="159">
        <f t="shared" si="9"/>
        <v>724.57480122926722</v>
      </c>
      <c r="AU38" s="159">
        <f t="shared" si="9"/>
        <v>900.23829633808691</v>
      </c>
      <c r="AV38" s="159">
        <f t="shared" si="9"/>
        <v>1253.9036907194984</v>
      </c>
      <c r="AW38" s="159">
        <f t="shared" si="9"/>
        <v>1569.0051014695946</v>
      </c>
      <c r="AX38" s="159">
        <f t="shared" si="9"/>
        <v>1978.0885080707899</v>
      </c>
      <c r="AY38" s="159">
        <f t="shared" si="9"/>
        <v>2391.6807994921851</v>
      </c>
      <c r="AZ38" s="159">
        <f t="shared" si="9"/>
        <v>2635.9840127506436</v>
      </c>
      <c r="BA38" s="159">
        <f t="shared" si="9"/>
        <v>2774.32275000137</v>
      </c>
      <c r="BB38" s="159">
        <f t="shared" si="9"/>
        <v>2920.9294080489485</v>
      </c>
      <c r="BC38" s="159">
        <f t="shared" si="9"/>
        <v>3049.8092235258191</v>
      </c>
      <c r="BD38" s="159">
        <f t="shared" si="9"/>
        <v>3269.2992842081248</v>
      </c>
      <c r="BE38" s="159">
        <f t="shared" si="9"/>
        <v>3517.4435096059333</v>
      </c>
      <c r="BF38" s="159">
        <f t="shared" si="9"/>
        <v>3757.8457181263038</v>
      </c>
      <c r="BG38" s="159">
        <f t="shared" si="9"/>
        <v>4017.4012524408013</v>
      </c>
      <c r="BH38" s="239">
        <f t="shared" si="9"/>
        <v>3953.7842532317363</v>
      </c>
      <c r="BI38" s="159">
        <f t="shared" si="9"/>
        <v>3950.3417630533431</v>
      </c>
      <c r="BJ38" s="159">
        <f t="shared" si="9"/>
        <v>4100.6338335056571</v>
      </c>
      <c r="BK38" s="159">
        <f t="shared" si="9"/>
        <v>4642.9075633741932</v>
      </c>
      <c r="BL38" s="159">
        <f t="shared" si="9"/>
        <v>4799.5690843548891</v>
      </c>
      <c r="BM38" s="159">
        <f t="shared" si="9"/>
        <v>5413.8919304595684</v>
      </c>
      <c r="BN38" s="159">
        <f t="shared" si="9"/>
        <v>5706.3128426790163</v>
      </c>
      <c r="BO38" s="159">
        <f>BO7-BO27-BO35</f>
        <v>6042.9685290972529</v>
      </c>
      <c r="BP38" s="159">
        <f t="shared" si="9"/>
        <v>6888.0399773750541</v>
      </c>
      <c r="BQ38" s="159">
        <f t="shared" si="9"/>
        <v>7868.9157778272302</v>
      </c>
      <c r="BR38" s="159">
        <f t="shared" si="9"/>
        <v>9180.1627341628191</v>
      </c>
      <c r="BS38" s="159">
        <f t="shared" si="9"/>
        <v>10046.023330066584</v>
      </c>
      <c r="BT38" s="159">
        <f t="shared" si="9"/>
        <v>10242.641296117346</v>
      </c>
      <c r="BU38" s="159">
        <f t="shared" si="9"/>
        <v>10670.527998548816</v>
      </c>
      <c r="BV38" s="159">
        <f t="shared" si="9"/>
        <v>10538.156249457021</v>
      </c>
      <c r="BW38" s="159">
        <f t="shared" si="9"/>
        <v>9340.4381911359069</v>
      </c>
      <c r="BX38" s="159">
        <f t="shared" si="9"/>
        <v>8861.3233006522405</v>
      </c>
      <c r="BY38" s="159">
        <f t="shared" si="9"/>
        <v>8182.6180954689144</v>
      </c>
      <c r="BZ38" s="159">
        <f t="shared" si="9"/>
        <v>7561.9659818199434</v>
      </c>
      <c r="CA38" s="159">
        <f t="shared" si="9"/>
        <v>7845.5343420531899</v>
      </c>
      <c r="CB38" s="159">
        <f t="shared" si="9"/>
        <v>7869.7533950648467</v>
      </c>
      <c r="CC38" s="159">
        <f t="shared" si="9"/>
        <v>7144.5815224479966</v>
      </c>
      <c r="CD38" s="159">
        <f t="shared" si="9"/>
        <v>6214.0928544483395</v>
      </c>
      <c r="CE38" s="159">
        <f t="shared" si="9"/>
        <v>5753.7643454638164</v>
      </c>
      <c r="CF38" s="160">
        <f t="shared" si="9"/>
        <v>4318.9211822665247</v>
      </c>
    </row>
    <row r="39" spans="1:84">
      <c r="A39" s="153"/>
      <c r="B39" s="63" t="s">
        <v>430</v>
      </c>
      <c r="AH39" s="159">
        <f>AH8-AH28</f>
        <v>151.84914468732393</v>
      </c>
      <c r="AI39" s="159">
        <f t="shared" ref="AI39:CF41" si="10">AI8-AI28</f>
        <v>161.396546</v>
      </c>
      <c r="AJ39" s="159">
        <f t="shared" si="10"/>
        <v>189.91550753846153</v>
      </c>
      <c r="AK39" s="159">
        <f t="shared" si="10"/>
        <v>266.61219299999999</v>
      </c>
      <c r="AL39" s="159">
        <f t="shared" si="10"/>
        <v>407.03757974999996</v>
      </c>
      <c r="AM39" s="159">
        <f t="shared" si="10"/>
        <v>537.33116100000007</v>
      </c>
      <c r="AN39" s="159">
        <f t="shared" si="10"/>
        <v>613.02091249999989</v>
      </c>
      <c r="AO39" s="159">
        <f t="shared" si="10"/>
        <v>753.53722142857146</v>
      </c>
      <c r="AP39" s="159">
        <f t="shared" si="10"/>
        <v>863.89682319999997</v>
      </c>
      <c r="AQ39" s="159">
        <f t="shared" si="10"/>
        <v>908.76331000000005</v>
      </c>
      <c r="AR39" s="159">
        <f t="shared" si="10"/>
        <v>975.37345499999992</v>
      </c>
      <c r="AS39" s="159">
        <f t="shared" si="10"/>
        <v>1015.1541500000002</v>
      </c>
      <c r="AT39" s="159">
        <f t="shared" si="10"/>
        <v>1254.7130353333334</v>
      </c>
      <c r="AU39" s="159">
        <f t="shared" si="10"/>
        <v>1621.8660026666669</v>
      </c>
      <c r="AV39" s="159">
        <f t="shared" si="10"/>
        <v>1951.8019856666667</v>
      </c>
      <c r="AW39" s="159">
        <f t="shared" si="10"/>
        <v>2094.2903453333338</v>
      </c>
      <c r="AX39" s="159">
        <f t="shared" si="10"/>
        <v>2485.806</v>
      </c>
      <c r="AY39" s="159">
        <f t="shared" si="10"/>
        <v>2644.2919999999999</v>
      </c>
      <c r="AZ39" s="159">
        <f t="shared" si="10"/>
        <v>2657.2889999999998</v>
      </c>
      <c r="BA39" s="159">
        <f t="shared" si="10"/>
        <v>2485.8690000000001</v>
      </c>
      <c r="BB39" s="159">
        <f t="shared" si="10"/>
        <v>2337.3530000000001</v>
      </c>
      <c r="BC39" s="159">
        <f t="shared" si="10"/>
        <v>2195.8409999999999</v>
      </c>
      <c r="BD39" s="159">
        <f t="shared" si="10"/>
        <v>2168.2460000000001</v>
      </c>
      <c r="BE39" s="159">
        <f t="shared" si="10"/>
        <v>2109.9670000000001</v>
      </c>
      <c r="BF39" s="159">
        <f t="shared" si="10"/>
        <v>2011.06</v>
      </c>
      <c r="BG39" s="159">
        <f t="shared" si="10"/>
        <v>2161.7719999999999</v>
      </c>
      <c r="BH39" s="239">
        <f t="shared" si="10"/>
        <v>2217.1601861909335</v>
      </c>
      <c r="BI39" s="159">
        <f t="shared" si="10"/>
        <v>2105.6454449380922</v>
      </c>
      <c r="BJ39" s="159">
        <f t="shared" si="10"/>
        <v>2116.3850352606423</v>
      </c>
      <c r="BK39" s="159">
        <f t="shared" si="10"/>
        <v>2145.6769502982315</v>
      </c>
      <c r="BL39" s="159">
        <f t="shared" si="10"/>
        <v>2042.0937964678544</v>
      </c>
      <c r="BM39" s="159">
        <f t="shared" si="10"/>
        <v>2268.9005564261188</v>
      </c>
      <c r="BN39" s="159">
        <f t="shared" si="10"/>
        <v>2200.6879547325525</v>
      </c>
      <c r="BO39" s="159">
        <f t="shared" si="10"/>
        <v>2046.557400271515</v>
      </c>
      <c r="BP39" s="159">
        <f t="shared" si="10"/>
        <v>1928.7480865398493</v>
      </c>
      <c r="BQ39" s="159">
        <f t="shared" si="10"/>
        <v>1730.1651089447923</v>
      </c>
      <c r="BR39" s="159">
        <f t="shared" si="10"/>
        <v>1605.1906213365639</v>
      </c>
      <c r="BS39" s="159">
        <f t="shared" si="10"/>
        <v>1495.4882819575969</v>
      </c>
      <c r="BT39" s="159">
        <f t="shared" si="10"/>
        <v>1351.1295209249047</v>
      </c>
      <c r="BU39" s="159">
        <f t="shared" si="10"/>
        <v>1311.174943642415</v>
      </c>
      <c r="BV39" s="159">
        <f t="shared" si="10"/>
        <v>1098.2113015943776</v>
      </c>
      <c r="BW39" s="159">
        <f t="shared" si="10"/>
        <v>704.12245497806555</v>
      </c>
      <c r="BX39" s="159">
        <f t="shared" si="10"/>
        <v>555.6726519230325</v>
      </c>
      <c r="BY39" s="159">
        <f t="shared" si="10"/>
        <v>351.16420421819117</v>
      </c>
      <c r="BZ39" s="159">
        <f t="shared" si="10"/>
        <v>348.28964027223475</v>
      </c>
      <c r="CA39" s="159">
        <f t="shared" si="10"/>
        <v>228.55516973283275</v>
      </c>
      <c r="CB39" s="159">
        <f t="shared" si="10"/>
        <v>169.72174811468204</v>
      </c>
      <c r="CC39" s="159">
        <f t="shared" si="10"/>
        <v>30.732703274682077</v>
      </c>
      <c r="CD39" s="159">
        <f t="shared" si="10"/>
        <v>0</v>
      </c>
      <c r="CE39" s="159">
        <f t="shared" si="10"/>
        <v>0</v>
      </c>
      <c r="CF39" s="160">
        <f t="shared" si="10"/>
        <v>0</v>
      </c>
    </row>
    <row r="40" spans="1:84">
      <c r="A40" s="153"/>
      <c r="B40" s="63" t="s">
        <v>431</v>
      </c>
      <c r="AH40" s="159">
        <f>AH9-AH29</f>
        <v>421.52873383365204</v>
      </c>
      <c r="AI40" s="159">
        <f t="shared" si="10"/>
        <v>428.076753</v>
      </c>
      <c r="AJ40" s="159">
        <f t="shared" si="10"/>
        <v>660.61226599999998</v>
      </c>
      <c r="AK40" s="159">
        <f t="shared" si="10"/>
        <v>1264.965091</v>
      </c>
      <c r="AL40" s="159">
        <f t="shared" si="10"/>
        <v>2209.4104600000001</v>
      </c>
      <c r="AM40" s="159">
        <f t="shared" si="10"/>
        <v>2825.5711942500002</v>
      </c>
      <c r="AN40" s="159">
        <f t="shared" si="10"/>
        <v>3220.5594852500003</v>
      </c>
      <c r="AO40" s="159">
        <f t="shared" si="10"/>
        <v>3645.8768322857145</v>
      </c>
      <c r="AP40" s="159">
        <f t="shared" si="10"/>
        <v>3761.7295313333334</v>
      </c>
      <c r="AQ40" s="159">
        <f t="shared" si="10"/>
        <v>3448.8278886666667</v>
      </c>
      <c r="AR40" s="159">
        <f t="shared" si="10"/>
        <v>2611.4259440000001</v>
      </c>
      <c r="AS40" s="159">
        <f t="shared" si="10"/>
        <v>2276.3142769999999</v>
      </c>
      <c r="AT40" s="159">
        <f t="shared" si="10"/>
        <v>2563.941902</v>
      </c>
      <c r="AU40" s="159">
        <f t="shared" si="10"/>
        <v>3636.3055476666668</v>
      </c>
      <c r="AV40" s="159">
        <f t="shared" si="10"/>
        <v>4663.306947</v>
      </c>
      <c r="AW40" s="159">
        <f t="shared" si="10"/>
        <v>4967.275426666667</v>
      </c>
      <c r="AX40" s="159">
        <f t="shared" si="10"/>
        <v>4363</v>
      </c>
      <c r="AY40" s="159">
        <f t="shared" si="10"/>
        <v>4163</v>
      </c>
      <c r="AZ40" s="159">
        <f t="shared" si="10"/>
        <v>3702.2150000000001</v>
      </c>
      <c r="BA40" s="159">
        <f t="shared" si="10"/>
        <v>3088.4580000000001</v>
      </c>
      <c r="BB40" s="159">
        <f t="shared" si="10"/>
        <v>2778.4490000000001</v>
      </c>
      <c r="BC40" s="159">
        <f t="shared" si="10"/>
        <v>2511.067</v>
      </c>
      <c r="BD40" s="159">
        <f t="shared" si="10"/>
        <v>2130.2660000000001</v>
      </c>
      <c r="BE40" s="159">
        <f t="shared" si="10"/>
        <v>1851.8090000000002</v>
      </c>
      <c r="BF40" s="159">
        <f t="shared" si="10"/>
        <v>1815.6551379400003</v>
      </c>
      <c r="BG40" s="159">
        <f t="shared" si="10"/>
        <v>1796.0921970551724</v>
      </c>
      <c r="BH40" s="239">
        <f t="shared" si="10"/>
        <v>1616.366</v>
      </c>
      <c r="BI40" s="159">
        <f t="shared" si="10"/>
        <v>1800.8370419799328</v>
      </c>
      <c r="BJ40" s="159">
        <f t="shared" si="10"/>
        <v>1949.6482782981043</v>
      </c>
      <c r="BK40" s="159">
        <f t="shared" si="10"/>
        <v>1817.4577446102965</v>
      </c>
      <c r="BL40" s="159">
        <f t="shared" si="10"/>
        <v>2129.1275195499998</v>
      </c>
      <c r="BM40" s="159">
        <f t="shared" si="10"/>
        <v>3595.32545321</v>
      </c>
      <c r="BN40" s="159">
        <f t="shared" si="10"/>
        <v>3672.3248568335066</v>
      </c>
      <c r="BO40" s="159">
        <f t="shared" si="10"/>
        <v>4184.1081413699985</v>
      </c>
      <c r="BP40" s="159">
        <f t="shared" si="10"/>
        <v>4507.4715771600004</v>
      </c>
      <c r="BQ40" s="159">
        <f t="shared" si="10"/>
        <v>3811.3202527161902</v>
      </c>
      <c r="BR40" s="159">
        <f t="shared" si="10"/>
        <v>2695.8303489699992</v>
      </c>
      <c r="BS40" s="159">
        <f t="shared" si="10"/>
        <v>2003.6174202700001</v>
      </c>
      <c r="BT40" s="159">
        <f t="shared" si="10"/>
        <v>1611.2098276999998</v>
      </c>
      <c r="BU40" s="159">
        <f t="shared" si="10"/>
        <v>1442.7194395999989</v>
      </c>
      <c r="BV40" s="159">
        <f t="shared" si="10"/>
        <v>1143.9083112699998</v>
      </c>
      <c r="BW40" s="159">
        <f t="shared" si="10"/>
        <v>602.98041054999987</v>
      </c>
      <c r="BX40" s="159">
        <f t="shared" si="10"/>
        <v>435.35880446500005</v>
      </c>
      <c r="BY40" s="159">
        <f t="shared" si="10"/>
        <v>300.02276639000007</v>
      </c>
      <c r="BZ40" s="159">
        <f t="shared" si="10"/>
        <v>225.14763905999999</v>
      </c>
      <c r="CA40" s="159">
        <f t="shared" si="10"/>
        <v>145.57068487767975</v>
      </c>
      <c r="CB40" s="159">
        <f t="shared" si="10"/>
        <v>100.04390996363506</v>
      </c>
      <c r="CC40" s="159">
        <f t="shared" si="10"/>
        <v>4.7979911751287547</v>
      </c>
      <c r="CD40" s="159">
        <f t="shared" si="10"/>
        <v>0</v>
      </c>
      <c r="CE40" s="159">
        <f t="shared" si="10"/>
        <v>0</v>
      </c>
      <c r="CF40" s="160">
        <f t="shared" si="10"/>
        <v>0</v>
      </c>
    </row>
    <row r="41" spans="1:84">
      <c r="A41" s="153"/>
      <c r="B41" s="63" t="s">
        <v>432</v>
      </c>
      <c r="AH41" s="159">
        <f>AH10-AH30</f>
        <v>19.429980786885245</v>
      </c>
      <c r="AI41" s="159">
        <f t="shared" si="10"/>
        <v>24.98140386885246</v>
      </c>
      <c r="AJ41" s="159">
        <f t="shared" si="10"/>
        <v>31.485480586666668</v>
      </c>
      <c r="AK41" s="159">
        <f t="shared" si="10"/>
        <v>42.065662942955178</v>
      </c>
      <c r="AL41" s="159">
        <f t="shared" si="10"/>
        <v>58.989153888888886</v>
      </c>
      <c r="AM41" s="159">
        <f t="shared" si="10"/>
        <v>80.04656019875776</v>
      </c>
      <c r="AN41" s="159">
        <f t="shared" si="10"/>
        <v>100.63385805128205</v>
      </c>
      <c r="AO41" s="159">
        <f t="shared" si="10"/>
        <v>103.59578001843317</v>
      </c>
      <c r="AP41" s="159">
        <f t="shared" si="10"/>
        <v>135.62299025555555</v>
      </c>
      <c r="AQ41" s="159">
        <f t="shared" si="10"/>
        <v>195.83484244128789</v>
      </c>
      <c r="AR41" s="159">
        <f t="shared" si="10"/>
        <v>126.39782312688821</v>
      </c>
      <c r="AS41" s="159">
        <f t="shared" si="10"/>
        <v>125.84043405</v>
      </c>
      <c r="AT41" s="159">
        <f t="shared" si="10"/>
        <v>220.96582318101412</v>
      </c>
      <c r="AU41" s="159">
        <f t="shared" si="10"/>
        <v>356.26081221506735</v>
      </c>
      <c r="AV41" s="159">
        <f t="shared" si="10"/>
        <v>253.07357532492722</v>
      </c>
      <c r="AW41" s="159">
        <f t="shared" si="10"/>
        <v>248.79294115522868</v>
      </c>
      <c r="AX41" s="159">
        <f t="shared" si="10"/>
        <v>369.89999999999884</v>
      </c>
      <c r="AY41" s="159">
        <f t="shared" si="10"/>
        <v>427.30699999999945</v>
      </c>
      <c r="AZ41" s="159">
        <f t="shared" si="10"/>
        <v>378.41800000000001</v>
      </c>
      <c r="BA41" s="159">
        <f t="shared" si="10"/>
        <v>335.34300000000093</v>
      </c>
      <c r="BB41" s="159">
        <f t="shared" si="10"/>
        <v>309.75799999999867</v>
      </c>
      <c r="BC41" s="159">
        <f t="shared" si="10"/>
        <v>230.18900000000011</v>
      </c>
      <c r="BD41" s="159">
        <f t="shared" si="10"/>
        <v>222.10499999999894</v>
      </c>
      <c r="BE41" s="159">
        <f t="shared" si="10"/>
        <v>243.31711941217159</v>
      </c>
      <c r="BF41" s="159">
        <f t="shared" si="10"/>
        <v>261.18071095259984</v>
      </c>
      <c r="BG41" s="159">
        <f t="shared" si="10"/>
        <v>391.25825241992959</v>
      </c>
      <c r="BH41" s="239">
        <f t="shared" si="10"/>
        <v>579.968560577331</v>
      </c>
      <c r="BI41" s="159">
        <f t="shared" si="10"/>
        <v>568.00879661356441</v>
      </c>
      <c r="BJ41" s="159">
        <f t="shared" si="10"/>
        <v>571.75198014370062</v>
      </c>
      <c r="BK41" s="159">
        <f t="shared" si="10"/>
        <v>501.8893751028902</v>
      </c>
      <c r="BL41" s="159">
        <f t="shared" si="10"/>
        <v>450.18861358952347</v>
      </c>
      <c r="BM41" s="159">
        <f t="shared" si="10"/>
        <v>500.43241755851398</v>
      </c>
      <c r="BN41" s="159">
        <f t="shared" si="10"/>
        <v>593.08102332709927</v>
      </c>
      <c r="BO41" s="159">
        <f t="shared" si="10"/>
        <v>612.21709897413382</v>
      </c>
      <c r="BP41" s="159">
        <f t="shared" si="10"/>
        <v>674.75149356755662</v>
      </c>
      <c r="BQ41" s="159">
        <f t="shared" si="10"/>
        <v>709.39838687550969</v>
      </c>
      <c r="BR41" s="159">
        <f t="shared" si="10"/>
        <v>715.09465586803412</v>
      </c>
      <c r="BS41" s="159">
        <f t="shared" si="10"/>
        <v>732.25916753352351</v>
      </c>
      <c r="BT41" s="159">
        <f t="shared" si="10"/>
        <v>722.36732731459915</v>
      </c>
      <c r="BU41" s="159">
        <f t="shared" si="10"/>
        <v>755.95652884947106</v>
      </c>
      <c r="BV41" s="159">
        <f t="shared" si="10"/>
        <v>705.31681550517283</v>
      </c>
      <c r="BW41" s="159">
        <f t="shared" si="10"/>
        <v>652.351290323223</v>
      </c>
      <c r="BX41" s="159">
        <f t="shared" si="10"/>
        <v>512.98754985460789</v>
      </c>
      <c r="BY41" s="159">
        <f t="shared" si="10"/>
        <v>409.10326769503746</v>
      </c>
      <c r="BZ41" s="159">
        <f t="shared" si="10"/>
        <v>512.41138543657814</v>
      </c>
      <c r="CA41" s="159">
        <f t="shared" si="10"/>
        <v>411.02755488973054</v>
      </c>
      <c r="CB41" s="159">
        <f t="shared" si="10"/>
        <v>367.70848123554595</v>
      </c>
      <c r="CC41" s="159">
        <f t="shared" si="10"/>
        <v>76.741656144943079</v>
      </c>
      <c r="CD41" s="159">
        <f t="shared" si="10"/>
        <v>0.24460524092796793</v>
      </c>
      <c r="CE41" s="159">
        <f t="shared" si="10"/>
        <v>0.244658415603004</v>
      </c>
      <c r="CF41" s="160">
        <f t="shared" si="10"/>
        <v>0.24519106109360939</v>
      </c>
    </row>
    <row r="42" spans="1:84" ht="26.25" customHeight="1">
      <c r="A42" s="153"/>
      <c r="B42" s="65" t="s">
        <v>433</v>
      </c>
      <c r="AH42" s="159">
        <f>SUM(AH38:AH41)</f>
        <v>715.29671786231086</v>
      </c>
      <c r="AI42" s="159">
        <f t="shared" ref="AI42:CF42" si="11">SUM(AI38:AI41)</f>
        <v>749.95815319514134</v>
      </c>
      <c r="AJ42" s="159">
        <f t="shared" si="11"/>
        <v>1040.789129089716</v>
      </c>
      <c r="AK42" s="159">
        <f t="shared" si="11"/>
        <v>1754.8259641488253</v>
      </c>
      <c r="AL42" s="159">
        <f t="shared" si="11"/>
        <v>2912.5827186110514</v>
      </c>
      <c r="AM42" s="159">
        <f t="shared" si="11"/>
        <v>3707.2350978794707</v>
      </c>
      <c r="AN42" s="159">
        <f t="shared" si="11"/>
        <v>4224.6237051528278</v>
      </c>
      <c r="AO42" s="159">
        <f t="shared" si="11"/>
        <v>4836.5364038480639</v>
      </c>
      <c r="AP42" s="159">
        <f t="shared" si="11"/>
        <v>5163.6852653570695</v>
      </c>
      <c r="AQ42" s="159">
        <f t="shared" si="11"/>
        <v>4962.3834664939886</v>
      </c>
      <c r="AR42" s="159">
        <f t="shared" si="11"/>
        <v>4243.4634653334151</v>
      </c>
      <c r="AS42" s="159">
        <f t="shared" si="11"/>
        <v>4001.2256838964586</v>
      </c>
      <c r="AT42" s="159">
        <f t="shared" si="11"/>
        <v>4764.1955617436151</v>
      </c>
      <c r="AU42" s="159">
        <f t="shared" si="11"/>
        <v>6514.6706588864881</v>
      </c>
      <c r="AV42" s="159">
        <f t="shared" si="11"/>
        <v>8122.086198711092</v>
      </c>
      <c r="AW42" s="159">
        <f t="shared" si="11"/>
        <v>8879.3638146248231</v>
      </c>
      <c r="AX42" s="159">
        <f t="shared" si="11"/>
        <v>9196.7945080707887</v>
      </c>
      <c r="AY42" s="159">
        <f t="shared" si="11"/>
        <v>9626.2797994921839</v>
      </c>
      <c r="AZ42" s="159">
        <f t="shared" si="11"/>
        <v>9373.9060127506436</v>
      </c>
      <c r="BA42" s="159">
        <f t="shared" si="11"/>
        <v>8683.992750001371</v>
      </c>
      <c r="BB42" s="159">
        <f t="shared" si="11"/>
        <v>8346.4894080489466</v>
      </c>
      <c r="BC42" s="159">
        <f t="shared" si="11"/>
        <v>7986.9062235258198</v>
      </c>
      <c r="BD42" s="159">
        <f t="shared" si="11"/>
        <v>7789.9162842081232</v>
      </c>
      <c r="BE42" s="159">
        <f t="shared" si="11"/>
        <v>7722.5366290181055</v>
      </c>
      <c r="BF42" s="159">
        <f t="shared" si="11"/>
        <v>7845.7415670189039</v>
      </c>
      <c r="BG42" s="159">
        <f t="shared" si="11"/>
        <v>8366.5237019159031</v>
      </c>
      <c r="BH42" s="239">
        <f t="shared" si="11"/>
        <v>8367.2790000000005</v>
      </c>
      <c r="BI42" s="159">
        <f t="shared" si="11"/>
        <v>8424.8330465849322</v>
      </c>
      <c r="BJ42" s="159">
        <f t="shared" si="11"/>
        <v>8738.4191272081043</v>
      </c>
      <c r="BK42" s="159">
        <f t="shared" si="11"/>
        <v>9107.9316333856113</v>
      </c>
      <c r="BL42" s="159">
        <f t="shared" si="11"/>
        <v>9420.9790139622673</v>
      </c>
      <c r="BM42" s="159">
        <f t="shared" si="11"/>
        <v>11778.5503576542</v>
      </c>
      <c r="BN42" s="159">
        <f t="shared" si="11"/>
        <v>12172.406677572175</v>
      </c>
      <c r="BO42" s="159">
        <f t="shared" si="11"/>
        <v>12885.8511697129</v>
      </c>
      <c r="BP42" s="159">
        <f t="shared" si="11"/>
        <v>13999.011134642462</v>
      </c>
      <c r="BQ42" s="159">
        <f t="shared" si="11"/>
        <v>14119.799526363722</v>
      </c>
      <c r="BR42" s="159">
        <f t="shared" si="11"/>
        <v>14196.278360337416</v>
      </c>
      <c r="BS42" s="159">
        <f t="shared" si="11"/>
        <v>14277.388199827705</v>
      </c>
      <c r="BT42" s="159">
        <f t="shared" si="11"/>
        <v>13927.347972056852</v>
      </c>
      <c r="BU42" s="159">
        <f t="shared" si="11"/>
        <v>14180.3789106407</v>
      </c>
      <c r="BV42" s="159">
        <f t="shared" si="11"/>
        <v>13485.592677826571</v>
      </c>
      <c r="BW42" s="159">
        <f t="shared" si="11"/>
        <v>11299.892346987195</v>
      </c>
      <c r="BX42" s="159">
        <f t="shared" si="11"/>
        <v>10365.342306894881</v>
      </c>
      <c r="BY42" s="159">
        <f t="shared" si="11"/>
        <v>9242.908333772144</v>
      </c>
      <c r="BZ42" s="159">
        <f t="shared" si="11"/>
        <v>8647.8146465887567</v>
      </c>
      <c r="CA42" s="159">
        <f t="shared" si="11"/>
        <v>8630.6877515534325</v>
      </c>
      <c r="CB42" s="159">
        <f t="shared" si="11"/>
        <v>8507.2275343787096</v>
      </c>
      <c r="CC42" s="159">
        <f t="shared" si="11"/>
        <v>7256.8538730427499</v>
      </c>
      <c r="CD42" s="159">
        <f t="shared" si="11"/>
        <v>6214.3374596892672</v>
      </c>
      <c r="CE42" s="159">
        <f t="shared" si="11"/>
        <v>5754.0090038794197</v>
      </c>
      <c r="CF42" s="160">
        <f t="shared" si="11"/>
        <v>4319.1663733276182</v>
      </c>
    </row>
    <row r="43" spans="1:84">
      <c r="A43" s="153"/>
      <c r="B43" s="65" t="s">
        <v>434</v>
      </c>
      <c r="AH43" s="159">
        <f>AH42+AH37</f>
        <v>1273.4937362036571</v>
      </c>
      <c r="AI43" s="159">
        <f t="shared" ref="AI43:CF43" si="12">AI42+AI37</f>
        <v>1362.9195439999999</v>
      </c>
      <c r="AJ43" s="159">
        <f t="shared" si="12"/>
        <v>1751.1143538461538</v>
      </c>
      <c r="AK43" s="159">
        <f t="shared" si="12"/>
        <v>2657.6854695000002</v>
      </c>
      <c r="AL43" s="159">
        <f t="shared" si="12"/>
        <v>3817.5333942500001</v>
      </c>
      <c r="AM43" s="159">
        <f t="shared" si="12"/>
        <v>4605.0374345</v>
      </c>
      <c r="AN43" s="159">
        <f t="shared" si="12"/>
        <v>5249.22940225</v>
      </c>
      <c r="AO43" s="159">
        <f t="shared" si="12"/>
        <v>5925.8802872857141</v>
      </c>
      <c r="AP43" s="159">
        <f t="shared" si="12"/>
        <v>6219.4244389333326</v>
      </c>
      <c r="AQ43" s="159">
        <f t="shared" si="12"/>
        <v>5993.7093670000013</v>
      </c>
      <c r="AR43" s="159">
        <f t="shared" si="12"/>
        <v>5381.6140466666675</v>
      </c>
      <c r="AS43" s="159">
        <f t="shared" si="12"/>
        <v>5152.8057166666676</v>
      </c>
      <c r="AT43" s="159">
        <f t="shared" si="12"/>
        <v>6029.1884084879675</v>
      </c>
      <c r="AU43" s="159">
        <f t="shared" si="12"/>
        <v>7954.5646282840453</v>
      </c>
      <c r="AV43" s="159">
        <f t="shared" si="12"/>
        <v>10261.900401572635</v>
      </c>
      <c r="AW43" s="159">
        <f t="shared" si="12"/>
        <v>11080.553460896765</v>
      </c>
      <c r="AX43" s="159">
        <f t="shared" si="12"/>
        <v>11418.910251571619</v>
      </c>
      <c r="AY43" s="159">
        <f t="shared" si="12"/>
        <v>11967.287325429546</v>
      </c>
      <c r="AZ43" s="159">
        <f t="shared" si="12"/>
        <v>11716.682181652171</v>
      </c>
      <c r="BA43" s="159">
        <f t="shared" si="12"/>
        <v>11105.415104404639</v>
      </c>
      <c r="BB43" s="159">
        <f t="shared" si="12"/>
        <v>10730.541461768862</v>
      </c>
      <c r="BC43" s="159">
        <f t="shared" si="12"/>
        <v>10600.157779455387</v>
      </c>
      <c r="BD43" s="159">
        <f t="shared" si="12"/>
        <v>10743.957331973461</v>
      </c>
      <c r="BE43" s="159">
        <f t="shared" si="12"/>
        <v>11081.606751270549</v>
      </c>
      <c r="BF43" s="159">
        <f t="shared" si="12"/>
        <v>11642.917791906873</v>
      </c>
      <c r="BG43" s="159">
        <f t="shared" si="12"/>
        <v>12934.185497335639</v>
      </c>
      <c r="BH43" s="239">
        <f t="shared" si="12"/>
        <v>14337.895</v>
      </c>
      <c r="BI43" s="159">
        <f t="shared" si="12"/>
        <v>14851.108266184932</v>
      </c>
      <c r="BJ43" s="159">
        <f t="shared" si="12"/>
        <v>15606.962786808102</v>
      </c>
      <c r="BK43" s="159">
        <f t="shared" si="12"/>
        <v>16475.056454099642</v>
      </c>
      <c r="BL43" s="159">
        <f t="shared" si="12"/>
        <v>17124.297496262265</v>
      </c>
      <c r="BM43" s="159">
        <f t="shared" si="12"/>
        <v>19907.435506014201</v>
      </c>
      <c r="BN43" s="159">
        <f t="shared" si="12"/>
        <v>20414.563520732176</v>
      </c>
      <c r="BO43" s="159">
        <f t="shared" si="12"/>
        <v>20938.004279022898</v>
      </c>
      <c r="BP43" s="159">
        <f t="shared" si="12"/>
        <v>21509.88625096246</v>
      </c>
      <c r="BQ43" s="159">
        <f t="shared" si="12"/>
        <v>21161.323002563695</v>
      </c>
      <c r="BR43" s="159">
        <f t="shared" si="12"/>
        <v>20772.358298077415</v>
      </c>
      <c r="BS43" s="159">
        <f t="shared" si="12"/>
        <v>20356.094250697701</v>
      </c>
      <c r="BT43" s="159">
        <f t="shared" si="12"/>
        <v>19592.933527166853</v>
      </c>
      <c r="BU43" s="159">
        <f t="shared" si="12"/>
        <v>19548.026928880703</v>
      </c>
      <c r="BV43" s="159">
        <f t="shared" si="12"/>
        <v>18625.469904546571</v>
      </c>
      <c r="BW43" s="159">
        <f t="shared" si="12"/>
        <v>16360.779147727193</v>
      </c>
      <c r="BX43" s="159">
        <f t="shared" si="12"/>
        <v>15436.402104409925</v>
      </c>
      <c r="BY43" s="159">
        <f t="shared" si="12"/>
        <v>14077.202595502144</v>
      </c>
      <c r="BZ43" s="159">
        <f t="shared" si="12"/>
        <v>13583.124860598758</v>
      </c>
      <c r="CA43" s="159">
        <f t="shared" si="12"/>
        <v>14060.765114076063</v>
      </c>
      <c r="CB43" s="159">
        <f t="shared" si="12"/>
        <v>14344.441571825695</v>
      </c>
      <c r="CC43" s="159">
        <f t="shared" si="12"/>
        <v>13136.751222689531</v>
      </c>
      <c r="CD43" s="159">
        <f t="shared" si="12"/>
        <v>11905.102074892144</v>
      </c>
      <c r="CE43" s="159">
        <f t="shared" si="12"/>
        <v>11125.715227610737</v>
      </c>
      <c r="CF43" s="160">
        <f t="shared" si="12"/>
        <v>9551.1184601443929</v>
      </c>
    </row>
    <row r="44" spans="1:84" ht="26.25" customHeight="1">
      <c r="A44" s="153"/>
      <c r="B44" s="69" t="s">
        <v>443</v>
      </c>
      <c r="AH44" s="159"/>
      <c r="AI44" s="159"/>
      <c r="AJ44" s="159"/>
      <c r="AK44" s="159"/>
      <c r="AL44" s="159"/>
      <c r="AM44" s="159"/>
      <c r="AN44" s="159"/>
      <c r="AO44" s="159"/>
      <c r="AP44" s="159"/>
      <c r="AQ44" s="159"/>
      <c r="AR44" s="159"/>
      <c r="AS44" s="159"/>
      <c r="AT44" s="159"/>
      <c r="AU44" s="159"/>
      <c r="AV44" s="159"/>
      <c r="AW44" s="159"/>
      <c r="AX44" s="159"/>
      <c r="AY44" s="159"/>
      <c r="AZ44" s="159"/>
      <c r="BA44" s="159"/>
      <c r="BB44" s="159"/>
      <c r="BC44" s="159"/>
      <c r="BD44" s="159"/>
      <c r="BE44" s="159"/>
      <c r="BF44" s="159"/>
      <c r="BG44" s="159"/>
      <c r="BH44" s="159"/>
      <c r="BI44" s="159"/>
      <c r="BJ44" s="159"/>
      <c r="BK44" s="159"/>
      <c r="BL44" s="159"/>
      <c r="BM44" s="159"/>
      <c r="BN44" s="159"/>
      <c r="BO44" s="159"/>
      <c r="BP44" s="159"/>
      <c r="BQ44" s="159"/>
      <c r="BR44" s="159"/>
      <c r="BS44" s="159"/>
      <c r="BT44" s="159"/>
      <c r="BU44" s="159"/>
      <c r="BV44" s="159"/>
      <c r="BW44" s="159"/>
      <c r="BX44" s="159"/>
      <c r="BY44" s="159"/>
      <c r="BZ44" s="159"/>
      <c r="CA44" s="159"/>
      <c r="CB44" s="159"/>
      <c r="CC44" s="159"/>
      <c r="CD44" s="159"/>
      <c r="CE44" s="159"/>
      <c r="CF44" s="160"/>
    </row>
    <row r="45" spans="1:84">
      <c r="A45" s="153"/>
      <c r="B45" s="63" t="s">
        <v>444</v>
      </c>
      <c r="AH45" s="159">
        <v>24</v>
      </c>
      <c r="AI45" s="159">
        <v>27</v>
      </c>
      <c r="AJ45" s="159">
        <v>42</v>
      </c>
      <c r="AK45" s="159">
        <v>66</v>
      </c>
      <c r="AL45" s="159">
        <v>94</v>
      </c>
      <c r="AM45" s="159">
        <v>123</v>
      </c>
      <c r="AN45" s="159">
        <v>126</v>
      </c>
      <c r="AO45" s="159">
        <v>130</v>
      </c>
      <c r="AP45" s="159">
        <v>161</v>
      </c>
      <c r="AQ45" s="159">
        <v>179.708</v>
      </c>
      <c r="AR45" s="159">
        <v>394.245</v>
      </c>
      <c r="AS45" s="159">
        <v>425.16500000000002</v>
      </c>
      <c r="AT45" s="159">
        <v>494.35300000000001</v>
      </c>
      <c r="AU45" s="159">
        <v>626.245</v>
      </c>
      <c r="AV45" s="159">
        <v>928.67899999999997</v>
      </c>
      <c r="AW45" s="159">
        <v>1207.7750000000001</v>
      </c>
      <c r="AX45" s="159">
        <v>1440.797</v>
      </c>
      <c r="AY45" s="159">
        <v>1739.5630000000001</v>
      </c>
      <c r="AZ45" s="159">
        <v>2083.6799999999998</v>
      </c>
      <c r="BA45" s="159">
        <v>2326.3319999999999</v>
      </c>
      <c r="BB45" s="159">
        <v>2428.9789999999998</v>
      </c>
      <c r="BC45" s="159">
        <v>1895.7190000000001</v>
      </c>
      <c r="BD45" s="159">
        <v>1.71</v>
      </c>
      <c r="BE45" s="159">
        <v>0</v>
      </c>
      <c r="BF45" s="159">
        <v>0</v>
      </c>
      <c r="BG45" s="159">
        <v>8.5208560000000017E-2</v>
      </c>
      <c r="BH45" s="159">
        <v>0</v>
      </c>
      <c r="BI45" s="159">
        <v>0</v>
      </c>
      <c r="BJ45" s="159">
        <v>0</v>
      </c>
      <c r="BK45" s="159">
        <v>0</v>
      </c>
      <c r="BL45" s="159">
        <v>0</v>
      </c>
      <c r="BM45" s="159">
        <v>0</v>
      </c>
      <c r="BN45" s="159">
        <v>0</v>
      </c>
      <c r="BO45" s="159">
        <v>0</v>
      </c>
      <c r="BP45" s="159">
        <v>0</v>
      </c>
      <c r="BQ45" s="159">
        <v>0</v>
      </c>
      <c r="BR45" s="159">
        <v>0</v>
      </c>
      <c r="BS45" s="159">
        <v>0</v>
      </c>
      <c r="BT45" s="159">
        <v>0</v>
      </c>
      <c r="BU45" s="159">
        <v>0</v>
      </c>
      <c r="BV45" s="159">
        <v>0</v>
      </c>
      <c r="BW45" s="159">
        <v>0</v>
      </c>
      <c r="BX45" s="159">
        <v>0</v>
      </c>
      <c r="BY45" s="159">
        <v>0</v>
      </c>
      <c r="BZ45" s="159">
        <v>0</v>
      </c>
      <c r="CA45" s="159">
        <v>0</v>
      </c>
      <c r="CB45" s="159">
        <v>0</v>
      </c>
      <c r="CC45" s="159">
        <v>0</v>
      </c>
      <c r="CD45" s="159">
        <v>0</v>
      </c>
      <c r="CE45" s="159">
        <v>0</v>
      </c>
      <c r="CF45" s="160">
        <v>0</v>
      </c>
    </row>
    <row r="46" spans="1:84">
      <c r="A46" s="153"/>
      <c r="B46" s="200" t="s">
        <v>445</v>
      </c>
      <c r="AH46" s="159">
        <v>14.511966970103668</v>
      </c>
      <c r="AI46" s="159">
        <v>16.133326530612248</v>
      </c>
      <c r="AJ46" s="159">
        <v>24.717428571428567</v>
      </c>
      <c r="AK46" s="159">
        <v>38.256555984555987</v>
      </c>
      <c r="AL46" s="159">
        <v>53.688094574692514</v>
      </c>
      <c r="AM46" s="159">
        <v>69.433802484230412</v>
      </c>
      <c r="AN46" s="159">
        <v>70.79400989192159</v>
      </c>
      <c r="AO46" s="159">
        <v>72.922577563434828</v>
      </c>
      <c r="AP46" s="159">
        <v>90.311245126833001</v>
      </c>
      <c r="AQ46" s="159">
        <v>101.14080485724621</v>
      </c>
      <c r="AR46" s="159">
        <v>214.69849528659114</v>
      </c>
      <c r="AS46" s="159">
        <v>246.22674990624449</v>
      </c>
      <c r="AT46" s="159">
        <v>290.78532291356805</v>
      </c>
      <c r="AU46" s="159">
        <v>374.87953670196288</v>
      </c>
      <c r="AV46" s="159">
        <v>515.91282807874779</v>
      </c>
      <c r="AW46" s="159">
        <v>639.46872373484587</v>
      </c>
      <c r="AX46" s="159">
        <v>746.17943712198155</v>
      </c>
      <c r="AY46" s="159">
        <v>868.26822643117271</v>
      </c>
      <c r="AZ46" s="159">
        <v>1014.3606606667142</v>
      </c>
      <c r="BA46" s="159">
        <v>1119.2241017635679</v>
      </c>
      <c r="BB46" s="159">
        <v>1161.318333432162</v>
      </c>
      <c r="BC46" s="159">
        <v>952.99214417084886</v>
      </c>
      <c r="BD46" s="159">
        <v>0.85962981144998363</v>
      </c>
      <c r="BE46" s="159">
        <v>0</v>
      </c>
      <c r="BF46" s="159">
        <v>0</v>
      </c>
      <c r="BG46" s="159">
        <v>4.2834981501008555E-2</v>
      </c>
      <c r="BH46" s="159">
        <v>0</v>
      </c>
      <c r="BI46" s="159">
        <v>0</v>
      </c>
      <c r="BJ46" s="159">
        <v>0</v>
      </c>
      <c r="BK46" s="159">
        <v>0</v>
      </c>
      <c r="BL46" s="159">
        <v>0</v>
      </c>
      <c r="BM46" s="159">
        <v>0</v>
      </c>
      <c r="BN46" s="159">
        <v>0</v>
      </c>
      <c r="BO46" s="159">
        <v>0</v>
      </c>
      <c r="BP46" s="159">
        <v>0</v>
      </c>
      <c r="BQ46" s="159">
        <v>0</v>
      </c>
      <c r="BR46" s="159">
        <v>0</v>
      </c>
      <c r="BS46" s="159">
        <v>0</v>
      </c>
      <c r="BT46" s="159">
        <v>0</v>
      </c>
      <c r="BU46" s="159">
        <v>0</v>
      </c>
      <c r="BV46" s="159">
        <v>0</v>
      </c>
      <c r="BW46" s="159">
        <v>0</v>
      </c>
      <c r="BX46" s="159">
        <v>0</v>
      </c>
      <c r="BY46" s="159">
        <v>0</v>
      </c>
      <c r="BZ46" s="159">
        <v>0</v>
      </c>
      <c r="CA46" s="159">
        <v>0</v>
      </c>
      <c r="CB46" s="159">
        <v>0</v>
      </c>
      <c r="CC46" s="159">
        <v>0</v>
      </c>
      <c r="CD46" s="159">
        <v>0</v>
      </c>
      <c r="CE46" s="159">
        <v>0</v>
      </c>
      <c r="CF46" s="160">
        <v>0</v>
      </c>
    </row>
    <row r="47" spans="1:84">
      <c r="A47" s="153"/>
      <c r="B47" s="200" t="s">
        <v>446</v>
      </c>
      <c r="AH47" s="159">
        <v>9.4880330298963322</v>
      </c>
      <c r="AI47" s="159">
        <v>10.866673469387752</v>
      </c>
      <c r="AJ47" s="159">
        <v>17.282571428571433</v>
      </c>
      <c r="AK47" s="159">
        <v>27.743444015444013</v>
      </c>
      <c r="AL47" s="159">
        <v>40.311905425307486</v>
      </c>
      <c r="AM47" s="159">
        <v>53.566197515769588</v>
      </c>
      <c r="AN47" s="159">
        <v>55.20599010807841</v>
      </c>
      <c r="AO47" s="159">
        <v>57.077422436565172</v>
      </c>
      <c r="AP47" s="159">
        <v>70.688754873166999</v>
      </c>
      <c r="AQ47" s="159">
        <v>78.567195142753789</v>
      </c>
      <c r="AR47" s="159">
        <v>179.54650471340884</v>
      </c>
      <c r="AS47" s="159">
        <v>178.93825009375556</v>
      </c>
      <c r="AT47" s="159">
        <v>203.56767708643196</v>
      </c>
      <c r="AU47" s="159">
        <v>251.36546329803713</v>
      </c>
      <c r="AV47" s="159">
        <v>412.76617192125207</v>
      </c>
      <c r="AW47" s="159">
        <v>568.30627626515411</v>
      </c>
      <c r="AX47" s="159">
        <v>694.61756287801848</v>
      </c>
      <c r="AY47" s="159">
        <v>871.2947735688274</v>
      </c>
      <c r="AZ47" s="159">
        <v>1069.3193393332856</v>
      </c>
      <c r="BA47" s="159">
        <v>1207.107898236432</v>
      </c>
      <c r="BB47" s="159">
        <v>1267.660666567838</v>
      </c>
      <c r="BC47" s="159">
        <v>942.7268558291513</v>
      </c>
      <c r="BD47" s="159">
        <v>0.85037018855001634</v>
      </c>
      <c r="BE47" s="159">
        <v>0</v>
      </c>
      <c r="BF47" s="159">
        <v>0</v>
      </c>
      <c r="BG47" s="159">
        <v>4.2373578498991461E-2</v>
      </c>
      <c r="BH47" s="159">
        <v>0</v>
      </c>
      <c r="BI47" s="159">
        <v>0</v>
      </c>
      <c r="BJ47" s="159">
        <v>0</v>
      </c>
      <c r="BK47" s="159">
        <v>0</v>
      </c>
      <c r="BL47" s="159">
        <v>0</v>
      </c>
      <c r="BM47" s="159">
        <v>0</v>
      </c>
      <c r="BN47" s="159">
        <v>0</v>
      </c>
      <c r="BO47" s="159">
        <v>0</v>
      </c>
      <c r="BP47" s="159">
        <v>0</v>
      </c>
      <c r="BQ47" s="159">
        <v>0</v>
      </c>
      <c r="BR47" s="159">
        <v>0</v>
      </c>
      <c r="BS47" s="159">
        <v>0</v>
      </c>
      <c r="BT47" s="159">
        <v>0</v>
      </c>
      <c r="BU47" s="159">
        <v>0</v>
      </c>
      <c r="BV47" s="159">
        <v>0</v>
      </c>
      <c r="BW47" s="159">
        <v>0</v>
      </c>
      <c r="BX47" s="159">
        <v>0</v>
      </c>
      <c r="BY47" s="159">
        <v>0</v>
      </c>
      <c r="BZ47" s="159">
        <v>0</v>
      </c>
      <c r="CA47" s="159">
        <v>0</v>
      </c>
      <c r="CB47" s="159">
        <v>0</v>
      </c>
      <c r="CC47" s="159">
        <v>0</v>
      </c>
      <c r="CD47" s="159">
        <v>0</v>
      </c>
      <c r="CE47" s="159">
        <v>0</v>
      </c>
      <c r="CF47" s="160">
        <v>0</v>
      </c>
    </row>
    <row r="48" spans="1:84">
      <c r="A48" s="153"/>
      <c r="B48" s="200" t="s">
        <v>447</v>
      </c>
      <c r="AH48" s="159">
        <v>13.756276951258759</v>
      </c>
      <c r="AI48" s="159">
        <v>14.721428571428573</v>
      </c>
      <c r="AJ48" s="159">
        <v>22.033333333333331</v>
      </c>
      <c r="AK48" s="159">
        <v>32.202197802197801</v>
      </c>
      <c r="AL48" s="159">
        <v>41.401985111662533</v>
      </c>
      <c r="AM48" s="159">
        <v>50.329731447640235</v>
      </c>
      <c r="AN48" s="159">
        <v>51.097730029457637</v>
      </c>
      <c r="AO48" s="159">
        <v>53.433919597989942</v>
      </c>
      <c r="AP48" s="159">
        <v>66.668636363636352</v>
      </c>
      <c r="AQ48" s="159">
        <v>77.651036790439605</v>
      </c>
      <c r="AR48" s="159">
        <v>134.98114050144258</v>
      </c>
      <c r="AS48" s="159">
        <v>173.14325355946306</v>
      </c>
      <c r="AT48" s="159">
        <v>199.74592724262308</v>
      </c>
      <c r="AU48" s="159">
        <v>245.91611603384013</v>
      </c>
      <c r="AV48" s="159">
        <v>404.6508545365192</v>
      </c>
      <c r="AW48" s="159">
        <v>552.73875902745692</v>
      </c>
      <c r="AX48" s="159">
        <v>656.20748239800935</v>
      </c>
      <c r="AY48" s="159">
        <v>792.96442475354183</v>
      </c>
      <c r="AZ48" s="159">
        <v>949.43287308560286</v>
      </c>
      <c r="BA48" s="159">
        <v>1104.2454763063374</v>
      </c>
      <c r="BB48" s="159">
        <v>1220.2878674290116</v>
      </c>
      <c r="BC48" s="159">
        <v>970.71840220705849</v>
      </c>
      <c r="BD48" s="159">
        <v>0.8756194709100189</v>
      </c>
      <c r="BE48" s="159">
        <v>0</v>
      </c>
      <c r="BF48" s="159">
        <v>0</v>
      </c>
      <c r="BG48" s="159">
        <v>4.3631739312400351E-2</v>
      </c>
      <c r="BH48" s="159">
        <v>0</v>
      </c>
      <c r="BI48" s="159">
        <v>0</v>
      </c>
      <c r="BJ48" s="159">
        <v>0</v>
      </c>
      <c r="BK48" s="159">
        <v>0</v>
      </c>
      <c r="BL48" s="159">
        <v>0</v>
      </c>
      <c r="BM48" s="159">
        <v>0</v>
      </c>
      <c r="BN48" s="159">
        <v>0</v>
      </c>
      <c r="BO48" s="159">
        <v>0</v>
      </c>
      <c r="BP48" s="159">
        <v>0</v>
      </c>
      <c r="BQ48" s="159">
        <v>0</v>
      </c>
      <c r="BR48" s="159">
        <v>0</v>
      </c>
      <c r="BS48" s="159">
        <v>0</v>
      </c>
      <c r="BT48" s="159">
        <v>0</v>
      </c>
      <c r="BU48" s="159">
        <v>0</v>
      </c>
      <c r="BV48" s="159">
        <v>0</v>
      </c>
      <c r="BW48" s="159">
        <v>0</v>
      </c>
      <c r="BX48" s="159">
        <v>0</v>
      </c>
      <c r="BY48" s="159">
        <v>0</v>
      </c>
      <c r="BZ48" s="159">
        <v>0</v>
      </c>
      <c r="CA48" s="159">
        <v>0</v>
      </c>
      <c r="CB48" s="159">
        <v>0</v>
      </c>
      <c r="CC48" s="159">
        <v>0</v>
      </c>
      <c r="CD48" s="159">
        <v>0</v>
      </c>
      <c r="CE48" s="159">
        <v>0</v>
      </c>
      <c r="CF48" s="160">
        <v>0</v>
      </c>
    </row>
    <row r="49" spans="1:84">
      <c r="A49" s="153"/>
      <c r="B49" s="200" t="s">
        <v>448</v>
      </c>
      <c r="AH49" s="159">
        <v>10.243723048741241</v>
      </c>
      <c r="AI49" s="159">
        <v>12.278571428571427</v>
      </c>
      <c r="AJ49" s="159">
        <v>19.966666666666669</v>
      </c>
      <c r="AK49" s="159">
        <v>33.797802197802199</v>
      </c>
      <c r="AL49" s="159">
        <v>52.598014888337467</v>
      </c>
      <c r="AM49" s="159">
        <v>72.670268552359772</v>
      </c>
      <c r="AN49" s="159">
        <v>74.902269970542363</v>
      </c>
      <c r="AO49" s="159">
        <v>76.566080402010058</v>
      </c>
      <c r="AP49" s="159">
        <v>94.331363636363648</v>
      </c>
      <c r="AQ49" s="159">
        <v>102.05696320956039</v>
      </c>
      <c r="AR49" s="159">
        <v>259.26385949855739</v>
      </c>
      <c r="AS49" s="159">
        <v>252.02174644053699</v>
      </c>
      <c r="AT49" s="159">
        <v>294.60707275737695</v>
      </c>
      <c r="AU49" s="159">
        <v>380.32888396615988</v>
      </c>
      <c r="AV49" s="159">
        <v>524.02814546348088</v>
      </c>
      <c r="AW49" s="159">
        <v>655.03624097254328</v>
      </c>
      <c r="AX49" s="159">
        <v>784.58951760199068</v>
      </c>
      <c r="AY49" s="159">
        <v>946.59857524645815</v>
      </c>
      <c r="AZ49" s="159">
        <v>1134.2471269143971</v>
      </c>
      <c r="BA49" s="159">
        <v>1222.0865236936625</v>
      </c>
      <c r="BB49" s="159">
        <v>1208.691132570988</v>
      </c>
      <c r="BC49" s="159">
        <v>925.00059779294145</v>
      </c>
      <c r="BD49" s="159">
        <v>0.83438052908998106</v>
      </c>
      <c r="BE49" s="159">
        <v>0</v>
      </c>
      <c r="BF49" s="159">
        <v>0</v>
      </c>
      <c r="BG49" s="159">
        <v>4.1576820687599665E-2</v>
      </c>
      <c r="BH49" s="159">
        <v>0</v>
      </c>
      <c r="BI49" s="159">
        <v>0</v>
      </c>
      <c r="BJ49" s="159">
        <v>0</v>
      </c>
      <c r="BK49" s="159">
        <v>0</v>
      </c>
      <c r="BL49" s="159">
        <v>0</v>
      </c>
      <c r="BM49" s="159">
        <v>0</v>
      </c>
      <c r="BN49" s="159">
        <v>0</v>
      </c>
      <c r="BO49" s="159">
        <v>0</v>
      </c>
      <c r="BP49" s="159">
        <v>0</v>
      </c>
      <c r="BQ49" s="159">
        <v>0</v>
      </c>
      <c r="BR49" s="159">
        <v>0</v>
      </c>
      <c r="BS49" s="159">
        <v>0</v>
      </c>
      <c r="BT49" s="159">
        <v>0</v>
      </c>
      <c r="BU49" s="159">
        <v>0</v>
      </c>
      <c r="BV49" s="159">
        <v>0</v>
      </c>
      <c r="BW49" s="159">
        <v>0</v>
      </c>
      <c r="BX49" s="159">
        <v>0</v>
      </c>
      <c r="BY49" s="159">
        <v>0</v>
      </c>
      <c r="BZ49" s="159">
        <v>0</v>
      </c>
      <c r="CA49" s="159">
        <v>0</v>
      </c>
      <c r="CB49" s="159">
        <v>0</v>
      </c>
      <c r="CC49" s="159">
        <v>0</v>
      </c>
      <c r="CD49" s="159">
        <v>0</v>
      </c>
      <c r="CE49" s="159">
        <v>0</v>
      </c>
      <c r="CF49" s="160">
        <v>0</v>
      </c>
    </row>
    <row r="50" spans="1:84" ht="26.25" customHeight="1">
      <c r="A50" s="153"/>
      <c r="B50" s="63" t="s">
        <v>279</v>
      </c>
      <c r="AH50" s="159">
        <v>0</v>
      </c>
      <c r="AI50" s="159">
        <v>0</v>
      </c>
      <c r="AJ50" s="159">
        <v>0</v>
      </c>
      <c r="AK50" s="159">
        <v>0</v>
      </c>
      <c r="AL50" s="159">
        <v>0</v>
      </c>
      <c r="AM50" s="159">
        <v>0</v>
      </c>
      <c r="AN50" s="159">
        <v>0</v>
      </c>
      <c r="AO50" s="159">
        <v>0</v>
      </c>
      <c r="AP50" s="159">
        <v>0</v>
      </c>
      <c r="AQ50" s="159">
        <v>0</v>
      </c>
      <c r="AR50" s="159">
        <v>0</v>
      </c>
      <c r="AS50" s="159">
        <v>0</v>
      </c>
      <c r="AT50" s="159">
        <v>0</v>
      </c>
      <c r="AU50" s="159">
        <v>0</v>
      </c>
      <c r="AV50" s="159">
        <v>2.8769999999999998</v>
      </c>
      <c r="AW50" s="159">
        <v>7.2039999999999997</v>
      </c>
      <c r="AX50" s="159">
        <v>11.369</v>
      </c>
      <c r="AY50" s="159">
        <v>19.163</v>
      </c>
      <c r="AZ50" s="159">
        <v>34.027000000000001</v>
      </c>
      <c r="BA50" s="159">
        <v>42.026000000000003</v>
      </c>
      <c r="BB50" s="159">
        <v>48.832000000000001</v>
      </c>
      <c r="BC50" s="159">
        <v>39.287999999999997</v>
      </c>
      <c r="BD50" s="159">
        <v>-6.0999999999999999E-2</v>
      </c>
      <c r="BE50" s="159">
        <v>-8.6436562195121955E-2</v>
      </c>
      <c r="BF50" s="159">
        <v>-0.14737339999999999</v>
      </c>
      <c r="BG50" s="159">
        <v>8.5208560000000017E-2</v>
      </c>
      <c r="BH50" s="159">
        <v>-2.9000000000000001E-2</v>
      </c>
      <c r="BI50" s="159">
        <v>0</v>
      </c>
      <c r="BJ50" s="159">
        <v>0</v>
      </c>
      <c r="BK50" s="159">
        <v>0</v>
      </c>
      <c r="BL50" s="159">
        <v>0</v>
      </c>
      <c r="BM50" s="159">
        <v>0</v>
      </c>
      <c r="BN50" s="159">
        <v>0</v>
      </c>
      <c r="BO50" s="159">
        <v>0</v>
      </c>
      <c r="BP50" s="159">
        <v>0</v>
      </c>
      <c r="BQ50" s="159">
        <v>0</v>
      </c>
      <c r="BR50" s="159">
        <v>0</v>
      </c>
      <c r="BS50" s="159">
        <v>0</v>
      </c>
      <c r="BT50" s="159">
        <v>0</v>
      </c>
      <c r="BU50" s="159">
        <v>0</v>
      </c>
      <c r="BV50" s="159">
        <v>0</v>
      </c>
      <c r="BW50" s="159">
        <v>0</v>
      </c>
      <c r="BX50" s="159">
        <v>0</v>
      </c>
      <c r="BY50" s="159">
        <v>0</v>
      </c>
      <c r="BZ50" s="159">
        <v>0</v>
      </c>
      <c r="CA50" s="159">
        <v>0</v>
      </c>
      <c r="CB50" s="159">
        <v>0</v>
      </c>
      <c r="CC50" s="159">
        <v>0</v>
      </c>
      <c r="CD50" s="159">
        <v>0</v>
      </c>
      <c r="CE50" s="159">
        <v>0</v>
      </c>
      <c r="CF50" s="160">
        <v>0</v>
      </c>
    </row>
    <row r="51" spans="1:84">
      <c r="A51" s="153"/>
      <c r="B51" s="200" t="s">
        <v>445</v>
      </c>
      <c r="AH51" s="159">
        <v>0</v>
      </c>
      <c r="AI51" s="159">
        <v>0</v>
      </c>
      <c r="AJ51" s="159">
        <v>0</v>
      </c>
      <c r="AK51" s="159">
        <v>0</v>
      </c>
      <c r="AL51" s="159">
        <v>0</v>
      </c>
      <c r="AM51" s="159">
        <v>0</v>
      </c>
      <c r="AN51" s="159">
        <v>0</v>
      </c>
      <c r="AO51" s="159">
        <v>0</v>
      </c>
      <c r="AP51" s="159">
        <v>0</v>
      </c>
      <c r="AQ51" s="159">
        <v>0</v>
      </c>
      <c r="AR51" s="159">
        <v>0</v>
      </c>
      <c r="AS51" s="159">
        <v>0</v>
      </c>
      <c r="AT51" s="159">
        <v>0</v>
      </c>
      <c r="AU51" s="159">
        <v>0</v>
      </c>
      <c r="AV51" s="159">
        <v>0.65355075911120464</v>
      </c>
      <c r="AW51" s="159">
        <v>1.6217743773994191</v>
      </c>
      <c r="AX51" s="159">
        <v>2.5752797853609004</v>
      </c>
      <c r="AY51" s="159">
        <v>4.0695107580942906</v>
      </c>
      <c r="AZ51" s="159">
        <v>7.3852964480226744</v>
      </c>
      <c r="BA51" s="159">
        <v>9.2967079417926204</v>
      </c>
      <c r="BB51" s="159">
        <v>10.80366474213008</v>
      </c>
      <c r="BC51" s="159">
        <v>9.355921533335783</v>
      </c>
      <c r="BD51" s="159">
        <v>0</v>
      </c>
      <c r="BE51" s="159">
        <v>0</v>
      </c>
      <c r="BF51" s="159">
        <v>0</v>
      </c>
      <c r="BG51" s="159">
        <v>0</v>
      </c>
      <c r="BH51" s="159">
        <v>0</v>
      </c>
      <c r="BI51" s="159">
        <v>0</v>
      </c>
      <c r="BJ51" s="159">
        <v>0</v>
      </c>
      <c r="BK51" s="159">
        <v>0</v>
      </c>
      <c r="BL51" s="159">
        <v>0</v>
      </c>
      <c r="BM51" s="159">
        <v>0</v>
      </c>
      <c r="BN51" s="159">
        <v>0</v>
      </c>
      <c r="BO51" s="159">
        <v>0</v>
      </c>
      <c r="BP51" s="159">
        <v>0</v>
      </c>
      <c r="BQ51" s="159">
        <v>0</v>
      </c>
      <c r="BR51" s="159">
        <v>0</v>
      </c>
      <c r="BS51" s="159">
        <v>0</v>
      </c>
      <c r="BT51" s="159">
        <v>0</v>
      </c>
      <c r="BU51" s="159">
        <v>0</v>
      </c>
      <c r="BV51" s="159">
        <v>0</v>
      </c>
      <c r="BW51" s="159">
        <v>0</v>
      </c>
      <c r="BX51" s="159">
        <v>0</v>
      </c>
      <c r="BY51" s="159">
        <v>0</v>
      </c>
      <c r="BZ51" s="159">
        <v>0</v>
      </c>
      <c r="CA51" s="159">
        <v>0</v>
      </c>
      <c r="CB51" s="159">
        <v>0</v>
      </c>
      <c r="CC51" s="159">
        <v>0</v>
      </c>
      <c r="CD51" s="159">
        <v>0</v>
      </c>
      <c r="CE51" s="159">
        <v>0</v>
      </c>
      <c r="CF51" s="160">
        <v>0</v>
      </c>
    </row>
    <row r="52" spans="1:84">
      <c r="A52" s="153"/>
      <c r="B52" s="200" t="s">
        <v>446</v>
      </c>
      <c r="AH52" s="159">
        <v>0</v>
      </c>
      <c r="AI52" s="159">
        <v>0</v>
      </c>
      <c r="AJ52" s="159">
        <v>0</v>
      </c>
      <c r="AK52" s="159">
        <v>0</v>
      </c>
      <c r="AL52" s="159">
        <v>0</v>
      </c>
      <c r="AM52" s="159">
        <v>0</v>
      </c>
      <c r="AN52" s="159">
        <v>0</v>
      </c>
      <c r="AO52" s="159">
        <v>0</v>
      </c>
      <c r="AP52" s="159">
        <v>0</v>
      </c>
      <c r="AQ52" s="159">
        <v>0</v>
      </c>
      <c r="AR52" s="159">
        <v>0</v>
      </c>
      <c r="AS52" s="159">
        <v>0</v>
      </c>
      <c r="AT52" s="159">
        <v>0</v>
      </c>
      <c r="AU52" s="159">
        <v>0</v>
      </c>
      <c r="AV52" s="159">
        <v>2.2234492408887951</v>
      </c>
      <c r="AW52" s="159">
        <v>5.5822256226005811</v>
      </c>
      <c r="AX52" s="159">
        <v>8.7937202146390998</v>
      </c>
      <c r="AY52" s="159">
        <v>15.09348924190571</v>
      </c>
      <c r="AZ52" s="159">
        <v>26.641703551977329</v>
      </c>
      <c r="BA52" s="159">
        <v>32.729292058207385</v>
      </c>
      <c r="BB52" s="159">
        <v>38.028335257869927</v>
      </c>
      <c r="BC52" s="159">
        <v>29.932078466664212</v>
      </c>
      <c r="BD52" s="159">
        <v>-6.0999999999999999E-2</v>
      </c>
      <c r="BE52" s="159">
        <v>-8.6436562195121955E-2</v>
      </c>
      <c r="BF52" s="159">
        <v>-0.14737339999999999</v>
      </c>
      <c r="BG52" s="159">
        <v>8.5208560000000017E-2</v>
      </c>
      <c r="BH52" s="159">
        <v>-2.9000000000000001E-2</v>
      </c>
      <c r="BI52" s="159">
        <v>0</v>
      </c>
      <c r="BJ52" s="159">
        <v>0</v>
      </c>
      <c r="BK52" s="159">
        <v>0</v>
      </c>
      <c r="BL52" s="159">
        <v>0</v>
      </c>
      <c r="BM52" s="159">
        <v>0</v>
      </c>
      <c r="BN52" s="159">
        <v>0</v>
      </c>
      <c r="BO52" s="159">
        <v>0</v>
      </c>
      <c r="BP52" s="159">
        <v>0</v>
      </c>
      <c r="BQ52" s="159">
        <v>0</v>
      </c>
      <c r="BR52" s="159">
        <v>0</v>
      </c>
      <c r="BS52" s="159">
        <v>0</v>
      </c>
      <c r="BT52" s="159">
        <v>0</v>
      </c>
      <c r="BU52" s="159">
        <v>0</v>
      </c>
      <c r="BV52" s="159">
        <v>0</v>
      </c>
      <c r="BW52" s="159">
        <v>0</v>
      </c>
      <c r="BX52" s="159">
        <v>0</v>
      </c>
      <c r="BY52" s="159">
        <v>0</v>
      </c>
      <c r="BZ52" s="159">
        <v>0</v>
      </c>
      <c r="CA52" s="159">
        <v>0</v>
      </c>
      <c r="CB52" s="159">
        <v>0</v>
      </c>
      <c r="CC52" s="159">
        <v>0</v>
      </c>
      <c r="CD52" s="159">
        <v>0</v>
      </c>
      <c r="CE52" s="159">
        <v>0</v>
      </c>
      <c r="CF52" s="160">
        <v>0</v>
      </c>
    </row>
    <row r="53" spans="1:84">
      <c r="A53" s="153"/>
      <c r="B53" s="63" t="s">
        <v>384</v>
      </c>
      <c r="AH53" s="159">
        <v>0</v>
      </c>
      <c r="AI53" s="159">
        <v>0</v>
      </c>
      <c r="AJ53" s="159">
        <v>0</v>
      </c>
      <c r="AK53" s="159">
        <v>0</v>
      </c>
      <c r="AL53" s="159">
        <v>0</v>
      </c>
      <c r="AM53" s="159">
        <v>0</v>
      </c>
      <c r="AN53" s="159">
        <v>0</v>
      </c>
      <c r="AO53" s="159">
        <v>0</v>
      </c>
      <c r="AP53" s="159">
        <v>0</v>
      </c>
      <c r="AQ53" s="159">
        <v>0</v>
      </c>
      <c r="AR53" s="159">
        <v>0</v>
      </c>
      <c r="AS53" s="159">
        <v>0</v>
      </c>
      <c r="AT53" s="159">
        <v>0</v>
      </c>
      <c r="AU53" s="159">
        <v>0</v>
      </c>
      <c r="AV53" s="159">
        <v>0</v>
      </c>
      <c r="AW53" s="159">
        <v>0</v>
      </c>
      <c r="AX53" s="159">
        <v>0</v>
      </c>
      <c r="AY53" s="159">
        <v>0</v>
      </c>
      <c r="AZ53" s="159">
        <v>3.1930000000000001</v>
      </c>
      <c r="BA53" s="159">
        <v>23.582999999999998</v>
      </c>
      <c r="BB53" s="159">
        <v>32.392000000000003</v>
      </c>
      <c r="BC53" s="159">
        <v>27.45</v>
      </c>
      <c r="BD53" s="159">
        <v>4.1689999999999996</v>
      </c>
      <c r="BE53" s="159">
        <v>6.0000000000000001E-3</v>
      </c>
      <c r="BF53" s="159">
        <v>4.2999999999999997E-2</v>
      </c>
      <c r="BG53" s="159">
        <v>0</v>
      </c>
      <c r="BH53" s="159">
        <v>0</v>
      </c>
      <c r="BI53" s="159">
        <v>0</v>
      </c>
      <c r="BJ53" s="159">
        <v>0</v>
      </c>
      <c r="BK53" s="159">
        <v>0</v>
      </c>
      <c r="BL53" s="159">
        <v>0</v>
      </c>
      <c r="BM53" s="159">
        <v>0</v>
      </c>
      <c r="BN53" s="159">
        <v>0</v>
      </c>
      <c r="BO53" s="159">
        <v>0</v>
      </c>
      <c r="BP53" s="159">
        <v>0</v>
      </c>
      <c r="BQ53" s="159">
        <v>0</v>
      </c>
      <c r="BR53" s="159">
        <v>0</v>
      </c>
      <c r="BS53" s="159">
        <v>0</v>
      </c>
      <c r="BT53" s="159">
        <v>0</v>
      </c>
      <c r="BU53" s="159">
        <v>0</v>
      </c>
      <c r="BV53" s="159">
        <v>0</v>
      </c>
      <c r="BW53" s="159">
        <v>0</v>
      </c>
      <c r="BX53" s="159">
        <v>0</v>
      </c>
      <c r="BY53" s="159">
        <v>0</v>
      </c>
      <c r="BZ53" s="159">
        <v>0</v>
      </c>
      <c r="CA53" s="159">
        <v>0</v>
      </c>
      <c r="CB53" s="159">
        <v>0</v>
      </c>
      <c r="CC53" s="159">
        <v>0</v>
      </c>
      <c r="CD53" s="159">
        <v>0</v>
      </c>
      <c r="CE53" s="159">
        <v>0</v>
      </c>
      <c r="CF53" s="160">
        <v>0</v>
      </c>
    </row>
    <row r="54" spans="1:84">
      <c r="A54" s="153"/>
      <c r="B54" s="63" t="s">
        <v>449</v>
      </c>
      <c r="AH54" s="159">
        <f>'Table 1a'!AH36</f>
        <v>0</v>
      </c>
      <c r="AI54" s="159">
        <f>'Table 1a'!AI36</f>
        <v>0</v>
      </c>
      <c r="AJ54" s="159">
        <f>'Table 1a'!AJ36</f>
        <v>0</v>
      </c>
      <c r="AK54" s="159">
        <f>'Table 1a'!AK36</f>
        <v>0</v>
      </c>
      <c r="AL54" s="159">
        <f>'Table 1a'!AL36</f>
        <v>0</v>
      </c>
      <c r="AM54" s="159">
        <f>'Table 1a'!AM36</f>
        <v>0</v>
      </c>
      <c r="AN54" s="159">
        <f>'Table 1a'!AN36</f>
        <v>0</v>
      </c>
      <c r="AO54" s="159">
        <f>'Table 1a'!AO36</f>
        <v>0</v>
      </c>
      <c r="AP54" s="159">
        <f>'Table 1a'!AP36</f>
        <v>0</v>
      </c>
      <c r="AQ54" s="159">
        <f>'Table 1a'!AQ36</f>
        <v>0</v>
      </c>
      <c r="AR54" s="159">
        <f>'Table 1a'!AR36</f>
        <v>0</v>
      </c>
      <c r="AS54" s="159">
        <f>'Table 1a'!AS36</f>
        <v>0</v>
      </c>
      <c r="AT54" s="159">
        <f>'Table 1a'!AT36</f>
        <v>0</v>
      </c>
      <c r="AU54" s="159">
        <f>'Table 1a'!AU36</f>
        <v>0</v>
      </c>
      <c r="AV54" s="159">
        <f>'Table 1a'!AV36</f>
        <v>0</v>
      </c>
      <c r="AW54" s="159">
        <f>'Table 1a'!AW36</f>
        <v>0</v>
      </c>
      <c r="AX54" s="159">
        <f>'Table 1a'!AX36</f>
        <v>0</v>
      </c>
      <c r="AY54" s="159">
        <f>'Table 1a'!AY36</f>
        <v>0</v>
      </c>
      <c r="AZ54" s="159">
        <f>'Table 1a'!AZ36</f>
        <v>0</v>
      </c>
      <c r="BA54" s="159">
        <f>'Table 1a'!BA36</f>
        <v>0</v>
      </c>
      <c r="BB54" s="159">
        <f>'Table 1a'!BB36</f>
        <v>0</v>
      </c>
      <c r="BC54" s="159">
        <f>'Table 1a'!BC36</f>
        <v>0</v>
      </c>
      <c r="BD54" s="159">
        <f>'Table 1a'!BD36</f>
        <v>0</v>
      </c>
      <c r="BE54" s="159">
        <f>'Table 1a'!BE36</f>
        <v>0</v>
      </c>
      <c r="BF54" s="159">
        <f>'Table 1a'!BF36</f>
        <v>0</v>
      </c>
      <c r="BG54" s="159">
        <f>'Table 1a'!BG36</f>
        <v>0</v>
      </c>
      <c r="BH54" s="159">
        <f>'Table 1a'!BH36</f>
        <v>0</v>
      </c>
      <c r="BI54" s="159">
        <f>'Table 1a'!BI36</f>
        <v>0</v>
      </c>
      <c r="BJ54" s="159">
        <f>'Table 1a'!BJ36</f>
        <v>0</v>
      </c>
      <c r="BK54" s="159">
        <f>'Table 1a'!BK36</f>
        <v>0</v>
      </c>
      <c r="BL54" s="159">
        <f>'Table 1a'!BL36</f>
        <v>90.849720650000009</v>
      </c>
      <c r="BM54" s="159">
        <f>'Table 1a'!BM36</f>
        <v>106.96880001999999</v>
      </c>
      <c r="BN54" s="159">
        <f>'Table 1a'!BN36</f>
        <v>109.92031101000002</v>
      </c>
      <c r="BO54" s="159">
        <f>'Table 1a'!BO36</f>
        <v>115.96021940000001</v>
      </c>
      <c r="BP54" s="159">
        <f>'Table 1a'!BP36</f>
        <v>110.02752643000001</v>
      </c>
      <c r="BQ54" s="159">
        <f>'Table 1a'!BQ36</f>
        <v>101.38309716000001</v>
      </c>
      <c r="BR54" s="159">
        <f>'Table 1a'!BR36</f>
        <v>15.698963300000001</v>
      </c>
      <c r="BS54" s="159">
        <f>'Table 1a'!BS36</f>
        <v>0</v>
      </c>
      <c r="BT54" s="159">
        <f>'Table 1a'!BT36</f>
        <v>0</v>
      </c>
      <c r="BU54" s="159">
        <f>'Table 1a'!BU36</f>
        <v>0</v>
      </c>
      <c r="BV54" s="159">
        <f>'Table 1a'!BV36</f>
        <v>0</v>
      </c>
      <c r="BW54" s="159">
        <f>'Table 1a'!BW36</f>
        <v>0</v>
      </c>
      <c r="BX54" s="159">
        <f>'Table 1a'!BX36</f>
        <v>0</v>
      </c>
      <c r="BY54" s="159">
        <f>'Table 1a'!BY36</f>
        <v>0</v>
      </c>
      <c r="BZ54" s="159">
        <f>'Table 1a'!BZ36</f>
        <v>0</v>
      </c>
      <c r="CA54" s="159">
        <f>'Table 1a'!CA36</f>
        <v>0</v>
      </c>
      <c r="CB54" s="159">
        <f>'Table 1a'!CB36</f>
        <v>0</v>
      </c>
      <c r="CC54" s="159">
        <f>'Table 1a'!CC36</f>
        <v>0</v>
      </c>
      <c r="CD54" s="159">
        <f>'Table 1a'!CD36</f>
        <v>0</v>
      </c>
      <c r="CE54" s="159">
        <f>'Table 1a'!CE36</f>
        <v>0</v>
      </c>
      <c r="CF54" s="160">
        <f>'Table 1a'!CF36</f>
        <v>0</v>
      </c>
    </row>
    <row r="55" spans="1:84" ht="26.25" customHeight="1">
      <c r="A55" s="153"/>
      <c r="B55" s="69" t="s">
        <v>450</v>
      </c>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c r="BH55" s="159"/>
      <c r="BI55" s="159"/>
      <c r="BJ55" s="159"/>
      <c r="BK55" s="159"/>
      <c r="BL55" s="260" t="s">
        <v>427</v>
      </c>
      <c r="BM55" s="159"/>
      <c r="BN55" s="159"/>
      <c r="BO55" s="159"/>
      <c r="BP55" s="159"/>
      <c r="BQ55" s="159"/>
      <c r="BR55" s="159"/>
      <c r="BS55" s="159"/>
      <c r="BT55" s="159"/>
      <c r="BU55" s="159"/>
      <c r="BV55" s="159"/>
      <c r="BW55" s="159"/>
      <c r="BX55" s="159"/>
      <c r="BY55" s="159"/>
      <c r="BZ55" s="159"/>
      <c r="CA55" s="159"/>
      <c r="CB55" s="159"/>
      <c r="CC55" s="159"/>
      <c r="CD55" s="159"/>
      <c r="CE55" s="159"/>
      <c r="CF55" s="160"/>
    </row>
    <row r="56" spans="1:84">
      <c r="A56" s="153"/>
      <c r="B56" s="63" t="s">
        <v>451</v>
      </c>
      <c r="AH56" s="159">
        <f>'Council Tax Benefit'!AH19</f>
        <v>189.0604099893182</v>
      </c>
      <c r="AI56" s="159">
        <f>'Council Tax Benefit'!AI19</f>
        <v>217.24186395918002</v>
      </c>
      <c r="AJ56" s="159">
        <f>'Council Tax Benefit'!AJ19</f>
        <v>291.64676658977385</v>
      </c>
      <c r="AK56" s="159">
        <f>'Council Tax Benefit'!AK19</f>
        <v>435.79447132057123</v>
      </c>
      <c r="AL56" s="159">
        <f>'Council Tax Benefit'!AL19</f>
        <v>531.64070822038082</v>
      </c>
      <c r="AM56" s="159">
        <f>'Council Tax Benefit'!AM19</f>
        <v>599.91337522552976</v>
      </c>
      <c r="AN56" s="159">
        <f>'Council Tax Benefit'!AN19</f>
        <v>667.59777746960162</v>
      </c>
      <c r="AO56" s="159">
        <f>'Council Tax Benefit'!AO19</f>
        <v>730.54411349699535</v>
      </c>
      <c r="AP56" s="159">
        <f>'Council Tax Benefit'!AP19</f>
        <v>805.60849456809274</v>
      </c>
      <c r="AQ56" s="159">
        <f>'Council Tax Benefit'!AQ19</f>
        <v>838.18835992187337</v>
      </c>
      <c r="AR56" s="159">
        <f>'Council Tax Benefit'!AR19</f>
        <v>760.26900000000001</v>
      </c>
      <c r="AS56" s="159">
        <f>'Council Tax Benefit'!AS19</f>
        <v>936.29321192193368</v>
      </c>
      <c r="AT56" s="159">
        <f>'Council Tax Benefit'!AT19</f>
        <v>1162.117</v>
      </c>
      <c r="AU56" s="159">
        <f>'Council Tax Benefit'!AU19</f>
        <v>670.327</v>
      </c>
      <c r="AV56" s="159">
        <f>'Council Tax Benefit'!AV19</f>
        <v>724.20100000000002</v>
      </c>
      <c r="AW56" s="159">
        <f>'Council Tax Benefit'!AW19</f>
        <v>941.47799999999995</v>
      </c>
      <c r="AX56" s="159">
        <f>'Council Tax Benefit'!AX19</f>
        <v>973.24916299999973</v>
      </c>
      <c r="AY56" s="159">
        <f>'Council Tax Benefit'!AY19</f>
        <v>991.50290500000006</v>
      </c>
      <c r="AZ56" s="159">
        <f>'Council Tax Benefit'!AZ19</f>
        <v>1035.1050220000002</v>
      </c>
      <c r="BA56" s="159">
        <f>'Council Tax Benefit'!BA19</f>
        <v>1079.5440269999999</v>
      </c>
      <c r="BB56" s="159">
        <f>'Council Tax Benefit'!BB19</f>
        <v>1124.7226409999994</v>
      </c>
      <c r="BC56" s="159">
        <f>'Council Tax Benefit'!BC19</f>
        <v>1163.735510948489</v>
      </c>
      <c r="BD56" s="159">
        <f>'Council Tax Benefit'!BD19</f>
        <v>1229.3620240181656</v>
      </c>
      <c r="BE56" s="159">
        <f>'Council Tax Benefit'!BE19</f>
        <v>1349.4457237699216</v>
      </c>
      <c r="BF56" s="159">
        <f>'Council Tax Benefit'!BF19</f>
        <v>1430.8457317625675</v>
      </c>
      <c r="BG56" s="159">
        <f>'Council Tax Benefit'!BG19</f>
        <v>1612.517104499429</v>
      </c>
      <c r="BH56" s="159">
        <f>'Council Tax Benefit'!BH19</f>
        <v>1828.5273484448542</v>
      </c>
      <c r="BI56" s="159">
        <f>'Council Tax Benefit'!BI19</f>
        <v>1843.2959341159444</v>
      </c>
      <c r="BJ56" s="159">
        <f>'Council Tax Benefit'!BJ19</f>
        <v>2003.9939900362206</v>
      </c>
      <c r="BK56" s="159">
        <f>'Council Tax Benefit'!BK19</f>
        <v>2046.6136160962108</v>
      </c>
      <c r="BL56" s="239">
        <f>'Council Tax Benefit'!BL11+'Council Tax Benefit'!BL14</f>
        <v>1951.6371495119893</v>
      </c>
      <c r="BM56" s="159">
        <f>'Council Tax Benefit'!BM11+'Council Tax Benefit'!BM14</f>
        <v>2006.7896813621428</v>
      </c>
      <c r="BN56" s="159">
        <f>'Council Tax Benefit'!BN11+'Council Tax Benefit'!BN14</f>
        <v>2033.5200871314812</v>
      </c>
      <c r="BO56" s="159">
        <f>'Council Tax Benefit'!BO11+'Council Tax Benefit'!BO14</f>
        <v>1982.7831259442928</v>
      </c>
      <c r="BP56" s="159">
        <f>'Council Tax Benefit'!BP11+'Council Tax Benefit'!BP14</f>
        <v>1921.059573258301</v>
      </c>
      <c r="BQ56" s="159">
        <f>'Council Tax Benefit'!BQ11+'Council Tax Benefit'!BQ14</f>
        <v>0</v>
      </c>
      <c r="BR56" s="159">
        <f>'Council Tax Benefit'!BR11+'Council Tax Benefit'!BR14</f>
        <v>0</v>
      </c>
      <c r="BS56" s="159">
        <f>'Council Tax Benefit'!BS11+'Council Tax Benefit'!BS14</f>
        <v>0</v>
      </c>
      <c r="BT56" s="159">
        <f>'Council Tax Benefit'!BT11+'Council Tax Benefit'!BT14</f>
        <v>0</v>
      </c>
      <c r="BU56" s="159">
        <f>'Council Tax Benefit'!BU11+'Council Tax Benefit'!BU14</f>
        <v>0</v>
      </c>
      <c r="BV56" s="159">
        <f>'Council Tax Benefit'!BV11+'Council Tax Benefit'!BV14</f>
        <v>0</v>
      </c>
      <c r="BW56" s="159">
        <f>'Council Tax Benefit'!BW11+'Council Tax Benefit'!BW14</f>
        <v>0</v>
      </c>
      <c r="BX56" s="159">
        <f>'Council Tax Benefit'!BX11+'Council Tax Benefit'!BX14</f>
        <v>0</v>
      </c>
      <c r="BY56" s="159">
        <f>'Council Tax Benefit'!BY11+'Council Tax Benefit'!BY14</f>
        <v>0</v>
      </c>
      <c r="BZ56" s="159">
        <f>'Council Tax Benefit'!BZ11+'Council Tax Benefit'!BZ14</f>
        <v>0</v>
      </c>
      <c r="CA56" s="159">
        <f>'Council Tax Benefit'!CA11+'Council Tax Benefit'!CA14</f>
        <v>0</v>
      </c>
      <c r="CB56" s="159">
        <f>'Council Tax Benefit'!CB11+'Council Tax Benefit'!CB14</f>
        <v>0</v>
      </c>
      <c r="CC56" s="159">
        <f>'Council Tax Benefit'!CC11+'Council Tax Benefit'!CC14</f>
        <v>0</v>
      </c>
      <c r="CD56" s="159">
        <f>'Council Tax Benefit'!CD11+'Council Tax Benefit'!CD14</f>
        <v>0</v>
      </c>
      <c r="CE56" s="159">
        <f>'Council Tax Benefit'!CE11+'Council Tax Benefit'!CE14</f>
        <v>0</v>
      </c>
      <c r="CF56" s="160">
        <f>'Council Tax Benefit'!CF11+'Council Tax Benefit'!CF14</f>
        <v>0</v>
      </c>
    </row>
    <row r="57" spans="1:84">
      <c r="A57" s="153"/>
      <c r="B57" s="63" t="s">
        <v>452</v>
      </c>
      <c r="AH57" s="159">
        <f>'Council Tax Benefit'!AH20</f>
        <v>27.502827272667155</v>
      </c>
      <c r="AI57" s="159">
        <f>'Council Tax Benefit'!AI20</f>
        <v>31.585852043726426</v>
      </c>
      <c r="AJ57" s="159">
        <f>'Council Tax Benefit'!AJ20</f>
        <v>42.384582121077884</v>
      </c>
      <c r="AK57" s="159">
        <f>'Council Tax Benefit'!AK20</f>
        <v>63.213077234706887</v>
      </c>
      <c r="AL57" s="159">
        <f>'Council Tax Benefit'!AL20</f>
        <v>76.776376134597115</v>
      </c>
      <c r="AM57" s="159">
        <f>'Council Tax Benefit'!AM20</f>
        <v>86.294927523123278</v>
      </c>
      <c r="AN57" s="159">
        <f>'Council Tax Benefit'!AN20</f>
        <v>96.19980924653629</v>
      </c>
      <c r="AO57" s="159">
        <f>'Council Tax Benefit'!AO20</f>
        <v>104.64116166965778</v>
      </c>
      <c r="AP57" s="159">
        <f>'Council Tax Benefit'!AP20</f>
        <v>116.03413200590694</v>
      </c>
      <c r="AQ57" s="159">
        <f>'Council Tax Benefit'!AQ20</f>
        <v>120.6229520803748</v>
      </c>
      <c r="AR57" s="159">
        <f>'Council Tax Benefit'!AR20</f>
        <v>83.058999999999997</v>
      </c>
      <c r="AS57" s="159">
        <f>'Council Tax Benefit'!AS20</f>
        <v>114.8284154022263</v>
      </c>
      <c r="AT57" s="159">
        <f>'Council Tax Benefit'!AT20</f>
        <v>166.71700000000001</v>
      </c>
      <c r="AU57" s="159">
        <f>'Council Tax Benefit'!AU20</f>
        <v>112.279</v>
      </c>
      <c r="AV57" s="159">
        <f>'Council Tax Benefit'!AV20</f>
        <v>146.14699999999999</v>
      </c>
      <c r="AW57" s="159">
        <f>'Council Tax Benefit'!AW20</f>
        <v>188.857</v>
      </c>
      <c r="AX57" s="159">
        <f>'Council Tax Benefit'!AX20</f>
        <v>237.89668399999994</v>
      </c>
      <c r="AY57" s="159">
        <f>'Council Tax Benefit'!AY20</f>
        <v>279.43384600000002</v>
      </c>
      <c r="AZ57" s="159">
        <f>'Council Tax Benefit'!AZ20</f>
        <v>318.77796300000006</v>
      </c>
      <c r="BA57" s="159">
        <f>'Council Tax Benefit'!BA20</f>
        <v>366.771837</v>
      </c>
      <c r="BB57" s="159">
        <f>'Council Tax Benefit'!BB20</f>
        <v>408.74446599999976</v>
      </c>
      <c r="BC57" s="159">
        <f>'Council Tax Benefit'!BC20</f>
        <v>444.9005951357899</v>
      </c>
      <c r="BD57" s="159">
        <f>'Council Tax Benefit'!BD20</f>
        <v>486.32011499999982</v>
      </c>
      <c r="BE57" s="159">
        <f>'Council Tax Benefit'!BE20</f>
        <v>528.76477520781191</v>
      </c>
      <c r="BF57" s="159">
        <f>'Council Tax Benefit'!BF20</f>
        <v>593.43878223860281</v>
      </c>
      <c r="BG57" s="159">
        <f>'Council Tax Benefit'!BG20</f>
        <v>700.71103272999665</v>
      </c>
      <c r="BH57" s="159">
        <f>'Council Tax Benefit'!BH20</f>
        <v>750.02694315173312</v>
      </c>
      <c r="BI57" s="159">
        <f>'Council Tax Benefit'!BI20</f>
        <v>839.96132516636135</v>
      </c>
      <c r="BJ57" s="159">
        <f>'Council Tax Benefit'!BJ20</f>
        <v>805.30950638016247</v>
      </c>
      <c r="BK57" s="159">
        <f>'Council Tax Benefit'!BK20</f>
        <v>828.09404862651547</v>
      </c>
      <c r="BL57" s="239">
        <f>'Council Tax Benefit'!BL7</f>
        <v>944.21315574012146</v>
      </c>
      <c r="BM57" s="159">
        <f>'Council Tax Benefit'!BM7</f>
        <v>1026.3094368543275</v>
      </c>
      <c r="BN57" s="159">
        <f>'Council Tax Benefit'!BN7</f>
        <v>1083.9569208671562</v>
      </c>
      <c r="BO57" s="159">
        <f>'Council Tax Benefit'!BO7</f>
        <v>1097.3255047744601</v>
      </c>
      <c r="BP57" s="159">
        <f>'Council Tax Benefit'!BP7</f>
        <v>1110.9613710199749</v>
      </c>
      <c r="BQ57" s="159">
        <f>'Council Tax Benefit'!BQ7</f>
        <v>0</v>
      </c>
      <c r="BR57" s="159">
        <f>'Council Tax Benefit'!BR7</f>
        <v>0</v>
      </c>
      <c r="BS57" s="159">
        <f>'Council Tax Benefit'!BS7</f>
        <v>0</v>
      </c>
      <c r="BT57" s="159">
        <f>'Council Tax Benefit'!BT7</f>
        <v>0</v>
      </c>
      <c r="BU57" s="159">
        <f>'Council Tax Benefit'!BU7</f>
        <v>0</v>
      </c>
      <c r="BV57" s="159">
        <f>'Council Tax Benefit'!BV7</f>
        <v>0</v>
      </c>
      <c r="BW57" s="159">
        <f>'Council Tax Benefit'!BW7</f>
        <v>0</v>
      </c>
      <c r="BX57" s="159">
        <f>'Council Tax Benefit'!BX7</f>
        <v>0</v>
      </c>
      <c r="BY57" s="159">
        <f>'Council Tax Benefit'!BY7</f>
        <v>0</v>
      </c>
      <c r="BZ57" s="159">
        <f>'Council Tax Benefit'!BZ7</f>
        <v>0</v>
      </c>
      <c r="CA57" s="159">
        <f>'Council Tax Benefit'!CA7</f>
        <v>0</v>
      </c>
      <c r="CB57" s="159">
        <f>'Council Tax Benefit'!CB7</f>
        <v>0</v>
      </c>
      <c r="CC57" s="159">
        <f>'Council Tax Benefit'!CC7</f>
        <v>0</v>
      </c>
      <c r="CD57" s="159">
        <f>'Council Tax Benefit'!CD7</f>
        <v>0</v>
      </c>
      <c r="CE57" s="159">
        <f>'Council Tax Benefit'!CE7</f>
        <v>0</v>
      </c>
      <c r="CF57" s="160">
        <f>'Council Tax Benefit'!CF7</f>
        <v>0</v>
      </c>
    </row>
    <row r="58" spans="1:84">
      <c r="A58" s="153"/>
      <c r="B58" s="63" t="s">
        <v>453</v>
      </c>
      <c r="AH58" s="159">
        <f>'Council Tax Benefit'!AH21</f>
        <v>88.945632781705058</v>
      </c>
      <c r="AI58" s="159">
        <f>'Council Tax Benefit'!AI21</f>
        <v>102.63989716099778</v>
      </c>
      <c r="AJ58" s="159">
        <f>'Council Tax Benefit'!AJ21</f>
        <v>138.3856917255178</v>
      </c>
      <c r="AK58" s="159">
        <f>'Council Tax Benefit'!AK21</f>
        <v>205.51754927689734</v>
      </c>
      <c r="AL58" s="159">
        <f>'Council Tax Benefit'!AL21</f>
        <v>249.99250242525952</v>
      </c>
      <c r="AM58" s="159">
        <f>'Council Tax Benefit'!AM21</f>
        <v>281.05739095461479</v>
      </c>
      <c r="AN58" s="159">
        <f>'Council Tax Benefit'!AN21</f>
        <v>312.24655644943772</v>
      </c>
      <c r="AO58" s="159">
        <f>'Council Tax Benefit'!AO21</f>
        <v>341.18609501439198</v>
      </c>
      <c r="AP58" s="159">
        <f>'Council Tax Benefit'!AP21</f>
        <v>377.30402508543466</v>
      </c>
      <c r="AQ58" s="159">
        <f>'Council Tax Benefit'!AQ21</f>
        <v>392.27715570427546</v>
      </c>
      <c r="AR58" s="159">
        <f>'Council Tax Benefit'!AR21</f>
        <v>216.39</v>
      </c>
      <c r="AS58" s="159">
        <f>'Council Tax Benefit'!AS21</f>
        <v>243.14730758287362</v>
      </c>
      <c r="AT58" s="159">
        <f>'Council Tax Benefit'!AT21</f>
        <v>222.857</v>
      </c>
      <c r="AU58" s="159">
        <f>'Council Tax Benefit'!AU21</f>
        <v>185.916</v>
      </c>
      <c r="AV58" s="159">
        <f>'Council Tax Benefit'!AV21</f>
        <v>219.042</v>
      </c>
      <c r="AW58" s="159">
        <f>'Council Tax Benefit'!AW21</f>
        <v>306.87099999999998</v>
      </c>
      <c r="AX58" s="159">
        <f>'Council Tax Benefit'!AX21</f>
        <v>345.70058699999993</v>
      </c>
      <c r="AY58" s="159">
        <f>'Council Tax Benefit'!AY21</f>
        <v>383.72152899999998</v>
      </c>
      <c r="AZ58" s="159">
        <f>'Council Tax Benefit'!AZ21</f>
        <v>408.69452700000005</v>
      </c>
      <c r="BA58" s="159">
        <f>'Council Tax Benefit'!BA21</f>
        <v>423.69869799999998</v>
      </c>
      <c r="BB58" s="159">
        <f>'Council Tax Benefit'!BB21</f>
        <v>442.26725699999969</v>
      </c>
      <c r="BC58" s="159">
        <f>'Council Tax Benefit'!BC21</f>
        <v>458.38614234181148</v>
      </c>
      <c r="BD58" s="159">
        <f>'Council Tax Benefit'!BD21</f>
        <v>449.61359899999985</v>
      </c>
      <c r="BE58" s="159">
        <f>'Council Tax Benefit'!BE21</f>
        <v>447.65738801479245</v>
      </c>
      <c r="BF58" s="159">
        <f>'Council Tax Benefit'!BF21</f>
        <v>456.77495423193301</v>
      </c>
      <c r="BG58" s="159">
        <f>'Council Tax Benefit'!BG21</f>
        <v>524.55682653580504</v>
      </c>
      <c r="BH58" s="159">
        <f>'Council Tax Benefit'!BH21</f>
        <v>571.40950903414523</v>
      </c>
      <c r="BI58" s="159">
        <f>'Council Tax Benefit'!BI21</f>
        <v>632.58899092529441</v>
      </c>
      <c r="BJ58" s="159">
        <f>'Council Tax Benefit'!BJ21</f>
        <v>623.4840715467576</v>
      </c>
      <c r="BK58" s="159">
        <f>'Council Tax Benefit'!BK21</f>
        <v>618.93076704709995</v>
      </c>
      <c r="BL58" s="239">
        <f>'Council Tax Benefit'!BL8</f>
        <v>548.72375959129954</v>
      </c>
      <c r="BM58" s="159">
        <f>'Council Tax Benefit'!BM8</f>
        <v>539.7901437571029</v>
      </c>
      <c r="BN58" s="159">
        <f>'Council Tax Benefit'!BN8</f>
        <v>504.78300198133326</v>
      </c>
      <c r="BO58" s="159">
        <f>'Council Tax Benefit'!BO8</f>
        <v>443.73935361736528</v>
      </c>
      <c r="BP58" s="159">
        <f>'Council Tax Benefit'!BP8</f>
        <v>399.82414747873798</v>
      </c>
      <c r="BQ58" s="159">
        <f>'Council Tax Benefit'!BQ8</f>
        <v>0</v>
      </c>
      <c r="BR58" s="159">
        <f>'Council Tax Benefit'!BR8</f>
        <v>0</v>
      </c>
      <c r="BS58" s="159">
        <f>'Council Tax Benefit'!BS8</f>
        <v>0</v>
      </c>
      <c r="BT58" s="159">
        <f>'Council Tax Benefit'!BT8</f>
        <v>0</v>
      </c>
      <c r="BU58" s="159">
        <f>'Council Tax Benefit'!BU8</f>
        <v>0</v>
      </c>
      <c r="BV58" s="159">
        <f>'Council Tax Benefit'!BV8</f>
        <v>0</v>
      </c>
      <c r="BW58" s="159">
        <f>'Council Tax Benefit'!BW8</f>
        <v>0</v>
      </c>
      <c r="BX58" s="159">
        <f>'Council Tax Benefit'!BX8</f>
        <v>0</v>
      </c>
      <c r="BY58" s="159">
        <f>'Council Tax Benefit'!BY8</f>
        <v>0</v>
      </c>
      <c r="BZ58" s="159">
        <f>'Council Tax Benefit'!BZ8</f>
        <v>0</v>
      </c>
      <c r="CA58" s="159">
        <f>'Council Tax Benefit'!CA8</f>
        <v>0</v>
      </c>
      <c r="CB58" s="159">
        <f>'Council Tax Benefit'!CB8</f>
        <v>0</v>
      </c>
      <c r="CC58" s="159">
        <f>'Council Tax Benefit'!CC8</f>
        <v>0</v>
      </c>
      <c r="CD58" s="159">
        <f>'Council Tax Benefit'!CD8</f>
        <v>0</v>
      </c>
      <c r="CE58" s="159">
        <f>'Council Tax Benefit'!CE8</f>
        <v>0</v>
      </c>
      <c r="CF58" s="160">
        <f>'Council Tax Benefit'!CF8</f>
        <v>0</v>
      </c>
    </row>
    <row r="59" spans="1:84">
      <c r="A59" s="153"/>
      <c r="B59" s="63" t="s">
        <v>454</v>
      </c>
      <c r="AH59" s="159">
        <f>'Council Tax Benefit'!AH22</f>
        <v>73.242794596669199</v>
      </c>
      <c r="AI59" s="159">
        <f>'Council Tax Benefit'!AI22</f>
        <v>85.168081893459714</v>
      </c>
      <c r="AJ59" s="159">
        <f>'Council Tax Benefit'!AJ22</f>
        <v>115.30566723086193</v>
      </c>
      <c r="AK59" s="159">
        <f>'Council Tax Benefit'!AK22</f>
        <v>169.32691721496712</v>
      </c>
      <c r="AL59" s="159">
        <f>'Council Tax Benefit'!AL22</f>
        <v>204.21808645897408</v>
      </c>
      <c r="AM59" s="159">
        <f>'Council Tax Benefit'!AM22</f>
        <v>227.83044737490729</v>
      </c>
      <c r="AN59" s="159">
        <f>'Council Tax Benefit'!AN22</f>
        <v>252.51033820403745</v>
      </c>
      <c r="AO59" s="159">
        <f>'Council Tax Benefit'!AO22</f>
        <v>274.82477751762963</v>
      </c>
      <c r="AP59" s="159">
        <f>'Council Tax Benefit'!AP22</f>
        <v>305.30618267506998</v>
      </c>
      <c r="AQ59" s="159">
        <f>'Council Tax Benefit'!AQ22</f>
        <v>317.94417999582299</v>
      </c>
      <c r="AR59" s="159">
        <f>'Council Tax Benefit'!AR22</f>
        <v>223.36600000000001</v>
      </c>
      <c r="AS59" s="159">
        <f>'Council Tax Benefit'!AS22</f>
        <v>286.63975529133552</v>
      </c>
      <c r="AT59" s="159">
        <f>'Council Tax Benefit'!AT22</f>
        <v>372.90100000000001</v>
      </c>
      <c r="AU59" s="159">
        <f>'Council Tax Benefit'!AU22</f>
        <v>327.95400000000001</v>
      </c>
      <c r="AV59" s="159">
        <f>'Council Tax Benefit'!AV22</f>
        <v>480.35</v>
      </c>
      <c r="AW59" s="159">
        <f>'Council Tax Benefit'!AW22</f>
        <v>380.02</v>
      </c>
      <c r="AX59" s="159">
        <f>'Council Tax Benefit'!AX22</f>
        <v>382.28165999999993</v>
      </c>
      <c r="AY59" s="159">
        <f>'Council Tax Benefit'!AY22</f>
        <v>366.89570099999997</v>
      </c>
      <c r="AZ59" s="159">
        <f>'Council Tax Benefit'!AZ22</f>
        <v>361.93527000000006</v>
      </c>
      <c r="BA59" s="159">
        <f>'Council Tax Benefit'!BA22</f>
        <v>314.93220000000008</v>
      </c>
      <c r="BB59" s="159">
        <f>'Council Tax Benefit'!BB22</f>
        <v>270.82839699999982</v>
      </c>
      <c r="BC59" s="159">
        <f>'Council Tax Benefit'!BC22</f>
        <v>249.93090682948699</v>
      </c>
      <c r="BD59" s="159">
        <f>'Council Tax Benefit'!BD22</f>
        <v>226.13233899999992</v>
      </c>
      <c r="BE59" s="159">
        <f>'Council Tax Benefit'!BE22</f>
        <v>192.60883676756498</v>
      </c>
      <c r="BF59" s="159">
        <f>'Council Tax Benefit'!BF22</f>
        <v>192.05057165464862</v>
      </c>
      <c r="BG59" s="159">
        <f>'Council Tax Benefit'!BG22</f>
        <v>171.31617186991193</v>
      </c>
      <c r="BH59" s="159">
        <f>'Council Tax Benefit'!BH22</f>
        <v>217.85321717670377</v>
      </c>
      <c r="BI59" s="159">
        <f>'Council Tax Benefit'!BI22</f>
        <v>241.13550347906477</v>
      </c>
      <c r="BJ59" s="159">
        <f>'Council Tax Benefit'!BJ22</f>
        <v>243.50566881771863</v>
      </c>
      <c r="BK59" s="159">
        <f>'Council Tax Benefit'!BK22</f>
        <v>242.59360966221021</v>
      </c>
      <c r="BL59" s="239">
        <f>'Council Tax Benefit'!BL6</f>
        <v>308.02755006718922</v>
      </c>
      <c r="BM59" s="159">
        <f>'Council Tax Benefit'!BM6</f>
        <v>515.48243622450877</v>
      </c>
      <c r="BN59" s="159">
        <f>'Council Tax Benefit'!BN6</f>
        <v>559.64886740375289</v>
      </c>
      <c r="BO59" s="159">
        <f>'Council Tax Benefit'!BO6</f>
        <v>588.23789220306298</v>
      </c>
      <c r="BP59" s="159">
        <f>'Council Tax Benefit'!BP6</f>
        <v>620.96731151552888</v>
      </c>
      <c r="BQ59" s="159">
        <f>'Council Tax Benefit'!BQ6</f>
        <v>0</v>
      </c>
      <c r="BR59" s="159">
        <f>'Council Tax Benefit'!BR6</f>
        <v>0</v>
      </c>
      <c r="BS59" s="159">
        <f>'Council Tax Benefit'!BS6</f>
        <v>0</v>
      </c>
      <c r="BT59" s="159">
        <f>'Council Tax Benefit'!BT6</f>
        <v>0</v>
      </c>
      <c r="BU59" s="159">
        <f>'Council Tax Benefit'!BU6</f>
        <v>0</v>
      </c>
      <c r="BV59" s="159">
        <f>'Council Tax Benefit'!BV6</f>
        <v>0</v>
      </c>
      <c r="BW59" s="159">
        <f>'Council Tax Benefit'!BW6</f>
        <v>0</v>
      </c>
      <c r="BX59" s="159">
        <f>'Council Tax Benefit'!BX6</f>
        <v>0</v>
      </c>
      <c r="BY59" s="159">
        <f>'Council Tax Benefit'!BY6</f>
        <v>0</v>
      </c>
      <c r="BZ59" s="159">
        <f>'Council Tax Benefit'!BZ6</f>
        <v>0</v>
      </c>
      <c r="CA59" s="159">
        <f>'Council Tax Benefit'!CA6</f>
        <v>0</v>
      </c>
      <c r="CB59" s="159">
        <f>'Council Tax Benefit'!CB6</f>
        <v>0</v>
      </c>
      <c r="CC59" s="159">
        <f>'Council Tax Benefit'!CC6</f>
        <v>0</v>
      </c>
      <c r="CD59" s="159">
        <f>'Council Tax Benefit'!CD6</f>
        <v>0</v>
      </c>
      <c r="CE59" s="159">
        <f>'Council Tax Benefit'!CE6</f>
        <v>0</v>
      </c>
      <c r="CF59" s="160">
        <f>'Council Tax Benefit'!CF6</f>
        <v>0</v>
      </c>
    </row>
    <row r="60" spans="1:84">
      <c r="A60" s="153"/>
      <c r="B60" s="63" t="s">
        <v>455</v>
      </c>
      <c r="AH60" s="159">
        <f>'Council Tax Benefit'!AH23</f>
        <v>7.2483353596404072</v>
      </c>
      <c r="AI60" s="159">
        <f>'Council Tax Benefit'!AI23</f>
        <v>8.3643049426361529</v>
      </c>
      <c r="AJ60" s="159">
        <f>'Council Tax Benefit'!AJ23</f>
        <v>11.277292332768525</v>
      </c>
      <c r="AK60" s="159">
        <f>'Council Tax Benefit'!AK23</f>
        <v>16.747984952857394</v>
      </c>
      <c r="AL60" s="159">
        <f>'Council Tax Benefit'!AL23</f>
        <v>20.372326760788525</v>
      </c>
      <c r="AM60" s="159">
        <f>'Council Tax Benefit'!AM23</f>
        <v>22.903858921824849</v>
      </c>
      <c r="AN60" s="159">
        <f>'Council Tax Benefit'!AN23</f>
        <v>25.445518630386744</v>
      </c>
      <c r="AO60" s="159">
        <f>'Council Tax Benefit'!AO23</f>
        <v>27.803852301325378</v>
      </c>
      <c r="AP60" s="159">
        <f>'Council Tax Benefit'!AP23</f>
        <v>30.747165665495459</v>
      </c>
      <c r="AQ60" s="159">
        <f>'Council Tax Benefit'!AQ23</f>
        <v>31.967352297653349</v>
      </c>
      <c r="AR60" s="159">
        <f>'Council Tax Benefit'!AR23</f>
        <v>82.050000000000196</v>
      </c>
      <c r="AS60" s="159">
        <f>'Council Tax Benefit'!AS23</f>
        <v>118.75330980163085</v>
      </c>
      <c r="AT60" s="159">
        <f>'Council Tax Benefit'!AT23</f>
        <v>198.21799999999985</v>
      </c>
      <c r="AU60" s="159">
        <f>'Council Tax Benefit'!AU23</f>
        <v>107.69100000000003</v>
      </c>
      <c r="AV60" s="159">
        <f>'Council Tax Benefit'!AV23</f>
        <v>122.83600000000021</v>
      </c>
      <c r="AW60" s="159">
        <f>'Council Tax Benefit'!AW23</f>
        <v>122.67399999999998</v>
      </c>
      <c r="AX60" s="159">
        <f>'Council Tax Benefit'!AX23</f>
        <v>138.08320000000001</v>
      </c>
      <c r="AY60" s="159">
        <f>'Council Tax Benefit'!AY23</f>
        <v>167.11695100000003</v>
      </c>
      <c r="AZ60" s="159">
        <f>'Council Tax Benefit'!AZ23</f>
        <v>186.09901000000005</v>
      </c>
      <c r="BA60" s="159">
        <f>'Council Tax Benefit'!BA23</f>
        <v>209.73186299999998</v>
      </c>
      <c r="BB60" s="159">
        <f>'Council Tax Benefit'!BB23</f>
        <v>205.84185399999987</v>
      </c>
      <c r="BC60" s="159">
        <f>'Council Tax Benefit'!BC23</f>
        <v>193.93417053751386</v>
      </c>
      <c r="BD60" s="159">
        <f>'Council Tax Benefit'!BD23</f>
        <v>183.09040199999998</v>
      </c>
      <c r="BE60" s="159">
        <f>'Council Tax Benefit'!BE23</f>
        <v>167.34613042003627</v>
      </c>
      <c r="BF60" s="159">
        <f>'Council Tax Benefit'!BF23</f>
        <v>160.82925848722746</v>
      </c>
      <c r="BG60" s="159">
        <f>'Council Tax Benefit'!BG23</f>
        <v>217.02985962485695</v>
      </c>
      <c r="BH60" s="159">
        <f>'Council Tax Benefit'!BH23</f>
        <v>189.16794511091098</v>
      </c>
      <c r="BI60" s="159">
        <f>'Council Tax Benefit'!BI23</f>
        <v>217.10782131333502</v>
      </c>
      <c r="BJ60" s="159">
        <f>'Council Tax Benefit'!BJ23</f>
        <v>264.73346821914066</v>
      </c>
      <c r="BK60" s="159">
        <f>'Council Tax Benefit'!BK23</f>
        <v>290.45553756796437</v>
      </c>
      <c r="BL60" s="239">
        <f>SUM('Council Tax Benefit'!BL9:BL10,'Council Tax Benefit'!BL12:BL13,'Council Tax Benefit'!BL15)</f>
        <v>481.84204708940024</v>
      </c>
      <c r="BM60" s="159">
        <f>SUM('Council Tax Benefit'!BM9:BM10,'Council Tax Benefit'!BM12:BM13,'Council Tax Benefit'!BM15)</f>
        <v>609.30652680191724</v>
      </c>
      <c r="BN60" s="159">
        <f>SUM('Council Tax Benefit'!BN9:BN10,'Council Tax Benefit'!BN12:BN13,'Council Tax Benefit'!BN15)</f>
        <v>742.86444761627672</v>
      </c>
      <c r="BO60" s="159">
        <f>SUM('Council Tax Benefit'!BO9:BO10,'Council Tax Benefit'!BO12:BO13,'Council Tax Benefit'!BO15)</f>
        <v>806.2930184608191</v>
      </c>
      <c r="BP60" s="159">
        <f>SUM('Council Tax Benefit'!BP9:BP10,'Council Tax Benefit'!BP12:BP13,'Council Tax Benefit'!BP15)</f>
        <v>859.13568672745646</v>
      </c>
      <c r="BQ60" s="159">
        <f>SUM('Council Tax Benefit'!BQ9:BQ10,'Council Tax Benefit'!BQ12:BQ13,'Council Tax Benefit'!BQ15)</f>
        <v>0</v>
      </c>
      <c r="BR60" s="159">
        <f>SUM('Council Tax Benefit'!BR9:BR10,'Council Tax Benefit'!BR12:BR13,'Council Tax Benefit'!BR15)</f>
        <v>0</v>
      </c>
      <c r="BS60" s="159">
        <f>SUM('Council Tax Benefit'!BS9:BS10,'Council Tax Benefit'!BS12:BS13,'Council Tax Benefit'!BS15)</f>
        <v>0</v>
      </c>
      <c r="BT60" s="159">
        <f>SUM('Council Tax Benefit'!BT9:BT10,'Council Tax Benefit'!BT12:BT13,'Council Tax Benefit'!BT15)</f>
        <v>0</v>
      </c>
      <c r="BU60" s="159">
        <f>SUM('Council Tax Benefit'!BU9:BU10,'Council Tax Benefit'!BU12:BU13,'Council Tax Benefit'!BU15)</f>
        <v>0</v>
      </c>
      <c r="BV60" s="159">
        <f>SUM('Council Tax Benefit'!BV9:BV10,'Council Tax Benefit'!BV12:BV13,'Council Tax Benefit'!BV15)</f>
        <v>0</v>
      </c>
      <c r="BW60" s="159">
        <f>SUM('Council Tax Benefit'!BW9:BW10,'Council Tax Benefit'!BW12:BW13,'Council Tax Benefit'!BW15)</f>
        <v>0</v>
      </c>
      <c r="BX60" s="159">
        <f>SUM('Council Tax Benefit'!BX9:BX10,'Council Tax Benefit'!BX12:BX13,'Council Tax Benefit'!BX15)</f>
        <v>0</v>
      </c>
      <c r="BY60" s="159">
        <f>SUM('Council Tax Benefit'!BY9:BY10,'Council Tax Benefit'!BY12:BY13,'Council Tax Benefit'!BY15)</f>
        <v>0</v>
      </c>
      <c r="BZ60" s="159">
        <f>SUM('Council Tax Benefit'!BZ9:BZ10,'Council Tax Benefit'!BZ12:BZ13,'Council Tax Benefit'!BZ15)</f>
        <v>0</v>
      </c>
      <c r="CA60" s="159">
        <f>SUM('Council Tax Benefit'!CA9:CA10,'Council Tax Benefit'!CA12:CA13,'Council Tax Benefit'!CA15)</f>
        <v>0</v>
      </c>
      <c r="CB60" s="159">
        <f>SUM('Council Tax Benefit'!CB9:CB10,'Council Tax Benefit'!CB12:CB13,'Council Tax Benefit'!CB15)</f>
        <v>0</v>
      </c>
      <c r="CC60" s="159">
        <f>SUM('Council Tax Benefit'!CC9:CC10,'Council Tax Benefit'!CC12:CC13,'Council Tax Benefit'!CC15)</f>
        <v>0</v>
      </c>
      <c r="CD60" s="159">
        <f>SUM('Council Tax Benefit'!CD9:CD10,'Council Tax Benefit'!CD12:CD13,'Council Tax Benefit'!CD15)</f>
        <v>0</v>
      </c>
      <c r="CE60" s="159">
        <f>SUM('Council Tax Benefit'!CE9:CE10,'Council Tax Benefit'!CE12:CE13,'Council Tax Benefit'!CE15)</f>
        <v>0</v>
      </c>
      <c r="CF60" s="160">
        <f>SUM('Council Tax Benefit'!CF9:CF10,'Council Tax Benefit'!CF12:CF13,'Council Tax Benefit'!CF15)</f>
        <v>0</v>
      </c>
    </row>
    <row r="61" spans="1:84" ht="26.25" customHeight="1">
      <c r="A61" s="153"/>
      <c r="B61" s="65" t="s">
        <v>456</v>
      </c>
      <c r="AH61" s="159">
        <f>'Council Tax Benefit'!AH16</f>
        <v>189.0604099893182</v>
      </c>
      <c r="AI61" s="159">
        <f>'Council Tax Benefit'!AI16</f>
        <v>217.24186395918002</v>
      </c>
      <c r="AJ61" s="159">
        <f>'Council Tax Benefit'!AJ16</f>
        <v>291.64676658977385</v>
      </c>
      <c r="AK61" s="159">
        <f>'Council Tax Benefit'!AK16</f>
        <v>435.79447132057123</v>
      </c>
      <c r="AL61" s="159">
        <f>'Council Tax Benefit'!AL16</f>
        <v>531.64070822038082</v>
      </c>
      <c r="AM61" s="159">
        <f>'Council Tax Benefit'!AM16</f>
        <v>599.91337522552976</v>
      </c>
      <c r="AN61" s="159">
        <f>'Council Tax Benefit'!AN16</f>
        <v>667.59777746960162</v>
      </c>
      <c r="AO61" s="159">
        <f>'Council Tax Benefit'!AO16</f>
        <v>730.54411349699535</v>
      </c>
      <c r="AP61" s="159">
        <f>'Council Tax Benefit'!AP16</f>
        <v>805.60849456809274</v>
      </c>
      <c r="AQ61" s="159">
        <f>'Council Tax Benefit'!AQ16</f>
        <v>838.18835992187337</v>
      </c>
      <c r="AR61" s="159">
        <f>'Council Tax Benefit'!AR16</f>
        <v>760.26900000000001</v>
      </c>
      <c r="AS61" s="159">
        <f>'Council Tax Benefit'!AS16</f>
        <v>936.29321192193368</v>
      </c>
      <c r="AT61" s="159">
        <f>'Council Tax Benefit'!AT16</f>
        <v>1162.117</v>
      </c>
      <c r="AU61" s="159">
        <f>'Council Tax Benefit'!AU16</f>
        <v>670.327</v>
      </c>
      <c r="AV61" s="159">
        <f>'Council Tax Benefit'!AV16</f>
        <v>724.20100000000002</v>
      </c>
      <c r="AW61" s="159">
        <f>'Council Tax Benefit'!AW16</f>
        <v>941.47799999999995</v>
      </c>
      <c r="AX61" s="159">
        <f>'Council Tax Benefit'!AX16</f>
        <v>973.24916299999973</v>
      </c>
      <c r="AY61" s="159">
        <f>'Council Tax Benefit'!AY16</f>
        <v>991.50290500000006</v>
      </c>
      <c r="AZ61" s="159">
        <f>'Council Tax Benefit'!AZ16</f>
        <v>1035.1050220000002</v>
      </c>
      <c r="BA61" s="159">
        <f>'Council Tax Benefit'!BA16</f>
        <v>1079.5440269999999</v>
      </c>
      <c r="BB61" s="159">
        <f>'Council Tax Benefit'!BB16</f>
        <v>1124.7226409999994</v>
      </c>
      <c r="BC61" s="159">
        <f>'Council Tax Benefit'!BC16</f>
        <v>1163.735510948489</v>
      </c>
      <c r="BD61" s="159">
        <f>'Council Tax Benefit'!BD16</f>
        <v>1229.3620240181656</v>
      </c>
      <c r="BE61" s="159">
        <f>'Council Tax Benefit'!BE16</f>
        <v>1349.4457237699216</v>
      </c>
      <c r="BF61" s="159">
        <f>'Council Tax Benefit'!BF16</f>
        <v>1430.8457317625675</v>
      </c>
      <c r="BG61" s="159">
        <f>'Council Tax Benefit'!BG16</f>
        <v>1612.517104499429</v>
      </c>
      <c r="BH61" s="159">
        <f>'Council Tax Benefit'!BH16</f>
        <v>1828.5273484448542</v>
      </c>
      <c r="BI61" s="159">
        <f>'Council Tax Benefit'!BI16</f>
        <v>1843.2959341159444</v>
      </c>
      <c r="BJ61" s="159">
        <f>'Council Tax Benefit'!BJ16</f>
        <v>2003.9939900362206</v>
      </c>
      <c r="BK61" s="159">
        <f>'Council Tax Benefit'!BK16</f>
        <v>2046.6136160962108</v>
      </c>
      <c r="BL61" s="159">
        <f>'Council Tax Benefit'!BL16</f>
        <v>2162.8252108384918</v>
      </c>
      <c r="BM61" s="159">
        <f>'Council Tax Benefit'!BM16</f>
        <v>2239.7459853678515</v>
      </c>
      <c r="BN61" s="159">
        <f>'Council Tax Benefit'!BN16</f>
        <v>2273.0145576027198</v>
      </c>
      <c r="BO61" s="159">
        <f>'Council Tax Benefit'!BO16</f>
        <v>2227.1295013956719</v>
      </c>
      <c r="BP61" s="159">
        <f>'Council Tax Benefit'!BP16</f>
        <v>2136.5856605519407</v>
      </c>
      <c r="BQ61" s="159">
        <f>'Council Tax Benefit'!BQ16</f>
        <v>0</v>
      </c>
      <c r="BR61" s="159">
        <f>'Council Tax Benefit'!BR16</f>
        <v>0</v>
      </c>
      <c r="BS61" s="159">
        <f>'Council Tax Benefit'!BS16</f>
        <v>0</v>
      </c>
      <c r="BT61" s="159">
        <f>'Council Tax Benefit'!BT16</f>
        <v>0</v>
      </c>
      <c r="BU61" s="159">
        <f>'Council Tax Benefit'!BU16</f>
        <v>0</v>
      </c>
      <c r="BV61" s="159">
        <f>'Council Tax Benefit'!BV16</f>
        <v>0</v>
      </c>
      <c r="BW61" s="159">
        <f>'Council Tax Benefit'!BW16</f>
        <v>0</v>
      </c>
      <c r="BX61" s="159">
        <f>'Council Tax Benefit'!BX16</f>
        <v>0</v>
      </c>
      <c r="BY61" s="159">
        <f>'Council Tax Benefit'!BY16</f>
        <v>0</v>
      </c>
      <c r="BZ61" s="159">
        <f>'Council Tax Benefit'!BZ16</f>
        <v>0</v>
      </c>
      <c r="CA61" s="159">
        <f>'Council Tax Benefit'!CA16</f>
        <v>0</v>
      </c>
      <c r="CB61" s="159">
        <f>'Council Tax Benefit'!CB16</f>
        <v>0</v>
      </c>
      <c r="CC61" s="159">
        <f>'Council Tax Benefit'!CC16</f>
        <v>0</v>
      </c>
      <c r="CD61" s="159">
        <f>'Council Tax Benefit'!CD16</f>
        <v>0</v>
      </c>
      <c r="CE61" s="159">
        <f>'Council Tax Benefit'!CE16</f>
        <v>0</v>
      </c>
      <c r="CF61" s="160">
        <f>'Council Tax Benefit'!CF16</f>
        <v>0</v>
      </c>
    </row>
    <row r="62" spans="1:84">
      <c r="A62" s="153"/>
      <c r="B62" s="65" t="s">
        <v>433</v>
      </c>
      <c r="AH62" s="159">
        <f>'Council Tax Benefit'!AH17</f>
        <v>196.93959001068183</v>
      </c>
      <c r="AI62" s="159">
        <f>'Council Tax Benefit'!AI17</f>
        <v>227.75813604082006</v>
      </c>
      <c r="AJ62" s="159">
        <f>'Council Tax Benefit'!AJ17</f>
        <v>307.35323341022615</v>
      </c>
      <c r="AK62" s="159">
        <f>'Council Tax Benefit'!AK17</f>
        <v>454.80552867942873</v>
      </c>
      <c r="AL62" s="159">
        <f>'Council Tax Benefit'!AL17</f>
        <v>551.35929177961918</v>
      </c>
      <c r="AM62" s="159">
        <f>'Council Tax Benefit'!AM17</f>
        <v>618.08662477447024</v>
      </c>
      <c r="AN62" s="159">
        <f>'Council Tax Benefit'!AN17</f>
        <v>686.40222253039815</v>
      </c>
      <c r="AO62" s="159">
        <f>'Council Tax Benefit'!AO17</f>
        <v>748.45588650300476</v>
      </c>
      <c r="AP62" s="159">
        <f>'Council Tax Benefit'!AP17</f>
        <v>829.39150543190704</v>
      </c>
      <c r="AQ62" s="159">
        <f>'Council Tax Benefit'!AQ17</f>
        <v>862.81164007812663</v>
      </c>
      <c r="AR62" s="159">
        <f>'Council Tax Benefit'!AR17</f>
        <v>604.86500000000012</v>
      </c>
      <c r="AS62" s="159">
        <f>'Council Tax Benefit'!AS17</f>
        <v>763.36878807806625</v>
      </c>
      <c r="AT62" s="159">
        <f>'Council Tax Benefit'!AT17</f>
        <v>960.69299999999987</v>
      </c>
      <c r="AU62" s="159">
        <f>'Council Tax Benefit'!AU17</f>
        <v>733.84</v>
      </c>
      <c r="AV62" s="159">
        <f>'Council Tax Benefit'!AV17</f>
        <v>968.37500000000023</v>
      </c>
      <c r="AW62" s="159">
        <f>'Council Tax Benefit'!AW17</f>
        <v>998.42199999999991</v>
      </c>
      <c r="AX62" s="159">
        <f>'Council Tax Benefit'!AX17</f>
        <v>1103.9621309999998</v>
      </c>
      <c r="AY62" s="159">
        <f>'Council Tax Benefit'!AY17</f>
        <v>1197.1680269999999</v>
      </c>
      <c r="AZ62" s="159">
        <f>'Council Tax Benefit'!AZ17</f>
        <v>1275.5067700000002</v>
      </c>
      <c r="BA62" s="159">
        <f>'Council Tax Benefit'!BA17</f>
        <v>1315.1345980000001</v>
      </c>
      <c r="BB62" s="159">
        <f>'Council Tax Benefit'!BB17</f>
        <v>1327.6819739999989</v>
      </c>
      <c r="BC62" s="159">
        <f>'Council Tax Benefit'!BC17</f>
        <v>1347.1518148446023</v>
      </c>
      <c r="BD62" s="159">
        <f>'Council Tax Benefit'!BD17</f>
        <v>1345.1564549999996</v>
      </c>
      <c r="BE62" s="159">
        <f>'Council Tax Benefit'!BE17</f>
        <v>1336.3771304102056</v>
      </c>
      <c r="BF62" s="159">
        <f>'Council Tax Benefit'!BF17</f>
        <v>1403.0935666124119</v>
      </c>
      <c r="BG62" s="159">
        <f>'Council Tax Benefit'!BG17</f>
        <v>1613.6138907605705</v>
      </c>
      <c r="BH62" s="159">
        <f>'Council Tax Benefit'!BH17</f>
        <v>1728.4576144734931</v>
      </c>
      <c r="BI62" s="159">
        <f>'Council Tax Benefit'!BI17</f>
        <v>1930.7936408840555</v>
      </c>
      <c r="BJ62" s="159">
        <f>'Council Tax Benefit'!BJ17</f>
        <v>1937.0327149637794</v>
      </c>
      <c r="BK62" s="159">
        <f>'Council Tax Benefit'!BK17</f>
        <v>1980.0739629037898</v>
      </c>
      <c r="BL62" s="159">
        <f>'Council Tax Benefit'!BL17</f>
        <v>2071.6184511615079</v>
      </c>
      <c r="BM62" s="159">
        <f>'Council Tax Benefit'!BM17</f>
        <v>2457.9322396321481</v>
      </c>
      <c r="BN62" s="159">
        <f>'Council Tax Benefit'!BN17</f>
        <v>2651.7587673972803</v>
      </c>
      <c r="BO62" s="159">
        <f>'Council Tax Benefit'!BO17</f>
        <v>2691.2493936043288</v>
      </c>
      <c r="BP62" s="159">
        <f>'Council Tax Benefit'!BP17</f>
        <v>2775.3624294480583</v>
      </c>
      <c r="BQ62" s="159">
        <f>'Council Tax Benefit'!BQ17</f>
        <v>0</v>
      </c>
      <c r="BR62" s="159">
        <f>'Council Tax Benefit'!BR17</f>
        <v>0</v>
      </c>
      <c r="BS62" s="159">
        <f>'Council Tax Benefit'!BS17</f>
        <v>0</v>
      </c>
      <c r="BT62" s="159">
        <f>'Council Tax Benefit'!BT17</f>
        <v>0</v>
      </c>
      <c r="BU62" s="159">
        <f>'Council Tax Benefit'!BU17</f>
        <v>0</v>
      </c>
      <c r="BV62" s="159">
        <f>'Council Tax Benefit'!BV17</f>
        <v>0</v>
      </c>
      <c r="BW62" s="159">
        <f>'Council Tax Benefit'!BW17</f>
        <v>0</v>
      </c>
      <c r="BX62" s="159">
        <f>'Council Tax Benefit'!BX17</f>
        <v>0</v>
      </c>
      <c r="BY62" s="159">
        <f>'Council Tax Benefit'!BY17</f>
        <v>0</v>
      </c>
      <c r="BZ62" s="159">
        <f>'Council Tax Benefit'!BZ17</f>
        <v>0</v>
      </c>
      <c r="CA62" s="159">
        <f>'Council Tax Benefit'!CA17</f>
        <v>0</v>
      </c>
      <c r="CB62" s="159">
        <f>'Council Tax Benefit'!CB17</f>
        <v>0</v>
      </c>
      <c r="CC62" s="159">
        <f>'Council Tax Benefit'!CC17</f>
        <v>0</v>
      </c>
      <c r="CD62" s="159">
        <f>'Council Tax Benefit'!CD17</f>
        <v>0</v>
      </c>
      <c r="CE62" s="159">
        <f>'Council Tax Benefit'!CE17</f>
        <v>0</v>
      </c>
      <c r="CF62" s="160">
        <f>'Council Tax Benefit'!CF17</f>
        <v>0</v>
      </c>
    </row>
    <row r="63" spans="1:84" s="109" customFormat="1">
      <c r="A63" s="170"/>
      <c r="B63" s="69" t="s">
        <v>176</v>
      </c>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47">
        <f>AH62+AH56</f>
        <v>386</v>
      </c>
      <c r="AI63" s="47">
        <f t="shared" ref="AI63:BK63" si="13">AI62+AI56</f>
        <v>445.00000000000011</v>
      </c>
      <c r="AJ63" s="47">
        <f t="shared" si="13"/>
        <v>599</v>
      </c>
      <c r="AK63" s="47">
        <f t="shared" si="13"/>
        <v>890.59999999999991</v>
      </c>
      <c r="AL63" s="47">
        <f t="shared" si="13"/>
        <v>1083</v>
      </c>
      <c r="AM63" s="47">
        <f t="shared" si="13"/>
        <v>1218</v>
      </c>
      <c r="AN63" s="47">
        <f t="shared" si="13"/>
        <v>1353.9999999999998</v>
      </c>
      <c r="AO63" s="47">
        <f t="shared" si="13"/>
        <v>1479</v>
      </c>
      <c r="AP63" s="47">
        <f t="shared" si="13"/>
        <v>1634.9999999999998</v>
      </c>
      <c r="AQ63" s="47">
        <f t="shared" si="13"/>
        <v>1701</v>
      </c>
      <c r="AR63" s="47">
        <f t="shared" si="13"/>
        <v>1365.134</v>
      </c>
      <c r="AS63" s="47">
        <f t="shared" si="13"/>
        <v>1699.6619999999998</v>
      </c>
      <c r="AT63" s="47">
        <f t="shared" si="13"/>
        <v>2122.81</v>
      </c>
      <c r="AU63" s="47">
        <f t="shared" si="13"/>
        <v>1404.1669999999999</v>
      </c>
      <c r="AV63" s="47">
        <f t="shared" si="13"/>
        <v>1692.5760000000002</v>
      </c>
      <c r="AW63" s="47">
        <f t="shared" si="13"/>
        <v>1939.8999999999999</v>
      </c>
      <c r="AX63" s="47">
        <f t="shared" si="13"/>
        <v>2077.2112939999997</v>
      </c>
      <c r="AY63" s="47">
        <f t="shared" si="13"/>
        <v>2188.670932</v>
      </c>
      <c r="AZ63" s="47">
        <f t="shared" si="13"/>
        <v>2310.6117920000006</v>
      </c>
      <c r="BA63" s="47">
        <f t="shared" si="13"/>
        <v>2394.678625</v>
      </c>
      <c r="BB63" s="47">
        <f t="shared" si="13"/>
        <v>2452.4046149999986</v>
      </c>
      <c r="BC63" s="47">
        <f t="shared" si="13"/>
        <v>2510.8873257930913</v>
      </c>
      <c r="BD63" s="47">
        <f t="shared" si="13"/>
        <v>2574.5184790181652</v>
      </c>
      <c r="BE63" s="47">
        <f t="shared" si="13"/>
        <v>2685.8228541801273</v>
      </c>
      <c r="BF63" s="47">
        <f t="shared" si="13"/>
        <v>2833.9392983749794</v>
      </c>
      <c r="BG63" s="47">
        <f t="shared" si="13"/>
        <v>3226.1309952599995</v>
      </c>
      <c r="BH63" s="47">
        <f t="shared" si="13"/>
        <v>3556.9849629183473</v>
      </c>
      <c r="BI63" s="47">
        <f t="shared" si="13"/>
        <v>3774.089575</v>
      </c>
      <c r="BJ63" s="47">
        <f t="shared" si="13"/>
        <v>3941.0267050000002</v>
      </c>
      <c r="BK63" s="47">
        <f t="shared" si="13"/>
        <v>4026.6875790000004</v>
      </c>
      <c r="BL63" s="47">
        <f t="shared" ref="BL63:CF63" si="14">BL62+BL61</f>
        <v>4234.4436619999997</v>
      </c>
      <c r="BM63" s="47">
        <f t="shared" si="14"/>
        <v>4697.6782249999997</v>
      </c>
      <c r="BN63" s="47">
        <f t="shared" si="14"/>
        <v>4924.7733250000001</v>
      </c>
      <c r="BO63" s="47">
        <f t="shared" si="14"/>
        <v>4918.3788950000007</v>
      </c>
      <c r="BP63" s="47">
        <f t="shared" si="14"/>
        <v>4911.948089999999</v>
      </c>
      <c r="BQ63" s="47">
        <f t="shared" si="14"/>
        <v>0</v>
      </c>
      <c r="BR63" s="47">
        <f t="shared" si="14"/>
        <v>0</v>
      </c>
      <c r="BS63" s="47">
        <f t="shared" si="14"/>
        <v>0</v>
      </c>
      <c r="BT63" s="47">
        <f t="shared" si="14"/>
        <v>0</v>
      </c>
      <c r="BU63" s="47">
        <f t="shared" si="14"/>
        <v>0</v>
      </c>
      <c r="BV63" s="47">
        <f t="shared" si="14"/>
        <v>0</v>
      </c>
      <c r="BW63" s="47">
        <f t="shared" si="14"/>
        <v>0</v>
      </c>
      <c r="BX63" s="47">
        <f t="shared" si="14"/>
        <v>0</v>
      </c>
      <c r="BY63" s="47">
        <f t="shared" si="14"/>
        <v>0</v>
      </c>
      <c r="BZ63" s="47">
        <f t="shared" si="14"/>
        <v>0</v>
      </c>
      <c r="CA63" s="47">
        <f t="shared" si="14"/>
        <v>0</v>
      </c>
      <c r="CB63" s="47">
        <f t="shared" si="14"/>
        <v>0</v>
      </c>
      <c r="CC63" s="47">
        <f t="shared" si="14"/>
        <v>0</v>
      </c>
      <c r="CD63" s="47">
        <f t="shared" si="14"/>
        <v>0</v>
      </c>
      <c r="CE63" s="47">
        <f t="shared" si="14"/>
        <v>0</v>
      </c>
      <c r="CF63" s="48">
        <f t="shared" si="14"/>
        <v>0</v>
      </c>
    </row>
    <row r="64" spans="1:84" ht="26.25" customHeight="1">
      <c r="A64" s="153"/>
      <c r="B64" s="69" t="s">
        <v>28</v>
      </c>
      <c r="AH64" s="159"/>
      <c r="AI64" s="159"/>
      <c r="AJ64" s="159"/>
      <c r="AK64" s="159"/>
      <c r="AL64" s="159"/>
      <c r="AM64" s="159"/>
      <c r="AN64" s="159"/>
      <c r="AO64" s="159"/>
      <c r="AP64" s="159"/>
      <c r="AQ64" s="159"/>
      <c r="AR64" s="159"/>
      <c r="AS64" s="159"/>
      <c r="AT64" s="159"/>
      <c r="AU64" s="159"/>
      <c r="AV64" s="159"/>
      <c r="AW64" s="159"/>
      <c r="AX64" s="159"/>
      <c r="AY64" s="159"/>
      <c r="AZ64" s="159"/>
      <c r="BA64" s="159"/>
      <c r="BB64" s="159"/>
      <c r="BC64" s="159"/>
      <c r="BD64" s="159"/>
      <c r="BE64" s="159"/>
      <c r="BF64" s="159"/>
      <c r="BG64" s="159"/>
      <c r="BH64" s="159"/>
      <c r="BI64" s="159"/>
      <c r="BJ64" s="159"/>
      <c r="BK64" s="159"/>
      <c r="BL64" s="260" t="s">
        <v>427</v>
      </c>
      <c r="BM64" s="159"/>
      <c r="BN64" s="159"/>
      <c r="BO64" s="159"/>
      <c r="BP64" s="159"/>
      <c r="BQ64" s="159"/>
      <c r="BR64" s="159"/>
      <c r="BS64" s="159"/>
      <c r="BT64" s="159"/>
      <c r="BU64" s="159"/>
      <c r="BV64" s="159"/>
      <c r="BW64" s="159"/>
      <c r="BX64" s="159"/>
      <c r="BY64" s="159"/>
      <c r="BZ64" s="159"/>
      <c r="CA64" s="159"/>
      <c r="CB64" s="159"/>
      <c r="CC64" s="159"/>
      <c r="CD64" s="159"/>
      <c r="CE64" s="159"/>
      <c r="CF64" s="160"/>
    </row>
    <row r="65" spans="1:84">
      <c r="A65" s="153"/>
      <c r="B65" s="63" t="s">
        <v>451</v>
      </c>
      <c r="AH65" s="159">
        <f>'Housing benefits'!AH33</f>
        <v>320.9395900106818</v>
      </c>
      <c r="AI65" s="159">
        <f>'Housing benefits'!AI33</f>
        <v>352.75813604081998</v>
      </c>
      <c r="AJ65" s="159">
        <f>'Housing benefits'!AJ33</f>
        <v>455.35323341022615</v>
      </c>
      <c r="AK65" s="159">
        <f>'Housing benefits'!AK33</f>
        <v>736.40552867942881</v>
      </c>
      <c r="AL65" s="159">
        <f>'Housing benefits'!AL33</f>
        <v>946.35929177961918</v>
      </c>
      <c r="AM65" s="159">
        <f>'Housing benefits'!AM33</f>
        <v>1119.0866247744702</v>
      </c>
      <c r="AN65" s="159">
        <f>'Housing benefits'!AN33</f>
        <v>1260.4022225303984</v>
      </c>
      <c r="AO65" s="159">
        <f>'Housing benefits'!AO33</f>
        <v>1413.4558865030046</v>
      </c>
      <c r="AP65" s="159">
        <f>'Housing benefits'!AP33</f>
        <v>1518.3915054319073</v>
      </c>
      <c r="AQ65" s="159">
        <f>'Housing benefits'!AQ33</f>
        <v>1572.8116400781266</v>
      </c>
      <c r="AR65" s="159">
        <f>'Housing benefits'!AR33</f>
        <v>1819.8820000000001</v>
      </c>
      <c r="AS65" s="159">
        <f>'Housing benefits'!AS33</f>
        <v>2044.9829999999999</v>
      </c>
      <c r="AT65" s="159">
        <f>'Housing benefits'!AT33</f>
        <v>2323.52</v>
      </c>
      <c r="AU65" s="159">
        <f>'Housing benefits'!AU33</f>
        <v>2573.1280000000002</v>
      </c>
      <c r="AV65" s="159">
        <f>'Housing benefits'!AV33</f>
        <v>2807.8249999999998</v>
      </c>
      <c r="AW65" s="159">
        <f>'Housing benefits'!AW33</f>
        <v>3189.0050000000001</v>
      </c>
      <c r="AX65" s="159">
        <f>'Housing benefits'!AX33</f>
        <v>3402.2148963971672</v>
      </c>
      <c r="AY65" s="159">
        <f>'Housing benefits'!AY33</f>
        <v>3614.8473488867526</v>
      </c>
      <c r="AZ65" s="159">
        <f>'Housing benefits'!AZ33</f>
        <v>3751.9206727282358</v>
      </c>
      <c r="BA65" s="159">
        <f>'Housing benefits'!BA33</f>
        <v>3788.0146137757624</v>
      </c>
      <c r="BB65" s="159">
        <f>'Housing benefits'!BB33</f>
        <v>3851.7417929521921</v>
      </c>
      <c r="BC65" s="159">
        <f>'Housing benefits'!BC33</f>
        <v>3997.2728888889624</v>
      </c>
      <c r="BD65" s="159">
        <f>'Housing benefits'!BD33</f>
        <v>4207.3417317175063</v>
      </c>
      <c r="BE65" s="159">
        <f>'Housing benefits'!BE33</f>
        <v>4458.6120397296809</v>
      </c>
      <c r="BF65" s="159">
        <f>'Housing benefits'!BF33</f>
        <v>4782.8062827579006</v>
      </c>
      <c r="BG65" s="159">
        <f>'Housing benefits'!BG33</f>
        <v>4439.9426964228405</v>
      </c>
      <c r="BH65" s="159">
        <f>'Housing benefits'!BH33</f>
        <v>4548.4601171225586</v>
      </c>
      <c r="BI65" s="159">
        <f>'Housing benefits'!BI33</f>
        <v>4563.9384927414358</v>
      </c>
      <c r="BJ65" s="159">
        <f>'Housing benefits'!BJ33</f>
        <v>4861.4789099542368</v>
      </c>
      <c r="BK65" s="159">
        <f>'Housing benefits'!BK33</f>
        <v>4923.6027084858815</v>
      </c>
      <c r="BL65" s="239">
        <f>'Housing benefits'!BL25+'Housing benefits'!BL28</f>
        <v>4882.1578166048466</v>
      </c>
      <c r="BM65" s="159">
        <f>'Housing benefits'!BM25+'Housing benefits'!BM28</f>
        <v>5125.0099036320935</v>
      </c>
      <c r="BN65" s="159">
        <f>'Housing benefits'!BN25+'Housing benefits'!BN28</f>
        <v>5232.2329732898997</v>
      </c>
      <c r="BO65" s="159">
        <f>'Housing benefits'!BO25+'Housing benefits'!BO28</f>
        <v>5468.3170610229809</v>
      </c>
      <c r="BP65" s="159">
        <f>'Housing benefits'!BP25+'Housing benefits'!BP28</f>
        <v>5700.6891313261458</v>
      </c>
      <c r="BQ65" s="159">
        <f>'Housing benefits'!BQ25+'Housing benefits'!BQ28</f>
        <v>5896.2725098941992</v>
      </c>
      <c r="BR65" s="159">
        <f>'Housing benefits'!BR25+'Housing benefits'!BR28</f>
        <v>6004.6254088499054</v>
      </c>
      <c r="BS65" s="159">
        <f>'Housing benefits'!BS25+'Housing benefits'!BS28</f>
        <v>6044.6823176369771</v>
      </c>
      <c r="BT65" s="159">
        <f>'Housing benefits'!BT25+'Housing benefits'!BT28</f>
        <v>5964.4625042826092</v>
      </c>
      <c r="BU65" s="159">
        <f>'Housing benefits'!BU25+'Housing benefits'!BU28</f>
        <v>5863.0338190235789</v>
      </c>
      <c r="BV65" s="159">
        <f>'Housing benefits'!BV25+'Housing benefits'!BV28</f>
        <v>5738.4007169214565</v>
      </c>
      <c r="BW65" s="159">
        <f>'Housing benefits'!BW25+'Housing benefits'!BW28</f>
        <v>5685.4758872807133</v>
      </c>
      <c r="BX65" s="159">
        <f>'Housing benefits'!BX25+'Housing benefits'!BX28</f>
        <v>5710.9014863451175</v>
      </c>
      <c r="BY65" s="159">
        <f>'Housing benefits'!BY25+'Housing benefits'!BY28</f>
        <v>5675.0841900501018</v>
      </c>
      <c r="BZ65" s="159">
        <f>'Housing benefits'!BZ25+'Housing benefits'!BZ28</f>
        <v>5858.4705624168128</v>
      </c>
      <c r="CA65" s="159">
        <f>'Housing benefits'!CA25+'Housing benefits'!CA28</f>
        <v>5996.3609098285297</v>
      </c>
      <c r="CB65" s="159">
        <f>'Housing benefits'!CB25+'Housing benefits'!CB28</f>
        <v>6383.3337434531659</v>
      </c>
      <c r="CC65" s="159">
        <f>'Housing benefits'!CC25+'Housing benefits'!CC28</f>
        <v>6471.3757329836772</v>
      </c>
      <c r="CD65" s="159">
        <f>'Housing benefits'!CD25+'Housing benefits'!CD28</f>
        <v>6572.9391177466368</v>
      </c>
      <c r="CE65" s="159">
        <f>'Housing benefits'!CE25+'Housing benefits'!CE28</f>
        <v>6883.6942884789951</v>
      </c>
      <c r="CF65" s="160">
        <f>'Housing benefits'!CF25+'Housing benefits'!CF28</f>
        <v>7316.7456347466932</v>
      </c>
    </row>
    <row r="66" spans="1:84">
      <c r="A66" s="153"/>
      <c r="B66" s="63" t="s">
        <v>452</v>
      </c>
      <c r="AH66" s="159">
        <f>'Housing benefits'!AH34</f>
        <v>51.497172727332845</v>
      </c>
      <c r="AI66" s="159">
        <f>'Housing benefits'!AI34</f>
        <v>56.414147956273574</v>
      </c>
      <c r="AJ66" s="159">
        <f>'Housing benefits'!AJ34</f>
        <v>72.615417878922116</v>
      </c>
      <c r="AK66" s="159">
        <f>'Housing benefits'!AK34</f>
        <v>117.78692276529311</v>
      </c>
      <c r="AL66" s="159">
        <f>'Housing benefits'!AL34</f>
        <v>151.22362386540289</v>
      </c>
      <c r="AM66" s="159">
        <f>'Housing benefits'!AM34</f>
        <v>178.70507247687672</v>
      </c>
      <c r="AN66" s="159">
        <f>'Housing benefits'!AN34</f>
        <v>201.80019075346371</v>
      </c>
      <c r="AO66" s="159">
        <f>'Housing benefits'!AO34</f>
        <v>225.35883833034222</v>
      </c>
      <c r="AP66" s="159">
        <f>'Housing benefits'!AP34</f>
        <v>242.96586799409306</v>
      </c>
      <c r="AQ66" s="159">
        <f>'Housing benefits'!AQ34</f>
        <v>251.3770479196252</v>
      </c>
      <c r="AR66" s="159">
        <f>'Housing benefits'!AR34</f>
        <v>219.61099999999999</v>
      </c>
      <c r="AS66" s="159">
        <f>'Housing benefits'!AS34</f>
        <v>302.30599999999998</v>
      </c>
      <c r="AT66" s="159">
        <f>'Housing benefits'!AT34</f>
        <v>415.50300000000004</v>
      </c>
      <c r="AU66" s="159">
        <f>'Housing benefits'!AU34</f>
        <v>549.82100000000003</v>
      </c>
      <c r="AV66" s="159">
        <f>'Housing benefits'!AV34</f>
        <v>722.96500000000003</v>
      </c>
      <c r="AW66" s="159">
        <f>'Housing benefits'!AW34</f>
        <v>963.53300000000002</v>
      </c>
      <c r="AX66" s="159">
        <f>'Housing benefits'!AX34</f>
        <v>1237.7020586775143</v>
      </c>
      <c r="AY66" s="159">
        <f>'Housing benefits'!AY34</f>
        <v>1440.7675679371928</v>
      </c>
      <c r="AZ66" s="159">
        <f>'Housing benefits'!AZ34</f>
        <v>1632.1173192887268</v>
      </c>
      <c r="BA66" s="159">
        <f>'Housing benefits'!BA34</f>
        <v>1783.2014949487759</v>
      </c>
      <c r="BB66" s="159">
        <f>'Housing benefits'!BB34</f>
        <v>1966.2753495570933</v>
      </c>
      <c r="BC66" s="159">
        <f>'Housing benefits'!BC34</f>
        <v>2143.4684371455282</v>
      </c>
      <c r="BD66" s="159">
        <f>'Housing benefits'!BD34</f>
        <v>2303.1767229957381</v>
      </c>
      <c r="BE66" s="159">
        <f>'Housing benefits'!BE34</f>
        <v>2531.7035246192022</v>
      </c>
      <c r="BF66" s="159">
        <f>'Housing benefits'!BF34</f>
        <v>2999.4614887041653</v>
      </c>
      <c r="BG66" s="159">
        <f>'Housing benefits'!BG34</f>
        <v>2966.6712049912694</v>
      </c>
      <c r="BH66" s="159">
        <f>'Housing benefits'!BH34</f>
        <v>3201.5130041258617</v>
      </c>
      <c r="BI66" s="159">
        <f>'Housing benefits'!BI34</f>
        <v>3472.5465205192463</v>
      </c>
      <c r="BJ66" s="159">
        <f>'Housing benefits'!BJ34</f>
        <v>3760.9241738617989</v>
      </c>
      <c r="BK66" s="159">
        <f>'Housing benefits'!BK34</f>
        <v>3996.4280011900032</v>
      </c>
      <c r="BL66" s="239">
        <f>'Housing benefits'!BL21</f>
        <v>4476.9210732179572</v>
      </c>
      <c r="BM66" s="159">
        <f>'Housing benefits'!BM21</f>
        <v>5069.1288261388017</v>
      </c>
      <c r="BN66" s="159">
        <f>'Housing benefits'!BN21</f>
        <v>5380.0316400709962</v>
      </c>
      <c r="BO66" s="159">
        <f>'Housing benefits'!BO21</f>
        <v>5751.430097558853</v>
      </c>
      <c r="BP66" s="159">
        <f>'Housing benefits'!BP21</f>
        <v>6054.4950272257229</v>
      </c>
      <c r="BQ66" s="159">
        <f>'Housing benefits'!BQ21</f>
        <v>6194.2714010260988</v>
      </c>
      <c r="BR66" s="159">
        <f>'Housing benefits'!BR21</f>
        <v>6678.1472903271933</v>
      </c>
      <c r="BS66" s="159">
        <f>'Housing benefits'!BS21</f>
        <v>6946.5151764190032</v>
      </c>
      <c r="BT66" s="159">
        <f>'Housing benefits'!BT21</f>
        <v>6870.0617211736808</v>
      </c>
      <c r="BU66" s="159">
        <f>'Housing benefits'!BU21</f>
        <v>6679.3883075615377</v>
      </c>
      <c r="BV66" s="159">
        <f>'Housing benefits'!BV21</f>
        <v>6268.7171839573311</v>
      </c>
      <c r="BW66" s="159">
        <f>'Housing benefits'!BW21</f>
        <v>5669.1485899978188</v>
      </c>
      <c r="BX66" s="159">
        <f>'Housing benefits'!BX21</f>
        <v>5431.8340381891176</v>
      </c>
      <c r="BY66" s="159">
        <f>'Housing benefits'!BY21</f>
        <v>5035.5088229492994</v>
      </c>
      <c r="BZ66" s="159">
        <f>'Housing benefits'!BZ21</f>
        <v>4750.5160676256646</v>
      </c>
      <c r="CA66" s="159">
        <f>'Housing benefits'!CA21</f>
        <v>4490.0922733149009</v>
      </c>
      <c r="CB66" s="159">
        <f>'Housing benefits'!CB21</f>
        <v>4485.7431263308017</v>
      </c>
      <c r="CC66" s="159">
        <f>'Housing benefits'!CC21</f>
        <v>3998.2854255397592</v>
      </c>
      <c r="CD66" s="159">
        <f>'Housing benefits'!CD21</f>
        <v>3838.4423947362616</v>
      </c>
      <c r="CE66" s="159">
        <f>'Housing benefits'!CE21</f>
        <v>3637.2948828612143</v>
      </c>
      <c r="CF66" s="160">
        <f>'Housing benefits'!CF21</f>
        <v>2814.2987770859258</v>
      </c>
    </row>
    <row r="67" spans="1:84">
      <c r="A67" s="153"/>
      <c r="B67" s="63" t="s">
        <v>453</v>
      </c>
      <c r="AH67" s="159">
        <f>'Housing benefits'!AH35</f>
        <v>168.08730332909167</v>
      </c>
      <c r="AI67" s="159">
        <f>'Housing benefits'!AI35</f>
        <v>184.99751749637238</v>
      </c>
      <c r="AJ67" s="159">
        <f>'Housing benefits'!AJ35</f>
        <v>239.23474572028033</v>
      </c>
      <c r="AK67" s="159">
        <f>'Housing benefits'!AK35</f>
        <v>386.48978982576017</v>
      </c>
      <c r="AL67" s="159">
        <f>'Housing benefits'!AL35</f>
        <v>497.02647197775968</v>
      </c>
      <c r="AM67" s="159">
        <f>'Housing benefits'!AM35</f>
        <v>587.578235170884</v>
      </c>
      <c r="AN67" s="159">
        <f>'Housing benefits'!AN35</f>
        <v>661.2712513369687</v>
      </c>
      <c r="AO67" s="159">
        <f>'Housing benefits'!AO35</f>
        <v>741.87435234499264</v>
      </c>
      <c r="AP67" s="159">
        <f>'Housing benefits'!AP35</f>
        <v>797.59674087542669</v>
      </c>
      <c r="AQ67" s="159">
        <f>'Housing benefits'!AQ35</f>
        <v>825.30668435995631</v>
      </c>
      <c r="AR67" s="159">
        <f>'Housing benefits'!AR35</f>
        <v>605.18799999999999</v>
      </c>
      <c r="AS67" s="159">
        <f>'Housing benefits'!AS35</f>
        <v>725.47699999999998</v>
      </c>
      <c r="AT67" s="159">
        <f>'Housing benefits'!AT35</f>
        <v>943.97500000000002</v>
      </c>
      <c r="AU67" s="159">
        <f>'Housing benefits'!AU35</f>
        <v>1292.8490000000002</v>
      </c>
      <c r="AV67" s="159">
        <f>'Housing benefits'!AV35</f>
        <v>1634.97</v>
      </c>
      <c r="AW67" s="159">
        <f>'Housing benefits'!AW35</f>
        <v>1949.7149999999999</v>
      </c>
      <c r="AX67" s="159">
        <f>'Housing benefits'!AX35</f>
        <v>2178.8338293619486</v>
      </c>
      <c r="AY67" s="159">
        <f>'Housing benefits'!AY35</f>
        <v>2410.3410278276319</v>
      </c>
      <c r="AZ67" s="159">
        <f>'Housing benefits'!AZ35</f>
        <v>2602.0677779938896</v>
      </c>
      <c r="BA67" s="159">
        <f>'Housing benefits'!BA35</f>
        <v>2613.3758641330728</v>
      </c>
      <c r="BB67" s="159">
        <f>'Housing benefits'!BB35</f>
        <v>2654.0090183747411</v>
      </c>
      <c r="BC67" s="159">
        <f>'Housing benefits'!BC35</f>
        <v>2717.25314288246</v>
      </c>
      <c r="BD67" s="159">
        <f>'Housing benefits'!BD35</f>
        <v>2631.7231073019957</v>
      </c>
      <c r="BE67" s="159">
        <f>'Housing benefits'!BE35</f>
        <v>2676.4827117072482</v>
      </c>
      <c r="BF67" s="159">
        <f>'Housing benefits'!BF35</f>
        <v>2863.2198953002007</v>
      </c>
      <c r="BG67" s="159">
        <f>'Housing benefits'!BG35</f>
        <v>3002.8396047330152</v>
      </c>
      <c r="BH67" s="159">
        <f>'Housing benefits'!BH35</f>
        <v>3231.1334929200289</v>
      </c>
      <c r="BI67" s="159">
        <f>'Housing benefits'!BI35</f>
        <v>3522.8486328112713</v>
      </c>
      <c r="BJ67" s="159">
        <f>'Housing benefits'!BJ35</f>
        <v>3676.4928151004046</v>
      </c>
      <c r="BK67" s="159">
        <f>'Housing benefits'!BK35</f>
        <v>3930.1189148811586</v>
      </c>
      <c r="BL67" s="239">
        <f>'Housing benefits'!BL22</f>
        <v>3278.6721206416673</v>
      </c>
      <c r="BM67" s="159">
        <f>'Housing benefits'!BM22</f>
        <v>3414.699558166159</v>
      </c>
      <c r="BN67" s="159">
        <f>'Housing benefits'!BN22</f>
        <v>3246.9003947534702</v>
      </c>
      <c r="BO67" s="159">
        <f>'Housing benefits'!BO22</f>
        <v>3003.0285087410157</v>
      </c>
      <c r="BP67" s="159">
        <f>'Housing benefits'!BP22</f>
        <v>2754.4785976389271</v>
      </c>
      <c r="BQ67" s="159">
        <f>'Housing benefits'!BQ22</f>
        <v>2504.5623245995998</v>
      </c>
      <c r="BR67" s="159">
        <f>'Housing benefits'!BR22</f>
        <v>2378.8444446022886</v>
      </c>
      <c r="BS67" s="159">
        <f>'Housing benefits'!BS22</f>
        <v>2256.0112500659761</v>
      </c>
      <c r="BT67" s="159">
        <f>'Housing benefits'!BT22</f>
        <v>2088.7413831652643</v>
      </c>
      <c r="BU67" s="159">
        <f>'Housing benefits'!BU22</f>
        <v>1868.0857479177519</v>
      </c>
      <c r="BV67" s="159">
        <f>'Housing benefits'!BV22</f>
        <v>1624.7547253145538</v>
      </c>
      <c r="BW67" s="159">
        <f>'Housing benefits'!BW22</f>
        <v>1152.5859545698952</v>
      </c>
      <c r="BX67" s="159">
        <f>'Housing benefits'!BX22</f>
        <v>841.90021053132944</v>
      </c>
      <c r="BY67" s="159">
        <f>'Housing benefits'!BY22</f>
        <v>614.08719892553017</v>
      </c>
      <c r="BZ67" s="159">
        <f>'Housing benefits'!BZ22</f>
        <v>456.3633813403161</v>
      </c>
      <c r="CA67" s="159">
        <f>'Housing benefits'!CA22</f>
        <v>365.1939348840117</v>
      </c>
      <c r="CB67" s="159">
        <f>'Housing benefits'!CB22</f>
        <v>293.43085193196396</v>
      </c>
      <c r="CC67" s="159">
        <f>'Housing benefits'!CC22</f>
        <v>46.908993051591089</v>
      </c>
      <c r="CD67" s="159">
        <f>'Housing benefits'!CD22</f>
        <v>0.19509637057454751</v>
      </c>
      <c r="CE67" s="159">
        <f>'Housing benefits'!CE22</f>
        <v>0</v>
      </c>
      <c r="CF67" s="160">
        <f>'Housing benefits'!CF22</f>
        <v>0</v>
      </c>
    </row>
    <row r="68" spans="1:84">
      <c r="A68" s="153"/>
      <c r="B68" s="63" t="s">
        <v>454</v>
      </c>
      <c r="AH68" s="159">
        <f>'Housing benefits'!AH36</f>
        <v>167.7572054033308</v>
      </c>
      <c r="AI68" s="159">
        <f>'Housing benefits'!AI36</f>
        <v>184.83191810654029</v>
      </c>
      <c r="AJ68" s="159">
        <f>'Housing benefits'!AJ36</f>
        <v>238.69433276913807</v>
      </c>
      <c r="AK68" s="159">
        <f>'Housing benefits'!AK36</f>
        <v>385.67308278503288</v>
      </c>
      <c r="AL68" s="159">
        <f>'Housing benefits'!AL36</f>
        <v>495.78191354102592</v>
      </c>
      <c r="AM68" s="159">
        <f>'Housing benefits'!AM36</f>
        <v>586.16955262509271</v>
      </c>
      <c r="AN68" s="159">
        <f>'Housing benefits'!AN36</f>
        <v>659.48966179596255</v>
      </c>
      <c r="AO68" s="159">
        <f>'Housing benefits'!AO36</f>
        <v>740.17522248237037</v>
      </c>
      <c r="AP68" s="159">
        <f>'Housing benefits'!AP36</f>
        <v>795.69381732493002</v>
      </c>
      <c r="AQ68" s="159">
        <f>'Housing benefits'!AQ36</f>
        <v>824.05582000417701</v>
      </c>
      <c r="AR68" s="159">
        <f>'Housing benefits'!AR36</f>
        <v>827.64699999999993</v>
      </c>
      <c r="AS68" s="159">
        <f>'Housing benefits'!AS36</f>
        <v>856.07600000000002</v>
      </c>
      <c r="AT68" s="159">
        <f>'Housing benefits'!AT36</f>
        <v>998.779</v>
      </c>
      <c r="AU68" s="159">
        <f>'Housing benefits'!AU36</f>
        <v>1447.0230000000001</v>
      </c>
      <c r="AV68" s="159">
        <f>'Housing benefits'!AV36</f>
        <v>2057.3580000000002</v>
      </c>
      <c r="AW68" s="159">
        <f>'Housing benefits'!AW36</f>
        <v>2331.1950000000002</v>
      </c>
      <c r="AX68" s="159">
        <f>'Housing benefits'!AX36</f>
        <v>2407.7275243945537</v>
      </c>
      <c r="AY68" s="159">
        <f>'Housing benefits'!AY36</f>
        <v>2329.3000610574099</v>
      </c>
      <c r="AZ68" s="159">
        <f>'Housing benefits'!AZ36</f>
        <v>2177.215384967817</v>
      </c>
      <c r="BA68" s="159">
        <f>'Housing benefits'!BA36</f>
        <v>1713.8246039972835</v>
      </c>
      <c r="BB68" s="159">
        <f>'Housing benefits'!BB36</f>
        <v>1410.9078789879757</v>
      </c>
      <c r="BC68" s="159">
        <f>'Housing benefits'!BC36</f>
        <v>1214.0820612666143</v>
      </c>
      <c r="BD68" s="159">
        <f>'Housing benefits'!BD36</f>
        <v>1085.7342355085079</v>
      </c>
      <c r="BE68" s="159">
        <f>'Housing benefits'!BE36</f>
        <v>1001.1096309288404</v>
      </c>
      <c r="BF68" s="159">
        <f>'Housing benefits'!BF36</f>
        <v>1053.6159987005542</v>
      </c>
      <c r="BG68" s="159">
        <f>'Housing benefits'!BG36</f>
        <v>956.77120862113122</v>
      </c>
      <c r="BH68" s="159">
        <f>'Housing benefits'!BH36</f>
        <v>1087.8137888204469</v>
      </c>
      <c r="BI68" s="159">
        <f>'Housing benefits'!BI36</f>
        <v>1160.1935787766724</v>
      </c>
      <c r="BJ68" s="159">
        <f>'Housing benefits'!BJ36</f>
        <v>1245.1512127626136</v>
      </c>
      <c r="BK68" s="159">
        <f>'Housing benefits'!BK36</f>
        <v>1315.7849954177275</v>
      </c>
      <c r="BL68" s="239">
        <f>'Housing benefits'!BL20</f>
        <v>1646.9585583274306</v>
      </c>
      <c r="BM68" s="159">
        <f>'Housing benefits'!BM20</f>
        <v>2732.7185734874533</v>
      </c>
      <c r="BN68" s="159">
        <f>'Housing benefits'!BN20</f>
        <v>3068.8441160952298</v>
      </c>
      <c r="BO68" s="159">
        <f>'Housing benefits'!BO20</f>
        <v>3399.1006602323869</v>
      </c>
      <c r="BP68" s="159">
        <f>'Housing benefits'!BP20</f>
        <v>3644.1718667287919</v>
      </c>
      <c r="BQ68" s="159">
        <f>'Housing benefits'!BQ20</f>
        <v>3241.9422918321306</v>
      </c>
      <c r="BR68" s="159">
        <f>'Housing benefits'!BR20</f>
        <v>2411.6856133845986</v>
      </c>
      <c r="BS68" s="159">
        <f>'Housing benefits'!BS20</f>
        <v>1916.7666369866961</v>
      </c>
      <c r="BT68" s="159">
        <f>'Housing benefits'!BT20</f>
        <v>1636.6315206723273</v>
      </c>
      <c r="BU68" s="159">
        <f>'Housing benefits'!BU20</f>
        <v>1451.7127921035253</v>
      </c>
      <c r="BV68" s="159">
        <f>'Housing benefits'!BV20</f>
        <v>1105.4230032394248</v>
      </c>
      <c r="BW68" s="159">
        <f>'Housing benefits'!BW20</f>
        <v>528.45708434416804</v>
      </c>
      <c r="BX68" s="159">
        <f>'Housing benefits'!BX20</f>
        <v>375.94350546184688</v>
      </c>
      <c r="BY68" s="159">
        <f>'Housing benefits'!BY20</f>
        <v>260.27179289283532</v>
      </c>
      <c r="BZ68" s="159">
        <f>'Housing benefits'!BZ20</f>
        <v>165.68615937184339</v>
      </c>
      <c r="CA68" s="159">
        <f>'Housing benefits'!CA20</f>
        <v>95.546391172976428</v>
      </c>
      <c r="CB68" s="159">
        <f>'Housing benefits'!CB20</f>
        <v>0</v>
      </c>
      <c r="CC68" s="159">
        <f>'Housing benefits'!CC20</f>
        <v>0</v>
      </c>
      <c r="CD68" s="159">
        <f>'Housing benefits'!CD20</f>
        <v>0</v>
      </c>
      <c r="CE68" s="159">
        <f>'Housing benefits'!CE20</f>
        <v>0</v>
      </c>
      <c r="CF68" s="48">
        <f>'Housing benefits'!CF20</f>
        <v>0</v>
      </c>
    </row>
    <row r="69" spans="1:84">
      <c r="A69" s="153"/>
      <c r="B69" s="63" t="s">
        <v>455</v>
      </c>
      <c r="AH69" s="159">
        <f>'Housing benefits'!AH37</f>
        <v>12.718728529562867</v>
      </c>
      <c r="AI69" s="159">
        <f>'Housing benefits'!AI37</f>
        <v>13.998280399993689</v>
      </c>
      <c r="AJ69" s="159">
        <f>'Housing benefits'!AJ37</f>
        <v>18.102270221433344</v>
      </c>
      <c r="AK69" s="159">
        <f>'Housing benefits'!AK37</f>
        <v>29.244675944485095</v>
      </c>
      <c r="AL69" s="159">
        <f>'Housing benefits'!AL37</f>
        <v>37.608698836192275</v>
      </c>
      <c r="AM69" s="159">
        <f>'Housing benefits'!AM37</f>
        <v>44.460514952676363</v>
      </c>
      <c r="AN69" s="159">
        <f>'Housing benefits'!AN37</f>
        <v>50.036673583206834</v>
      </c>
      <c r="AO69" s="159">
        <f>'Housing benefits'!AO37</f>
        <v>56.135700339289997</v>
      </c>
      <c r="AP69" s="159">
        <f>'Housing benefits'!AP37</f>
        <v>60.352068373643192</v>
      </c>
      <c r="AQ69" s="159">
        <f>'Housing benefits'!AQ37</f>
        <v>62.448807638114886</v>
      </c>
      <c r="AR69" s="159">
        <f>'Housing benefits'!AR37</f>
        <v>251.12099999999964</v>
      </c>
      <c r="AS69" s="159">
        <f>'Housing benefits'!AS37</f>
        <v>303.69499999999999</v>
      </c>
      <c r="AT69" s="159">
        <f>'Housing benefits'!AT37</f>
        <v>413.56399999999968</v>
      </c>
      <c r="AU69" s="159">
        <f>'Housing benefits'!AU37</f>
        <v>495.83100000000047</v>
      </c>
      <c r="AV69" s="159">
        <f>'Housing benefits'!AV37</f>
        <v>588.97799999999972</v>
      </c>
      <c r="AW69" s="159">
        <f>'Housing benefits'!AW37</f>
        <v>783.39700000000119</v>
      </c>
      <c r="AX69" s="159">
        <f>'Housing benefits'!AX37</f>
        <v>876.75761116881586</v>
      </c>
      <c r="AY69" s="159">
        <f>'Housing benefits'!AY37</f>
        <v>1079.4106882910114</v>
      </c>
      <c r="AZ69" s="159">
        <f>'Housing benefits'!AZ37</f>
        <v>1216.4408100213277</v>
      </c>
      <c r="BA69" s="159">
        <f>'Housing benefits'!BA37</f>
        <v>1277.9795461451065</v>
      </c>
      <c r="BB69" s="159">
        <f>'Housing benefits'!BB37</f>
        <v>1181.8701801279974</v>
      </c>
      <c r="BC69" s="159">
        <f>'Housing benefits'!BC37</f>
        <v>992.02728649103301</v>
      </c>
      <c r="BD69" s="159">
        <f>'Housing benefits'!BD37</f>
        <v>934.39317727625121</v>
      </c>
      <c r="BE69" s="159">
        <f>'Housing benefits'!BE37</f>
        <v>920.78722401502739</v>
      </c>
      <c r="BF69" s="159">
        <f>'Housing benefits'!BF37</f>
        <v>937.11675053717931</v>
      </c>
      <c r="BG69" s="159">
        <f>'Housing benefits'!BG37</f>
        <v>981.1484059417445</v>
      </c>
      <c r="BH69" s="159">
        <f>'Housing benefits'!BH37</f>
        <v>1088.6496584511015</v>
      </c>
      <c r="BI69" s="159">
        <f>'Housing benefits'!BI37</f>
        <v>1208.6779101513739</v>
      </c>
      <c r="BJ69" s="159">
        <f>'Housing benefits'!BJ37</f>
        <v>1296.5004743209502</v>
      </c>
      <c r="BK69" s="159">
        <f>'Housing benefits'!BK37</f>
        <v>1565.8659750252277</v>
      </c>
      <c r="BL69" s="239">
        <f>SUM('Housing benefits'!BL23:BL24,'Housing benefits'!BL26:BL27,'Housing benefits'!BL29)</f>
        <v>2818.731593208101</v>
      </c>
      <c r="BM69" s="159">
        <f>SUM('Housing benefits'!BM23:BM24,'Housing benefits'!BM26:BM27,'Housing benefits'!BM29)</f>
        <v>3647.6743165754906</v>
      </c>
      <c r="BN69" s="159">
        <f>SUM('Housing benefits'!BN23:BN24,'Housing benefits'!BN26:BN27,'Housing benefits'!BN29)</f>
        <v>4498.9811767903993</v>
      </c>
      <c r="BO69" s="159">
        <f>SUM('Housing benefits'!BO23:BO24,'Housing benefits'!BO26:BO27,'Housing benefits'!BO29)</f>
        <v>5198.4137954447706</v>
      </c>
      <c r="BP69" s="159">
        <f>SUM('Housing benefits'!BP23:BP24,'Housing benefits'!BP26:BP27,'Housing benefits'!BP29)</f>
        <v>5745.7969890804134</v>
      </c>
      <c r="BQ69" s="159">
        <f>SUM('Housing benefits'!BQ23:BQ24,'Housing benefits'!BQ26:BQ27,'Housing benefits'!BQ29)</f>
        <v>6332.7591456479722</v>
      </c>
      <c r="BR69" s="159">
        <f>SUM('Housing benefits'!BR23:BR24,'Housing benefits'!BR26:BR27,'Housing benefits'!BR29)</f>
        <v>6843.2627978360115</v>
      </c>
      <c r="BS69" s="159">
        <f>SUM('Housing benefits'!BS23:BS24,'Housing benefits'!BS26:BS27,'Housing benefits'!BS29)</f>
        <v>7079.7382658913511</v>
      </c>
      <c r="BT69" s="159">
        <f>SUM('Housing benefits'!BT23:BT24,'Housing benefits'!BT26:BT27,'Housing benefits'!BT29)</f>
        <v>6880.7027897061271</v>
      </c>
      <c r="BU69" s="159">
        <f>SUM('Housing benefits'!BU23:BU24,'Housing benefits'!BU26:BU27,'Housing benefits'!BU29)</f>
        <v>6438.9995473936051</v>
      </c>
      <c r="BV69" s="159">
        <f>SUM('Housing benefits'!BV23:BV24,'Housing benefits'!BV26:BV27,'Housing benefits'!BV29)</f>
        <v>5992.526321567233</v>
      </c>
      <c r="BW69" s="159">
        <f>SUM('Housing benefits'!BW23:BW24,'Housing benefits'!BW26:BW27,'Housing benefits'!BW29)</f>
        <v>5343.3369481576328</v>
      </c>
      <c r="BX69" s="159">
        <f>SUM('Housing benefits'!BX23:BX24,'Housing benefits'!BX26:BX27,'Housing benefits'!BX29)</f>
        <v>4973.7164624725883</v>
      </c>
      <c r="BY69" s="159">
        <f>SUM('Housing benefits'!BY23:BY24,'Housing benefits'!BY26:BY27,'Housing benefits'!BY29)</f>
        <v>4540.8054823777138</v>
      </c>
      <c r="BZ69" s="159">
        <f>SUM('Housing benefits'!BZ23:BZ24,'Housing benefits'!BZ26:BZ27,'Housing benefits'!BZ29)</f>
        <v>4348.1164743167747</v>
      </c>
      <c r="CA69" s="159">
        <f>SUM('Housing benefits'!CA23:CA24,'Housing benefits'!CA26:CA27,'Housing benefits'!CA29)</f>
        <v>4311.6868400859166</v>
      </c>
      <c r="CB69" s="159">
        <f>SUM('Housing benefits'!CB23:CB24,'Housing benefits'!CB26:CB27,'Housing benefits'!CB29)</f>
        <v>4396.0805837284297</v>
      </c>
      <c r="CC69" s="159">
        <f>SUM('Housing benefits'!CC23:CC24,'Housing benefits'!CC26:CC27,'Housing benefits'!CC29)</f>
        <v>2045.3185467613948</v>
      </c>
      <c r="CD69" s="159">
        <f>SUM('Housing benefits'!CD23:CD24,'Housing benefits'!CD26:CD27,'Housing benefits'!CD29)</f>
        <v>1684.6115949210807</v>
      </c>
      <c r="CE69" s="159">
        <f>SUM('Housing benefits'!CE23:CE24,'Housing benefits'!CE26:CE27,'Housing benefits'!CE29)</f>
        <v>1758.3400554038217</v>
      </c>
      <c r="CF69" s="160">
        <f>SUM('Housing benefits'!CF23:CF24,'Housing benefits'!CF26:CF27,'Housing benefits'!CF29)</f>
        <v>1824.1281581510677</v>
      </c>
    </row>
    <row r="70" spans="1:84" ht="26.25" customHeight="1">
      <c r="A70" s="153"/>
      <c r="B70" s="65" t="s">
        <v>456</v>
      </c>
      <c r="AH70" s="159">
        <f>'Housing benefits'!AH30</f>
        <v>320.9395900106818</v>
      </c>
      <c r="AI70" s="159">
        <f>'Housing benefits'!AI30</f>
        <v>352.75813604081998</v>
      </c>
      <c r="AJ70" s="159">
        <f>'Housing benefits'!AJ30</f>
        <v>455.35323341022615</v>
      </c>
      <c r="AK70" s="159">
        <f>'Housing benefits'!AK30</f>
        <v>736.40552867942881</v>
      </c>
      <c r="AL70" s="159">
        <f>'Housing benefits'!AL30</f>
        <v>946.35929177961918</v>
      </c>
      <c r="AM70" s="159">
        <f>'Housing benefits'!AM30</f>
        <v>1119.0866247744702</v>
      </c>
      <c r="AN70" s="159">
        <f>'Housing benefits'!AN30</f>
        <v>1260.4022225303984</v>
      </c>
      <c r="AO70" s="159">
        <f>'Housing benefits'!AO30</f>
        <v>1413.4558865030046</v>
      </c>
      <c r="AP70" s="159">
        <f>'Housing benefits'!AP30</f>
        <v>1518.3915054319073</v>
      </c>
      <c r="AQ70" s="159">
        <f>'Housing benefits'!AQ30</f>
        <v>1572.8116400781266</v>
      </c>
      <c r="AR70" s="159">
        <f>'Housing benefits'!AR30</f>
        <v>1819.8820000000001</v>
      </c>
      <c r="AS70" s="159">
        <f>'Housing benefits'!AS30</f>
        <v>2044.9829999999999</v>
      </c>
      <c r="AT70" s="159">
        <f>'Housing benefits'!AT30</f>
        <v>2323.52</v>
      </c>
      <c r="AU70" s="159">
        <f>'Housing benefits'!AU30</f>
        <v>2573.1280000000002</v>
      </c>
      <c r="AV70" s="159">
        <f>'Housing benefits'!AV30</f>
        <v>2807.8249999999998</v>
      </c>
      <c r="AW70" s="159">
        <f>'Housing benefits'!AW30</f>
        <v>3189.0050000000001</v>
      </c>
      <c r="AX70" s="159">
        <f>'Housing benefits'!AX30</f>
        <v>3402.2148963971672</v>
      </c>
      <c r="AY70" s="159">
        <f>'Housing benefits'!AY30</f>
        <v>3614.8473488867526</v>
      </c>
      <c r="AZ70" s="159">
        <f>'Housing benefits'!AZ30</f>
        <v>3751.9206727282358</v>
      </c>
      <c r="BA70" s="159">
        <f>'Housing benefits'!BA30</f>
        <v>3788.0146137757624</v>
      </c>
      <c r="BB70" s="159">
        <f>'Housing benefits'!BB30</f>
        <v>3851.7417929521921</v>
      </c>
      <c r="BC70" s="159">
        <f>'Housing benefits'!BC30</f>
        <v>3997.2728888889624</v>
      </c>
      <c r="BD70" s="159">
        <f>'Housing benefits'!BD30</f>
        <v>4207.3417317175063</v>
      </c>
      <c r="BE70" s="159">
        <f>'Housing benefits'!BE30</f>
        <v>4458.6120397296809</v>
      </c>
      <c r="BF70" s="159">
        <f>'Housing benefits'!BF30</f>
        <v>4782.8062827579006</v>
      </c>
      <c r="BG70" s="159">
        <f>'Housing benefits'!BG30</f>
        <v>4439.9426964228405</v>
      </c>
      <c r="BH70" s="159">
        <f>'Housing benefits'!BH30</f>
        <v>4548.4601171225586</v>
      </c>
      <c r="BI70" s="159">
        <f>'Housing benefits'!BI30</f>
        <v>4563.9384927414358</v>
      </c>
      <c r="BJ70" s="159">
        <f>'Housing benefits'!BJ30</f>
        <v>4861.4789099542368</v>
      </c>
      <c r="BK70" s="159">
        <f>'Housing benefits'!BK30</f>
        <v>4923.6027084858815</v>
      </c>
      <c r="BL70" s="159">
        <f>'Housing benefits'!BL30</f>
        <v>5503.9442212258709</v>
      </c>
      <c r="BM70" s="159">
        <f>'Housing benefits'!BM30</f>
        <v>5762.4397376097304</v>
      </c>
      <c r="BN70" s="159">
        <f>'Housing benefits'!BN30</f>
        <v>5948.9797621593234</v>
      </c>
      <c r="BO70" s="159">
        <f>'Housing benefits'!BO30</f>
        <v>6241.622946717006</v>
      </c>
      <c r="BP70" s="159">
        <f>'Housing benefits'!BP30</f>
        <v>6427.139962759471</v>
      </c>
      <c r="BQ70" s="159">
        <f>'Housing benefits'!BQ30</f>
        <v>6544.0581409153201</v>
      </c>
      <c r="BR70" s="159">
        <f>'Housing benefits'!BR30</f>
        <v>6578.0549409279665</v>
      </c>
      <c r="BS70" s="159">
        <f>'Housing benefits'!BS30</f>
        <v>6527.4880116677159</v>
      </c>
      <c r="BT70" s="159">
        <f>'Housing benefits'!BT30</f>
        <v>6329.2889150000001</v>
      </c>
      <c r="BU70" s="159">
        <f>'Housing benefits'!BU30</f>
        <v>6088.1434402404884</v>
      </c>
      <c r="BV70" s="159">
        <f>'Housing benefits'!BV30</f>
        <v>5834.4756976856261</v>
      </c>
      <c r="BW70" s="159">
        <f>'Housing benefits'!BW30</f>
        <v>5764.5872541995759</v>
      </c>
      <c r="BX70" s="159">
        <f>'Housing benefits'!BX30</f>
        <v>5766.2510478545228</v>
      </c>
      <c r="BY70" s="159">
        <f>'Housing benefits'!BY30</f>
        <v>5690.3929603690958</v>
      </c>
      <c r="BZ70" s="159">
        <f>'Housing benefits'!BZ30</f>
        <v>5890.0821823973192</v>
      </c>
      <c r="CA70" s="159">
        <f>'Housing benefits'!CA30</f>
        <v>6068.7128562787711</v>
      </c>
      <c r="CB70" s="159">
        <f>'Housing benefits'!CB30</f>
        <v>6442.3743939404221</v>
      </c>
      <c r="CC70" s="159">
        <f>'Housing benefits'!CC30</f>
        <v>6531.6909279584252</v>
      </c>
      <c r="CD70" s="159">
        <f>'Housing benefits'!CD30</f>
        <v>6647.1881364781202</v>
      </c>
      <c r="CE70" s="159">
        <f>'Housing benefits'!CE30</f>
        <v>6945.5304625769359</v>
      </c>
      <c r="CF70" s="160">
        <f>'Housing benefits'!CF30</f>
        <v>7360.4675135064463</v>
      </c>
    </row>
    <row r="71" spans="1:84">
      <c r="A71" s="153"/>
      <c r="B71" s="65" t="s">
        <v>433</v>
      </c>
      <c r="AH71" s="159">
        <f>'Housing benefits'!AH31</f>
        <v>400.06040998931815</v>
      </c>
      <c r="AI71" s="159">
        <f>'Housing benefits'!AI31</f>
        <v>440.24186395917997</v>
      </c>
      <c r="AJ71" s="159">
        <f>'Housing benefits'!AJ31</f>
        <v>568.64676658977396</v>
      </c>
      <c r="AK71" s="159">
        <f>'Housing benefits'!AK31</f>
        <v>919.19447132057121</v>
      </c>
      <c r="AL71" s="159">
        <f>'Housing benefits'!AL31</f>
        <v>1181.6407082203809</v>
      </c>
      <c r="AM71" s="159">
        <f>'Housing benefits'!AM31</f>
        <v>1396.9133752255298</v>
      </c>
      <c r="AN71" s="159">
        <f>'Housing benefits'!AN31</f>
        <v>1572.5977774696016</v>
      </c>
      <c r="AO71" s="159">
        <f>'Housing benefits'!AO31</f>
        <v>1763.5441134969951</v>
      </c>
      <c r="AP71" s="159">
        <f>'Housing benefits'!AP31</f>
        <v>1896.6084945680932</v>
      </c>
      <c r="AQ71" s="159">
        <f>'Housing benefits'!AQ31</f>
        <v>1963.1883599218736</v>
      </c>
      <c r="AR71" s="159">
        <f>'Housing benefits'!AR31</f>
        <v>1903.5669999999996</v>
      </c>
      <c r="AS71" s="159">
        <f>'Housing benefits'!AS31</f>
        <v>2187.5540000000001</v>
      </c>
      <c r="AT71" s="159">
        <f>'Housing benefits'!AT31</f>
        <v>2771.8209999999999</v>
      </c>
      <c r="AU71" s="159">
        <f>'Housing benefits'!AU31</f>
        <v>3785.5240000000008</v>
      </c>
      <c r="AV71" s="159">
        <f>'Housing benefits'!AV31</f>
        <v>5004.2709999999997</v>
      </c>
      <c r="AW71" s="159">
        <f>'Housing benefits'!AW31</f>
        <v>6027.8400000000011</v>
      </c>
      <c r="AX71" s="159">
        <f>'Housing benefits'!AX31</f>
        <v>6701.0210236028324</v>
      </c>
      <c r="AY71" s="159">
        <f>'Housing benefits'!AY31</f>
        <v>7259.8193451132465</v>
      </c>
      <c r="AZ71" s="159">
        <f>'Housing benefits'!AZ31</f>
        <v>7627.8412922717607</v>
      </c>
      <c r="BA71" s="159">
        <f>'Housing benefits'!BA31</f>
        <v>7388.3815092242394</v>
      </c>
      <c r="BB71" s="159">
        <f>'Housing benefits'!BB31</f>
        <v>7213.0624270478074</v>
      </c>
      <c r="BC71" s="159">
        <f>'Housing benefits'!BC31</f>
        <v>7066.8309277856351</v>
      </c>
      <c r="BD71" s="159">
        <f>'Housing benefits'!BD31</f>
        <v>6955.0272430824934</v>
      </c>
      <c r="BE71" s="159">
        <f>'Housing benefits'!BE31</f>
        <v>7130.0830912703177</v>
      </c>
      <c r="BF71" s="159">
        <f>'Housing benefits'!BF31</f>
        <v>7853.4141332420995</v>
      </c>
      <c r="BG71" s="159">
        <f>'Housing benefits'!BG31</f>
        <v>7907.4304242871603</v>
      </c>
      <c r="BH71" s="159">
        <f>'Housing benefits'!BH31</f>
        <v>8609.1099443174389</v>
      </c>
      <c r="BI71" s="159">
        <f>'Housing benefits'!BI31</f>
        <v>9364.2666422585644</v>
      </c>
      <c r="BJ71" s="159">
        <f>'Housing benefits'!BJ31</f>
        <v>9979.0686760457666</v>
      </c>
      <c r="BK71" s="159">
        <f>'Housing benefits'!BK31</f>
        <v>10808.197886514117</v>
      </c>
      <c r="BL71" s="159">
        <f>'Housing benefits'!BL31</f>
        <v>11599.496940774132</v>
      </c>
      <c r="BM71" s="159">
        <f>'Housing benefits'!BM31</f>
        <v>14226.791440390265</v>
      </c>
      <c r="BN71" s="159">
        <f>'Housing benefits'!BN31</f>
        <v>15478.01053884067</v>
      </c>
      <c r="BO71" s="159">
        <f>'Housing benefits'!BO31</f>
        <v>16578.667176283001</v>
      </c>
      <c r="BP71" s="159">
        <f>'Housing benefits'!BP31</f>
        <v>17472.491649240532</v>
      </c>
      <c r="BQ71" s="159">
        <f>'Housing benefits'!BQ31</f>
        <v>17625.749532084679</v>
      </c>
      <c r="BR71" s="159">
        <f>'Housing benefits'!BR31</f>
        <v>17738.510614072031</v>
      </c>
      <c r="BS71" s="159">
        <f>'Housing benefits'!BS31</f>
        <v>17716.225635332288</v>
      </c>
      <c r="BT71" s="159">
        <f>'Housing benefits'!BT31</f>
        <v>17111.31100400001</v>
      </c>
      <c r="BU71" s="159">
        <f>'Housing benefits'!BU31</f>
        <v>16213.076773759509</v>
      </c>
      <c r="BV71" s="159">
        <f>'Housing benefits'!BV31</f>
        <v>14895.346253314372</v>
      </c>
      <c r="BW71" s="159">
        <f>'Housing benefits'!BW31</f>
        <v>12614.417210150652</v>
      </c>
      <c r="BX71" s="159">
        <f>'Housing benefits'!BX31</f>
        <v>11568.044655145477</v>
      </c>
      <c r="BY71" s="159">
        <f>'Housing benefits'!BY31</f>
        <v>10435.36452682639</v>
      </c>
      <c r="BZ71" s="159">
        <f>'Housing benefits'!BZ31</f>
        <v>9689.0704626740935</v>
      </c>
      <c r="CA71" s="159">
        <f>'Housing benefits'!CA31</f>
        <v>9190.1674930075533</v>
      </c>
      <c r="CB71" s="159">
        <f>'Housing benefits'!CB31</f>
        <v>9116.2139115039445</v>
      </c>
      <c r="CC71" s="159">
        <f>'Housing benefits'!CC31</f>
        <v>6030.1977703779958</v>
      </c>
      <c r="CD71" s="159">
        <f>'Housing benefits'!CD31</f>
        <v>5449.0000672964279</v>
      </c>
      <c r="CE71" s="159">
        <f>'Housing benefits'!CE31</f>
        <v>5333.7987641670952</v>
      </c>
      <c r="CF71" s="160">
        <f>'Housing benefits'!CF31</f>
        <v>4594.7050564772417</v>
      </c>
    </row>
    <row r="72" spans="1:84" s="109" customFormat="1">
      <c r="A72" s="170"/>
      <c r="B72" s="69" t="s">
        <v>176</v>
      </c>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47">
        <f>SUM(AH70:AH71)</f>
        <v>721</v>
      </c>
      <c r="AI72" s="47">
        <f t="shared" ref="AI72:BL72" si="15">SUM(AI70:AI71)</f>
        <v>793</v>
      </c>
      <c r="AJ72" s="47">
        <f t="shared" si="15"/>
        <v>1024</v>
      </c>
      <c r="AK72" s="47">
        <f t="shared" si="15"/>
        <v>1655.6</v>
      </c>
      <c r="AL72" s="47">
        <f t="shared" si="15"/>
        <v>2128</v>
      </c>
      <c r="AM72" s="47">
        <f t="shared" si="15"/>
        <v>2516</v>
      </c>
      <c r="AN72" s="47">
        <f t="shared" si="15"/>
        <v>2833</v>
      </c>
      <c r="AO72" s="47">
        <f t="shared" si="15"/>
        <v>3177</v>
      </c>
      <c r="AP72" s="47">
        <f t="shared" si="15"/>
        <v>3415.0000000000005</v>
      </c>
      <c r="AQ72" s="47">
        <f t="shared" si="15"/>
        <v>3536</v>
      </c>
      <c r="AR72" s="47">
        <f t="shared" si="15"/>
        <v>3723.4489999999996</v>
      </c>
      <c r="AS72" s="47">
        <f t="shared" si="15"/>
        <v>4232.5370000000003</v>
      </c>
      <c r="AT72" s="47">
        <f t="shared" si="15"/>
        <v>5095.3410000000003</v>
      </c>
      <c r="AU72" s="47">
        <f t="shared" si="15"/>
        <v>6358.652000000001</v>
      </c>
      <c r="AV72" s="47">
        <f t="shared" si="15"/>
        <v>7812.0959999999995</v>
      </c>
      <c r="AW72" s="47">
        <f t="shared" si="15"/>
        <v>9216.8450000000012</v>
      </c>
      <c r="AX72" s="47">
        <f t="shared" si="15"/>
        <v>10103.235919999999</v>
      </c>
      <c r="AY72" s="47">
        <f t="shared" si="15"/>
        <v>10874.666694</v>
      </c>
      <c r="AZ72" s="47">
        <f t="shared" si="15"/>
        <v>11379.761964999996</v>
      </c>
      <c r="BA72" s="47">
        <f t="shared" si="15"/>
        <v>11176.396123000002</v>
      </c>
      <c r="BB72" s="47">
        <f t="shared" si="15"/>
        <v>11064.80422</v>
      </c>
      <c r="BC72" s="47">
        <f t="shared" si="15"/>
        <v>11064.103816674597</v>
      </c>
      <c r="BD72" s="47">
        <f t="shared" si="15"/>
        <v>11162.3689748</v>
      </c>
      <c r="BE72" s="47">
        <f t="shared" si="15"/>
        <v>11588.695130999999</v>
      </c>
      <c r="BF72" s="47">
        <f t="shared" si="15"/>
        <v>12636.220416</v>
      </c>
      <c r="BG72" s="47">
        <f t="shared" si="15"/>
        <v>12347.373120710001</v>
      </c>
      <c r="BH72" s="47">
        <f t="shared" si="15"/>
        <v>13157.570061439998</v>
      </c>
      <c r="BI72" s="47">
        <f t="shared" si="15"/>
        <v>13928.205135</v>
      </c>
      <c r="BJ72" s="47">
        <f t="shared" si="15"/>
        <v>14840.547586000004</v>
      </c>
      <c r="BK72" s="47">
        <f t="shared" si="15"/>
        <v>15731.800594999999</v>
      </c>
      <c r="BL72" s="47">
        <f t="shared" si="15"/>
        <v>17103.441162000003</v>
      </c>
      <c r="BM72" s="47">
        <f t="shared" ref="BM72:CF72" si="16">BM71+BM70</f>
        <v>19989.231177999995</v>
      </c>
      <c r="BN72" s="47">
        <f t="shared" si="16"/>
        <v>21426.990300999994</v>
      </c>
      <c r="BO72" s="47">
        <f t="shared" si="16"/>
        <v>22820.290123000006</v>
      </c>
      <c r="BP72" s="47">
        <f t="shared" si="16"/>
        <v>23899.631612000005</v>
      </c>
      <c r="BQ72" s="47">
        <f t="shared" si="16"/>
        <v>24169.807672999999</v>
      </c>
      <c r="BR72" s="47">
        <f t="shared" si="16"/>
        <v>24316.565554999997</v>
      </c>
      <c r="BS72" s="47">
        <f t="shared" si="16"/>
        <v>24243.713647000004</v>
      </c>
      <c r="BT72" s="47">
        <f t="shared" si="16"/>
        <v>23440.599919000011</v>
      </c>
      <c r="BU72" s="47">
        <f t="shared" si="16"/>
        <v>22301.220213999997</v>
      </c>
      <c r="BV72" s="47">
        <f t="shared" si="16"/>
        <v>20729.821950999998</v>
      </c>
      <c r="BW72" s="47">
        <f t="shared" si="16"/>
        <v>18379.004464350226</v>
      </c>
      <c r="BX72" s="47">
        <f t="shared" si="16"/>
        <v>17334.295703</v>
      </c>
      <c r="BY72" s="47">
        <f t="shared" si="16"/>
        <v>16125.757487195486</v>
      </c>
      <c r="BZ72" s="47">
        <f t="shared" si="16"/>
        <v>15579.152645071412</v>
      </c>
      <c r="CA72" s="47">
        <f t="shared" si="16"/>
        <v>15258.880349286324</v>
      </c>
      <c r="CB72" s="47">
        <f t="shared" si="16"/>
        <v>15558.588305444366</v>
      </c>
      <c r="CC72" s="47">
        <f t="shared" si="16"/>
        <v>12561.888698336421</v>
      </c>
      <c r="CD72" s="47">
        <f t="shared" si="16"/>
        <v>12096.188203774549</v>
      </c>
      <c r="CE72" s="47">
        <f t="shared" si="16"/>
        <v>12279.32922674403</v>
      </c>
      <c r="CF72" s="48">
        <f t="shared" si="16"/>
        <v>11955.172569983688</v>
      </c>
    </row>
    <row r="73" spans="1:84" ht="26.25" customHeight="1">
      <c r="A73" s="153"/>
      <c r="B73" s="69" t="s">
        <v>395</v>
      </c>
      <c r="AH73" s="159"/>
      <c r="AI73" s="159"/>
      <c r="AJ73" s="159"/>
      <c r="AK73" s="159"/>
      <c r="AL73" s="159"/>
      <c r="AM73" s="159"/>
      <c r="AN73" s="159"/>
      <c r="AO73" s="159"/>
      <c r="AP73" s="159"/>
      <c r="AQ73" s="159"/>
      <c r="AR73" s="159"/>
      <c r="AS73" s="159"/>
      <c r="AT73" s="159"/>
      <c r="AU73" s="159"/>
      <c r="AV73" s="159"/>
      <c r="AW73" s="159"/>
      <c r="AX73" s="159"/>
      <c r="AY73" s="159"/>
      <c r="AZ73" s="159"/>
      <c r="BA73" s="159"/>
      <c r="BB73" s="159"/>
      <c r="BC73" s="159"/>
      <c r="BD73" s="159"/>
      <c r="BE73" s="159"/>
      <c r="BF73" s="159"/>
      <c r="BG73" s="159"/>
      <c r="BH73" s="159"/>
      <c r="BI73" s="159"/>
      <c r="BJ73" s="159"/>
      <c r="BK73" s="159"/>
      <c r="BL73" s="159"/>
      <c r="BM73" s="159"/>
      <c r="BN73" s="159"/>
      <c r="BO73" s="159"/>
      <c r="BP73" s="159"/>
      <c r="BQ73" s="159"/>
      <c r="BR73" s="159"/>
      <c r="BS73" s="159"/>
      <c r="BT73" s="159"/>
      <c r="BU73" s="159"/>
      <c r="BV73" s="159"/>
      <c r="BW73" s="159"/>
      <c r="BX73" s="159"/>
      <c r="BY73" s="159"/>
      <c r="BZ73" s="159"/>
      <c r="CA73" s="159"/>
      <c r="CB73" s="159"/>
      <c r="CC73" s="159"/>
      <c r="CD73" s="159"/>
      <c r="CE73" s="159"/>
      <c r="CF73" s="160"/>
    </row>
    <row r="74" spans="1:84">
      <c r="A74" s="153"/>
      <c r="B74" s="63" t="s">
        <v>275</v>
      </c>
      <c r="AH74" s="159">
        <f t="shared" ref="AH74:CF74" si="17">SUM(AH75:AH76)</f>
        <v>0</v>
      </c>
      <c r="AI74" s="159">
        <f t="shared" si="17"/>
        <v>0</v>
      </c>
      <c r="AJ74" s="159">
        <f t="shared" si="17"/>
        <v>0</v>
      </c>
      <c r="AK74" s="159">
        <f t="shared" si="17"/>
        <v>0</v>
      </c>
      <c r="AL74" s="159">
        <f t="shared" si="17"/>
        <v>0</v>
      </c>
      <c r="AM74" s="159">
        <f t="shared" si="17"/>
        <v>0</v>
      </c>
      <c r="AN74" s="159">
        <f t="shared" si="17"/>
        <v>0</v>
      </c>
      <c r="AO74" s="159">
        <f t="shared" si="17"/>
        <v>0</v>
      </c>
      <c r="AP74" s="159">
        <f t="shared" si="17"/>
        <v>0</v>
      </c>
      <c r="AQ74" s="159">
        <f t="shared" si="17"/>
        <v>0</v>
      </c>
      <c r="AR74" s="159">
        <f t="shared" si="17"/>
        <v>0</v>
      </c>
      <c r="AS74" s="159">
        <f t="shared" si="17"/>
        <v>0</v>
      </c>
      <c r="AT74" s="159">
        <f t="shared" si="17"/>
        <v>0</v>
      </c>
      <c r="AU74" s="159">
        <f t="shared" si="17"/>
        <v>0</v>
      </c>
      <c r="AV74" s="159">
        <f t="shared" si="17"/>
        <v>0</v>
      </c>
      <c r="AW74" s="159">
        <f t="shared" si="17"/>
        <v>0</v>
      </c>
      <c r="AX74" s="159">
        <f t="shared" si="17"/>
        <v>0</v>
      </c>
      <c r="AY74" s="159">
        <f t="shared" si="17"/>
        <v>0</v>
      </c>
      <c r="AZ74" s="159">
        <f t="shared" si="17"/>
        <v>0</v>
      </c>
      <c r="BA74" s="159">
        <f t="shared" si="17"/>
        <v>0</v>
      </c>
      <c r="BB74" s="159">
        <f t="shared" si="17"/>
        <v>0</v>
      </c>
      <c r="BC74" s="159">
        <f t="shared" si="17"/>
        <v>0</v>
      </c>
      <c r="BD74" s="159">
        <f t="shared" si="17"/>
        <v>0</v>
      </c>
      <c r="BE74" s="159">
        <f t="shared" si="17"/>
        <v>0</v>
      </c>
      <c r="BF74" s="159">
        <f t="shared" si="17"/>
        <v>0</v>
      </c>
      <c r="BG74" s="159">
        <f t="shared" si="17"/>
        <v>0</v>
      </c>
      <c r="BH74" s="159">
        <f t="shared" si="17"/>
        <v>0</v>
      </c>
      <c r="BI74" s="159">
        <f t="shared" si="17"/>
        <v>0</v>
      </c>
      <c r="BJ74" s="159">
        <f t="shared" si="17"/>
        <v>3.4359999999999999</v>
      </c>
      <c r="BK74" s="159">
        <f t="shared" si="17"/>
        <v>3.99</v>
      </c>
      <c r="BL74" s="159">
        <f t="shared" si="17"/>
        <v>211.09399999999999</v>
      </c>
      <c r="BM74" s="159">
        <f t="shared" si="17"/>
        <v>298.26100000000002</v>
      </c>
      <c r="BN74" s="159">
        <f t="shared" si="17"/>
        <v>435.41003044000001</v>
      </c>
      <c r="BO74" s="159">
        <f t="shared" si="17"/>
        <v>128.72999999999999</v>
      </c>
      <c r="BP74" s="159">
        <f t="shared" si="17"/>
        <v>141.73699999999999</v>
      </c>
      <c r="BQ74" s="159">
        <f t="shared" si="17"/>
        <v>8.4069999999999965</v>
      </c>
      <c r="BR74" s="159">
        <f t="shared" si="17"/>
        <v>11.036000000000001</v>
      </c>
      <c r="BS74" s="159">
        <f t="shared" si="17"/>
        <v>3.7847469900000021</v>
      </c>
      <c r="BT74" s="159">
        <f t="shared" si="17"/>
        <v>3.1778794199999973</v>
      </c>
      <c r="BU74" s="159">
        <f t="shared" si="17"/>
        <v>114.2644971</v>
      </c>
      <c r="BV74" s="159">
        <f t="shared" si="17"/>
        <v>26.955252089999995</v>
      </c>
      <c r="BW74" s="159">
        <f t="shared" si="17"/>
        <v>0.22715072999999977</v>
      </c>
      <c r="BX74" s="159">
        <f t="shared" si="17"/>
        <v>98.735709329999992</v>
      </c>
      <c r="BY74" s="159">
        <f t="shared" si="17"/>
        <v>0.21862261999999999</v>
      </c>
      <c r="BZ74" s="159">
        <f t="shared" si="17"/>
        <v>139.47855473999999</v>
      </c>
      <c r="CA74" s="159">
        <f t="shared" si="17"/>
        <v>33.895576519766919</v>
      </c>
      <c r="CB74" s="159">
        <f t="shared" si="17"/>
        <v>33.895576519766927</v>
      </c>
      <c r="CC74" s="159">
        <f t="shared" si="17"/>
        <v>33.895576519766919</v>
      </c>
      <c r="CD74" s="159">
        <f t="shared" si="17"/>
        <v>33.895576519766919</v>
      </c>
      <c r="CE74" s="159">
        <f t="shared" si="17"/>
        <v>33.895576519766919</v>
      </c>
      <c r="CF74" s="160">
        <f t="shared" si="17"/>
        <v>33.895576519766919</v>
      </c>
    </row>
    <row r="75" spans="1:84">
      <c r="A75" s="153"/>
      <c r="B75" s="200" t="s">
        <v>457</v>
      </c>
      <c r="AH75" s="159">
        <f>'Table 2a'!D85</f>
        <v>0</v>
      </c>
      <c r="AI75" s="159">
        <f>'Table 2a'!E85</f>
        <v>0</v>
      </c>
      <c r="AJ75" s="159">
        <f>'Table 2a'!F85</f>
        <v>0</v>
      </c>
      <c r="AK75" s="159">
        <f>'Table 2a'!G85</f>
        <v>0</v>
      </c>
      <c r="AL75" s="159">
        <f>'Table 2a'!H85</f>
        <v>0</v>
      </c>
      <c r="AM75" s="159">
        <f>'Table 2a'!I85</f>
        <v>0</v>
      </c>
      <c r="AN75" s="159">
        <f>'Table 2a'!J85</f>
        <v>0</v>
      </c>
      <c r="AO75" s="159">
        <f>'Table 2a'!K85</f>
        <v>0</v>
      </c>
      <c r="AP75" s="159">
        <f>'Table 2a'!L85</f>
        <v>0</v>
      </c>
      <c r="AQ75" s="159">
        <f>'Table 2a'!M85</f>
        <v>0</v>
      </c>
      <c r="AR75" s="159">
        <f>'Table 2a'!N85</f>
        <v>0</v>
      </c>
      <c r="AS75" s="159">
        <f>'Table 2a'!O85</f>
        <v>0</v>
      </c>
      <c r="AT75" s="159">
        <f>'Table 2a'!P85</f>
        <v>0</v>
      </c>
      <c r="AU75" s="159">
        <f>'Table 2a'!Q85</f>
        <v>0</v>
      </c>
      <c r="AV75" s="159">
        <f>'Table 2a'!R85</f>
        <v>0</v>
      </c>
      <c r="AW75" s="159">
        <f>'Table 2a'!S85</f>
        <v>0</v>
      </c>
      <c r="AX75" s="159">
        <f>'Table 2a'!T85</f>
        <v>0</v>
      </c>
      <c r="AY75" s="159">
        <f>'Table 2a'!U85</f>
        <v>0</v>
      </c>
      <c r="AZ75" s="159">
        <f>'Table 2a'!V85</f>
        <v>0</v>
      </c>
      <c r="BA75" s="159">
        <f>'Table 2a'!W85</f>
        <v>0</v>
      </c>
      <c r="BB75" s="159">
        <f>'Table 2a'!X85</f>
        <v>0</v>
      </c>
      <c r="BC75" s="159">
        <f>'Table 2a'!Y85</f>
        <v>0</v>
      </c>
      <c r="BD75" s="159">
        <f>'Table 2a'!Z85</f>
        <v>0</v>
      </c>
      <c r="BE75" s="159">
        <f>'Table 2a'!AA85</f>
        <v>0</v>
      </c>
      <c r="BF75" s="159">
        <f>'Table 2a'!AB85</f>
        <v>0</v>
      </c>
      <c r="BG75" s="159">
        <f>'Table 2a'!AC85</f>
        <v>0</v>
      </c>
      <c r="BH75" s="159">
        <f>'Table 2a'!AD85</f>
        <v>0</v>
      </c>
      <c r="BI75" s="159">
        <f>'Table 2a'!AE85</f>
        <v>0</v>
      </c>
      <c r="BJ75" s="159">
        <f>'Table 2a'!AF85</f>
        <v>2.3854757613040265</v>
      </c>
      <c r="BK75" s="159">
        <f>'Table 2a'!AG85</f>
        <v>2.7799798323037712</v>
      </c>
      <c r="BL75" s="159">
        <f>'Table 2a'!AH85</f>
        <v>145.43650100833483</v>
      </c>
      <c r="BM75" s="159">
        <f>'Table 2a'!AI85</f>
        <v>193.92315446943357</v>
      </c>
      <c r="BN75" s="159">
        <f>'Table 2a'!AJ85</f>
        <v>266.81067065860327</v>
      </c>
      <c r="BO75" s="159">
        <f>'Table 2a'!AK85</f>
        <v>77.89376230618096</v>
      </c>
      <c r="BP75" s="159">
        <f>'Table 2a'!AL85</f>
        <v>83.761185046642368</v>
      </c>
      <c r="BQ75" s="159">
        <f>'Table 2a'!AM85</f>
        <v>4.8547000187328013</v>
      </c>
      <c r="BR75" s="159">
        <f>'Table 2a'!AN85</f>
        <v>6.144183842691306</v>
      </c>
      <c r="BS75" s="159">
        <f>'Table 2a'!AO85</f>
        <v>1.8738021637673685</v>
      </c>
      <c r="BT75" s="159">
        <f>'Table 2a'!AP85</f>
        <v>1.5587465546696961</v>
      </c>
      <c r="BU75" s="159">
        <f>'Table 2a'!AQ85</f>
        <v>54.094519769972067</v>
      </c>
      <c r="BV75" s="159">
        <f>'Table 2a'!AR85</f>
        <v>20.090436254533998</v>
      </c>
      <c r="BW75" s="159">
        <f>'Table 2a'!AS85</f>
        <v>9.7350312857142074E-2</v>
      </c>
      <c r="BX75" s="159">
        <f>'Table 2a'!AT85</f>
        <v>34.684445434036235</v>
      </c>
      <c r="BY75" s="159">
        <f>'Table 2a'!AU85</f>
        <v>8.0334036542039355E-2</v>
      </c>
      <c r="BZ75" s="159">
        <f>'Table 2a'!AV85</f>
        <v>45.280438700581385</v>
      </c>
      <c r="CA75" s="159">
        <f>'Table 2a'!AW85</f>
        <v>12.730211582621541</v>
      </c>
      <c r="CB75" s="159">
        <f>'Table 2a'!AX85</f>
        <v>12.730211582621541</v>
      </c>
      <c r="CC75" s="159">
        <f>'Table 2a'!AY85</f>
        <v>12.730211582621541</v>
      </c>
      <c r="CD75" s="159">
        <f>'Table 2a'!AZ85</f>
        <v>12.730211582621541</v>
      </c>
      <c r="CE75" s="159">
        <f>'Table 2a'!BA85</f>
        <v>12.730211582621541</v>
      </c>
      <c r="CF75" s="160">
        <f>'Table 2a'!BB85</f>
        <v>12.730211582621541</v>
      </c>
    </row>
    <row r="76" spans="1:84">
      <c r="A76" s="153"/>
      <c r="B76" s="200" t="s">
        <v>458</v>
      </c>
      <c r="AH76" s="159">
        <f>'Table 2a'!D28</f>
        <v>0</v>
      </c>
      <c r="AI76" s="159">
        <f>'Table 2a'!E28</f>
        <v>0</v>
      </c>
      <c r="AJ76" s="159">
        <f>'Table 2a'!F28</f>
        <v>0</v>
      </c>
      <c r="AK76" s="159">
        <f>'Table 2a'!G28</f>
        <v>0</v>
      </c>
      <c r="AL76" s="159">
        <f>'Table 2a'!H28</f>
        <v>0</v>
      </c>
      <c r="AM76" s="159">
        <f>'Table 2a'!I28</f>
        <v>0</v>
      </c>
      <c r="AN76" s="159">
        <f>'Table 2a'!J28</f>
        <v>0</v>
      </c>
      <c r="AO76" s="159">
        <f>'Table 2a'!K28</f>
        <v>0</v>
      </c>
      <c r="AP76" s="159">
        <f>'Table 2a'!L28</f>
        <v>0</v>
      </c>
      <c r="AQ76" s="159">
        <f>'Table 2a'!M28</f>
        <v>0</v>
      </c>
      <c r="AR76" s="159">
        <f>'Table 2a'!N28</f>
        <v>0</v>
      </c>
      <c r="AS76" s="159">
        <f>'Table 2a'!O28</f>
        <v>0</v>
      </c>
      <c r="AT76" s="159">
        <f>'Table 2a'!P28</f>
        <v>0</v>
      </c>
      <c r="AU76" s="159">
        <f>'Table 2a'!Q28</f>
        <v>0</v>
      </c>
      <c r="AV76" s="159">
        <f>'Table 2a'!R28</f>
        <v>0</v>
      </c>
      <c r="AW76" s="159">
        <f>'Table 2a'!S28</f>
        <v>0</v>
      </c>
      <c r="AX76" s="159">
        <f>'Table 2a'!T28</f>
        <v>0</v>
      </c>
      <c r="AY76" s="159">
        <f>'Table 2a'!U28</f>
        <v>0</v>
      </c>
      <c r="AZ76" s="159">
        <f>'Table 2a'!V28</f>
        <v>0</v>
      </c>
      <c r="BA76" s="159">
        <f>'Table 2a'!W28</f>
        <v>0</v>
      </c>
      <c r="BB76" s="159">
        <f>'Table 2a'!X28</f>
        <v>0</v>
      </c>
      <c r="BC76" s="159">
        <f>'Table 2a'!Y28</f>
        <v>0</v>
      </c>
      <c r="BD76" s="159">
        <f>'Table 2a'!Z28</f>
        <v>0</v>
      </c>
      <c r="BE76" s="159">
        <f>'Table 2a'!AA28</f>
        <v>0</v>
      </c>
      <c r="BF76" s="159">
        <f>'Table 2a'!AB28</f>
        <v>0</v>
      </c>
      <c r="BG76" s="159">
        <f>'Table 2a'!AC28</f>
        <v>0</v>
      </c>
      <c r="BH76" s="159">
        <f>'Table 2a'!AD28</f>
        <v>0</v>
      </c>
      <c r="BI76" s="159">
        <f>'Table 2a'!AE28</f>
        <v>0</v>
      </c>
      <c r="BJ76" s="159">
        <f>'Table 2a'!AF28</f>
        <v>1.0505242386959734</v>
      </c>
      <c r="BK76" s="159">
        <f>'Table 2a'!AG28</f>
        <v>1.210020167696229</v>
      </c>
      <c r="BL76" s="159">
        <f>'Table 2a'!AH28</f>
        <v>65.657498991665165</v>
      </c>
      <c r="BM76" s="159">
        <f>'Table 2a'!AI28</f>
        <v>104.33784553056645</v>
      </c>
      <c r="BN76" s="159">
        <f>'Table 2a'!AJ28</f>
        <v>168.59935978139674</v>
      </c>
      <c r="BO76" s="159">
        <f>'Table 2a'!AK28</f>
        <v>50.836237693819029</v>
      </c>
      <c r="BP76" s="159">
        <f>'Table 2a'!AL28</f>
        <v>57.975814953357627</v>
      </c>
      <c r="BQ76" s="159">
        <f>'Table 2a'!AM28</f>
        <v>3.5522999812671952</v>
      </c>
      <c r="BR76" s="159">
        <f>'Table 2a'!AN28</f>
        <v>4.8918161573086953</v>
      </c>
      <c r="BS76" s="159">
        <f>'Table 2a'!AO28</f>
        <v>1.9109448262326334</v>
      </c>
      <c r="BT76" s="159">
        <f>'Table 2a'!AP28</f>
        <v>1.6191328653303012</v>
      </c>
      <c r="BU76" s="159">
        <f>'Table 2a'!AQ28</f>
        <v>60.169977330027926</v>
      </c>
      <c r="BV76" s="159">
        <f>'Table 2a'!AR28</f>
        <v>6.8648158354659987</v>
      </c>
      <c r="BW76" s="159">
        <f>'Table 2a'!AS28</f>
        <v>0.1298004171428577</v>
      </c>
      <c r="BX76" s="159">
        <f>'Table 2a'!AT28</f>
        <v>64.051263895963757</v>
      </c>
      <c r="BY76" s="159">
        <f>'Table 2a'!AU28</f>
        <v>0.13828858345796063</v>
      </c>
      <c r="BZ76" s="159">
        <f>'Table 2a'!AV28</f>
        <v>94.198116039418593</v>
      </c>
      <c r="CA76" s="159">
        <f>'Table 2a'!AW28</f>
        <v>21.16536493714538</v>
      </c>
      <c r="CB76" s="159">
        <f>'Table 2a'!AX28</f>
        <v>21.165364937145387</v>
      </c>
      <c r="CC76" s="159">
        <f>'Table 2a'!AY28</f>
        <v>21.16536493714538</v>
      </c>
      <c r="CD76" s="159">
        <f>'Table 2a'!AZ28</f>
        <v>21.16536493714538</v>
      </c>
      <c r="CE76" s="159">
        <f>'Table 2a'!BA28</f>
        <v>21.16536493714538</v>
      </c>
      <c r="CF76" s="160">
        <f>'Table 2a'!BB28</f>
        <v>21.16536493714538</v>
      </c>
    </row>
    <row r="77" spans="1:84">
      <c r="A77" s="153"/>
      <c r="B77" s="63" t="s">
        <v>280</v>
      </c>
      <c r="AH77" s="159">
        <f>'Table 1a'!AH18</f>
        <v>0</v>
      </c>
      <c r="AI77" s="159">
        <f>'Table 1a'!AI18</f>
        <v>0</v>
      </c>
      <c r="AJ77" s="159">
        <f>'Table 1a'!AJ18</f>
        <v>0</v>
      </c>
      <c r="AK77" s="159">
        <f>'Table 1a'!AK18</f>
        <v>0</v>
      </c>
      <c r="AL77" s="159">
        <f>'Table 1a'!AL18</f>
        <v>0</v>
      </c>
      <c r="AM77" s="159">
        <f>'Table 1a'!AM18</f>
        <v>0</v>
      </c>
      <c r="AN77" s="159">
        <f>'Table 1a'!AN18</f>
        <v>0</v>
      </c>
      <c r="AO77" s="159">
        <f>'Table 1a'!AO18</f>
        <v>0</v>
      </c>
      <c r="AP77" s="159">
        <f>'Table 1a'!AP18</f>
        <v>0</v>
      </c>
      <c r="AQ77" s="159">
        <f>'Table 1a'!AQ18</f>
        <v>0</v>
      </c>
      <c r="AR77" s="159">
        <f>'Table 1a'!AR18</f>
        <v>0</v>
      </c>
      <c r="AS77" s="159">
        <f>'Table 1a'!AS18</f>
        <v>0</v>
      </c>
      <c r="AT77" s="159">
        <f>'Table 1a'!AT18</f>
        <v>0</v>
      </c>
      <c r="AU77" s="159">
        <f>'Table 1a'!AU18</f>
        <v>0</v>
      </c>
      <c r="AV77" s="159">
        <f>'Table 1a'!AV18</f>
        <v>0</v>
      </c>
      <c r="AW77" s="159">
        <f>'Table 1a'!AW18</f>
        <v>0</v>
      </c>
      <c r="AX77" s="159">
        <f>'Table 1a'!AX18</f>
        <v>0</v>
      </c>
      <c r="AY77" s="159">
        <f>'Table 1a'!AY18</f>
        <v>0</v>
      </c>
      <c r="AZ77" s="159">
        <f>'Table 1a'!AZ18</f>
        <v>0</v>
      </c>
      <c r="BA77" s="159">
        <f>'Table 1a'!BA18</f>
        <v>0</v>
      </c>
      <c r="BB77" s="159">
        <f>'Table 1a'!BB18</f>
        <v>0</v>
      </c>
      <c r="BC77" s="159">
        <f>'Table 1a'!BC18</f>
        <v>0</v>
      </c>
      <c r="BD77" s="159">
        <f>'Table 1a'!BD18</f>
        <v>0</v>
      </c>
      <c r="BE77" s="159">
        <f>'Table 1a'!BE18</f>
        <v>6.8540000000000001</v>
      </c>
      <c r="BF77" s="159">
        <f>'Table 1a'!BF18</f>
        <v>13.107519600000002</v>
      </c>
      <c r="BG77" s="159">
        <f>'Table 1a'!BG18</f>
        <v>14.986460219999998</v>
      </c>
      <c r="BH77" s="159">
        <f>'Table 1a'!BH18</f>
        <v>16.622024122071426</v>
      </c>
      <c r="BI77" s="159">
        <f>'Table 1a'!BI18</f>
        <v>17.693564299999998</v>
      </c>
      <c r="BJ77" s="159">
        <f>'Table 1a'!BJ18</f>
        <v>19.498030839999998</v>
      </c>
      <c r="BK77" s="159">
        <f>'Table 1a'!BK18</f>
        <v>20.507303</v>
      </c>
      <c r="BL77" s="159">
        <f>'Table 1a'!BL18</f>
        <v>21.180479929999997</v>
      </c>
      <c r="BM77" s="159">
        <f>'Table 1a'!BM18</f>
        <v>21.798681950000002</v>
      </c>
      <c r="BN77" s="159">
        <f>'Table 1a'!BN18</f>
        <v>21.362664119999998</v>
      </c>
      <c r="BO77" s="159">
        <f>'Table 1a'!BO18</f>
        <v>22.339751259999996</v>
      </c>
      <c r="BP77" s="159">
        <f>'Table 1a'!BP18</f>
        <v>56.572572000000001</v>
      </c>
      <c r="BQ77" s="159">
        <f>'Table 1a'!BQ18</f>
        <v>176.393889</v>
      </c>
      <c r="BR77" s="159">
        <f>'Table 1a'!BR18</f>
        <v>199.78361200000001</v>
      </c>
      <c r="BS77" s="159">
        <f>'Table 1a'!BS18</f>
        <v>161</v>
      </c>
      <c r="BT77" s="159">
        <f>'Table 1a'!BT18</f>
        <v>184</v>
      </c>
      <c r="BU77" s="159">
        <f>'Table 1a'!BU18</f>
        <v>164</v>
      </c>
      <c r="BV77" s="159">
        <f>'Table 1a'!BV18</f>
        <v>154</v>
      </c>
      <c r="BW77" s="159">
        <f>'Table 1a'!BW18</f>
        <v>132.03679</v>
      </c>
      <c r="BX77" s="159">
        <f>'Table 1a'!BX18</f>
        <v>171.42592500000001</v>
      </c>
      <c r="BY77" s="159">
        <f>'Table 1a'!BY18</f>
        <v>141.535426</v>
      </c>
      <c r="BZ77" s="159">
        <f>'Table 1a'!BZ18</f>
        <v>111.211405</v>
      </c>
      <c r="CA77" s="159">
        <f>'Table 1a'!CA18</f>
        <v>0</v>
      </c>
      <c r="CB77" s="159">
        <f>'Table 1a'!CB18</f>
        <v>0</v>
      </c>
      <c r="CC77" s="159">
        <f>'Table 1a'!CC18</f>
        <v>0</v>
      </c>
      <c r="CD77" s="159">
        <f>'Table 1a'!CD18</f>
        <v>0</v>
      </c>
      <c r="CE77" s="159">
        <f>'Table 1a'!CE18</f>
        <v>0</v>
      </c>
      <c r="CF77" s="160">
        <f>'Table 1a'!CF18</f>
        <v>0</v>
      </c>
    </row>
    <row r="78" spans="1:84">
      <c r="A78" s="153"/>
      <c r="B78" s="63" t="s">
        <v>286</v>
      </c>
      <c r="AH78" s="159">
        <f t="shared" ref="AH78:CF78" si="18">SUM(AH79:AH80)</f>
        <v>0</v>
      </c>
      <c r="AI78" s="159">
        <f t="shared" si="18"/>
        <v>0</v>
      </c>
      <c r="AJ78" s="159">
        <f t="shared" si="18"/>
        <v>0</v>
      </c>
      <c r="AK78" s="159">
        <f t="shared" si="18"/>
        <v>0</v>
      </c>
      <c r="AL78" s="159">
        <f t="shared" si="18"/>
        <v>0</v>
      </c>
      <c r="AM78" s="159">
        <f t="shared" si="18"/>
        <v>0</v>
      </c>
      <c r="AN78" s="159">
        <f t="shared" si="18"/>
        <v>0</v>
      </c>
      <c r="AO78" s="159">
        <f t="shared" si="18"/>
        <v>0</v>
      </c>
      <c r="AP78" s="159">
        <f t="shared" si="18"/>
        <v>0</v>
      </c>
      <c r="AQ78" s="159">
        <f t="shared" si="18"/>
        <v>0</v>
      </c>
      <c r="AR78" s="159">
        <f t="shared" si="18"/>
        <v>0</v>
      </c>
      <c r="AS78" s="159">
        <f t="shared" si="18"/>
        <v>0</v>
      </c>
      <c r="AT78" s="159">
        <f t="shared" si="18"/>
        <v>0</v>
      </c>
      <c r="AU78" s="159">
        <f t="shared" si="18"/>
        <v>0</v>
      </c>
      <c r="AV78" s="159">
        <f t="shared" si="18"/>
        <v>0</v>
      </c>
      <c r="AW78" s="159">
        <f t="shared" si="18"/>
        <v>0</v>
      </c>
      <c r="AX78" s="159">
        <f t="shared" si="18"/>
        <v>0</v>
      </c>
      <c r="AY78" s="159">
        <f t="shared" si="18"/>
        <v>0</v>
      </c>
      <c r="AZ78" s="159">
        <f t="shared" si="18"/>
        <v>0</v>
      </c>
      <c r="BA78" s="159">
        <f t="shared" si="18"/>
        <v>0</v>
      </c>
      <c r="BB78" s="159">
        <f t="shared" si="18"/>
        <v>0</v>
      </c>
      <c r="BC78" s="159">
        <f t="shared" si="18"/>
        <v>0</v>
      </c>
      <c r="BD78" s="159">
        <f t="shared" si="18"/>
        <v>0</v>
      </c>
      <c r="BE78" s="159">
        <f t="shared" si="18"/>
        <v>0</v>
      </c>
      <c r="BF78" s="159">
        <f t="shared" si="18"/>
        <v>0</v>
      </c>
      <c r="BG78" s="159">
        <f t="shared" si="18"/>
        <v>0</v>
      </c>
      <c r="BH78" s="159">
        <f t="shared" si="18"/>
        <v>0</v>
      </c>
      <c r="BI78" s="159">
        <f t="shared" si="18"/>
        <v>0</v>
      </c>
      <c r="BJ78" s="159">
        <f t="shared" si="18"/>
        <v>46.637999999999998</v>
      </c>
      <c r="BK78" s="159">
        <f t="shared" si="18"/>
        <v>46.658999999999999</v>
      </c>
      <c r="BL78" s="159">
        <f t="shared" si="18"/>
        <v>50.039000000000001</v>
      </c>
      <c r="BM78" s="159">
        <f t="shared" si="18"/>
        <v>47.561</v>
      </c>
      <c r="BN78" s="159">
        <f t="shared" si="18"/>
        <v>44.601999999999997</v>
      </c>
      <c r="BO78" s="159">
        <f t="shared" si="18"/>
        <v>46.558457389804701</v>
      </c>
      <c r="BP78" s="159">
        <f t="shared" si="18"/>
        <v>43.945999999999998</v>
      </c>
      <c r="BQ78" s="159">
        <f t="shared" si="18"/>
        <v>44.098999999999997</v>
      </c>
      <c r="BR78" s="159">
        <f t="shared" si="18"/>
        <v>44.164999999999999</v>
      </c>
      <c r="BS78" s="159">
        <f t="shared" si="18"/>
        <v>39.841999999999999</v>
      </c>
      <c r="BT78" s="159">
        <f t="shared" si="18"/>
        <v>38.499000000000002</v>
      </c>
      <c r="BU78" s="159">
        <f t="shared" si="18"/>
        <v>36.994</v>
      </c>
      <c r="BV78" s="159">
        <f t="shared" si="18"/>
        <v>44.322000000000003</v>
      </c>
      <c r="BW78" s="159">
        <f t="shared" si="18"/>
        <v>33.988</v>
      </c>
      <c r="BX78" s="159">
        <f t="shared" si="18"/>
        <v>62.020754029999992</v>
      </c>
      <c r="BY78" s="159">
        <f t="shared" si="18"/>
        <v>48.520351089999991</v>
      </c>
      <c r="BZ78" s="159">
        <f t="shared" si="18"/>
        <v>45.015527890000001</v>
      </c>
      <c r="CA78" s="159">
        <f t="shared" si="18"/>
        <v>50.243886869999997</v>
      </c>
      <c r="CB78" s="159">
        <f t="shared" si="18"/>
        <v>50.991663709999997</v>
      </c>
      <c r="CC78" s="159">
        <f t="shared" si="18"/>
        <v>48.24597498</v>
      </c>
      <c r="CD78" s="159">
        <f t="shared" si="18"/>
        <v>52.384244410000001</v>
      </c>
      <c r="CE78" s="159">
        <f t="shared" si="18"/>
        <v>52.808106670000001</v>
      </c>
      <c r="CF78" s="160">
        <f t="shared" si="18"/>
        <v>53.431737260000006</v>
      </c>
    </row>
    <row r="79" spans="1:84">
      <c r="A79" s="153"/>
      <c r="B79" s="200" t="s">
        <v>457</v>
      </c>
      <c r="AH79" s="159">
        <f>'Table 2a'!D90</f>
        <v>0</v>
      </c>
      <c r="AI79" s="159">
        <f>'Table 2a'!E90</f>
        <v>0</v>
      </c>
      <c r="AJ79" s="159">
        <f>'Table 2a'!F90</f>
        <v>0</v>
      </c>
      <c r="AK79" s="159">
        <f>'Table 2a'!G90</f>
        <v>0</v>
      </c>
      <c r="AL79" s="159">
        <f>'Table 2a'!H90</f>
        <v>0</v>
      </c>
      <c r="AM79" s="159">
        <f>'Table 2a'!I90</f>
        <v>0</v>
      </c>
      <c r="AN79" s="159">
        <f>'Table 2a'!J90</f>
        <v>0</v>
      </c>
      <c r="AO79" s="159">
        <f>'Table 2a'!K90</f>
        <v>0</v>
      </c>
      <c r="AP79" s="159">
        <f>'Table 2a'!L90</f>
        <v>0</v>
      </c>
      <c r="AQ79" s="159">
        <f>'Table 2a'!M90</f>
        <v>0</v>
      </c>
      <c r="AR79" s="159">
        <f>'Table 2a'!N90</f>
        <v>0</v>
      </c>
      <c r="AS79" s="159">
        <f>'Table 2a'!O90</f>
        <v>0</v>
      </c>
      <c r="AT79" s="159">
        <f>'Table 2a'!P90</f>
        <v>0</v>
      </c>
      <c r="AU79" s="159">
        <f>'Table 2a'!Q90</f>
        <v>0</v>
      </c>
      <c r="AV79" s="159">
        <f>'Table 2a'!R90</f>
        <v>0</v>
      </c>
      <c r="AW79" s="159">
        <f>'Table 2a'!S90</f>
        <v>0</v>
      </c>
      <c r="AX79" s="159">
        <f>'Table 2a'!T90</f>
        <v>0</v>
      </c>
      <c r="AY79" s="159">
        <f>'Table 2a'!U90</f>
        <v>0</v>
      </c>
      <c r="AZ79" s="159">
        <f>'Table 2a'!V90</f>
        <v>0</v>
      </c>
      <c r="BA79" s="159">
        <f>'Table 2a'!W90</f>
        <v>0</v>
      </c>
      <c r="BB79" s="159">
        <f>'Table 2a'!X90</f>
        <v>0</v>
      </c>
      <c r="BC79" s="159">
        <f>'Table 2a'!Y90</f>
        <v>0</v>
      </c>
      <c r="BD79" s="159">
        <f>'Table 2a'!Z90</f>
        <v>0</v>
      </c>
      <c r="BE79" s="159">
        <f>'Table 2a'!AA90</f>
        <v>0</v>
      </c>
      <c r="BF79" s="159">
        <f>'Table 2a'!AB90</f>
        <v>0</v>
      </c>
      <c r="BG79" s="159">
        <f>'Table 2a'!AC90</f>
        <v>0</v>
      </c>
      <c r="BH79" s="159">
        <f>'Table 2a'!AD90</f>
        <v>0</v>
      </c>
      <c r="BI79" s="159">
        <f>'Table 2a'!AE90</f>
        <v>0</v>
      </c>
      <c r="BJ79" s="159">
        <f>'Table 2a'!AF90</f>
        <v>22.992533999999999</v>
      </c>
      <c r="BK79" s="159">
        <f>'Table 2a'!AG90</f>
        <v>22.396319999999999</v>
      </c>
      <c r="BL79" s="159">
        <f>'Table 2a'!AH90</f>
        <v>23.618407999999999</v>
      </c>
      <c r="BM79" s="159">
        <f>'Table 2a'!AI90</f>
        <v>22.115864999999999</v>
      </c>
      <c r="BN79" s="159">
        <f>'Table 2a'!AJ90</f>
        <v>20.338511999999998</v>
      </c>
      <c r="BO79" s="159">
        <f>'Table 2a'!AK90</f>
        <v>21.323773484530555</v>
      </c>
      <c r="BP79" s="159">
        <f>'Table 2a'!AL90</f>
        <v>18.545211999999999</v>
      </c>
      <c r="BQ79" s="159">
        <f>'Table 2a'!AM90</f>
        <v>17.904194</v>
      </c>
      <c r="BR79" s="159">
        <f>'Table 2a'!AN90</f>
        <v>16.738534999999999</v>
      </c>
      <c r="BS79" s="159">
        <f>'Table 2a'!AO90</f>
        <v>14.297962929999997</v>
      </c>
      <c r="BT79" s="159">
        <f>'Table 2a'!AP90</f>
        <v>13.080097299999998</v>
      </c>
      <c r="BU79" s="159">
        <f>'Table 2a'!AQ90</f>
        <v>11.470037099999999</v>
      </c>
      <c r="BV79" s="159">
        <f>'Table 2a'!AR90</f>
        <v>12.475959119999999</v>
      </c>
      <c r="BW79" s="159">
        <f>'Table 2a'!AS90</f>
        <v>9.6425249466657483</v>
      </c>
      <c r="BX79" s="159">
        <f>'Table 2a'!AT90</f>
        <v>14.784030843881922</v>
      </c>
      <c r="BY79" s="159">
        <f>'Table 2a'!AU90</f>
        <v>11.565908513843006</v>
      </c>
      <c r="BZ79" s="159">
        <f>'Table 2a'!AV90</f>
        <v>10.346712950000001</v>
      </c>
      <c r="CA79" s="159">
        <f>'Table 2a'!AW90</f>
        <v>11.54843894</v>
      </c>
      <c r="CB79" s="159">
        <f>'Table 2a'!AX90</f>
        <v>11.72031368</v>
      </c>
      <c r="CC79" s="159">
        <f>'Table 2a'!AY90</f>
        <v>11.0892236</v>
      </c>
      <c r="CD79" s="159">
        <f>'Table 2a'!AZ90</f>
        <v>12.040395070000001</v>
      </c>
      <c r="CE79" s="159">
        <f>'Table 2a'!BA90</f>
        <v>12.137818810000001</v>
      </c>
      <c r="CF79" s="160">
        <f>'Table 2a'!BB90</f>
        <v>12.281158830000001</v>
      </c>
    </row>
    <row r="80" spans="1:84">
      <c r="A80" s="153"/>
      <c r="B80" s="200" t="s">
        <v>458</v>
      </c>
      <c r="AH80" s="159">
        <f>'Table 2a'!D38</f>
        <v>0</v>
      </c>
      <c r="AI80" s="159">
        <f>'Table 2a'!E38</f>
        <v>0</v>
      </c>
      <c r="AJ80" s="159">
        <f>'Table 2a'!F38</f>
        <v>0</v>
      </c>
      <c r="AK80" s="159">
        <f>'Table 2a'!G38</f>
        <v>0</v>
      </c>
      <c r="AL80" s="159">
        <f>'Table 2a'!H38</f>
        <v>0</v>
      </c>
      <c r="AM80" s="159">
        <f>'Table 2a'!I38</f>
        <v>0</v>
      </c>
      <c r="AN80" s="159">
        <f>'Table 2a'!J38</f>
        <v>0</v>
      </c>
      <c r="AO80" s="159">
        <f>'Table 2a'!K38</f>
        <v>0</v>
      </c>
      <c r="AP80" s="159">
        <f>'Table 2a'!L38</f>
        <v>0</v>
      </c>
      <c r="AQ80" s="159">
        <f>'Table 2a'!M38</f>
        <v>0</v>
      </c>
      <c r="AR80" s="159">
        <f>'Table 2a'!N38</f>
        <v>0</v>
      </c>
      <c r="AS80" s="159">
        <f>'Table 2a'!O38</f>
        <v>0</v>
      </c>
      <c r="AT80" s="159">
        <f>'Table 2a'!P38</f>
        <v>0</v>
      </c>
      <c r="AU80" s="159">
        <f>'Table 2a'!Q38</f>
        <v>0</v>
      </c>
      <c r="AV80" s="159">
        <f>'Table 2a'!R38</f>
        <v>0</v>
      </c>
      <c r="AW80" s="159">
        <f>'Table 2a'!S38</f>
        <v>0</v>
      </c>
      <c r="AX80" s="159">
        <f>'Table 2a'!T38</f>
        <v>0</v>
      </c>
      <c r="AY80" s="159">
        <f>'Table 2a'!U38</f>
        <v>0</v>
      </c>
      <c r="AZ80" s="159">
        <f>'Table 2a'!V38</f>
        <v>0</v>
      </c>
      <c r="BA80" s="159">
        <f>'Table 2a'!W38</f>
        <v>0</v>
      </c>
      <c r="BB80" s="159">
        <f>'Table 2a'!X38</f>
        <v>0</v>
      </c>
      <c r="BC80" s="159">
        <f>'Table 2a'!Y38</f>
        <v>0</v>
      </c>
      <c r="BD80" s="159">
        <f>'Table 2a'!Z38</f>
        <v>0</v>
      </c>
      <c r="BE80" s="159">
        <f>'Table 2a'!AA38</f>
        <v>0</v>
      </c>
      <c r="BF80" s="159">
        <f>'Table 2a'!AB38</f>
        <v>0</v>
      </c>
      <c r="BG80" s="159">
        <f>'Table 2a'!AC38</f>
        <v>0</v>
      </c>
      <c r="BH80" s="159">
        <f>'Table 2a'!AD38</f>
        <v>0</v>
      </c>
      <c r="BI80" s="159">
        <f>'Table 2a'!AE38</f>
        <v>0</v>
      </c>
      <c r="BJ80" s="159">
        <f>'Table 2a'!AF38</f>
        <v>23.645465999999999</v>
      </c>
      <c r="BK80" s="159">
        <f>'Table 2a'!AG38</f>
        <v>24.26268</v>
      </c>
      <c r="BL80" s="159">
        <f>'Table 2a'!AH38</f>
        <v>26.420592000000003</v>
      </c>
      <c r="BM80" s="159">
        <f>'Table 2a'!AI38</f>
        <v>25.445135000000001</v>
      </c>
      <c r="BN80" s="159">
        <f>'Table 2a'!AJ38</f>
        <v>24.263487999999999</v>
      </c>
      <c r="BO80" s="159">
        <f>'Table 2a'!AK38</f>
        <v>25.234683905274146</v>
      </c>
      <c r="BP80" s="159">
        <f>'Table 2a'!AL38</f>
        <v>25.400787999999999</v>
      </c>
      <c r="BQ80" s="159">
        <f>'Table 2a'!AM38</f>
        <v>26.194805999999996</v>
      </c>
      <c r="BR80" s="159">
        <f>'Table 2a'!AN38</f>
        <v>27.426465</v>
      </c>
      <c r="BS80" s="159">
        <f>'Table 2a'!AO38</f>
        <v>25.544037070000002</v>
      </c>
      <c r="BT80" s="159">
        <f>'Table 2a'!AP38</f>
        <v>25.418902700000004</v>
      </c>
      <c r="BU80" s="159">
        <f>'Table 2a'!AQ38</f>
        <v>25.523962900000001</v>
      </c>
      <c r="BV80" s="159">
        <f>'Table 2a'!AR38</f>
        <v>31.846040880000004</v>
      </c>
      <c r="BW80" s="159">
        <f>'Table 2a'!AS38</f>
        <v>24.345475053334251</v>
      </c>
      <c r="BX80" s="159">
        <f>'Table 2a'!AT38</f>
        <v>47.23672318611807</v>
      </c>
      <c r="BY80" s="159">
        <f>'Table 2a'!AU38</f>
        <v>36.954442576156985</v>
      </c>
      <c r="BZ80" s="159">
        <f>'Table 2a'!AV38</f>
        <v>34.668814939999997</v>
      </c>
      <c r="CA80" s="159">
        <f>'Table 2a'!AW38</f>
        <v>38.69544793</v>
      </c>
      <c r="CB80" s="159">
        <f>'Table 2a'!AX38</f>
        <v>39.271350030000001</v>
      </c>
      <c r="CC80" s="159">
        <f>'Table 2a'!AY38</f>
        <v>37.156751380000003</v>
      </c>
      <c r="CD80" s="159">
        <f>'Table 2a'!AZ38</f>
        <v>40.343849339999998</v>
      </c>
      <c r="CE80" s="159">
        <f>'Table 2a'!BA38</f>
        <v>40.670287860000002</v>
      </c>
      <c r="CF80" s="160">
        <f>'Table 2a'!BB38</f>
        <v>41.150578430000003</v>
      </c>
    </row>
    <row r="81" spans="1:84">
      <c r="A81" s="153"/>
      <c r="B81" s="63" t="s">
        <v>293</v>
      </c>
      <c r="AH81" s="159">
        <f>'Table 1a'!AH33</f>
        <v>0</v>
      </c>
      <c r="AI81" s="159">
        <f>'Table 1a'!AI33</f>
        <v>0</v>
      </c>
      <c r="AJ81" s="159">
        <f>'Table 1a'!AJ33</f>
        <v>0</v>
      </c>
      <c r="AK81" s="159">
        <f>'Table 1a'!AK33</f>
        <v>0</v>
      </c>
      <c r="AL81" s="159">
        <f>'Table 1a'!AL33</f>
        <v>0</v>
      </c>
      <c r="AM81" s="159">
        <f>'Table 1a'!AM33</f>
        <v>0</v>
      </c>
      <c r="AN81" s="159">
        <f>'Table 1a'!AN33</f>
        <v>0</v>
      </c>
      <c r="AO81" s="159">
        <f>'Table 1a'!AO33</f>
        <v>0</v>
      </c>
      <c r="AP81" s="159">
        <f>'Table 1a'!AP33</f>
        <v>0</v>
      </c>
      <c r="AQ81" s="159">
        <f>'Table 1a'!AQ33</f>
        <v>0</v>
      </c>
      <c r="AR81" s="159">
        <f>'Table 1a'!AR33</f>
        <v>1.2749999999999999</v>
      </c>
      <c r="AS81" s="159">
        <f>'Table 1a'!AS33</f>
        <v>10.731</v>
      </c>
      <c r="AT81" s="159">
        <f>'Table 1a'!AT33</f>
        <v>24.417000000000002</v>
      </c>
      <c r="AU81" s="159">
        <f>'Table 1a'!AU33</f>
        <v>45.9</v>
      </c>
      <c r="AV81" s="159">
        <f>'Table 1a'!AV33</f>
        <v>86.460999999999999</v>
      </c>
      <c r="AW81" s="159">
        <f>'Table 1a'!AW33</f>
        <v>112.84399999999999</v>
      </c>
      <c r="AX81" s="159">
        <f>'Table 1a'!AX33</f>
        <v>101.313</v>
      </c>
      <c r="AY81" s="159">
        <f>'Table 1a'!AY33</f>
        <v>104.523</v>
      </c>
      <c r="AZ81" s="159">
        <f>'Table 1a'!AZ33</f>
        <v>109.417</v>
      </c>
      <c r="BA81" s="159">
        <f>'Table 1a'!BA33</f>
        <v>107.491</v>
      </c>
      <c r="BB81" s="159">
        <f>'Table 1a'!BB33</f>
        <v>112.054</v>
      </c>
      <c r="BC81" s="159">
        <f>'Table 1a'!BC33</f>
        <v>125.285</v>
      </c>
      <c r="BD81" s="159">
        <f>'Table 1a'!BD33</f>
        <v>132.35599999999999</v>
      </c>
      <c r="BE81" s="159">
        <f>'Table 1a'!BE33</f>
        <v>148.73699999999999</v>
      </c>
      <c r="BF81" s="159">
        <f>'Table 1a'!BF33</f>
        <v>168.34100000000001</v>
      </c>
      <c r="BG81" s="159">
        <f>'Table 1a'!BG33</f>
        <v>189.08099999999999</v>
      </c>
      <c r="BH81" s="159">
        <f>'Table 1a'!BH33</f>
        <v>209.41499999999999</v>
      </c>
      <c r="BI81" s="159">
        <f>'Table 1a'!BI33</f>
        <v>231.1134238570055</v>
      </c>
      <c r="BJ81" s="159">
        <f>'Table 1a'!BJ33</f>
        <v>259.31581324546704</v>
      </c>
      <c r="BK81" s="159">
        <f>'Table 1a'!BK33</f>
        <v>296.238</v>
      </c>
      <c r="BL81" s="159">
        <f>'Table 1a'!BL33</f>
        <v>324.96100000000001</v>
      </c>
      <c r="BM81" s="159">
        <f>'Table 1a'!BM33</f>
        <v>341.1</v>
      </c>
      <c r="BN81" s="159">
        <f>'Table 1a'!BN33</f>
        <v>349.83600000000001</v>
      </c>
      <c r="BO81" s="159">
        <f>'Table 1a'!BO33</f>
        <v>325.97800000000001</v>
      </c>
      <c r="BP81" s="159">
        <f>'Table 1a'!BP33</f>
        <v>304.01600000000002</v>
      </c>
      <c r="BQ81" s="159">
        <f>'Table 1a'!BQ33</f>
        <v>285.58</v>
      </c>
      <c r="BR81" s="159">
        <f>'Table 1a'!BR33</f>
        <v>271.61900000000003</v>
      </c>
      <c r="BS81" s="159">
        <f>'Table 1a'!BS33</f>
        <v>0</v>
      </c>
      <c r="BT81" s="159">
        <f>'Table 1a'!BT33</f>
        <v>0</v>
      </c>
      <c r="BU81" s="159">
        <f>'Table 1a'!BU33</f>
        <v>0</v>
      </c>
      <c r="BV81" s="159">
        <f>'Table 1a'!BV33</f>
        <v>0</v>
      </c>
      <c r="BW81" s="159">
        <f>'Table 1a'!BW33</f>
        <v>0</v>
      </c>
      <c r="BX81" s="159">
        <f>'Table 1a'!BX33</f>
        <v>0</v>
      </c>
      <c r="BY81" s="159">
        <f>'Table 1a'!BY33</f>
        <v>0</v>
      </c>
      <c r="BZ81" s="159">
        <f>'Table 1a'!BZ33</f>
        <v>0</v>
      </c>
      <c r="CA81" s="159">
        <f>'Table 1a'!CA33</f>
        <v>0</v>
      </c>
      <c r="CB81" s="159">
        <f>'Table 1a'!CB33</f>
        <v>0</v>
      </c>
      <c r="CC81" s="159">
        <f>'Table 1a'!CC33</f>
        <v>0</v>
      </c>
      <c r="CD81" s="159">
        <f>'Table 1a'!CD33</f>
        <v>0</v>
      </c>
      <c r="CE81" s="159">
        <f>'Table 1a'!CE33</f>
        <v>0</v>
      </c>
      <c r="CF81" s="160">
        <f>'Table 1a'!CF33</f>
        <v>0</v>
      </c>
    </row>
    <row r="82" spans="1:84">
      <c r="A82" s="153"/>
      <c r="B82" s="63" t="s">
        <v>35</v>
      </c>
      <c r="AH82" s="159">
        <f>'Table 1a'!AH58</f>
        <v>0</v>
      </c>
      <c r="AI82" s="159">
        <f>'Table 1a'!AI58</f>
        <v>0</v>
      </c>
      <c r="AJ82" s="159">
        <f>'Table 1a'!AJ58</f>
        <v>0</v>
      </c>
      <c r="AK82" s="159">
        <f>'Table 1a'!AK58</f>
        <v>0</v>
      </c>
      <c r="AL82" s="159">
        <f>'Table 1a'!AL58</f>
        <v>0</v>
      </c>
      <c r="AM82" s="159">
        <f>'Table 1a'!AM58</f>
        <v>0</v>
      </c>
      <c r="AN82" s="159">
        <f>'Table 1a'!AN58</f>
        <v>0</v>
      </c>
      <c r="AO82" s="159">
        <f>'Table 1a'!AO58</f>
        <v>0</v>
      </c>
      <c r="AP82" s="159">
        <f>'Table 1a'!AP58</f>
        <v>0</v>
      </c>
      <c r="AQ82" s="159">
        <f>'Table 1a'!AQ58</f>
        <v>0</v>
      </c>
      <c r="AR82" s="159">
        <f>'Table 1a'!AR58</f>
        <v>118</v>
      </c>
      <c r="AS82" s="159">
        <f>'Table 1a'!AS58</f>
        <v>93</v>
      </c>
      <c r="AT82" s="159">
        <f>'Table 1a'!AT58</f>
        <v>98.4</v>
      </c>
      <c r="AU82" s="159">
        <f>'Table 1a'!AU58</f>
        <v>126.66799999999999</v>
      </c>
      <c r="AV82" s="159">
        <f>'Table 1a'!AV58</f>
        <v>127.428</v>
      </c>
      <c r="AW82" s="159">
        <f>'Table 1a'!AW58</f>
        <v>139.703</v>
      </c>
      <c r="AX82" s="159">
        <f>'Table 1a'!AX58</f>
        <v>134.45699999999999</v>
      </c>
      <c r="AY82" s="159">
        <f>'Table 1a'!AY58</f>
        <v>137.58500000000001</v>
      </c>
      <c r="AZ82" s="159">
        <f>'Table 1a'!AZ58</f>
        <v>134.505</v>
      </c>
      <c r="BA82" s="159">
        <f>'Table 1a'!BA58</f>
        <v>128.536</v>
      </c>
      <c r="BB82" s="159">
        <f>'Table 1a'!BB58</f>
        <v>142.53099999999998</v>
      </c>
      <c r="BC82" s="159">
        <f>'Table 1a'!BC58</f>
        <v>129.44200000000001</v>
      </c>
      <c r="BD82" s="159">
        <f>'Table 1a'!BD58</f>
        <v>126.22099999999999</v>
      </c>
      <c r="BE82" s="159">
        <f>'Table 1a'!BE58</f>
        <v>136</v>
      </c>
      <c r="BF82" s="159">
        <f>'Table 1a'!BF58</f>
        <v>135.53100000000001</v>
      </c>
      <c r="BG82" s="159">
        <f>'Table 1a'!BG58</f>
        <v>154.86799999999999</v>
      </c>
      <c r="BH82" s="159">
        <f>'Table 1a'!BH58</f>
        <v>160.81200000000001</v>
      </c>
      <c r="BI82" s="159">
        <f>'Table 1a'!BI58</f>
        <v>190.72200000000001</v>
      </c>
      <c r="BJ82" s="159">
        <f>'Table 1a'!BJ58</f>
        <v>272.476</v>
      </c>
      <c r="BK82" s="159">
        <f>'Table 1a'!BK58</f>
        <v>234.56</v>
      </c>
      <c r="BL82" s="159">
        <f>'Table 1a'!BL58</f>
        <v>217.55500000000001</v>
      </c>
      <c r="BM82" s="159">
        <f>'Table 1a'!BM58</f>
        <v>270.00200000000001</v>
      </c>
      <c r="BN82" s="159">
        <f>'Table 1a'!BN58</f>
        <v>273.28648482000006</v>
      </c>
      <c r="BO82" s="159">
        <f>'Table 1a'!BO58</f>
        <v>126.68199999999999</v>
      </c>
      <c r="BP82" s="159">
        <f>'Table 1a'!BP58</f>
        <v>96.879000000000005</v>
      </c>
      <c r="BQ82" s="159">
        <f>'Table 1a'!BQ58</f>
        <v>8.7829999999999995</v>
      </c>
      <c r="BR82" s="159">
        <f>'Table 1a'!BR58</f>
        <v>0</v>
      </c>
      <c r="BS82" s="159">
        <f>'Table 1a'!BS58</f>
        <v>0</v>
      </c>
      <c r="BT82" s="159">
        <f>'Table 1a'!BT58</f>
        <v>0</v>
      </c>
      <c r="BU82" s="159">
        <f>'Table 1a'!BU58</f>
        <v>0</v>
      </c>
      <c r="BV82" s="159">
        <f>'Table 1a'!BV58</f>
        <v>0</v>
      </c>
      <c r="BW82" s="159">
        <f>'Table 1a'!BW58</f>
        <v>0</v>
      </c>
      <c r="BX82" s="159">
        <f>'Table 1a'!BX58</f>
        <v>0</v>
      </c>
      <c r="BY82" s="159">
        <f>'Table 1a'!BY58</f>
        <v>0</v>
      </c>
      <c r="BZ82" s="159">
        <f>'Table 1a'!BZ58</f>
        <v>0</v>
      </c>
      <c r="CA82" s="159">
        <f>'Table 1a'!CA58</f>
        <v>0</v>
      </c>
      <c r="CB82" s="159">
        <f>'Table 1a'!CB58</f>
        <v>0</v>
      </c>
      <c r="CC82" s="159">
        <f>'Table 1a'!CC58</f>
        <v>0</v>
      </c>
      <c r="CD82" s="159">
        <f>'Table 1a'!CD58</f>
        <v>0</v>
      </c>
      <c r="CE82" s="159">
        <f>'Table 1a'!CE58</f>
        <v>0</v>
      </c>
      <c r="CF82" s="160">
        <f>'Table 1a'!CF58</f>
        <v>0</v>
      </c>
    </row>
    <row r="83" spans="1:84">
      <c r="A83" s="153"/>
      <c r="B83" s="200" t="s">
        <v>457</v>
      </c>
      <c r="AH83" s="159">
        <f>'Table 2a'!D110</f>
        <v>0</v>
      </c>
      <c r="AI83" s="159">
        <f>'Table 2a'!E110</f>
        <v>0</v>
      </c>
      <c r="AJ83" s="159">
        <f>'Table 2a'!F110</f>
        <v>0</v>
      </c>
      <c r="AK83" s="159">
        <f>'Table 2a'!G110</f>
        <v>0</v>
      </c>
      <c r="AL83" s="159">
        <f>'Table 2a'!H110</f>
        <v>0</v>
      </c>
      <c r="AM83" s="159">
        <f>'Table 2a'!I110</f>
        <v>0</v>
      </c>
      <c r="AN83" s="159">
        <f>'Table 2a'!J110</f>
        <v>0</v>
      </c>
      <c r="AO83" s="159">
        <f>'Table 2a'!K110</f>
        <v>0</v>
      </c>
      <c r="AP83" s="159">
        <f>'Table 2a'!L110</f>
        <v>0</v>
      </c>
      <c r="AQ83" s="159">
        <f>'Table 2a'!M110</f>
        <v>0</v>
      </c>
      <c r="AR83" s="159">
        <f>'Table 2a'!N110</f>
        <v>0</v>
      </c>
      <c r="AS83" s="159">
        <f>'Table 2a'!O110</f>
        <v>0</v>
      </c>
      <c r="AT83" s="159">
        <f>'Table 2a'!P110</f>
        <v>0</v>
      </c>
      <c r="AU83" s="159">
        <f>'Table 2a'!Q110</f>
        <v>0</v>
      </c>
      <c r="AV83" s="159">
        <f>'Table 2a'!R110</f>
        <v>0</v>
      </c>
      <c r="AW83" s="159">
        <f>'Table 2a'!S110</f>
        <v>0</v>
      </c>
      <c r="AX83" s="159">
        <f>'Table 2a'!T110</f>
        <v>0</v>
      </c>
      <c r="AY83" s="159">
        <f>'Table 2a'!U110</f>
        <v>0</v>
      </c>
      <c r="AZ83" s="159">
        <f>'Table 2a'!V110</f>
        <v>0</v>
      </c>
      <c r="BA83" s="159">
        <f>'Table 2a'!W110</f>
        <v>0</v>
      </c>
      <c r="BB83" s="159">
        <f>'Table 2a'!X110</f>
        <v>0</v>
      </c>
      <c r="BC83" s="159">
        <f>'Table 2a'!Y110</f>
        <v>0</v>
      </c>
      <c r="BD83" s="159">
        <f>'Table 2a'!Z110</f>
        <v>0</v>
      </c>
      <c r="BE83" s="159">
        <f>'Table 2a'!AA110</f>
        <v>0</v>
      </c>
      <c r="BF83" s="159">
        <f>'Table 2a'!AB110</f>
        <v>0</v>
      </c>
      <c r="BG83" s="159">
        <f>'Table 2a'!AC110</f>
        <v>0</v>
      </c>
      <c r="BH83" s="159">
        <f>'Table 2a'!AD110</f>
        <v>0</v>
      </c>
      <c r="BI83" s="159">
        <f>'Table 2a'!AE110</f>
        <v>0</v>
      </c>
      <c r="BJ83" s="159">
        <f>'Table 2a'!AF110</f>
        <v>19.951376999999997</v>
      </c>
      <c r="BK83" s="159">
        <f>'Table 2a'!AG110</f>
        <v>17.527673000000004</v>
      </c>
      <c r="BL83" s="159">
        <f>'Table 2a'!AH110</f>
        <v>14.842842999999998</v>
      </c>
      <c r="BM83" s="159">
        <f>'Table 2a'!AI110</f>
        <v>15.344812999999997</v>
      </c>
      <c r="BN83" s="159">
        <f>'Table 2a'!AJ110</f>
        <v>15.454585269990007</v>
      </c>
      <c r="BO83" s="159">
        <f>'Table 2a'!AK110</f>
        <v>9.8689252387300055</v>
      </c>
      <c r="BP83" s="159">
        <f>'Table 2a'!AL110</f>
        <v>8.0439209999999992</v>
      </c>
      <c r="BQ83" s="159">
        <f>'Table 2a'!AM110</f>
        <v>0.56211199999999995</v>
      </c>
      <c r="BR83" s="159">
        <f>'Table 2a'!AN110</f>
        <v>0</v>
      </c>
      <c r="BS83" s="159">
        <f>'Table 2a'!AO110</f>
        <v>0</v>
      </c>
      <c r="BT83" s="159">
        <f>'Table 2a'!AP110</f>
        <v>0</v>
      </c>
      <c r="BU83" s="159">
        <f>'Table 2a'!AQ110</f>
        <v>0</v>
      </c>
      <c r="BV83" s="159">
        <f>'Table 2a'!AR110</f>
        <v>0</v>
      </c>
      <c r="BW83" s="159">
        <f>'Table 2a'!AS110</f>
        <v>0</v>
      </c>
      <c r="BX83" s="159">
        <f>'Table 2a'!AT110</f>
        <v>0</v>
      </c>
      <c r="BY83" s="159">
        <f>'Table 2a'!AU110</f>
        <v>0</v>
      </c>
      <c r="BZ83" s="159">
        <f>'Table 2a'!AV110</f>
        <v>0</v>
      </c>
      <c r="CA83" s="159">
        <f>'Table 2a'!AW110</f>
        <v>0</v>
      </c>
      <c r="CB83" s="159">
        <f>'Table 2a'!AX110</f>
        <v>0</v>
      </c>
      <c r="CC83" s="159">
        <f>'Table 2a'!AY110</f>
        <v>0</v>
      </c>
      <c r="CD83" s="159">
        <f>'Table 2a'!AZ110</f>
        <v>0</v>
      </c>
      <c r="CE83" s="159">
        <f>'Table 2a'!BA110</f>
        <v>0</v>
      </c>
      <c r="CF83" s="160">
        <f>'Table 2a'!BB110</f>
        <v>0</v>
      </c>
    </row>
    <row r="84" spans="1:84">
      <c r="A84" s="153"/>
      <c r="B84" s="200" t="s">
        <v>458</v>
      </c>
      <c r="AH84" s="159">
        <f>'Table 2a'!D62</f>
        <v>0</v>
      </c>
      <c r="AI84" s="159">
        <f>'Table 2a'!E62</f>
        <v>0</v>
      </c>
      <c r="AJ84" s="159">
        <f>'Table 2a'!F62</f>
        <v>0</v>
      </c>
      <c r="AK84" s="159">
        <f>'Table 2a'!G62</f>
        <v>0</v>
      </c>
      <c r="AL84" s="159">
        <f>'Table 2a'!H62</f>
        <v>0</v>
      </c>
      <c r="AM84" s="159">
        <f>'Table 2a'!I62</f>
        <v>0</v>
      </c>
      <c r="AN84" s="159">
        <f>'Table 2a'!J62</f>
        <v>0</v>
      </c>
      <c r="AO84" s="159">
        <f>'Table 2a'!K62</f>
        <v>0</v>
      </c>
      <c r="AP84" s="159">
        <f>'Table 2a'!L62</f>
        <v>0</v>
      </c>
      <c r="AQ84" s="159">
        <f>'Table 2a'!M62</f>
        <v>0</v>
      </c>
      <c r="AR84" s="159">
        <f>'Table 2a'!N62</f>
        <v>0</v>
      </c>
      <c r="AS84" s="159">
        <f>'Table 2a'!O62</f>
        <v>0</v>
      </c>
      <c r="AT84" s="159">
        <f>'Table 2a'!P62</f>
        <v>0</v>
      </c>
      <c r="AU84" s="159">
        <f>'Table 2a'!Q62</f>
        <v>0</v>
      </c>
      <c r="AV84" s="159">
        <f>'Table 2a'!R62</f>
        <v>0</v>
      </c>
      <c r="AW84" s="159">
        <f>'Table 2a'!S62</f>
        <v>0</v>
      </c>
      <c r="AX84" s="159">
        <f>'Table 2a'!T62</f>
        <v>0</v>
      </c>
      <c r="AY84" s="159">
        <f>'Table 2a'!U62</f>
        <v>0</v>
      </c>
      <c r="AZ84" s="159">
        <f>'Table 2a'!V62</f>
        <v>0</v>
      </c>
      <c r="BA84" s="159">
        <f>'Table 2a'!W62</f>
        <v>0</v>
      </c>
      <c r="BB84" s="159">
        <f>'Table 2a'!X62</f>
        <v>0</v>
      </c>
      <c r="BC84" s="159">
        <f>'Table 2a'!Y62</f>
        <v>0</v>
      </c>
      <c r="BD84" s="159">
        <f>'Table 2a'!Z62</f>
        <v>0</v>
      </c>
      <c r="BE84" s="159">
        <f>'Table 2a'!AA62</f>
        <v>0</v>
      </c>
      <c r="BF84" s="159">
        <f>'Table 2a'!AB62</f>
        <v>0</v>
      </c>
      <c r="BG84" s="159">
        <f>'Table 2a'!AC62</f>
        <v>0</v>
      </c>
      <c r="BH84" s="159">
        <f>'Table 2a'!AD62</f>
        <v>0</v>
      </c>
      <c r="BI84" s="159">
        <f>'Table 2a'!AE62</f>
        <v>0</v>
      </c>
      <c r="BJ84" s="159">
        <f>'Table 2a'!AF62</f>
        <v>252.52462299999999</v>
      </c>
      <c r="BK84" s="159">
        <f>'Table 2a'!AG62</f>
        <v>217.03232700000001</v>
      </c>
      <c r="BL84" s="159">
        <f>'Table 2a'!AH62</f>
        <v>202.71215699999999</v>
      </c>
      <c r="BM84" s="159">
        <f>'Table 2a'!AI62</f>
        <v>254.65718699999999</v>
      </c>
      <c r="BN84" s="159">
        <f>'Table 2a'!AJ62</f>
        <v>257.83189955001012</v>
      </c>
      <c r="BO84" s="159">
        <f>'Table 2a'!AK62</f>
        <v>116.81307476126997</v>
      </c>
      <c r="BP84" s="159">
        <f>'Table 2a'!AL62</f>
        <v>88.835079000000007</v>
      </c>
      <c r="BQ84" s="159">
        <f>'Table 2a'!AM62</f>
        <v>8.2208879999999986</v>
      </c>
      <c r="BR84" s="159">
        <f>'Table 2a'!AN62</f>
        <v>0</v>
      </c>
      <c r="BS84" s="159">
        <f>'Table 2a'!AO62</f>
        <v>0</v>
      </c>
      <c r="BT84" s="159">
        <f>'Table 2a'!AP62</f>
        <v>0</v>
      </c>
      <c r="BU84" s="159">
        <f>'Table 2a'!AQ62</f>
        <v>0</v>
      </c>
      <c r="BV84" s="159">
        <f>'Table 2a'!AR62</f>
        <v>0</v>
      </c>
      <c r="BW84" s="159">
        <f>'Table 2a'!AS62</f>
        <v>0</v>
      </c>
      <c r="BX84" s="159">
        <f>'Table 2a'!AT62</f>
        <v>0</v>
      </c>
      <c r="BY84" s="159">
        <f>'Table 2a'!AU62</f>
        <v>0</v>
      </c>
      <c r="BZ84" s="159">
        <f>'Table 2a'!AV62</f>
        <v>0</v>
      </c>
      <c r="CA84" s="159">
        <f>'Table 2a'!AW62</f>
        <v>0</v>
      </c>
      <c r="CB84" s="159">
        <f>'Table 2a'!AX62</f>
        <v>0</v>
      </c>
      <c r="CC84" s="159">
        <f>'Table 2a'!AY62</f>
        <v>0</v>
      </c>
      <c r="CD84" s="159">
        <f>'Table 2a'!AZ62</f>
        <v>0</v>
      </c>
      <c r="CE84" s="159">
        <f>'Table 2a'!BA62</f>
        <v>0</v>
      </c>
      <c r="CF84" s="160">
        <f>'Table 2a'!BB62</f>
        <v>0</v>
      </c>
    </row>
    <row r="85" spans="1:84">
      <c r="A85" s="153"/>
      <c r="B85" s="63" t="s">
        <v>320</v>
      </c>
      <c r="AH85" s="159"/>
      <c r="AI85" s="159"/>
      <c r="AJ85" s="159"/>
      <c r="AK85" s="159"/>
      <c r="AL85" s="159"/>
      <c r="AM85" s="159"/>
      <c r="AN85" s="159"/>
      <c r="AO85" s="159"/>
      <c r="AP85" s="159"/>
      <c r="AQ85" s="159"/>
      <c r="AR85" s="159"/>
      <c r="AS85" s="159"/>
      <c r="AT85" s="159"/>
      <c r="AU85" s="159"/>
      <c r="AV85" s="159"/>
      <c r="AW85" s="159"/>
      <c r="AX85" s="159"/>
      <c r="AY85" s="159"/>
      <c r="AZ85" s="159"/>
      <c r="BA85" s="159"/>
      <c r="BB85" s="159"/>
      <c r="BC85" s="159"/>
      <c r="BD85" s="159"/>
      <c r="BE85" s="159"/>
      <c r="BF85" s="159"/>
      <c r="BG85" s="159"/>
      <c r="BH85" s="159"/>
      <c r="BI85" s="159"/>
      <c r="BJ85" s="159"/>
      <c r="BK85" s="159"/>
      <c r="BL85" s="159"/>
      <c r="BM85" s="159"/>
      <c r="BN85" s="159"/>
      <c r="BO85" s="159"/>
      <c r="BP85" s="159"/>
      <c r="BQ85" s="159"/>
      <c r="BR85" s="159"/>
      <c r="BS85" s="159">
        <v>0</v>
      </c>
      <c r="BT85" s="159">
        <v>0</v>
      </c>
      <c r="BU85" s="159">
        <v>0</v>
      </c>
      <c r="BV85" s="159">
        <v>6.3246354783961998</v>
      </c>
      <c r="BW85" s="159">
        <v>7.2606378499366624</v>
      </c>
      <c r="BX85" s="159">
        <v>0.44307884388463659</v>
      </c>
      <c r="BY85" s="159">
        <v>3.9779994428535579</v>
      </c>
      <c r="BZ85" s="159">
        <v>3.743982087687725</v>
      </c>
      <c r="CA85" s="159">
        <v>0.53829914314521854</v>
      </c>
      <c r="CB85" s="159">
        <v>0.7431844288270234</v>
      </c>
      <c r="CC85" s="159">
        <v>1.0323790905466024</v>
      </c>
      <c r="CD85" s="159">
        <v>1.3817276970529027</v>
      </c>
      <c r="CE85" s="159">
        <v>1.7992776190751667</v>
      </c>
      <c r="CF85" s="160">
        <v>1.932676289318207</v>
      </c>
    </row>
    <row r="86" spans="1:84">
      <c r="A86" s="153"/>
      <c r="B86" s="63" t="s">
        <v>321</v>
      </c>
      <c r="AH86" s="159">
        <f t="shared" ref="AH86:CF86" si="19">SUM(AH87:AH88)</f>
        <v>0</v>
      </c>
      <c r="AI86" s="159">
        <f t="shared" si="19"/>
        <v>0</v>
      </c>
      <c r="AJ86" s="159">
        <f t="shared" si="19"/>
        <v>0</v>
      </c>
      <c r="AK86" s="159">
        <f t="shared" si="19"/>
        <v>0</v>
      </c>
      <c r="AL86" s="159">
        <f t="shared" si="19"/>
        <v>0</v>
      </c>
      <c r="AM86" s="159">
        <f t="shared" si="19"/>
        <v>0</v>
      </c>
      <c r="AN86" s="159">
        <f t="shared" si="19"/>
        <v>0</v>
      </c>
      <c r="AO86" s="159">
        <f t="shared" si="19"/>
        <v>0</v>
      </c>
      <c r="AP86" s="159">
        <f t="shared" si="19"/>
        <v>0</v>
      </c>
      <c r="AQ86" s="159">
        <f t="shared" si="19"/>
        <v>0</v>
      </c>
      <c r="AR86" s="159">
        <f t="shared" si="19"/>
        <v>0</v>
      </c>
      <c r="AS86" s="159">
        <f t="shared" si="19"/>
        <v>0</v>
      </c>
      <c r="AT86" s="159">
        <f t="shared" si="19"/>
        <v>0</v>
      </c>
      <c r="AU86" s="159">
        <f t="shared" si="19"/>
        <v>0</v>
      </c>
      <c r="AV86" s="159">
        <f t="shared" si="19"/>
        <v>0</v>
      </c>
      <c r="AW86" s="159">
        <f t="shared" si="19"/>
        <v>0</v>
      </c>
      <c r="AX86" s="159">
        <f t="shared" si="19"/>
        <v>0</v>
      </c>
      <c r="AY86" s="159">
        <f t="shared" si="19"/>
        <v>0</v>
      </c>
      <c r="AZ86" s="159">
        <f t="shared" si="19"/>
        <v>0</v>
      </c>
      <c r="BA86" s="159">
        <f t="shared" si="19"/>
        <v>0</v>
      </c>
      <c r="BB86" s="159">
        <f t="shared" si="19"/>
        <v>0</v>
      </c>
      <c r="BC86" s="159">
        <f t="shared" si="19"/>
        <v>0</v>
      </c>
      <c r="BD86" s="159">
        <f t="shared" si="19"/>
        <v>0</v>
      </c>
      <c r="BE86" s="159">
        <f t="shared" si="19"/>
        <v>0</v>
      </c>
      <c r="BF86" s="159">
        <f t="shared" si="19"/>
        <v>0</v>
      </c>
      <c r="BG86" s="159">
        <f t="shared" si="19"/>
        <v>0</v>
      </c>
      <c r="BH86" s="159">
        <f t="shared" si="19"/>
        <v>0</v>
      </c>
      <c r="BI86" s="159">
        <f t="shared" si="19"/>
        <v>0</v>
      </c>
      <c r="BJ86" s="159">
        <f t="shared" si="19"/>
        <v>120.111</v>
      </c>
      <c r="BK86" s="159">
        <f t="shared" si="19"/>
        <v>123.071</v>
      </c>
      <c r="BL86" s="159">
        <f t="shared" si="19"/>
        <v>133.291</v>
      </c>
      <c r="BM86" s="159">
        <f t="shared" si="19"/>
        <v>138.81399999999999</v>
      </c>
      <c r="BN86" s="159">
        <f t="shared" si="19"/>
        <v>130.89869660000002</v>
      </c>
      <c r="BO86" s="159">
        <f t="shared" si="19"/>
        <v>46.04</v>
      </c>
      <c r="BP86" s="159">
        <f t="shared" si="19"/>
        <v>39.037999999999997</v>
      </c>
      <c r="BQ86" s="159">
        <f t="shared" si="19"/>
        <v>37.116999999999997</v>
      </c>
      <c r="BR86" s="159">
        <f t="shared" si="19"/>
        <v>33.851999999999997</v>
      </c>
      <c r="BS86" s="159">
        <f t="shared" si="19"/>
        <v>30.114000000000001</v>
      </c>
      <c r="BT86" s="159">
        <f t="shared" si="19"/>
        <v>27.888000000000002</v>
      </c>
      <c r="BU86" s="159">
        <f t="shared" si="19"/>
        <v>25.614000000000001</v>
      </c>
      <c r="BV86" s="159">
        <f t="shared" si="19"/>
        <v>24.831</v>
      </c>
      <c r="BW86" s="159">
        <f t="shared" si="19"/>
        <v>25.919</v>
      </c>
      <c r="BX86" s="159">
        <f t="shared" si="19"/>
        <v>27.905347539999973</v>
      </c>
      <c r="BY86" s="159">
        <f t="shared" si="19"/>
        <v>25.654237789999986</v>
      </c>
      <c r="BZ86" s="159">
        <f t="shared" si="19"/>
        <v>25.353212501000002</v>
      </c>
      <c r="CA86" s="159">
        <f t="shared" si="19"/>
        <v>26.266003711</v>
      </c>
      <c r="CB86" s="159">
        <f t="shared" si="19"/>
        <v>27.326077193</v>
      </c>
      <c r="CC86" s="159">
        <f t="shared" si="19"/>
        <v>27.130169356</v>
      </c>
      <c r="CD86" s="159">
        <f t="shared" si="19"/>
        <v>24.909133941</v>
      </c>
      <c r="CE86" s="159">
        <f t="shared" si="19"/>
        <v>24.591681452</v>
      </c>
      <c r="CF86" s="160">
        <f t="shared" si="19"/>
        <v>24.002209418</v>
      </c>
    </row>
    <row r="87" spans="1:84">
      <c r="A87" s="153"/>
      <c r="B87" s="200" t="s">
        <v>457</v>
      </c>
      <c r="AH87" s="159">
        <f>'Table 2a'!D122</f>
        <v>0</v>
      </c>
      <c r="AI87" s="159">
        <f>'Table 2a'!E122</f>
        <v>0</v>
      </c>
      <c r="AJ87" s="159">
        <f>'Table 2a'!F122</f>
        <v>0</v>
      </c>
      <c r="AK87" s="159">
        <f>'Table 2a'!G122</f>
        <v>0</v>
      </c>
      <c r="AL87" s="159">
        <f>'Table 2a'!H122</f>
        <v>0</v>
      </c>
      <c r="AM87" s="159">
        <f>'Table 2a'!I122</f>
        <v>0</v>
      </c>
      <c r="AN87" s="159">
        <f>'Table 2a'!J122</f>
        <v>0</v>
      </c>
      <c r="AO87" s="159">
        <f>'Table 2a'!K122</f>
        <v>0</v>
      </c>
      <c r="AP87" s="159">
        <f>'Table 2a'!L122</f>
        <v>0</v>
      </c>
      <c r="AQ87" s="159">
        <f>'Table 2a'!M122</f>
        <v>0</v>
      </c>
      <c r="AR87" s="159">
        <f>'Table 2a'!N122</f>
        <v>0</v>
      </c>
      <c r="AS87" s="159">
        <f>'Table 2a'!O122</f>
        <v>0</v>
      </c>
      <c r="AT87" s="159">
        <f>'Table 2a'!P122</f>
        <v>0</v>
      </c>
      <c r="AU87" s="159">
        <f>'Table 2a'!Q122</f>
        <v>0</v>
      </c>
      <c r="AV87" s="159">
        <f>'Table 2a'!R122</f>
        <v>0</v>
      </c>
      <c r="AW87" s="159">
        <f>'Table 2a'!S122</f>
        <v>0</v>
      </c>
      <c r="AX87" s="159">
        <f>'Table 2a'!T122</f>
        <v>0</v>
      </c>
      <c r="AY87" s="159">
        <f>'Table 2a'!U122</f>
        <v>0</v>
      </c>
      <c r="AZ87" s="159">
        <f>'Table 2a'!V122</f>
        <v>0</v>
      </c>
      <c r="BA87" s="159">
        <f>'Table 2a'!W122</f>
        <v>0</v>
      </c>
      <c r="BB87" s="159">
        <f>'Table 2a'!X122</f>
        <v>0</v>
      </c>
      <c r="BC87" s="159">
        <f>'Table 2a'!Y122</f>
        <v>0</v>
      </c>
      <c r="BD87" s="159">
        <f>'Table 2a'!Z122</f>
        <v>0</v>
      </c>
      <c r="BE87" s="159">
        <f>'Table 2a'!AA122</f>
        <v>0</v>
      </c>
      <c r="BF87" s="159">
        <f>'Table 2a'!AB122</f>
        <v>0</v>
      </c>
      <c r="BG87" s="159">
        <f>'Table 2a'!AC122</f>
        <v>0</v>
      </c>
      <c r="BH87" s="159">
        <f>'Table 2a'!AD122</f>
        <v>0</v>
      </c>
      <c r="BI87" s="159">
        <f>'Table 2a'!AE122</f>
        <v>0</v>
      </c>
      <c r="BJ87" s="159">
        <f>'Table 2a'!AF122</f>
        <v>0.24022200000000002</v>
      </c>
      <c r="BK87" s="159">
        <f>'Table 2a'!AG122</f>
        <v>0</v>
      </c>
      <c r="BL87" s="159">
        <f>'Table 2a'!AH122</f>
        <v>0</v>
      </c>
      <c r="BM87" s="159">
        <f>'Table 2a'!AI122</f>
        <v>0</v>
      </c>
      <c r="BN87" s="159">
        <f>'Table 2a'!AJ122</f>
        <v>0</v>
      </c>
      <c r="BO87" s="159">
        <f>'Table 2a'!AK122</f>
        <v>0</v>
      </c>
      <c r="BP87" s="159">
        <f>'Table 2a'!AL122</f>
        <v>0</v>
      </c>
      <c r="BQ87" s="159">
        <f>'Table 2a'!AM122</f>
        <v>0</v>
      </c>
      <c r="BR87" s="159">
        <f>'Table 2a'!AN122</f>
        <v>0</v>
      </c>
      <c r="BS87" s="159">
        <f>'Table 2a'!AO122</f>
        <v>4.9999999999990052E-3</v>
      </c>
      <c r="BT87" s="159">
        <f>'Table 2a'!AP122</f>
        <v>7.5000000000002842E-3</v>
      </c>
      <c r="BU87" s="159">
        <f>'Table 2a'!AQ122</f>
        <v>3.4999999999989484E-3</v>
      </c>
      <c r="BV87" s="159">
        <f>'Table 2a'!AR122</f>
        <v>4.0000000000013358E-3</v>
      </c>
      <c r="BW87" s="159">
        <f>'Table 2a'!AS122</f>
        <v>4.2251202216974093E-3</v>
      </c>
      <c r="BX87" s="159">
        <f>'Table 2a'!AT122</f>
        <v>2.214402566309559E-3</v>
      </c>
      <c r="BY87" s="159">
        <f>'Table 2a'!AU122</f>
        <v>2.0357678727158657E-3</v>
      </c>
      <c r="BZ87" s="159">
        <f>'Table 2a'!AV122</f>
        <v>2.234551E-3</v>
      </c>
      <c r="CA87" s="159">
        <f>'Table 2a'!AW122</f>
        <v>2.3150010000000001E-3</v>
      </c>
      <c r="CB87" s="159">
        <f>'Table 2a'!AX122</f>
        <v>2.4084330000000002E-3</v>
      </c>
      <c r="CC87" s="159">
        <f>'Table 2a'!AY122</f>
        <v>2.3911660000000001E-3</v>
      </c>
      <c r="CD87" s="159">
        <f>'Table 2a'!AZ122</f>
        <v>2.195411E-3</v>
      </c>
      <c r="CE87" s="159">
        <f>'Table 2a'!BA122</f>
        <v>2.167432E-3</v>
      </c>
      <c r="CF87" s="160">
        <f>'Table 2a'!BB122</f>
        <v>2.1154780000000001E-3</v>
      </c>
    </row>
    <row r="88" spans="1:84">
      <c r="A88" s="153"/>
      <c r="B88" s="200" t="s">
        <v>458</v>
      </c>
      <c r="AH88" s="159">
        <f>'Table 2a'!D66</f>
        <v>0</v>
      </c>
      <c r="AI88" s="159">
        <f>'Table 2a'!E66</f>
        <v>0</v>
      </c>
      <c r="AJ88" s="159">
        <f>'Table 2a'!F66</f>
        <v>0</v>
      </c>
      <c r="AK88" s="159">
        <f>'Table 2a'!G66</f>
        <v>0</v>
      </c>
      <c r="AL88" s="159">
        <f>'Table 2a'!H66</f>
        <v>0</v>
      </c>
      <c r="AM88" s="159">
        <f>'Table 2a'!I66</f>
        <v>0</v>
      </c>
      <c r="AN88" s="159">
        <f>'Table 2a'!J66</f>
        <v>0</v>
      </c>
      <c r="AO88" s="159">
        <f>'Table 2a'!K66</f>
        <v>0</v>
      </c>
      <c r="AP88" s="159">
        <f>'Table 2a'!L66</f>
        <v>0</v>
      </c>
      <c r="AQ88" s="159">
        <f>'Table 2a'!M66</f>
        <v>0</v>
      </c>
      <c r="AR88" s="159">
        <f>'Table 2a'!N66</f>
        <v>0</v>
      </c>
      <c r="AS88" s="159">
        <f>'Table 2a'!O66</f>
        <v>0</v>
      </c>
      <c r="AT88" s="159">
        <f>'Table 2a'!P66</f>
        <v>0</v>
      </c>
      <c r="AU88" s="159">
        <f>'Table 2a'!Q66</f>
        <v>0</v>
      </c>
      <c r="AV88" s="159">
        <f>'Table 2a'!R66</f>
        <v>0</v>
      </c>
      <c r="AW88" s="159">
        <f>'Table 2a'!S66</f>
        <v>0</v>
      </c>
      <c r="AX88" s="159">
        <f>'Table 2a'!T66</f>
        <v>0</v>
      </c>
      <c r="AY88" s="159">
        <f>'Table 2a'!U66</f>
        <v>0</v>
      </c>
      <c r="AZ88" s="159">
        <f>'Table 2a'!V66</f>
        <v>0</v>
      </c>
      <c r="BA88" s="159">
        <f>'Table 2a'!W66</f>
        <v>0</v>
      </c>
      <c r="BB88" s="159">
        <f>'Table 2a'!X66</f>
        <v>0</v>
      </c>
      <c r="BC88" s="159">
        <f>'Table 2a'!Y66</f>
        <v>0</v>
      </c>
      <c r="BD88" s="159">
        <f>'Table 2a'!Z66</f>
        <v>0</v>
      </c>
      <c r="BE88" s="159">
        <f>'Table 2a'!AA66</f>
        <v>0</v>
      </c>
      <c r="BF88" s="159">
        <f>'Table 2a'!AB66</f>
        <v>0</v>
      </c>
      <c r="BG88" s="159">
        <f>'Table 2a'!AC66</f>
        <v>0</v>
      </c>
      <c r="BH88" s="159">
        <f>'Table 2a'!AD66</f>
        <v>0</v>
      </c>
      <c r="BI88" s="159">
        <f>'Table 2a'!AE66</f>
        <v>0</v>
      </c>
      <c r="BJ88" s="159">
        <f>'Table 2a'!AF66</f>
        <v>119.870778</v>
      </c>
      <c r="BK88" s="159">
        <f>'Table 2a'!AG66</f>
        <v>123.071</v>
      </c>
      <c r="BL88" s="159">
        <f>'Table 2a'!AH66</f>
        <v>133.291</v>
      </c>
      <c r="BM88" s="159">
        <f>'Table 2a'!AI66</f>
        <v>138.81399999999999</v>
      </c>
      <c r="BN88" s="159">
        <f>'Table 2a'!AJ66</f>
        <v>130.89869660000002</v>
      </c>
      <c r="BO88" s="159">
        <f>'Table 2a'!AK66</f>
        <v>46.04</v>
      </c>
      <c r="BP88" s="159">
        <f>'Table 2a'!AL66</f>
        <v>39.037999999999997</v>
      </c>
      <c r="BQ88" s="159">
        <f>'Table 2a'!AM66</f>
        <v>37.116999999999997</v>
      </c>
      <c r="BR88" s="159">
        <f>'Table 2a'!AN66</f>
        <v>33.851999999999997</v>
      </c>
      <c r="BS88" s="159">
        <f>'Table 2a'!AO66</f>
        <v>30.109000000000002</v>
      </c>
      <c r="BT88" s="159">
        <f>'Table 2a'!AP66</f>
        <v>27.880500000000001</v>
      </c>
      <c r="BU88" s="159">
        <f>'Table 2a'!AQ66</f>
        <v>25.610500000000002</v>
      </c>
      <c r="BV88" s="159">
        <f>'Table 2a'!AR66</f>
        <v>24.826999999999998</v>
      </c>
      <c r="BW88" s="159">
        <f>'Table 2a'!AS66</f>
        <v>25.914774879778303</v>
      </c>
      <c r="BX88" s="159">
        <f>'Table 2a'!AT66</f>
        <v>27.903133137433663</v>
      </c>
      <c r="BY88" s="159">
        <f>'Table 2a'!AU66</f>
        <v>25.65220202212727</v>
      </c>
      <c r="BZ88" s="159">
        <f>'Table 2a'!AV66</f>
        <v>25.350977950000001</v>
      </c>
      <c r="CA88" s="159">
        <f>'Table 2a'!AW66</f>
        <v>26.26368871</v>
      </c>
      <c r="CB88" s="159">
        <f>'Table 2a'!AX66</f>
        <v>27.32366876</v>
      </c>
      <c r="CC88" s="159">
        <f>'Table 2a'!AY66</f>
        <v>27.127778190000001</v>
      </c>
      <c r="CD88" s="159">
        <f>'Table 2a'!AZ66</f>
        <v>24.906938530000001</v>
      </c>
      <c r="CE88" s="159">
        <f>'Table 2a'!BA66</f>
        <v>24.589514019999999</v>
      </c>
      <c r="CF88" s="160">
        <f>'Table 2a'!BB66</f>
        <v>24.000093939999999</v>
      </c>
    </row>
    <row r="89" spans="1:84">
      <c r="A89" s="153"/>
      <c r="B89" s="63" t="s">
        <v>323</v>
      </c>
      <c r="AH89" s="159"/>
      <c r="AI89" s="159"/>
      <c r="AJ89" s="159"/>
      <c r="AK89" s="159"/>
      <c r="AL89" s="159"/>
      <c r="AM89" s="159"/>
      <c r="AN89" s="159"/>
      <c r="AO89" s="159"/>
      <c r="AP89" s="159"/>
      <c r="AQ89" s="159"/>
      <c r="AR89" s="159"/>
      <c r="AS89" s="159"/>
      <c r="AT89" s="159"/>
      <c r="AU89" s="159"/>
      <c r="AV89" s="159"/>
      <c r="AW89" s="159"/>
      <c r="AX89" s="159"/>
      <c r="AY89" s="159"/>
      <c r="AZ89" s="159"/>
      <c r="BA89" s="159"/>
      <c r="BB89" s="159"/>
      <c r="BC89" s="159"/>
      <c r="BD89" s="159"/>
      <c r="BE89" s="159"/>
      <c r="BF89" s="159"/>
      <c r="BG89" s="159"/>
      <c r="BH89" s="159"/>
      <c r="BI89" s="159"/>
      <c r="BJ89" s="159"/>
      <c r="BK89" s="159"/>
      <c r="BL89" s="159"/>
      <c r="BM89" s="159"/>
      <c r="BN89" s="159"/>
      <c r="BO89" s="159"/>
      <c r="BP89" s="159"/>
      <c r="BQ89" s="159">
        <f>'Table 2a'!AM69</f>
        <v>5.8574696600000031</v>
      </c>
      <c r="BR89" s="159">
        <f>'Table 2a'!AN69</f>
        <v>56.150329630000009</v>
      </c>
      <c r="BS89" s="159">
        <f>'Table 2a'!AO69</f>
        <v>490.88279648000002</v>
      </c>
      <c r="BT89" s="159">
        <f>'Table 2a'!AP69</f>
        <v>1585.7627723199994</v>
      </c>
      <c r="BU89" s="159">
        <f>'Table 2a'!AQ69</f>
        <v>3322.5426384599987</v>
      </c>
      <c r="BV89" s="159">
        <f>'Table 2a'!AR69</f>
        <v>8134.8647156900006</v>
      </c>
      <c r="BW89" s="159">
        <f>'Table 2a'!AS69</f>
        <v>18388.256169110005</v>
      </c>
      <c r="BX89" s="159">
        <f>'Table 2a'!AT69</f>
        <v>38320.348814015022</v>
      </c>
      <c r="BY89" s="159">
        <f>'Table 2a'!AU69</f>
        <v>40935.681691392034</v>
      </c>
      <c r="BZ89" s="159">
        <f>'Table 2a'!AV69</f>
        <v>41937.59281437999</v>
      </c>
      <c r="CA89" s="159">
        <f>'Table 2a'!AW69</f>
        <v>51424.419505472782</v>
      </c>
      <c r="CB89" s="159">
        <f>'Table 2a'!AX69</f>
        <v>65052.511278279533</v>
      </c>
      <c r="CC89" s="159">
        <f>'Table 2a'!AY69</f>
        <v>76755.559546107776</v>
      </c>
      <c r="CD89" s="159">
        <f>'Table 2a'!AZ69</f>
        <v>80410.24503812498</v>
      </c>
      <c r="CE89" s="159">
        <f>'Table 2a'!BA69</f>
        <v>82843.227739308495</v>
      </c>
      <c r="CF89" s="160">
        <f>'Table 2a'!BB69</f>
        <v>88056.674969346903</v>
      </c>
    </row>
    <row r="90" spans="1:84">
      <c r="A90" s="153"/>
      <c r="B90" s="63" t="s">
        <v>329</v>
      </c>
      <c r="AH90" s="159">
        <f>'Table 1a'!AH75</f>
        <v>0</v>
      </c>
      <c r="AI90" s="159">
        <f>'Table 1a'!AI75</f>
        <v>0</v>
      </c>
      <c r="AJ90" s="159">
        <f>'Table 1a'!AJ75</f>
        <v>0</v>
      </c>
      <c r="AK90" s="159">
        <f>'Table 1a'!AK75</f>
        <v>0</v>
      </c>
      <c r="AL90" s="159">
        <f>'Table 1a'!AL75</f>
        <v>0</v>
      </c>
      <c r="AM90" s="159">
        <f>'Table 1a'!AM75</f>
        <v>0</v>
      </c>
      <c r="AN90" s="159">
        <f>'Table 1a'!AN75</f>
        <v>0</v>
      </c>
      <c r="AO90" s="159">
        <f>'Table 1a'!AO75</f>
        <v>0</v>
      </c>
      <c r="AP90" s="159">
        <f>'Table 1a'!AP75</f>
        <v>0</v>
      </c>
      <c r="AQ90" s="159">
        <f>'Table 1a'!AQ75</f>
        <v>0</v>
      </c>
      <c r="AR90" s="159">
        <f>'Table 1a'!AR75</f>
        <v>33.869999999999997</v>
      </c>
      <c r="AS90" s="159">
        <f>'Table 1a'!AS75</f>
        <v>25.613</v>
      </c>
      <c r="AT90" s="159">
        <f>'Table 1a'!AT75</f>
        <v>10.731</v>
      </c>
      <c r="AU90" s="159">
        <f>'Table 1a'!AU75</f>
        <v>4.2610000000000001</v>
      </c>
      <c r="AV90" s="159">
        <f>'Table 1a'!AV75</f>
        <v>2.2210000000000001</v>
      </c>
      <c r="AW90" s="159">
        <f>'Table 1a'!AW75</f>
        <v>1.3009999999999999</v>
      </c>
      <c r="AX90" s="159">
        <f>'Table 1a'!AX75</f>
        <v>0.84199999999999997</v>
      </c>
      <c r="AY90" s="159">
        <f>'Table 1a'!AY75</f>
        <v>1.5860000000000001</v>
      </c>
      <c r="AZ90" s="159">
        <f>'Table 1a'!AZ75</f>
        <v>0</v>
      </c>
      <c r="BA90" s="159">
        <f>'Table 1a'!BA75</f>
        <v>0.22500000000000001</v>
      </c>
      <c r="BB90" s="159">
        <f>'Table 1a'!BB75</f>
        <v>0.53600000000000003</v>
      </c>
      <c r="BC90" s="159">
        <f>'Table 1a'!BC75</f>
        <v>0.21700000000000003</v>
      </c>
      <c r="BD90" s="159">
        <f>'Table 1a'!BD75</f>
        <v>4.3999999999999997E-2</v>
      </c>
      <c r="BE90" s="159">
        <f>'Table 1a'!BE75</f>
        <v>0.34199999999999997</v>
      </c>
      <c r="BF90" s="159">
        <f>'Table 1a'!BF75</f>
        <v>0.34199999999999997</v>
      </c>
      <c r="BG90" s="159">
        <f>'Table 1a'!BG75</f>
        <v>0.127</v>
      </c>
      <c r="BH90" s="159">
        <f>'Table 1a'!BH75</f>
        <v>8.6999999999999994E-2</v>
      </c>
      <c r="BI90" s="159">
        <f>'Table 1a'!BI75</f>
        <v>0</v>
      </c>
      <c r="BJ90" s="159">
        <f>'Table 1a'!BJ75</f>
        <v>0</v>
      </c>
      <c r="BK90" s="159">
        <f>'Table 1a'!BK75</f>
        <v>0</v>
      </c>
      <c r="BL90" s="159">
        <f>'Table 1a'!BL75</f>
        <v>0</v>
      </c>
      <c r="BM90" s="159">
        <f>'Table 1a'!BM75</f>
        <v>0</v>
      </c>
      <c r="BN90" s="159">
        <f>'Table 1a'!BN75</f>
        <v>0</v>
      </c>
      <c r="BO90" s="159">
        <f>'Table 1a'!BO75</f>
        <v>0</v>
      </c>
      <c r="BP90" s="159">
        <f>'Table 1a'!BP75</f>
        <v>0</v>
      </c>
      <c r="BQ90" s="159">
        <f>'Table 1a'!BQ75</f>
        <v>0</v>
      </c>
      <c r="BR90" s="159">
        <f>'Table 1a'!BR75</f>
        <v>0</v>
      </c>
      <c r="BS90" s="159">
        <f>'Table 1a'!BS75</f>
        <v>0</v>
      </c>
      <c r="BT90" s="159">
        <f>'Table 1a'!BT75</f>
        <v>0</v>
      </c>
      <c r="BU90" s="159">
        <f>'Table 1a'!BU75</f>
        <v>0</v>
      </c>
      <c r="BV90" s="159">
        <f>'Table 1a'!BV75</f>
        <v>0</v>
      </c>
      <c r="BW90" s="159">
        <f>'Table 1a'!BW75</f>
        <v>0</v>
      </c>
      <c r="BX90" s="159">
        <f>'Table 1a'!BX75</f>
        <v>0</v>
      </c>
      <c r="BY90" s="159">
        <f>'Table 1a'!BY75</f>
        <v>0</v>
      </c>
      <c r="BZ90" s="159">
        <f>'Table 1a'!BZ75</f>
        <v>0</v>
      </c>
      <c r="CA90" s="159">
        <f>'Table 1a'!CA75</f>
        <v>0</v>
      </c>
      <c r="CB90" s="159">
        <f>'Table 1a'!CB75</f>
        <v>0</v>
      </c>
      <c r="CC90" s="159">
        <f>'Table 1a'!CC75</f>
        <v>0</v>
      </c>
      <c r="CD90" s="159">
        <f>'Table 1a'!CD75</f>
        <v>0</v>
      </c>
      <c r="CE90" s="159">
        <f>'Table 1a'!CE75</f>
        <v>0</v>
      </c>
      <c r="CF90" s="160">
        <f>'Table 1a'!CF75</f>
        <v>0</v>
      </c>
    </row>
    <row r="91" spans="1:84" ht="26.25" customHeight="1">
      <c r="A91" s="153"/>
      <c r="B91" s="109" t="s">
        <v>459</v>
      </c>
      <c r="AH91" s="159"/>
      <c r="AI91" s="159"/>
      <c r="AJ91" s="159"/>
      <c r="AK91" s="159"/>
      <c r="AL91" s="159"/>
      <c r="AM91" s="159"/>
      <c r="AN91" s="159"/>
      <c r="AO91" s="159"/>
      <c r="AP91" s="159"/>
      <c r="AQ91" s="159"/>
      <c r="AR91" s="159"/>
      <c r="AS91" s="159"/>
      <c r="AT91" s="159"/>
      <c r="AU91" s="159"/>
      <c r="AV91" s="159"/>
      <c r="AW91" s="159"/>
      <c r="AX91" s="159"/>
      <c r="AY91" s="159"/>
      <c r="AZ91" s="159"/>
      <c r="BA91" s="159"/>
      <c r="BB91" s="159"/>
      <c r="BC91" s="159"/>
      <c r="BD91" s="159"/>
      <c r="BE91" s="159"/>
      <c r="BF91" s="159"/>
      <c r="BG91" s="159"/>
      <c r="BH91" s="260" t="s">
        <v>427</v>
      </c>
      <c r="BI91" s="159"/>
      <c r="BJ91" s="159"/>
      <c r="BK91" s="159"/>
      <c r="BL91" s="260" t="s">
        <v>427</v>
      </c>
      <c r="BM91" s="159"/>
      <c r="BN91" s="159"/>
      <c r="BO91" s="159"/>
      <c r="BP91" s="159"/>
      <c r="BQ91" s="159"/>
      <c r="BR91" s="159"/>
      <c r="BS91" s="159"/>
      <c r="BT91" s="159"/>
      <c r="BU91" s="159"/>
      <c r="BV91" s="159"/>
      <c r="BW91" s="159"/>
      <c r="BX91" s="159"/>
      <c r="BY91" s="159"/>
      <c r="BZ91" s="159"/>
      <c r="CA91" s="159"/>
      <c r="CB91" s="159"/>
      <c r="CC91" s="159"/>
      <c r="CD91" s="159"/>
      <c r="CE91" s="159"/>
      <c r="CF91" s="160"/>
    </row>
    <row r="92" spans="1:84">
      <c r="A92" s="153"/>
      <c r="B92" s="63" t="s">
        <v>460</v>
      </c>
      <c r="AH92" s="159">
        <f t="shared" ref="AH92:BK92" si="20">AH6+AH56+AH65+AH83</f>
        <v>1071</v>
      </c>
      <c r="AI92" s="159">
        <f t="shared" si="20"/>
        <v>1194</v>
      </c>
      <c r="AJ92" s="159">
        <f t="shared" si="20"/>
        <v>1476</v>
      </c>
      <c r="AK92" s="159">
        <f t="shared" si="20"/>
        <v>2096.33</v>
      </c>
      <c r="AL92" s="159">
        <f t="shared" si="20"/>
        <v>2419</v>
      </c>
      <c r="AM92" s="159">
        <f t="shared" si="20"/>
        <v>2704</v>
      </c>
      <c r="AN92" s="159">
        <f t="shared" si="20"/>
        <v>3117</v>
      </c>
      <c r="AO92" s="159">
        <f t="shared" si="20"/>
        <v>3515</v>
      </c>
      <c r="AP92" s="159">
        <f t="shared" si="20"/>
        <v>3782</v>
      </c>
      <c r="AQ92" s="159">
        <f t="shared" si="20"/>
        <v>3985</v>
      </c>
      <c r="AR92" s="159">
        <f t="shared" si="20"/>
        <v>4434.1280000000006</v>
      </c>
      <c r="AS92" s="159">
        <f t="shared" si="20"/>
        <v>5031.3342119219333</v>
      </c>
      <c r="AT92" s="159">
        <f t="shared" si="20"/>
        <v>5790.8220000000001</v>
      </c>
      <c r="AU92" s="159">
        <f t="shared" si="20"/>
        <v>6001.4549999999999</v>
      </c>
      <c r="AV92" s="159">
        <f t="shared" si="20"/>
        <v>7260.0259999999998</v>
      </c>
      <c r="AW92" s="159">
        <f t="shared" si="20"/>
        <v>8069.4830000000002</v>
      </c>
      <c r="AX92" s="159">
        <f t="shared" si="20"/>
        <v>8344.4640593971671</v>
      </c>
      <c r="AY92" s="159">
        <f t="shared" si="20"/>
        <v>8494.3502538867524</v>
      </c>
      <c r="AZ92" s="159">
        <f t="shared" si="20"/>
        <v>8602.025694728236</v>
      </c>
      <c r="BA92" s="159">
        <f t="shared" si="20"/>
        <v>8640.5586407757619</v>
      </c>
      <c r="BB92" s="159">
        <f t="shared" si="20"/>
        <v>8595.464433952191</v>
      </c>
      <c r="BC92" s="159">
        <f t="shared" si="20"/>
        <v>8942.0083998374503</v>
      </c>
      <c r="BD92" s="159">
        <f t="shared" si="20"/>
        <v>9531.7037557356707</v>
      </c>
      <c r="BE92" s="159">
        <f t="shared" si="20"/>
        <v>10294.057763499603</v>
      </c>
      <c r="BF92" s="159">
        <f t="shared" si="20"/>
        <v>10697.652014520467</v>
      </c>
      <c r="BG92" s="159">
        <f t="shared" si="20"/>
        <v>10903.644924357332</v>
      </c>
      <c r="BH92" s="239">
        <f t="shared" si="20"/>
        <v>12347.603465567412</v>
      </c>
      <c r="BI92" s="159">
        <f t="shared" si="20"/>
        <v>12833.50964645738</v>
      </c>
      <c r="BJ92" s="159">
        <f t="shared" si="20"/>
        <v>13753.967936590454</v>
      </c>
      <c r="BK92" s="159">
        <f t="shared" si="20"/>
        <v>14354.868818296125</v>
      </c>
      <c r="BL92" s="159">
        <f t="shared" ref="BL92:CF92" si="21">BL6+BL56+BL65+BL75+BL79+BL83+BL87</f>
        <v>14721.011200425168</v>
      </c>
      <c r="BM92" s="159">
        <f t="shared" si="21"/>
        <v>15492.068565823669</v>
      </c>
      <c r="BN92" s="159">
        <f t="shared" si="21"/>
        <v>15810.513671509976</v>
      </c>
      <c r="BO92" s="159">
        <f t="shared" si="21"/>
        <v>15612.339757306714</v>
      </c>
      <c r="BP92" s="159">
        <f t="shared" si="21"/>
        <v>15242.974138951089</v>
      </c>
      <c r="BQ92" s="159">
        <f t="shared" si="21"/>
        <v>12961.116992112904</v>
      </c>
      <c r="BR92" s="159">
        <f t="shared" si="21"/>
        <v>12603.588065432599</v>
      </c>
      <c r="BS92" s="159">
        <f t="shared" si="21"/>
        <v>12139.565133600741</v>
      </c>
      <c r="BT92" s="159">
        <f t="shared" si="21"/>
        <v>11644.694403247282</v>
      </c>
      <c r="BU92" s="159">
        <f t="shared" si="21"/>
        <v>11296.249894133553</v>
      </c>
      <c r="BV92" s="159">
        <f t="shared" si="21"/>
        <v>10910.848339015991</v>
      </c>
      <c r="BW92" s="159">
        <f t="shared" si="21"/>
        <v>10756.106788400457</v>
      </c>
      <c r="BX92" s="159">
        <f t="shared" si="21"/>
        <v>10831.431974540646</v>
      </c>
      <c r="BY92" s="159">
        <f t="shared" si="21"/>
        <v>10521.02673009836</v>
      </c>
      <c r="BZ92" s="159">
        <f t="shared" si="21"/>
        <v>10849.410162628397</v>
      </c>
      <c r="CA92" s="159">
        <f t="shared" si="21"/>
        <v>11450.719237874782</v>
      </c>
      <c r="CB92" s="159">
        <f t="shared" si="21"/>
        <v>12245.000714595773</v>
      </c>
      <c r="CC92" s="159">
        <f t="shared" si="21"/>
        <v>12375.094908979079</v>
      </c>
      <c r="CD92" s="159">
        <f t="shared" si="21"/>
        <v>12288.476535013137</v>
      </c>
      <c r="CE92" s="159">
        <f t="shared" si="21"/>
        <v>12280.270710034934</v>
      </c>
      <c r="CF92" s="160">
        <f t="shared" si="21"/>
        <v>12573.711207454089</v>
      </c>
    </row>
    <row r="93" spans="1:84">
      <c r="A93" s="153"/>
      <c r="B93" s="63" t="s">
        <v>452</v>
      </c>
      <c r="AH93" s="159">
        <f t="shared" ref="AH93:CF93" si="22">AH7+AH57+AH66+AH50+AH81</f>
        <v>209</v>
      </c>
      <c r="AI93" s="159">
        <f t="shared" si="22"/>
        <v>234</v>
      </c>
      <c r="AJ93" s="159">
        <f t="shared" si="22"/>
        <v>287</v>
      </c>
      <c r="AK93" s="159">
        <f t="shared" si="22"/>
        <v>379</v>
      </c>
      <c r="AL93" s="159">
        <f t="shared" si="22"/>
        <v>487</v>
      </c>
      <c r="AM93" s="159">
        <f t="shared" si="22"/>
        <v>570</v>
      </c>
      <c r="AN93" s="159">
        <f t="shared" si="22"/>
        <v>651</v>
      </c>
      <c r="AO93" s="159">
        <f t="shared" si="22"/>
        <v>762</v>
      </c>
      <c r="AP93" s="159">
        <f t="shared" si="22"/>
        <v>898</v>
      </c>
      <c r="AQ93" s="159">
        <f t="shared" si="22"/>
        <v>959</v>
      </c>
      <c r="AR93" s="159">
        <f t="shared" si="22"/>
        <v>1075.9450000000002</v>
      </c>
      <c r="AS93" s="159">
        <f t="shared" si="22"/>
        <v>1329.8654154022263</v>
      </c>
      <c r="AT93" s="159">
        <f t="shared" si="22"/>
        <v>1688.6289999999999</v>
      </c>
      <c r="AU93" s="159">
        <f t="shared" si="22"/>
        <v>2107</v>
      </c>
      <c r="AV93" s="159">
        <f t="shared" si="22"/>
        <v>2857.45</v>
      </c>
      <c r="AW93" s="159">
        <f t="shared" si="22"/>
        <v>3630.4380000000001</v>
      </c>
      <c r="AX93" s="159">
        <f t="shared" si="22"/>
        <v>4346.2807426775134</v>
      </c>
      <c r="AY93" s="159">
        <f t="shared" si="22"/>
        <v>5065.8874139371928</v>
      </c>
      <c r="AZ93" s="159">
        <f t="shared" si="22"/>
        <v>5601.3392822887272</v>
      </c>
      <c r="BA93" s="159">
        <f t="shared" si="22"/>
        <v>5978.4903319487757</v>
      </c>
      <c r="BB93" s="159">
        <f t="shared" si="22"/>
        <v>6383.9058155570938</v>
      </c>
      <c r="BC93" s="159">
        <f t="shared" si="22"/>
        <v>6803.9420322813176</v>
      </c>
      <c r="BD93" s="159">
        <f t="shared" si="22"/>
        <v>7321.7918379957373</v>
      </c>
      <c r="BE93" s="159">
        <f t="shared" si="22"/>
        <v>7978.1188632648191</v>
      </c>
      <c r="BF93" s="159">
        <f t="shared" si="22"/>
        <v>8534.0938975427689</v>
      </c>
      <c r="BG93" s="159">
        <f t="shared" si="22"/>
        <v>8861.5484462812674</v>
      </c>
      <c r="BH93" s="239">
        <f t="shared" si="22"/>
        <v>8877.5650148769746</v>
      </c>
      <c r="BI93" s="159">
        <f t="shared" si="22"/>
        <v>9075.8113139076904</v>
      </c>
      <c r="BJ93" s="159">
        <f t="shared" si="22"/>
        <v>9399.8005565574513</v>
      </c>
      <c r="BK93" s="159">
        <f t="shared" si="22"/>
        <v>10177.618454791738</v>
      </c>
      <c r="BL93" s="159">
        <f t="shared" si="22"/>
        <v>10907.655073310243</v>
      </c>
      <c r="BM93" s="159">
        <f t="shared" si="22"/>
        <v>12107.895681998447</v>
      </c>
      <c r="BN93" s="159">
        <f t="shared" si="22"/>
        <v>12725.741947067476</v>
      </c>
      <c r="BO93" s="159">
        <f t="shared" si="22"/>
        <v>13372.605140368021</v>
      </c>
      <c r="BP93" s="159">
        <f t="shared" si="22"/>
        <v>14433.780228520354</v>
      </c>
      <c r="BQ93" s="159">
        <f t="shared" si="22"/>
        <v>14369.329112285412</v>
      </c>
      <c r="BR93" s="159">
        <f t="shared" si="22"/>
        <v>16136.072598192797</v>
      </c>
      <c r="BS93" s="159">
        <f t="shared" si="22"/>
        <v>16994.593159353492</v>
      </c>
      <c r="BT93" s="159">
        <f t="shared" si="22"/>
        <v>17113.226801433557</v>
      </c>
      <c r="BU93" s="159">
        <f t="shared" si="22"/>
        <v>17349.916306110354</v>
      </c>
      <c r="BV93" s="159">
        <f t="shared" si="22"/>
        <v>16806.873433414352</v>
      </c>
      <c r="BW93" s="159">
        <f t="shared" si="22"/>
        <v>15009.586781133727</v>
      </c>
      <c r="BX93" s="159">
        <f t="shared" si="22"/>
        <v>14293.157338841358</v>
      </c>
      <c r="BY93" s="159">
        <f t="shared" si="22"/>
        <v>13218.126918418213</v>
      </c>
      <c r="BZ93" s="159">
        <f t="shared" si="22"/>
        <v>12312.482049445607</v>
      </c>
      <c r="CA93" s="159">
        <f t="shared" si="22"/>
        <v>12335.626615368092</v>
      </c>
      <c r="CB93" s="159">
        <f t="shared" si="22"/>
        <v>12355.496521395649</v>
      </c>
      <c r="CC93" s="159">
        <f t="shared" si="22"/>
        <v>11142.866947987755</v>
      </c>
      <c r="CD93" s="159">
        <f t="shared" si="22"/>
        <v>10052.535249184601</v>
      </c>
      <c r="CE93" s="159">
        <f t="shared" si="22"/>
        <v>9391.0592283250298</v>
      </c>
      <c r="CF93" s="160">
        <f t="shared" si="22"/>
        <v>7133.219959352451</v>
      </c>
    </row>
    <row r="94" spans="1:84">
      <c r="A94" s="153"/>
      <c r="B94" s="63" t="s">
        <v>453</v>
      </c>
      <c r="AH94" s="159">
        <f t="shared" ref="AH94:CF94" si="23">AH8+AH58+AH67+AH48+AH54</f>
        <v>604.78921306205552</v>
      </c>
      <c r="AI94" s="159">
        <f t="shared" si="23"/>
        <v>657.35884322879861</v>
      </c>
      <c r="AJ94" s="159">
        <f t="shared" si="23"/>
        <v>835.65377077913138</v>
      </c>
      <c r="AK94" s="159">
        <f t="shared" si="23"/>
        <v>1188.8295369048553</v>
      </c>
      <c r="AL94" s="159">
        <f t="shared" si="23"/>
        <v>1568.4209595146817</v>
      </c>
      <c r="AM94" s="159">
        <f t="shared" si="23"/>
        <v>1874.9653575731388</v>
      </c>
      <c r="AN94" s="159">
        <f t="shared" si="23"/>
        <v>2110.6155378158642</v>
      </c>
      <c r="AO94" s="159">
        <f t="shared" si="23"/>
        <v>2449.4943669573745</v>
      </c>
      <c r="AP94" s="159">
        <f t="shared" si="23"/>
        <v>2724.5694023244978</v>
      </c>
      <c r="AQ94" s="159">
        <f t="shared" si="23"/>
        <v>2891.2348768546713</v>
      </c>
      <c r="AR94" s="159">
        <f t="shared" si="23"/>
        <v>2718.5591405014425</v>
      </c>
      <c r="AS94" s="159">
        <f t="shared" si="23"/>
        <v>3071.7675611423365</v>
      </c>
      <c r="AT94" s="159">
        <f t="shared" si="23"/>
        <v>3653.0339272426231</v>
      </c>
      <c r="AU94" s="159">
        <f t="shared" si="23"/>
        <v>4584.6811160338402</v>
      </c>
      <c r="AV94" s="159">
        <f t="shared" si="23"/>
        <v>5706.6628545365193</v>
      </c>
      <c r="AW94" s="159">
        <f t="shared" si="23"/>
        <v>6544.3247590274568</v>
      </c>
      <c r="AX94" s="159">
        <f t="shared" si="23"/>
        <v>7231.7418987599576</v>
      </c>
      <c r="AY94" s="159">
        <f t="shared" si="23"/>
        <v>7852.0269815811735</v>
      </c>
      <c r="AZ94" s="159">
        <f t="shared" si="23"/>
        <v>8273.1951780794916</v>
      </c>
      <c r="BA94" s="159">
        <f t="shared" si="23"/>
        <v>8247.3200384394113</v>
      </c>
      <c r="BB94" s="159">
        <f t="shared" si="23"/>
        <v>8257.5641428037525</v>
      </c>
      <c r="BC94" s="159">
        <f t="shared" si="23"/>
        <v>8109.3576874313303</v>
      </c>
      <c r="BD94" s="159">
        <f t="shared" si="23"/>
        <v>7416.2123257729063</v>
      </c>
      <c r="BE94" s="159">
        <f t="shared" si="23"/>
        <v>7644.1400997220408</v>
      </c>
      <c r="BF94" s="159">
        <f t="shared" si="23"/>
        <v>7945.9948495321341</v>
      </c>
      <c r="BG94" s="159">
        <f t="shared" si="23"/>
        <v>8381.4400630081327</v>
      </c>
      <c r="BH94" s="239">
        <f t="shared" si="23"/>
        <v>8399.2957024825664</v>
      </c>
      <c r="BI94" s="159">
        <f t="shared" si="23"/>
        <v>8098.4461662645435</v>
      </c>
      <c r="BJ94" s="159">
        <f t="shared" si="23"/>
        <v>7904.4431749670312</v>
      </c>
      <c r="BK94" s="159">
        <f t="shared" si="23"/>
        <v>7934.8015649484423</v>
      </c>
      <c r="BL94" s="159">
        <f t="shared" si="23"/>
        <v>6979.5691337471253</v>
      </c>
      <c r="BM94" s="159">
        <f t="shared" si="23"/>
        <v>6903.7837099420121</v>
      </c>
      <c r="BN94" s="159">
        <f t="shared" si="23"/>
        <v>6447.8765347053477</v>
      </c>
      <c r="BO94" s="159">
        <f t="shared" si="23"/>
        <v>5867.1154917241129</v>
      </c>
      <c r="BP94" s="159">
        <f t="shared" si="23"/>
        <v>5374.8245307749994</v>
      </c>
      <c r="BQ94" s="159">
        <f t="shared" si="23"/>
        <v>4462.4761587829598</v>
      </c>
      <c r="BR94" s="159">
        <f t="shared" si="23"/>
        <v>4093.3920430081221</v>
      </c>
      <c r="BS94" s="159">
        <f t="shared" si="23"/>
        <v>3814.3175589739649</v>
      </c>
      <c r="BT94" s="159">
        <f t="shared" si="23"/>
        <v>3486.1178340444458</v>
      </c>
      <c r="BU94" s="159">
        <f t="shared" si="23"/>
        <v>3212.5247623231603</v>
      </c>
      <c r="BV94" s="159">
        <f t="shared" si="23"/>
        <v>2748.2634417962731</v>
      </c>
      <c r="BW94" s="159">
        <f t="shared" si="23"/>
        <v>1870.6813703429007</v>
      </c>
      <c r="BX94" s="159">
        <f t="shared" si="23"/>
        <v>1405.9945276100607</v>
      </c>
      <c r="BY94" s="159">
        <f t="shared" si="23"/>
        <v>970.43979760401749</v>
      </c>
      <c r="BZ94" s="159">
        <f t="shared" si="23"/>
        <v>807.76637624948603</v>
      </c>
      <c r="CA94" s="159">
        <f t="shared" si="23"/>
        <v>595.5398598189123</v>
      </c>
      <c r="CB94" s="159">
        <f t="shared" si="23"/>
        <v>464.26682108125249</v>
      </c>
      <c r="CC94" s="159">
        <f t="shared" si="23"/>
        <v>78.074673743619087</v>
      </c>
      <c r="CD94" s="159">
        <f t="shared" si="23"/>
        <v>0.19509637057454751</v>
      </c>
      <c r="CE94" s="159">
        <f t="shared" si="23"/>
        <v>0</v>
      </c>
      <c r="CF94" s="160">
        <f t="shared" si="23"/>
        <v>0</v>
      </c>
    </row>
    <row r="95" spans="1:84">
      <c r="A95" s="153"/>
      <c r="B95" s="63" t="s">
        <v>454</v>
      </c>
      <c r="AH95" s="159">
        <f t="shared" ref="AH95:CA95" si="24">AH9+AH59+AH68</f>
        <v>756</v>
      </c>
      <c r="AI95" s="159">
        <f t="shared" si="24"/>
        <v>793</v>
      </c>
      <c r="AJ95" s="159">
        <f t="shared" si="24"/>
        <v>1148</v>
      </c>
      <c r="AK95" s="159">
        <f t="shared" si="24"/>
        <v>2067.04</v>
      </c>
      <c r="AL95" s="159">
        <f t="shared" si="24"/>
        <v>3267</v>
      </c>
      <c r="AM95" s="159">
        <f t="shared" si="24"/>
        <v>4071</v>
      </c>
      <c r="AN95" s="159">
        <f t="shared" si="24"/>
        <v>4642</v>
      </c>
      <c r="AO95" s="159">
        <f t="shared" si="24"/>
        <v>5229</v>
      </c>
      <c r="AP95" s="159">
        <f t="shared" si="24"/>
        <v>5437</v>
      </c>
      <c r="AQ95" s="159">
        <f t="shared" si="24"/>
        <v>5127</v>
      </c>
      <c r="AR95" s="159">
        <f t="shared" si="24"/>
        <v>4096.0129999999999</v>
      </c>
      <c r="AS95" s="159">
        <f t="shared" si="24"/>
        <v>3773.7157552913354</v>
      </c>
      <c r="AT95" s="159">
        <f t="shared" si="24"/>
        <v>4312.1579999999994</v>
      </c>
      <c r="AU95" s="159">
        <f t="shared" si="24"/>
        <v>5974.9769999999999</v>
      </c>
      <c r="AV95" s="159">
        <f t="shared" si="24"/>
        <v>7916.7080000000005</v>
      </c>
      <c r="AW95" s="159">
        <f t="shared" si="24"/>
        <v>8448.2150000000001</v>
      </c>
      <c r="AX95" s="159">
        <f t="shared" si="24"/>
        <v>7973.0091843945538</v>
      </c>
      <c r="AY95" s="159">
        <f t="shared" si="24"/>
        <v>7519.1957620574103</v>
      </c>
      <c r="AZ95" s="159">
        <f t="shared" si="24"/>
        <v>6731.3656549678171</v>
      </c>
      <c r="BA95" s="159">
        <f t="shared" si="24"/>
        <v>5447.2148039972835</v>
      </c>
      <c r="BB95" s="159">
        <f t="shared" si="24"/>
        <v>4765.1852759879757</v>
      </c>
      <c r="BC95" s="159">
        <f t="shared" si="24"/>
        <v>4260.0799680961009</v>
      </c>
      <c r="BD95" s="159">
        <f t="shared" si="24"/>
        <v>3747.1325745085078</v>
      </c>
      <c r="BE95" s="159">
        <f t="shared" si="24"/>
        <v>3329.5274676964054</v>
      </c>
      <c r="BF95" s="159">
        <f t="shared" si="24"/>
        <v>3351.1347082952034</v>
      </c>
      <c r="BG95" s="159">
        <f t="shared" si="24"/>
        <v>3180.0668678793036</v>
      </c>
      <c r="BH95" s="239">
        <f t="shared" si="24"/>
        <v>3064.9140059971505</v>
      </c>
      <c r="BI95" s="159">
        <f t="shared" si="24"/>
        <v>3226.2896895357376</v>
      </c>
      <c r="BJ95" s="159">
        <f t="shared" si="24"/>
        <v>3450.5297708403323</v>
      </c>
      <c r="BK95" s="159">
        <f t="shared" si="24"/>
        <v>3375.8363496902339</v>
      </c>
      <c r="BL95" s="159">
        <f t="shared" si="24"/>
        <v>4084.1136279446196</v>
      </c>
      <c r="BM95" s="159">
        <f t="shared" si="24"/>
        <v>6843.5264629219619</v>
      </c>
      <c r="BN95" s="159">
        <f t="shared" si="24"/>
        <v>7300.8178403324891</v>
      </c>
      <c r="BO95" s="159">
        <f t="shared" si="24"/>
        <v>8171.4466938054484</v>
      </c>
      <c r="BP95" s="159">
        <f t="shared" si="24"/>
        <v>8772.610755404321</v>
      </c>
      <c r="BQ95" s="159">
        <f t="shared" si="24"/>
        <v>7053.2625445483209</v>
      </c>
      <c r="BR95" s="159">
        <f t="shared" si="24"/>
        <v>5107.5159623545978</v>
      </c>
      <c r="BS95" s="159">
        <f t="shared" si="24"/>
        <v>3920.384057256696</v>
      </c>
      <c r="BT95" s="159">
        <f t="shared" si="24"/>
        <v>3247.841348372327</v>
      </c>
      <c r="BU95" s="159">
        <f t="shared" si="24"/>
        <v>2894.4322317035239</v>
      </c>
      <c r="BV95" s="159">
        <f t="shared" si="24"/>
        <v>2249.3313145094244</v>
      </c>
      <c r="BW95" s="159">
        <f t="shared" si="24"/>
        <v>1131.4374948941679</v>
      </c>
      <c r="BX95" s="159">
        <f t="shared" si="24"/>
        <v>811.30230992684687</v>
      </c>
      <c r="BY95" s="159">
        <f t="shared" si="24"/>
        <v>560.29455928283539</v>
      </c>
      <c r="BZ95" s="159">
        <f t="shared" si="24"/>
        <v>390.83379843184338</v>
      </c>
      <c r="CA95" s="159">
        <f t="shared" si="24"/>
        <v>241.11707605065618</v>
      </c>
      <c r="CB95" s="159"/>
      <c r="CC95" s="159"/>
      <c r="CD95" s="159"/>
      <c r="CE95" s="159"/>
      <c r="CF95" s="160"/>
    </row>
    <row r="96" spans="1:84">
      <c r="A96" s="153"/>
      <c r="B96" s="63" t="s">
        <v>455</v>
      </c>
      <c r="AH96" s="159">
        <f t="shared" ref="AH96:BK96" si="25">AH10+AH60+AH69+AH49+AH53+AH84+AH77+AH90</f>
        <v>51.210786937944519</v>
      </c>
      <c r="AI96" s="159">
        <f t="shared" si="25"/>
        <v>61.641156771201267</v>
      </c>
      <c r="AJ96" s="159">
        <f t="shared" si="25"/>
        <v>83.346229220868537</v>
      </c>
      <c r="AK96" s="159">
        <f t="shared" si="25"/>
        <v>126.05046309514468</v>
      </c>
      <c r="AL96" s="159">
        <f t="shared" si="25"/>
        <v>175.57904048531827</v>
      </c>
      <c r="AM96" s="159">
        <f t="shared" si="25"/>
        <v>229.03464242686098</v>
      </c>
      <c r="AN96" s="159">
        <f t="shared" si="25"/>
        <v>262.38446218413594</v>
      </c>
      <c r="AO96" s="159">
        <f t="shared" si="25"/>
        <v>276.50563304262545</v>
      </c>
      <c r="AP96" s="159">
        <f t="shared" si="25"/>
        <v>334.43059767550233</v>
      </c>
      <c r="AQ96" s="159">
        <f t="shared" si="25"/>
        <v>410.4731231453286</v>
      </c>
      <c r="AR96" s="159">
        <f t="shared" si="25"/>
        <v>775.30485949855722</v>
      </c>
      <c r="AS96" s="159">
        <f t="shared" si="25"/>
        <v>862.08305624216769</v>
      </c>
      <c r="AT96" s="159">
        <f t="shared" si="25"/>
        <v>1198.1940727573765</v>
      </c>
      <c r="AU96" s="159">
        <f t="shared" si="25"/>
        <v>1417.1347834778908</v>
      </c>
      <c r="AV96" s="159">
        <f t="shared" si="25"/>
        <v>1574.051145463482</v>
      </c>
      <c r="AW96" s="159">
        <f t="shared" si="25"/>
        <v>1903.0312409725441</v>
      </c>
      <c r="AX96" s="159">
        <f t="shared" si="25"/>
        <v>2226.3203287708056</v>
      </c>
      <c r="AY96" s="159">
        <f t="shared" si="25"/>
        <v>2689.2452145374687</v>
      </c>
      <c r="AZ96" s="159">
        <f t="shared" si="25"/>
        <v>2990.6749469357251</v>
      </c>
      <c r="BA96" s="159">
        <f t="shared" si="25"/>
        <v>3140.9229328387701</v>
      </c>
      <c r="BB96" s="159">
        <f t="shared" si="25"/>
        <v>3012.021166698984</v>
      </c>
      <c r="BC96" s="159">
        <f t="shared" si="25"/>
        <v>2425.9510548214885</v>
      </c>
      <c r="BD96" s="159">
        <f t="shared" si="25"/>
        <v>1414.7579598053403</v>
      </c>
      <c r="BE96" s="159">
        <f t="shared" si="25"/>
        <v>1421.2424738472355</v>
      </c>
      <c r="BF96" s="159">
        <f t="shared" si="25"/>
        <v>1465.7532395770065</v>
      </c>
      <c r="BG96" s="159">
        <f t="shared" si="25"/>
        <v>1698.2695550272188</v>
      </c>
      <c r="BH96" s="239">
        <f t="shared" si="25"/>
        <v>2010.0478595563138</v>
      </c>
      <c r="BI96" s="159">
        <f t="shared" si="25"/>
        <v>2118.2767134766536</v>
      </c>
      <c r="BJ96" s="159">
        <f t="shared" si="25"/>
        <v>2493.3100939001984</v>
      </c>
      <c r="BK96" s="159">
        <f t="shared" si="25"/>
        <v>2679.2367238565553</v>
      </c>
      <c r="BL96" s="159">
        <f t="shared" ref="BL96:CF96" si="26">BL10+BL60+BL69+BL49+BL53+BL80+BL84+BL76+BL77+BL88+BL85+BL90</f>
        <v>4274.4935652628419</v>
      </c>
      <c r="BM96" s="159">
        <f t="shared" si="26"/>
        <v>5348.5484000439055</v>
      </c>
      <c r="BN96" s="159">
        <f t="shared" si="26"/>
        <v>6479.9130541664217</v>
      </c>
      <c r="BO96" s="159">
        <f t="shared" si="26"/>
        <v>6916.5123564755131</v>
      </c>
      <c r="BP96" s="159">
        <f t="shared" si="26"/>
        <v>7581.7676323992355</v>
      </c>
      <c r="BQ96" s="159">
        <f t="shared" si="26"/>
        <v>7318.8835472365681</v>
      </c>
      <c r="BR96" s="159">
        <f t="shared" si="26"/>
        <v>7844.0011761718833</v>
      </c>
      <c r="BS96" s="159">
        <f t="shared" si="26"/>
        <v>8045.9135386151083</v>
      </c>
      <c r="BT96" s="159">
        <f t="shared" si="26"/>
        <v>7854.3923076124056</v>
      </c>
      <c r="BU96" s="159">
        <f t="shared" si="26"/>
        <v>7479.6042477294077</v>
      </c>
      <c r="BV96" s="159">
        <f t="shared" si="26"/>
        <v>6929.0896009023563</v>
      </c>
      <c r="BW96" s="159">
        <f t="shared" si="26"/>
        <v>6189.0598475789184</v>
      </c>
      <c r="BX96" s="159">
        <f t="shared" si="26"/>
        <v>5800.1201534000202</v>
      </c>
      <c r="BY96" s="159">
        <f t="shared" si="26"/>
        <v>5159.5287581221446</v>
      </c>
      <c r="BZ96" s="159">
        <f t="shared" si="26"/>
        <v>5130.5081647247662</v>
      </c>
      <c r="CA96" s="159">
        <f t="shared" si="26"/>
        <v>4809.8486483036413</v>
      </c>
      <c r="CB96" s="159">
        <f t="shared" si="26"/>
        <v>4852.5022161834549</v>
      </c>
      <c r="CC96" s="159">
        <f t="shared" si="26"/>
        <v>2208.6070506013011</v>
      </c>
      <c r="CD96" s="159">
        <f t="shared" si="26"/>
        <v>1772.6540806662067</v>
      </c>
      <c r="CE96" s="159">
        <f t="shared" si="26"/>
        <v>1846.8091582556451</v>
      </c>
      <c r="CF96" s="160">
        <f t="shared" si="26"/>
        <v>1912.6220628086248</v>
      </c>
    </row>
    <row r="97" spans="1:84" ht="24.75" customHeight="1">
      <c r="A97" s="153"/>
      <c r="B97" s="63" t="s">
        <v>461</v>
      </c>
      <c r="AH97" s="159"/>
      <c r="AI97" s="159"/>
      <c r="AJ97" s="159"/>
      <c r="AK97" s="159"/>
      <c r="AL97" s="159"/>
      <c r="AM97" s="159"/>
      <c r="AN97" s="159"/>
      <c r="AO97" s="159"/>
      <c r="AP97" s="159"/>
      <c r="AQ97" s="159"/>
      <c r="AR97" s="159"/>
      <c r="AS97" s="159"/>
      <c r="AT97" s="159"/>
      <c r="AU97" s="159"/>
      <c r="AV97" s="159"/>
      <c r="AW97" s="159"/>
      <c r="AX97" s="159"/>
      <c r="AY97" s="159"/>
      <c r="AZ97" s="159"/>
      <c r="BA97" s="159"/>
      <c r="BB97" s="159"/>
      <c r="BC97" s="159"/>
      <c r="BD97" s="159"/>
      <c r="BE97" s="159"/>
      <c r="BF97" s="159"/>
      <c r="BG97" s="159"/>
      <c r="BH97" s="159"/>
      <c r="BI97" s="159"/>
      <c r="BJ97" s="159"/>
      <c r="BK97" s="159"/>
      <c r="BL97" s="159">
        <f t="shared" ref="BL97:CF97" si="27">BL89</f>
        <v>0</v>
      </c>
      <c r="BM97" s="159">
        <f t="shared" si="27"/>
        <v>0</v>
      </c>
      <c r="BN97" s="159">
        <f t="shared" si="27"/>
        <v>0</v>
      </c>
      <c r="BO97" s="159">
        <f t="shared" si="27"/>
        <v>0</v>
      </c>
      <c r="BP97" s="159">
        <f t="shared" si="27"/>
        <v>0</v>
      </c>
      <c r="BQ97" s="159">
        <f t="shared" si="27"/>
        <v>5.8574696600000031</v>
      </c>
      <c r="BR97" s="159">
        <f t="shared" si="27"/>
        <v>56.150329630000009</v>
      </c>
      <c r="BS97" s="159">
        <f t="shared" si="27"/>
        <v>490.88279648000002</v>
      </c>
      <c r="BT97" s="159">
        <f t="shared" si="27"/>
        <v>1585.7627723199994</v>
      </c>
      <c r="BU97" s="159">
        <f t="shared" si="27"/>
        <v>3322.5426384599987</v>
      </c>
      <c r="BV97" s="159">
        <f t="shared" si="27"/>
        <v>8134.8647156900006</v>
      </c>
      <c r="BW97" s="159">
        <f t="shared" si="27"/>
        <v>18388.256169110005</v>
      </c>
      <c r="BX97" s="159">
        <f t="shared" si="27"/>
        <v>38320.348814015022</v>
      </c>
      <c r="BY97" s="159">
        <f t="shared" si="27"/>
        <v>40935.681691392034</v>
      </c>
      <c r="BZ97" s="159">
        <f t="shared" si="27"/>
        <v>41937.59281437999</v>
      </c>
      <c r="CA97" s="159">
        <f t="shared" si="27"/>
        <v>51424.419505472782</v>
      </c>
      <c r="CB97" s="159">
        <f t="shared" si="27"/>
        <v>65052.511278279533</v>
      </c>
      <c r="CC97" s="159">
        <f t="shared" si="27"/>
        <v>76755.559546107776</v>
      </c>
      <c r="CD97" s="159">
        <f t="shared" si="27"/>
        <v>80410.24503812498</v>
      </c>
      <c r="CE97" s="159">
        <f t="shared" si="27"/>
        <v>82843.227739308495</v>
      </c>
      <c r="CF97" s="160">
        <f t="shared" si="27"/>
        <v>88056.674969346903</v>
      </c>
    </row>
    <row r="98" spans="1:84" ht="26.25" customHeight="1">
      <c r="A98" s="153"/>
      <c r="B98" s="65" t="s">
        <v>456</v>
      </c>
      <c r="AH98" s="159">
        <f t="shared" ref="AH98:CF98" si="28">AH6+AH61+AH70+AH75+AH79+AH83+AH85+AH87</f>
        <v>1071</v>
      </c>
      <c r="AI98" s="159">
        <f t="shared" si="28"/>
        <v>1194</v>
      </c>
      <c r="AJ98" s="159">
        <f t="shared" si="28"/>
        <v>1476</v>
      </c>
      <c r="AK98" s="159">
        <f t="shared" si="28"/>
        <v>2096.33</v>
      </c>
      <c r="AL98" s="159">
        <f t="shared" si="28"/>
        <v>2419</v>
      </c>
      <c r="AM98" s="159">
        <f t="shared" si="28"/>
        <v>2704</v>
      </c>
      <c r="AN98" s="159">
        <f t="shared" si="28"/>
        <v>3117</v>
      </c>
      <c r="AO98" s="159">
        <f t="shared" si="28"/>
        <v>3515</v>
      </c>
      <c r="AP98" s="159">
        <f t="shared" si="28"/>
        <v>3782</v>
      </c>
      <c r="AQ98" s="159">
        <f t="shared" si="28"/>
        <v>3985</v>
      </c>
      <c r="AR98" s="159">
        <f t="shared" si="28"/>
        <v>4434.1280000000006</v>
      </c>
      <c r="AS98" s="159">
        <f t="shared" si="28"/>
        <v>5031.3342119219333</v>
      </c>
      <c r="AT98" s="159">
        <f t="shared" si="28"/>
        <v>5790.8220000000001</v>
      </c>
      <c r="AU98" s="159">
        <f t="shared" si="28"/>
        <v>6001.4549999999999</v>
      </c>
      <c r="AV98" s="159">
        <f t="shared" si="28"/>
        <v>7260.0259999999998</v>
      </c>
      <c r="AW98" s="159">
        <f t="shared" si="28"/>
        <v>8069.4830000000002</v>
      </c>
      <c r="AX98" s="159">
        <f t="shared" si="28"/>
        <v>8344.4640593971671</v>
      </c>
      <c r="AY98" s="159">
        <f t="shared" si="28"/>
        <v>8494.3502538867524</v>
      </c>
      <c r="AZ98" s="159">
        <f t="shared" si="28"/>
        <v>8602.025694728236</v>
      </c>
      <c r="BA98" s="159">
        <f t="shared" si="28"/>
        <v>8640.5586407757619</v>
      </c>
      <c r="BB98" s="159">
        <f t="shared" si="28"/>
        <v>8595.464433952191</v>
      </c>
      <c r="BC98" s="159">
        <f t="shared" si="28"/>
        <v>8942.0083998374503</v>
      </c>
      <c r="BD98" s="159">
        <f t="shared" si="28"/>
        <v>9531.7037557356707</v>
      </c>
      <c r="BE98" s="159">
        <f t="shared" si="28"/>
        <v>10294.057763499603</v>
      </c>
      <c r="BF98" s="159">
        <f t="shared" si="28"/>
        <v>10697.652014520467</v>
      </c>
      <c r="BG98" s="159">
        <f t="shared" si="28"/>
        <v>10903.644924357332</v>
      </c>
      <c r="BH98" s="159">
        <f t="shared" si="28"/>
        <v>12347.603465567412</v>
      </c>
      <c r="BI98" s="159">
        <f t="shared" si="28"/>
        <v>12833.50964645738</v>
      </c>
      <c r="BJ98" s="159">
        <f t="shared" si="28"/>
        <v>13779.58616835176</v>
      </c>
      <c r="BK98" s="159">
        <f t="shared" si="28"/>
        <v>14380.045118128428</v>
      </c>
      <c r="BL98" s="159">
        <f t="shared" si="28"/>
        <v>15553.985666372697</v>
      </c>
      <c r="BM98" s="159">
        <f t="shared" si="28"/>
        <v>16362.454703807016</v>
      </c>
      <c r="BN98" s="159">
        <f t="shared" si="28"/>
        <v>16766.754930850635</v>
      </c>
      <c r="BO98" s="159">
        <f t="shared" si="28"/>
        <v>16629.992018452118</v>
      </c>
      <c r="BP98" s="159">
        <f t="shared" si="28"/>
        <v>16184.951057678054</v>
      </c>
      <c r="BQ98" s="159">
        <f t="shared" si="28"/>
        <v>13608.902623134025</v>
      </c>
      <c r="BR98" s="159">
        <f t="shared" si="28"/>
        <v>13177.017597510659</v>
      </c>
      <c r="BS98" s="159">
        <f t="shared" si="28"/>
        <v>12622.370827631481</v>
      </c>
      <c r="BT98" s="159">
        <f t="shared" si="28"/>
        <v>12009.520813964671</v>
      </c>
      <c r="BU98" s="159">
        <f t="shared" si="28"/>
        <v>11521.359515350463</v>
      </c>
      <c r="BV98" s="159">
        <f t="shared" si="28"/>
        <v>11013.247955258557</v>
      </c>
      <c r="BW98" s="159">
        <f t="shared" si="28"/>
        <v>10842.478793169255</v>
      </c>
      <c r="BX98" s="159">
        <f t="shared" si="28"/>
        <v>10887.224614893938</v>
      </c>
      <c r="BY98" s="159">
        <f t="shared" si="28"/>
        <v>10540.313499860207</v>
      </c>
      <c r="BZ98" s="159">
        <f t="shared" si="28"/>
        <v>10884.765764696593</v>
      </c>
      <c r="CA98" s="159">
        <f t="shared" si="28"/>
        <v>11523.60948346817</v>
      </c>
      <c r="CB98" s="159">
        <f t="shared" si="28"/>
        <v>12304.784549511858</v>
      </c>
      <c r="CC98" s="159">
        <f t="shared" si="28"/>
        <v>12436.442483044373</v>
      </c>
      <c r="CD98" s="159">
        <f t="shared" si="28"/>
        <v>12364.107281441673</v>
      </c>
      <c r="CE98" s="159">
        <f t="shared" si="28"/>
        <v>12343.906161751951</v>
      </c>
      <c r="CF98" s="160">
        <f t="shared" si="28"/>
        <v>12619.365762503161</v>
      </c>
    </row>
    <row r="99" spans="1:84">
      <c r="A99" s="153"/>
      <c r="B99" s="65" t="s">
        <v>433</v>
      </c>
      <c r="AH99" s="159">
        <f t="shared" ref="AH99:CC99" si="29">AH11+AH62+AH71+AH76+AH45+AH50+AH53+AH54+AH77+AH80+AH81+AH84+SUM(AH88:AH90)</f>
        <v>1621</v>
      </c>
      <c r="AI99" s="159">
        <f t="shared" si="29"/>
        <v>1746</v>
      </c>
      <c r="AJ99" s="159">
        <f t="shared" si="29"/>
        <v>2354</v>
      </c>
      <c r="AK99" s="159">
        <f t="shared" si="29"/>
        <v>3760.92</v>
      </c>
      <c r="AL99" s="159">
        <f t="shared" si="29"/>
        <v>5498</v>
      </c>
      <c r="AM99" s="159">
        <f t="shared" si="29"/>
        <v>6745</v>
      </c>
      <c r="AN99" s="159">
        <f t="shared" si="29"/>
        <v>7666</v>
      </c>
      <c r="AO99" s="159">
        <f t="shared" si="29"/>
        <v>8717</v>
      </c>
      <c r="AP99" s="159">
        <f t="shared" si="29"/>
        <v>9394</v>
      </c>
      <c r="AQ99" s="159">
        <f t="shared" si="29"/>
        <v>9387.7080000000005</v>
      </c>
      <c r="AR99" s="159">
        <f t="shared" si="29"/>
        <v>8665.8220000000001</v>
      </c>
      <c r="AS99" s="159">
        <f t="shared" si="29"/>
        <v>9037.4317880780673</v>
      </c>
      <c r="AT99" s="159">
        <f t="shared" si="29"/>
        <v>10852.014999999998</v>
      </c>
      <c r="AU99" s="159">
        <f t="shared" si="29"/>
        <v>14083.792899511733</v>
      </c>
      <c r="AV99" s="159">
        <f t="shared" si="29"/>
        <v>18054.872000000003</v>
      </c>
      <c r="AW99" s="159">
        <f t="shared" si="29"/>
        <v>20526.009000000005</v>
      </c>
      <c r="AX99" s="159">
        <f t="shared" si="29"/>
        <v>21777.352154602828</v>
      </c>
      <c r="AY99" s="159">
        <f t="shared" si="29"/>
        <v>23126.355372113245</v>
      </c>
      <c r="AZ99" s="159">
        <f t="shared" si="29"/>
        <v>23596.575062271761</v>
      </c>
      <c r="BA99" s="159">
        <f t="shared" si="29"/>
        <v>22813.948107224242</v>
      </c>
      <c r="BB99" s="159">
        <f t="shared" si="29"/>
        <v>22418.676401047804</v>
      </c>
      <c r="BC99" s="159">
        <f t="shared" si="29"/>
        <v>21599.330742630242</v>
      </c>
      <c r="BD99" s="159">
        <f t="shared" si="29"/>
        <v>19899.894698082491</v>
      </c>
      <c r="BE99" s="159">
        <f t="shared" si="29"/>
        <v>20373.0289045305</v>
      </c>
      <c r="BF99" s="159">
        <f t="shared" si="29"/>
        <v>21296.976694947112</v>
      </c>
      <c r="BG99" s="159">
        <f t="shared" si="29"/>
        <v>22121.324932195923</v>
      </c>
      <c r="BH99" s="159">
        <f t="shared" si="29"/>
        <v>22351.822582913006</v>
      </c>
      <c r="BI99" s="159">
        <f t="shared" si="29"/>
        <v>22518.823883184625</v>
      </c>
      <c r="BJ99" s="159">
        <f t="shared" si="29"/>
        <v>23392.650364503712</v>
      </c>
      <c r="BK99" s="159">
        <f t="shared" si="29"/>
        <v>24316.036793454667</v>
      </c>
      <c r="BL99" s="159">
        <f t="shared" si="29"/>
        <v>25412.856934317304</v>
      </c>
      <c r="BM99" s="159">
        <f t="shared" si="29"/>
        <v>30333.368116922975</v>
      </c>
      <c r="BN99" s="159">
        <f t="shared" si="29"/>
        <v>31998.108116931067</v>
      </c>
      <c r="BO99" s="159">
        <f t="shared" si="29"/>
        <v>33310.027421227693</v>
      </c>
      <c r="BP99" s="159">
        <f t="shared" si="29"/>
        <v>35221.006228371945</v>
      </c>
      <c r="BQ99" s="159">
        <f t="shared" si="29"/>
        <v>32562.023201492138</v>
      </c>
      <c r="BR99" s="159">
        <f t="shared" si="29"/>
        <v>32663.702577279339</v>
      </c>
      <c r="BS99" s="159">
        <f t="shared" si="29"/>
        <v>32783.285416648519</v>
      </c>
      <c r="BT99" s="159">
        <f t="shared" si="29"/>
        <v>32922.514653065344</v>
      </c>
      <c r="BU99" s="159">
        <f t="shared" si="29"/>
        <v>34033.910565109531</v>
      </c>
      <c r="BV99" s="159">
        <f t="shared" si="29"/>
        <v>36766.022890069835</v>
      </c>
      <c r="BW99" s="159">
        <f t="shared" si="29"/>
        <v>42502.649658290917</v>
      </c>
      <c r="BX99" s="159">
        <f t="shared" si="29"/>
        <v>60575.130503440014</v>
      </c>
      <c r="BY99" s="159">
        <f t="shared" si="29"/>
        <v>60824.784955057396</v>
      </c>
      <c r="BZ99" s="159">
        <f t="shared" si="29"/>
        <v>60543.827601163503</v>
      </c>
      <c r="CA99" s="159">
        <f t="shared" si="29"/>
        <v>69333.661459420691</v>
      </c>
      <c r="CB99" s="159">
        <f t="shared" si="29"/>
        <v>82765.036911987438</v>
      </c>
      <c r="CC99" s="159">
        <f t="shared" si="29"/>
        <v>90128.558635550289</v>
      </c>
      <c r="CD99" s="159">
        <f t="shared" ref="CD99:CE99" si="30">CD11+CD62+CD71+CD76+CD45+CD50+CD53+CD54+CD77+CD80+CD81+CD84+SUM(CD88:CD90)</f>
        <v>92159.998717917813</v>
      </c>
      <c r="CE99" s="159">
        <f t="shared" si="30"/>
        <v>94017.460674172151</v>
      </c>
      <c r="CF99" s="160">
        <f t="shared" ref="CF99" si="31">CF11+CF62+CF71+CF76+CF45+CF50+CF53+CF54+CF77+CF80+CF81+CF84+SUM(CF88:CF90)</f>
        <v>97056.86243645892</v>
      </c>
    </row>
    <row r="100" spans="1:84" s="109" customFormat="1">
      <c r="A100" s="170"/>
      <c r="B100" s="109" t="s">
        <v>176</v>
      </c>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47">
        <f>AH99+AH98</f>
        <v>2692</v>
      </c>
      <c r="AI100" s="47">
        <f t="shared" ref="AI100:CF100" si="32">AI99+AI98</f>
        <v>2940</v>
      </c>
      <c r="AJ100" s="47">
        <f t="shared" si="32"/>
        <v>3830</v>
      </c>
      <c r="AK100" s="47">
        <f t="shared" si="32"/>
        <v>5857.25</v>
      </c>
      <c r="AL100" s="47">
        <f t="shared" si="32"/>
        <v>7917</v>
      </c>
      <c r="AM100" s="47">
        <f t="shared" si="32"/>
        <v>9449</v>
      </c>
      <c r="AN100" s="47">
        <f t="shared" si="32"/>
        <v>10783</v>
      </c>
      <c r="AO100" s="47">
        <f t="shared" si="32"/>
        <v>12232</v>
      </c>
      <c r="AP100" s="47">
        <f t="shared" si="32"/>
        <v>13176</v>
      </c>
      <c r="AQ100" s="47">
        <f t="shared" si="32"/>
        <v>13372.708000000001</v>
      </c>
      <c r="AR100" s="47">
        <f t="shared" si="32"/>
        <v>13099.95</v>
      </c>
      <c r="AS100" s="47">
        <f t="shared" si="32"/>
        <v>14068.766</v>
      </c>
      <c r="AT100" s="47">
        <f t="shared" si="32"/>
        <v>16642.837</v>
      </c>
      <c r="AU100" s="47">
        <f t="shared" si="32"/>
        <v>20085.247899511734</v>
      </c>
      <c r="AV100" s="47">
        <f t="shared" si="32"/>
        <v>25314.898000000001</v>
      </c>
      <c r="AW100" s="47">
        <f t="shared" si="32"/>
        <v>28595.492000000006</v>
      </c>
      <c r="AX100" s="47">
        <f t="shared" si="32"/>
        <v>30121.816213999995</v>
      </c>
      <c r="AY100" s="47">
        <f t="shared" si="32"/>
        <v>31620.705625999995</v>
      </c>
      <c r="AZ100" s="47">
        <f t="shared" si="32"/>
        <v>32198.600756999997</v>
      </c>
      <c r="BA100" s="47">
        <f t="shared" si="32"/>
        <v>31454.506748000003</v>
      </c>
      <c r="BB100" s="47">
        <f t="shared" si="32"/>
        <v>31014.140834999995</v>
      </c>
      <c r="BC100" s="47">
        <f t="shared" si="32"/>
        <v>30541.339142467692</v>
      </c>
      <c r="BD100" s="47">
        <f t="shared" si="32"/>
        <v>29431.598453818162</v>
      </c>
      <c r="BE100" s="47">
        <f t="shared" si="32"/>
        <v>30667.086668030104</v>
      </c>
      <c r="BF100" s="47">
        <f t="shared" si="32"/>
        <v>31994.628709467579</v>
      </c>
      <c r="BG100" s="47">
        <f t="shared" si="32"/>
        <v>33024.969856553253</v>
      </c>
      <c r="BH100" s="47">
        <f t="shared" si="32"/>
        <v>34699.426048480418</v>
      </c>
      <c r="BI100" s="47">
        <f t="shared" si="32"/>
        <v>35352.333529642005</v>
      </c>
      <c r="BJ100" s="47">
        <f t="shared" si="32"/>
        <v>37172.236532855473</v>
      </c>
      <c r="BK100" s="47">
        <f t="shared" si="32"/>
        <v>38696.081911583096</v>
      </c>
      <c r="BL100" s="47">
        <f t="shared" si="32"/>
        <v>40966.842600689997</v>
      </c>
      <c r="BM100" s="47">
        <f t="shared" si="32"/>
        <v>46695.822820729991</v>
      </c>
      <c r="BN100" s="47">
        <f t="shared" si="32"/>
        <v>48764.863047781706</v>
      </c>
      <c r="BO100" s="47">
        <f t="shared" si="32"/>
        <v>49940.019439679811</v>
      </c>
      <c r="BP100" s="47">
        <f t="shared" si="32"/>
        <v>51405.957286049997</v>
      </c>
      <c r="BQ100" s="47">
        <f t="shared" si="32"/>
        <v>46170.92582462616</v>
      </c>
      <c r="BR100" s="47">
        <f t="shared" si="32"/>
        <v>45840.720174789996</v>
      </c>
      <c r="BS100" s="47">
        <f t="shared" si="32"/>
        <v>45405.656244279999</v>
      </c>
      <c r="BT100" s="47">
        <f t="shared" si="32"/>
        <v>44932.035467030015</v>
      </c>
      <c r="BU100" s="47">
        <f t="shared" si="32"/>
        <v>45555.270080459995</v>
      </c>
      <c r="BV100" s="47">
        <f t="shared" si="32"/>
        <v>47779.270845328392</v>
      </c>
      <c r="BW100" s="47">
        <f t="shared" si="32"/>
        <v>53345.128451460172</v>
      </c>
      <c r="BX100" s="47">
        <f t="shared" si="32"/>
        <v>71462.355118333944</v>
      </c>
      <c r="BY100" s="47">
        <f t="shared" si="32"/>
        <v>71365.098454917606</v>
      </c>
      <c r="BZ100" s="47">
        <f t="shared" si="32"/>
        <v>71428.593365860099</v>
      </c>
      <c r="CA100" s="47">
        <f t="shared" si="32"/>
        <v>80857.270942888863</v>
      </c>
      <c r="CB100" s="47">
        <f t="shared" si="32"/>
        <v>95069.82146149929</v>
      </c>
      <c r="CC100" s="47">
        <f t="shared" si="32"/>
        <v>102565.00111859466</v>
      </c>
      <c r="CD100" s="47">
        <f t="shared" si="32"/>
        <v>104524.10599935948</v>
      </c>
      <c r="CE100" s="47">
        <f t="shared" si="32"/>
        <v>106361.3668359241</v>
      </c>
      <c r="CF100" s="48">
        <f t="shared" si="32"/>
        <v>109676.22819896208</v>
      </c>
    </row>
    <row r="101" spans="1:84" ht="26.25" customHeight="1">
      <c r="A101" s="153"/>
      <c r="B101" s="109" t="s">
        <v>462</v>
      </c>
      <c r="AH101" s="159"/>
      <c r="AI101" s="159"/>
      <c r="AJ101" s="159"/>
      <c r="AK101" s="159"/>
      <c r="AL101" s="159"/>
      <c r="AM101" s="159"/>
      <c r="AN101" s="159"/>
      <c r="AO101" s="159"/>
      <c r="AP101" s="159"/>
      <c r="AQ101" s="159"/>
      <c r="AR101" s="159"/>
      <c r="AS101" s="159"/>
      <c r="AT101" s="159"/>
      <c r="AU101" s="159"/>
      <c r="AV101" s="159"/>
      <c r="AW101" s="159"/>
      <c r="AX101" s="159"/>
      <c r="AY101" s="159"/>
      <c r="AZ101" s="159"/>
      <c r="BA101" s="159"/>
      <c r="BB101" s="159"/>
      <c r="BC101" s="159"/>
      <c r="BD101" s="159"/>
      <c r="BE101" s="159"/>
      <c r="BF101" s="159"/>
      <c r="BG101" s="159"/>
      <c r="BH101" s="260" t="s">
        <v>427</v>
      </c>
      <c r="BI101" s="159"/>
      <c r="BJ101" s="159"/>
      <c r="BK101" s="159"/>
      <c r="BL101" s="260" t="s">
        <v>427</v>
      </c>
      <c r="BM101" s="159"/>
      <c r="BN101" s="159"/>
      <c r="BO101" s="159"/>
      <c r="BP101" s="159"/>
      <c r="BQ101" s="159"/>
      <c r="BR101" s="159"/>
      <c r="BS101" s="159"/>
      <c r="BT101" s="159"/>
      <c r="BU101" s="159"/>
      <c r="BV101" s="159"/>
      <c r="BW101" s="159"/>
      <c r="BX101" s="159"/>
      <c r="BY101" s="159"/>
      <c r="BZ101" s="159"/>
      <c r="CA101" s="159"/>
      <c r="CB101" s="159"/>
      <c r="CC101" s="159"/>
      <c r="CD101" s="159"/>
      <c r="CE101" s="159"/>
      <c r="CF101" s="160"/>
    </row>
    <row r="102" spans="1:84">
      <c r="A102" s="153"/>
      <c r="B102" s="63" t="s">
        <v>460</v>
      </c>
      <c r="AH102" s="159">
        <f t="shared" ref="AH102:BK102" si="33">AH37+AH65+AH83</f>
        <v>879.13660835202791</v>
      </c>
      <c r="AI102" s="159">
        <f t="shared" si="33"/>
        <v>965.71952684567862</v>
      </c>
      <c r="AJ102" s="159">
        <f t="shared" si="33"/>
        <v>1165.6784581666639</v>
      </c>
      <c r="AK102" s="159">
        <f t="shared" si="33"/>
        <v>1639.2650340306036</v>
      </c>
      <c r="AL102" s="159">
        <f t="shared" si="33"/>
        <v>1851.3099674185678</v>
      </c>
      <c r="AM102" s="159">
        <f t="shared" si="33"/>
        <v>2016.8889613949996</v>
      </c>
      <c r="AN102" s="159">
        <f t="shared" si="33"/>
        <v>2285.0079196275701</v>
      </c>
      <c r="AO102" s="159">
        <f t="shared" si="33"/>
        <v>2502.7997699406551</v>
      </c>
      <c r="AP102" s="159">
        <f t="shared" si="33"/>
        <v>2574.1306790081708</v>
      </c>
      <c r="AQ102" s="159">
        <f t="shared" si="33"/>
        <v>2604.1375405841391</v>
      </c>
      <c r="AR102" s="159">
        <f t="shared" si="33"/>
        <v>2958.032581333252</v>
      </c>
      <c r="AS102" s="159">
        <f t="shared" si="33"/>
        <v>3196.5630327702083</v>
      </c>
      <c r="AT102" s="159">
        <f t="shared" si="33"/>
        <v>3588.5128467443524</v>
      </c>
      <c r="AU102" s="159">
        <f t="shared" si="33"/>
        <v>4013.0219693975573</v>
      </c>
      <c r="AV102" s="159">
        <f t="shared" si="33"/>
        <v>4947.6392028615437</v>
      </c>
      <c r="AW102" s="159">
        <f t="shared" si="33"/>
        <v>5390.1946462719416</v>
      </c>
      <c r="AX102" s="159">
        <f t="shared" si="33"/>
        <v>5624.3306398979967</v>
      </c>
      <c r="AY102" s="159">
        <f t="shared" si="33"/>
        <v>5955.8548748241155</v>
      </c>
      <c r="AZ102" s="159">
        <f t="shared" si="33"/>
        <v>6094.6968416297641</v>
      </c>
      <c r="BA102" s="159">
        <f t="shared" si="33"/>
        <v>6209.4369681790304</v>
      </c>
      <c r="BB102" s="159">
        <f t="shared" si="33"/>
        <v>6235.793846672108</v>
      </c>
      <c r="BC102" s="159">
        <f t="shared" si="33"/>
        <v>6610.5244448185294</v>
      </c>
      <c r="BD102" s="159">
        <f t="shared" si="33"/>
        <v>7161.3827794828449</v>
      </c>
      <c r="BE102" s="159">
        <f t="shared" si="33"/>
        <v>7817.6821619821239</v>
      </c>
      <c r="BF102" s="159">
        <f t="shared" si="33"/>
        <v>8579.982507645871</v>
      </c>
      <c r="BG102" s="159">
        <f t="shared" si="33"/>
        <v>9007.604491842576</v>
      </c>
      <c r="BH102" s="239">
        <f t="shared" si="33"/>
        <v>10519.076117122559</v>
      </c>
      <c r="BI102" s="159">
        <f t="shared" si="33"/>
        <v>10990.213712341436</v>
      </c>
      <c r="BJ102" s="159">
        <f t="shared" si="33"/>
        <v>11749.973946554235</v>
      </c>
      <c r="BK102" s="159">
        <f t="shared" si="33"/>
        <v>12308.255202199914</v>
      </c>
      <c r="BL102" s="159">
        <f t="shared" ref="BL102:CF102" si="34">BL37+BL65+BL75+BL79+BL83+BL87</f>
        <v>12769.37405091318</v>
      </c>
      <c r="BM102" s="159">
        <f t="shared" si="34"/>
        <v>13485.278884461528</v>
      </c>
      <c r="BN102" s="159">
        <f t="shared" si="34"/>
        <v>13776.993584378495</v>
      </c>
      <c r="BO102" s="159">
        <f t="shared" si="34"/>
        <v>13629.556631362422</v>
      </c>
      <c r="BP102" s="159">
        <f t="shared" si="34"/>
        <v>13321.914565692789</v>
      </c>
      <c r="BQ102" s="159">
        <f t="shared" si="34"/>
        <v>12961.116992112904</v>
      </c>
      <c r="BR102" s="159">
        <f t="shared" si="34"/>
        <v>12603.588065432599</v>
      </c>
      <c r="BS102" s="159">
        <f t="shared" si="34"/>
        <v>12139.565133600741</v>
      </c>
      <c r="BT102" s="159">
        <f t="shared" si="34"/>
        <v>11644.694403247282</v>
      </c>
      <c r="BU102" s="159">
        <f t="shared" si="34"/>
        <v>11296.249894133553</v>
      </c>
      <c r="BV102" s="159">
        <f t="shared" si="34"/>
        <v>10910.848339015991</v>
      </c>
      <c r="BW102" s="159">
        <f t="shared" si="34"/>
        <v>10756.106788400457</v>
      </c>
      <c r="BX102" s="159">
        <f t="shared" si="34"/>
        <v>10831.431974540646</v>
      </c>
      <c r="BY102" s="159">
        <f t="shared" si="34"/>
        <v>10521.02673009836</v>
      </c>
      <c r="BZ102" s="159">
        <f t="shared" si="34"/>
        <v>10849.410162628397</v>
      </c>
      <c r="CA102" s="159">
        <f t="shared" si="34"/>
        <v>11450.719237874782</v>
      </c>
      <c r="CB102" s="159">
        <f t="shared" si="34"/>
        <v>12245.000714595773</v>
      </c>
      <c r="CC102" s="159">
        <f t="shared" si="34"/>
        <v>12375.094908979079</v>
      </c>
      <c r="CD102" s="159">
        <f t="shared" si="34"/>
        <v>12288.476535013137</v>
      </c>
      <c r="CE102" s="159">
        <f t="shared" si="34"/>
        <v>12280.270710034934</v>
      </c>
      <c r="CF102" s="160">
        <f t="shared" si="34"/>
        <v>12573.711207454089</v>
      </c>
    </row>
    <row r="103" spans="1:84">
      <c r="A103" s="153"/>
      <c r="B103" s="63" t="s">
        <v>452</v>
      </c>
      <c r="AH103" s="159">
        <f t="shared" ref="AH103:CF103" si="35">AH38+AH66</f>
        <v>173.98603128178249</v>
      </c>
      <c r="AI103" s="159">
        <f t="shared" si="35"/>
        <v>191.91759828256252</v>
      </c>
      <c r="AJ103" s="159">
        <f t="shared" si="35"/>
        <v>231.39129284350997</v>
      </c>
      <c r="AK103" s="159">
        <f t="shared" si="35"/>
        <v>298.96993997116317</v>
      </c>
      <c r="AL103" s="159">
        <f t="shared" si="35"/>
        <v>388.36914883756549</v>
      </c>
      <c r="AM103" s="159">
        <f t="shared" si="35"/>
        <v>442.99125490758956</v>
      </c>
      <c r="AN103" s="159">
        <f t="shared" si="35"/>
        <v>492.20964010500967</v>
      </c>
      <c r="AO103" s="159">
        <f t="shared" si="35"/>
        <v>558.88540844568683</v>
      </c>
      <c r="AP103" s="159">
        <f t="shared" si="35"/>
        <v>645.40178856227408</v>
      </c>
      <c r="AQ103" s="159">
        <f t="shared" si="35"/>
        <v>660.33447330565866</v>
      </c>
      <c r="AR103" s="159">
        <f t="shared" si="35"/>
        <v>749.87724320652671</v>
      </c>
      <c r="AS103" s="159">
        <f t="shared" si="35"/>
        <v>886.22282284645803</v>
      </c>
      <c r="AT103" s="159">
        <f t="shared" si="35"/>
        <v>1140.0778012292672</v>
      </c>
      <c r="AU103" s="159">
        <f t="shared" si="35"/>
        <v>1450.0592963380868</v>
      </c>
      <c r="AV103" s="159">
        <f t="shared" si="35"/>
        <v>1976.8686907194983</v>
      </c>
      <c r="AW103" s="159">
        <f t="shared" si="35"/>
        <v>2532.5381014695945</v>
      </c>
      <c r="AX103" s="159">
        <f t="shared" si="35"/>
        <v>3215.7905667483042</v>
      </c>
      <c r="AY103" s="159">
        <f t="shared" si="35"/>
        <v>3832.4483674293779</v>
      </c>
      <c r="AZ103" s="159">
        <f t="shared" si="35"/>
        <v>4268.1013320393704</v>
      </c>
      <c r="BA103" s="159">
        <f t="shared" si="35"/>
        <v>4557.5242449501457</v>
      </c>
      <c r="BB103" s="159">
        <f t="shared" si="35"/>
        <v>4887.2047576060413</v>
      </c>
      <c r="BC103" s="159">
        <f t="shared" si="35"/>
        <v>5193.2776606713469</v>
      </c>
      <c r="BD103" s="159">
        <f t="shared" si="35"/>
        <v>5572.4760072038625</v>
      </c>
      <c r="BE103" s="159">
        <f t="shared" si="35"/>
        <v>6049.1470342251359</v>
      </c>
      <c r="BF103" s="159">
        <f t="shared" si="35"/>
        <v>6757.3072068304691</v>
      </c>
      <c r="BG103" s="159">
        <f t="shared" si="35"/>
        <v>6984.0724574320702</v>
      </c>
      <c r="BH103" s="239">
        <f t="shared" si="35"/>
        <v>7155.297257357598</v>
      </c>
      <c r="BI103" s="159">
        <f t="shared" si="35"/>
        <v>7422.888283572589</v>
      </c>
      <c r="BJ103" s="159">
        <f t="shared" si="35"/>
        <v>7861.5580073674555</v>
      </c>
      <c r="BK103" s="159">
        <f t="shared" si="35"/>
        <v>8639.3355645641968</v>
      </c>
      <c r="BL103" s="159">
        <f t="shared" si="35"/>
        <v>9276.4901575728472</v>
      </c>
      <c r="BM103" s="159">
        <f t="shared" si="35"/>
        <v>10483.020756598369</v>
      </c>
      <c r="BN103" s="159">
        <f t="shared" si="35"/>
        <v>11086.344482750013</v>
      </c>
      <c r="BO103" s="159">
        <f t="shared" si="35"/>
        <v>11794.398626656106</v>
      </c>
      <c r="BP103" s="159">
        <f t="shared" si="35"/>
        <v>12942.535004600777</v>
      </c>
      <c r="BQ103" s="159">
        <f t="shared" si="35"/>
        <v>14063.187178853328</v>
      </c>
      <c r="BR103" s="159">
        <f t="shared" si="35"/>
        <v>15858.310024490012</v>
      </c>
      <c r="BS103" s="159">
        <f t="shared" si="35"/>
        <v>16992.538506485587</v>
      </c>
      <c r="BT103" s="159">
        <f t="shared" si="35"/>
        <v>17112.703017291027</v>
      </c>
      <c r="BU103" s="159">
        <f t="shared" si="35"/>
        <v>17349.916306110354</v>
      </c>
      <c r="BV103" s="159">
        <f t="shared" si="35"/>
        <v>16806.873433414352</v>
      </c>
      <c r="BW103" s="159">
        <f t="shared" si="35"/>
        <v>15009.586781133727</v>
      </c>
      <c r="BX103" s="159">
        <f t="shared" si="35"/>
        <v>14293.157338841358</v>
      </c>
      <c r="BY103" s="159">
        <f t="shared" si="35"/>
        <v>13218.126918418213</v>
      </c>
      <c r="BZ103" s="159">
        <f t="shared" si="35"/>
        <v>12312.482049445607</v>
      </c>
      <c r="CA103" s="159">
        <f t="shared" si="35"/>
        <v>12335.626615368092</v>
      </c>
      <c r="CB103" s="159">
        <f t="shared" si="35"/>
        <v>12355.496521395649</v>
      </c>
      <c r="CC103" s="159">
        <f t="shared" si="35"/>
        <v>11142.866947987755</v>
      </c>
      <c r="CD103" s="159">
        <f t="shared" si="35"/>
        <v>10052.535249184601</v>
      </c>
      <c r="CE103" s="159">
        <f t="shared" si="35"/>
        <v>9391.0592283250298</v>
      </c>
      <c r="CF103" s="160">
        <f t="shared" si="35"/>
        <v>7133.219959352451</v>
      </c>
    </row>
    <row r="104" spans="1:84">
      <c r="A104" s="153"/>
      <c r="B104" s="63" t="s">
        <v>453</v>
      </c>
      <c r="AH104" s="159">
        <f t="shared" ref="AH104:CF104" si="36">AH39+AH67+AH54</f>
        <v>319.93644801641562</v>
      </c>
      <c r="AI104" s="159">
        <f t="shared" si="36"/>
        <v>346.39406349637238</v>
      </c>
      <c r="AJ104" s="159">
        <f t="shared" si="36"/>
        <v>429.15025325874183</v>
      </c>
      <c r="AK104" s="159">
        <f t="shared" si="36"/>
        <v>653.10198282576016</v>
      </c>
      <c r="AL104" s="159">
        <f t="shared" si="36"/>
        <v>904.06405172775965</v>
      </c>
      <c r="AM104" s="159">
        <f t="shared" si="36"/>
        <v>1124.9093961708841</v>
      </c>
      <c r="AN104" s="159">
        <f t="shared" si="36"/>
        <v>1274.2921638369685</v>
      </c>
      <c r="AO104" s="159">
        <f t="shared" si="36"/>
        <v>1495.4115737735642</v>
      </c>
      <c r="AP104" s="159">
        <f t="shared" si="36"/>
        <v>1661.4935640754265</v>
      </c>
      <c r="AQ104" s="159">
        <f t="shared" si="36"/>
        <v>1734.0699943599564</v>
      </c>
      <c r="AR104" s="159">
        <f t="shared" si="36"/>
        <v>1580.561455</v>
      </c>
      <c r="AS104" s="159">
        <f t="shared" si="36"/>
        <v>1740.6311500000002</v>
      </c>
      <c r="AT104" s="159">
        <f t="shared" si="36"/>
        <v>2198.6880353333336</v>
      </c>
      <c r="AU104" s="159">
        <f t="shared" si="36"/>
        <v>2914.7150026666668</v>
      </c>
      <c r="AV104" s="159">
        <f t="shared" si="36"/>
        <v>3586.7719856666668</v>
      </c>
      <c r="AW104" s="159">
        <f t="shared" si="36"/>
        <v>4044.0053453333339</v>
      </c>
      <c r="AX104" s="159">
        <f t="shared" si="36"/>
        <v>4664.6398293619486</v>
      </c>
      <c r="AY104" s="159">
        <f t="shared" si="36"/>
        <v>5054.6330278276318</v>
      </c>
      <c r="AZ104" s="159">
        <f t="shared" si="36"/>
        <v>5259.3567779938894</v>
      </c>
      <c r="BA104" s="159">
        <f t="shared" si="36"/>
        <v>5099.244864133073</v>
      </c>
      <c r="BB104" s="159">
        <f t="shared" si="36"/>
        <v>4991.3620183747407</v>
      </c>
      <c r="BC104" s="159">
        <f t="shared" si="36"/>
        <v>4913.0941428824599</v>
      </c>
      <c r="BD104" s="159">
        <f t="shared" si="36"/>
        <v>4799.9691073019958</v>
      </c>
      <c r="BE104" s="159">
        <f t="shared" si="36"/>
        <v>4786.4497117072478</v>
      </c>
      <c r="BF104" s="159">
        <f t="shared" si="36"/>
        <v>4874.2798953002002</v>
      </c>
      <c r="BG104" s="159">
        <f t="shared" si="36"/>
        <v>5164.6116047330152</v>
      </c>
      <c r="BH104" s="239">
        <f t="shared" si="36"/>
        <v>5448.2936791109623</v>
      </c>
      <c r="BI104" s="159">
        <f t="shared" si="36"/>
        <v>5628.494077749363</v>
      </c>
      <c r="BJ104" s="159">
        <f t="shared" si="36"/>
        <v>5792.8778503610465</v>
      </c>
      <c r="BK104" s="159">
        <f t="shared" si="36"/>
        <v>6075.7958651793906</v>
      </c>
      <c r="BL104" s="159">
        <f t="shared" si="36"/>
        <v>5411.6156377595216</v>
      </c>
      <c r="BM104" s="159">
        <f t="shared" si="36"/>
        <v>5790.5689146122786</v>
      </c>
      <c r="BN104" s="159">
        <f t="shared" si="36"/>
        <v>5557.5086604960225</v>
      </c>
      <c r="BO104" s="159">
        <f t="shared" si="36"/>
        <v>5165.5461284125304</v>
      </c>
      <c r="BP104" s="159">
        <f t="shared" si="36"/>
        <v>4793.2542106087767</v>
      </c>
      <c r="BQ104" s="159">
        <f t="shared" si="36"/>
        <v>4336.1105307043927</v>
      </c>
      <c r="BR104" s="159">
        <f t="shared" si="36"/>
        <v>3999.7340292388521</v>
      </c>
      <c r="BS104" s="159">
        <f t="shared" si="36"/>
        <v>3751.499532023573</v>
      </c>
      <c r="BT104" s="159">
        <f t="shared" si="36"/>
        <v>3439.870904090169</v>
      </c>
      <c r="BU104" s="159">
        <f t="shared" si="36"/>
        <v>3179.2606915601668</v>
      </c>
      <c r="BV104" s="159">
        <f t="shared" si="36"/>
        <v>2722.9660269089313</v>
      </c>
      <c r="BW104" s="159">
        <f t="shared" si="36"/>
        <v>1856.7084095479609</v>
      </c>
      <c r="BX104" s="159">
        <f t="shared" si="36"/>
        <v>1397.5728624543619</v>
      </c>
      <c r="BY104" s="159">
        <f t="shared" si="36"/>
        <v>965.25140314372129</v>
      </c>
      <c r="BZ104" s="159">
        <f t="shared" si="36"/>
        <v>804.6530216125509</v>
      </c>
      <c r="CA104" s="159">
        <f t="shared" si="36"/>
        <v>593.74910461684442</v>
      </c>
      <c r="CB104" s="159">
        <f t="shared" si="36"/>
        <v>463.152600046646</v>
      </c>
      <c r="CC104" s="159">
        <f t="shared" si="36"/>
        <v>77.641696326273163</v>
      </c>
      <c r="CD104" s="159">
        <f t="shared" si="36"/>
        <v>0.19509637057454751</v>
      </c>
      <c r="CE104" s="159">
        <f t="shared" si="36"/>
        <v>0</v>
      </c>
      <c r="CF104" s="160">
        <f t="shared" si="36"/>
        <v>0</v>
      </c>
    </row>
    <row r="105" spans="1:84">
      <c r="A105" s="153"/>
      <c r="B105" s="63" t="s">
        <v>454</v>
      </c>
      <c r="AH105" s="159">
        <f t="shared" ref="AH105:CA105" si="37">AH40+AH68</f>
        <v>589.28593923698281</v>
      </c>
      <c r="AI105" s="159">
        <f t="shared" si="37"/>
        <v>612.90867110654028</v>
      </c>
      <c r="AJ105" s="159">
        <f t="shared" si="37"/>
        <v>899.30659876913808</v>
      </c>
      <c r="AK105" s="159">
        <f t="shared" si="37"/>
        <v>1650.6381737850329</v>
      </c>
      <c r="AL105" s="159">
        <f t="shared" si="37"/>
        <v>2705.192373541026</v>
      </c>
      <c r="AM105" s="159">
        <f t="shared" si="37"/>
        <v>3411.740746875093</v>
      </c>
      <c r="AN105" s="159">
        <f t="shared" si="37"/>
        <v>3880.0491470459629</v>
      </c>
      <c r="AO105" s="159">
        <f t="shared" si="37"/>
        <v>4386.0520547680844</v>
      </c>
      <c r="AP105" s="159">
        <f t="shared" si="37"/>
        <v>4557.4233486582634</v>
      </c>
      <c r="AQ105" s="159">
        <f t="shared" si="37"/>
        <v>4272.8837086708436</v>
      </c>
      <c r="AR105" s="159">
        <f t="shared" si="37"/>
        <v>3439.072944</v>
      </c>
      <c r="AS105" s="159">
        <f t="shared" si="37"/>
        <v>3132.390277</v>
      </c>
      <c r="AT105" s="159">
        <f t="shared" si="37"/>
        <v>3562.720902</v>
      </c>
      <c r="AU105" s="159">
        <f t="shared" si="37"/>
        <v>5083.328547666667</v>
      </c>
      <c r="AV105" s="159">
        <f t="shared" si="37"/>
        <v>6720.6649470000002</v>
      </c>
      <c r="AW105" s="159">
        <f t="shared" si="37"/>
        <v>7298.4704266666668</v>
      </c>
      <c r="AX105" s="159">
        <f t="shared" si="37"/>
        <v>6770.7275243945533</v>
      </c>
      <c r="AY105" s="159">
        <f t="shared" si="37"/>
        <v>6492.3000610574099</v>
      </c>
      <c r="AZ105" s="159">
        <f t="shared" si="37"/>
        <v>5879.4303849678172</v>
      </c>
      <c r="BA105" s="159">
        <f t="shared" si="37"/>
        <v>4802.2826039972833</v>
      </c>
      <c r="BB105" s="159">
        <f t="shared" si="37"/>
        <v>4189.3568789879755</v>
      </c>
      <c r="BC105" s="159">
        <f t="shared" si="37"/>
        <v>3725.1490612666144</v>
      </c>
      <c r="BD105" s="159">
        <f t="shared" si="37"/>
        <v>3216.000235508508</v>
      </c>
      <c r="BE105" s="159">
        <f t="shared" si="37"/>
        <v>2852.9186309288407</v>
      </c>
      <c r="BF105" s="159">
        <f t="shared" si="37"/>
        <v>2869.2711366405547</v>
      </c>
      <c r="BG105" s="159">
        <f t="shared" si="37"/>
        <v>2752.8634056763035</v>
      </c>
      <c r="BH105" s="239">
        <f t="shared" si="37"/>
        <v>2704.1797888204469</v>
      </c>
      <c r="BI105" s="159">
        <f t="shared" si="37"/>
        <v>2961.0306207566055</v>
      </c>
      <c r="BJ105" s="159">
        <f t="shared" si="37"/>
        <v>3194.7994910607176</v>
      </c>
      <c r="BK105" s="159">
        <f t="shared" si="37"/>
        <v>3133.2427400280239</v>
      </c>
      <c r="BL105" s="159">
        <f t="shared" si="37"/>
        <v>3776.0860778774304</v>
      </c>
      <c r="BM105" s="159">
        <f t="shared" si="37"/>
        <v>6328.0440266974529</v>
      </c>
      <c r="BN105" s="159">
        <f t="shared" si="37"/>
        <v>6741.1689729287364</v>
      </c>
      <c r="BO105" s="159">
        <f t="shared" si="37"/>
        <v>7583.2088016023854</v>
      </c>
      <c r="BP105" s="159">
        <f t="shared" si="37"/>
        <v>8151.6434438887918</v>
      </c>
      <c r="BQ105" s="159">
        <f t="shared" si="37"/>
        <v>7053.2625445483209</v>
      </c>
      <c r="BR105" s="159">
        <f t="shared" si="37"/>
        <v>5107.5159623545978</v>
      </c>
      <c r="BS105" s="159">
        <f t="shared" si="37"/>
        <v>3920.384057256696</v>
      </c>
      <c r="BT105" s="159">
        <f t="shared" si="37"/>
        <v>3247.841348372327</v>
      </c>
      <c r="BU105" s="159">
        <f t="shared" si="37"/>
        <v>2894.4322317035239</v>
      </c>
      <c r="BV105" s="159">
        <f t="shared" si="37"/>
        <v>2249.3313145094244</v>
      </c>
      <c r="BW105" s="159">
        <f t="shared" si="37"/>
        <v>1131.4374948941679</v>
      </c>
      <c r="BX105" s="159">
        <f t="shared" si="37"/>
        <v>811.30230992684687</v>
      </c>
      <c r="BY105" s="159">
        <f t="shared" si="37"/>
        <v>560.29455928283539</v>
      </c>
      <c r="BZ105" s="159">
        <f t="shared" si="37"/>
        <v>390.83379843184338</v>
      </c>
      <c r="CA105" s="159">
        <f t="shared" si="37"/>
        <v>241.11707605065618</v>
      </c>
      <c r="CB105" s="159"/>
      <c r="CC105" s="159"/>
      <c r="CD105" s="159"/>
      <c r="CE105" s="159"/>
      <c r="CF105" s="160"/>
    </row>
    <row r="106" spans="1:84">
      <c r="A106" s="153"/>
      <c r="B106" s="63" t="s">
        <v>455</v>
      </c>
      <c r="AH106" s="159">
        <f t="shared" ref="AH106:BK106" si="38">AH41+AH69+AH84+AH77+AH90</f>
        <v>32.148709316448112</v>
      </c>
      <c r="AI106" s="159">
        <f t="shared" si="38"/>
        <v>38.97968426884615</v>
      </c>
      <c r="AJ106" s="159">
        <f t="shared" si="38"/>
        <v>49.587750808100012</v>
      </c>
      <c r="AK106" s="159">
        <f t="shared" si="38"/>
        <v>71.310338887440281</v>
      </c>
      <c r="AL106" s="159">
        <f t="shared" si="38"/>
        <v>96.597852725081168</v>
      </c>
      <c r="AM106" s="159">
        <f t="shared" si="38"/>
        <v>124.50707515143412</v>
      </c>
      <c r="AN106" s="159">
        <f t="shared" si="38"/>
        <v>150.6705316344889</v>
      </c>
      <c r="AO106" s="159">
        <f t="shared" si="38"/>
        <v>159.73148035772317</v>
      </c>
      <c r="AP106" s="159">
        <f t="shared" si="38"/>
        <v>195.97505862919874</v>
      </c>
      <c r="AQ106" s="159">
        <f t="shared" si="38"/>
        <v>258.28365007940278</v>
      </c>
      <c r="AR106" s="159">
        <f t="shared" si="38"/>
        <v>411.38882312688787</v>
      </c>
      <c r="AS106" s="159">
        <f t="shared" si="38"/>
        <v>455.14843404999999</v>
      </c>
      <c r="AT106" s="159">
        <f t="shared" si="38"/>
        <v>645.26082318101385</v>
      </c>
      <c r="AU106" s="159">
        <f t="shared" si="38"/>
        <v>856.35281221506784</v>
      </c>
      <c r="AV106" s="159">
        <f t="shared" si="38"/>
        <v>844.27257532492695</v>
      </c>
      <c r="AW106" s="159">
        <f t="shared" si="38"/>
        <v>1033.4909411552298</v>
      </c>
      <c r="AX106" s="159">
        <f t="shared" si="38"/>
        <v>1247.4996111688147</v>
      </c>
      <c r="AY106" s="159">
        <f t="shared" si="38"/>
        <v>1508.3036882910108</v>
      </c>
      <c r="AZ106" s="159">
        <f t="shared" si="38"/>
        <v>1594.8588100213278</v>
      </c>
      <c r="BA106" s="159">
        <f t="shared" si="38"/>
        <v>1613.5475461451074</v>
      </c>
      <c r="BB106" s="159">
        <f t="shared" si="38"/>
        <v>1492.1641801279961</v>
      </c>
      <c r="BC106" s="159">
        <f t="shared" si="38"/>
        <v>1222.4332864910332</v>
      </c>
      <c r="BD106" s="159">
        <f t="shared" si="38"/>
        <v>1156.5421772762502</v>
      </c>
      <c r="BE106" s="159">
        <f t="shared" si="38"/>
        <v>1171.3003434271991</v>
      </c>
      <c r="BF106" s="159">
        <f t="shared" si="38"/>
        <v>1211.7469810897792</v>
      </c>
      <c r="BG106" s="159">
        <f t="shared" si="38"/>
        <v>1387.5201185816741</v>
      </c>
      <c r="BH106" s="239">
        <f t="shared" si="38"/>
        <v>1685.327243150504</v>
      </c>
      <c r="BI106" s="159">
        <f t="shared" si="38"/>
        <v>1794.3802710649381</v>
      </c>
      <c r="BJ106" s="159">
        <f t="shared" si="38"/>
        <v>2140.2751083046505</v>
      </c>
      <c r="BK106" s="159">
        <f t="shared" si="38"/>
        <v>2305.2949801281179</v>
      </c>
      <c r="BL106" s="159">
        <f t="shared" ref="BL106:BY106" si="39">BL41+BL69+BL80+BL84+BL85+BL76+BL77+BL88+BL90</f>
        <v>3718.1819347192895</v>
      </c>
      <c r="BM106" s="159">
        <f t="shared" si="39"/>
        <v>4693.1595836145716</v>
      </c>
      <c r="BN106" s="159">
        <f t="shared" si="39"/>
        <v>5695.0183081689056</v>
      </c>
      <c r="BO106" s="159">
        <f t="shared" si="39"/>
        <v>6071.8946420392685</v>
      </c>
      <c r="BP106" s="159">
        <f t="shared" si="39"/>
        <v>6688.3707366013268</v>
      </c>
      <c r="BQ106" s="159">
        <f t="shared" si="39"/>
        <v>7293.6364155047495</v>
      </c>
      <c r="BR106" s="159">
        <f t="shared" si="39"/>
        <v>7824.3113468613537</v>
      </c>
      <c r="BS106" s="159">
        <f t="shared" si="39"/>
        <v>8030.5614153211072</v>
      </c>
      <c r="BT106" s="159">
        <f t="shared" si="39"/>
        <v>7841.9886525860575</v>
      </c>
      <c r="BU106" s="159">
        <f t="shared" si="39"/>
        <v>7470.260516473104</v>
      </c>
      <c r="BV106" s="159">
        <f t="shared" si="39"/>
        <v>6921.7056292662683</v>
      </c>
      <c r="BW106" s="159">
        <f t="shared" si="39"/>
        <v>6185.3757166810492</v>
      </c>
      <c r="BX106" s="159">
        <f t="shared" si="39"/>
        <v>5797.7641363905968</v>
      </c>
      <c r="BY106" s="159">
        <f t="shared" si="39"/>
        <v>5158.1671086973474</v>
      </c>
      <c r="BZ106" s="159">
        <f t="shared" ref="BZ106:CF106" si="40">BZ41+BZ69+BZ84+BZ77+BZ90</f>
        <v>4971.7392647533525</v>
      </c>
      <c r="CA106" s="159">
        <f t="shared" si="40"/>
        <v>4722.7143949756473</v>
      </c>
      <c r="CB106" s="159">
        <f t="shared" si="40"/>
        <v>4763.7890649639758</v>
      </c>
      <c r="CC106" s="159">
        <f t="shared" si="40"/>
        <v>2122.060202906338</v>
      </c>
      <c r="CD106" s="159">
        <f t="shared" si="40"/>
        <v>1684.8562001620087</v>
      </c>
      <c r="CE106" s="159">
        <f t="shared" si="40"/>
        <v>1758.5847138194247</v>
      </c>
      <c r="CF106" s="160">
        <f t="shared" si="40"/>
        <v>1824.3733492121614</v>
      </c>
    </row>
    <row r="107" spans="1:84" ht="26.25" customHeight="1">
      <c r="A107" s="153"/>
      <c r="B107" s="63" t="s">
        <v>461</v>
      </c>
      <c r="AH107" s="159"/>
      <c r="AI107" s="159"/>
      <c r="AJ107" s="159"/>
      <c r="AK107" s="159"/>
      <c r="AL107" s="159"/>
      <c r="AM107" s="159"/>
      <c r="AN107" s="159"/>
      <c r="AO107" s="159"/>
      <c r="AP107" s="159"/>
      <c r="AQ107" s="159"/>
      <c r="AR107" s="159"/>
      <c r="AS107" s="159"/>
      <c r="AT107" s="159"/>
      <c r="AU107" s="159"/>
      <c r="AV107" s="159"/>
      <c r="AW107" s="159"/>
      <c r="AX107" s="159"/>
      <c r="AY107" s="159"/>
      <c r="AZ107" s="159"/>
      <c r="BA107" s="159"/>
      <c r="BB107" s="159"/>
      <c r="BC107" s="159"/>
      <c r="BD107" s="159"/>
      <c r="BE107" s="159"/>
      <c r="BF107" s="159"/>
      <c r="BG107" s="159"/>
      <c r="BH107" s="159"/>
      <c r="BI107" s="159"/>
      <c r="BJ107" s="159"/>
      <c r="BK107" s="159"/>
      <c r="BL107" s="159">
        <f t="shared" ref="BL107:CF107" si="41">BL89</f>
        <v>0</v>
      </c>
      <c r="BM107" s="159">
        <f t="shared" si="41"/>
        <v>0</v>
      </c>
      <c r="BN107" s="159">
        <f t="shared" si="41"/>
        <v>0</v>
      </c>
      <c r="BO107" s="159">
        <f t="shared" si="41"/>
        <v>0</v>
      </c>
      <c r="BP107" s="159">
        <f t="shared" si="41"/>
        <v>0</v>
      </c>
      <c r="BQ107" s="159">
        <f t="shared" si="41"/>
        <v>5.8574696600000031</v>
      </c>
      <c r="BR107" s="159">
        <f t="shared" si="41"/>
        <v>56.150329630000009</v>
      </c>
      <c r="BS107" s="159">
        <f t="shared" si="41"/>
        <v>490.88279648000002</v>
      </c>
      <c r="BT107" s="159">
        <f t="shared" si="41"/>
        <v>1585.7627723199994</v>
      </c>
      <c r="BU107" s="159">
        <f t="shared" si="41"/>
        <v>3322.5426384599987</v>
      </c>
      <c r="BV107" s="159">
        <f t="shared" si="41"/>
        <v>8134.8647156900006</v>
      </c>
      <c r="BW107" s="159">
        <f t="shared" si="41"/>
        <v>18388.256169110005</v>
      </c>
      <c r="BX107" s="159">
        <f t="shared" si="41"/>
        <v>38320.348814015022</v>
      </c>
      <c r="BY107" s="159">
        <f t="shared" si="41"/>
        <v>40935.681691392034</v>
      </c>
      <c r="BZ107" s="159">
        <f t="shared" si="41"/>
        <v>41937.59281437999</v>
      </c>
      <c r="CA107" s="159">
        <f t="shared" si="41"/>
        <v>51424.419505472782</v>
      </c>
      <c r="CB107" s="159">
        <f t="shared" si="41"/>
        <v>65052.511278279533</v>
      </c>
      <c r="CC107" s="159">
        <f t="shared" si="41"/>
        <v>76755.559546107776</v>
      </c>
      <c r="CD107" s="159">
        <f t="shared" si="41"/>
        <v>80410.24503812498</v>
      </c>
      <c r="CE107" s="159">
        <f t="shared" si="41"/>
        <v>82843.227739308495</v>
      </c>
      <c r="CF107" s="160">
        <f t="shared" si="41"/>
        <v>88056.674969346903</v>
      </c>
    </row>
    <row r="108" spans="1:84" ht="26.25" customHeight="1">
      <c r="A108" s="153"/>
      <c r="B108" s="65" t="s">
        <v>456</v>
      </c>
      <c r="AH108" s="159">
        <f t="shared" ref="AH108:BX108" si="42">AH37+AH70+AH75+AH79+AH83+AH85+AH87</f>
        <v>879.13660835202791</v>
      </c>
      <c r="AI108" s="159">
        <f t="shared" si="42"/>
        <v>965.71952684567862</v>
      </c>
      <c r="AJ108" s="159">
        <f t="shared" si="42"/>
        <v>1165.6784581666639</v>
      </c>
      <c r="AK108" s="159">
        <f t="shared" si="42"/>
        <v>1639.2650340306036</v>
      </c>
      <c r="AL108" s="159">
        <f t="shared" si="42"/>
        <v>1851.3099674185678</v>
      </c>
      <c r="AM108" s="159">
        <f t="shared" si="42"/>
        <v>2016.8889613949996</v>
      </c>
      <c r="AN108" s="159">
        <f t="shared" si="42"/>
        <v>2285.0079196275701</v>
      </c>
      <c r="AO108" s="159">
        <f t="shared" si="42"/>
        <v>2502.7997699406551</v>
      </c>
      <c r="AP108" s="159">
        <f t="shared" si="42"/>
        <v>2574.1306790081708</v>
      </c>
      <c r="AQ108" s="159">
        <f t="shared" si="42"/>
        <v>2604.1375405841391</v>
      </c>
      <c r="AR108" s="159">
        <f t="shared" si="42"/>
        <v>2958.032581333252</v>
      </c>
      <c r="AS108" s="159">
        <f t="shared" si="42"/>
        <v>3196.5630327702083</v>
      </c>
      <c r="AT108" s="159">
        <f t="shared" si="42"/>
        <v>3588.5128467443524</v>
      </c>
      <c r="AU108" s="159">
        <f t="shared" si="42"/>
        <v>4013.0219693975573</v>
      </c>
      <c r="AV108" s="159">
        <f t="shared" si="42"/>
        <v>4947.6392028615437</v>
      </c>
      <c r="AW108" s="159">
        <f t="shared" si="42"/>
        <v>5390.1946462719416</v>
      </c>
      <c r="AX108" s="159">
        <f t="shared" si="42"/>
        <v>5624.3306398979967</v>
      </c>
      <c r="AY108" s="159">
        <f t="shared" si="42"/>
        <v>5955.8548748241155</v>
      </c>
      <c r="AZ108" s="159">
        <f t="shared" si="42"/>
        <v>6094.6968416297641</v>
      </c>
      <c r="BA108" s="159">
        <f t="shared" si="42"/>
        <v>6209.4369681790304</v>
      </c>
      <c r="BB108" s="159">
        <f t="shared" si="42"/>
        <v>6235.793846672108</v>
      </c>
      <c r="BC108" s="159">
        <f t="shared" si="42"/>
        <v>6610.5244448185294</v>
      </c>
      <c r="BD108" s="159">
        <f t="shared" si="42"/>
        <v>7161.3827794828449</v>
      </c>
      <c r="BE108" s="159">
        <f t="shared" si="42"/>
        <v>7817.6821619821239</v>
      </c>
      <c r="BF108" s="159">
        <f t="shared" si="42"/>
        <v>8579.982507645871</v>
      </c>
      <c r="BG108" s="159">
        <f t="shared" si="42"/>
        <v>9007.604491842576</v>
      </c>
      <c r="BH108" s="159">
        <f t="shared" si="42"/>
        <v>10519.076117122559</v>
      </c>
      <c r="BI108" s="159">
        <f t="shared" si="42"/>
        <v>10990.213712341436</v>
      </c>
      <c r="BJ108" s="159">
        <f t="shared" si="42"/>
        <v>11775.592178315541</v>
      </c>
      <c r="BK108" s="159">
        <f t="shared" si="42"/>
        <v>12333.431502032217</v>
      </c>
      <c r="BL108" s="159">
        <f t="shared" si="42"/>
        <v>13391.160455534206</v>
      </c>
      <c r="BM108" s="159">
        <f t="shared" si="42"/>
        <v>14122.708718439164</v>
      </c>
      <c r="BN108" s="159">
        <f t="shared" si="42"/>
        <v>14493.740373247918</v>
      </c>
      <c r="BO108" s="159">
        <f t="shared" si="42"/>
        <v>14402.862517056446</v>
      </c>
      <c r="BP108" s="159">
        <f t="shared" si="42"/>
        <v>14048.365397126114</v>
      </c>
      <c r="BQ108" s="159">
        <f t="shared" si="42"/>
        <v>13608.902623134025</v>
      </c>
      <c r="BR108" s="159">
        <f t="shared" si="42"/>
        <v>13177.017597510659</v>
      </c>
      <c r="BS108" s="159">
        <f t="shared" si="42"/>
        <v>12622.370827631481</v>
      </c>
      <c r="BT108" s="159">
        <f t="shared" si="42"/>
        <v>12009.520813964671</v>
      </c>
      <c r="BU108" s="159">
        <f t="shared" si="42"/>
        <v>11521.359515350463</v>
      </c>
      <c r="BV108" s="159">
        <f t="shared" si="42"/>
        <v>11013.247955258557</v>
      </c>
      <c r="BW108" s="159">
        <f t="shared" si="42"/>
        <v>10842.478793169255</v>
      </c>
      <c r="BX108" s="159">
        <f t="shared" si="42"/>
        <v>10887.224614893938</v>
      </c>
      <c r="BY108" s="159">
        <f>BY37+BY70+BY75+BY79+BY83+BY85+BY87</f>
        <v>10540.313499860207</v>
      </c>
      <c r="BZ108" s="159">
        <f t="shared" ref="BZ108:CB108" si="43">BZ37+BZ70+BZ75+BZ79+BZ83+BZ87</f>
        <v>10881.021782608905</v>
      </c>
      <c r="CA108" s="159">
        <f t="shared" si="43"/>
        <v>11523.071184325025</v>
      </c>
      <c r="CB108" s="159">
        <f t="shared" si="43"/>
        <v>12304.041365083031</v>
      </c>
      <c r="CC108" s="159">
        <f>CC37+CC70+CC75+CC79+CC83+CC87</f>
        <v>12435.410103953827</v>
      </c>
      <c r="CD108" s="159">
        <f>CD37+CD70+CD75+CD79+CD83+CD87</f>
        <v>12362.72555374462</v>
      </c>
      <c r="CE108" s="159">
        <f>CE37+CE70+CE75+CE79+CE83+CE87</f>
        <v>12342.106884132876</v>
      </c>
      <c r="CF108" s="160">
        <f>CF37+CF70+CF75+CF79+CF83+CF87</f>
        <v>12617.433086213843</v>
      </c>
    </row>
    <row r="109" spans="1:84">
      <c r="A109" s="153"/>
      <c r="B109" s="65" t="s">
        <v>433</v>
      </c>
      <c r="AH109" s="159">
        <f t="shared" ref="AH109:CF109" si="44">AH42+AH71+AH84+AH76+AH77+AH80+AH90+AH54+AH88+AH89</f>
        <v>1115.357127851629</v>
      </c>
      <c r="AI109" s="159">
        <f t="shared" si="44"/>
        <v>1190.2000171543214</v>
      </c>
      <c r="AJ109" s="159">
        <f t="shared" si="44"/>
        <v>1609.4358956794899</v>
      </c>
      <c r="AK109" s="159">
        <f t="shared" si="44"/>
        <v>2674.0204354693965</v>
      </c>
      <c r="AL109" s="159">
        <f t="shared" si="44"/>
        <v>4094.2234268314323</v>
      </c>
      <c r="AM109" s="159">
        <f t="shared" si="44"/>
        <v>5104.1484731050004</v>
      </c>
      <c r="AN109" s="159">
        <f t="shared" si="44"/>
        <v>5797.2214826224299</v>
      </c>
      <c r="AO109" s="159">
        <f t="shared" si="44"/>
        <v>6600.080517345059</v>
      </c>
      <c r="AP109" s="159">
        <f t="shared" si="44"/>
        <v>7060.2937599251627</v>
      </c>
      <c r="AQ109" s="159">
        <f t="shared" si="44"/>
        <v>6925.5718264158622</v>
      </c>
      <c r="AR109" s="159">
        <f t="shared" si="44"/>
        <v>6180.900465333415</v>
      </c>
      <c r="AS109" s="159">
        <f t="shared" si="44"/>
        <v>6214.3926838964589</v>
      </c>
      <c r="AT109" s="159">
        <f t="shared" si="44"/>
        <v>7546.7475617436148</v>
      </c>
      <c r="AU109" s="159">
        <f t="shared" si="44"/>
        <v>10304.455658886489</v>
      </c>
      <c r="AV109" s="159">
        <f t="shared" si="44"/>
        <v>13128.578198711091</v>
      </c>
      <c r="AW109" s="159">
        <f t="shared" si="44"/>
        <v>14908.504814624823</v>
      </c>
      <c r="AX109" s="159">
        <f t="shared" si="44"/>
        <v>15898.657531673622</v>
      </c>
      <c r="AY109" s="159">
        <f t="shared" si="44"/>
        <v>16887.685144605432</v>
      </c>
      <c r="AZ109" s="159">
        <f t="shared" si="44"/>
        <v>17001.747305022403</v>
      </c>
      <c r="BA109" s="159">
        <f t="shared" si="44"/>
        <v>16072.59925922561</v>
      </c>
      <c r="BB109" s="159">
        <f t="shared" si="44"/>
        <v>15560.087835096754</v>
      </c>
      <c r="BC109" s="159">
        <f t="shared" si="44"/>
        <v>15053.954151311456</v>
      </c>
      <c r="BD109" s="159">
        <f t="shared" si="44"/>
        <v>14744.987527290616</v>
      </c>
      <c r="BE109" s="159">
        <f t="shared" si="44"/>
        <v>14859.815720288423</v>
      </c>
      <c r="BF109" s="159">
        <f t="shared" si="44"/>
        <v>15712.605219861003</v>
      </c>
      <c r="BG109" s="159">
        <f t="shared" si="44"/>
        <v>16289.067586423063</v>
      </c>
      <c r="BH109" s="159">
        <f t="shared" si="44"/>
        <v>16993.097968439513</v>
      </c>
      <c r="BI109" s="159">
        <f t="shared" si="44"/>
        <v>17806.793253143496</v>
      </c>
      <c r="BJ109" s="159">
        <f t="shared" si="44"/>
        <v>19134.07722533257</v>
      </c>
      <c r="BK109" s="159">
        <f t="shared" si="44"/>
        <v>20302.212850067423</v>
      </c>
      <c r="BL109" s="159">
        <f t="shared" si="44"/>
        <v>21560.587403308069</v>
      </c>
      <c r="BM109" s="159">
        <f t="shared" si="44"/>
        <v>26657.363447545031</v>
      </c>
      <c r="BN109" s="159">
        <f t="shared" si="44"/>
        <v>28363.293635474252</v>
      </c>
      <c r="BO109" s="159">
        <f t="shared" si="44"/>
        <v>29841.742313016264</v>
      </c>
      <c r="BP109" s="159">
        <f t="shared" si="44"/>
        <v>31849.352564266352</v>
      </c>
      <c r="BQ109" s="159">
        <f t="shared" si="44"/>
        <v>32104.268508249665</v>
      </c>
      <c r="BR109" s="159">
        <f t="shared" si="44"/>
        <v>32272.592160496755</v>
      </c>
      <c r="BS109" s="159">
        <f t="shared" si="44"/>
        <v>32703.060613536229</v>
      </c>
      <c r="BT109" s="159">
        <f t="shared" si="44"/>
        <v>32863.340283942191</v>
      </c>
      <c r="BU109" s="159">
        <f t="shared" si="44"/>
        <v>33991.302763090229</v>
      </c>
      <c r="BV109" s="159">
        <f t="shared" si="44"/>
        <v>36733.341503546413</v>
      </c>
      <c r="BW109" s="159">
        <f t="shared" si="44"/>
        <v>42484.992566598106</v>
      </c>
      <c r="BX109" s="159">
        <f t="shared" si="44"/>
        <v>60564.352821274893</v>
      </c>
      <c r="BY109" s="159">
        <f t="shared" si="44"/>
        <v>60818.234911172302</v>
      </c>
      <c r="BZ109" s="159">
        <f t="shared" si="44"/>
        <v>60539.907237572254</v>
      </c>
      <c r="CA109" s="159">
        <f t="shared" si="44"/>
        <v>69331.399251610914</v>
      </c>
      <c r="CB109" s="159">
        <f t="shared" si="44"/>
        <v>82763.713107889329</v>
      </c>
      <c r="CC109" s="159">
        <f t="shared" si="44"/>
        <v>90128.061084035668</v>
      </c>
      <c r="CD109" s="159">
        <f t="shared" si="44"/>
        <v>92159.998717917828</v>
      </c>
      <c r="CE109" s="159">
        <f t="shared" si="44"/>
        <v>94017.460674172151</v>
      </c>
      <c r="CF109" s="160">
        <f t="shared" si="44"/>
        <v>97056.862436458905</v>
      </c>
    </row>
    <row r="110" spans="1:84" s="109" customFormat="1">
      <c r="A110" s="170"/>
      <c r="B110" s="69" t="s">
        <v>176</v>
      </c>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5"/>
      <c r="AC110" s="125"/>
      <c r="AD110" s="125"/>
      <c r="AE110" s="125"/>
      <c r="AF110" s="125"/>
      <c r="AG110" s="125"/>
      <c r="AH110" s="47">
        <f>AH109+AH108</f>
        <v>1994.4937362036569</v>
      </c>
      <c r="AI110" s="47">
        <f t="shared" ref="AI110:CF110" si="45">AI109+AI108</f>
        <v>2155.9195439999999</v>
      </c>
      <c r="AJ110" s="47">
        <f t="shared" si="45"/>
        <v>2775.1143538461538</v>
      </c>
      <c r="AK110" s="47">
        <f t="shared" si="45"/>
        <v>4313.2854695000005</v>
      </c>
      <c r="AL110" s="47">
        <f t="shared" si="45"/>
        <v>5945.5333942500001</v>
      </c>
      <c r="AM110" s="47">
        <f t="shared" si="45"/>
        <v>7121.0374345</v>
      </c>
      <c r="AN110" s="47">
        <f t="shared" si="45"/>
        <v>8082.22940225</v>
      </c>
      <c r="AO110" s="47">
        <f t="shared" si="45"/>
        <v>9102.8802872857141</v>
      </c>
      <c r="AP110" s="47">
        <f t="shared" si="45"/>
        <v>9634.4244389333326</v>
      </c>
      <c r="AQ110" s="47">
        <f t="shared" si="45"/>
        <v>9529.7093670000013</v>
      </c>
      <c r="AR110" s="47">
        <f t="shared" si="45"/>
        <v>9138.933046666667</v>
      </c>
      <c r="AS110" s="47">
        <f t="shared" si="45"/>
        <v>9410.9557166666673</v>
      </c>
      <c r="AT110" s="47">
        <f t="shared" si="45"/>
        <v>11135.260408487968</v>
      </c>
      <c r="AU110" s="47">
        <f t="shared" si="45"/>
        <v>14317.477628284047</v>
      </c>
      <c r="AV110" s="47">
        <f t="shared" si="45"/>
        <v>18076.217401572634</v>
      </c>
      <c r="AW110" s="47">
        <f t="shared" si="45"/>
        <v>20298.699460896765</v>
      </c>
      <c r="AX110" s="47">
        <f t="shared" si="45"/>
        <v>21522.988171571618</v>
      </c>
      <c r="AY110" s="47">
        <f t="shared" si="45"/>
        <v>22843.540019429547</v>
      </c>
      <c r="AZ110" s="47">
        <f t="shared" si="45"/>
        <v>23096.444146652168</v>
      </c>
      <c r="BA110" s="47">
        <f t="shared" si="45"/>
        <v>22282.036227404642</v>
      </c>
      <c r="BB110" s="47">
        <f t="shared" si="45"/>
        <v>21795.881681768864</v>
      </c>
      <c r="BC110" s="47">
        <f t="shared" si="45"/>
        <v>21664.478596129986</v>
      </c>
      <c r="BD110" s="47">
        <f t="shared" si="45"/>
        <v>21906.37030677346</v>
      </c>
      <c r="BE110" s="47">
        <f t="shared" si="45"/>
        <v>22677.497882270545</v>
      </c>
      <c r="BF110" s="47">
        <f t="shared" si="45"/>
        <v>24292.587727506874</v>
      </c>
      <c r="BG110" s="47">
        <f t="shared" si="45"/>
        <v>25296.672078265641</v>
      </c>
      <c r="BH110" s="47">
        <f t="shared" si="45"/>
        <v>27512.174085562074</v>
      </c>
      <c r="BI110" s="47">
        <f t="shared" si="45"/>
        <v>28797.006965484932</v>
      </c>
      <c r="BJ110" s="47">
        <f t="shared" si="45"/>
        <v>30909.669403648113</v>
      </c>
      <c r="BK110" s="47">
        <f t="shared" si="45"/>
        <v>32635.64435209964</v>
      </c>
      <c r="BL110" s="47">
        <f t="shared" si="45"/>
        <v>34951.747858842275</v>
      </c>
      <c r="BM110" s="47">
        <f t="shared" si="45"/>
        <v>40780.072165984195</v>
      </c>
      <c r="BN110" s="47">
        <f t="shared" si="45"/>
        <v>42857.03400872217</v>
      </c>
      <c r="BO110" s="47">
        <f t="shared" si="45"/>
        <v>44244.604830072713</v>
      </c>
      <c r="BP110" s="47">
        <f t="shared" si="45"/>
        <v>45897.717961392467</v>
      </c>
      <c r="BQ110" s="47">
        <f t="shared" si="45"/>
        <v>45713.171131383686</v>
      </c>
      <c r="BR110" s="47">
        <f t="shared" si="45"/>
        <v>45449.609758007413</v>
      </c>
      <c r="BS110" s="47">
        <f t="shared" si="45"/>
        <v>45325.431441167711</v>
      </c>
      <c r="BT110" s="47">
        <f t="shared" si="45"/>
        <v>44872.861097906862</v>
      </c>
      <c r="BU110" s="47">
        <f t="shared" si="45"/>
        <v>45512.662278440694</v>
      </c>
      <c r="BV110" s="47">
        <f t="shared" si="45"/>
        <v>47746.58945880497</v>
      </c>
      <c r="BW110" s="47">
        <f t="shared" si="45"/>
        <v>53327.471359767362</v>
      </c>
      <c r="BX110" s="47">
        <f t="shared" si="45"/>
        <v>71451.577436168824</v>
      </c>
      <c r="BY110" s="47">
        <f t="shared" si="45"/>
        <v>71358.548411032505</v>
      </c>
      <c r="BZ110" s="47">
        <f t="shared" si="45"/>
        <v>71420.929020181153</v>
      </c>
      <c r="CA110" s="47">
        <f t="shared" si="45"/>
        <v>80854.470435935946</v>
      </c>
      <c r="CB110" s="47">
        <f t="shared" si="45"/>
        <v>95067.75447297236</v>
      </c>
      <c r="CC110" s="47">
        <f t="shared" si="45"/>
        <v>102563.47118798949</v>
      </c>
      <c r="CD110" s="47">
        <f t="shared" si="45"/>
        <v>104522.72427166245</v>
      </c>
      <c r="CE110" s="47">
        <f t="shared" si="45"/>
        <v>106359.56755830503</v>
      </c>
      <c r="CF110" s="48">
        <f t="shared" si="45"/>
        <v>109674.29552267275</v>
      </c>
    </row>
    <row r="111" spans="1:84" s="109" customFormat="1" ht="15.95" thickBot="1">
      <c r="A111" s="264"/>
      <c r="B111" s="265"/>
      <c r="C111" s="265"/>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266"/>
      <c r="AE111" s="266"/>
      <c r="AF111" s="266"/>
      <c r="AG111" s="266"/>
      <c r="AH111" s="267"/>
      <c r="AI111" s="267"/>
      <c r="AJ111" s="267"/>
      <c r="AK111" s="267"/>
      <c r="AL111" s="267"/>
      <c r="AM111" s="267"/>
      <c r="AN111" s="267"/>
      <c r="AO111" s="267"/>
      <c r="AP111" s="267"/>
      <c r="AQ111" s="267"/>
      <c r="AR111" s="267"/>
      <c r="AS111" s="267"/>
      <c r="AT111" s="267"/>
      <c r="AU111" s="267"/>
      <c r="AV111" s="267"/>
      <c r="AW111" s="267"/>
      <c r="AX111" s="267"/>
      <c r="AY111" s="267"/>
      <c r="AZ111" s="267"/>
      <c r="BA111" s="267"/>
      <c r="BB111" s="267"/>
      <c r="BC111" s="267"/>
      <c r="BD111" s="267"/>
      <c r="BE111" s="267"/>
      <c r="BF111" s="267"/>
      <c r="BG111" s="267"/>
      <c r="BH111" s="267"/>
      <c r="BI111" s="267"/>
      <c r="BJ111" s="267"/>
      <c r="BK111" s="267"/>
      <c r="BL111" s="267"/>
      <c r="BM111" s="267"/>
      <c r="BN111" s="267"/>
      <c r="BO111" s="267"/>
      <c r="BP111" s="267"/>
      <c r="BQ111" s="267"/>
      <c r="BR111" s="267"/>
      <c r="BS111" s="267"/>
      <c r="BT111" s="267"/>
      <c r="BU111" s="267"/>
      <c r="BV111" s="267"/>
      <c r="BW111" s="267"/>
      <c r="BX111" s="267"/>
      <c r="BY111" s="267"/>
      <c r="BZ111" s="267"/>
      <c r="CA111" s="267"/>
      <c r="CB111" s="267"/>
      <c r="CC111" s="267"/>
      <c r="CD111" s="267"/>
      <c r="CE111" s="267"/>
      <c r="CF111" s="268"/>
    </row>
  </sheetData>
  <hyperlinks>
    <hyperlink ref="B1" location="Notes!A1" display="Information relating to this table can be found in the 'Notes' tab" xr:uid="{1B0C083A-68EE-4AF5-AC25-2BFB80D8ABC8}"/>
    <hyperlink ref="A1" location="Contents!A1" display="Contents page" xr:uid="{03742ACE-6B77-4F18-826D-11EFE69D2D3D}"/>
  </hyperlinks>
  <pageMargins left="0.75" right="0.75" top="1" bottom="1" header="0.5" footer="0.5"/>
  <pageSetup paperSize="9"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69ACE-73A5-4D2F-B95A-46E8C138BDBC}">
  <dimension ref="A1:CF111"/>
  <sheetViews>
    <sheetView zoomScale="70" zoomScaleNormal="70" workbookViewId="0">
      <pane xSplit="2" topLeftCell="BU1" activePane="topRight" state="frozen"/>
      <selection pane="topRight"/>
    </sheetView>
  </sheetViews>
  <sheetFormatPr defaultColWidth="9" defaultRowHeight="15.6"/>
  <cols>
    <col min="1" max="1" width="23" style="163" bestFit="1" customWidth="1"/>
    <col min="2" max="2" width="75.85546875" style="43" customWidth="1"/>
    <col min="3" max="3" width="25.85546875" style="43" customWidth="1"/>
    <col min="4" max="75" width="12.85546875" style="58" customWidth="1"/>
    <col min="76" max="84" width="12.85546875" style="43" customWidth="1"/>
    <col min="85" max="16384" width="9" style="43"/>
  </cols>
  <sheetData>
    <row r="1" spans="1:84" s="15" customFormat="1" ht="25.5" customHeight="1" thickBot="1">
      <c r="A1" s="34" t="s">
        <v>47</v>
      </c>
      <c r="B1" s="116" t="s">
        <v>126</v>
      </c>
      <c r="C1" s="117"/>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row>
    <row r="2" spans="1:84" ht="33" customHeight="1">
      <c r="A2" s="37" t="s">
        <v>48</v>
      </c>
      <c r="B2" s="38" t="s">
        <v>463</v>
      </c>
      <c r="C2" s="136"/>
      <c r="D2" s="41" t="s">
        <v>190</v>
      </c>
      <c r="E2" s="41" t="s">
        <v>191</v>
      </c>
      <c r="F2" s="41" t="s">
        <v>192</v>
      </c>
      <c r="G2" s="41" t="s">
        <v>193</v>
      </c>
      <c r="H2" s="41" t="s">
        <v>194</v>
      </c>
      <c r="I2" s="41" t="s">
        <v>195</v>
      </c>
      <c r="J2" s="41" t="s">
        <v>196</v>
      </c>
      <c r="K2" s="41" t="s">
        <v>197</v>
      </c>
      <c r="L2" s="41" t="s">
        <v>198</v>
      </c>
      <c r="M2" s="41" t="s">
        <v>199</v>
      </c>
      <c r="N2" s="41" t="s">
        <v>200</v>
      </c>
      <c r="O2" s="41" t="s">
        <v>201</v>
      </c>
      <c r="P2" s="41" t="s">
        <v>202</v>
      </c>
      <c r="Q2" s="41" t="s">
        <v>203</v>
      </c>
      <c r="R2" s="41" t="s">
        <v>204</v>
      </c>
      <c r="S2" s="41" t="s">
        <v>205</v>
      </c>
      <c r="T2" s="41" t="s">
        <v>206</v>
      </c>
      <c r="U2" s="41" t="s">
        <v>207</v>
      </c>
      <c r="V2" s="41" t="s">
        <v>208</v>
      </c>
      <c r="W2" s="41" t="s">
        <v>209</v>
      </c>
      <c r="X2" s="41" t="s">
        <v>210</v>
      </c>
      <c r="Y2" s="41" t="s">
        <v>211</v>
      </c>
      <c r="Z2" s="41" t="s">
        <v>212</v>
      </c>
      <c r="AA2" s="41" t="s">
        <v>213</v>
      </c>
      <c r="AB2" s="41" t="s">
        <v>214</v>
      </c>
      <c r="AC2" s="41" t="s">
        <v>215</v>
      </c>
      <c r="AD2" s="41" t="s">
        <v>216</v>
      </c>
      <c r="AE2" s="41" t="s">
        <v>217</v>
      </c>
      <c r="AF2" s="41" t="s">
        <v>218</v>
      </c>
      <c r="AG2" s="41" t="s">
        <v>219</v>
      </c>
      <c r="AH2" s="41" t="s">
        <v>220</v>
      </c>
      <c r="AI2" s="41" t="s">
        <v>221</v>
      </c>
      <c r="AJ2" s="41" t="s">
        <v>222</v>
      </c>
      <c r="AK2" s="41" t="s">
        <v>223</v>
      </c>
      <c r="AL2" s="41" t="s">
        <v>224</v>
      </c>
      <c r="AM2" s="41" t="s">
        <v>225</v>
      </c>
      <c r="AN2" s="41" t="s">
        <v>226</v>
      </c>
      <c r="AO2" s="41" t="s">
        <v>227</v>
      </c>
      <c r="AP2" s="41" t="s">
        <v>228</v>
      </c>
      <c r="AQ2" s="41" t="s">
        <v>229</v>
      </c>
      <c r="AR2" s="41" t="s">
        <v>230</v>
      </c>
      <c r="AS2" s="41" t="s">
        <v>231</v>
      </c>
      <c r="AT2" s="41" t="s">
        <v>232</v>
      </c>
      <c r="AU2" s="41" t="s">
        <v>233</v>
      </c>
      <c r="AV2" s="41" t="s">
        <v>234</v>
      </c>
      <c r="AW2" s="41" t="s">
        <v>235</v>
      </c>
      <c r="AX2" s="41" t="s">
        <v>236</v>
      </c>
      <c r="AY2" s="41" t="s">
        <v>128</v>
      </c>
      <c r="AZ2" s="41" t="s">
        <v>129</v>
      </c>
      <c r="BA2" s="41" t="s">
        <v>130</v>
      </c>
      <c r="BB2" s="41" t="s">
        <v>131</v>
      </c>
      <c r="BC2" s="41" t="s">
        <v>132</v>
      </c>
      <c r="BD2" s="41" t="s">
        <v>133</v>
      </c>
      <c r="BE2" s="41" t="s">
        <v>134</v>
      </c>
      <c r="BF2" s="41" t="s">
        <v>135</v>
      </c>
      <c r="BG2" s="41" t="s">
        <v>136</v>
      </c>
      <c r="BH2" s="41" t="s">
        <v>137</v>
      </c>
      <c r="BI2" s="41" t="s">
        <v>138</v>
      </c>
      <c r="BJ2" s="41" t="s">
        <v>139</v>
      </c>
      <c r="BK2" s="41" t="s">
        <v>140</v>
      </c>
      <c r="BL2" s="41" t="s">
        <v>141</v>
      </c>
      <c r="BM2" s="41" t="s">
        <v>142</v>
      </c>
      <c r="BN2" s="41" t="s">
        <v>143</v>
      </c>
      <c r="BO2" s="41" t="s">
        <v>144</v>
      </c>
      <c r="BP2" s="41" t="s">
        <v>145</v>
      </c>
      <c r="BQ2" s="41" t="s">
        <v>146</v>
      </c>
      <c r="BR2" s="41" t="s">
        <v>147</v>
      </c>
      <c r="BS2" s="41" t="s">
        <v>148</v>
      </c>
      <c r="BT2" s="41" t="s">
        <v>149</v>
      </c>
      <c r="BU2" s="41" t="s">
        <v>150</v>
      </c>
      <c r="BV2" s="41" t="s">
        <v>151</v>
      </c>
      <c r="BW2" s="41" t="s">
        <v>152</v>
      </c>
      <c r="BX2" s="41" t="s">
        <v>153</v>
      </c>
      <c r="BY2" s="41" t="s">
        <v>154</v>
      </c>
      <c r="BZ2" s="41" t="s">
        <v>155</v>
      </c>
      <c r="CA2" s="41" t="s">
        <v>156</v>
      </c>
      <c r="CB2" s="41" t="s">
        <v>157</v>
      </c>
      <c r="CC2" s="41" t="s">
        <v>158</v>
      </c>
      <c r="CD2" s="41" t="s">
        <v>159</v>
      </c>
      <c r="CE2" s="41" t="s">
        <v>160</v>
      </c>
      <c r="CF2" s="42" t="s">
        <v>161</v>
      </c>
    </row>
    <row r="3" spans="1:84" s="45" customFormat="1">
      <c r="A3" s="119">
        <v>2023</v>
      </c>
      <c r="B3" s="44" t="s">
        <v>464</v>
      </c>
      <c r="C3" s="137"/>
      <c r="D3" s="47" t="s">
        <v>163</v>
      </c>
      <c r="E3" s="47" t="s">
        <v>163</v>
      </c>
      <c r="F3" s="47" t="s">
        <v>163</v>
      </c>
      <c r="G3" s="47" t="s">
        <v>163</v>
      </c>
      <c r="H3" s="47" t="s">
        <v>163</v>
      </c>
      <c r="I3" s="47" t="s">
        <v>163</v>
      </c>
      <c r="J3" s="47" t="s">
        <v>163</v>
      </c>
      <c r="K3" s="47" t="s">
        <v>163</v>
      </c>
      <c r="L3" s="47" t="s">
        <v>163</v>
      </c>
      <c r="M3" s="47" t="s">
        <v>163</v>
      </c>
      <c r="N3" s="47" t="s">
        <v>163</v>
      </c>
      <c r="O3" s="47" t="s">
        <v>163</v>
      </c>
      <c r="P3" s="47" t="s">
        <v>163</v>
      </c>
      <c r="Q3" s="47" t="s">
        <v>163</v>
      </c>
      <c r="R3" s="47" t="s">
        <v>163</v>
      </c>
      <c r="S3" s="47" t="s">
        <v>163</v>
      </c>
      <c r="T3" s="47" t="s">
        <v>163</v>
      </c>
      <c r="U3" s="47" t="s">
        <v>163</v>
      </c>
      <c r="V3" s="47" t="s">
        <v>163</v>
      </c>
      <c r="W3" s="47" t="s">
        <v>163</v>
      </c>
      <c r="X3" s="47" t="s">
        <v>163</v>
      </c>
      <c r="Y3" s="47" t="s">
        <v>163</v>
      </c>
      <c r="Z3" s="47" t="s">
        <v>163</v>
      </c>
      <c r="AA3" s="47" t="s">
        <v>163</v>
      </c>
      <c r="AB3" s="47" t="s">
        <v>163</v>
      </c>
      <c r="AC3" s="47" t="s">
        <v>163</v>
      </c>
      <c r="AD3" s="47" t="s">
        <v>163</v>
      </c>
      <c r="AE3" s="47" t="s">
        <v>163</v>
      </c>
      <c r="AF3" s="47" t="s">
        <v>163</v>
      </c>
      <c r="AG3" s="47" t="s">
        <v>163</v>
      </c>
      <c r="AH3" s="47" t="s">
        <v>163</v>
      </c>
      <c r="AI3" s="47" t="s">
        <v>163</v>
      </c>
      <c r="AJ3" s="47" t="s">
        <v>163</v>
      </c>
      <c r="AK3" s="47" t="s">
        <v>163</v>
      </c>
      <c r="AL3" s="47" t="s">
        <v>163</v>
      </c>
      <c r="AM3" s="47" t="s">
        <v>163</v>
      </c>
      <c r="AN3" s="47" t="s">
        <v>163</v>
      </c>
      <c r="AO3" s="47" t="s">
        <v>163</v>
      </c>
      <c r="AP3" s="47" t="s">
        <v>163</v>
      </c>
      <c r="AQ3" s="47" t="s">
        <v>163</v>
      </c>
      <c r="AR3" s="47" t="s">
        <v>163</v>
      </c>
      <c r="AS3" s="47" t="s">
        <v>163</v>
      </c>
      <c r="AT3" s="47" t="s">
        <v>163</v>
      </c>
      <c r="AU3" s="47" t="s">
        <v>163</v>
      </c>
      <c r="AV3" s="47" t="s">
        <v>163</v>
      </c>
      <c r="AW3" s="47" t="s">
        <v>163</v>
      </c>
      <c r="AX3" s="47" t="s">
        <v>163</v>
      </c>
      <c r="AY3" s="47" t="s">
        <v>163</v>
      </c>
      <c r="AZ3" s="47" t="s">
        <v>163</v>
      </c>
      <c r="BA3" s="47" t="s">
        <v>163</v>
      </c>
      <c r="BB3" s="47" t="s">
        <v>163</v>
      </c>
      <c r="BC3" s="47" t="s">
        <v>163</v>
      </c>
      <c r="BD3" s="47" t="s">
        <v>163</v>
      </c>
      <c r="BE3" s="47" t="s">
        <v>163</v>
      </c>
      <c r="BF3" s="47" t="s">
        <v>163</v>
      </c>
      <c r="BG3" s="47" t="s">
        <v>163</v>
      </c>
      <c r="BH3" s="47" t="s">
        <v>163</v>
      </c>
      <c r="BI3" s="47" t="s">
        <v>163</v>
      </c>
      <c r="BJ3" s="47" t="s">
        <v>163</v>
      </c>
      <c r="BK3" s="47" t="s">
        <v>163</v>
      </c>
      <c r="BL3" s="47" t="s">
        <v>163</v>
      </c>
      <c r="BM3" s="47" t="s">
        <v>163</v>
      </c>
      <c r="BN3" s="47" t="s">
        <v>163</v>
      </c>
      <c r="BO3" s="47" t="s">
        <v>163</v>
      </c>
      <c r="BP3" s="47" t="s">
        <v>163</v>
      </c>
      <c r="BQ3" s="47" t="s">
        <v>163</v>
      </c>
      <c r="BR3" s="47" t="s">
        <v>163</v>
      </c>
      <c r="BS3" s="47" t="s">
        <v>163</v>
      </c>
      <c r="BT3" s="47" t="s">
        <v>163</v>
      </c>
      <c r="BU3" s="47" t="s">
        <v>163</v>
      </c>
      <c r="BV3" s="47" t="s">
        <v>163</v>
      </c>
      <c r="BW3" s="47" t="s">
        <v>163</v>
      </c>
      <c r="BX3" s="47" t="s">
        <v>163</v>
      </c>
      <c r="BY3" s="47" t="s">
        <v>163</v>
      </c>
      <c r="BZ3" s="47" t="s">
        <v>163</v>
      </c>
      <c r="CA3" s="47" t="s">
        <v>164</v>
      </c>
      <c r="CB3" s="47" t="s">
        <v>164</v>
      </c>
      <c r="CC3" s="47" t="s">
        <v>164</v>
      </c>
      <c r="CD3" s="47" t="s">
        <v>164</v>
      </c>
      <c r="CE3" s="47" t="s">
        <v>164</v>
      </c>
      <c r="CF3" s="48" t="s">
        <v>164</v>
      </c>
    </row>
    <row r="4" spans="1:84">
      <c r="A4" s="50"/>
      <c r="B4" s="50" t="s">
        <v>351</v>
      </c>
      <c r="C4" s="138"/>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152"/>
    </row>
    <row r="5" spans="1:84" ht="27" customHeight="1">
      <c r="B5" s="69" t="s">
        <v>426</v>
      </c>
      <c r="D5" s="159"/>
      <c r="E5" s="159"/>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260" t="s">
        <v>427</v>
      </c>
      <c r="BI5" s="159"/>
      <c r="BJ5" s="159"/>
      <c r="BK5" s="159"/>
      <c r="BL5" s="159"/>
      <c r="BM5" s="159"/>
      <c r="BN5" s="159"/>
      <c r="BO5" s="159"/>
      <c r="BP5" s="159"/>
      <c r="BQ5" s="159"/>
      <c r="BR5" s="159"/>
      <c r="BS5" s="159"/>
      <c r="BT5" s="159"/>
      <c r="BU5" s="159"/>
      <c r="BV5" s="159"/>
      <c r="BW5" s="159"/>
      <c r="BX5" s="159"/>
      <c r="BY5" s="159"/>
      <c r="BZ5" s="159"/>
      <c r="CA5" s="159"/>
      <c r="CB5" s="159"/>
      <c r="CC5" s="159"/>
      <c r="CD5" s="159"/>
      <c r="CE5" s="159"/>
      <c r="CF5" s="160"/>
    </row>
    <row r="6" spans="1:84">
      <c r="B6" s="63" t="s">
        <v>428</v>
      </c>
      <c r="AH6" s="159">
        <v>3298.4772976777017</v>
      </c>
      <c r="AI6" s="159">
        <v>3139.1626803526337</v>
      </c>
      <c r="AJ6" s="159">
        <v>3079.5603139547111</v>
      </c>
      <c r="AK6" s="159">
        <v>3531.7686749494624</v>
      </c>
      <c r="AL6" s="159">
        <v>3349.3078044467452</v>
      </c>
      <c r="AM6" s="159">
        <v>3346.5752917467903</v>
      </c>
      <c r="AN6" s="159">
        <v>3816.6951400663493</v>
      </c>
      <c r="AO6" s="159">
        <v>4173.8408029791408</v>
      </c>
      <c r="AP6" s="159">
        <v>4265.8317783556313</v>
      </c>
      <c r="AQ6" s="159">
        <v>4351.7166747884385</v>
      </c>
      <c r="AR6" s="159">
        <v>4799.0282614642447</v>
      </c>
      <c r="AS6" s="159">
        <v>4910.2624549921984</v>
      </c>
      <c r="AT6" s="159">
        <v>5093.5938348806631</v>
      </c>
      <c r="AU6" s="159">
        <v>5747.5104548186446</v>
      </c>
      <c r="AV6" s="159">
        <v>7560.3402682264104</v>
      </c>
      <c r="AW6" s="159">
        <v>7766.8086410569513</v>
      </c>
      <c r="AX6" s="159">
        <v>7698.6965379454232</v>
      </c>
      <c r="AY6" s="159">
        <v>7309.6034096823205</v>
      </c>
      <c r="AZ6" s="159">
        <v>6937.5129487044187</v>
      </c>
      <c r="BA6" s="159">
        <v>6862.3010649878561</v>
      </c>
      <c r="BB6" s="159">
        <v>6493.4566576680445</v>
      </c>
      <c r="BC6" s="159">
        <v>6694.8103796645073</v>
      </c>
      <c r="BD6" s="159">
        <v>7177.5453310160938</v>
      </c>
      <c r="BE6" s="159">
        <v>7731.6466937647338</v>
      </c>
      <c r="BF6" s="159">
        <v>7556.4842794251672</v>
      </c>
      <c r="BG6" s="159">
        <v>7993.5437065886581</v>
      </c>
      <c r="BH6" s="239">
        <v>9551.2812813225391</v>
      </c>
      <c r="BI6" s="159">
        <v>10006.358220913777</v>
      </c>
      <c r="BJ6" s="159">
        <v>10416.452250457309</v>
      </c>
      <c r="BK6" s="159">
        <v>10908.653736337632</v>
      </c>
      <c r="BL6" s="159">
        <v>11009.998562341705</v>
      </c>
      <c r="BM6" s="159">
        <v>11463.126868479034</v>
      </c>
      <c r="BN6" s="159">
        <v>11407.857451277043</v>
      </c>
      <c r="BO6" s="159">
        <v>10951.85846565111</v>
      </c>
      <c r="BP6" s="159">
        <v>10031.531711836114</v>
      </c>
      <c r="BQ6" s="159">
        <v>9227.2382212411721</v>
      </c>
      <c r="BR6" s="159">
        <v>8513.7553804432828</v>
      </c>
      <c r="BS6" s="159">
        <v>7813.6125783809694</v>
      </c>
      <c r="BT6" s="159">
        <v>7120.625269570005</v>
      </c>
      <c r="BU6" s="159">
        <v>6642.1465775626311</v>
      </c>
      <c r="BV6" s="159">
        <v>6228.9018361731851</v>
      </c>
      <c r="BW6" s="159">
        <v>5991.7129517369785</v>
      </c>
      <c r="BX6" s="159">
        <v>5693.7025897270596</v>
      </c>
      <c r="BY6" s="159">
        <v>5471.5301715440419</v>
      </c>
      <c r="BZ6" s="159">
        <v>5236.2983931307563</v>
      </c>
      <c r="CA6" s="159">
        <v>5430.0773625226302</v>
      </c>
      <c r="CB6" s="159">
        <v>5740.9264117463144</v>
      </c>
      <c r="CC6" s="159">
        <v>5685.5648883646118</v>
      </c>
      <c r="CD6" s="159">
        <v>5414.7221028662789</v>
      </c>
      <c r="CE6" s="159">
        <v>5022.0300024898379</v>
      </c>
      <c r="CF6" s="160">
        <v>4801.071250379593</v>
      </c>
    </row>
    <row r="7" spans="1:84">
      <c r="B7" s="63" t="s">
        <v>429</v>
      </c>
      <c r="AH7" s="159">
        <v>764.35302798235512</v>
      </c>
      <c r="AI7" s="159">
        <v>734.48357585173801</v>
      </c>
      <c r="AJ7" s="159">
        <v>726.59036214020625</v>
      </c>
      <c r="AK7" s="159">
        <v>756.70111092594504</v>
      </c>
      <c r="AL7" s="159">
        <v>921.86049027811589</v>
      </c>
      <c r="AM7" s="159">
        <v>1036.2492020129655</v>
      </c>
      <c r="AN7" s="159">
        <v>1133.1315260247445</v>
      </c>
      <c r="AO7" s="159">
        <v>1315.1708438271255</v>
      </c>
      <c r="AP7" s="159">
        <v>1577.0118851397019</v>
      </c>
      <c r="AQ7" s="159">
        <v>1622.9083151847608</v>
      </c>
      <c r="AR7" s="159">
        <v>1998.3256630747828</v>
      </c>
      <c r="AS7" s="159">
        <v>2160.4543551465194</v>
      </c>
      <c r="AT7" s="159">
        <v>2390.7963051079191</v>
      </c>
      <c r="AU7" s="159">
        <v>2915.4340559431776</v>
      </c>
      <c r="AV7" s="159">
        <v>3851.1497235412967</v>
      </c>
      <c r="AW7" s="159">
        <v>4649.4376175710313</v>
      </c>
      <c r="AX7" s="159">
        <v>5349.7115272495539</v>
      </c>
      <c r="AY7" s="159">
        <v>6057.4954182089605</v>
      </c>
      <c r="AZ7" s="159">
        <v>6377.4201601851628</v>
      </c>
      <c r="BA7" s="159">
        <v>6691.3346456640129</v>
      </c>
      <c r="BB7" s="159">
        <v>6904.3440781173349</v>
      </c>
      <c r="BC7" s="159">
        <v>7172.8846463953769</v>
      </c>
      <c r="BD7" s="159">
        <v>7712.1366194067914</v>
      </c>
      <c r="BE7" s="159">
        <v>8219.3988146598349</v>
      </c>
      <c r="BF7" s="159">
        <v>8043.5101395397687</v>
      </c>
      <c r="BG7" s="159">
        <v>8246.9922778678265</v>
      </c>
      <c r="BH7" s="239">
        <v>7545.2761385285112</v>
      </c>
      <c r="BI7" s="159">
        <v>7057.0766983115464</v>
      </c>
      <c r="BJ7" s="159">
        <v>6937.0553848743129</v>
      </c>
      <c r="BK7" s="159">
        <v>7487.7945841857972</v>
      </c>
      <c r="BL7" s="159">
        <v>7377.1799252924702</v>
      </c>
      <c r="BM7" s="159">
        <v>7997.5898815182309</v>
      </c>
      <c r="BN7" s="159">
        <v>8182.6046371173725</v>
      </c>
      <c r="BO7" s="159">
        <v>8429.8213100744288</v>
      </c>
      <c r="BP7" s="159">
        <v>9301.535942008637</v>
      </c>
      <c r="BQ7" s="159">
        <v>10338.400564738084</v>
      </c>
      <c r="BR7" s="159">
        <v>11893.098243247516</v>
      </c>
      <c r="BS7" s="159">
        <v>12915.871874537019</v>
      </c>
      <c r="BT7" s="159">
        <v>12873.822026231745</v>
      </c>
      <c r="BU7" s="159">
        <v>13204.146543421552</v>
      </c>
      <c r="BV7" s="159">
        <v>12770.95500859103</v>
      </c>
      <c r="BW7" s="159">
        <v>11058.382984686508</v>
      </c>
      <c r="BX7" s="159">
        <v>9949.3481520482346</v>
      </c>
      <c r="BY7" s="159">
        <v>9261.2156744381773</v>
      </c>
      <c r="BZ7" s="159">
        <v>8023.1451727409012</v>
      </c>
      <c r="CA7" s="159">
        <v>7845.5343420531899</v>
      </c>
      <c r="CB7" s="159">
        <v>7739.938064600794</v>
      </c>
      <c r="CC7" s="159">
        <v>6908.4508505117201</v>
      </c>
      <c r="CD7" s="159">
        <v>5912.6652046642921</v>
      </c>
      <c r="CE7" s="159">
        <v>5379.2176948396154</v>
      </c>
      <c r="CF7" s="160">
        <v>3963.2336032058588</v>
      </c>
    </row>
    <row r="8" spans="1:84">
      <c r="B8" s="63" t="s">
        <v>430</v>
      </c>
      <c r="AH8" s="159">
        <v>1963.7993180469741</v>
      </c>
      <c r="AI8" s="159">
        <v>1785.9018453929245</v>
      </c>
      <c r="AJ8" s="159">
        <v>1841.8220807740111</v>
      </c>
      <c r="AK8" s="159">
        <v>2157.8211174293288</v>
      </c>
      <c r="AL8" s="159">
        <v>2776.2593915711595</v>
      </c>
      <c r="AM8" s="159">
        <v>3248.0466790963774</v>
      </c>
      <c r="AN8" s="159">
        <v>3486.0646947956729</v>
      </c>
      <c r="AO8" s="159">
        <v>3997.2669396875363</v>
      </c>
      <c r="AP8" s="159">
        <v>4338.9770420448567</v>
      </c>
      <c r="AQ8" s="159">
        <v>4412.5411772314792</v>
      </c>
      <c r="AR8" s="159">
        <v>4560.94536054115</v>
      </c>
      <c r="AS8" s="159">
        <v>4622.7016689942157</v>
      </c>
      <c r="AT8" s="159">
        <v>5052.2097728928065</v>
      </c>
      <c r="AU8" s="159">
        <v>5960.0724803413068</v>
      </c>
      <c r="AV8" s="159">
        <v>6992.5035528016806</v>
      </c>
      <c r="AW8" s="159">
        <v>7364.5672186716711</v>
      </c>
      <c r="AX8" s="159">
        <v>7857.7525006845326</v>
      </c>
      <c r="AY8" s="159">
        <v>8018.3792547055291</v>
      </c>
      <c r="AZ8" s="159">
        <v>7843.11752234919</v>
      </c>
      <c r="BA8" s="159">
        <v>7467.9586994010433</v>
      </c>
      <c r="BB8" s="159">
        <v>7071.2110217932477</v>
      </c>
      <c r="BC8" s="159">
        <v>7017.0678483497595</v>
      </c>
      <c r="BD8" s="159">
        <v>7596.4545701156894</v>
      </c>
      <c r="BE8" s="159">
        <v>7790.2458885012475</v>
      </c>
      <c r="BF8" s="159">
        <v>7795.7841830108882</v>
      </c>
      <c r="BG8" s="159">
        <v>7998.1819214326533</v>
      </c>
      <c r="BH8" s="239">
        <v>7353.4921729057214</v>
      </c>
      <c r="BI8" s="159">
        <v>6139.66171637354</v>
      </c>
      <c r="BJ8" s="159">
        <v>5466.3335987083974</v>
      </c>
      <c r="BK8" s="159">
        <v>5013.3526752761891</v>
      </c>
      <c r="BL8" s="159">
        <v>4375.4088284343889</v>
      </c>
      <c r="BM8" s="159">
        <v>4008.1676473604898</v>
      </c>
      <c r="BN8" s="159">
        <v>3579.6251274400124</v>
      </c>
      <c r="BO8" s="159">
        <v>3134.2330953435703</v>
      </c>
      <c r="BP8" s="159">
        <v>2818.7780732879742</v>
      </c>
      <c r="BQ8" s="159">
        <v>2432.8046953861358</v>
      </c>
      <c r="BR8" s="159">
        <v>2199.4230369197294</v>
      </c>
      <c r="BS8" s="159">
        <v>2003.0581630956187</v>
      </c>
      <c r="BT8" s="159">
        <v>1756.2516655066486</v>
      </c>
      <c r="BU8" s="159">
        <v>1663.6636694375886</v>
      </c>
      <c r="BV8" s="159">
        <v>1361.5549940898998</v>
      </c>
      <c r="BW8" s="159">
        <v>850.17147639835423</v>
      </c>
      <c r="BX8" s="159">
        <v>633.35582742986981</v>
      </c>
      <c r="BY8" s="159">
        <v>403.32546796183556</v>
      </c>
      <c r="BZ8" s="159">
        <v>372.83389651187849</v>
      </c>
      <c r="CA8" s="159">
        <v>230.34592493490061</v>
      </c>
      <c r="CB8" s="159">
        <v>168.01794847227862</v>
      </c>
      <c r="CC8" s="159">
        <v>30.135645118910411</v>
      </c>
      <c r="CD8" s="159">
        <v>0</v>
      </c>
      <c r="CE8" s="159">
        <v>0</v>
      </c>
      <c r="CF8" s="160">
        <v>0</v>
      </c>
    </row>
    <row r="9" spans="1:84">
      <c r="B9" s="63" t="s">
        <v>431</v>
      </c>
      <c r="AH9" s="159">
        <v>3028.0139185454841</v>
      </c>
      <c r="AI9" s="159">
        <v>2631.0610285647876</v>
      </c>
      <c r="AJ9" s="159">
        <v>3354.1438810425798</v>
      </c>
      <c r="AK9" s="159">
        <v>5778.5977159821505</v>
      </c>
      <c r="AL9" s="159">
        <v>9136.7408437989325</v>
      </c>
      <c r="AM9" s="159">
        <v>11065.78246215157</v>
      </c>
      <c r="AN9" s="159">
        <v>11973.3161248507</v>
      </c>
      <c r="AO9" s="159">
        <v>12829.00448122108</v>
      </c>
      <c r="AP9" s="159">
        <v>12686.314534259271</v>
      </c>
      <c r="AQ9" s="159">
        <v>11017.529192523461</v>
      </c>
      <c r="AR9" s="159">
        <v>7881.9969482677643</v>
      </c>
      <c r="AS9" s="159">
        <v>6301.7243995460003</v>
      </c>
      <c r="AT9" s="159">
        <v>6497.3529727124824</v>
      </c>
      <c r="AU9" s="159">
        <v>8752.5539921096115</v>
      </c>
      <c r="AV9" s="159">
        <v>10908.548900962945</v>
      </c>
      <c r="AW9" s="159">
        <v>11312.054118746822</v>
      </c>
      <c r="AX9" s="159">
        <v>10053.50066922931</v>
      </c>
      <c r="AY9" s="159">
        <v>9067.4427070210477</v>
      </c>
      <c r="AZ9" s="159">
        <v>7623.4720435787412</v>
      </c>
      <c r="BA9" s="159">
        <v>6217.4630198823897</v>
      </c>
      <c r="BB9" s="159">
        <v>5532.5345226940799</v>
      </c>
      <c r="BC9" s="159">
        <v>4950.8432620569693</v>
      </c>
      <c r="BD9" s="159">
        <v>4268.432749226432</v>
      </c>
      <c r="BE9" s="159">
        <v>3681.0790444411423</v>
      </c>
      <c r="BF9" s="159">
        <v>3548.1572000834503</v>
      </c>
      <c r="BG9" s="159">
        <v>3381.1506467201125</v>
      </c>
      <c r="BH9" s="239">
        <v>2814.2930210756872</v>
      </c>
      <c r="BI9" s="159">
        <v>2841.6476032342557</v>
      </c>
      <c r="BJ9" s="159">
        <v>2975.2675800321872</v>
      </c>
      <c r="BK9" s="159">
        <v>2691.147184127296</v>
      </c>
      <c r="BL9" s="159">
        <v>3043.0639708263257</v>
      </c>
      <c r="BM9" s="159">
        <v>5070.0275685323159</v>
      </c>
      <c r="BN9" s="159">
        <v>5082.8150056746945</v>
      </c>
      <c r="BO9" s="159">
        <v>5690.8704475925515</v>
      </c>
      <c r="BP9" s="159">
        <v>6020.1831832127127</v>
      </c>
      <c r="BQ9" s="159">
        <v>4994.3680551686712</v>
      </c>
      <c r="BR9" s="159">
        <v>3490.1704899580955</v>
      </c>
      <c r="BS9" s="159">
        <v>2575.4642758295995</v>
      </c>
      <c r="BT9" s="159">
        <v>2025.0018823477812</v>
      </c>
      <c r="BU9" s="159">
        <v>1785.279875945424</v>
      </c>
      <c r="BV9" s="159">
        <v>1386.2768051038558</v>
      </c>
      <c r="BW9" s="159">
        <v>713.88388592446734</v>
      </c>
      <c r="BX9" s="159">
        <v>488.81370983981054</v>
      </c>
      <c r="BY9" s="159">
        <v>339.57047907661672</v>
      </c>
      <c r="BZ9" s="159">
        <v>238.87864582055471</v>
      </c>
      <c r="CA9" s="159">
        <v>145.57068487767975</v>
      </c>
      <c r="CB9" s="159">
        <v>98.39363801979124</v>
      </c>
      <c r="CC9" s="159">
        <v>4.6394160540292493</v>
      </c>
      <c r="CD9" s="159">
        <v>0</v>
      </c>
      <c r="CE9" s="159">
        <v>0</v>
      </c>
      <c r="CF9" s="160">
        <v>0</v>
      </c>
    </row>
    <row r="10" spans="1:84">
      <c r="B10" s="63" t="s">
        <v>432</v>
      </c>
      <c r="AH10" s="159">
        <v>123.47241221253429</v>
      </c>
      <c r="AI10" s="159">
        <v>135.82915443833511</v>
      </c>
      <c r="AJ10" s="159">
        <v>143.6283273998082</v>
      </c>
      <c r="AK10" s="159">
        <v>176.79289591633443</v>
      </c>
      <c r="AL10" s="159">
        <v>231.35494929759665</v>
      </c>
      <c r="AM10" s="159">
        <v>302.38091468575061</v>
      </c>
      <c r="AN10" s="159">
        <v>359.52048417782265</v>
      </c>
      <c r="AO10" s="159">
        <v>353.14772658320959</v>
      </c>
      <c r="AP10" s="159">
        <v>435.94577158778401</v>
      </c>
      <c r="AQ10" s="159">
        <v>591.65652376412061</v>
      </c>
      <c r="AR10" s="159">
        <v>385.68720699241277</v>
      </c>
      <c r="AS10" s="159">
        <v>388.0195183300844</v>
      </c>
      <c r="AT10" s="159">
        <v>621.06806765845158</v>
      </c>
      <c r="AU10" s="159">
        <v>894.05859329234215</v>
      </c>
      <c r="AV10" s="159">
        <v>681.37972265044641</v>
      </c>
      <c r="AW10" s="159">
        <v>671.6307843977504</v>
      </c>
      <c r="AX10" s="159">
        <v>826.40822942770546</v>
      </c>
      <c r="AY10" s="159">
        <v>929.74282484578782</v>
      </c>
      <c r="AZ10" s="159">
        <v>819.58123156391559</v>
      </c>
      <c r="BA10" s="159">
        <v>740.82477680563602</v>
      </c>
      <c r="BB10" s="159">
        <v>686.64850188532068</v>
      </c>
      <c r="BC10" s="159">
        <v>508.7453869098033</v>
      </c>
      <c r="BD10" s="159">
        <v>512.20330633622279</v>
      </c>
      <c r="BE10" s="159">
        <v>561.70278695441482</v>
      </c>
      <c r="BF10" s="159">
        <v>597.09490260535074</v>
      </c>
      <c r="BG10" s="159">
        <v>799.05405174132318</v>
      </c>
      <c r="BH10" s="239">
        <v>1144.6297247001105</v>
      </c>
      <c r="BI10" s="159">
        <v>1050.7275921795324</v>
      </c>
      <c r="BJ10" s="159">
        <v>1001.0005148698359</v>
      </c>
      <c r="BK10" s="159">
        <v>866.77770190006049</v>
      </c>
      <c r="BL10" s="159">
        <v>749.86981369709088</v>
      </c>
      <c r="BM10" s="159">
        <v>770.67978076008478</v>
      </c>
      <c r="BN10" s="159">
        <v>879.04896274251007</v>
      </c>
      <c r="BO10" s="159">
        <v>884.8119959418807</v>
      </c>
      <c r="BP10" s="159">
        <v>946.95801760216375</v>
      </c>
      <c r="BQ10" s="159">
        <v>962.68218536357108</v>
      </c>
      <c r="BR10" s="159">
        <v>951.29247566676668</v>
      </c>
      <c r="BS10" s="159">
        <v>960.98494266119724</v>
      </c>
      <c r="BT10" s="159">
        <v>923.47538896218248</v>
      </c>
      <c r="BU10" s="159">
        <v>947.01375466420961</v>
      </c>
      <c r="BV10" s="159">
        <v>863.70608593295651</v>
      </c>
      <c r="BW10" s="159">
        <v>776.69706612562254</v>
      </c>
      <c r="BX10" s="159">
        <v>578.61928638482175</v>
      </c>
      <c r="BY10" s="159">
        <v>464.57063984718849</v>
      </c>
      <c r="BZ10" s="159">
        <v>544.51787979718949</v>
      </c>
      <c r="CA10" s="159">
        <v>411.49900749743404</v>
      </c>
      <c r="CB10" s="159">
        <v>361.84908059612974</v>
      </c>
      <c r="CC10" s="159">
        <v>74.267760116426643</v>
      </c>
      <c r="CD10" s="159">
        <v>0.23274014901113277</v>
      </c>
      <c r="CE10" s="159">
        <v>0.22873214810069079</v>
      </c>
      <c r="CF10" s="160">
        <v>0.22499819087273304</v>
      </c>
    </row>
    <row r="11" spans="1:84" ht="26.25" customHeight="1">
      <c r="B11" s="65" t="s">
        <v>433</v>
      </c>
      <c r="AH11" s="159">
        <v>5879.6386767873473</v>
      </c>
      <c r="AI11" s="159">
        <v>5287.2756042477849</v>
      </c>
      <c r="AJ11" s="159">
        <v>6066.1846513566052</v>
      </c>
      <c r="AK11" s="159">
        <v>8869.912840253759</v>
      </c>
      <c r="AL11" s="159">
        <v>13066.215674945804</v>
      </c>
      <c r="AM11" s="159">
        <v>15652.459257946663</v>
      </c>
      <c r="AN11" s="159">
        <v>16952.03282984894</v>
      </c>
      <c r="AO11" s="159">
        <v>18494.589991318953</v>
      </c>
      <c r="AP11" s="159">
        <v>19038.249233031613</v>
      </c>
      <c r="AQ11" s="159">
        <v>17644.635208703821</v>
      </c>
      <c r="AR11" s="159">
        <v>14826.955178876109</v>
      </c>
      <c r="AS11" s="159">
        <v>13472.89994201682</v>
      </c>
      <c r="AT11" s="159">
        <v>14561.427118371659</v>
      </c>
      <c r="AU11" s="159">
        <v>18522.119121686439</v>
      </c>
      <c r="AV11" s="159">
        <v>22433.581899956371</v>
      </c>
      <c r="AW11" s="159">
        <v>23997.689739387275</v>
      </c>
      <c r="AX11" s="159">
        <v>24087.372926591102</v>
      </c>
      <c r="AY11" s="159">
        <v>24073.060204781323</v>
      </c>
      <c r="AZ11" s="159">
        <v>22663.59095767701</v>
      </c>
      <c r="BA11" s="159">
        <v>21117.581141753082</v>
      </c>
      <c r="BB11" s="159">
        <v>20194.738124489984</v>
      </c>
      <c r="BC11" s="159">
        <v>19649.541143711907</v>
      </c>
      <c r="BD11" s="159">
        <v>20089.227245085134</v>
      </c>
      <c r="BE11" s="159">
        <v>20252.426534556642</v>
      </c>
      <c r="BF11" s="159">
        <v>19984.546425239459</v>
      </c>
      <c r="BG11" s="159">
        <v>20425.378897761915</v>
      </c>
      <c r="BH11" s="239">
        <v>18857.691057210028</v>
      </c>
      <c r="BI11" s="159">
        <v>17089.113610098873</v>
      </c>
      <c r="BJ11" s="159">
        <v>16379.657078484732</v>
      </c>
      <c r="BK11" s="159">
        <v>16059.072145489345</v>
      </c>
      <c r="BL11" s="159">
        <v>15545.522538250276</v>
      </c>
      <c r="BM11" s="159">
        <v>17846.464878171118</v>
      </c>
      <c r="BN11" s="159">
        <v>17724.093732974587</v>
      </c>
      <c r="BO11" s="159">
        <v>18139.736848952431</v>
      </c>
      <c r="BP11" s="159">
        <v>19087.455216111488</v>
      </c>
      <c r="BQ11" s="159">
        <v>18728.255500656462</v>
      </c>
      <c r="BR11" s="159">
        <v>18533.984245792108</v>
      </c>
      <c r="BS11" s="159">
        <v>18455.379256123433</v>
      </c>
      <c r="BT11" s="159">
        <v>17578.550963048358</v>
      </c>
      <c r="BU11" s="159">
        <v>17600.103843468776</v>
      </c>
      <c r="BV11" s="159">
        <v>16382.492893717743</v>
      </c>
      <c r="BW11" s="159">
        <v>13399.135413134954</v>
      </c>
      <c r="BX11" s="159">
        <v>11650.136975702735</v>
      </c>
      <c r="BY11" s="159">
        <v>10468.682261323818</v>
      </c>
      <c r="BZ11" s="159">
        <v>9179.3755948705239</v>
      </c>
      <c r="CA11" s="159">
        <v>8632.9499593632045</v>
      </c>
      <c r="CB11" s="159">
        <v>8368.1987316889936</v>
      </c>
      <c r="CC11" s="159">
        <v>7017.4936718010867</v>
      </c>
      <c r="CD11" s="159">
        <v>5912.8979448133032</v>
      </c>
      <c r="CE11" s="159">
        <v>5379.4464269877162</v>
      </c>
      <c r="CF11" s="160">
        <v>3963.4586013967314</v>
      </c>
    </row>
    <row r="12" spans="1:84">
      <c r="B12" s="65" t="s">
        <v>434</v>
      </c>
      <c r="AH12" s="159">
        <v>9178.1159744650486</v>
      </c>
      <c r="AI12" s="159">
        <v>8426.4382846004191</v>
      </c>
      <c r="AJ12" s="159">
        <v>9145.7449653113163</v>
      </c>
      <c r="AK12" s="159">
        <v>12401.681515203221</v>
      </c>
      <c r="AL12" s="159">
        <v>16415.523479392548</v>
      </c>
      <c r="AM12" s="159">
        <v>18999.034549693453</v>
      </c>
      <c r="AN12" s="159">
        <v>20768.72796991529</v>
      </c>
      <c r="AO12" s="159">
        <v>22668.430794298092</v>
      </c>
      <c r="AP12" s="159">
        <v>23304.081011387243</v>
      </c>
      <c r="AQ12" s="159">
        <v>21996.351883492258</v>
      </c>
      <c r="AR12" s="159">
        <v>19625.983440340355</v>
      </c>
      <c r="AS12" s="159">
        <v>18383.162397009019</v>
      </c>
      <c r="AT12" s="159">
        <v>19655.020953252322</v>
      </c>
      <c r="AU12" s="159">
        <v>24269.629576505082</v>
      </c>
      <c r="AV12" s="159">
        <v>29993.92216818278</v>
      </c>
      <c r="AW12" s="159">
        <v>31764.498380444227</v>
      </c>
      <c r="AX12" s="159">
        <v>31786.069464536526</v>
      </c>
      <c r="AY12" s="159">
        <v>31382.663614463643</v>
      </c>
      <c r="AZ12" s="159">
        <v>29601.103906381428</v>
      </c>
      <c r="BA12" s="159">
        <v>27979.882206740938</v>
      </c>
      <c r="BB12" s="159">
        <v>26688.194782158029</v>
      </c>
      <c r="BC12" s="159">
        <v>26344.351523376416</v>
      </c>
      <c r="BD12" s="159">
        <v>27266.77257610123</v>
      </c>
      <c r="BE12" s="159">
        <v>27984.073228321377</v>
      </c>
      <c r="BF12" s="159">
        <v>27541.030704664627</v>
      </c>
      <c r="BG12" s="159">
        <v>28418.92260435057</v>
      </c>
      <c r="BH12" s="239">
        <v>28408.972338532567</v>
      </c>
      <c r="BI12" s="159">
        <v>27095.471831012648</v>
      </c>
      <c r="BJ12" s="159">
        <v>26796.109328942042</v>
      </c>
      <c r="BK12" s="159">
        <v>26967.725881826973</v>
      </c>
      <c r="BL12" s="159">
        <v>26555.521100591981</v>
      </c>
      <c r="BM12" s="159">
        <v>29309.591746650156</v>
      </c>
      <c r="BN12" s="159">
        <v>29131.951184251629</v>
      </c>
      <c r="BO12" s="159">
        <v>29091.595314603543</v>
      </c>
      <c r="BP12" s="159">
        <v>29118.986927947604</v>
      </c>
      <c r="BQ12" s="159">
        <v>27955.493721897634</v>
      </c>
      <c r="BR12" s="159">
        <v>27047.739626235387</v>
      </c>
      <c r="BS12" s="159">
        <v>26268.991834504403</v>
      </c>
      <c r="BT12" s="159">
        <v>24699.176232618363</v>
      </c>
      <c r="BU12" s="159">
        <v>24242.250421031407</v>
      </c>
      <c r="BV12" s="159">
        <v>22611.394729890926</v>
      </c>
      <c r="BW12" s="159">
        <v>19390.848364871934</v>
      </c>
      <c r="BX12" s="159">
        <v>17343.839565429793</v>
      </c>
      <c r="BY12" s="159">
        <v>15940.21243286786</v>
      </c>
      <c r="BZ12" s="159">
        <v>14415.673988001279</v>
      </c>
      <c r="CA12" s="159">
        <v>14063.027321885835</v>
      </c>
      <c r="CB12" s="159">
        <v>14109.125143435309</v>
      </c>
      <c r="CC12" s="159">
        <v>12703.058560165699</v>
      </c>
      <c r="CD12" s="159">
        <v>11327.620047679582</v>
      </c>
      <c r="CE12" s="159">
        <v>10401.476429477556</v>
      </c>
      <c r="CF12" s="160">
        <v>8764.5298517763258</v>
      </c>
    </row>
    <row r="13" spans="1:84" ht="25.5" customHeight="1">
      <c r="B13" s="69" t="s">
        <v>435</v>
      </c>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239"/>
      <c r="BI13" s="159"/>
      <c r="BJ13" s="159"/>
      <c r="BK13" s="159"/>
      <c r="BL13" s="159"/>
      <c r="BM13" s="159"/>
      <c r="BN13" s="159"/>
      <c r="BO13" s="159"/>
      <c r="BP13" s="159"/>
      <c r="BQ13" s="159"/>
      <c r="BR13" s="159"/>
      <c r="BS13" s="159"/>
      <c r="BT13" s="159"/>
      <c r="BU13" s="159"/>
      <c r="BV13" s="159"/>
      <c r="BW13" s="159"/>
      <c r="BX13" s="159"/>
      <c r="BY13" s="159"/>
      <c r="BZ13" s="159"/>
      <c r="CA13" s="159"/>
      <c r="CB13" s="159"/>
      <c r="CC13" s="159"/>
      <c r="CD13" s="159"/>
      <c r="CE13" s="159"/>
      <c r="CF13" s="160"/>
    </row>
    <row r="14" spans="1:84">
      <c r="B14" s="63" t="s">
        <v>428</v>
      </c>
      <c r="AH14" s="159"/>
      <c r="AI14" s="159"/>
      <c r="AJ14" s="159"/>
      <c r="AK14" s="159"/>
      <c r="AL14" s="159"/>
      <c r="AM14" s="159"/>
      <c r="AN14" s="159"/>
      <c r="AO14" s="159"/>
      <c r="AP14" s="159"/>
      <c r="AQ14" s="159"/>
      <c r="AR14" s="159"/>
      <c r="AS14" s="159"/>
      <c r="AT14" s="159"/>
      <c r="AU14" s="159"/>
      <c r="AV14" s="159"/>
      <c r="AW14" s="159"/>
      <c r="AX14" s="159"/>
      <c r="AY14" s="159"/>
      <c r="AZ14" s="159"/>
      <c r="BA14" s="159">
        <v>212.42746727118978</v>
      </c>
      <c r="BB14" s="159">
        <v>237.16362727081261</v>
      </c>
      <c r="BC14" s="159">
        <v>194.24106787488029</v>
      </c>
      <c r="BD14" s="159">
        <v>219.8926892199398</v>
      </c>
      <c r="BE14" s="159">
        <v>207.48840804902295</v>
      </c>
      <c r="BF14" s="159">
        <v>169.34129175549029</v>
      </c>
      <c r="BG14" s="159">
        <v>166.22512653052954</v>
      </c>
      <c r="BH14" s="239">
        <v>181.08768693979172</v>
      </c>
      <c r="BI14" s="159">
        <v>208.96292601209416</v>
      </c>
      <c r="BJ14" s="159">
        <v>216.41090306861682</v>
      </c>
      <c r="BK14" s="159">
        <v>249.35335478966556</v>
      </c>
      <c r="BL14" s="159">
        <v>246.11753451340772</v>
      </c>
      <c r="BM14" s="159">
        <v>238.17806411949624</v>
      </c>
      <c r="BN14" s="159">
        <v>192.94164852343724</v>
      </c>
      <c r="BO14" s="159">
        <v>135.87554109639879</v>
      </c>
      <c r="BP14" s="159">
        <v>123.54308505657583</v>
      </c>
      <c r="BQ14" s="159">
        <v>110.72911030265468</v>
      </c>
      <c r="BR14" s="159">
        <v>96.322338886085461</v>
      </c>
      <c r="BS14" s="159">
        <v>74.03945523082659</v>
      </c>
      <c r="BT14" s="159">
        <v>55.174429243625454</v>
      </c>
      <c r="BU14" s="159">
        <v>45.290332732827601</v>
      </c>
      <c r="BV14" s="159"/>
      <c r="BW14" s="159"/>
      <c r="BX14" s="159"/>
      <c r="BY14" s="159"/>
      <c r="BZ14" s="159"/>
      <c r="CA14" s="159"/>
      <c r="CB14" s="159"/>
      <c r="CC14" s="159"/>
      <c r="CD14" s="159"/>
      <c r="CE14" s="159"/>
      <c r="CF14" s="160"/>
    </row>
    <row r="15" spans="1:84">
      <c r="B15" s="63" t="s">
        <v>282</v>
      </c>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v>0.77054420135338575</v>
      </c>
      <c r="BM15" s="159">
        <v>36.409200271150233</v>
      </c>
      <c r="BN15" s="159">
        <v>70.952165813729536</v>
      </c>
      <c r="BO15" s="159">
        <v>79.645315753444052</v>
      </c>
      <c r="BP15" s="159">
        <v>124.76100987343773</v>
      </c>
      <c r="BQ15" s="159">
        <v>124.5642288847654</v>
      </c>
      <c r="BR15" s="159">
        <v>137.06149052489042</v>
      </c>
      <c r="BS15" s="159">
        <v>133.87404085844298</v>
      </c>
      <c r="BT15" s="159">
        <v>125.83872004216498</v>
      </c>
      <c r="BU15" s="159">
        <v>104.10196975935621</v>
      </c>
      <c r="BV15" s="159"/>
      <c r="BW15" s="159"/>
      <c r="BX15" s="159"/>
      <c r="BY15" s="159"/>
      <c r="BZ15" s="159"/>
      <c r="CA15" s="159"/>
      <c r="CB15" s="159"/>
      <c r="CC15" s="159"/>
      <c r="CD15" s="159"/>
      <c r="CE15" s="159"/>
      <c r="CF15" s="160"/>
    </row>
    <row r="16" spans="1:84">
      <c r="B16" s="200" t="s">
        <v>436</v>
      </c>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v>0.71563649996267231</v>
      </c>
      <c r="BM16" s="159">
        <v>25.563179703868297</v>
      </c>
      <c r="BN16" s="159">
        <v>32.514575691382319</v>
      </c>
      <c r="BO16" s="159">
        <v>27.853633027951954</v>
      </c>
      <c r="BP16" s="159">
        <v>33.110907846815984</v>
      </c>
      <c r="BQ16" s="159">
        <v>22.171913361439252</v>
      </c>
      <c r="BR16" s="159">
        <v>18.52309783860354</v>
      </c>
      <c r="BS16" s="159">
        <v>11.222813450958705</v>
      </c>
      <c r="BT16" s="159">
        <v>7.7554971051588604</v>
      </c>
      <c r="BU16" s="159">
        <v>5.8366951871857085</v>
      </c>
      <c r="BV16" s="159"/>
      <c r="BW16" s="159"/>
      <c r="BX16" s="159"/>
      <c r="BY16" s="159"/>
      <c r="BZ16" s="159"/>
      <c r="CA16" s="159"/>
      <c r="CB16" s="159"/>
      <c r="CC16" s="159"/>
      <c r="CD16" s="159"/>
      <c r="CE16" s="159"/>
      <c r="CF16" s="160"/>
    </row>
    <row r="17" spans="2:84">
      <c r="B17" s="200" t="s">
        <v>465</v>
      </c>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c r="BL17" s="159">
        <v>3.4972145859211198E-2</v>
      </c>
      <c r="BM17" s="159">
        <v>3.2534969129257933</v>
      </c>
      <c r="BN17" s="159">
        <v>26.602713435149781</v>
      </c>
      <c r="BO17" s="159">
        <v>36.656608343314836</v>
      </c>
      <c r="BP17" s="159">
        <v>51.968070360730934</v>
      </c>
      <c r="BQ17" s="159">
        <v>35.828996285575961</v>
      </c>
      <c r="BR17" s="159">
        <v>29.663552321428693</v>
      </c>
      <c r="BS17" s="159">
        <v>22.968367725200036</v>
      </c>
      <c r="BT17" s="159">
        <v>18.967100109366587</v>
      </c>
      <c r="BU17" s="159">
        <v>14.965739086152391</v>
      </c>
      <c r="BV17" s="159"/>
      <c r="BW17" s="159"/>
      <c r="BX17" s="159"/>
      <c r="BY17" s="159"/>
      <c r="BZ17" s="159"/>
      <c r="CA17" s="159"/>
      <c r="CB17" s="159"/>
      <c r="CC17" s="159"/>
      <c r="CD17" s="159"/>
      <c r="CE17" s="159"/>
      <c r="CF17" s="160"/>
    </row>
    <row r="18" spans="2:84">
      <c r="B18" s="200" t="s">
        <v>466</v>
      </c>
      <c r="C18" s="262"/>
      <c r="AH18" s="159"/>
      <c r="AI18" s="159"/>
      <c r="AJ18" s="159"/>
      <c r="AK18" s="159"/>
      <c r="AL18" s="159"/>
      <c r="AM18" s="159"/>
      <c r="AN18" s="159"/>
      <c r="AO18" s="159"/>
      <c r="AP18" s="159"/>
      <c r="AQ18" s="159"/>
      <c r="AR18" s="159"/>
      <c r="AS18" s="159"/>
      <c r="AT18" s="159"/>
      <c r="AU18" s="159"/>
      <c r="AV18" s="159"/>
      <c r="AW18" s="159"/>
      <c r="AX18" s="159"/>
      <c r="AY18" s="159"/>
      <c r="AZ18" s="159"/>
      <c r="BA18" s="159"/>
      <c r="BB18" s="159"/>
      <c r="BC18" s="159"/>
      <c r="BD18" s="159"/>
      <c r="BE18" s="159"/>
      <c r="BF18" s="159"/>
      <c r="BG18" s="159"/>
      <c r="BH18" s="159"/>
      <c r="BI18" s="159"/>
      <c r="BJ18" s="159"/>
      <c r="BK18" s="159"/>
      <c r="BL18" s="159">
        <v>1.9935555531502145E-2</v>
      </c>
      <c r="BM18" s="159">
        <v>7.5925236543561478</v>
      </c>
      <c r="BN18" s="159">
        <v>11.834876687197438</v>
      </c>
      <c r="BO18" s="159">
        <v>15.135074382177267</v>
      </c>
      <c r="BP18" s="159">
        <v>39.682031665890818</v>
      </c>
      <c r="BQ18" s="159">
        <v>66.563319237750193</v>
      </c>
      <c r="BR18" s="159">
        <v>88.874840364858187</v>
      </c>
      <c r="BS18" s="159">
        <v>99.682859682284246</v>
      </c>
      <c r="BT18" s="159">
        <v>99.116122827639529</v>
      </c>
      <c r="BU18" s="159">
        <v>83.299535486018101</v>
      </c>
      <c r="BV18" s="159"/>
      <c r="BW18" s="159"/>
      <c r="BX18" s="159"/>
      <c r="BY18" s="159"/>
      <c r="BZ18" s="159"/>
      <c r="CA18" s="159"/>
      <c r="CB18" s="159"/>
      <c r="CC18" s="159"/>
      <c r="CD18" s="159"/>
      <c r="CE18" s="159"/>
      <c r="CF18" s="160"/>
    </row>
    <row r="19" spans="2:84" ht="25.5" customHeight="1">
      <c r="B19" s="63" t="s">
        <v>439</v>
      </c>
      <c r="AH19" s="159"/>
      <c r="AI19" s="159"/>
      <c r="AJ19" s="159"/>
      <c r="AK19" s="159"/>
      <c r="AL19" s="159"/>
      <c r="AM19" s="159"/>
      <c r="AN19" s="159"/>
      <c r="AO19" s="159"/>
      <c r="AP19" s="159"/>
      <c r="AQ19" s="159"/>
      <c r="AR19" s="159"/>
      <c r="AS19" s="159"/>
      <c r="AT19" s="159"/>
      <c r="AU19" s="159"/>
      <c r="AV19" s="159"/>
      <c r="AW19" s="159"/>
      <c r="AX19" s="159"/>
      <c r="AY19" s="159"/>
      <c r="AZ19" s="159"/>
      <c r="BA19" s="159">
        <v>297.33364094932125</v>
      </c>
      <c r="BB19" s="159">
        <v>335.62453262385185</v>
      </c>
      <c r="BC19" s="159">
        <v>265.53936445338661</v>
      </c>
      <c r="BD19" s="159">
        <v>296.929966286016</v>
      </c>
      <c r="BE19" s="159">
        <v>265.78271401223742</v>
      </c>
      <c r="BF19" s="159">
        <v>200.80834850275807</v>
      </c>
      <c r="BG19" s="159">
        <v>185.0758403948316</v>
      </c>
      <c r="BH19" s="239">
        <v>186.84002078698074</v>
      </c>
      <c r="BI19" s="159">
        <v>193.28997173615372</v>
      </c>
      <c r="BJ19" s="159">
        <v>186.86367466207827</v>
      </c>
      <c r="BK19" s="159">
        <v>199.13767592397713</v>
      </c>
      <c r="BL19" s="159">
        <v>185.73584182706665</v>
      </c>
      <c r="BM19" s="159">
        <v>171.93523071503597</v>
      </c>
      <c r="BN19" s="159">
        <v>131.78199808069269</v>
      </c>
      <c r="BO19" s="159">
        <v>80.288585316039601</v>
      </c>
      <c r="BP19" s="159">
        <v>49.384623434501748</v>
      </c>
      <c r="BQ19" s="159">
        <v>20.842209022241605</v>
      </c>
      <c r="BR19" s="159">
        <v>8.5100572924894422</v>
      </c>
      <c r="BS19" s="159">
        <v>3.0542128866689287</v>
      </c>
      <c r="BT19" s="159">
        <v>0.39289881821708117</v>
      </c>
      <c r="BU19" s="159">
        <v>0</v>
      </c>
      <c r="BV19" s="159"/>
      <c r="BW19" s="159"/>
      <c r="BX19" s="159"/>
      <c r="BY19" s="159"/>
      <c r="BZ19" s="159"/>
      <c r="CA19" s="159"/>
      <c r="CB19" s="159"/>
      <c r="CC19" s="159"/>
      <c r="CD19" s="159"/>
      <c r="CE19" s="159"/>
      <c r="CF19" s="160"/>
    </row>
    <row r="20" spans="2:84">
      <c r="B20" s="63" t="s">
        <v>430</v>
      </c>
      <c r="AH20" s="159"/>
      <c r="AI20" s="159"/>
      <c r="AJ20" s="159"/>
      <c r="AK20" s="159"/>
      <c r="AL20" s="159"/>
      <c r="AM20" s="159"/>
      <c r="AN20" s="159"/>
      <c r="AO20" s="159"/>
      <c r="AP20" s="159"/>
      <c r="AQ20" s="159"/>
      <c r="AR20" s="159"/>
      <c r="AS20" s="159"/>
      <c r="AT20" s="159"/>
      <c r="AU20" s="159"/>
      <c r="AV20" s="159"/>
      <c r="AW20" s="159"/>
      <c r="AX20" s="159"/>
      <c r="AY20" s="159"/>
      <c r="AZ20" s="159"/>
      <c r="BA20" s="159">
        <v>369.87060346018865</v>
      </c>
      <c r="BB20" s="159">
        <v>355.99302054806509</v>
      </c>
      <c r="BC20" s="159">
        <v>249.06191137250136</v>
      </c>
      <c r="BD20" s="159">
        <v>242.60751581030109</v>
      </c>
      <c r="BE20" s="159">
        <v>197.85863356796742</v>
      </c>
      <c r="BF20" s="159">
        <v>126.15932986637181</v>
      </c>
      <c r="BG20" s="159">
        <v>103.76488041884475</v>
      </c>
      <c r="BH20" s="239">
        <v>98.82376368317594</v>
      </c>
      <c r="BI20" s="159">
        <v>99.201422539427483</v>
      </c>
      <c r="BJ20" s="159">
        <v>96.245126334378156</v>
      </c>
      <c r="BK20" s="159">
        <v>93.189153109783859</v>
      </c>
      <c r="BL20" s="159">
        <v>86.870056606997224</v>
      </c>
      <c r="BM20" s="159">
        <v>95.45736836220803</v>
      </c>
      <c r="BN20" s="159">
        <v>89.181610187522409</v>
      </c>
      <c r="BO20" s="159">
        <v>62.475427061564645</v>
      </c>
      <c r="BP20" s="159">
        <v>44.984277580789481</v>
      </c>
      <c r="BQ20" s="159">
        <v>36.483954418287588</v>
      </c>
      <c r="BR20" s="159">
        <v>35.214212449598186</v>
      </c>
      <c r="BS20" s="159">
        <v>29.32032820343256</v>
      </c>
      <c r="BT20" s="159">
        <v>22.334100288004894</v>
      </c>
      <c r="BU20" s="159">
        <v>16.888408354806607</v>
      </c>
      <c r="BV20" s="159"/>
      <c r="BW20" s="159"/>
      <c r="BX20" s="159"/>
      <c r="BY20" s="159"/>
      <c r="BZ20" s="159"/>
      <c r="CA20" s="159"/>
      <c r="CB20" s="159"/>
      <c r="CC20" s="159"/>
      <c r="CD20" s="159"/>
      <c r="CE20" s="159"/>
      <c r="CF20" s="160"/>
    </row>
    <row r="21" spans="2:84">
      <c r="B21" s="63" t="s">
        <v>431</v>
      </c>
      <c r="AH21" s="159"/>
      <c r="AI21" s="159"/>
      <c r="AJ21" s="159"/>
      <c r="AK21" s="159"/>
      <c r="AL21" s="159"/>
      <c r="AM21" s="159"/>
      <c r="AN21" s="159"/>
      <c r="AO21" s="159"/>
      <c r="AP21" s="159"/>
      <c r="AQ21" s="159"/>
      <c r="AR21" s="159"/>
      <c r="AS21" s="159"/>
      <c r="AT21" s="159"/>
      <c r="AU21" s="159"/>
      <c r="AV21" s="159"/>
      <c r="AW21" s="159"/>
      <c r="AX21" s="159"/>
      <c r="AY21" s="159"/>
      <c r="AZ21" s="159"/>
      <c r="BA21" s="159">
        <v>262.72304826944577</v>
      </c>
      <c r="BB21" s="159">
        <v>212.35117860948216</v>
      </c>
      <c r="BC21" s="159">
        <v>132.63363089981576</v>
      </c>
      <c r="BD21" s="159">
        <v>115.34357847912385</v>
      </c>
      <c r="BE21" s="159">
        <v>76.106891205896986</v>
      </c>
      <c r="BF21" s="159">
        <v>49.44649732017124</v>
      </c>
      <c r="BG21" s="159">
        <v>43.113039153018121</v>
      </c>
      <c r="BH21" s="239">
        <v>35.626101525283651</v>
      </c>
      <c r="BI21" s="159">
        <v>32.682588216933254</v>
      </c>
      <c r="BJ21" s="159">
        <v>34.620236631135022</v>
      </c>
      <c r="BK21" s="159">
        <v>33.517592274458842</v>
      </c>
      <c r="BL21" s="159">
        <v>35.562697408609822</v>
      </c>
      <c r="BM21" s="159">
        <v>175.0206872235822</v>
      </c>
      <c r="BN21" s="159">
        <v>167.75097777670609</v>
      </c>
      <c r="BO21" s="159">
        <v>102.561707399832</v>
      </c>
      <c r="BP21" s="159">
        <v>86.402841030535313</v>
      </c>
      <c r="BQ21" s="159">
        <v>56.874311342344306</v>
      </c>
      <c r="BR21" s="159">
        <v>33.032679914194333</v>
      </c>
      <c r="BS21" s="159">
        <v>19.422319368407276</v>
      </c>
      <c r="BT21" s="159">
        <v>11.376639329035347</v>
      </c>
      <c r="BU21" s="159">
        <v>6.5964091057857246</v>
      </c>
      <c r="BV21" s="159"/>
      <c r="BW21" s="159"/>
      <c r="BX21" s="159"/>
      <c r="BY21" s="159"/>
      <c r="BZ21" s="159"/>
      <c r="CA21" s="159"/>
      <c r="CB21" s="159"/>
      <c r="CC21" s="159"/>
      <c r="CD21" s="159"/>
      <c r="CE21" s="159"/>
      <c r="CF21" s="160"/>
    </row>
    <row r="22" spans="2:84">
      <c r="B22" s="63" t="s">
        <v>432</v>
      </c>
      <c r="AH22" s="159"/>
      <c r="AI22" s="159"/>
      <c r="AJ22" s="159"/>
      <c r="AK22" s="159"/>
      <c r="AL22" s="159"/>
      <c r="AM22" s="159"/>
      <c r="AN22" s="159"/>
      <c r="AO22" s="159"/>
      <c r="AP22" s="159"/>
      <c r="AQ22" s="159"/>
      <c r="AR22" s="159"/>
      <c r="AS22" s="159"/>
      <c r="AT22" s="159"/>
      <c r="AU22" s="159"/>
      <c r="AV22" s="159"/>
      <c r="AW22" s="159"/>
      <c r="AX22" s="159"/>
      <c r="AY22" s="159"/>
      <c r="AZ22" s="159"/>
      <c r="BA22" s="159">
        <v>70.549679585771884</v>
      </c>
      <c r="BB22" s="159">
        <v>62.012927547742009</v>
      </c>
      <c r="BC22" s="159">
        <v>39.701861809664649</v>
      </c>
      <c r="BD22" s="159">
        <v>38.523348643192527</v>
      </c>
      <c r="BE22" s="159">
        <v>33.657920439160662</v>
      </c>
      <c r="BF22" s="159">
        <v>22.042056093304879</v>
      </c>
      <c r="BG22" s="159">
        <v>17.093383342726185</v>
      </c>
      <c r="BH22" s="239">
        <v>28.707973481678398</v>
      </c>
      <c r="BI22" s="159">
        <v>30.422907832572733</v>
      </c>
      <c r="BJ22" s="159">
        <v>30.937453550159173</v>
      </c>
      <c r="BK22" s="159">
        <v>35.322590727479046</v>
      </c>
      <c r="BL22" s="159">
        <v>34.326392720142358</v>
      </c>
      <c r="BM22" s="159">
        <v>34.750870539353137</v>
      </c>
      <c r="BN22" s="159">
        <v>25.457279045231118</v>
      </c>
      <c r="BO22" s="159">
        <v>20.328948433254673</v>
      </c>
      <c r="BP22" s="159">
        <v>23.97436316659131</v>
      </c>
      <c r="BQ22" s="159">
        <v>26.489695217951034</v>
      </c>
      <c r="BR22" s="159">
        <v>21.584161157617437</v>
      </c>
      <c r="BS22" s="159">
        <v>21.273154424547673</v>
      </c>
      <c r="BT22" s="159">
        <v>17.162672060519174</v>
      </c>
      <c r="BU22" s="159">
        <v>13.857324551046659</v>
      </c>
      <c r="BV22" s="159"/>
      <c r="BW22" s="159"/>
      <c r="BX22" s="159"/>
      <c r="BY22" s="159"/>
      <c r="BZ22" s="159"/>
      <c r="CA22" s="159"/>
      <c r="CB22" s="159"/>
      <c r="CC22" s="159"/>
      <c r="CD22" s="159"/>
      <c r="CE22" s="159"/>
      <c r="CF22" s="160"/>
    </row>
    <row r="23" spans="2:84" ht="26.25" customHeight="1">
      <c r="B23" s="65" t="s">
        <v>433</v>
      </c>
      <c r="AH23" s="159"/>
      <c r="AI23" s="159"/>
      <c r="AJ23" s="159"/>
      <c r="AK23" s="159"/>
      <c r="AL23" s="159"/>
      <c r="AM23" s="159"/>
      <c r="AN23" s="159"/>
      <c r="AO23" s="159"/>
      <c r="AP23" s="159"/>
      <c r="AQ23" s="159"/>
      <c r="AR23" s="159"/>
      <c r="AS23" s="159"/>
      <c r="AT23" s="159"/>
      <c r="AU23" s="159"/>
      <c r="AV23" s="159"/>
      <c r="AW23" s="159"/>
      <c r="AX23" s="159"/>
      <c r="AY23" s="159"/>
      <c r="AZ23" s="159"/>
      <c r="BA23" s="159">
        <v>1000.4769722647275</v>
      </c>
      <c r="BB23" s="159">
        <v>965.98165932914117</v>
      </c>
      <c r="BC23" s="159">
        <v>686.93676853536829</v>
      </c>
      <c r="BD23" s="159">
        <v>693.40440921863365</v>
      </c>
      <c r="BE23" s="159">
        <v>573.40615922526251</v>
      </c>
      <c r="BF23" s="159">
        <v>398.45623178260598</v>
      </c>
      <c r="BG23" s="159">
        <v>349.04714330942062</v>
      </c>
      <c r="BH23" s="239">
        <v>349.99785947711871</v>
      </c>
      <c r="BI23" s="159">
        <v>355.5968903250872</v>
      </c>
      <c r="BJ23" s="159">
        <v>348.66649117775063</v>
      </c>
      <c r="BK23" s="159">
        <v>361.16701203569886</v>
      </c>
      <c r="BL23" s="159">
        <v>343.26553276416945</v>
      </c>
      <c r="BM23" s="159">
        <v>513.57335711132953</v>
      </c>
      <c r="BN23" s="159">
        <v>485.12403090388182</v>
      </c>
      <c r="BO23" s="159">
        <v>345.29998396413498</v>
      </c>
      <c r="BP23" s="159">
        <v>329.50711508585556</v>
      </c>
      <c r="BQ23" s="159">
        <v>265.25439888558992</v>
      </c>
      <c r="BR23" s="159">
        <v>235.40260133878985</v>
      </c>
      <c r="BS23" s="159">
        <v>206.94405574149943</v>
      </c>
      <c r="BT23" s="159">
        <v>177.10503053794147</v>
      </c>
      <c r="BU23" s="159">
        <v>141.44411177099519</v>
      </c>
      <c r="BV23" s="159"/>
      <c r="BW23" s="159"/>
      <c r="BX23" s="159"/>
      <c r="BY23" s="159"/>
      <c r="BZ23" s="159"/>
      <c r="CA23" s="159"/>
      <c r="CB23" s="159"/>
      <c r="CC23" s="159"/>
      <c r="CD23" s="159"/>
      <c r="CE23" s="159"/>
      <c r="CF23" s="160"/>
    </row>
    <row r="24" spans="2:84">
      <c r="B24" s="65" t="s">
        <v>434</v>
      </c>
      <c r="AH24" s="159"/>
      <c r="AI24" s="159"/>
      <c r="AJ24" s="159"/>
      <c r="AK24" s="159"/>
      <c r="AL24" s="159"/>
      <c r="AM24" s="159"/>
      <c r="AN24" s="159"/>
      <c r="AO24" s="159"/>
      <c r="AP24" s="159"/>
      <c r="AQ24" s="159"/>
      <c r="AR24" s="159"/>
      <c r="AS24" s="159"/>
      <c r="AT24" s="159"/>
      <c r="AU24" s="159"/>
      <c r="AV24" s="159"/>
      <c r="AW24" s="159"/>
      <c r="AX24" s="159"/>
      <c r="AY24" s="159"/>
      <c r="AZ24" s="159"/>
      <c r="BA24" s="159">
        <v>1212.9044395359172</v>
      </c>
      <c r="BB24" s="159">
        <v>1203.1452865999536</v>
      </c>
      <c r="BC24" s="159">
        <v>881.17783641024857</v>
      </c>
      <c r="BD24" s="159">
        <v>913.29709843857336</v>
      </c>
      <c r="BE24" s="159">
        <v>780.89456727428546</v>
      </c>
      <c r="BF24" s="159">
        <v>567.79752353809624</v>
      </c>
      <c r="BG24" s="159">
        <v>515.27226983995024</v>
      </c>
      <c r="BH24" s="239">
        <v>531.08554641691046</v>
      </c>
      <c r="BI24" s="159">
        <v>564.55981633718125</v>
      </c>
      <c r="BJ24" s="159">
        <v>565.07739424636748</v>
      </c>
      <c r="BK24" s="159">
        <v>610.52036682536436</v>
      </c>
      <c r="BL24" s="159">
        <v>589.38306727757708</v>
      </c>
      <c r="BM24" s="159">
        <v>751.75142123082583</v>
      </c>
      <c r="BN24" s="159">
        <v>678.06567942731908</v>
      </c>
      <c r="BO24" s="159">
        <v>481.17552506053374</v>
      </c>
      <c r="BP24" s="159">
        <v>453.05020014243144</v>
      </c>
      <c r="BQ24" s="159">
        <v>375.98350918824451</v>
      </c>
      <c r="BR24" s="159">
        <v>331.7249402248753</v>
      </c>
      <c r="BS24" s="159">
        <v>280.98351097232597</v>
      </c>
      <c r="BT24" s="159">
        <v>232.27945978156694</v>
      </c>
      <c r="BU24" s="159">
        <v>186.7344445038228</v>
      </c>
      <c r="BV24" s="159"/>
      <c r="BW24" s="159"/>
      <c r="BX24" s="159"/>
      <c r="BY24" s="159"/>
      <c r="BZ24" s="159"/>
      <c r="CA24" s="159"/>
      <c r="CB24" s="159"/>
      <c r="CC24" s="159"/>
      <c r="CD24" s="159"/>
      <c r="CE24" s="159"/>
      <c r="CF24" s="160"/>
    </row>
    <row r="25" spans="2:84" ht="26.25" customHeight="1">
      <c r="B25" s="69" t="s">
        <v>440</v>
      </c>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239"/>
      <c r="BI25" s="159"/>
      <c r="BJ25" s="159"/>
      <c r="BK25" s="159"/>
      <c r="BL25" s="159"/>
      <c r="BM25" s="159"/>
      <c r="BN25" s="159"/>
      <c r="BO25" s="159"/>
      <c r="BP25" s="159"/>
      <c r="BQ25" s="159"/>
      <c r="BR25" s="159"/>
      <c r="BS25" s="159"/>
      <c r="BT25" s="159"/>
      <c r="BU25" s="159"/>
      <c r="BV25" s="159"/>
      <c r="BW25" s="159"/>
      <c r="BX25" s="159"/>
      <c r="BY25" s="159"/>
      <c r="BZ25" s="159"/>
      <c r="CA25" s="159"/>
      <c r="CB25" s="159"/>
      <c r="CC25" s="159"/>
      <c r="CD25" s="159"/>
      <c r="CE25" s="159"/>
      <c r="CF25" s="160"/>
    </row>
    <row r="26" spans="2:84">
      <c r="B26" s="63" t="s">
        <v>428</v>
      </c>
      <c r="AH26" s="159">
        <v>16.480519370546705</v>
      </c>
      <c r="AI26" s="159">
        <v>15.684519459107094</v>
      </c>
      <c r="AJ26" s="159">
        <v>18.660013572751254</v>
      </c>
      <c r="AK26" s="159">
        <v>11.665923445125127</v>
      </c>
      <c r="AL26" s="159">
        <v>18.358880138343974</v>
      </c>
      <c r="AM26" s="159">
        <v>16.378784160713977</v>
      </c>
      <c r="AN26" s="159">
        <v>19.186898829615011</v>
      </c>
      <c r="AO26" s="159">
        <v>18.297894536009984</v>
      </c>
      <c r="AP26" s="159">
        <v>18.193031329348049</v>
      </c>
      <c r="AQ26" s="159">
        <v>30.923130041289866</v>
      </c>
      <c r="AR26" s="159">
        <v>52.741872212481539</v>
      </c>
      <c r="AS26" s="159">
        <v>55.62470251938781</v>
      </c>
      <c r="AT26" s="159">
        <v>60.596900937615551</v>
      </c>
      <c r="AU26" s="159">
        <v>69.131495462199666</v>
      </c>
      <c r="AV26" s="159">
        <v>78.673960793032833</v>
      </c>
      <c r="AW26" s="159">
        <v>85.466554474951423</v>
      </c>
      <c r="AX26" s="159">
        <v>84.307419079178601</v>
      </c>
      <c r="AY26" s="159">
        <v>88.100649532181905</v>
      </c>
      <c r="AZ26" s="159">
        <v>92.204366068442695</v>
      </c>
      <c r="BA26" s="159">
        <v>93.907852792857938</v>
      </c>
      <c r="BB26" s="159">
        <v>95.336647153504799</v>
      </c>
      <c r="BC26" s="159">
        <v>97.449242014074542</v>
      </c>
      <c r="BD26" s="159">
        <v>110.67266600513264</v>
      </c>
      <c r="BE26" s="159">
        <v>120.53509656155383</v>
      </c>
      <c r="BF26" s="159">
        <v>132.96817107481803</v>
      </c>
      <c r="BG26" s="159">
        <v>72.929446197488517</v>
      </c>
      <c r="BH26" s="239">
        <v>0</v>
      </c>
      <c r="BI26" s="159">
        <v>0</v>
      </c>
      <c r="BJ26" s="159">
        <v>0</v>
      </c>
      <c r="BK26" s="159">
        <v>0</v>
      </c>
      <c r="BL26" s="159">
        <v>0</v>
      </c>
      <c r="BM26" s="159">
        <v>0</v>
      </c>
      <c r="BN26" s="159">
        <v>0</v>
      </c>
      <c r="BO26" s="159">
        <v>0</v>
      </c>
      <c r="BP26" s="159">
        <v>0</v>
      </c>
      <c r="BQ26" s="159">
        <v>0</v>
      </c>
      <c r="BR26" s="159">
        <v>0</v>
      </c>
      <c r="BS26" s="159">
        <v>0</v>
      </c>
      <c r="BT26" s="159">
        <v>0</v>
      </c>
      <c r="BU26" s="159">
        <v>0</v>
      </c>
      <c r="BV26" s="159">
        <v>0</v>
      </c>
      <c r="BW26" s="159">
        <v>0</v>
      </c>
      <c r="BX26" s="159">
        <v>0</v>
      </c>
      <c r="BY26" s="159">
        <v>0</v>
      </c>
      <c r="BZ26" s="159">
        <v>0</v>
      </c>
      <c r="CA26" s="159">
        <v>0</v>
      </c>
      <c r="CB26" s="159">
        <v>0</v>
      </c>
      <c r="CC26" s="159">
        <v>0</v>
      </c>
      <c r="CD26" s="159">
        <v>0</v>
      </c>
      <c r="CE26" s="159">
        <v>0</v>
      </c>
      <c r="CF26" s="160">
        <v>0</v>
      </c>
    </row>
    <row r="27" spans="2:84">
      <c r="B27" s="63" t="s">
        <v>429</v>
      </c>
      <c r="AH27" s="159">
        <v>44.162797750078269</v>
      </c>
      <c r="AI27" s="159">
        <v>42.345512965637042</v>
      </c>
      <c r="AJ27" s="159">
        <v>40.053980538008005</v>
      </c>
      <c r="AK27" s="159">
        <v>45.994232828381541</v>
      </c>
      <c r="AL27" s="159">
        <v>48.925543694707208</v>
      </c>
      <c r="AM27" s="159">
        <v>64.861389780592447</v>
      </c>
      <c r="AN27" s="159">
        <v>67.434597725961424</v>
      </c>
      <c r="AO27" s="159">
        <v>79.516556187346197</v>
      </c>
      <c r="AP27" s="159">
        <v>95.401287731210601</v>
      </c>
      <c r="AQ27" s="159">
        <v>106.53105021957948</v>
      </c>
      <c r="AR27" s="159">
        <v>153.20001947261341</v>
      </c>
      <c r="AS27" s="159">
        <v>211.58456604835294</v>
      </c>
      <c r="AT27" s="159">
        <v>233.12273889474326</v>
      </c>
      <c r="AU27" s="159">
        <v>367.38258343222043</v>
      </c>
      <c r="AV27" s="159">
        <v>517.87200772982612</v>
      </c>
      <c r="AW27" s="159">
        <v>643.32655172802197</v>
      </c>
      <c r="AX27" s="159">
        <v>584.06707312604794</v>
      </c>
      <c r="AY27" s="159">
        <v>657.17809153073654</v>
      </c>
      <c r="AZ27" s="159">
        <v>697.99745286132656</v>
      </c>
      <c r="BA27" s="159">
        <v>747.05777594417498</v>
      </c>
      <c r="BB27" s="159">
        <v>772.99586529886733</v>
      </c>
      <c r="BC27" s="159">
        <v>893.60579550074704</v>
      </c>
      <c r="BD27" s="159">
        <v>1131.3108482840082</v>
      </c>
      <c r="BE27" s="159">
        <v>1314.1869052985198</v>
      </c>
      <c r="BF27" s="159">
        <v>1462.8133472500954</v>
      </c>
      <c r="BG27" s="159">
        <v>1520.2526985780714</v>
      </c>
      <c r="BH27" s="239">
        <v>1220.3499452713836</v>
      </c>
      <c r="BI27" s="159">
        <v>905.99641846503812</v>
      </c>
      <c r="BJ27" s="159">
        <v>718.26161428788282</v>
      </c>
      <c r="BK27" s="159">
        <v>612.94555267946271</v>
      </c>
      <c r="BL27" s="159">
        <v>517.3767326780727</v>
      </c>
      <c r="BM27" s="159">
        <v>363.07064321732906</v>
      </c>
      <c r="BN27" s="159">
        <v>284.57445880352248</v>
      </c>
      <c r="BO27" s="159">
        <v>210.68598755592757</v>
      </c>
      <c r="BP27" s="159">
        <v>101.86341446332897</v>
      </c>
      <c r="BQ27" s="159">
        <v>26.94443307735952</v>
      </c>
      <c r="BR27" s="159">
        <v>7.953808980795336</v>
      </c>
      <c r="BS27" s="159">
        <v>2.6410656081238946</v>
      </c>
      <c r="BT27" s="159">
        <v>0.65830275879062405</v>
      </c>
      <c r="BU27" s="159">
        <v>0</v>
      </c>
      <c r="BV27" s="159">
        <v>0</v>
      </c>
      <c r="BW27" s="159">
        <v>0</v>
      </c>
      <c r="BX27" s="159">
        <v>0</v>
      </c>
      <c r="BY27" s="159">
        <v>0</v>
      </c>
      <c r="BZ27" s="159">
        <v>0</v>
      </c>
      <c r="CA27" s="159">
        <v>0</v>
      </c>
      <c r="CB27" s="159">
        <v>0</v>
      </c>
      <c r="CC27" s="159">
        <v>0</v>
      </c>
      <c r="CD27" s="159">
        <v>0</v>
      </c>
      <c r="CE27" s="159">
        <v>0</v>
      </c>
      <c r="CF27" s="160">
        <v>0</v>
      </c>
    </row>
    <row r="28" spans="2:84">
      <c r="B28" s="63" t="s">
        <v>430</v>
      </c>
      <c r="AH28" s="159">
        <v>1070.9812139063063</v>
      </c>
      <c r="AI28" s="159">
        <v>973.96272048744845</v>
      </c>
      <c r="AJ28" s="159">
        <v>1039.5501191553376</v>
      </c>
      <c r="AK28" s="159">
        <v>1138.9032253611344</v>
      </c>
      <c r="AL28" s="159">
        <v>1327.4877204130414</v>
      </c>
      <c r="AM28" s="159">
        <v>1422.4434436768679</v>
      </c>
      <c r="AN28" s="159">
        <v>1518.2649155712925</v>
      </c>
      <c r="AO28" s="159">
        <v>1703.2155893140136</v>
      </c>
      <c r="AP28" s="159">
        <v>1811.3786047149279</v>
      </c>
      <c r="AQ28" s="159">
        <v>1900.0377149932735</v>
      </c>
      <c r="AR28" s="159">
        <v>2036.1865442090036</v>
      </c>
      <c r="AS28" s="159">
        <v>2191.2225065634357</v>
      </c>
      <c r="AT28" s="159">
        <v>2279.7647928507395</v>
      </c>
      <c r="AU28" s="159">
        <v>2580.1987288396417</v>
      </c>
      <c r="AV28" s="159">
        <v>3034.2720217287274</v>
      </c>
      <c r="AW28" s="159">
        <v>3235.1048294822626</v>
      </c>
      <c r="AX28" s="159">
        <v>3036.0175432131391</v>
      </c>
      <c r="AY28" s="159">
        <v>3046.9991571243349</v>
      </c>
      <c r="AZ28" s="159">
        <v>3010.8824382207977</v>
      </c>
      <c r="BA28" s="159">
        <v>2946.6808075059207</v>
      </c>
      <c r="BB28" s="159">
        <v>2877.3728346779185</v>
      </c>
      <c r="BC28" s="159">
        <v>3129.0120115624309</v>
      </c>
      <c r="BD28" s="159">
        <v>3796.0433481878945</v>
      </c>
      <c r="BE28" s="159">
        <v>4153.7056790713114</v>
      </c>
      <c r="BF28" s="159">
        <v>4406.7245766369415</v>
      </c>
      <c r="BG28" s="159">
        <v>4436.1205846672419</v>
      </c>
      <c r="BH28" s="239">
        <v>3806.6687657298016</v>
      </c>
      <c r="BI28" s="159">
        <v>2860.9595306931997</v>
      </c>
      <c r="BJ28" s="159">
        <v>2256.7414703155305</v>
      </c>
      <c r="BK28" s="159">
        <v>1836.2045407647724</v>
      </c>
      <c r="BL28" s="159">
        <v>1456.7381522915728</v>
      </c>
      <c r="BM28" s="159">
        <v>808.62743297789166</v>
      </c>
      <c r="BN28" s="159">
        <v>533.68278976590909</v>
      </c>
      <c r="BO28" s="159">
        <v>350.6785993802942</v>
      </c>
      <c r="BP28" s="159">
        <v>242.74035536256363</v>
      </c>
      <c r="BQ28" s="159">
        <v>165.58998307663921</v>
      </c>
      <c r="BR28" s="159">
        <v>121.25482448496335</v>
      </c>
      <c r="BS28" s="159">
        <v>80.746744688930093</v>
      </c>
      <c r="BT28" s="159">
        <v>58.124099419069736</v>
      </c>
      <c r="BU28" s="159">
        <v>41.162317838915293</v>
      </c>
      <c r="BV28" s="159">
        <v>30.657369250579343</v>
      </c>
      <c r="BW28" s="159">
        <v>16.542944639052749</v>
      </c>
      <c r="BX28" s="159">
        <v>9.4557072133744775</v>
      </c>
      <c r="BY28" s="159">
        <v>5.8723063376830975</v>
      </c>
      <c r="BZ28" s="159">
        <v>3.3032277963707073</v>
      </c>
      <c r="CA28" s="159">
        <v>1.7907552020678494</v>
      </c>
      <c r="CB28" s="159">
        <v>1.0958414279585273</v>
      </c>
      <c r="CC28" s="159">
        <v>0.41866737718892605</v>
      </c>
      <c r="CD28" s="159">
        <v>0</v>
      </c>
      <c r="CE28" s="159">
        <v>0</v>
      </c>
      <c r="CF28" s="160">
        <v>0</v>
      </c>
    </row>
    <row r="29" spans="2:84">
      <c r="B29" s="63" t="s">
        <v>431</v>
      </c>
      <c r="AH29" s="159">
        <v>549.57727171994429</v>
      </c>
      <c r="AI29" s="159">
        <v>477.53127320560105</v>
      </c>
      <c r="AJ29" s="159">
        <v>563.47815088442724</v>
      </c>
      <c r="AK29" s="159">
        <v>944.25180869811504</v>
      </c>
      <c r="AL29" s="159">
        <v>1272.7709214777062</v>
      </c>
      <c r="AM29" s="159">
        <v>1465.7959202748989</v>
      </c>
      <c r="AN29" s="159">
        <v>1635.3062546671351</v>
      </c>
      <c r="AO29" s="159">
        <v>1729.5810784271678</v>
      </c>
      <c r="AP29" s="159">
        <v>1680.2065943823377</v>
      </c>
      <c r="AQ29" s="159">
        <v>1482.3819043492949</v>
      </c>
      <c r="AR29" s="159">
        <v>1122.3085012282684</v>
      </c>
      <c r="AS29" s="159">
        <v>849.53693454949223</v>
      </c>
      <c r="AT29" s="159">
        <v>832.00348231609235</v>
      </c>
      <c r="AU29" s="159">
        <v>1174.7062212143233</v>
      </c>
      <c r="AV29" s="159">
        <v>1451.417115956491</v>
      </c>
      <c r="AW29" s="159">
        <v>1517.7211138357977</v>
      </c>
      <c r="AX29" s="159">
        <v>1590.5596273910928</v>
      </c>
      <c r="AY29" s="159">
        <v>1240.8277392979248</v>
      </c>
      <c r="AZ29" s="159">
        <v>891.05670900790699</v>
      </c>
      <c r="BA29" s="159">
        <v>600.20125932838391</v>
      </c>
      <c r="BB29" s="159">
        <v>547.25180452853101</v>
      </c>
      <c r="BC29" s="159">
        <v>504.6339482159176</v>
      </c>
      <c r="BD29" s="159">
        <v>534.59128839069808</v>
      </c>
      <c r="BE29" s="159">
        <v>489.47562662264477</v>
      </c>
      <c r="BF29" s="159">
        <v>488.39593632315922</v>
      </c>
      <c r="BG29" s="159">
        <v>421.63846301328624</v>
      </c>
      <c r="BH29" s="239">
        <v>228.56881446682317</v>
      </c>
      <c r="BI29" s="159">
        <v>37.562822585289879</v>
      </c>
      <c r="BJ29" s="159">
        <v>18.539166768930414</v>
      </c>
      <c r="BK29" s="159">
        <v>0</v>
      </c>
      <c r="BL29" s="159">
        <v>0</v>
      </c>
      <c r="BM29" s="159">
        <v>0</v>
      </c>
      <c r="BN29" s="159">
        <v>0</v>
      </c>
      <c r="BO29" s="159">
        <v>0</v>
      </c>
      <c r="BP29" s="159">
        <v>0</v>
      </c>
      <c r="BQ29" s="159">
        <v>0</v>
      </c>
      <c r="BR29" s="159">
        <v>0</v>
      </c>
      <c r="BS29" s="159">
        <v>0</v>
      </c>
      <c r="BT29" s="159">
        <v>0</v>
      </c>
      <c r="BU29" s="159">
        <v>0</v>
      </c>
      <c r="BV29" s="159">
        <v>0</v>
      </c>
      <c r="BW29" s="159">
        <v>0</v>
      </c>
      <c r="BX29" s="159">
        <v>0</v>
      </c>
      <c r="BY29" s="159">
        <v>0</v>
      </c>
      <c r="BZ29" s="159">
        <v>0</v>
      </c>
      <c r="CA29" s="159">
        <v>0</v>
      </c>
      <c r="CB29" s="159">
        <v>0</v>
      </c>
      <c r="CC29" s="159">
        <v>0</v>
      </c>
      <c r="CD29" s="159">
        <v>0</v>
      </c>
      <c r="CE29" s="159">
        <v>0</v>
      </c>
      <c r="CF29" s="160">
        <v>0</v>
      </c>
    </row>
    <row r="30" spans="2:84">
      <c r="B30" s="63" t="s">
        <v>432</v>
      </c>
      <c r="AH30" s="159">
        <v>9.2311456887287449</v>
      </c>
      <c r="AI30" s="159">
        <v>10.1549705794913</v>
      </c>
      <c r="AJ30" s="159">
        <v>10.622241692688638</v>
      </c>
      <c r="AK30" s="159">
        <v>16.02959348820038</v>
      </c>
      <c r="AL30" s="159">
        <v>21.394446111873339</v>
      </c>
      <c r="AM30" s="159">
        <v>30.419655243634079</v>
      </c>
      <c r="AN30" s="159">
        <v>36.485364791401231</v>
      </c>
      <c r="AO30" s="159">
        <v>37.763121435589177</v>
      </c>
      <c r="AP30" s="159">
        <v>39.138596205229121</v>
      </c>
      <c r="AQ30" s="159">
        <v>50.222121377640889</v>
      </c>
      <c r="AR30" s="159">
        <v>58.505842081469723</v>
      </c>
      <c r="AS30" s="159">
        <v>86.608749153974813</v>
      </c>
      <c r="AT30" s="159">
        <v>132.81651532137477</v>
      </c>
      <c r="AU30" s="159">
        <v>151.63192801015157</v>
      </c>
      <c r="AV30" s="159">
        <v>168.14948060294728</v>
      </c>
      <c r="AW30" s="159">
        <v>181.0679092521795</v>
      </c>
      <c r="AX30" s="159">
        <v>108.91066092531108</v>
      </c>
      <c r="AY30" s="159">
        <v>126.38770545763984</v>
      </c>
      <c r="AZ30" s="159">
        <v>131.43450154482551</v>
      </c>
      <c r="BA30" s="159">
        <v>130.90571345121546</v>
      </c>
      <c r="BB30" s="159">
        <v>130.85956920614694</v>
      </c>
      <c r="BC30" s="159">
        <v>101.16228548568429</v>
      </c>
      <c r="BD30" s="159">
        <v>122.90691909682799</v>
      </c>
      <c r="BE30" s="159">
        <v>142.34433803790222</v>
      </c>
      <c r="BF30" s="159">
        <v>156.95040296163771</v>
      </c>
      <c r="BG30" s="159">
        <v>154.35799053068976</v>
      </c>
      <c r="BH30" s="239">
        <v>216.84558041787227</v>
      </c>
      <c r="BI30" s="159">
        <v>166.28064627059879</v>
      </c>
      <c r="BJ30" s="159">
        <v>133.91318232485952</v>
      </c>
      <c r="BK30" s="159">
        <v>123.61974812812156</v>
      </c>
      <c r="BL30" s="159">
        <v>106.43594817640144</v>
      </c>
      <c r="BM30" s="159">
        <v>64.983958162534478</v>
      </c>
      <c r="BN30" s="159">
        <v>58.173565693028905</v>
      </c>
      <c r="BO30" s="159">
        <v>52.126014044203515</v>
      </c>
      <c r="BP30" s="159">
        <v>45.759302338723494</v>
      </c>
      <c r="BQ30" s="159">
        <v>33.083934134415877</v>
      </c>
      <c r="BR30" s="159">
        <v>25.49153778841405</v>
      </c>
      <c r="BS30" s="159">
        <v>19.733729953546927</v>
      </c>
      <c r="BT30" s="159">
        <v>15.589170537895837</v>
      </c>
      <c r="BU30" s="159">
        <v>11.562314141096797</v>
      </c>
      <c r="BV30" s="159">
        <v>8.9484694776701996</v>
      </c>
      <c r="BW30" s="159">
        <v>4.3617365267746644</v>
      </c>
      <c r="BX30" s="159">
        <v>2.645297173298288</v>
      </c>
      <c r="BY30" s="159">
        <v>1.5411362046826174</v>
      </c>
      <c r="BZ30" s="159">
        <v>0.85622575024466507</v>
      </c>
      <c r="CA30" s="159">
        <v>0.47145260770350222</v>
      </c>
      <c r="CB30" s="159">
        <v>0.20612589105442108</v>
      </c>
      <c r="CC30" s="159">
        <v>6.2439902996489244E-2</v>
      </c>
      <c r="CD30" s="159">
        <v>0</v>
      </c>
      <c r="CE30" s="159">
        <v>0</v>
      </c>
      <c r="CF30" s="160">
        <v>0</v>
      </c>
    </row>
    <row r="31" spans="2:84" ht="26.25" customHeight="1">
      <c r="B31" s="65" t="s">
        <v>433</v>
      </c>
      <c r="AH31" s="159">
        <v>1673.9524290650575</v>
      </c>
      <c r="AI31" s="159">
        <v>1503.9944772381778</v>
      </c>
      <c r="AJ31" s="159">
        <v>1653.7044922704617</v>
      </c>
      <c r="AK31" s="159">
        <v>2145.1788603758309</v>
      </c>
      <c r="AL31" s="159">
        <v>2670.5786316973281</v>
      </c>
      <c r="AM31" s="159">
        <v>2983.5204089759932</v>
      </c>
      <c r="AN31" s="159">
        <v>3257.4911327557902</v>
      </c>
      <c r="AO31" s="159">
        <v>3550.0763453641166</v>
      </c>
      <c r="AP31" s="159">
        <v>3626.1250830337058</v>
      </c>
      <c r="AQ31" s="159">
        <v>3539.1727909397887</v>
      </c>
      <c r="AR31" s="159">
        <v>3370.2009069913552</v>
      </c>
      <c r="AS31" s="159">
        <v>3338.9527563152551</v>
      </c>
      <c r="AT31" s="159">
        <v>3477.7075293829498</v>
      </c>
      <c r="AU31" s="159">
        <v>4273.9194614963371</v>
      </c>
      <c r="AV31" s="159">
        <v>5171.7106260179917</v>
      </c>
      <c r="AW31" s="159">
        <v>5577.2204042982621</v>
      </c>
      <c r="AX31" s="159">
        <v>5319.5549046555907</v>
      </c>
      <c r="AY31" s="159">
        <v>5071.3926934106357</v>
      </c>
      <c r="AZ31" s="159">
        <v>4731.371101634857</v>
      </c>
      <c r="BA31" s="159">
        <v>4424.8455562296958</v>
      </c>
      <c r="BB31" s="159">
        <v>4328.4800737114638</v>
      </c>
      <c r="BC31" s="159">
        <v>4628.4140407647792</v>
      </c>
      <c r="BD31" s="159">
        <v>5584.8524039594286</v>
      </c>
      <c r="BE31" s="159">
        <v>6099.7125490303788</v>
      </c>
      <c r="BF31" s="159">
        <v>6514.8842631718344</v>
      </c>
      <c r="BG31" s="159">
        <v>6532.3697367892892</v>
      </c>
      <c r="BH31" s="239">
        <v>5472.4331058858807</v>
      </c>
      <c r="BI31" s="159">
        <v>3970.7994180141263</v>
      </c>
      <c r="BJ31" s="159">
        <v>3127.4554336972028</v>
      </c>
      <c r="BK31" s="159">
        <v>2572.7698415723567</v>
      </c>
      <c r="BL31" s="159">
        <v>2080.5508331460474</v>
      </c>
      <c r="BM31" s="159">
        <v>1236.6820343577551</v>
      </c>
      <c r="BN31" s="159">
        <v>876.43081426246044</v>
      </c>
      <c r="BO31" s="159">
        <v>613.49060098042526</v>
      </c>
      <c r="BP31" s="159">
        <v>390.36307216461609</v>
      </c>
      <c r="BQ31" s="159">
        <v>225.6183502884146</v>
      </c>
      <c r="BR31" s="159">
        <v>154.70017125417274</v>
      </c>
      <c r="BS31" s="159">
        <v>103.1215402506009</v>
      </c>
      <c r="BT31" s="159">
        <v>74.371572715756201</v>
      </c>
      <c r="BU31" s="159">
        <v>52.724631980012092</v>
      </c>
      <c r="BV31" s="159">
        <v>39.605838728249545</v>
      </c>
      <c r="BW31" s="159">
        <v>20.904681165827412</v>
      </c>
      <c r="BX31" s="159">
        <v>12.101004386672765</v>
      </c>
      <c r="BY31" s="159">
        <v>7.413442542365714</v>
      </c>
      <c r="BZ31" s="159">
        <v>4.1594535466153726</v>
      </c>
      <c r="CA31" s="159">
        <v>2.2622078097713518</v>
      </c>
      <c r="CB31" s="159">
        <v>1.3019673190129484</v>
      </c>
      <c r="CC31" s="159">
        <v>0.48110728018541532</v>
      </c>
      <c r="CD31" s="159">
        <v>0</v>
      </c>
      <c r="CE31" s="159">
        <v>0</v>
      </c>
      <c r="CF31" s="160">
        <v>0</v>
      </c>
    </row>
    <row r="32" spans="2:84">
      <c r="B32" s="65" t="s">
        <v>434</v>
      </c>
      <c r="AH32" s="159">
        <v>1690.432948435604</v>
      </c>
      <c r="AI32" s="159">
        <v>1519.6789966972849</v>
      </c>
      <c r="AJ32" s="159">
        <v>1672.364505843213</v>
      </c>
      <c r="AK32" s="159">
        <v>2156.8447838209563</v>
      </c>
      <c r="AL32" s="159">
        <v>2688.9375118356725</v>
      </c>
      <c r="AM32" s="159">
        <v>2999.8991931367077</v>
      </c>
      <c r="AN32" s="159">
        <v>3276.6780315854053</v>
      </c>
      <c r="AO32" s="159">
        <v>3568.3742399001267</v>
      </c>
      <c r="AP32" s="159">
        <v>3644.3181143630536</v>
      </c>
      <c r="AQ32" s="159">
        <v>3570.0959209810781</v>
      </c>
      <c r="AR32" s="159">
        <v>3422.9427792038368</v>
      </c>
      <c r="AS32" s="159">
        <v>3394.5774588346435</v>
      </c>
      <c r="AT32" s="159">
        <v>3538.3044303205652</v>
      </c>
      <c r="AU32" s="159">
        <v>4343.0509569585365</v>
      </c>
      <c r="AV32" s="159">
        <v>5250.3845868110247</v>
      </c>
      <c r="AW32" s="159">
        <v>5662.6869587732135</v>
      </c>
      <c r="AX32" s="159">
        <v>5403.8623237347692</v>
      </c>
      <c r="AY32" s="159">
        <v>5159.4933429428174</v>
      </c>
      <c r="AZ32" s="159">
        <v>4823.5754677033001</v>
      </c>
      <c r="BA32" s="159">
        <v>4518.7534090225536</v>
      </c>
      <c r="BB32" s="159">
        <v>4423.8167208649684</v>
      </c>
      <c r="BC32" s="159">
        <v>4725.8632827788542</v>
      </c>
      <c r="BD32" s="159">
        <v>5695.5250699645603</v>
      </c>
      <c r="BE32" s="159">
        <v>6220.2476455919332</v>
      </c>
      <c r="BF32" s="159">
        <v>6647.8524342466526</v>
      </c>
      <c r="BG32" s="159">
        <v>6605.2991829867779</v>
      </c>
      <c r="BH32" s="239">
        <v>5472.4331058858807</v>
      </c>
      <c r="BI32" s="159">
        <v>3970.7994180141263</v>
      </c>
      <c r="BJ32" s="159">
        <v>3127.4554336972028</v>
      </c>
      <c r="BK32" s="159">
        <v>2572.7698415723567</v>
      </c>
      <c r="BL32" s="159">
        <v>2080.5508331460474</v>
      </c>
      <c r="BM32" s="159">
        <v>1236.6820343577551</v>
      </c>
      <c r="BN32" s="159">
        <v>876.43081426246044</v>
      </c>
      <c r="BO32" s="159">
        <v>613.49060098042526</v>
      </c>
      <c r="BP32" s="159">
        <v>390.36307216461609</v>
      </c>
      <c r="BQ32" s="159">
        <v>225.6183502884146</v>
      </c>
      <c r="BR32" s="159">
        <v>154.70017125417274</v>
      </c>
      <c r="BS32" s="159">
        <v>103.1215402506009</v>
      </c>
      <c r="BT32" s="159">
        <v>74.371572715756201</v>
      </c>
      <c r="BU32" s="159">
        <v>52.724631980012092</v>
      </c>
      <c r="BV32" s="159">
        <v>39.605838728249545</v>
      </c>
      <c r="BW32" s="159">
        <v>20.904681165827412</v>
      </c>
      <c r="BX32" s="159">
        <v>12.101004386672765</v>
      </c>
      <c r="BY32" s="159">
        <v>7.413442542365714</v>
      </c>
      <c r="BZ32" s="159">
        <v>4.1594535466153726</v>
      </c>
      <c r="CA32" s="159">
        <v>2.2622078097713518</v>
      </c>
      <c r="CB32" s="159">
        <v>1.3019673190129484</v>
      </c>
      <c r="CC32" s="159">
        <v>0.48110728018541532</v>
      </c>
      <c r="CD32" s="159">
        <v>0</v>
      </c>
      <c r="CE32" s="159">
        <v>0</v>
      </c>
      <c r="CF32" s="160">
        <v>0</v>
      </c>
    </row>
    <row r="33" spans="2:84" ht="26.25" customHeight="1">
      <c r="B33" s="69" t="s">
        <v>441</v>
      </c>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239"/>
      <c r="BI33" s="159"/>
      <c r="BJ33" s="159"/>
      <c r="BK33" s="159"/>
      <c r="BL33" s="159"/>
      <c r="BM33" s="159"/>
      <c r="BN33" s="159"/>
      <c r="BO33" s="159"/>
      <c r="BP33" s="159"/>
      <c r="BQ33" s="159"/>
      <c r="BR33" s="159"/>
      <c r="BS33" s="159"/>
      <c r="BT33" s="159"/>
      <c r="BU33" s="159"/>
      <c r="BV33" s="159"/>
      <c r="BW33" s="159"/>
      <c r="BX33" s="159"/>
      <c r="BY33" s="159"/>
      <c r="BZ33" s="159"/>
      <c r="CA33" s="159"/>
      <c r="CB33" s="159"/>
      <c r="CC33" s="159"/>
      <c r="CD33" s="159"/>
      <c r="CE33" s="159"/>
      <c r="CF33" s="160"/>
    </row>
    <row r="34" spans="2:84">
      <c r="B34" s="63" t="s">
        <v>428</v>
      </c>
      <c r="AH34" s="159">
        <v>0</v>
      </c>
      <c r="AI34" s="159">
        <v>39.84751584279244</v>
      </c>
      <c r="AJ34" s="159">
        <v>60.229007980195419</v>
      </c>
      <c r="AK34" s="159">
        <v>69.624010548361824</v>
      </c>
      <c r="AL34" s="159">
        <v>109.95172924263566</v>
      </c>
      <c r="AM34" s="159">
        <v>279.87862270607803</v>
      </c>
      <c r="AN34" s="159">
        <v>508.51952416770962</v>
      </c>
      <c r="AO34" s="159">
        <v>839.16949548337914</v>
      </c>
      <c r="AP34" s="159">
        <v>1158.7459374950515</v>
      </c>
      <c r="AQ34" s="159">
        <v>1469.4351467972028</v>
      </c>
      <c r="AR34" s="159">
        <v>1800.1782090422814</v>
      </c>
      <c r="AS34" s="159">
        <v>2096.3937423861494</v>
      </c>
      <c r="AT34" s="159">
        <v>2237.8374281571027</v>
      </c>
      <c r="AU34" s="159">
        <v>2677.7242664837918</v>
      </c>
      <c r="AV34" s="159">
        <v>3142.1482053902105</v>
      </c>
      <c r="AW34" s="159">
        <v>3341.0986833654447</v>
      </c>
      <c r="AX34" s="159">
        <v>3304.1359615460492</v>
      </c>
      <c r="AY34" s="159">
        <v>2820.310220622433</v>
      </c>
      <c r="AZ34" s="159">
        <v>2585.0097601797556</v>
      </c>
      <c r="BA34" s="159">
        <v>2364.3303440775976</v>
      </c>
      <c r="BB34" s="159">
        <v>2120.4911957992144</v>
      </c>
      <c r="BC34" s="159">
        <v>1970.2192065973545</v>
      </c>
      <c r="BD34" s="159">
        <v>1889.1526332605358</v>
      </c>
      <c r="BE34" s="159">
        <v>1821.7350022774112</v>
      </c>
      <c r="BF34" s="159">
        <v>1024.4745272680677</v>
      </c>
      <c r="BG34" s="159">
        <v>394.24631738648515</v>
      </c>
      <c r="BH34" s="239">
        <v>0</v>
      </c>
      <c r="BI34" s="159">
        <v>0</v>
      </c>
      <c r="BJ34" s="159">
        <v>0</v>
      </c>
      <c r="BK34" s="159">
        <v>0</v>
      </c>
      <c r="BL34" s="159">
        <v>0</v>
      </c>
      <c r="BM34" s="159">
        <v>0</v>
      </c>
      <c r="BN34" s="159">
        <v>0</v>
      </c>
      <c r="BO34" s="159">
        <v>0</v>
      </c>
      <c r="BP34" s="159">
        <v>0</v>
      </c>
      <c r="BQ34" s="159">
        <v>0</v>
      </c>
      <c r="BR34" s="159">
        <v>0</v>
      </c>
      <c r="BS34" s="159">
        <v>0</v>
      </c>
      <c r="BT34" s="159">
        <v>0</v>
      </c>
      <c r="BU34" s="159">
        <v>0</v>
      </c>
      <c r="BV34" s="159">
        <v>0</v>
      </c>
      <c r="BW34" s="159">
        <v>0</v>
      </c>
      <c r="BX34" s="159">
        <v>0</v>
      </c>
      <c r="BY34" s="159">
        <v>0</v>
      </c>
      <c r="BZ34" s="159">
        <v>0</v>
      </c>
      <c r="CA34" s="159">
        <v>0</v>
      </c>
      <c r="CB34" s="159">
        <v>0</v>
      </c>
      <c r="CC34" s="159">
        <v>0</v>
      </c>
      <c r="CD34" s="159">
        <v>0</v>
      </c>
      <c r="CE34" s="159">
        <v>0</v>
      </c>
      <c r="CF34" s="160">
        <v>0</v>
      </c>
    </row>
    <row r="35" spans="2:84">
      <c r="B35" s="63" t="s">
        <v>429</v>
      </c>
      <c r="AH35" s="159">
        <v>0</v>
      </c>
      <c r="AI35" s="159">
        <v>10.45957839362797</v>
      </c>
      <c r="AJ35" s="159">
        <v>15.809518290291278</v>
      </c>
      <c r="AK35" s="159">
        <v>18.275613448086339</v>
      </c>
      <c r="AL35" s="159">
        <v>28.861240335922318</v>
      </c>
      <c r="AM35" s="159">
        <v>73.465367488506928</v>
      </c>
      <c r="AN35" s="159">
        <v>133.48134043554506</v>
      </c>
      <c r="AO35" s="159">
        <v>220.27368426624969</v>
      </c>
      <c r="AP35" s="159">
        <v>304.15933628945862</v>
      </c>
      <c r="AQ35" s="159">
        <v>385.7121777155304</v>
      </c>
      <c r="AR35" s="159">
        <v>472.52895699354684</v>
      </c>
      <c r="AS35" s="159">
        <v>550.28260177893253</v>
      </c>
      <c r="AT35" s="159">
        <v>556.63515044555754</v>
      </c>
      <c r="AU35" s="159">
        <v>672.00759287670076</v>
      </c>
      <c r="AV35" s="159">
        <v>790.375740107517</v>
      </c>
      <c r="AW35" s="159">
        <v>912.39124356413458</v>
      </c>
      <c r="AX35" s="159">
        <v>928.73260004584949</v>
      </c>
      <c r="AY35" s="159">
        <v>903.85690310831296</v>
      </c>
      <c r="AZ35" s="159">
        <v>885.93038201966237</v>
      </c>
      <c r="BA35" s="159">
        <v>898.36169294951276</v>
      </c>
      <c r="BB35" s="159">
        <v>890.41742771931763</v>
      </c>
      <c r="BC35" s="159">
        <v>879.14807976074837</v>
      </c>
      <c r="BD35" s="159">
        <v>850.5342416814442</v>
      </c>
      <c r="BE35" s="159">
        <v>842.87787424117698</v>
      </c>
      <c r="BF35" s="159">
        <v>247.93539765840896</v>
      </c>
      <c r="BG35" s="159">
        <v>107.06383384004019</v>
      </c>
      <c r="BH35" s="239">
        <v>0</v>
      </c>
      <c r="BI35" s="159">
        <v>0</v>
      </c>
      <c r="BJ35" s="159">
        <v>0</v>
      </c>
      <c r="BK35" s="159">
        <v>0</v>
      </c>
      <c r="BL35" s="159">
        <v>0</v>
      </c>
      <c r="BM35" s="159">
        <v>0</v>
      </c>
      <c r="BN35" s="159">
        <v>0</v>
      </c>
      <c r="BO35" s="159">
        <v>0</v>
      </c>
      <c r="BP35" s="159">
        <v>0</v>
      </c>
      <c r="BQ35" s="159">
        <v>0</v>
      </c>
      <c r="BR35" s="159">
        <v>0</v>
      </c>
      <c r="BS35" s="159">
        <v>0</v>
      </c>
      <c r="BT35" s="159">
        <v>0</v>
      </c>
      <c r="BU35" s="159">
        <v>0</v>
      </c>
      <c r="BV35" s="159">
        <v>0</v>
      </c>
      <c r="BW35" s="159">
        <v>0</v>
      </c>
      <c r="BX35" s="159">
        <v>0</v>
      </c>
      <c r="BY35" s="159">
        <v>0</v>
      </c>
      <c r="BZ35" s="159">
        <v>0</v>
      </c>
      <c r="CA35" s="159">
        <v>0</v>
      </c>
      <c r="CB35" s="159">
        <v>0</v>
      </c>
      <c r="CC35" s="159">
        <v>0</v>
      </c>
      <c r="CD35" s="159">
        <v>0</v>
      </c>
      <c r="CE35" s="159">
        <v>0</v>
      </c>
      <c r="CF35" s="160">
        <v>0</v>
      </c>
    </row>
    <row r="36" spans="2:84" ht="39" customHeight="1">
      <c r="B36" s="56" t="s">
        <v>442</v>
      </c>
      <c r="C36" s="10"/>
      <c r="AH36" s="159"/>
      <c r="AI36" s="159"/>
      <c r="AJ36" s="159"/>
      <c r="AK36" s="159"/>
      <c r="AL36" s="159"/>
      <c r="AM36" s="159"/>
      <c r="AN36" s="159"/>
      <c r="AO36" s="159"/>
      <c r="AP36" s="159"/>
      <c r="AQ36" s="159"/>
      <c r="AR36" s="159"/>
      <c r="AS36" s="159"/>
      <c r="AT36" s="159"/>
      <c r="AU36" s="159"/>
      <c r="AV36" s="159"/>
      <c r="AW36" s="159"/>
      <c r="AX36" s="159"/>
      <c r="AY36" s="159"/>
      <c r="AZ36" s="159"/>
      <c r="BA36" s="159"/>
      <c r="BB36" s="159"/>
      <c r="BC36" s="159"/>
      <c r="BD36" s="159"/>
      <c r="BE36" s="159"/>
      <c r="BF36" s="159"/>
      <c r="BG36" s="159"/>
      <c r="BH36" s="239"/>
      <c r="BI36" s="159"/>
      <c r="BJ36" s="159"/>
      <c r="BK36" s="159"/>
      <c r="BL36" s="159"/>
      <c r="BM36" s="159"/>
      <c r="BN36" s="159"/>
      <c r="BO36" s="159"/>
      <c r="BP36" s="159"/>
      <c r="BQ36" s="159"/>
      <c r="BR36" s="159"/>
      <c r="BS36" s="159"/>
      <c r="BT36" s="159"/>
      <c r="BU36" s="159"/>
      <c r="BV36" s="159"/>
      <c r="BW36" s="159"/>
      <c r="BX36" s="159"/>
      <c r="BY36" s="159"/>
      <c r="BZ36" s="159"/>
      <c r="CA36" s="159"/>
      <c r="CB36" s="159"/>
      <c r="CC36" s="159"/>
      <c r="CD36" s="159"/>
      <c r="CE36" s="159"/>
      <c r="CF36" s="160"/>
    </row>
    <row r="37" spans="2:84">
      <c r="B37" s="63" t="s">
        <v>428</v>
      </c>
      <c r="AH37" s="159">
        <v>3281.9967783071552</v>
      </c>
      <c r="AI37" s="159">
        <v>3083.6306450507345</v>
      </c>
      <c r="AJ37" s="159">
        <v>3000.6712924017647</v>
      </c>
      <c r="AK37" s="159">
        <v>3450.4787409559749</v>
      </c>
      <c r="AL37" s="159">
        <v>3220.9971950657655</v>
      </c>
      <c r="AM37" s="159">
        <v>3050.317884879998</v>
      </c>
      <c r="AN37" s="159">
        <v>3288.9887170690245</v>
      </c>
      <c r="AO37" s="159">
        <v>3316.3734129597519</v>
      </c>
      <c r="AP37" s="159">
        <v>3088.8928095312317</v>
      </c>
      <c r="AQ37" s="159">
        <v>2851.3583979499463</v>
      </c>
      <c r="AR37" s="159">
        <v>2946.1081802094823</v>
      </c>
      <c r="AS37" s="159">
        <v>2758.2440100866615</v>
      </c>
      <c r="AT37" s="159">
        <v>2795.1595057859449</v>
      </c>
      <c r="AU37" s="159">
        <v>3000.6546928726534</v>
      </c>
      <c r="AV37" s="159">
        <v>4339.5181020431673</v>
      </c>
      <c r="AW37" s="159">
        <v>4340.2434032165547</v>
      </c>
      <c r="AX37" s="159">
        <v>4310.2531573201959</v>
      </c>
      <c r="AY37" s="159">
        <v>4401.1925395277058</v>
      </c>
      <c r="AZ37" s="159">
        <v>4260.2988224562205</v>
      </c>
      <c r="BA37" s="159">
        <v>4404.0628681174003</v>
      </c>
      <c r="BB37" s="159">
        <v>4277.6288147153255</v>
      </c>
      <c r="BC37" s="159">
        <v>4627.1419310530782</v>
      </c>
      <c r="BD37" s="159">
        <v>5177.7200317504257</v>
      </c>
      <c r="BE37" s="159">
        <v>5789.3765949257695</v>
      </c>
      <c r="BF37" s="159">
        <v>6399.0415810822806</v>
      </c>
      <c r="BG37" s="159">
        <v>7526.3679430046841</v>
      </c>
      <c r="BH37" s="239">
        <v>9551.2812813225391</v>
      </c>
      <c r="BI37" s="159">
        <v>10006.358220913777</v>
      </c>
      <c r="BJ37" s="159">
        <v>10416.452250457309</v>
      </c>
      <c r="BK37" s="159">
        <v>10908.653736337632</v>
      </c>
      <c r="BL37" s="159">
        <v>11009.998562341705</v>
      </c>
      <c r="BM37" s="159">
        <v>11463.126868479034</v>
      </c>
      <c r="BN37" s="159">
        <v>11407.857451277043</v>
      </c>
      <c r="BO37" s="159">
        <v>10951.85846565111</v>
      </c>
      <c r="BP37" s="159">
        <v>10031.531711836114</v>
      </c>
      <c r="BQ37" s="159">
        <v>9227.2382212411721</v>
      </c>
      <c r="BR37" s="159">
        <v>8513.7553804432828</v>
      </c>
      <c r="BS37" s="159">
        <v>7813.6125783809694</v>
      </c>
      <c r="BT37" s="159">
        <v>7120.625269570005</v>
      </c>
      <c r="BU37" s="159">
        <v>6642.1465775626311</v>
      </c>
      <c r="BV37" s="159">
        <v>6228.9018361731851</v>
      </c>
      <c r="BW37" s="159">
        <v>5991.7129517369785</v>
      </c>
      <c r="BX37" s="159">
        <v>5693.7025897270596</v>
      </c>
      <c r="BY37" s="159">
        <v>5471.5301715440419</v>
      </c>
      <c r="BZ37" s="159">
        <v>5236.2983931307563</v>
      </c>
      <c r="CA37" s="159">
        <v>5430.0773625226302</v>
      </c>
      <c r="CB37" s="159">
        <v>5740.9264117463144</v>
      </c>
      <c r="CC37" s="159">
        <v>5685.5648883646118</v>
      </c>
      <c r="CD37" s="159">
        <v>5414.7221028662789</v>
      </c>
      <c r="CE37" s="159">
        <v>5022.0300024898379</v>
      </c>
      <c r="CF37" s="160">
        <v>4801.071250379593</v>
      </c>
    </row>
    <row r="38" spans="2:84">
      <c r="B38" s="63" t="s">
        <v>429</v>
      </c>
      <c r="AH38" s="159">
        <v>720.19023023227692</v>
      </c>
      <c r="AI38" s="159">
        <v>681.67848449247299</v>
      </c>
      <c r="AJ38" s="159">
        <v>670.72686331190698</v>
      </c>
      <c r="AK38" s="159">
        <v>692.43126464947716</v>
      </c>
      <c r="AL38" s="159">
        <v>844.07370624748637</v>
      </c>
      <c r="AM38" s="159">
        <v>897.92244474386621</v>
      </c>
      <c r="AN38" s="159">
        <v>932.21558786323806</v>
      </c>
      <c r="AO38" s="159">
        <v>1015.3806033735295</v>
      </c>
      <c r="AP38" s="159">
        <v>1177.4512611190326</v>
      </c>
      <c r="AQ38" s="159">
        <v>1130.6650872496509</v>
      </c>
      <c r="AR38" s="159">
        <v>1372.5966866086226</v>
      </c>
      <c r="AS38" s="159">
        <v>1398.5871873192341</v>
      </c>
      <c r="AT38" s="159">
        <v>1601.0384157676185</v>
      </c>
      <c r="AU38" s="159">
        <v>1876.0438796342567</v>
      </c>
      <c r="AV38" s="159">
        <v>2542.9019757039537</v>
      </c>
      <c r="AW38" s="159">
        <v>3093.7198222788743</v>
      </c>
      <c r="AX38" s="159">
        <v>3836.9118540776562</v>
      </c>
      <c r="AY38" s="159">
        <v>4496.4604235699107</v>
      </c>
      <c r="AZ38" s="159">
        <v>4793.4923253041743</v>
      </c>
      <c r="BA38" s="159">
        <v>5045.9151767703252</v>
      </c>
      <c r="BB38" s="159">
        <v>5240.9307850991499</v>
      </c>
      <c r="BC38" s="159">
        <v>5400.1307711338814</v>
      </c>
      <c r="BD38" s="159">
        <v>5730.2915294413388</v>
      </c>
      <c r="BE38" s="159">
        <v>6062.3340351201377</v>
      </c>
      <c r="BF38" s="159">
        <v>6332.7613946312649</v>
      </c>
      <c r="BG38" s="159">
        <v>6619.6757454497147</v>
      </c>
      <c r="BH38" s="239">
        <v>6324.926193257128</v>
      </c>
      <c r="BI38" s="159">
        <v>6151.0802798465083</v>
      </c>
      <c r="BJ38" s="159">
        <v>6218.7937705864297</v>
      </c>
      <c r="BK38" s="159">
        <v>6874.8490315063345</v>
      </c>
      <c r="BL38" s="159">
        <v>6859.8031926143967</v>
      </c>
      <c r="BM38" s="159">
        <v>7634.5192383009016</v>
      </c>
      <c r="BN38" s="159">
        <v>7898.0301783138502</v>
      </c>
      <c r="BO38" s="159">
        <v>8219.1353225185012</v>
      </c>
      <c r="BP38" s="159">
        <v>9199.6725275453082</v>
      </c>
      <c r="BQ38" s="159">
        <v>10311.456131660723</v>
      </c>
      <c r="BR38" s="159">
        <v>11885.14443426672</v>
      </c>
      <c r="BS38" s="159">
        <v>12913.230808928894</v>
      </c>
      <c r="BT38" s="159">
        <v>12873.163723472953</v>
      </c>
      <c r="BU38" s="159">
        <v>13204.146543421552</v>
      </c>
      <c r="BV38" s="159">
        <v>12770.95500859103</v>
      </c>
      <c r="BW38" s="159">
        <v>11058.382984686508</v>
      </c>
      <c r="BX38" s="159">
        <v>9949.3481520482346</v>
      </c>
      <c r="BY38" s="159">
        <v>9261.2156744381773</v>
      </c>
      <c r="BZ38" s="159">
        <v>8023.1451727409012</v>
      </c>
      <c r="CA38" s="159">
        <v>7845.5343420531899</v>
      </c>
      <c r="CB38" s="159">
        <v>7739.938064600794</v>
      </c>
      <c r="CC38" s="159">
        <v>6908.4508505117201</v>
      </c>
      <c r="CD38" s="159">
        <v>5912.6652046642921</v>
      </c>
      <c r="CE38" s="159">
        <v>5379.2176948396154</v>
      </c>
      <c r="CF38" s="160">
        <v>3963.2336032058588</v>
      </c>
    </row>
    <row r="39" spans="2:84">
      <c r="B39" s="63" t="s">
        <v>430</v>
      </c>
      <c r="AH39" s="159">
        <v>892.81810414066774</v>
      </c>
      <c r="AI39" s="159">
        <v>811.93912490547621</v>
      </c>
      <c r="AJ39" s="159">
        <v>802.27196161867334</v>
      </c>
      <c r="AK39" s="159">
        <v>1018.9178920681942</v>
      </c>
      <c r="AL39" s="159">
        <v>1448.7716711581184</v>
      </c>
      <c r="AM39" s="159">
        <v>1825.6032354195095</v>
      </c>
      <c r="AN39" s="159">
        <v>1967.7997792243802</v>
      </c>
      <c r="AO39" s="159">
        <v>2294.0513503735228</v>
      </c>
      <c r="AP39" s="159">
        <v>2527.5984373299289</v>
      </c>
      <c r="AQ39" s="159">
        <v>2512.5034622382054</v>
      </c>
      <c r="AR39" s="159">
        <v>2524.7588163321461</v>
      </c>
      <c r="AS39" s="159">
        <v>2431.47916243078</v>
      </c>
      <c r="AT39" s="159">
        <v>2772.4449800420666</v>
      </c>
      <c r="AU39" s="159">
        <v>3379.8737515016651</v>
      </c>
      <c r="AV39" s="159">
        <v>3958.2315310729527</v>
      </c>
      <c r="AW39" s="159">
        <v>4129.4623891894098</v>
      </c>
      <c r="AX39" s="159">
        <v>4821.7349574713935</v>
      </c>
      <c r="AY39" s="159">
        <v>4971.3800975811937</v>
      </c>
      <c r="AZ39" s="159">
        <v>4832.2350841283915</v>
      </c>
      <c r="BA39" s="159">
        <v>4521.2778918951226</v>
      </c>
      <c r="BB39" s="159">
        <v>4193.8381871153297</v>
      </c>
      <c r="BC39" s="159">
        <v>3888.0558367873286</v>
      </c>
      <c r="BD39" s="159">
        <v>3800.4112219277954</v>
      </c>
      <c r="BE39" s="159">
        <v>3636.5402094299366</v>
      </c>
      <c r="BF39" s="159">
        <v>3389.0596063739463</v>
      </c>
      <c r="BG39" s="159">
        <v>3562.0613367654119</v>
      </c>
      <c r="BH39" s="239">
        <v>3546.8234071759198</v>
      </c>
      <c r="BI39" s="159">
        <v>3278.7021856803403</v>
      </c>
      <c r="BJ39" s="159">
        <v>3209.5921283928669</v>
      </c>
      <c r="BK39" s="159">
        <v>3177.1481345114162</v>
      </c>
      <c r="BL39" s="159">
        <v>2918.6706761428163</v>
      </c>
      <c r="BM39" s="159">
        <v>3199.5402143825977</v>
      </c>
      <c r="BN39" s="159">
        <v>3045.9423376741038</v>
      </c>
      <c r="BO39" s="159">
        <v>2783.5544959632762</v>
      </c>
      <c r="BP39" s="159">
        <v>2576.0377179254106</v>
      </c>
      <c r="BQ39" s="159">
        <v>2267.2147123094965</v>
      </c>
      <c r="BR39" s="159">
        <v>2078.1682124347658</v>
      </c>
      <c r="BS39" s="159">
        <v>1922.3114184066885</v>
      </c>
      <c r="BT39" s="159">
        <v>1698.127566087579</v>
      </c>
      <c r="BU39" s="159">
        <v>1622.5013515986734</v>
      </c>
      <c r="BV39" s="159">
        <v>1330.8976248393205</v>
      </c>
      <c r="BW39" s="159">
        <v>833.6285317593015</v>
      </c>
      <c r="BX39" s="159">
        <v>623.90012021649545</v>
      </c>
      <c r="BY39" s="159">
        <v>397.45316162415247</v>
      </c>
      <c r="BZ39" s="159">
        <v>369.53066871550777</v>
      </c>
      <c r="CA39" s="159">
        <v>228.55516973283275</v>
      </c>
      <c r="CB39" s="159">
        <v>166.92210704432009</v>
      </c>
      <c r="CC39" s="159">
        <v>29.716977741721482</v>
      </c>
      <c r="CD39" s="159">
        <v>0</v>
      </c>
      <c r="CE39" s="159">
        <v>0</v>
      </c>
      <c r="CF39" s="160">
        <v>0</v>
      </c>
    </row>
    <row r="40" spans="2:84">
      <c r="B40" s="63" t="s">
        <v>431</v>
      </c>
      <c r="AH40" s="159">
        <v>2478.4366468255398</v>
      </c>
      <c r="AI40" s="159">
        <v>2153.5297553591863</v>
      </c>
      <c r="AJ40" s="159">
        <v>2790.6657301581522</v>
      </c>
      <c r="AK40" s="159">
        <v>4834.345907284036</v>
      </c>
      <c r="AL40" s="159">
        <v>7863.9699223212256</v>
      </c>
      <c r="AM40" s="159">
        <v>9599.9865418766713</v>
      </c>
      <c r="AN40" s="159">
        <v>10338.009870183565</v>
      </c>
      <c r="AO40" s="159">
        <v>11099.423402793913</v>
      </c>
      <c r="AP40" s="159">
        <v>11006.107939876934</v>
      </c>
      <c r="AQ40" s="159">
        <v>9535.1472881741665</v>
      </c>
      <c r="AR40" s="159">
        <v>6759.6884470394962</v>
      </c>
      <c r="AS40" s="159">
        <v>5452.1874649965084</v>
      </c>
      <c r="AT40" s="159">
        <v>5665.3494903963901</v>
      </c>
      <c r="AU40" s="159">
        <v>7577.8477708952887</v>
      </c>
      <c r="AV40" s="159">
        <v>9457.1317850064552</v>
      </c>
      <c r="AW40" s="159">
        <v>9794.3330049110245</v>
      </c>
      <c r="AX40" s="159">
        <v>8462.9410418382176</v>
      </c>
      <c r="AY40" s="159">
        <v>7826.6149677231224</v>
      </c>
      <c r="AZ40" s="159">
        <v>6732.4153345708337</v>
      </c>
      <c r="BA40" s="159">
        <v>5617.2617605540054</v>
      </c>
      <c r="BB40" s="159">
        <v>4985.2827181655484</v>
      </c>
      <c r="BC40" s="159">
        <v>4446.209313841051</v>
      </c>
      <c r="BD40" s="159">
        <v>3733.8414608357339</v>
      </c>
      <c r="BE40" s="159">
        <v>3191.6034178184977</v>
      </c>
      <c r="BF40" s="159">
        <v>3059.7612637602911</v>
      </c>
      <c r="BG40" s="159">
        <v>2959.5121837068264</v>
      </c>
      <c r="BH40" s="239">
        <v>2585.7242066088638</v>
      </c>
      <c r="BI40" s="159">
        <v>2804.084780648966</v>
      </c>
      <c r="BJ40" s="159">
        <v>2956.7284132632572</v>
      </c>
      <c r="BK40" s="159">
        <v>2691.147184127296</v>
      </c>
      <c r="BL40" s="159">
        <v>3043.0639708263257</v>
      </c>
      <c r="BM40" s="159">
        <v>5070.0275685323159</v>
      </c>
      <c r="BN40" s="159">
        <v>5082.8150056746945</v>
      </c>
      <c r="BO40" s="159">
        <v>5690.8704475925515</v>
      </c>
      <c r="BP40" s="159">
        <v>6020.1831832127127</v>
      </c>
      <c r="BQ40" s="159">
        <v>4994.3680551686712</v>
      </c>
      <c r="BR40" s="159">
        <v>3490.1704899580955</v>
      </c>
      <c r="BS40" s="159">
        <v>2575.4642758295995</v>
      </c>
      <c r="BT40" s="159">
        <v>2025.0018823477812</v>
      </c>
      <c r="BU40" s="159">
        <v>1785.279875945424</v>
      </c>
      <c r="BV40" s="159">
        <v>1386.2768051038558</v>
      </c>
      <c r="BW40" s="159">
        <v>713.88388592446734</v>
      </c>
      <c r="BX40" s="159">
        <v>488.81370983981054</v>
      </c>
      <c r="BY40" s="159">
        <v>339.57047907661672</v>
      </c>
      <c r="BZ40" s="159">
        <v>238.87864582055471</v>
      </c>
      <c r="CA40" s="159">
        <v>145.57068487767975</v>
      </c>
      <c r="CB40" s="159">
        <v>98.39363801979124</v>
      </c>
      <c r="CC40" s="159">
        <v>4.6394160540292493</v>
      </c>
      <c r="CD40" s="159">
        <v>0</v>
      </c>
      <c r="CE40" s="159">
        <v>0</v>
      </c>
      <c r="CF40" s="160">
        <v>0</v>
      </c>
    </row>
    <row r="41" spans="2:84">
      <c r="B41" s="63" t="s">
        <v>432</v>
      </c>
      <c r="AH41" s="159">
        <v>114.24126652380555</v>
      </c>
      <c r="AI41" s="159">
        <v>125.67418385884382</v>
      </c>
      <c r="AJ41" s="159">
        <v>133.00608570711958</v>
      </c>
      <c r="AK41" s="159">
        <v>160.76330242813404</v>
      </c>
      <c r="AL41" s="159">
        <v>209.9605031857233</v>
      </c>
      <c r="AM41" s="159">
        <v>271.9612594421165</v>
      </c>
      <c r="AN41" s="159">
        <v>323.0351193864214</v>
      </c>
      <c r="AO41" s="159">
        <v>315.38460514762039</v>
      </c>
      <c r="AP41" s="159">
        <v>396.80717538255487</v>
      </c>
      <c r="AQ41" s="159">
        <v>541.43440238647975</v>
      </c>
      <c r="AR41" s="159">
        <v>327.18136491094305</v>
      </c>
      <c r="AS41" s="159">
        <v>301.41076917610957</v>
      </c>
      <c r="AT41" s="159">
        <v>488.25155233707676</v>
      </c>
      <c r="AU41" s="159">
        <v>742.42666528219058</v>
      </c>
      <c r="AV41" s="159">
        <v>513.23024204749925</v>
      </c>
      <c r="AW41" s="159">
        <v>490.5628751455709</v>
      </c>
      <c r="AX41" s="159">
        <v>717.49756850239442</v>
      </c>
      <c r="AY41" s="159">
        <v>803.35511938814795</v>
      </c>
      <c r="AZ41" s="159">
        <v>688.14673001909011</v>
      </c>
      <c r="BA41" s="159">
        <v>609.91906335442059</v>
      </c>
      <c r="BB41" s="159">
        <v>555.78893267917363</v>
      </c>
      <c r="BC41" s="159">
        <v>407.58310142411898</v>
      </c>
      <c r="BD41" s="159">
        <v>389.29638723939485</v>
      </c>
      <c r="BE41" s="159">
        <v>419.3584489165126</v>
      </c>
      <c r="BF41" s="159">
        <v>440.144499643713</v>
      </c>
      <c r="BG41" s="159">
        <v>644.69606121063339</v>
      </c>
      <c r="BH41" s="239">
        <v>927.78414428223812</v>
      </c>
      <c r="BI41" s="159">
        <v>884.44694590893369</v>
      </c>
      <c r="BJ41" s="159">
        <v>867.08733254497645</v>
      </c>
      <c r="BK41" s="159">
        <v>743.15795377193888</v>
      </c>
      <c r="BL41" s="159">
        <v>643.43386552068944</v>
      </c>
      <c r="BM41" s="159">
        <v>705.69582259755032</v>
      </c>
      <c r="BN41" s="159">
        <v>820.87539704948108</v>
      </c>
      <c r="BO41" s="159">
        <v>832.68598189767727</v>
      </c>
      <c r="BP41" s="159">
        <v>901.19871526344036</v>
      </c>
      <c r="BQ41" s="159">
        <v>929.59825122915515</v>
      </c>
      <c r="BR41" s="159">
        <v>925.80093787835267</v>
      </c>
      <c r="BS41" s="159">
        <v>941.25121270765032</v>
      </c>
      <c r="BT41" s="159">
        <v>907.88621842428665</v>
      </c>
      <c r="BU41" s="159">
        <v>935.45144052311275</v>
      </c>
      <c r="BV41" s="159">
        <v>854.75761645528632</v>
      </c>
      <c r="BW41" s="159">
        <v>772.33532959884792</v>
      </c>
      <c r="BX41" s="159">
        <v>575.97398921152342</v>
      </c>
      <c r="BY41" s="159">
        <v>463.02950364250592</v>
      </c>
      <c r="BZ41" s="159">
        <v>543.66165404694482</v>
      </c>
      <c r="CA41" s="159">
        <v>411.02755488973054</v>
      </c>
      <c r="CB41" s="159">
        <v>361.64295470507528</v>
      </c>
      <c r="CC41" s="159">
        <v>74.205320213430156</v>
      </c>
      <c r="CD41" s="159">
        <v>0.23274014901113277</v>
      </c>
      <c r="CE41" s="159">
        <v>0.22873214810069079</v>
      </c>
      <c r="CF41" s="160">
        <v>0.22499819087273304</v>
      </c>
    </row>
    <row r="42" spans="2:84" ht="26.25" customHeight="1">
      <c r="B42" s="65" t="s">
        <v>433</v>
      </c>
      <c r="AH42" s="159">
        <v>4205.6862477222903</v>
      </c>
      <c r="AI42" s="159">
        <v>3772.8215486159788</v>
      </c>
      <c r="AJ42" s="159">
        <v>4396.6706407958518</v>
      </c>
      <c r="AK42" s="159">
        <v>6706.4583664298416</v>
      </c>
      <c r="AL42" s="159">
        <v>10366.775802912554</v>
      </c>
      <c r="AM42" s="159">
        <v>12595.473481482162</v>
      </c>
      <c r="AN42" s="159">
        <v>13561.060356657605</v>
      </c>
      <c r="AO42" s="159">
        <v>14724.239961688585</v>
      </c>
      <c r="AP42" s="159">
        <v>15107.964813708448</v>
      </c>
      <c r="AQ42" s="159">
        <v>13719.750240048503</v>
      </c>
      <c r="AR42" s="159">
        <v>10984.225314891208</v>
      </c>
      <c r="AS42" s="159">
        <v>9583.664583922633</v>
      </c>
      <c r="AT42" s="159">
        <v>10527.084438543154</v>
      </c>
      <c r="AU42" s="159">
        <v>13576.192067313401</v>
      </c>
      <c r="AV42" s="159">
        <v>16471.495533830861</v>
      </c>
      <c r="AW42" s="159">
        <v>17508.078091524876</v>
      </c>
      <c r="AX42" s="159">
        <v>17839.08542188966</v>
      </c>
      <c r="AY42" s="159">
        <v>18097.810608262374</v>
      </c>
      <c r="AZ42" s="159">
        <v>17046.289474022491</v>
      </c>
      <c r="BA42" s="159">
        <v>15794.373892573874</v>
      </c>
      <c r="BB42" s="159">
        <v>14975.840623059201</v>
      </c>
      <c r="BC42" s="159">
        <v>14141.979023186381</v>
      </c>
      <c r="BD42" s="159">
        <v>13653.840599444262</v>
      </c>
      <c r="BE42" s="159">
        <v>13309.836111285085</v>
      </c>
      <c r="BF42" s="159">
        <v>13221.726764409215</v>
      </c>
      <c r="BG42" s="159">
        <v>13785.945327132587</v>
      </c>
      <c r="BH42" s="239">
        <v>13385.257951324149</v>
      </c>
      <c r="BI42" s="159">
        <v>13118.314192084747</v>
      </c>
      <c r="BJ42" s="159">
        <v>13252.20164478753</v>
      </c>
      <c r="BK42" s="159">
        <v>13486.302303916986</v>
      </c>
      <c r="BL42" s="159">
        <v>13464.97170510423</v>
      </c>
      <c r="BM42" s="159">
        <v>16609.782843813362</v>
      </c>
      <c r="BN42" s="159">
        <v>16847.662918712129</v>
      </c>
      <c r="BO42" s="159">
        <v>17526.246247972005</v>
      </c>
      <c r="BP42" s="159">
        <v>18697.092143946873</v>
      </c>
      <c r="BQ42" s="159">
        <v>18502.637150368046</v>
      </c>
      <c r="BR42" s="159">
        <v>18379.284074537933</v>
      </c>
      <c r="BS42" s="159">
        <v>18352.257715872835</v>
      </c>
      <c r="BT42" s="159">
        <v>17504.179390332603</v>
      </c>
      <c r="BU42" s="159">
        <v>17547.379211488762</v>
      </c>
      <c r="BV42" s="159">
        <v>16342.887054989493</v>
      </c>
      <c r="BW42" s="159">
        <v>13378.230731969124</v>
      </c>
      <c r="BX42" s="159">
        <v>11638.035971316063</v>
      </c>
      <c r="BY42" s="159">
        <v>10461.268818781453</v>
      </c>
      <c r="BZ42" s="159">
        <v>9175.2161413239082</v>
      </c>
      <c r="CA42" s="159">
        <v>8630.6877515534325</v>
      </c>
      <c r="CB42" s="159">
        <v>8366.8967643699816</v>
      </c>
      <c r="CC42" s="159">
        <v>7017.0125645209</v>
      </c>
      <c r="CD42" s="159">
        <v>5912.8979448133032</v>
      </c>
      <c r="CE42" s="159">
        <v>5379.4464269877162</v>
      </c>
      <c r="CF42" s="160">
        <v>3963.4586013967314</v>
      </c>
    </row>
    <row r="43" spans="2:84">
      <c r="B43" s="65" t="s">
        <v>434</v>
      </c>
      <c r="AH43" s="159">
        <v>7487.6830260294455</v>
      </c>
      <c r="AI43" s="159">
        <v>6856.4521936667124</v>
      </c>
      <c r="AJ43" s="159">
        <v>7397.3419331976165</v>
      </c>
      <c r="AK43" s="159">
        <v>10156.937107385818</v>
      </c>
      <c r="AL43" s="159">
        <v>13587.77299797832</v>
      </c>
      <c r="AM43" s="159">
        <v>15645.79136636216</v>
      </c>
      <c r="AN43" s="159">
        <v>16850.04907372663</v>
      </c>
      <c r="AO43" s="159">
        <v>18040.613374648336</v>
      </c>
      <c r="AP43" s="159">
        <v>18196.857623239681</v>
      </c>
      <c r="AQ43" s="159">
        <v>16571.108637998452</v>
      </c>
      <c r="AR43" s="159">
        <v>13930.333495100691</v>
      </c>
      <c r="AS43" s="159">
        <v>12341.908594009295</v>
      </c>
      <c r="AT43" s="159">
        <v>13322.243944329099</v>
      </c>
      <c r="AU43" s="159">
        <v>16576.846760186054</v>
      </c>
      <c r="AV43" s="159">
        <v>20811.013635874027</v>
      </c>
      <c r="AW43" s="159">
        <v>21848.321494741431</v>
      </c>
      <c r="AX43" s="159">
        <v>22149.338579209856</v>
      </c>
      <c r="AY43" s="159">
        <v>22499.003147790081</v>
      </c>
      <c r="AZ43" s="159">
        <v>21306.588296478709</v>
      </c>
      <c r="BA43" s="159">
        <v>20198.436760691275</v>
      </c>
      <c r="BB43" s="159">
        <v>19253.469437774525</v>
      </c>
      <c r="BC43" s="159">
        <v>18769.120954239461</v>
      </c>
      <c r="BD43" s="159">
        <v>18831.560631194687</v>
      </c>
      <c r="BE43" s="159">
        <v>19099.212706210856</v>
      </c>
      <c r="BF43" s="159">
        <v>19620.768345491495</v>
      </c>
      <c r="BG43" s="159">
        <v>21312.313270137271</v>
      </c>
      <c r="BH43" s="239">
        <v>22936.53923264669</v>
      </c>
      <c r="BI43" s="159">
        <v>23124.672412998527</v>
      </c>
      <c r="BJ43" s="159">
        <v>23668.653895244839</v>
      </c>
      <c r="BK43" s="159">
        <v>24394.956040254616</v>
      </c>
      <c r="BL43" s="159">
        <v>24474.970267445933</v>
      </c>
      <c r="BM43" s="159">
        <v>28072.909712292399</v>
      </c>
      <c r="BN43" s="159">
        <v>28255.520369989172</v>
      </c>
      <c r="BO43" s="159">
        <v>28478.104713623114</v>
      </c>
      <c r="BP43" s="159">
        <v>28728.623855782986</v>
      </c>
      <c r="BQ43" s="159">
        <v>27729.875371609221</v>
      </c>
      <c r="BR43" s="159">
        <v>26893.039454981212</v>
      </c>
      <c r="BS43" s="159">
        <v>26165.8702942538</v>
      </c>
      <c r="BT43" s="159">
        <v>24624.804659902609</v>
      </c>
      <c r="BU43" s="159">
        <v>24189.525789051393</v>
      </c>
      <c r="BV43" s="159">
        <v>22571.78889116268</v>
      </c>
      <c r="BW43" s="159">
        <v>19369.943683706104</v>
      </c>
      <c r="BX43" s="159">
        <v>17331.738561043123</v>
      </c>
      <c r="BY43" s="159">
        <v>15932.798990325495</v>
      </c>
      <c r="BZ43" s="159">
        <v>14411.514534454664</v>
      </c>
      <c r="CA43" s="159">
        <v>14060.765114076063</v>
      </c>
      <c r="CB43" s="159">
        <v>14107.823176116295</v>
      </c>
      <c r="CC43" s="159">
        <v>12702.577452885511</v>
      </c>
      <c r="CD43" s="159">
        <v>11327.620047679582</v>
      </c>
      <c r="CE43" s="159">
        <v>10401.476429477556</v>
      </c>
      <c r="CF43" s="160">
        <v>8764.5298517763258</v>
      </c>
    </row>
    <row r="44" spans="2:84" ht="26.25" customHeight="1">
      <c r="B44" s="69" t="s">
        <v>443</v>
      </c>
      <c r="AH44" s="159">
        <v>0</v>
      </c>
      <c r="AI44" s="159">
        <v>0</v>
      </c>
      <c r="AJ44" s="159">
        <v>0</v>
      </c>
      <c r="AK44" s="159">
        <v>0</v>
      </c>
      <c r="AL44" s="159">
        <v>0</v>
      </c>
      <c r="AM44" s="159">
        <v>0</v>
      </c>
      <c r="AN44" s="159">
        <v>0</v>
      </c>
      <c r="AO44" s="159">
        <v>0</v>
      </c>
      <c r="AP44" s="159">
        <v>0</v>
      </c>
      <c r="AQ44" s="159">
        <v>0</v>
      </c>
      <c r="AR44" s="159">
        <v>0</v>
      </c>
      <c r="AS44" s="159">
        <v>0</v>
      </c>
      <c r="AT44" s="159">
        <v>0</v>
      </c>
      <c r="AU44" s="159">
        <v>0</v>
      </c>
      <c r="AV44" s="159">
        <v>0</v>
      </c>
      <c r="AW44" s="159">
        <v>0</v>
      </c>
      <c r="AX44" s="159">
        <v>0</v>
      </c>
      <c r="AY44" s="159">
        <v>0</v>
      </c>
      <c r="AZ44" s="159">
        <v>0</v>
      </c>
      <c r="BA44" s="159">
        <v>0</v>
      </c>
      <c r="BB44" s="159">
        <v>0</v>
      </c>
      <c r="BC44" s="159">
        <v>0</v>
      </c>
      <c r="BD44" s="159">
        <v>0</v>
      </c>
      <c r="BE44" s="159">
        <v>0</v>
      </c>
      <c r="BF44" s="159">
        <v>0</v>
      </c>
      <c r="BG44" s="159">
        <v>0</v>
      </c>
      <c r="BH44" s="159">
        <v>0</v>
      </c>
      <c r="BI44" s="159">
        <v>0</v>
      </c>
      <c r="BJ44" s="159">
        <v>0</v>
      </c>
      <c r="BK44" s="159">
        <v>0</v>
      </c>
      <c r="BL44" s="159">
        <v>0</v>
      </c>
      <c r="BM44" s="159">
        <v>0</v>
      </c>
      <c r="BN44" s="159">
        <v>0</v>
      </c>
      <c r="BO44" s="159">
        <v>0</v>
      </c>
      <c r="BP44" s="159">
        <v>0</v>
      </c>
      <c r="BQ44" s="159">
        <v>0</v>
      </c>
      <c r="BR44" s="159">
        <v>0</v>
      </c>
      <c r="BS44" s="159">
        <v>0</v>
      </c>
      <c r="BT44" s="159">
        <v>0</v>
      </c>
      <c r="BU44" s="159">
        <v>0</v>
      </c>
      <c r="BV44" s="159">
        <v>0</v>
      </c>
      <c r="BW44" s="159">
        <v>0</v>
      </c>
      <c r="BX44" s="159">
        <v>0</v>
      </c>
      <c r="BY44" s="159">
        <v>0</v>
      </c>
      <c r="BZ44" s="159">
        <v>0</v>
      </c>
      <c r="CA44" s="159">
        <v>0</v>
      </c>
      <c r="CB44" s="159">
        <v>0</v>
      </c>
      <c r="CC44" s="159">
        <v>0</v>
      </c>
      <c r="CD44" s="159">
        <v>0</v>
      </c>
      <c r="CE44" s="159">
        <v>0</v>
      </c>
      <c r="CF44" s="160">
        <v>0</v>
      </c>
    </row>
    <row r="45" spans="2:84">
      <c r="B45" s="63" t="s">
        <v>444</v>
      </c>
      <c r="AH45" s="159">
        <v>141.11132824289635</v>
      </c>
      <c r="AI45" s="159">
        <v>135.82915443833511</v>
      </c>
      <c r="AJ45" s="159">
        <v>177.42322796446896</v>
      </c>
      <c r="AK45" s="159">
        <v>252.23370364198166</v>
      </c>
      <c r="AL45" s="159">
        <v>334.57484975344744</v>
      </c>
      <c r="AM45" s="159">
        <v>417.89721917244185</v>
      </c>
      <c r="AN45" s="159">
        <v>404.46054470005043</v>
      </c>
      <c r="AO45" s="159">
        <v>395.76900392945902</v>
      </c>
      <c r="AP45" s="159">
        <v>471.05549815861224</v>
      </c>
      <c r="AQ45" s="159">
        <v>496.84771295608681</v>
      </c>
      <c r="AR45" s="159">
        <v>1020.50505315922</v>
      </c>
      <c r="AS45" s="159">
        <v>1018.3476451284589</v>
      </c>
      <c r="AT45" s="159">
        <v>1092.3346252273725</v>
      </c>
      <c r="AU45" s="159">
        <v>1305.0578987592105</v>
      </c>
      <c r="AV45" s="159">
        <v>1883.3501180140115</v>
      </c>
      <c r="AW45" s="159">
        <v>2381.4565388303022</v>
      </c>
      <c r="AX45" s="159">
        <v>2794.7238286173224</v>
      </c>
      <c r="AY45" s="159">
        <v>3270.4515525095699</v>
      </c>
      <c r="AZ45" s="159">
        <v>3789.1368233175417</v>
      </c>
      <c r="BA45" s="159">
        <v>4231.1133212603572</v>
      </c>
      <c r="BB45" s="159">
        <v>4358.2398062685461</v>
      </c>
      <c r="BC45" s="159">
        <v>3356.6461883436182</v>
      </c>
      <c r="BD45" s="159">
        <v>2.997216731633094</v>
      </c>
      <c r="BE45" s="159">
        <v>0</v>
      </c>
      <c r="BF45" s="159">
        <v>0</v>
      </c>
      <c r="BG45" s="159">
        <v>0.14040246480084667</v>
      </c>
      <c r="BH45" s="159">
        <v>0</v>
      </c>
      <c r="BI45" s="159">
        <v>0</v>
      </c>
      <c r="BJ45" s="159">
        <v>0</v>
      </c>
      <c r="BK45" s="159">
        <v>0</v>
      </c>
      <c r="BL45" s="159">
        <v>0</v>
      </c>
      <c r="BM45" s="159">
        <v>0</v>
      </c>
      <c r="BN45" s="159">
        <v>0</v>
      </c>
      <c r="BO45" s="159">
        <v>0</v>
      </c>
      <c r="BP45" s="159">
        <v>0</v>
      </c>
      <c r="BQ45" s="159">
        <v>0</v>
      </c>
      <c r="BR45" s="159">
        <v>0</v>
      </c>
      <c r="BS45" s="159">
        <v>0</v>
      </c>
      <c r="BT45" s="159">
        <v>0</v>
      </c>
      <c r="BU45" s="159">
        <v>0</v>
      </c>
      <c r="BV45" s="159">
        <v>0</v>
      </c>
      <c r="BW45" s="159">
        <v>0</v>
      </c>
      <c r="BX45" s="159">
        <v>0</v>
      </c>
      <c r="BY45" s="159">
        <v>0</v>
      </c>
      <c r="BZ45" s="159">
        <v>0</v>
      </c>
      <c r="CA45" s="159">
        <v>0</v>
      </c>
      <c r="CB45" s="159">
        <v>0</v>
      </c>
      <c r="CC45" s="159">
        <v>0</v>
      </c>
      <c r="CD45" s="159">
        <v>0</v>
      </c>
      <c r="CE45" s="159">
        <v>0</v>
      </c>
      <c r="CF45" s="160">
        <v>0</v>
      </c>
    </row>
    <row r="46" spans="2:84">
      <c r="B46" s="200" t="s">
        <v>445</v>
      </c>
      <c r="AH46" s="159">
        <v>85.325122273682027</v>
      </c>
      <c r="AI46" s="159">
        <v>81.162077812245187</v>
      </c>
      <c r="AJ46" s="159">
        <v>104.41538009819163</v>
      </c>
      <c r="AK46" s="159">
        <v>146.20595158441478</v>
      </c>
      <c r="AL46" s="159">
        <v>191.09240612634707</v>
      </c>
      <c r="AM46" s="159">
        <v>235.90400792462174</v>
      </c>
      <c r="AN46" s="159">
        <v>227.24907779672512</v>
      </c>
      <c r="AO46" s="159">
        <v>222.00381450961015</v>
      </c>
      <c r="AP46" s="159">
        <v>264.23359355617924</v>
      </c>
      <c r="AQ46" s="159">
        <v>279.62905146048399</v>
      </c>
      <c r="AR46" s="159">
        <v>555.74807377556397</v>
      </c>
      <c r="AS46" s="159">
        <v>589.7579314728589</v>
      </c>
      <c r="AT46" s="159">
        <v>642.5264471469028</v>
      </c>
      <c r="AU46" s="159">
        <v>781.22699655261113</v>
      </c>
      <c r="AV46" s="159">
        <v>1046.265163363285</v>
      </c>
      <c r="AW46" s="159">
        <v>1260.8863186568828</v>
      </c>
      <c r="AX46" s="159">
        <v>1447.3693749702857</v>
      </c>
      <c r="AY46" s="159">
        <v>1632.3807583436526</v>
      </c>
      <c r="AZ46" s="159">
        <v>1844.597698042385</v>
      </c>
      <c r="BA46" s="159">
        <v>2035.6355010580992</v>
      </c>
      <c r="BB46" s="159">
        <v>2083.7165691895634</v>
      </c>
      <c r="BC46" s="159">
        <v>1687.4111871287314</v>
      </c>
      <c r="BD46" s="159">
        <v>1.5067233063675396</v>
      </c>
      <c r="BE46" s="159">
        <v>0</v>
      </c>
      <c r="BF46" s="159">
        <v>0</v>
      </c>
      <c r="BG46" s="159">
        <v>7.0581370961324427E-2</v>
      </c>
      <c r="BH46" s="159">
        <v>0</v>
      </c>
      <c r="BI46" s="159">
        <v>0</v>
      </c>
      <c r="BJ46" s="159">
        <v>0</v>
      </c>
      <c r="BK46" s="159">
        <v>0</v>
      </c>
      <c r="BL46" s="159">
        <v>0</v>
      </c>
      <c r="BM46" s="159">
        <v>0</v>
      </c>
      <c r="BN46" s="159">
        <v>0</v>
      </c>
      <c r="BO46" s="159">
        <v>0</v>
      </c>
      <c r="BP46" s="159">
        <v>0</v>
      </c>
      <c r="BQ46" s="159">
        <v>0</v>
      </c>
      <c r="BR46" s="159">
        <v>0</v>
      </c>
      <c r="BS46" s="159">
        <v>0</v>
      </c>
      <c r="BT46" s="159">
        <v>0</v>
      </c>
      <c r="BU46" s="159">
        <v>0</v>
      </c>
      <c r="BV46" s="159">
        <v>0</v>
      </c>
      <c r="BW46" s="159">
        <v>0</v>
      </c>
      <c r="BX46" s="159">
        <v>0</v>
      </c>
      <c r="BY46" s="159">
        <v>0</v>
      </c>
      <c r="BZ46" s="159">
        <v>0</v>
      </c>
      <c r="CA46" s="159">
        <v>0</v>
      </c>
      <c r="CB46" s="159">
        <v>0</v>
      </c>
      <c r="CC46" s="159">
        <v>0</v>
      </c>
      <c r="CD46" s="159">
        <v>0</v>
      </c>
      <c r="CE46" s="159">
        <v>0</v>
      </c>
      <c r="CF46" s="160">
        <v>0</v>
      </c>
    </row>
    <row r="47" spans="2:84">
      <c r="B47" s="200" t="s">
        <v>446</v>
      </c>
      <c r="AH47" s="159">
        <v>55.786205969214315</v>
      </c>
      <c r="AI47" s="159">
        <v>54.667076626089916</v>
      </c>
      <c r="AJ47" s="159">
        <v>73.007847866277316</v>
      </c>
      <c r="AK47" s="159">
        <v>106.0277520575669</v>
      </c>
      <c r="AL47" s="159">
        <v>143.48244362710037</v>
      </c>
      <c r="AM47" s="159">
        <v>181.99321124782011</v>
      </c>
      <c r="AN47" s="159">
        <v>177.21146690332532</v>
      </c>
      <c r="AO47" s="159">
        <v>173.76518941984889</v>
      </c>
      <c r="AP47" s="159">
        <v>206.82190460243297</v>
      </c>
      <c r="AQ47" s="159">
        <v>217.21866149560284</v>
      </c>
      <c r="AR47" s="159">
        <v>464.7569793836559</v>
      </c>
      <c r="AS47" s="159">
        <v>428.58971365560006</v>
      </c>
      <c r="AT47" s="159">
        <v>449.8081780804697</v>
      </c>
      <c r="AU47" s="159">
        <v>523.83090220659926</v>
      </c>
      <c r="AV47" s="159">
        <v>837.08495465072633</v>
      </c>
      <c r="AW47" s="159">
        <v>1120.5702201734191</v>
      </c>
      <c r="AX47" s="159">
        <v>1347.3544536470367</v>
      </c>
      <c r="AY47" s="159">
        <v>1638.0707941659173</v>
      </c>
      <c r="AZ47" s="159">
        <v>1944.5391252751567</v>
      </c>
      <c r="BA47" s="159">
        <v>2195.477820202258</v>
      </c>
      <c r="BB47" s="159">
        <v>2274.5232370789827</v>
      </c>
      <c r="BC47" s="159">
        <v>1669.235001214887</v>
      </c>
      <c r="BD47" s="159">
        <v>1.4904934252655544</v>
      </c>
      <c r="BE47" s="159">
        <v>0</v>
      </c>
      <c r="BF47" s="159">
        <v>0</v>
      </c>
      <c r="BG47" s="159">
        <v>6.982109383952223E-2</v>
      </c>
      <c r="BH47" s="159">
        <v>0</v>
      </c>
      <c r="BI47" s="159">
        <v>0</v>
      </c>
      <c r="BJ47" s="159">
        <v>0</v>
      </c>
      <c r="BK47" s="159">
        <v>0</v>
      </c>
      <c r="BL47" s="159">
        <v>0</v>
      </c>
      <c r="BM47" s="159">
        <v>0</v>
      </c>
      <c r="BN47" s="159">
        <v>0</v>
      </c>
      <c r="BO47" s="159">
        <v>0</v>
      </c>
      <c r="BP47" s="159">
        <v>0</v>
      </c>
      <c r="BQ47" s="159">
        <v>0</v>
      </c>
      <c r="BR47" s="159">
        <v>0</v>
      </c>
      <c r="BS47" s="159">
        <v>0</v>
      </c>
      <c r="BT47" s="159">
        <v>0</v>
      </c>
      <c r="BU47" s="159">
        <v>0</v>
      </c>
      <c r="BV47" s="159">
        <v>0</v>
      </c>
      <c r="BW47" s="159">
        <v>0</v>
      </c>
      <c r="BX47" s="159">
        <v>0</v>
      </c>
      <c r="BY47" s="159">
        <v>0</v>
      </c>
      <c r="BZ47" s="159">
        <v>0</v>
      </c>
      <c r="CA47" s="159">
        <v>0</v>
      </c>
      <c r="CB47" s="159">
        <v>0</v>
      </c>
      <c r="CC47" s="159">
        <v>0</v>
      </c>
      <c r="CD47" s="159">
        <v>0</v>
      </c>
      <c r="CE47" s="159">
        <v>0</v>
      </c>
      <c r="CF47" s="160">
        <v>0</v>
      </c>
    </row>
    <row r="48" spans="2:84">
      <c r="B48" s="200" t="s">
        <v>447</v>
      </c>
      <c r="AH48" s="159">
        <v>80.881938011219333</v>
      </c>
      <c r="AI48" s="159">
        <v>74.059229443758909</v>
      </c>
      <c r="AJ48" s="159">
        <v>93.076788638503146</v>
      </c>
      <c r="AK48" s="159">
        <v>123.06787298575809</v>
      </c>
      <c r="AL48" s="159">
        <v>147.36237178966979</v>
      </c>
      <c r="AM48" s="159">
        <v>170.99719360702966</v>
      </c>
      <c r="AN48" s="159">
        <v>164.02393429087746</v>
      </c>
      <c r="AO48" s="159">
        <v>162.67299334879445</v>
      </c>
      <c r="AP48" s="159">
        <v>195.05979946477075</v>
      </c>
      <c r="AQ48" s="159">
        <v>214.6857125893053</v>
      </c>
      <c r="AR48" s="159">
        <v>349.39932266209286</v>
      </c>
      <c r="AS48" s="159">
        <v>414.70964103855886</v>
      </c>
      <c r="AT48" s="159">
        <v>441.36354502807649</v>
      </c>
      <c r="AU48" s="159">
        <v>512.47478169430428</v>
      </c>
      <c r="AV48" s="159">
        <v>820.62718619224086</v>
      </c>
      <c r="AW48" s="159">
        <v>1089.874630581759</v>
      </c>
      <c r="AX48" s="159">
        <v>1272.8501569441767</v>
      </c>
      <c r="AY48" s="159">
        <v>1490.8064462282071</v>
      </c>
      <c r="AZ48" s="159">
        <v>1726.5276149297533</v>
      </c>
      <c r="BA48" s="159">
        <v>2008.3925014749539</v>
      </c>
      <c r="BB48" s="159">
        <v>2189.5237294911453</v>
      </c>
      <c r="BC48" s="159">
        <v>1718.7981049529651</v>
      </c>
      <c r="BD48" s="159">
        <v>1.5347493150615357</v>
      </c>
      <c r="BE48" s="159">
        <v>0</v>
      </c>
      <c r="BF48" s="159">
        <v>0</v>
      </c>
      <c r="BG48" s="159">
        <v>7.1894229206654905E-2</v>
      </c>
      <c r="BH48" s="159">
        <v>0</v>
      </c>
      <c r="BI48" s="159">
        <v>0</v>
      </c>
      <c r="BJ48" s="159">
        <v>0</v>
      </c>
      <c r="BK48" s="159">
        <v>0</v>
      </c>
      <c r="BL48" s="159">
        <v>0</v>
      </c>
      <c r="BM48" s="159">
        <v>0</v>
      </c>
      <c r="BN48" s="159">
        <v>0</v>
      </c>
      <c r="BO48" s="159">
        <v>0</v>
      </c>
      <c r="BP48" s="159">
        <v>0</v>
      </c>
      <c r="BQ48" s="159">
        <v>0</v>
      </c>
      <c r="BR48" s="159">
        <v>0</v>
      </c>
      <c r="BS48" s="159">
        <v>0</v>
      </c>
      <c r="BT48" s="159">
        <v>0</v>
      </c>
      <c r="BU48" s="159">
        <v>0</v>
      </c>
      <c r="BV48" s="159">
        <v>0</v>
      </c>
      <c r="BW48" s="159">
        <v>0</v>
      </c>
      <c r="BX48" s="159">
        <v>0</v>
      </c>
      <c r="BY48" s="159">
        <v>0</v>
      </c>
      <c r="BZ48" s="159">
        <v>0</v>
      </c>
      <c r="CA48" s="159">
        <v>0</v>
      </c>
      <c r="CB48" s="159">
        <v>0</v>
      </c>
      <c r="CC48" s="159">
        <v>0</v>
      </c>
      <c r="CD48" s="159">
        <v>0</v>
      </c>
      <c r="CE48" s="159">
        <v>0</v>
      </c>
      <c r="CF48" s="160">
        <v>0</v>
      </c>
    </row>
    <row r="49" spans="1:84">
      <c r="B49" s="200" t="s">
        <v>448</v>
      </c>
      <c r="AH49" s="159">
        <v>60.229390231677002</v>
      </c>
      <c r="AI49" s="159">
        <v>61.769924994576193</v>
      </c>
      <c r="AJ49" s="159">
        <v>84.346439325965804</v>
      </c>
      <c r="AK49" s="159">
        <v>129.16583065622359</v>
      </c>
      <c r="AL49" s="159">
        <v>187.21247796377767</v>
      </c>
      <c r="AM49" s="159">
        <v>246.90002556541219</v>
      </c>
      <c r="AN49" s="159">
        <v>240.436610409173</v>
      </c>
      <c r="AO49" s="159">
        <v>233.0960105806646</v>
      </c>
      <c r="AP49" s="159">
        <v>275.99569869384146</v>
      </c>
      <c r="AQ49" s="159">
        <v>282.16200036678157</v>
      </c>
      <c r="AR49" s="159">
        <v>671.10573049712707</v>
      </c>
      <c r="AS49" s="159">
        <v>603.63800408990016</v>
      </c>
      <c r="AT49" s="159">
        <v>650.97108019929613</v>
      </c>
      <c r="AU49" s="159">
        <v>792.58311706490611</v>
      </c>
      <c r="AV49" s="159">
        <v>1062.7229318217708</v>
      </c>
      <c r="AW49" s="159">
        <v>1291.5819082485434</v>
      </c>
      <c r="AX49" s="159">
        <v>1521.8736716731457</v>
      </c>
      <c r="AY49" s="159">
        <v>1779.6451062813624</v>
      </c>
      <c r="AZ49" s="159">
        <v>2062.6092083877888</v>
      </c>
      <c r="BA49" s="159">
        <v>2222.7208197854034</v>
      </c>
      <c r="BB49" s="159">
        <v>2168.7160767773998</v>
      </c>
      <c r="BC49" s="159">
        <v>1637.8480833906528</v>
      </c>
      <c r="BD49" s="159">
        <v>1.4624674165715583</v>
      </c>
      <c r="BE49" s="159">
        <v>0</v>
      </c>
      <c r="BF49" s="159">
        <v>0</v>
      </c>
      <c r="BG49" s="159">
        <v>6.8508235594191752E-2</v>
      </c>
      <c r="BH49" s="159">
        <v>0</v>
      </c>
      <c r="BI49" s="159">
        <v>0</v>
      </c>
      <c r="BJ49" s="159">
        <v>0</v>
      </c>
      <c r="BK49" s="159">
        <v>0</v>
      </c>
      <c r="BL49" s="159">
        <v>0</v>
      </c>
      <c r="BM49" s="159">
        <v>0</v>
      </c>
      <c r="BN49" s="159">
        <v>0</v>
      </c>
      <c r="BO49" s="159">
        <v>0</v>
      </c>
      <c r="BP49" s="159">
        <v>0</v>
      </c>
      <c r="BQ49" s="159">
        <v>0</v>
      </c>
      <c r="BR49" s="159">
        <v>0</v>
      </c>
      <c r="BS49" s="159">
        <v>0</v>
      </c>
      <c r="BT49" s="159">
        <v>0</v>
      </c>
      <c r="BU49" s="159">
        <v>0</v>
      </c>
      <c r="BV49" s="159">
        <v>0</v>
      </c>
      <c r="BW49" s="159">
        <v>0</v>
      </c>
      <c r="BX49" s="159">
        <v>0</v>
      </c>
      <c r="BY49" s="159">
        <v>0</v>
      </c>
      <c r="BZ49" s="159">
        <v>0</v>
      </c>
      <c r="CA49" s="159">
        <v>0</v>
      </c>
      <c r="CB49" s="159">
        <v>0</v>
      </c>
      <c r="CC49" s="159">
        <v>0</v>
      </c>
      <c r="CD49" s="159">
        <v>0</v>
      </c>
      <c r="CE49" s="159">
        <v>0</v>
      </c>
      <c r="CF49" s="160">
        <v>0</v>
      </c>
    </row>
    <row r="50" spans="1:84" ht="26.25" customHeight="1">
      <c r="B50" s="63" t="s">
        <v>279</v>
      </c>
      <c r="AH50" s="159">
        <v>0</v>
      </c>
      <c r="AI50" s="159">
        <v>0</v>
      </c>
      <c r="AJ50" s="159">
        <v>0</v>
      </c>
      <c r="AK50" s="159">
        <v>0</v>
      </c>
      <c r="AL50" s="159">
        <v>0</v>
      </c>
      <c r="AM50" s="159">
        <v>0</v>
      </c>
      <c r="AN50" s="159">
        <v>0</v>
      </c>
      <c r="AO50" s="159">
        <v>0</v>
      </c>
      <c r="AP50" s="159">
        <v>0</v>
      </c>
      <c r="AQ50" s="159">
        <v>0</v>
      </c>
      <c r="AR50" s="159">
        <v>0</v>
      </c>
      <c r="AS50" s="159">
        <v>0</v>
      </c>
      <c r="AT50" s="159">
        <v>0</v>
      </c>
      <c r="AU50" s="159">
        <v>0</v>
      </c>
      <c r="AV50" s="159">
        <v>5.8345222509891048</v>
      </c>
      <c r="AW50" s="159">
        <v>14.204643170899791</v>
      </c>
      <c r="AX50" s="159">
        <v>22.052527321718699</v>
      </c>
      <c r="AY50" s="159">
        <v>36.027245406312325</v>
      </c>
      <c r="AZ50" s="159">
        <v>61.877523749820519</v>
      </c>
      <c r="BA50" s="159">
        <v>76.436539771317157</v>
      </c>
      <c r="BB50" s="159">
        <v>87.617705307335157</v>
      </c>
      <c r="BC50" s="159">
        <v>69.565117745638489</v>
      </c>
      <c r="BD50" s="159">
        <v>-0.10691825767813962</v>
      </c>
      <c r="BE50" s="159">
        <v>-0.14897391001255114</v>
      </c>
      <c r="BF50" s="159">
        <v>-0.24835521416267548</v>
      </c>
      <c r="BG50" s="159">
        <v>0.14040246480084667</v>
      </c>
      <c r="BH50" s="159">
        <v>-4.6391721919204598E-2</v>
      </c>
      <c r="BI50" s="159">
        <v>0</v>
      </c>
      <c r="BJ50" s="159">
        <v>0</v>
      </c>
      <c r="BK50" s="159">
        <v>0</v>
      </c>
      <c r="BL50" s="159">
        <v>0</v>
      </c>
      <c r="BM50" s="159">
        <v>0</v>
      </c>
      <c r="BN50" s="159">
        <v>0</v>
      </c>
      <c r="BO50" s="159">
        <v>0</v>
      </c>
      <c r="BP50" s="159">
        <v>0</v>
      </c>
      <c r="BQ50" s="159">
        <v>0</v>
      </c>
      <c r="BR50" s="159">
        <v>0</v>
      </c>
      <c r="BS50" s="159">
        <v>0</v>
      </c>
      <c r="BT50" s="159">
        <v>0</v>
      </c>
      <c r="BU50" s="159">
        <v>0</v>
      </c>
      <c r="BV50" s="159">
        <v>0</v>
      </c>
      <c r="BW50" s="159">
        <v>0</v>
      </c>
      <c r="BX50" s="159">
        <v>0</v>
      </c>
      <c r="BY50" s="159">
        <v>0</v>
      </c>
      <c r="BZ50" s="159">
        <v>0</v>
      </c>
      <c r="CA50" s="159">
        <v>0</v>
      </c>
      <c r="CB50" s="159">
        <v>0</v>
      </c>
      <c r="CC50" s="159">
        <v>0</v>
      </c>
      <c r="CD50" s="159">
        <v>0</v>
      </c>
      <c r="CE50" s="159">
        <v>0</v>
      </c>
      <c r="CF50" s="160">
        <v>0</v>
      </c>
    </row>
    <row r="51" spans="1:84">
      <c r="B51" s="200" t="s">
        <v>445</v>
      </c>
      <c r="AH51" s="159">
        <v>0</v>
      </c>
      <c r="AI51" s="159">
        <v>0</v>
      </c>
      <c r="AJ51" s="159">
        <v>0</v>
      </c>
      <c r="AK51" s="159">
        <v>0</v>
      </c>
      <c r="AL51" s="159">
        <v>0</v>
      </c>
      <c r="AM51" s="159">
        <v>0</v>
      </c>
      <c r="AN51" s="159">
        <v>0</v>
      </c>
      <c r="AO51" s="159">
        <v>0</v>
      </c>
      <c r="AP51" s="159">
        <v>0</v>
      </c>
      <c r="AQ51" s="159">
        <v>0</v>
      </c>
      <c r="AR51" s="159">
        <v>0</v>
      </c>
      <c r="AS51" s="159">
        <v>0</v>
      </c>
      <c r="AT51" s="159">
        <v>0</v>
      </c>
      <c r="AU51" s="159">
        <v>0</v>
      </c>
      <c r="AV51" s="159">
        <v>1.3253932729180202</v>
      </c>
      <c r="AW51" s="159">
        <v>3.1977687860448252</v>
      </c>
      <c r="AX51" s="159">
        <v>4.9952878729651795</v>
      </c>
      <c r="AY51" s="159">
        <v>7.6508512636586712</v>
      </c>
      <c r="AZ51" s="159">
        <v>13.430036628618101</v>
      </c>
      <c r="BA51" s="159">
        <v>16.908775194763997</v>
      </c>
      <c r="BB51" s="159">
        <v>19.384672215252301</v>
      </c>
      <c r="BC51" s="159">
        <v>16.566019728300205</v>
      </c>
      <c r="BD51" s="159">
        <v>0</v>
      </c>
      <c r="BE51" s="159">
        <v>0</v>
      </c>
      <c r="BF51" s="159">
        <v>0</v>
      </c>
      <c r="BG51" s="159">
        <v>0</v>
      </c>
      <c r="BH51" s="159">
        <v>0</v>
      </c>
      <c r="BI51" s="159">
        <v>0</v>
      </c>
      <c r="BJ51" s="159">
        <v>0</v>
      </c>
      <c r="BK51" s="159">
        <v>0</v>
      </c>
      <c r="BL51" s="159">
        <v>0</v>
      </c>
      <c r="BM51" s="159">
        <v>0</v>
      </c>
      <c r="BN51" s="159">
        <v>0</v>
      </c>
      <c r="BO51" s="159">
        <v>0</v>
      </c>
      <c r="BP51" s="159">
        <v>0</v>
      </c>
      <c r="BQ51" s="159">
        <v>0</v>
      </c>
      <c r="BR51" s="159">
        <v>0</v>
      </c>
      <c r="BS51" s="159">
        <v>0</v>
      </c>
      <c r="BT51" s="159">
        <v>0</v>
      </c>
      <c r="BU51" s="159">
        <v>0</v>
      </c>
      <c r="BV51" s="159">
        <v>0</v>
      </c>
      <c r="BW51" s="159">
        <v>0</v>
      </c>
      <c r="BX51" s="159">
        <v>0</v>
      </c>
      <c r="BY51" s="159">
        <v>0</v>
      </c>
      <c r="BZ51" s="159">
        <v>0</v>
      </c>
      <c r="CA51" s="159">
        <v>0</v>
      </c>
      <c r="CB51" s="159">
        <v>0</v>
      </c>
      <c r="CC51" s="159">
        <v>0</v>
      </c>
      <c r="CD51" s="159">
        <v>0</v>
      </c>
      <c r="CE51" s="159">
        <v>0</v>
      </c>
      <c r="CF51" s="160">
        <v>0</v>
      </c>
    </row>
    <row r="52" spans="1:84">
      <c r="B52" s="200" t="s">
        <v>446</v>
      </c>
      <c r="AH52" s="159">
        <v>0</v>
      </c>
      <c r="AI52" s="159">
        <v>0</v>
      </c>
      <c r="AJ52" s="159">
        <v>0</v>
      </c>
      <c r="AK52" s="159">
        <v>0</v>
      </c>
      <c r="AL52" s="159">
        <v>0</v>
      </c>
      <c r="AM52" s="159">
        <v>0</v>
      </c>
      <c r="AN52" s="159">
        <v>0</v>
      </c>
      <c r="AO52" s="159">
        <v>0</v>
      </c>
      <c r="AP52" s="159">
        <v>0</v>
      </c>
      <c r="AQ52" s="159">
        <v>0</v>
      </c>
      <c r="AR52" s="159">
        <v>0</v>
      </c>
      <c r="AS52" s="159">
        <v>0</v>
      </c>
      <c r="AT52" s="159">
        <v>0</v>
      </c>
      <c r="AU52" s="159">
        <v>0</v>
      </c>
      <c r="AV52" s="159">
        <v>4.5091289780710841</v>
      </c>
      <c r="AW52" s="159">
        <v>11.006874384854967</v>
      </c>
      <c r="AX52" s="159">
        <v>17.057239448753521</v>
      </c>
      <c r="AY52" s="159">
        <v>28.376394142653652</v>
      </c>
      <c r="AZ52" s="159">
        <v>48.447487121202421</v>
      </c>
      <c r="BA52" s="159">
        <v>59.527764576553167</v>
      </c>
      <c r="BB52" s="159">
        <v>68.233033092082863</v>
      </c>
      <c r="BC52" s="159">
        <v>52.999098017338284</v>
      </c>
      <c r="BD52" s="159">
        <v>-0.10691825767813962</v>
      </c>
      <c r="BE52" s="159">
        <v>-0.14897391001255114</v>
      </c>
      <c r="BF52" s="159">
        <v>-0.24835521416267548</v>
      </c>
      <c r="BG52" s="159">
        <v>0.14040246480084667</v>
      </c>
      <c r="BH52" s="159">
        <v>-4.6391721919204598E-2</v>
      </c>
      <c r="BI52" s="159">
        <v>0</v>
      </c>
      <c r="BJ52" s="159">
        <v>0</v>
      </c>
      <c r="BK52" s="159">
        <v>0</v>
      </c>
      <c r="BL52" s="159">
        <v>0</v>
      </c>
      <c r="BM52" s="159">
        <v>0</v>
      </c>
      <c r="BN52" s="159">
        <v>0</v>
      </c>
      <c r="BO52" s="159">
        <v>0</v>
      </c>
      <c r="BP52" s="159">
        <v>0</v>
      </c>
      <c r="BQ52" s="159">
        <v>0</v>
      </c>
      <c r="BR52" s="159">
        <v>0</v>
      </c>
      <c r="BS52" s="159">
        <v>0</v>
      </c>
      <c r="BT52" s="159">
        <v>0</v>
      </c>
      <c r="BU52" s="159">
        <v>0</v>
      </c>
      <c r="BV52" s="159">
        <v>0</v>
      </c>
      <c r="BW52" s="159">
        <v>0</v>
      </c>
      <c r="BX52" s="159">
        <v>0</v>
      </c>
      <c r="BY52" s="159">
        <v>0</v>
      </c>
      <c r="BZ52" s="159">
        <v>0</v>
      </c>
      <c r="CA52" s="159">
        <v>0</v>
      </c>
      <c r="CB52" s="159">
        <v>0</v>
      </c>
      <c r="CC52" s="159">
        <v>0</v>
      </c>
      <c r="CD52" s="159">
        <v>0</v>
      </c>
      <c r="CE52" s="159">
        <v>0</v>
      </c>
      <c r="CF52" s="160">
        <v>0</v>
      </c>
    </row>
    <row r="53" spans="1:84">
      <c r="B53" s="63" t="s">
        <v>384</v>
      </c>
      <c r="AH53" s="159">
        <v>0</v>
      </c>
      <c r="AI53" s="159">
        <v>0</v>
      </c>
      <c r="AJ53" s="159">
        <v>0</v>
      </c>
      <c r="AK53" s="159">
        <v>0</v>
      </c>
      <c r="AL53" s="159">
        <v>0</v>
      </c>
      <c r="AM53" s="159">
        <v>0</v>
      </c>
      <c r="AN53" s="159">
        <v>0</v>
      </c>
      <c r="AO53" s="159">
        <v>0</v>
      </c>
      <c r="AP53" s="159">
        <v>0</v>
      </c>
      <c r="AQ53" s="159">
        <v>0</v>
      </c>
      <c r="AR53" s="159">
        <v>0</v>
      </c>
      <c r="AS53" s="159">
        <v>0</v>
      </c>
      <c r="AT53" s="159">
        <v>0</v>
      </c>
      <c r="AU53" s="159">
        <v>0</v>
      </c>
      <c r="AV53" s="159">
        <v>0</v>
      </c>
      <c r="AW53" s="159">
        <v>0</v>
      </c>
      <c r="AX53" s="159">
        <v>0</v>
      </c>
      <c r="AY53" s="159">
        <v>0</v>
      </c>
      <c r="AZ53" s="159">
        <v>5.8064164731882597</v>
      </c>
      <c r="BA53" s="159">
        <v>42.892564541640233</v>
      </c>
      <c r="BB53" s="159">
        <v>58.11993590914156</v>
      </c>
      <c r="BC53" s="159">
        <v>48.604217117638377</v>
      </c>
      <c r="BD53" s="159">
        <v>7.3072494468879343</v>
      </c>
      <c r="BE53" s="159">
        <v>1.0341034365267144E-2</v>
      </c>
      <c r="BF53" s="159">
        <v>7.2464055311169076E-2</v>
      </c>
      <c r="BG53" s="159">
        <v>0</v>
      </c>
      <c r="BH53" s="159">
        <v>0</v>
      </c>
      <c r="BI53" s="159">
        <v>0</v>
      </c>
      <c r="BJ53" s="159">
        <v>0</v>
      </c>
      <c r="BK53" s="159">
        <v>0</v>
      </c>
      <c r="BL53" s="159">
        <v>0</v>
      </c>
      <c r="BM53" s="159">
        <v>0</v>
      </c>
      <c r="BN53" s="159">
        <v>0</v>
      </c>
      <c r="BO53" s="159">
        <v>0</v>
      </c>
      <c r="BP53" s="159">
        <v>0</v>
      </c>
      <c r="BQ53" s="159">
        <v>0</v>
      </c>
      <c r="BR53" s="159">
        <v>0</v>
      </c>
      <c r="BS53" s="159">
        <v>0</v>
      </c>
      <c r="BT53" s="159">
        <v>0</v>
      </c>
      <c r="BU53" s="159">
        <v>0</v>
      </c>
      <c r="BV53" s="159">
        <v>0</v>
      </c>
      <c r="BW53" s="159">
        <v>0</v>
      </c>
      <c r="BX53" s="159">
        <v>0</v>
      </c>
      <c r="BY53" s="159">
        <v>0</v>
      </c>
      <c r="BZ53" s="159">
        <v>0</v>
      </c>
      <c r="CA53" s="159">
        <v>0</v>
      </c>
      <c r="CB53" s="159">
        <v>0</v>
      </c>
      <c r="CC53" s="159">
        <v>0</v>
      </c>
      <c r="CD53" s="159">
        <v>0</v>
      </c>
      <c r="CE53" s="159">
        <v>0</v>
      </c>
      <c r="CF53" s="160">
        <v>0</v>
      </c>
    </row>
    <row r="54" spans="1:84">
      <c r="B54" s="63" t="s">
        <v>449</v>
      </c>
      <c r="AH54" s="159">
        <v>0</v>
      </c>
      <c r="AI54" s="159">
        <v>0</v>
      </c>
      <c r="AJ54" s="159">
        <v>0</v>
      </c>
      <c r="AK54" s="159">
        <v>0</v>
      </c>
      <c r="AL54" s="159">
        <v>0</v>
      </c>
      <c r="AM54" s="159">
        <v>0</v>
      </c>
      <c r="AN54" s="159">
        <v>0</v>
      </c>
      <c r="AO54" s="159">
        <v>0</v>
      </c>
      <c r="AP54" s="159">
        <v>0</v>
      </c>
      <c r="AQ54" s="159">
        <v>0</v>
      </c>
      <c r="AR54" s="159">
        <v>0</v>
      </c>
      <c r="AS54" s="159">
        <v>0</v>
      </c>
      <c r="AT54" s="159">
        <v>0</v>
      </c>
      <c r="AU54" s="159">
        <v>0</v>
      </c>
      <c r="AV54" s="159">
        <v>0</v>
      </c>
      <c r="AW54" s="159">
        <v>0</v>
      </c>
      <c r="AX54" s="159">
        <v>0</v>
      </c>
      <c r="AY54" s="159">
        <v>0</v>
      </c>
      <c r="AZ54" s="159">
        <v>0</v>
      </c>
      <c r="BA54" s="159">
        <v>0</v>
      </c>
      <c r="BB54" s="159">
        <v>0</v>
      </c>
      <c r="BC54" s="159">
        <v>0</v>
      </c>
      <c r="BD54" s="159">
        <v>0</v>
      </c>
      <c r="BE54" s="159">
        <v>0</v>
      </c>
      <c r="BF54" s="159">
        <v>0</v>
      </c>
      <c r="BG54" s="159">
        <v>0</v>
      </c>
      <c r="BH54" s="159">
        <v>0</v>
      </c>
      <c r="BI54" s="159">
        <v>0</v>
      </c>
      <c r="BJ54" s="159">
        <v>0</v>
      </c>
      <c r="BK54" s="159">
        <v>0</v>
      </c>
      <c r="BL54" s="159">
        <v>129.8473243763637</v>
      </c>
      <c r="BM54" s="159">
        <v>150.84441509738974</v>
      </c>
      <c r="BN54" s="159">
        <v>152.1392109933883</v>
      </c>
      <c r="BO54" s="159">
        <v>157.71929486118239</v>
      </c>
      <c r="BP54" s="159">
        <v>146.95286547357986</v>
      </c>
      <c r="BQ54" s="159">
        <v>132.85278281957866</v>
      </c>
      <c r="BR54" s="159">
        <v>20.324742784177669</v>
      </c>
      <c r="BS54" s="159">
        <v>0</v>
      </c>
      <c r="BT54" s="159">
        <v>0</v>
      </c>
      <c r="BU54" s="159">
        <v>0</v>
      </c>
      <c r="BV54" s="159">
        <v>0</v>
      </c>
      <c r="BW54" s="159">
        <v>0</v>
      </c>
      <c r="BX54" s="159">
        <v>0</v>
      </c>
      <c r="BY54" s="159">
        <v>0</v>
      </c>
      <c r="BZ54" s="159">
        <v>0</v>
      </c>
      <c r="CA54" s="159">
        <v>0</v>
      </c>
      <c r="CB54" s="159">
        <v>0</v>
      </c>
      <c r="CC54" s="159">
        <v>0</v>
      </c>
      <c r="CD54" s="159">
        <v>0</v>
      </c>
      <c r="CE54" s="159">
        <v>0</v>
      </c>
      <c r="CF54" s="160">
        <v>0</v>
      </c>
    </row>
    <row r="55" spans="1:84" ht="26.25" customHeight="1">
      <c r="B55" s="69" t="s">
        <v>450</v>
      </c>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c r="BH55" s="159"/>
      <c r="BI55" s="159"/>
      <c r="BJ55" s="159"/>
      <c r="BK55" s="159"/>
      <c r="BL55" s="260" t="str">
        <f>'Table 3a'!BL55</f>
        <v>Definition change -&gt;</v>
      </c>
      <c r="BM55" s="159"/>
      <c r="BN55" s="159"/>
      <c r="BO55" s="159"/>
      <c r="BP55" s="159"/>
      <c r="BQ55" s="159"/>
      <c r="BR55" s="159"/>
      <c r="BS55" s="159"/>
      <c r="BT55" s="159"/>
      <c r="BU55" s="159"/>
      <c r="BV55" s="159"/>
      <c r="BW55" s="159"/>
      <c r="BX55" s="159"/>
      <c r="BY55" s="159"/>
      <c r="BZ55" s="159"/>
      <c r="CA55" s="159"/>
      <c r="CB55" s="159"/>
      <c r="CC55" s="159"/>
      <c r="CD55" s="159"/>
      <c r="CE55" s="159"/>
      <c r="CF55" s="160"/>
    </row>
    <row r="56" spans="1:84">
      <c r="B56" s="63" t="s">
        <v>451</v>
      </c>
      <c r="AH56" s="159">
        <v>1111.6068988224683</v>
      </c>
      <c r="AI56" s="159">
        <v>1092.8806922290091</v>
      </c>
      <c r="AJ56" s="159">
        <v>1232.0216846132789</v>
      </c>
      <c r="AK56" s="159">
        <v>1665.4856595134402</v>
      </c>
      <c r="AL56" s="159">
        <v>1892.2724476133012</v>
      </c>
      <c r="AM56" s="159">
        <v>2038.2287093585574</v>
      </c>
      <c r="AN56" s="159">
        <v>2142.9917517134772</v>
      </c>
      <c r="AO56" s="159">
        <v>2224.0516625018117</v>
      </c>
      <c r="AP56" s="159">
        <v>2357.0578306185253</v>
      </c>
      <c r="AQ56" s="159">
        <v>2317.3813611725473</v>
      </c>
      <c r="AR56" s="159">
        <v>1967.959913912179</v>
      </c>
      <c r="AS56" s="159">
        <v>2242.5928463313357</v>
      </c>
      <c r="AT56" s="159">
        <v>2567.8424883946459</v>
      </c>
      <c r="AU56" s="159">
        <v>1396.9222047306807</v>
      </c>
      <c r="AV56" s="159">
        <v>1468.6711326689472</v>
      </c>
      <c r="AW56" s="159">
        <v>1856.3796561982779</v>
      </c>
      <c r="AX56" s="159">
        <v>1887.818080560942</v>
      </c>
      <c r="AY56" s="159">
        <v>1864.0671335128411</v>
      </c>
      <c r="AZ56" s="159">
        <v>1882.3209681242395</v>
      </c>
      <c r="BA56" s="159">
        <v>1963.4657106237419</v>
      </c>
      <c r="BB56" s="159">
        <v>2018.0540815781796</v>
      </c>
      <c r="BC56" s="159">
        <v>2060.5629669087866</v>
      </c>
      <c r="BD56" s="159">
        <v>2154.7745190769424</v>
      </c>
      <c r="BE56" s="159">
        <v>2325.7774339279254</v>
      </c>
      <c r="BF56" s="159">
        <v>2411.276377864951</v>
      </c>
      <c r="BG56" s="159">
        <v>2657.026195551764</v>
      </c>
      <c r="BH56" s="159">
        <v>2925.1218024384207</v>
      </c>
      <c r="BI56" s="159">
        <v>2870.1975551346059</v>
      </c>
      <c r="BJ56" s="159">
        <v>3039.1461046098057</v>
      </c>
      <c r="BK56" s="159">
        <v>3030.4630114714892</v>
      </c>
      <c r="BL56" s="239">
        <v>2789.3851539063048</v>
      </c>
      <c r="BM56" s="159">
        <v>2829.9187768017514</v>
      </c>
      <c r="BN56" s="159">
        <v>2814.5675603778454</v>
      </c>
      <c r="BO56" s="159">
        <v>2696.8141152601579</v>
      </c>
      <c r="BP56" s="159">
        <v>2565.7689325167521</v>
      </c>
      <c r="BQ56" s="159">
        <v>0</v>
      </c>
      <c r="BR56" s="159">
        <v>0</v>
      </c>
      <c r="BS56" s="159">
        <v>0</v>
      </c>
      <c r="BT56" s="159">
        <v>0</v>
      </c>
      <c r="BU56" s="159">
        <v>0</v>
      </c>
      <c r="BV56" s="159">
        <v>0</v>
      </c>
      <c r="BW56" s="159">
        <v>0</v>
      </c>
      <c r="BX56" s="159">
        <v>0</v>
      </c>
      <c r="BY56" s="159">
        <v>0</v>
      </c>
      <c r="BZ56" s="159">
        <v>0</v>
      </c>
      <c r="CA56" s="159">
        <v>0</v>
      </c>
      <c r="CB56" s="159">
        <v>0</v>
      </c>
      <c r="CC56" s="159">
        <v>0</v>
      </c>
      <c r="CD56" s="159">
        <v>0</v>
      </c>
      <c r="CE56" s="159">
        <v>0</v>
      </c>
      <c r="CF56" s="160">
        <v>0</v>
      </c>
    </row>
    <row r="57" spans="1:84">
      <c r="B57" s="63" t="s">
        <v>452</v>
      </c>
      <c r="AH57" s="159">
        <v>161.70668695337568</v>
      </c>
      <c r="AI57" s="159">
        <v>158.89924353013777</v>
      </c>
      <c r="AJ57" s="159">
        <v>179.04784228206563</v>
      </c>
      <c r="AK57" s="159">
        <v>241.58285741692052</v>
      </c>
      <c r="AL57" s="159">
        <v>273.27068627496806</v>
      </c>
      <c r="AM57" s="159">
        <v>293.19032715935475</v>
      </c>
      <c r="AN57" s="159">
        <v>308.80180355472237</v>
      </c>
      <c r="AO57" s="159">
        <v>318.56714095401497</v>
      </c>
      <c r="AP57" s="159">
        <v>339.49388730089856</v>
      </c>
      <c r="AQ57" s="159">
        <v>333.49232015906847</v>
      </c>
      <c r="AR57" s="159">
        <v>214.99861560793832</v>
      </c>
      <c r="AS57" s="159">
        <v>275.03497799369563</v>
      </c>
      <c r="AT57" s="159">
        <v>368.38200984727894</v>
      </c>
      <c r="AU57" s="159">
        <v>233.98285944763691</v>
      </c>
      <c r="AV57" s="159">
        <v>296.38440160420743</v>
      </c>
      <c r="AW57" s="159">
        <v>372.38288385988642</v>
      </c>
      <c r="AX57" s="159">
        <v>461.44983056172737</v>
      </c>
      <c r="AY57" s="159">
        <v>525.34737487197651</v>
      </c>
      <c r="AZ57" s="159">
        <v>579.69233186739677</v>
      </c>
      <c r="BA57" s="159">
        <v>667.08157107146894</v>
      </c>
      <c r="BB57" s="159">
        <v>733.39720199852673</v>
      </c>
      <c r="BC57" s="159">
        <v>787.7612066210005</v>
      </c>
      <c r="BD57" s="159">
        <v>852.40162901036831</v>
      </c>
      <c r="BE57" s="159">
        <v>911.32911859445653</v>
      </c>
      <c r="BF57" s="159">
        <v>1000.0693195332777</v>
      </c>
      <c r="BG57" s="159">
        <v>1154.5970980901243</v>
      </c>
      <c r="BH57" s="159">
        <v>1199.8290130553887</v>
      </c>
      <c r="BI57" s="159">
        <v>1307.9044429490234</v>
      </c>
      <c r="BJ57" s="159">
        <v>1221.2877191693974</v>
      </c>
      <c r="BK57" s="159">
        <v>1226.1759448122214</v>
      </c>
      <c r="BL57" s="239">
        <v>1349.5204061897966</v>
      </c>
      <c r="BM57" s="159">
        <v>1447.2729121227594</v>
      </c>
      <c r="BN57" s="159">
        <v>1500.2900662876477</v>
      </c>
      <c r="BO57" s="159">
        <v>1492.4894566577445</v>
      </c>
      <c r="BP57" s="159">
        <v>1483.8010286971985</v>
      </c>
      <c r="BQ57" s="159">
        <v>0</v>
      </c>
      <c r="BR57" s="159">
        <v>0</v>
      </c>
      <c r="BS57" s="159">
        <v>0</v>
      </c>
      <c r="BT57" s="159">
        <v>0</v>
      </c>
      <c r="BU57" s="159">
        <v>0</v>
      </c>
      <c r="BV57" s="159">
        <v>0</v>
      </c>
      <c r="BW57" s="159">
        <v>0</v>
      </c>
      <c r="BX57" s="159">
        <v>0</v>
      </c>
      <c r="BY57" s="159">
        <v>0</v>
      </c>
      <c r="BZ57" s="159">
        <v>0</v>
      </c>
      <c r="CA57" s="159">
        <v>0</v>
      </c>
      <c r="CB57" s="159">
        <v>0</v>
      </c>
      <c r="CC57" s="159">
        <v>0</v>
      </c>
      <c r="CD57" s="159">
        <v>0</v>
      </c>
      <c r="CE57" s="159">
        <v>0</v>
      </c>
      <c r="CF57" s="160">
        <v>0</v>
      </c>
    </row>
    <row r="58" spans="1:84">
      <c r="B58" s="63" t="s">
        <v>453</v>
      </c>
      <c r="AH58" s="159">
        <v>522.96818263463763</v>
      </c>
      <c r="AI58" s="159">
        <v>516.35149788948149</v>
      </c>
      <c r="AJ58" s="159">
        <v>584.59133642945881</v>
      </c>
      <c r="AK58" s="159">
        <v>785.43110026568615</v>
      </c>
      <c r="AL58" s="159">
        <v>889.80004189808028</v>
      </c>
      <c r="AM58" s="159">
        <v>954.9032691690677</v>
      </c>
      <c r="AN58" s="159">
        <v>1002.3127960496399</v>
      </c>
      <c r="AO58" s="159">
        <v>1038.6990844494437</v>
      </c>
      <c r="AP58" s="159">
        <v>1103.9200962352108</v>
      </c>
      <c r="AQ58" s="159">
        <v>1084.5483097947117</v>
      </c>
      <c r="AR58" s="159">
        <v>560.12654175226976</v>
      </c>
      <c r="AS58" s="159">
        <v>582.38210599730564</v>
      </c>
      <c r="AT58" s="159">
        <v>492.43034344748907</v>
      </c>
      <c r="AU58" s="159">
        <v>387.43805428501202</v>
      </c>
      <c r="AV58" s="159">
        <v>444.21460650022789</v>
      </c>
      <c r="AW58" s="159">
        <v>605.07954670977085</v>
      </c>
      <c r="AX58" s="159">
        <v>670.55780103366089</v>
      </c>
      <c r="AY58" s="159">
        <v>721.41260204395917</v>
      </c>
      <c r="AZ58" s="159">
        <v>743.20408207788421</v>
      </c>
      <c r="BA58" s="159">
        <v>770.61967307695932</v>
      </c>
      <c r="BB58" s="159">
        <v>793.54608025289633</v>
      </c>
      <c r="BC58" s="159">
        <v>811.63932918390151</v>
      </c>
      <c r="BD58" s="159">
        <v>788.0639775979954</v>
      </c>
      <c r="BE58" s="159">
        <v>771.54007222111602</v>
      </c>
      <c r="BF58" s="159">
        <v>769.76198949347724</v>
      </c>
      <c r="BG58" s="159">
        <v>864.33888066805935</v>
      </c>
      <c r="BH58" s="159">
        <v>914.09210500349275</v>
      </c>
      <c r="BI58" s="159">
        <v>985.00481748723996</v>
      </c>
      <c r="BJ58" s="159">
        <v>945.54135229384678</v>
      </c>
      <c r="BK58" s="159">
        <v>916.46355787253776</v>
      </c>
      <c r="BL58" s="239">
        <v>784.26561463146641</v>
      </c>
      <c r="BM58" s="159">
        <v>761.19698917022697</v>
      </c>
      <c r="BN58" s="159">
        <v>698.66330379403098</v>
      </c>
      <c r="BO58" s="159">
        <v>603.53678456982732</v>
      </c>
      <c r="BP58" s="159">
        <v>534.00549902312048</v>
      </c>
      <c r="BQ58" s="159">
        <v>0</v>
      </c>
      <c r="BR58" s="159">
        <v>0</v>
      </c>
      <c r="BS58" s="159">
        <v>0</v>
      </c>
      <c r="BT58" s="159">
        <v>0</v>
      </c>
      <c r="BU58" s="159">
        <v>0</v>
      </c>
      <c r="BV58" s="159">
        <v>0</v>
      </c>
      <c r="BW58" s="159">
        <v>0</v>
      </c>
      <c r="BX58" s="159">
        <v>0</v>
      </c>
      <c r="BY58" s="159">
        <v>0</v>
      </c>
      <c r="BZ58" s="159">
        <v>0</v>
      </c>
      <c r="CA58" s="159">
        <v>0</v>
      </c>
      <c r="CB58" s="159">
        <v>0</v>
      </c>
      <c r="CC58" s="159">
        <v>0</v>
      </c>
      <c r="CD58" s="159">
        <v>0</v>
      </c>
      <c r="CE58" s="159">
        <v>0</v>
      </c>
      <c r="CF58" s="160">
        <v>0</v>
      </c>
    </row>
    <row r="59" spans="1:84">
      <c r="B59" s="63" t="s">
        <v>454</v>
      </c>
      <c r="AH59" s="159">
        <v>430.64116790656755</v>
      </c>
      <c r="AI59" s="159">
        <v>428.45587217494489</v>
      </c>
      <c r="AJ59" s="159">
        <v>487.09294482610511</v>
      </c>
      <c r="AK59" s="159">
        <v>647.12053720318761</v>
      </c>
      <c r="AL59" s="159">
        <v>726.87484674412553</v>
      </c>
      <c r="AM59" s="159">
        <v>774.0626861852611</v>
      </c>
      <c r="AN59" s="159">
        <v>810.5592772412615</v>
      </c>
      <c r="AO59" s="159">
        <v>836.6702188714421</v>
      </c>
      <c r="AP59" s="159">
        <v>893.26804950875373</v>
      </c>
      <c r="AQ59" s="159">
        <v>879.03620695029201</v>
      </c>
      <c r="AR59" s="159">
        <v>578.18395085280054</v>
      </c>
      <c r="AS59" s="159">
        <v>686.55444310121777</v>
      </c>
      <c r="AT59" s="159">
        <v>823.97127979786194</v>
      </c>
      <c r="AU59" s="159">
        <v>683.43692664959895</v>
      </c>
      <c r="AV59" s="159">
        <v>974.14416519381882</v>
      </c>
      <c r="AW59" s="159">
        <v>749.31267321006919</v>
      </c>
      <c r="AX59" s="159">
        <v>741.51435937566862</v>
      </c>
      <c r="AY59" s="159">
        <v>689.77933822720809</v>
      </c>
      <c r="AZ59" s="159">
        <v>658.1731644083435</v>
      </c>
      <c r="BA59" s="159">
        <v>572.79606982744997</v>
      </c>
      <c r="BB59" s="159">
        <v>485.93878352727637</v>
      </c>
      <c r="BC59" s="159">
        <v>442.53901857736372</v>
      </c>
      <c r="BD59" s="159">
        <v>396.35533918954769</v>
      </c>
      <c r="BE59" s="159">
        <v>331.96243334458654</v>
      </c>
      <c r="BF59" s="159">
        <v>323.64565690521164</v>
      </c>
      <c r="BG59" s="159">
        <v>282.28634295405413</v>
      </c>
      <c r="BH59" s="159">
        <v>348.5029610505423</v>
      </c>
      <c r="BI59" s="159">
        <v>375.47228295368768</v>
      </c>
      <c r="BJ59" s="159">
        <v>369.28718774470934</v>
      </c>
      <c r="BK59" s="159">
        <v>359.21336353804475</v>
      </c>
      <c r="BL59" s="239">
        <v>440.24960037596907</v>
      </c>
      <c r="BM59" s="159">
        <v>726.91893870666172</v>
      </c>
      <c r="BN59" s="159">
        <v>774.60240366681933</v>
      </c>
      <c r="BO59" s="159">
        <v>800.07149045541814</v>
      </c>
      <c r="BP59" s="159">
        <v>829.36451225855365</v>
      </c>
      <c r="BQ59" s="159">
        <v>0</v>
      </c>
      <c r="BR59" s="159">
        <v>0</v>
      </c>
      <c r="BS59" s="159">
        <v>0</v>
      </c>
      <c r="BT59" s="159">
        <v>0</v>
      </c>
      <c r="BU59" s="159">
        <v>0</v>
      </c>
      <c r="BV59" s="159">
        <v>0</v>
      </c>
      <c r="BW59" s="159">
        <v>0</v>
      </c>
      <c r="BX59" s="159">
        <v>0</v>
      </c>
      <c r="BY59" s="159">
        <v>0</v>
      </c>
      <c r="BZ59" s="159">
        <v>0</v>
      </c>
      <c r="CA59" s="159">
        <v>0</v>
      </c>
      <c r="CB59" s="159">
        <v>0</v>
      </c>
      <c r="CC59" s="159">
        <v>0</v>
      </c>
      <c r="CD59" s="159">
        <v>0</v>
      </c>
      <c r="CE59" s="159">
        <v>0</v>
      </c>
      <c r="CF59" s="160">
        <v>0</v>
      </c>
    </row>
    <row r="60" spans="1:84">
      <c r="B60" s="63" t="s">
        <v>455</v>
      </c>
      <c r="AH60" s="159">
        <v>42.617592922867068</v>
      </c>
      <c r="AI60" s="159">
        <v>42.078387697135398</v>
      </c>
      <c r="AJ60" s="159">
        <v>47.639371628065426</v>
      </c>
      <c r="AK60" s="159">
        <v>64.006155654536371</v>
      </c>
      <c r="AL60" s="159">
        <v>72.51136345871231</v>
      </c>
      <c r="AM60" s="159">
        <v>77.816739445109974</v>
      </c>
      <c r="AN60" s="159">
        <v>81.680224804932578</v>
      </c>
      <c r="AO60" s="159">
        <v>84.645407159210322</v>
      </c>
      <c r="AP60" s="159">
        <v>89.960381611958638</v>
      </c>
      <c r="AQ60" s="159">
        <v>88.381740814825022</v>
      </c>
      <c r="AR60" s="159">
        <v>212.38681432031908</v>
      </c>
      <c r="AS60" s="159">
        <v>284.43581524279068</v>
      </c>
      <c r="AT60" s="159">
        <v>437.98739917289703</v>
      </c>
      <c r="AU60" s="159">
        <v>224.42173618197057</v>
      </c>
      <c r="AV60" s="159">
        <v>249.10996705682967</v>
      </c>
      <c r="AW60" s="159">
        <v>241.8851188710384</v>
      </c>
      <c r="AX60" s="159">
        <v>267.84093065971922</v>
      </c>
      <c r="AY60" s="159">
        <v>314.18689167832139</v>
      </c>
      <c r="AZ60" s="159">
        <v>338.41790081679517</v>
      </c>
      <c r="BA60" s="159">
        <v>381.45857058753961</v>
      </c>
      <c r="BB60" s="159">
        <v>369.33549524261753</v>
      </c>
      <c r="BC60" s="159">
        <v>343.38865323622707</v>
      </c>
      <c r="BD60" s="159">
        <v>320.91322589229782</v>
      </c>
      <c r="BE60" s="159">
        <v>288.4220142613454</v>
      </c>
      <c r="BF60" s="159">
        <v>271.03116936448282</v>
      </c>
      <c r="BG60" s="159">
        <v>357.61110417441233</v>
      </c>
      <c r="BH60" s="159">
        <v>302.61471398664622</v>
      </c>
      <c r="BI60" s="159">
        <v>338.05876007261838</v>
      </c>
      <c r="BJ60" s="159">
        <v>401.48009060820749</v>
      </c>
      <c r="BK60" s="159">
        <v>430.08350777795516</v>
      </c>
      <c r="BL60" s="239">
        <v>688.67466117617016</v>
      </c>
      <c r="BM60" s="159">
        <v>859.22705156337827</v>
      </c>
      <c r="BN60" s="159">
        <v>1028.1886022420158</v>
      </c>
      <c r="BO60" s="159">
        <v>1096.6516533094339</v>
      </c>
      <c r="BP60" s="159">
        <v>1147.462413194701</v>
      </c>
      <c r="BQ60" s="159">
        <v>0</v>
      </c>
      <c r="BR60" s="159">
        <v>0</v>
      </c>
      <c r="BS60" s="159">
        <v>0</v>
      </c>
      <c r="BT60" s="159">
        <v>0</v>
      </c>
      <c r="BU60" s="159">
        <v>0</v>
      </c>
      <c r="BV60" s="159">
        <v>0</v>
      </c>
      <c r="BW60" s="159">
        <v>0</v>
      </c>
      <c r="BX60" s="159">
        <v>0</v>
      </c>
      <c r="BY60" s="159">
        <v>0</v>
      </c>
      <c r="BZ60" s="159">
        <v>0</v>
      </c>
      <c r="CA60" s="159">
        <v>0</v>
      </c>
      <c r="CB60" s="159">
        <v>0</v>
      </c>
      <c r="CC60" s="159">
        <v>0</v>
      </c>
      <c r="CD60" s="159">
        <v>0</v>
      </c>
      <c r="CE60" s="159">
        <v>0</v>
      </c>
      <c r="CF60" s="160">
        <v>0</v>
      </c>
    </row>
    <row r="61" spans="1:84" ht="26.25" customHeight="1">
      <c r="B61" s="65" t="s">
        <v>456</v>
      </c>
      <c r="AH61" s="159">
        <v>1111.6068988224683</v>
      </c>
      <c r="AI61" s="159">
        <v>1092.8806922290091</v>
      </c>
      <c r="AJ61" s="159">
        <v>1232.0216846132789</v>
      </c>
      <c r="AK61" s="159">
        <v>1665.4856595134402</v>
      </c>
      <c r="AL61" s="159">
        <v>1892.2724476133012</v>
      </c>
      <c r="AM61" s="159">
        <v>2038.2287093585574</v>
      </c>
      <c r="AN61" s="159">
        <v>2142.9917517134772</v>
      </c>
      <c r="AO61" s="159">
        <v>2224.0516625018117</v>
      </c>
      <c r="AP61" s="159">
        <v>2357.0578306185253</v>
      </c>
      <c r="AQ61" s="159">
        <v>2317.3813611725473</v>
      </c>
      <c r="AR61" s="159">
        <v>1967.959913912179</v>
      </c>
      <c r="AS61" s="159">
        <v>2242.5928463313357</v>
      </c>
      <c r="AT61" s="159">
        <v>2567.8424883946459</v>
      </c>
      <c r="AU61" s="159">
        <v>1396.9222047306807</v>
      </c>
      <c r="AV61" s="159">
        <v>1468.6711326689472</v>
      </c>
      <c r="AW61" s="159">
        <v>1856.3796561982779</v>
      </c>
      <c r="AX61" s="159">
        <v>1887.818080560942</v>
      </c>
      <c r="AY61" s="159">
        <v>1864.0671335128411</v>
      </c>
      <c r="AZ61" s="159">
        <v>1882.3209681242395</v>
      </c>
      <c r="BA61" s="159">
        <v>1963.4657106237419</v>
      </c>
      <c r="BB61" s="159">
        <v>2018.0540815781796</v>
      </c>
      <c r="BC61" s="159">
        <v>2060.5629669087866</v>
      </c>
      <c r="BD61" s="159">
        <v>2154.7745190769424</v>
      </c>
      <c r="BE61" s="159">
        <v>2325.7774339279254</v>
      </c>
      <c r="BF61" s="159">
        <v>2411.276377864951</v>
      </c>
      <c r="BG61" s="159">
        <v>2657.026195551764</v>
      </c>
      <c r="BH61" s="159">
        <v>2925.1218024384207</v>
      </c>
      <c r="BI61" s="159">
        <v>2870.1975551346059</v>
      </c>
      <c r="BJ61" s="159">
        <v>3039.1461046098057</v>
      </c>
      <c r="BK61" s="159">
        <v>3030.4630114714892</v>
      </c>
      <c r="BL61" s="159">
        <v>3091.2265300523277</v>
      </c>
      <c r="BM61" s="159">
        <v>3158.4272523050822</v>
      </c>
      <c r="BN61" s="159">
        <v>3146.0486073288389</v>
      </c>
      <c r="BO61" s="159">
        <v>3029.1534143532504</v>
      </c>
      <c r="BP61" s="159">
        <v>2853.6257728889586</v>
      </c>
      <c r="BQ61" s="159">
        <v>0</v>
      </c>
      <c r="BR61" s="159">
        <v>0</v>
      </c>
      <c r="BS61" s="159">
        <v>0</v>
      </c>
      <c r="BT61" s="159">
        <v>0</v>
      </c>
      <c r="BU61" s="159">
        <v>0</v>
      </c>
      <c r="BV61" s="159">
        <v>0</v>
      </c>
      <c r="BW61" s="159">
        <v>0</v>
      </c>
      <c r="BX61" s="159">
        <v>0</v>
      </c>
      <c r="BY61" s="159">
        <v>0</v>
      </c>
      <c r="BZ61" s="159">
        <v>0</v>
      </c>
      <c r="CA61" s="159">
        <v>0</v>
      </c>
      <c r="CB61" s="159">
        <v>0</v>
      </c>
      <c r="CC61" s="159">
        <v>0</v>
      </c>
      <c r="CD61" s="159">
        <v>0</v>
      </c>
      <c r="CE61" s="159">
        <v>0</v>
      </c>
      <c r="CF61" s="160">
        <v>0</v>
      </c>
    </row>
    <row r="62" spans="1:84">
      <c r="B62" s="65" t="s">
        <v>433</v>
      </c>
      <c r="AH62" s="159">
        <v>1157.9336304174481</v>
      </c>
      <c r="AI62" s="159">
        <v>1145.7850012916995</v>
      </c>
      <c r="AJ62" s="159">
        <v>1298.371495165695</v>
      </c>
      <c r="AK62" s="159">
        <v>1738.1406505403306</v>
      </c>
      <c r="AL62" s="159">
        <v>1962.456938375886</v>
      </c>
      <c r="AM62" s="159">
        <v>2099.9730219587937</v>
      </c>
      <c r="AN62" s="159">
        <v>2203.354101650556</v>
      </c>
      <c r="AO62" s="159">
        <v>2278.5818514341113</v>
      </c>
      <c r="AP62" s="159">
        <v>2426.642414656822</v>
      </c>
      <c r="AQ62" s="159">
        <v>2385.4585777188972</v>
      </c>
      <c r="AR62" s="159">
        <v>1565.6959225333276</v>
      </c>
      <c r="AS62" s="159">
        <v>1828.4073423350096</v>
      </c>
      <c r="AT62" s="159">
        <v>2122.7710322655271</v>
      </c>
      <c r="AU62" s="159">
        <v>1529.2795765642184</v>
      </c>
      <c r="AV62" s="159">
        <v>1963.8531403550837</v>
      </c>
      <c r="AW62" s="159">
        <v>1968.6602226507648</v>
      </c>
      <c r="AX62" s="159">
        <v>2141.3629216307759</v>
      </c>
      <c r="AY62" s="159">
        <v>2250.726206821465</v>
      </c>
      <c r="AZ62" s="159">
        <v>2319.4874791704196</v>
      </c>
      <c r="BA62" s="159">
        <v>2391.9558845634178</v>
      </c>
      <c r="BB62" s="159">
        <v>2382.2175610213167</v>
      </c>
      <c r="BC62" s="159">
        <v>2385.3282076184928</v>
      </c>
      <c r="BD62" s="159">
        <v>2357.7341716902092</v>
      </c>
      <c r="BE62" s="159">
        <v>2303.2536384215045</v>
      </c>
      <c r="BF62" s="159">
        <v>2364.5081352964494</v>
      </c>
      <c r="BG62" s="159">
        <v>2658.8334258866503</v>
      </c>
      <c r="BH62" s="159">
        <v>2765.0387930960701</v>
      </c>
      <c r="BI62" s="159">
        <v>3006.4403034625693</v>
      </c>
      <c r="BJ62" s="159">
        <v>2937.5963498161609</v>
      </c>
      <c r="BK62" s="159">
        <v>2931.9363740007589</v>
      </c>
      <c r="BL62" s="159">
        <v>2960.8689062273793</v>
      </c>
      <c r="BM62" s="159">
        <v>3466.1074160596963</v>
      </c>
      <c r="BN62" s="159">
        <v>3670.2633290395206</v>
      </c>
      <c r="BO62" s="159">
        <v>3660.410085899332</v>
      </c>
      <c r="BP62" s="159">
        <v>3706.7766128013668</v>
      </c>
      <c r="BQ62" s="159">
        <v>0</v>
      </c>
      <c r="BR62" s="159">
        <v>0</v>
      </c>
      <c r="BS62" s="159">
        <v>0</v>
      </c>
      <c r="BT62" s="159">
        <v>0</v>
      </c>
      <c r="BU62" s="159">
        <v>0</v>
      </c>
      <c r="BV62" s="159">
        <v>0</v>
      </c>
      <c r="BW62" s="159">
        <v>0</v>
      </c>
      <c r="BX62" s="159">
        <v>0</v>
      </c>
      <c r="BY62" s="159">
        <v>0</v>
      </c>
      <c r="BZ62" s="159">
        <v>0</v>
      </c>
      <c r="CA62" s="159">
        <v>0</v>
      </c>
      <c r="CB62" s="159">
        <v>0</v>
      </c>
      <c r="CC62" s="159">
        <v>0</v>
      </c>
      <c r="CD62" s="159">
        <v>0</v>
      </c>
      <c r="CE62" s="159">
        <v>0</v>
      </c>
      <c r="CF62" s="160">
        <v>0</v>
      </c>
    </row>
    <row r="63" spans="1:84" s="109" customFormat="1">
      <c r="A63" s="171"/>
      <c r="B63" s="69" t="s">
        <v>176</v>
      </c>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47">
        <v>2269.5405292399159</v>
      </c>
      <c r="AI63" s="47">
        <v>2238.6656935207088</v>
      </c>
      <c r="AJ63" s="47">
        <v>2530.3931797789742</v>
      </c>
      <c r="AK63" s="47">
        <v>3403.6263100537703</v>
      </c>
      <c r="AL63" s="47">
        <v>3854.729385989187</v>
      </c>
      <c r="AM63" s="47">
        <v>4138.201731317351</v>
      </c>
      <c r="AN63" s="47">
        <v>4346.3458533640332</v>
      </c>
      <c r="AO63" s="47">
        <v>4502.6335139359226</v>
      </c>
      <c r="AP63" s="47">
        <v>4783.7002452753468</v>
      </c>
      <c r="AQ63" s="47">
        <v>4702.8399388914449</v>
      </c>
      <c r="AR63" s="47">
        <v>3533.6558364455063</v>
      </c>
      <c r="AS63" s="47">
        <v>4071.0001886663449</v>
      </c>
      <c r="AT63" s="47">
        <v>4690.613520660173</v>
      </c>
      <c r="AU63" s="47">
        <v>2926.2017812948989</v>
      </c>
      <c r="AV63" s="47">
        <v>3432.5242730240311</v>
      </c>
      <c r="AW63" s="47">
        <v>3825.0398788490425</v>
      </c>
      <c r="AX63" s="47">
        <v>4029.1810021917186</v>
      </c>
      <c r="AY63" s="47">
        <v>4114.7933403343059</v>
      </c>
      <c r="AZ63" s="47">
        <v>4201.8084472946593</v>
      </c>
      <c r="BA63" s="47">
        <v>4355.4215951871602</v>
      </c>
      <c r="BB63" s="47">
        <v>4400.2716425994968</v>
      </c>
      <c r="BC63" s="47">
        <v>4445.8911745272799</v>
      </c>
      <c r="BD63" s="47">
        <v>4512.5086907671521</v>
      </c>
      <c r="BE63" s="47">
        <v>4629.0310723494295</v>
      </c>
      <c r="BF63" s="47">
        <v>4775.7845131614004</v>
      </c>
      <c r="BG63" s="47">
        <v>5315.8596214384143</v>
      </c>
      <c r="BH63" s="47">
        <v>5690.1605955344912</v>
      </c>
      <c r="BI63" s="47">
        <v>5876.6378585971752</v>
      </c>
      <c r="BJ63" s="47">
        <v>5976.7424544259666</v>
      </c>
      <c r="BK63" s="47">
        <v>5962.3993854722476</v>
      </c>
      <c r="BL63" s="47">
        <v>6052.0954362797065</v>
      </c>
      <c r="BM63" s="47">
        <v>6624.5346683647786</v>
      </c>
      <c r="BN63" s="47">
        <v>6816.3119363683591</v>
      </c>
      <c r="BO63" s="47">
        <v>6689.5635002525823</v>
      </c>
      <c r="BP63" s="47">
        <v>6560.402385690325</v>
      </c>
      <c r="BQ63" s="47">
        <v>0</v>
      </c>
      <c r="BR63" s="47">
        <v>0</v>
      </c>
      <c r="BS63" s="47">
        <v>0</v>
      </c>
      <c r="BT63" s="47">
        <v>0</v>
      </c>
      <c r="BU63" s="47">
        <v>0</v>
      </c>
      <c r="BV63" s="47">
        <v>0</v>
      </c>
      <c r="BW63" s="47">
        <v>0</v>
      </c>
      <c r="BX63" s="47">
        <v>0</v>
      </c>
      <c r="BY63" s="47">
        <v>0</v>
      </c>
      <c r="BZ63" s="47">
        <v>0</v>
      </c>
      <c r="CA63" s="47">
        <v>0</v>
      </c>
      <c r="CB63" s="47">
        <v>0</v>
      </c>
      <c r="CC63" s="47">
        <v>0</v>
      </c>
      <c r="CD63" s="47">
        <v>0</v>
      </c>
      <c r="CE63" s="47">
        <v>0</v>
      </c>
      <c r="CF63" s="48">
        <v>0</v>
      </c>
    </row>
    <row r="64" spans="1:84" ht="26.25" customHeight="1">
      <c r="B64" s="69" t="s">
        <v>28</v>
      </c>
      <c r="AH64" s="159"/>
      <c r="AI64" s="159"/>
      <c r="AJ64" s="159"/>
      <c r="AK64" s="159"/>
      <c r="AL64" s="159"/>
      <c r="AM64" s="159"/>
      <c r="AN64" s="159"/>
      <c r="AO64" s="159"/>
      <c r="AP64" s="159"/>
      <c r="AQ64" s="159"/>
      <c r="AR64" s="159"/>
      <c r="AS64" s="159"/>
      <c r="AT64" s="159"/>
      <c r="AU64" s="159"/>
      <c r="AV64" s="159"/>
      <c r="AW64" s="159"/>
      <c r="AX64" s="159"/>
      <c r="AY64" s="159"/>
      <c r="AZ64" s="159"/>
      <c r="BA64" s="159"/>
      <c r="BB64" s="159"/>
      <c r="BC64" s="159"/>
      <c r="BD64" s="159"/>
      <c r="BE64" s="159"/>
      <c r="BF64" s="159"/>
      <c r="BG64" s="159"/>
      <c r="BH64" s="159"/>
      <c r="BI64" s="159"/>
      <c r="BJ64" s="159"/>
      <c r="BK64" s="159"/>
      <c r="BL64" s="260" t="str">
        <f>'Table 3a'!BL64</f>
        <v>Definition change -&gt;</v>
      </c>
      <c r="BM64" s="159"/>
      <c r="BN64" s="159"/>
      <c r="BO64" s="159"/>
      <c r="BP64" s="159"/>
      <c r="BQ64" s="159"/>
      <c r="BR64" s="159"/>
      <c r="BS64" s="159"/>
      <c r="BT64" s="159"/>
      <c r="BU64" s="159"/>
      <c r="BV64" s="159"/>
      <c r="BW64" s="159"/>
      <c r="BX64" s="159"/>
      <c r="BY64" s="159"/>
      <c r="BZ64" s="159"/>
      <c r="CA64" s="159"/>
      <c r="CB64" s="159"/>
      <c r="CC64" s="159"/>
      <c r="CD64" s="159"/>
      <c r="CE64" s="159"/>
      <c r="CF64" s="160"/>
    </row>
    <row r="65" spans="1:84">
      <c r="B65" s="63" t="s">
        <v>451</v>
      </c>
      <c r="AH65" s="159">
        <v>1887.008826339079</v>
      </c>
      <c r="AI65" s="159">
        <v>1774.6236792469542</v>
      </c>
      <c r="AJ65" s="159">
        <v>1923.5771556119189</v>
      </c>
      <c r="AK65" s="159">
        <v>2814.3377860794526</v>
      </c>
      <c r="AL65" s="159">
        <v>3368.3831687228194</v>
      </c>
      <c r="AM65" s="159">
        <v>3802.1397439538614</v>
      </c>
      <c r="AN65" s="159">
        <v>4045.8965830618977</v>
      </c>
      <c r="AO65" s="159">
        <v>4303.0925253809592</v>
      </c>
      <c r="AP65" s="159">
        <v>4442.5258819318769</v>
      </c>
      <c r="AQ65" s="159">
        <v>4348.4311565624748</v>
      </c>
      <c r="AR65" s="159">
        <v>4710.7731921863497</v>
      </c>
      <c r="AS65" s="159">
        <v>4898.1069052667344</v>
      </c>
      <c r="AT65" s="159">
        <v>5134.1073047160726</v>
      </c>
      <c r="AU65" s="159">
        <v>5362.2480353831006</v>
      </c>
      <c r="AV65" s="159">
        <v>5694.2361624551559</v>
      </c>
      <c r="AW65" s="159">
        <v>6287.9897411459315</v>
      </c>
      <c r="AX65" s="159">
        <v>6599.2995828267121</v>
      </c>
      <c r="AY65" s="159">
        <v>6796.0649451912814</v>
      </c>
      <c r="AZ65" s="159">
        <v>6822.8042593876617</v>
      </c>
      <c r="BA65" s="159">
        <v>6889.6095198258618</v>
      </c>
      <c r="BB65" s="159">
        <v>6911.0578582657263</v>
      </c>
      <c r="BC65" s="159">
        <v>7077.7529825139791</v>
      </c>
      <c r="BD65" s="159">
        <v>7374.4532362584014</v>
      </c>
      <c r="BE65" s="159">
        <v>7684.4433873730768</v>
      </c>
      <c r="BF65" s="159">
        <v>8060.0357910785006</v>
      </c>
      <c r="BG65" s="159">
        <v>7315.9187076073567</v>
      </c>
      <c r="BH65" s="159">
        <v>7276.237824625603</v>
      </c>
      <c r="BI65" s="159">
        <v>7106.51223235825</v>
      </c>
      <c r="BJ65" s="159">
        <v>7372.6492021880267</v>
      </c>
      <c r="BK65" s="159">
        <v>7290.4801247769492</v>
      </c>
      <c r="BL65" s="239">
        <v>6977.8434664816878</v>
      </c>
      <c r="BM65" s="159">
        <v>7227.1458699842387</v>
      </c>
      <c r="BN65" s="159">
        <v>7241.862663739159</v>
      </c>
      <c r="BO65" s="159">
        <v>7437.5429384701365</v>
      </c>
      <c r="BP65" s="159">
        <v>7613.8456457570101</v>
      </c>
      <c r="BQ65" s="159">
        <v>7726.4971493797084</v>
      </c>
      <c r="BR65" s="159">
        <v>7773.918864452151</v>
      </c>
      <c r="BS65" s="159">
        <v>7769.8782264106267</v>
      </c>
      <c r="BT65" s="159">
        <v>7496.2600095398157</v>
      </c>
      <c r="BU65" s="159">
        <v>7255.1571717868519</v>
      </c>
      <c r="BV65" s="159">
        <v>6954.2390188840145</v>
      </c>
      <c r="BW65" s="159">
        <v>6731.1799002552443</v>
      </c>
      <c r="BX65" s="159">
        <v>6412.1063211309611</v>
      </c>
      <c r="BY65" s="159">
        <v>6423.1494176359192</v>
      </c>
      <c r="BZ65" s="159">
        <v>6215.759225246712</v>
      </c>
      <c r="CA65" s="159">
        <v>5996.3609098285297</v>
      </c>
      <c r="CB65" s="159">
        <v>6278.037613095592</v>
      </c>
      <c r="CC65" s="159">
        <v>6257.4947246446509</v>
      </c>
      <c r="CD65" s="159">
        <v>6254.1048748663243</v>
      </c>
      <c r="CE65" s="159">
        <v>6435.5937955028767</v>
      </c>
      <c r="CF65" s="160">
        <v>6714.1702619634389</v>
      </c>
    </row>
    <row r="66" spans="1:84">
      <c r="B66" s="63" t="s">
        <v>452</v>
      </c>
      <c r="AH66" s="159">
        <v>302.78476851282477</v>
      </c>
      <c r="AI66" s="159">
        <v>283.80318575036188</v>
      </c>
      <c r="AJ66" s="159">
        <v>306.75385333493273</v>
      </c>
      <c r="AK66" s="159">
        <v>450.1489662073019</v>
      </c>
      <c r="AL66" s="159">
        <v>538.25128972275559</v>
      </c>
      <c r="AM66" s="159">
        <v>607.15734016338581</v>
      </c>
      <c r="AN66" s="159">
        <v>647.77948470412707</v>
      </c>
      <c r="AO66" s="159">
        <v>686.07725363615032</v>
      </c>
      <c r="AP66" s="159">
        <v>710.87209927637969</v>
      </c>
      <c r="AQ66" s="159">
        <v>694.99472115052436</v>
      </c>
      <c r="AR66" s="159">
        <v>568.46411553564269</v>
      </c>
      <c r="AS66" s="159">
        <v>724.07795375490434</v>
      </c>
      <c r="AT66" s="159">
        <v>918.10571349996667</v>
      </c>
      <c r="AU66" s="159">
        <v>1145.7947591656425</v>
      </c>
      <c r="AV66" s="159">
        <v>1466.1645391680008</v>
      </c>
      <c r="AW66" s="159">
        <v>1899.8670805644904</v>
      </c>
      <c r="AX66" s="159">
        <v>2400.7791771601164</v>
      </c>
      <c r="AY66" s="159">
        <v>2708.7035820867823</v>
      </c>
      <c r="AZ66" s="159">
        <v>2967.9777290616739</v>
      </c>
      <c r="BA66" s="159">
        <v>3243.2720694076124</v>
      </c>
      <c r="BB66" s="159">
        <v>3528.0253549019258</v>
      </c>
      <c r="BC66" s="159">
        <v>3795.3225975892997</v>
      </c>
      <c r="BD66" s="159">
        <v>4036.9121696319921</v>
      </c>
      <c r="BE66" s="159">
        <v>4363.4055251258533</v>
      </c>
      <c r="BF66" s="159">
        <v>5054.7242609576788</v>
      </c>
      <c r="BG66" s="159">
        <v>4888.33456913803</v>
      </c>
      <c r="BH66" s="159">
        <v>5121.5069313146305</v>
      </c>
      <c r="BI66" s="159">
        <v>5407.1049302594511</v>
      </c>
      <c r="BJ66" s="159">
        <v>5703.6089477086452</v>
      </c>
      <c r="BK66" s="159">
        <v>5917.5934042285317</v>
      </c>
      <c r="BL66" s="239">
        <v>6398.6572401366029</v>
      </c>
      <c r="BM66" s="159">
        <v>7148.3439347665726</v>
      </c>
      <c r="BN66" s="159">
        <v>7446.4287929953343</v>
      </c>
      <c r="BO66" s="159">
        <v>7822.6093752144416</v>
      </c>
      <c r="BP66" s="159">
        <v>8086.3891256558154</v>
      </c>
      <c r="BQ66" s="159">
        <v>8116.9959906366657</v>
      </c>
      <c r="BR66" s="159">
        <v>8645.8973982538882</v>
      </c>
      <c r="BS66" s="159">
        <v>8929.1006842835468</v>
      </c>
      <c r="BT66" s="159">
        <v>8634.435861827722</v>
      </c>
      <c r="BU66" s="159">
        <v>8265.3475109623014</v>
      </c>
      <c r="BV66" s="159">
        <v>7596.9176412643819</v>
      </c>
      <c r="BW66" s="159">
        <v>6711.8495966052051</v>
      </c>
      <c r="BX66" s="159">
        <v>6098.7739772581963</v>
      </c>
      <c r="BY66" s="159">
        <v>5699.267972153516</v>
      </c>
      <c r="BZ66" s="159">
        <v>5040.2342654847535</v>
      </c>
      <c r="CA66" s="159">
        <v>4490.0922733149009</v>
      </c>
      <c r="CB66" s="159">
        <v>4411.7486569886414</v>
      </c>
      <c r="CC66" s="159">
        <v>3866.1408316038728</v>
      </c>
      <c r="CD66" s="159">
        <v>3652.2506694149129</v>
      </c>
      <c r="CE66" s="159">
        <v>3400.5217837365935</v>
      </c>
      <c r="CF66" s="160">
        <v>2582.5253604083459</v>
      </c>
    </row>
    <row r="67" spans="1:84">
      <c r="B67" s="63" t="s">
        <v>453</v>
      </c>
      <c r="AH67" s="159">
        <v>988.292609730614</v>
      </c>
      <c r="AI67" s="159">
        <v>930.66875461938389</v>
      </c>
      <c r="AJ67" s="159">
        <v>1010.6143054035967</v>
      </c>
      <c r="AK67" s="159">
        <v>1477.0568349630694</v>
      </c>
      <c r="AL67" s="159">
        <v>1769.0697572919682</v>
      </c>
      <c r="AM67" s="159">
        <v>1996.3195977574267</v>
      </c>
      <c r="AN67" s="159">
        <v>2122.6835754780504</v>
      </c>
      <c r="AO67" s="159">
        <v>2258.5451805260791</v>
      </c>
      <c r="AP67" s="159">
        <v>2333.616957159998</v>
      </c>
      <c r="AQ67" s="159">
        <v>2281.7667472322619</v>
      </c>
      <c r="AR67" s="159">
        <v>1566.5320095659349</v>
      </c>
      <c r="AS67" s="159">
        <v>1737.6496055528064</v>
      </c>
      <c r="AT67" s="159">
        <v>2085.8305256547628</v>
      </c>
      <c r="AU67" s="159">
        <v>2694.2215895583145</v>
      </c>
      <c r="AV67" s="159">
        <v>3315.6999807784696</v>
      </c>
      <c r="AW67" s="159">
        <v>3844.3928178721385</v>
      </c>
      <c r="AX67" s="159">
        <v>4226.2989314354254</v>
      </c>
      <c r="AY67" s="159">
        <v>4531.5424371157533</v>
      </c>
      <c r="AZ67" s="159">
        <v>4731.8162262750047</v>
      </c>
      <c r="BA67" s="159">
        <v>4753.1863174274959</v>
      </c>
      <c r="BB67" s="159">
        <v>4762.0040148871221</v>
      </c>
      <c r="BC67" s="159">
        <v>4811.2918659469706</v>
      </c>
      <c r="BD67" s="159">
        <v>4612.7745790824429</v>
      </c>
      <c r="BE67" s="159">
        <v>4612.9332833013414</v>
      </c>
      <c r="BF67" s="159">
        <v>4825.1284851412447</v>
      </c>
      <c r="BG67" s="159">
        <v>4947.9310753064647</v>
      </c>
      <c r="BH67" s="159">
        <v>5168.8912581853174</v>
      </c>
      <c r="BI67" s="159">
        <v>5485.4303890458177</v>
      </c>
      <c r="BJ67" s="159">
        <v>5575.5650332246669</v>
      </c>
      <c r="BK67" s="159">
        <v>5819.4081718998632</v>
      </c>
      <c r="BL67" s="239">
        <v>4686.0551614992637</v>
      </c>
      <c r="BM67" s="159">
        <v>4815.3139746223496</v>
      </c>
      <c r="BN67" s="159">
        <v>4493.990780165951</v>
      </c>
      <c r="BO67" s="159">
        <v>4084.4657012322023</v>
      </c>
      <c r="BP67" s="159">
        <v>3678.8841478337699</v>
      </c>
      <c r="BQ67" s="159">
        <v>3281.9876674610923</v>
      </c>
      <c r="BR67" s="159">
        <v>3079.7830746003142</v>
      </c>
      <c r="BS67" s="159">
        <v>2899.8931241232808</v>
      </c>
      <c r="BT67" s="159">
        <v>2625.1734317467935</v>
      </c>
      <c r="BU67" s="159">
        <v>2311.6454944439365</v>
      </c>
      <c r="BV67" s="159">
        <v>1969.0037807189442</v>
      </c>
      <c r="BW67" s="159">
        <v>1364.575906138977</v>
      </c>
      <c r="BX67" s="159">
        <v>945.27171841731104</v>
      </c>
      <c r="BY67" s="159">
        <v>695.03353643135461</v>
      </c>
      <c r="BZ67" s="159">
        <v>484.19546832384236</v>
      </c>
      <c r="CA67" s="159">
        <v>365.1939348840117</v>
      </c>
      <c r="CB67" s="159">
        <v>288.59057027386473</v>
      </c>
      <c r="CC67" s="159">
        <v>45.358636041271602</v>
      </c>
      <c r="CD67" s="159">
        <v>0.18563281059224274</v>
      </c>
      <c r="CE67" s="159">
        <v>0</v>
      </c>
      <c r="CF67" s="160">
        <v>0</v>
      </c>
    </row>
    <row r="68" spans="1:84">
      <c r="B68" s="63" t="s">
        <v>454</v>
      </c>
      <c r="AH68" s="159">
        <v>986.35175319918312</v>
      </c>
      <c r="AI68" s="159">
        <v>929.83567220840621</v>
      </c>
      <c r="AJ68" s="159">
        <v>1008.3314051601333</v>
      </c>
      <c r="AK68" s="159">
        <v>1473.9356070589311</v>
      </c>
      <c r="AL68" s="159">
        <v>1764.6399918453767</v>
      </c>
      <c r="AM68" s="159">
        <v>1991.5335447608174</v>
      </c>
      <c r="AN68" s="159">
        <v>2116.9646653495797</v>
      </c>
      <c r="AO68" s="159">
        <v>2253.3723887316419</v>
      </c>
      <c r="AP68" s="159">
        <v>2328.0493633647375</v>
      </c>
      <c r="AQ68" s="159">
        <v>2278.3084198657161</v>
      </c>
      <c r="AR68" s="159">
        <v>2142.3681866150969</v>
      </c>
      <c r="AS68" s="159">
        <v>2050.4580072465765</v>
      </c>
      <c r="AT68" s="159">
        <v>2206.9268005857552</v>
      </c>
      <c r="AU68" s="159">
        <v>3015.5111750772448</v>
      </c>
      <c r="AV68" s="159">
        <v>4172.2978899028312</v>
      </c>
      <c r="AW68" s="159">
        <v>4596.5842777326125</v>
      </c>
      <c r="AX68" s="159">
        <v>4670.2856025125366</v>
      </c>
      <c r="AY68" s="159">
        <v>4379.1820134975515</v>
      </c>
      <c r="AZ68" s="159">
        <v>3959.2293382261355</v>
      </c>
      <c r="BA68" s="159">
        <v>3117.0899563246617</v>
      </c>
      <c r="BB68" s="159">
        <v>2531.5471567203012</v>
      </c>
      <c r="BC68" s="159">
        <v>2149.7088562634776</v>
      </c>
      <c r="BD68" s="159">
        <v>1903.0297174110913</v>
      </c>
      <c r="BE68" s="159">
        <v>1725.4181828058408</v>
      </c>
      <c r="BF68" s="159">
        <v>1775.5648373620841</v>
      </c>
      <c r="BG68" s="159">
        <v>1576.5204334035438</v>
      </c>
      <c r="BH68" s="159">
        <v>1740.1915445115353</v>
      </c>
      <c r="BI68" s="159">
        <v>1806.5383380150265</v>
      </c>
      <c r="BJ68" s="159">
        <v>1888.3272488503201</v>
      </c>
      <c r="BK68" s="159">
        <v>1948.3099928106594</v>
      </c>
      <c r="BL68" s="239">
        <v>2353.9220663258052</v>
      </c>
      <c r="BM68" s="159">
        <v>3853.6034317148187</v>
      </c>
      <c r="BN68" s="159">
        <v>4247.5455008670315</v>
      </c>
      <c r="BO68" s="159">
        <v>4623.1695840861048</v>
      </c>
      <c r="BP68" s="159">
        <v>4867.159296130334</v>
      </c>
      <c r="BQ68" s="159">
        <v>4248.2530843446284</v>
      </c>
      <c r="BR68" s="159">
        <v>3122.3010610097872</v>
      </c>
      <c r="BS68" s="159">
        <v>2463.8256529013634</v>
      </c>
      <c r="BT68" s="159">
        <v>2056.9523926018783</v>
      </c>
      <c r="BU68" s="159">
        <v>1796.4086171276185</v>
      </c>
      <c r="BV68" s="159">
        <v>1339.6373241817957</v>
      </c>
      <c r="BW68" s="159">
        <v>625.65381945297224</v>
      </c>
      <c r="BX68" s="159">
        <v>422.10318870388676</v>
      </c>
      <c r="BY68" s="159">
        <v>294.57970295448825</v>
      </c>
      <c r="BZ68" s="159">
        <v>175.79080796582156</v>
      </c>
      <c r="CA68" s="159">
        <v>95.546391172976428</v>
      </c>
      <c r="CB68" s="159">
        <v>0</v>
      </c>
      <c r="CC68" s="159">
        <v>0</v>
      </c>
      <c r="CD68" s="159">
        <v>0</v>
      </c>
      <c r="CE68" s="159">
        <v>0</v>
      </c>
      <c r="CF68" s="160">
        <v>0</v>
      </c>
    </row>
    <row r="69" spans="1:84">
      <c r="B69" s="63" t="s">
        <v>455</v>
      </c>
      <c r="AH69" s="159">
        <v>74.781528181976498</v>
      </c>
      <c r="AI69" s="159">
        <v>70.421281123031932</v>
      </c>
      <c r="AJ69" s="159">
        <v>76.47055276599491</v>
      </c>
      <c r="AK69" s="159">
        <v>111.76504432253097</v>
      </c>
      <c r="AL69" s="159">
        <v>133.86090172916684</v>
      </c>
      <c r="AM69" s="159">
        <v>151.05630537966033</v>
      </c>
      <c r="AN69" s="159">
        <v>160.6179385114481</v>
      </c>
      <c r="AO69" s="159">
        <v>170.89823237048768</v>
      </c>
      <c r="AP69" s="159">
        <v>176.57871821521192</v>
      </c>
      <c r="AQ69" s="159">
        <v>172.65534785224915</v>
      </c>
      <c r="AR69" s="159">
        <v>650.02790004792985</v>
      </c>
      <c r="AS69" s="159">
        <v>727.40486184725296</v>
      </c>
      <c r="AT69" s="159">
        <v>913.82125110504592</v>
      </c>
      <c r="AU69" s="159">
        <v>1033.2827615385011</v>
      </c>
      <c r="AV69" s="159">
        <v>1194.4404749193811</v>
      </c>
      <c r="AW69" s="159">
        <v>1544.680017511577</v>
      </c>
      <c r="AX69" s="159">
        <v>1700.6527552841176</v>
      </c>
      <c r="AY69" s="159">
        <v>2029.3374607972009</v>
      </c>
      <c r="AZ69" s="159">
        <v>2212.0770303684017</v>
      </c>
      <c r="BA69" s="159">
        <v>2324.3785848248772</v>
      </c>
      <c r="BB69" s="159">
        <v>2120.5920944049394</v>
      </c>
      <c r="BC69" s="159">
        <v>1756.5285835785728</v>
      </c>
      <c r="BD69" s="159">
        <v>1637.7654180445543</v>
      </c>
      <c r="BE69" s="159">
        <v>1586.9820544397223</v>
      </c>
      <c r="BF69" s="159">
        <v>1579.2390707895163</v>
      </c>
      <c r="BG69" s="159">
        <v>1616.6879774713077</v>
      </c>
      <c r="BH69" s="159">
        <v>1741.5286973207089</v>
      </c>
      <c r="BI69" s="159">
        <v>1882.0333286990622</v>
      </c>
      <c r="BJ69" s="159">
        <v>1966.2006900959138</v>
      </c>
      <c r="BK69" s="159">
        <v>2318.6100595221565</v>
      </c>
      <c r="BL69" s="239">
        <v>4028.6833343520766</v>
      </c>
      <c r="BM69" s="159">
        <v>5143.8484740104013</v>
      </c>
      <c r="BN69" s="159">
        <v>6226.9788014767091</v>
      </c>
      <c r="BO69" s="159">
        <v>7070.4433163067297</v>
      </c>
      <c r="BP69" s="159">
        <v>7674.0917420516635</v>
      </c>
      <c r="BQ69" s="159">
        <v>8298.4708397467402</v>
      </c>
      <c r="BR69" s="159">
        <v>8859.6650309099678</v>
      </c>
      <c r="BS69" s="159">
        <v>9100.3466038790375</v>
      </c>
      <c r="BT69" s="159">
        <v>8647.8097771539178</v>
      </c>
      <c r="BU69" s="159">
        <v>7967.8806548629145</v>
      </c>
      <c r="BV69" s="159">
        <v>7262.2081347935855</v>
      </c>
      <c r="BW69" s="159">
        <v>6326.1128846212332</v>
      </c>
      <c r="BX69" s="159">
        <v>5584.4070931337255</v>
      </c>
      <c r="BY69" s="159">
        <v>5139.3549616177424</v>
      </c>
      <c r="BZ69" s="159">
        <v>4613.2936574033465</v>
      </c>
      <c r="CA69" s="159">
        <v>4311.6868400859166</v>
      </c>
      <c r="CB69" s="159">
        <v>4323.5651407310434</v>
      </c>
      <c r="CC69" s="159">
        <v>1977.7201239212259</v>
      </c>
      <c r="CD69" s="159">
        <v>1602.8959646996047</v>
      </c>
      <c r="CE69" s="159">
        <v>1643.8792713209477</v>
      </c>
      <c r="CF69" s="160">
        <v>1673.9008904868194</v>
      </c>
    </row>
    <row r="70" spans="1:84" ht="26.25" customHeight="1">
      <c r="B70" s="65" t="s">
        <v>456</v>
      </c>
      <c r="AH70" s="159">
        <v>1887.008826339079</v>
      </c>
      <c r="AI70" s="159">
        <v>1774.6236792469542</v>
      </c>
      <c r="AJ70" s="159">
        <v>1923.5771556119189</v>
      </c>
      <c r="AK70" s="159">
        <v>2814.3377860794526</v>
      </c>
      <c r="AL70" s="159">
        <v>3368.3831687228194</v>
      </c>
      <c r="AM70" s="159">
        <v>3802.1397439538614</v>
      </c>
      <c r="AN70" s="159">
        <v>4045.8965830618977</v>
      </c>
      <c r="AO70" s="159">
        <v>4303.0925253809592</v>
      </c>
      <c r="AP70" s="159">
        <v>4442.5258819318769</v>
      </c>
      <c r="AQ70" s="159">
        <v>4348.4311565624748</v>
      </c>
      <c r="AR70" s="159">
        <v>4710.7731921863497</v>
      </c>
      <c r="AS70" s="159">
        <v>4898.1069052667344</v>
      </c>
      <c r="AT70" s="159">
        <v>5134.1073047160726</v>
      </c>
      <c r="AU70" s="159">
        <v>5362.2480353831006</v>
      </c>
      <c r="AV70" s="159">
        <v>5694.2361624551559</v>
      </c>
      <c r="AW70" s="159">
        <v>6287.9897411459315</v>
      </c>
      <c r="AX70" s="159">
        <v>6599.2995828267121</v>
      </c>
      <c r="AY70" s="159">
        <v>6796.0649451912814</v>
      </c>
      <c r="AZ70" s="159">
        <v>6822.8042593876617</v>
      </c>
      <c r="BA70" s="159">
        <v>6889.6095198258618</v>
      </c>
      <c r="BB70" s="159">
        <v>6911.0578582657263</v>
      </c>
      <c r="BC70" s="159">
        <v>7077.7529825139791</v>
      </c>
      <c r="BD70" s="159">
        <v>7374.4532362584014</v>
      </c>
      <c r="BE70" s="159">
        <v>7684.4433873730768</v>
      </c>
      <c r="BF70" s="159">
        <v>8060.0357910785006</v>
      </c>
      <c r="BG70" s="159">
        <v>7315.9187076073567</v>
      </c>
      <c r="BH70" s="159">
        <v>7276.237824625603</v>
      </c>
      <c r="BI70" s="159">
        <v>7106.51223235825</v>
      </c>
      <c r="BJ70" s="159">
        <v>7372.6492021880267</v>
      </c>
      <c r="BK70" s="159">
        <v>7290.4801247769492</v>
      </c>
      <c r="BL70" s="159">
        <v>7866.5341569537122</v>
      </c>
      <c r="BM70" s="159">
        <v>8126.0316240920274</v>
      </c>
      <c r="BN70" s="159">
        <v>8233.9021688922912</v>
      </c>
      <c r="BO70" s="159">
        <v>8489.3282803290513</v>
      </c>
      <c r="BP70" s="159">
        <v>8584.0940442130923</v>
      </c>
      <c r="BQ70" s="159">
        <v>8575.3578190816315</v>
      </c>
      <c r="BR70" s="159">
        <v>8516.3123283783934</v>
      </c>
      <c r="BS70" s="159">
        <v>8390.4801460005056</v>
      </c>
      <c r="BT70" s="159">
        <v>7954.7813987045656</v>
      </c>
      <c r="BU70" s="159">
        <v>7533.7169981877978</v>
      </c>
      <c r="BV70" s="159">
        <v>7070.6701314758093</v>
      </c>
      <c r="BW70" s="159">
        <v>6824.8418651361926</v>
      </c>
      <c r="BX70" s="159">
        <v>6474.2518990357594</v>
      </c>
      <c r="BY70" s="159">
        <v>6440.4761243183621</v>
      </c>
      <c r="BZ70" s="159">
        <v>6249.2987329433699</v>
      </c>
      <c r="CA70" s="159">
        <v>6068.7128562787711</v>
      </c>
      <c r="CB70" s="159">
        <v>6336.1043599331324</v>
      </c>
      <c r="CC70" s="159">
        <v>6315.8164834086701</v>
      </c>
      <c r="CD70" s="159">
        <v>6324.7522887072428</v>
      </c>
      <c r="CE70" s="159">
        <v>6493.4046862375781</v>
      </c>
      <c r="CF70" s="160">
        <v>6754.2913967985523</v>
      </c>
    </row>
    <row r="71" spans="1:84">
      <c r="B71" s="65" t="s">
        <v>433</v>
      </c>
      <c r="AH71" s="159">
        <v>2352.2106596245981</v>
      </c>
      <c r="AI71" s="159">
        <v>2214.728893701184</v>
      </c>
      <c r="AJ71" s="159">
        <v>2402.1701166646581</v>
      </c>
      <c r="AK71" s="159">
        <v>3512.9064525518329</v>
      </c>
      <c r="AL71" s="159">
        <v>4205.8219405892678</v>
      </c>
      <c r="AM71" s="159">
        <v>4746.06678806129</v>
      </c>
      <c r="AN71" s="159">
        <v>5048.0456640432049</v>
      </c>
      <c r="AO71" s="159">
        <v>5368.8930552643587</v>
      </c>
      <c r="AP71" s="159">
        <v>5549.1171380163278</v>
      </c>
      <c r="AQ71" s="159">
        <v>5427.7252361007522</v>
      </c>
      <c r="AR71" s="159">
        <v>4927.3922117646043</v>
      </c>
      <c r="AS71" s="159">
        <v>5239.5904284015405</v>
      </c>
      <c r="AT71" s="159">
        <v>6124.684290845531</v>
      </c>
      <c r="AU71" s="159">
        <v>7888.8102853397031</v>
      </c>
      <c r="AV71" s="159">
        <v>10148.602884768683</v>
      </c>
      <c r="AW71" s="159">
        <v>11885.524193680818</v>
      </c>
      <c r="AX71" s="159">
        <v>12998.016466392195</v>
      </c>
      <c r="AY71" s="159">
        <v>13648.765493497289</v>
      </c>
      <c r="AZ71" s="159">
        <v>13871.100323931216</v>
      </c>
      <c r="BA71" s="159">
        <v>13437.926927984649</v>
      </c>
      <c r="BB71" s="159">
        <v>12942.168620914288</v>
      </c>
      <c r="BC71" s="159">
        <v>12512.85190337832</v>
      </c>
      <c r="BD71" s="159">
        <v>12190.481884170082</v>
      </c>
      <c r="BE71" s="159">
        <v>12288.739045672757</v>
      </c>
      <c r="BF71" s="159">
        <v>13234.656654250524</v>
      </c>
      <c r="BG71" s="159">
        <v>13029.474055319346</v>
      </c>
      <c r="BH71" s="159">
        <v>13772.118431332192</v>
      </c>
      <c r="BI71" s="159">
        <v>14581.106986019358</v>
      </c>
      <c r="BJ71" s="159">
        <v>15133.701919879544</v>
      </c>
      <c r="BK71" s="159">
        <v>16003.921628461212</v>
      </c>
      <c r="BL71" s="159">
        <v>16578.627111841724</v>
      </c>
      <c r="BM71" s="159">
        <v>20062.224061006349</v>
      </c>
      <c r="BN71" s="159">
        <v>21422.904370351891</v>
      </c>
      <c r="BO71" s="159">
        <v>22548.902634980564</v>
      </c>
      <c r="BP71" s="159">
        <v>23336.275913215504</v>
      </c>
      <c r="BQ71" s="159">
        <v>23096.846912487203</v>
      </c>
      <c r="BR71" s="159">
        <v>22965.253100847716</v>
      </c>
      <c r="BS71" s="159">
        <v>22772.564145597349</v>
      </c>
      <c r="BT71" s="159">
        <v>21505.850074165563</v>
      </c>
      <c r="BU71" s="159">
        <v>20062.722450995825</v>
      </c>
      <c r="BV71" s="159">
        <v>18051.335768366913</v>
      </c>
      <c r="BW71" s="159">
        <v>14934.530241937438</v>
      </c>
      <c r="BX71" s="159">
        <v>12988.410399608321</v>
      </c>
      <c r="BY71" s="159">
        <v>11810.909466474664</v>
      </c>
      <c r="BZ71" s="159">
        <v>10279.974691481108</v>
      </c>
      <c r="CA71" s="159">
        <v>9190.1674930075533</v>
      </c>
      <c r="CB71" s="159">
        <v>8965.8376211560153</v>
      </c>
      <c r="CC71" s="159">
        <v>5830.8978328023504</v>
      </c>
      <c r="CD71" s="159">
        <v>5184.6848530841853</v>
      </c>
      <c r="CE71" s="159">
        <v>4986.5901643228408</v>
      </c>
      <c r="CF71" s="160">
        <v>4216.3051160600526</v>
      </c>
    </row>
    <row r="72" spans="1:84" s="109" customFormat="1">
      <c r="A72" s="171"/>
      <c r="B72" s="69" t="s">
        <v>176</v>
      </c>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47">
        <v>4239.2194859636775</v>
      </c>
      <c r="AI72" s="47">
        <v>3989.3525729481385</v>
      </c>
      <c r="AJ72" s="47">
        <v>4325.747272276577</v>
      </c>
      <c r="AK72" s="47">
        <v>6327.244238631285</v>
      </c>
      <c r="AL72" s="47">
        <v>7574.2051093120872</v>
      </c>
      <c r="AM72" s="47">
        <v>8548.2065320151523</v>
      </c>
      <c r="AN72" s="47">
        <v>9093.9422471051021</v>
      </c>
      <c r="AO72" s="47">
        <v>9671.9855806453179</v>
      </c>
      <c r="AP72" s="47">
        <v>9991.6430199482056</v>
      </c>
      <c r="AQ72" s="47">
        <v>9776.1563926632261</v>
      </c>
      <c r="AR72" s="47">
        <v>9638.165403950954</v>
      </c>
      <c r="AS72" s="47">
        <v>10137.697333668275</v>
      </c>
      <c r="AT72" s="47">
        <v>11258.791595561604</v>
      </c>
      <c r="AU72" s="47">
        <v>13251.058320722803</v>
      </c>
      <c r="AV72" s="47">
        <v>15842.839047223837</v>
      </c>
      <c r="AW72" s="47">
        <v>18173.513934826751</v>
      </c>
      <c r="AX72" s="47">
        <v>19597.316049218905</v>
      </c>
      <c r="AY72" s="47">
        <v>20444.830438688572</v>
      </c>
      <c r="AZ72" s="47">
        <v>20693.904583318876</v>
      </c>
      <c r="BA72" s="47">
        <v>20327.536447810511</v>
      </c>
      <c r="BB72" s="47">
        <v>19853.226479180015</v>
      </c>
      <c r="BC72" s="47">
        <v>19590.604885892299</v>
      </c>
      <c r="BD72" s="47">
        <v>19564.935120428483</v>
      </c>
      <c r="BE72" s="47">
        <v>19973.182433045833</v>
      </c>
      <c r="BF72" s="47">
        <v>21294.692445329023</v>
      </c>
      <c r="BG72" s="47">
        <v>20345.392762926702</v>
      </c>
      <c r="BH72" s="47">
        <v>21048.356255957795</v>
      </c>
      <c r="BI72" s="47">
        <v>21687.619218377607</v>
      </c>
      <c r="BJ72" s="47">
        <v>22506.351122067572</v>
      </c>
      <c r="BK72" s="47">
        <v>23294.401753238162</v>
      </c>
      <c r="BL72" s="47">
        <v>24445.161268795437</v>
      </c>
      <c r="BM72" s="47">
        <v>28188.255685098375</v>
      </c>
      <c r="BN72" s="47">
        <v>29656.806539244182</v>
      </c>
      <c r="BO72" s="47">
        <v>31038.230915309614</v>
      </c>
      <c r="BP72" s="47">
        <v>31920.369957428597</v>
      </c>
      <c r="BQ72" s="47">
        <v>31672.204731568832</v>
      </c>
      <c r="BR72" s="47">
        <v>31481.56542922611</v>
      </c>
      <c r="BS72" s="47">
        <v>31163.044291597853</v>
      </c>
      <c r="BT72" s="47">
        <v>29460.631472870129</v>
      </c>
      <c r="BU72" s="47">
        <v>27596.439449183621</v>
      </c>
      <c r="BV72" s="47">
        <v>25122.005899842719</v>
      </c>
      <c r="BW72" s="47">
        <v>21759.372107073628</v>
      </c>
      <c r="BX72" s="47">
        <v>19462.662298644082</v>
      </c>
      <c r="BY72" s="47">
        <v>18251.385590793026</v>
      </c>
      <c r="BZ72" s="47">
        <v>16529.273424424475</v>
      </c>
      <c r="CA72" s="47">
        <v>15258.880349286324</v>
      </c>
      <c r="CB72" s="47">
        <v>15301.941981089147</v>
      </c>
      <c r="CC72" s="47">
        <v>12146.714316211021</v>
      </c>
      <c r="CD72" s="47">
        <v>11509.43714179143</v>
      </c>
      <c r="CE72" s="47">
        <v>11479.994850560417</v>
      </c>
      <c r="CF72" s="48">
        <v>10970.596512858605</v>
      </c>
    </row>
    <row r="73" spans="1:84" ht="26.25" customHeight="1">
      <c r="B73" s="69" t="s">
        <v>395</v>
      </c>
      <c r="AH73" s="159"/>
      <c r="AI73" s="159"/>
      <c r="AJ73" s="159"/>
      <c r="AK73" s="159"/>
      <c r="AL73" s="159"/>
      <c r="AM73" s="159"/>
      <c r="AN73" s="159"/>
      <c r="AO73" s="159"/>
      <c r="AP73" s="159"/>
      <c r="AQ73" s="159"/>
      <c r="AR73" s="159"/>
      <c r="AS73" s="159"/>
      <c r="AT73" s="159"/>
      <c r="AU73" s="159"/>
      <c r="AV73" s="159"/>
      <c r="AW73" s="159"/>
      <c r="AX73" s="159"/>
      <c r="AY73" s="159"/>
      <c r="AZ73" s="159"/>
      <c r="BA73" s="159"/>
      <c r="BB73" s="159"/>
      <c r="BC73" s="159"/>
      <c r="BD73" s="159"/>
      <c r="BE73" s="159"/>
      <c r="BF73" s="159"/>
      <c r="BG73" s="159"/>
      <c r="BH73" s="159"/>
      <c r="BI73" s="159"/>
      <c r="BJ73" s="159"/>
      <c r="BK73" s="159"/>
      <c r="BL73" s="159"/>
      <c r="BM73" s="159"/>
      <c r="BN73" s="159"/>
      <c r="BO73" s="159"/>
      <c r="BP73" s="159"/>
      <c r="BQ73" s="159"/>
      <c r="BR73" s="159"/>
      <c r="BS73" s="159"/>
      <c r="BT73" s="159"/>
      <c r="BU73" s="159"/>
      <c r="BV73" s="159"/>
      <c r="BW73" s="159"/>
      <c r="BX73" s="159"/>
      <c r="BY73" s="159"/>
      <c r="BZ73" s="159"/>
      <c r="CA73" s="159"/>
      <c r="CB73" s="159"/>
      <c r="CC73" s="159"/>
      <c r="CD73" s="159"/>
      <c r="CE73" s="159"/>
      <c r="CF73" s="160"/>
    </row>
    <row r="74" spans="1:84" ht="26.25" customHeight="1">
      <c r="B74" s="63" t="s">
        <v>275</v>
      </c>
      <c r="AH74" s="159">
        <v>0</v>
      </c>
      <c r="AI74" s="159">
        <v>0</v>
      </c>
      <c r="AJ74" s="159">
        <v>0</v>
      </c>
      <c r="AK74" s="159">
        <v>0</v>
      </c>
      <c r="AL74" s="159">
        <v>0</v>
      </c>
      <c r="AM74" s="159">
        <v>0</v>
      </c>
      <c r="AN74" s="159">
        <v>0</v>
      </c>
      <c r="AO74" s="159">
        <v>0</v>
      </c>
      <c r="AP74" s="159">
        <v>0</v>
      </c>
      <c r="AQ74" s="159">
        <v>0</v>
      </c>
      <c r="AR74" s="159">
        <v>0</v>
      </c>
      <c r="AS74" s="159">
        <v>0</v>
      </c>
      <c r="AT74" s="159">
        <v>0</v>
      </c>
      <c r="AU74" s="159">
        <v>0</v>
      </c>
      <c r="AV74" s="159">
        <v>0</v>
      </c>
      <c r="AW74" s="159">
        <v>0</v>
      </c>
      <c r="AX74" s="159">
        <v>0</v>
      </c>
      <c r="AY74" s="159">
        <v>0</v>
      </c>
      <c r="AZ74" s="159">
        <v>0</v>
      </c>
      <c r="BA74" s="159">
        <v>0</v>
      </c>
      <c r="BB74" s="159">
        <v>0</v>
      </c>
      <c r="BC74" s="159">
        <v>0</v>
      </c>
      <c r="BD74" s="159">
        <v>0</v>
      </c>
      <c r="BE74" s="159">
        <v>0</v>
      </c>
      <c r="BF74" s="159">
        <v>0</v>
      </c>
      <c r="BG74" s="159">
        <v>0</v>
      </c>
      <c r="BH74" s="159">
        <v>0</v>
      </c>
      <c r="BI74" s="159">
        <v>0</v>
      </c>
      <c r="BJ74" s="159">
        <v>5.2108469722758759</v>
      </c>
      <c r="BK74" s="159">
        <v>5.9080753302301998</v>
      </c>
      <c r="BL74" s="159">
        <v>301.70693862121539</v>
      </c>
      <c r="BM74" s="159">
        <v>420.59933441293708</v>
      </c>
      <c r="BN74" s="159">
        <v>602.64511518460245</v>
      </c>
      <c r="BO74" s="159">
        <v>175.08767172511924</v>
      </c>
      <c r="BP74" s="159">
        <v>189.30406753150149</v>
      </c>
      <c r="BQ74" s="159">
        <v>11.01656367235997</v>
      </c>
      <c r="BR74" s="159">
        <v>14.287813601436012</v>
      </c>
      <c r="BS74" s="159">
        <v>4.8649410646894244</v>
      </c>
      <c r="BT74" s="159">
        <v>3.9940246743408512</v>
      </c>
      <c r="BU74" s="159">
        <v>141.39554899475993</v>
      </c>
      <c r="BV74" s="159">
        <v>32.666464942988149</v>
      </c>
      <c r="BW74" s="159">
        <v>0.26892954229652022</v>
      </c>
      <c r="BX74" s="159">
        <v>110.85883155750568</v>
      </c>
      <c r="BY74" s="159">
        <v>0.24744051494373365</v>
      </c>
      <c r="BZ74" s="159">
        <v>147.98488856647623</v>
      </c>
      <c r="CA74" s="159">
        <v>33.895576519766919</v>
      </c>
      <c r="CB74" s="159">
        <v>33.336452841261007</v>
      </c>
      <c r="CC74" s="159">
        <v>32.775317028832077</v>
      </c>
      <c r="CD74" s="159">
        <v>32.251400256595247</v>
      </c>
      <c r="CE74" s="159">
        <v>31.689112387035461</v>
      </c>
      <c r="CF74" s="160">
        <v>31.104084143688304</v>
      </c>
    </row>
    <row r="75" spans="1:84" ht="26.25" customHeight="1">
      <c r="B75" s="200" t="s">
        <v>457</v>
      </c>
      <c r="AH75" s="159">
        <v>0</v>
      </c>
      <c r="AI75" s="159">
        <v>0</v>
      </c>
      <c r="AJ75" s="159">
        <v>0</v>
      </c>
      <c r="AK75" s="159">
        <v>0</v>
      </c>
      <c r="AL75" s="159">
        <v>0</v>
      </c>
      <c r="AM75" s="159">
        <v>0</v>
      </c>
      <c r="AN75" s="159">
        <v>0</v>
      </c>
      <c r="AO75" s="159">
        <v>0</v>
      </c>
      <c r="AP75" s="159">
        <v>0</v>
      </c>
      <c r="AQ75" s="159">
        <v>0</v>
      </c>
      <c r="AR75" s="159">
        <v>0</v>
      </c>
      <c r="AS75" s="159">
        <v>0</v>
      </c>
      <c r="AT75" s="159">
        <v>0</v>
      </c>
      <c r="AU75" s="159">
        <v>0</v>
      </c>
      <c r="AV75" s="159">
        <v>0</v>
      </c>
      <c r="AW75" s="159">
        <v>0</v>
      </c>
      <c r="AX75" s="159">
        <v>0</v>
      </c>
      <c r="AY75" s="159">
        <v>0</v>
      </c>
      <c r="AZ75" s="159">
        <v>0</v>
      </c>
      <c r="BA75" s="159">
        <v>0</v>
      </c>
      <c r="BB75" s="159">
        <v>0</v>
      </c>
      <c r="BC75" s="159">
        <v>0</v>
      </c>
      <c r="BD75" s="159">
        <v>0</v>
      </c>
      <c r="BE75" s="159">
        <v>0</v>
      </c>
      <c r="BF75" s="159">
        <v>0</v>
      </c>
      <c r="BG75" s="159">
        <v>0</v>
      </c>
      <c r="BH75" s="159">
        <v>0</v>
      </c>
      <c r="BI75" s="159">
        <v>0</v>
      </c>
      <c r="BJ75" s="159">
        <v>3.617680194478631</v>
      </c>
      <c r="BK75" s="159">
        <v>4.1163735001933324</v>
      </c>
      <c r="BL75" s="159">
        <v>207.86569719180085</v>
      </c>
      <c r="BM75" s="159">
        <v>273.46501787729852</v>
      </c>
      <c r="BN75" s="159">
        <v>369.28902898504157</v>
      </c>
      <c r="BO75" s="159">
        <v>105.94451552939549</v>
      </c>
      <c r="BP75" s="159">
        <v>111.87151576926406</v>
      </c>
      <c r="BQ75" s="159">
        <v>6.3616167320776817</v>
      </c>
      <c r="BR75" s="159">
        <v>7.9545989015339078</v>
      </c>
      <c r="BS75" s="159">
        <v>2.4085988093000013</v>
      </c>
      <c r="BT75" s="159">
        <v>1.9590649541997291</v>
      </c>
      <c r="BU75" s="159">
        <v>66.938765011053434</v>
      </c>
      <c r="BV75" s="159">
        <v>24.347148726594348</v>
      </c>
      <c r="BW75" s="159">
        <v>0.11525551812707928</v>
      </c>
      <c r="BX75" s="159">
        <v>38.943125239381111</v>
      </c>
      <c r="BY75" s="159">
        <v>9.0923324262928207E-2</v>
      </c>
      <c r="BZ75" s="159">
        <v>48.041942274477968</v>
      </c>
      <c r="CA75" s="159">
        <v>12.730211582621541</v>
      </c>
      <c r="CB75" s="159">
        <v>12.520220679410818</v>
      </c>
      <c r="CC75" s="159">
        <v>12.309474076099894</v>
      </c>
      <c r="CD75" s="159">
        <v>12.112705882516595</v>
      </c>
      <c r="CE75" s="159">
        <v>11.901526599412701</v>
      </c>
      <c r="CF75" s="160">
        <v>11.681806680641721</v>
      </c>
    </row>
    <row r="76" spans="1:84" ht="26.25" customHeight="1">
      <c r="B76" s="200" t="s">
        <v>458</v>
      </c>
      <c r="AH76" s="159">
        <v>0</v>
      </c>
      <c r="AI76" s="159">
        <v>0</v>
      </c>
      <c r="AJ76" s="159">
        <v>0</v>
      </c>
      <c r="AK76" s="159">
        <v>0</v>
      </c>
      <c r="AL76" s="159">
        <v>0</v>
      </c>
      <c r="AM76" s="159">
        <v>0</v>
      </c>
      <c r="AN76" s="159">
        <v>0</v>
      </c>
      <c r="AO76" s="159">
        <v>0</v>
      </c>
      <c r="AP76" s="159">
        <v>0</v>
      </c>
      <c r="AQ76" s="159">
        <v>0</v>
      </c>
      <c r="AR76" s="159">
        <v>0</v>
      </c>
      <c r="AS76" s="159">
        <v>0</v>
      </c>
      <c r="AT76" s="159">
        <v>0</v>
      </c>
      <c r="AU76" s="159">
        <v>0</v>
      </c>
      <c r="AV76" s="159">
        <v>0</v>
      </c>
      <c r="AW76" s="159">
        <v>0</v>
      </c>
      <c r="AX76" s="159">
        <v>0</v>
      </c>
      <c r="AY76" s="159">
        <v>0</v>
      </c>
      <c r="AZ76" s="159">
        <v>0</v>
      </c>
      <c r="BA76" s="159">
        <v>0</v>
      </c>
      <c r="BB76" s="159">
        <v>0</v>
      </c>
      <c r="BC76" s="159">
        <v>0</v>
      </c>
      <c r="BD76" s="159">
        <v>0</v>
      </c>
      <c r="BE76" s="159">
        <v>0</v>
      </c>
      <c r="BF76" s="159">
        <v>0</v>
      </c>
      <c r="BG76" s="159">
        <v>0</v>
      </c>
      <c r="BH76" s="159">
        <v>0</v>
      </c>
      <c r="BI76" s="159">
        <v>0</v>
      </c>
      <c r="BJ76" s="159">
        <v>1.5931667777972447</v>
      </c>
      <c r="BK76" s="159">
        <v>1.791701830036867</v>
      </c>
      <c r="BL76" s="159">
        <v>93.841241429414538</v>
      </c>
      <c r="BM76" s="159">
        <v>147.13431653563853</v>
      </c>
      <c r="BN76" s="159">
        <v>233.35608619956088</v>
      </c>
      <c r="BO76" s="159">
        <v>69.143156195723762</v>
      </c>
      <c r="BP76" s="159">
        <v>77.432551762237438</v>
      </c>
      <c r="BQ76" s="159">
        <v>4.6549469402822892</v>
      </c>
      <c r="BR76" s="159">
        <v>6.3332146999021033</v>
      </c>
      <c r="BS76" s="159">
        <v>2.4563422553894227</v>
      </c>
      <c r="BT76" s="159">
        <v>2.034959720141122</v>
      </c>
      <c r="BU76" s="159">
        <v>74.456783983706515</v>
      </c>
      <c r="BV76" s="159">
        <v>8.3193162163938048</v>
      </c>
      <c r="BW76" s="159">
        <v>0.15367402416944095</v>
      </c>
      <c r="BX76" s="159">
        <v>71.915706318124563</v>
      </c>
      <c r="BY76" s="159">
        <v>0.15651719068080544</v>
      </c>
      <c r="BZ76" s="159">
        <v>99.942946291998268</v>
      </c>
      <c r="CA76" s="159">
        <v>21.16536493714538</v>
      </c>
      <c r="CB76" s="159">
        <v>20.816232161850188</v>
      </c>
      <c r="CC76" s="159">
        <v>20.465842952732189</v>
      </c>
      <c r="CD76" s="159">
        <v>20.13869437407865</v>
      </c>
      <c r="CE76" s="159">
        <v>19.787585787622763</v>
      </c>
      <c r="CF76" s="160">
        <v>19.422277463046584</v>
      </c>
    </row>
    <row r="77" spans="1:84">
      <c r="B77" s="63" t="s">
        <v>280</v>
      </c>
      <c r="AH77" s="159">
        <v>0</v>
      </c>
      <c r="AI77" s="159">
        <v>0</v>
      </c>
      <c r="AJ77" s="159">
        <v>0</v>
      </c>
      <c r="AK77" s="159">
        <v>0</v>
      </c>
      <c r="AL77" s="159">
        <v>0</v>
      </c>
      <c r="AM77" s="159">
        <v>0</v>
      </c>
      <c r="AN77" s="159">
        <v>0</v>
      </c>
      <c r="AO77" s="159">
        <v>0</v>
      </c>
      <c r="AP77" s="159">
        <v>0</v>
      </c>
      <c r="AQ77" s="159">
        <v>0</v>
      </c>
      <c r="AR77" s="159">
        <v>0</v>
      </c>
      <c r="AS77" s="159">
        <v>0</v>
      </c>
      <c r="AT77" s="159">
        <v>0</v>
      </c>
      <c r="AU77" s="159">
        <v>0</v>
      </c>
      <c r="AV77" s="159">
        <v>0</v>
      </c>
      <c r="AW77" s="159">
        <v>0</v>
      </c>
      <c r="AX77" s="159">
        <v>0</v>
      </c>
      <c r="AY77" s="159">
        <v>0</v>
      </c>
      <c r="AZ77" s="159">
        <v>0</v>
      </c>
      <c r="BA77" s="159">
        <v>0</v>
      </c>
      <c r="BB77" s="159">
        <v>0</v>
      </c>
      <c r="BC77" s="159">
        <v>0</v>
      </c>
      <c r="BD77" s="159">
        <v>0</v>
      </c>
      <c r="BE77" s="159">
        <v>11.812908256590166</v>
      </c>
      <c r="BF77" s="159">
        <v>22.088930820619371</v>
      </c>
      <c r="BG77" s="159">
        <v>24.693950390991681</v>
      </c>
      <c r="BH77" s="159">
        <v>26.590493820877533</v>
      </c>
      <c r="BI77" s="159">
        <v>27.550662948667142</v>
      </c>
      <c r="BJ77" s="159">
        <v>29.569631830022015</v>
      </c>
      <c r="BK77" s="159">
        <v>30.365586702720741</v>
      </c>
      <c r="BL77" s="159">
        <v>30.272285134624354</v>
      </c>
      <c r="BM77" s="159">
        <v>30.739892641844911</v>
      </c>
      <c r="BN77" s="159">
        <v>29.567773544944639</v>
      </c>
      <c r="BO77" s="159">
        <v>30.384642546661219</v>
      </c>
      <c r="BP77" s="159">
        <v>75.558379183408221</v>
      </c>
      <c r="BQ77" s="159">
        <v>231.14719990290209</v>
      </c>
      <c r="BR77" s="159">
        <v>258.65087068481466</v>
      </c>
      <c r="BS77" s="159">
        <v>206.95056062783127</v>
      </c>
      <c r="BT77" s="159">
        <v>231.25501095278096</v>
      </c>
      <c r="BU77" s="159">
        <v>202.94028874818923</v>
      </c>
      <c r="BV77" s="159">
        <v>186.62914316006223</v>
      </c>
      <c r="BW77" s="159">
        <v>156.32172302946944</v>
      </c>
      <c r="BX77" s="159">
        <v>192.47421093262332</v>
      </c>
      <c r="BY77" s="159">
        <v>160.19201806391629</v>
      </c>
      <c r="BZ77" s="159">
        <v>117.99381924285531</v>
      </c>
      <c r="CA77" s="159">
        <v>0</v>
      </c>
      <c r="CB77" s="159">
        <v>0</v>
      </c>
      <c r="CC77" s="159">
        <v>0</v>
      </c>
      <c r="CD77" s="159">
        <v>0</v>
      </c>
      <c r="CE77" s="159">
        <v>0</v>
      </c>
      <c r="CF77" s="160">
        <v>0</v>
      </c>
    </row>
    <row r="78" spans="1:84">
      <c r="B78" s="63" t="s">
        <v>286</v>
      </c>
      <c r="AH78" s="159">
        <v>0</v>
      </c>
      <c r="AI78" s="159">
        <v>0</v>
      </c>
      <c r="AJ78" s="159">
        <v>0</v>
      </c>
      <c r="AK78" s="159">
        <v>0</v>
      </c>
      <c r="AL78" s="159">
        <v>0</v>
      </c>
      <c r="AM78" s="159">
        <v>0</v>
      </c>
      <c r="AN78" s="159">
        <v>0</v>
      </c>
      <c r="AO78" s="159">
        <v>0</v>
      </c>
      <c r="AP78" s="159">
        <v>0</v>
      </c>
      <c r="AQ78" s="159">
        <v>0</v>
      </c>
      <c r="AR78" s="159">
        <v>0</v>
      </c>
      <c r="AS78" s="159">
        <v>0</v>
      </c>
      <c r="AT78" s="159">
        <v>0</v>
      </c>
      <c r="AU78" s="159">
        <v>0</v>
      </c>
      <c r="AV78" s="159">
        <v>0</v>
      </c>
      <c r="AW78" s="159">
        <v>0</v>
      </c>
      <c r="AX78" s="159">
        <v>0</v>
      </c>
      <c r="AY78" s="159">
        <v>0</v>
      </c>
      <c r="AZ78" s="159">
        <v>0</v>
      </c>
      <c r="BA78" s="159">
        <v>0</v>
      </c>
      <c r="BB78" s="159">
        <v>0</v>
      </c>
      <c r="BC78" s="159">
        <v>0</v>
      </c>
      <c r="BD78" s="159">
        <v>0</v>
      </c>
      <c r="BE78" s="159">
        <v>0</v>
      </c>
      <c r="BF78" s="159">
        <v>0</v>
      </c>
      <c r="BG78" s="159">
        <v>0</v>
      </c>
      <c r="BH78" s="159">
        <v>0</v>
      </c>
      <c r="BI78" s="159">
        <v>0</v>
      </c>
      <c r="BJ78" s="159">
        <v>70.728603344878437</v>
      </c>
      <c r="BK78" s="159">
        <v>69.088944068473893</v>
      </c>
      <c r="BL78" s="159">
        <v>71.518439660374042</v>
      </c>
      <c r="BM78" s="159">
        <v>67.069194242672353</v>
      </c>
      <c r="BN78" s="159">
        <v>61.733023008912099</v>
      </c>
      <c r="BO78" s="159">
        <v>63.324880785318719</v>
      </c>
      <c r="BP78" s="159">
        <v>58.694318009689532</v>
      </c>
      <c r="BQ78" s="159">
        <v>57.787491541263527</v>
      </c>
      <c r="BR78" s="159">
        <v>57.178442162687688</v>
      </c>
      <c r="BS78" s="159">
        <v>51.213194015739461</v>
      </c>
      <c r="BT78" s="159">
        <v>48.386340579734316</v>
      </c>
      <c r="BU78" s="159">
        <v>45.777884402137268</v>
      </c>
      <c r="BV78" s="159">
        <v>53.712836903508297</v>
      </c>
      <c r="BW78" s="159">
        <v>40.239259999622888</v>
      </c>
      <c r="BX78" s="159">
        <v>69.635883215275427</v>
      </c>
      <c r="BY78" s="159">
        <v>54.916095411171753</v>
      </c>
      <c r="BZ78" s="159">
        <v>47.7608754333638</v>
      </c>
      <c r="CA78" s="159">
        <v>50.243886869999997</v>
      </c>
      <c r="CB78" s="159">
        <v>50.150531930753068</v>
      </c>
      <c r="CC78" s="159">
        <v>46.651430295408765</v>
      </c>
      <c r="CD78" s="159">
        <v>49.843236406407627</v>
      </c>
      <c r="CE78" s="159">
        <v>49.370513767077661</v>
      </c>
      <c r="CF78" s="160">
        <v>49.031331587155258</v>
      </c>
    </row>
    <row r="79" spans="1:84">
      <c r="B79" s="200" t="s">
        <v>457</v>
      </c>
      <c r="AH79" s="159">
        <v>0</v>
      </c>
      <c r="AI79" s="159">
        <v>0</v>
      </c>
      <c r="AJ79" s="159">
        <v>0</v>
      </c>
      <c r="AK79" s="159">
        <v>0</v>
      </c>
      <c r="AL79" s="159">
        <v>0</v>
      </c>
      <c r="AM79" s="159">
        <v>0</v>
      </c>
      <c r="AN79" s="159">
        <v>0</v>
      </c>
      <c r="AO79" s="159">
        <v>0</v>
      </c>
      <c r="AP79" s="159">
        <v>0</v>
      </c>
      <c r="AQ79" s="159">
        <v>0</v>
      </c>
      <c r="AR79" s="159">
        <v>0</v>
      </c>
      <c r="AS79" s="159">
        <v>0</v>
      </c>
      <c r="AT79" s="159">
        <v>0</v>
      </c>
      <c r="AU79" s="159">
        <v>0</v>
      </c>
      <c r="AV79" s="159">
        <v>0</v>
      </c>
      <c r="AW79" s="159">
        <v>0</v>
      </c>
      <c r="AX79" s="159">
        <v>0</v>
      </c>
      <c r="AY79" s="159">
        <v>0</v>
      </c>
      <c r="AZ79" s="159">
        <v>0</v>
      </c>
      <c r="BA79" s="159">
        <v>0</v>
      </c>
      <c r="BB79" s="159">
        <v>0</v>
      </c>
      <c r="BC79" s="159">
        <v>0</v>
      </c>
      <c r="BD79" s="159">
        <v>0</v>
      </c>
      <c r="BE79" s="159">
        <v>0</v>
      </c>
      <c r="BF79" s="159">
        <v>0</v>
      </c>
      <c r="BG79" s="159">
        <v>0</v>
      </c>
      <c r="BH79" s="159">
        <v>0</v>
      </c>
      <c r="BI79" s="159">
        <v>0</v>
      </c>
      <c r="BJ79" s="159">
        <v>34.869201449025063</v>
      </c>
      <c r="BK79" s="159">
        <v>33.162693152867469</v>
      </c>
      <c r="BL79" s="159">
        <v>33.756703519696543</v>
      </c>
      <c r="BM79" s="159">
        <v>31.187175322842641</v>
      </c>
      <c r="BN79" s="159">
        <v>28.150258492063916</v>
      </c>
      <c r="BO79" s="159">
        <v>29.002795399675975</v>
      </c>
      <c r="BP79" s="159">
        <v>24.76900220008898</v>
      </c>
      <c r="BQ79" s="159">
        <v>23.461721565752995</v>
      </c>
      <c r="BR79" s="159">
        <v>21.670629579658634</v>
      </c>
      <c r="BS79" s="159">
        <v>18.378704622356821</v>
      </c>
      <c r="BT79" s="159">
        <v>16.439337197689891</v>
      </c>
      <c r="BU79" s="159">
        <v>14.19349171357587</v>
      </c>
      <c r="BV79" s="159">
        <v>15.119334809516648</v>
      </c>
      <c r="BW79" s="159">
        <v>11.416031198709334</v>
      </c>
      <c r="BX79" s="159">
        <v>16.599266832480197</v>
      </c>
      <c r="BY79" s="159">
        <v>13.090476906998125</v>
      </c>
      <c r="BZ79" s="159">
        <v>10.977724609989508</v>
      </c>
      <c r="CA79" s="159">
        <v>11.54843894</v>
      </c>
      <c r="CB79" s="159">
        <v>11.526981523688002</v>
      </c>
      <c r="CC79" s="159">
        <v>10.722721263692076</v>
      </c>
      <c r="CD79" s="159">
        <v>11.456350371372187</v>
      </c>
      <c r="CE79" s="159">
        <v>11.347696186234037</v>
      </c>
      <c r="CF79" s="160">
        <v>11.269735961196963</v>
      </c>
    </row>
    <row r="80" spans="1:84">
      <c r="B80" s="200" t="s">
        <v>458</v>
      </c>
      <c r="AH80" s="159">
        <v>0</v>
      </c>
      <c r="AI80" s="159">
        <v>0</v>
      </c>
      <c r="AJ80" s="159">
        <v>0</v>
      </c>
      <c r="AK80" s="159">
        <v>0</v>
      </c>
      <c r="AL80" s="159">
        <v>0</v>
      </c>
      <c r="AM80" s="159">
        <v>0</v>
      </c>
      <c r="AN80" s="159">
        <v>0</v>
      </c>
      <c r="AO80" s="159">
        <v>0</v>
      </c>
      <c r="AP80" s="159">
        <v>0</v>
      </c>
      <c r="AQ80" s="159">
        <v>0</v>
      </c>
      <c r="AR80" s="159">
        <v>0</v>
      </c>
      <c r="AS80" s="159">
        <v>0</v>
      </c>
      <c r="AT80" s="159">
        <v>0</v>
      </c>
      <c r="AU80" s="159">
        <v>0</v>
      </c>
      <c r="AV80" s="159">
        <v>0</v>
      </c>
      <c r="AW80" s="159">
        <v>0</v>
      </c>
      <c r="AX80" s="159">
        <v>0</v>
      </c>
      <c r="AY80" s="159">
        <v>0</v>
      </c>
      <c r="AZ80" s="159">
        <v>0</v>
      </c>
      <c r="BA80" s="159">
        <v>0</v>
      </c>
      <c r="BB80" s="159">
        <v>0</v>
      </c>
      <c r="BC80" s="159">
        <v>0</v>
      </c>
      <c r="BD80" s="159">
        <v>0</v>
      </c>
      <c r="BE80" s="159">
        <v>0</v>
      </c>
      <c r="BF80" s="159">
        <v>0</v>
      </c>
      <c r="BG80" s="159">
        <v>0</v>
      </c>
      <c r="BH80" s="159">
        <v>0</v>
      </c>
      <c r="BI80" s="159">
        <v>0</v>
      </c>
      <c r="BJ80" s="159">
        <v>35.859401895853367</v>
      </c>
      <c r="BK80" s="159">
        <v>35.926250915606424</v>
      </c>
      <c r="BL80" s="159">
        <v>37.761736140677499</v>
      </c>
      <c r="BM80" s="159">
        <v>35.882018919829711</v>
      </c>
      <c r="BN80" s="159">
        <v>33.582764516848179</v>
      </c>
      <c r="BO80" s="159">
        <v>34.322085385642744</v>
      </c>
      <c r="BP80" s="159">
        <v>33.925315809600548</v>
      </c>
      <c r="BQ80" s="159">
        <v>34.325769975510532</v>
      </c>
      <c r="BR80" s="159">
        <v>35.507812583029057</v>
      </c>
      <c r="BS80" s="159">
        <v>32.83448939338264</v>
      </c>
      <c r="BT80" s="159">
        <v>31.947003382044425</v>
      </c>
      <c r="BU80" s="159">
        <v>31.584392688561401</v>
      </c>
      <c r="BV80" s="159">
        <v>38.593502093991653</v>
      </c>
      <c r="BW80" s="159">
        <v>28.823228800913551</v>
      </c>
      <c r="BX80" s="159">
        <v>53.036616382795238</v>
      </c>
      <c r="BY80" s="159">
        <v>41.825618504173626</v>
      </c>
      <c r="BZ80" s="159">
        <v>36.783150823374285</v>
      </c>
      <c r="CA80" s="159">
        <v>38.69544793</v>
      </c>
      <c r="CB80" s="159">
        <v>38.623550407065068</v>
      </c>
      <c r="CC80" s="159">
        <v>35.928709031716693</v>
      </c>
      <c r="CD80" s="159">
        <v>38.386886035035438</v>
      </c>
      <c r="CE80" s="159">
        <v>38.022817580843629</v>
      </c>
      <c r="CF80" s="160">
        <v>37.761595625958293</v>
      </c>
    </row>
    <row r="81" spans="2:84">
      <c r="B81" s="63" t="s">
        <v>293</v>
      </c>
      <c r="AH81" s="159">
        <v>0</v>
      </c>
      <c r="AI81" s="159">
        <v>0</v>
      </c>
      <c r="AJ81" s="159">
        <v>0</v>
      </c>
      <c r="AK81" s="159">
        <v>0</v>
      </c>
      <c r="AL81" s="159">
        <v>0</v>
      </c>
      <c r="AM81" s="159">
        <v>0</v>
      </c>
      <c r="AN81" s="159">
        <v>0</v>
      </c>
      <c r="AO81" s="159">
        <v>0</v>
      </c>
      <c r="AP81" s="159">
        <v>0</v>
      </c>
      <c r="AQ81" s="159">
        <v>0</v>
      </c>
      <c r="AR81" s="159">
        <v>3.3003435497672902</v>
      </c>
      <c r="AS81" s="159">
        <v>25.702700316050223</v>
      </c>
      <c r="AT81" s="159">
        <v>53.952407579557033</v>
      </c>
      <c r="AU81" s="159">
        <v>95.65291148519789</v>
      </c>
      <c r="AV81" s="159">
        <v>175.34189375834862</v>
      </c>
      <c r="AW81" s="159">
        <v>222.50260327276735</v>
      </c>
      <c r="AX81" s="159">
        <v>196.51752137789487</v>
      </c>
      <c r="AY81" s="159">
        <v>196.50763302217726</v>
      </c>
      <c r="AZ81" s="159">
        <v>198.97296312146563</v>
      </c>
      <c r="BA81" s="159">
        <v>195.50373808020399</v>
      </c>
      <c r="BB81" s="159">
        <v>201.05493017914756</v>
      </c>
      <c r="BC81" s="159">
        <v>221.83531299028505</v>
      </c>
      <c r="BD81" s="159">
        <v>231.98808054504664</v>
      </c>
      <c r="BE81" s="159">
        <v>256.34907139778983</v>
      </c>
      <c r="BF81" s="159">
        <v>283.69003570087244</v>
      </c>
      <c r="BG81" s="159">
        <v>311.55835102727804</v>
      </c>
      <c r="BH81" s="159">
        <v>335.00422226587</v>
      </c>
      <c r="BI81" s="159">
        <v>359.86689485717733</v>
      </c>
      <c r="BJ81" s="159">
        <v>393.2639756441788</v>
      </c>
      <c r="BK81" s="159">
        <v>438.64571921722649</v>
      </c>
      <c r="BL81" s="159">
        <v>464.45180100471248</v>
      </c>
      <c r="BM81" s="159">
        <v>481.00969609923129</v>
      </c>
      <c r="BN81" s="159">
        <v>484.20326078081195</v>
      </c>
      <c r="BO81" s="159">
        <v>443.36773909431309</v>
      </c>
      <c r="BP81" s="159">
        <v>406.04404915199956</v>
      </c>
      <c r="BQ81" s="159">
        <v>374.22508071280618</v>
      </c>
      <c r="BR81" s="159">
        <v>351.6529215846727</v>
      </c>
      <c r="BS81" s="159">
        <v>0</v>
      </c>
      <c r="BT81" s="159">
        <v>0</v>
      </c>
      <c r="BU81" s="159">
        <v>0</v>
      </c>
      <c r="BV81" s="159">
        <v>0</v>
      </c>
      <c r="BW81" s="159">
        <v>0</v>
      </c>
      <c r="BX81" s="159">
        <v>0</v>
      </c>
      <c r="BY81" s="159">
        <v>0</v>
      </c>
      <c r="BZ81" s="159">
        <v>0</v>
      </c>
      <c r="CA81" s="159">
        <v>0</v>
      </c>
      <c r="CB81" s="159">
        <v>0</v>
      </c>
      <c r="CC81" s="159">
        <v>0</v>
      </c>
      <c r="CD81" s="159">
        <v>0</v>
      </c>
      <c r="CE81" s="159">
        <v>0</v>
      </c>
      <c r="CF81" s="160">
        <v>0</v>
      </c>
    </row>
    <row r="82" spans="2:84">
      <c r="B82" s="63" t="s">
        <v>35</v>
      </c>
      <c r="AH82" s="159">
        <v>0</v>
      </c>
      <c r="AI82" s="159">
        <v>0</v>
      </c>
      <c r="AJ82" s="159">
        <v>0</v>
      </c>
      <c r="AK82" s="159">
        <v>0</v>
      </c>
      <c r="AL82" s="159">
        <v>0</v>
      </c>
      <c r="AM82" s="159">
        <v>0</v>
      </c>
      <c r="AN82" s="159">
        <v>0</v>
      </c>
      <c r="AO82" s="159">
        <v>0</v>
      </c>
      <c r="AP82" s="159">
        <v>0</v>
      </c>
      <c r="AQ82" s="159">
        <v>0</v>
      </c>
      <c r="AR82" s="159">
        <v>305.44355990003157</v>
      </c>
      <c r="AS82" s="159">
        <v>222.75194570801142</v>
      </c>
      <c r="AT82" s="159">
        <v>217.42707563699111</v>
      </c>
      <c r="AU82" s="159">
        <v>263.96869263631908</v>
      </c>
      <c r="AV82" s="159">
        <v>258.42248918979482</v>
      </c>
      <c r="AW82" s="159">
        <v>275.46241878181752</v>
      </c>
      <c r="AX82" s="159">
        <v>260.80716563429775</v>
      </c>
      <c r="AY82" s="159">
        <v>258.66558259288632</v>
      </c>
      <c r="AZ82" s="159">
        <v>244.59506662267046</v>
      </c>
      <c r="BA82" s="159">
        <v>233.78020930010047</v>
      </c>
      <c r="BB82" s="159">
        <v>255.73884246313455</v>
      </c>
      <c r="BC82" s="159">
        <v>229.19588605250811</v>
      </c>
      <c r="BD82" s="159">
        <v>221.23490823594196</v>
      </c>
      <c r="BE82" s="159">
        <v>234.39677894605524</v>
      </c>
      <c r="BF82" s="159">
        <v>228.39827628786182</v>
      </c>
      <c r="BG82" s="159">
        <v>255.18385616160529</v>
      </c>
      <c r="BH82" s="159">
        <v>257.25329604383205</v>
      </c>
      <c r="BI82" s="159">
        <v>296.97337686198676</v>
      </c>
      <c r="BJ82" s="159">
        <v>413.22198475490148</v>
      </c>
      <c r="BK82" s="159">
        <v>347.31783194456028</v>
      </c>
      <c r="BL82" s="159">
        <v>310.94134855438108</v>
      </c>
      <c r="BM82" s="159">
        <v>380.74928163642522</v>
      </c>
      <c r="BN82" s="159">
        <v>378.25211549746138</v>
      </c>
      <c r="BO82" s="159">
        <v>172.30215512686675</v>
      </c>
      <c r="BP82" s="159">
        <v>129.39168148320013</v>
      </c>
      <c r="BQ82" s="159">
        <v>11.509275453114983</v>
      </c>
      <c r="BR82" s="159">
        <v>0</v>
      </c>
      <c r="BS82" s="159">
        <v>0</v>
      </c>
      <c r="BT82" s="159">
        <v>0</v>
      </c>
      <c r="BU82" s="159">
        <v>0</v>
      </c>
      <c r="BV82" s="159">
        <v>0</v>
      </c>
      <c r="BW82" s="159">
        <v>0</v>
      </c>
      <c r="BX82" s="159">
        <v>0</v>
      </c>
      <c r="BY82" s="159">
        <v>0</v>
      </c>
      <c r="BZ82" s="159">
        <v>0</v>
      </c>
      <c r="CA82" s="159">
        <v>0</v>
      </c>
      <c r="CB82" s="159">
        <v>0</v>
      </c>
      <c r="CC82" s="159">
        <v>0</v>
      </c>
      <c r="CD82" s="159">
        <v>0</v>
      </c>
      <c r="CE82" s="159">
        <v>0</v>
      </c>
      <c r="CF82" s="160">
        <v>0</v>
      </c>
    </row>
    <row r="83" spans="2:84">
      <c r="B83" s="200" t="s">
        <v>457</v>
      </c>
      <c r="AH83" s="159">
        <v>0</v>
      </c>
      <c r="AI83" s="159">
        <v>0</v>
      </c>
      <c r="AJ83" s="159">
        <v>0</v>
      </c>
      <c r="AK83" s="159">
        <v>0</v>
      </c>
      <c r="AL83" s="159">
        <v>0</v>
      </c>
      <c r="AM83" s="159">
        <v>0</v>
      </c>
      <c r="AN83" s="159">
        <v>0</v>
      </c>
      <c r="AO83" s="159">
        <v>0</v>
      </c>
      <c r="AP83" s="159">
        <v>0</v>
      </c>
      <c r="AQ83" s="159">
        <v>0</v>
      </c>
      <c r="AR83" s="159">
        <v>0</v>
      </c>
      <c r="AS83" s="159">
        <v>0</v>
      </c>
      <c r="AT83" s="159">
        <v>0</v>
      </c>
      <c r="AU83" s="159">
        <v>0</v>
      </c>
      <c r="AV83" s="159">
        <v>0</v>
      </c>
      <c r="AW83" s="159">
        <v>0</v>
      </c>
      <c r="AX83" s="159">
        <v>0</v>
      </c>
      <c r="AY83" s="159">
        <v>0</v>
      </c>
      <c r="AZ83" s="159">
        <v>0</v>
      </c>
      <c r="BA83" s="159">
        <v>0</v>
      </c>
      <c r="BB83" s="159">
        <v>0</v>
      </c>
      <c r="BC83" s="159">
        <v>0</v>
      </c>
      <c r="BD83" s="159">
        <v>0</v>
      </c>
      <c r="BE83" s="159">
        <v>0</v>
      </c>
      <c r="BF83" s="159">
        <v>0</v>
      </c>
      <c r="BG83" s="159">
        <v>0</v>
      </c>
      <c r="BH83" s="159">
        <v>0</v>
      </c>
      <c r="BI83" s="159">
        <v>0</v>
      </c>
      <c r="BJ83" s="159">
        <v>30.257151464838337</v>
      </c>
      <c r="BK83" s="159">
        <v>25.953587079609516</v>
      </c>
      <c r="BL83" s="159">
        <v>21.214192359637583</v>
      </c>
      <c r="BM83" s="159">
        <v>21.638826847931785</v>
      </c>
      <c r="BN83" s="159">
        <v>21.390481773586099</v>
      </c>
      <c r="BO83" s="159">
        <v>13.422878446970429</v>
      </c>
      <c r="BP83" s="159">
        <v>10.743468284231097</v>
      </c>
      <c r="BQ83" s="159">
        <v>0.73659362899935887</v>
      </c>
      <c r="BR83" s="159">
        <v>0</v>
      </c>
      <c r="BS83" s="159">
        <v>0</v>
      </c>
      <c r="BT83" s="159">
        <v>0</v>
      </c>
      <c r="BU83" s="159">
        <v>0</v>
      </c>
      <c r="BV83" s="159">
        <v>0</v>
      </c>
      <c r="BW83" s="159">
        <v>0</v>
      </c>
      <c r="BX83" s="159">
        <v>0</v>
      </c>
      <c r="BY83" s="159">
        <v>0</v>
      </c>
      <c r="BZ83" s="159">
        <v>0</v>
      </c>
      <c r="CA83" s="159">
        <v>0</v>
      </c>
      <c r="CB83" s="159">
        <v>0</v>
      </c>
      <c r="CC83" s="159">
        <v>0</v>
      </c>
      <c r="CD83" s="159">
        <v>0</v>
      </c>
      <c r="CE83" s="159">
        <v>0</v>
      </c>
      <c r="CF83" s="160">
        <v>0</v>
      </c>
    </row>
    <row r="84" spans="2:84">
      <c r="B84" s="200" t="s">
        <v>458</v>
      </c>
      <c r="AH84" s="159">
        <v>0</v>
      </c>
      <c r="AI84" s="159">
        <v>0</v>
      </c>
      <c r="AJ84" s="159">
        <v>0</v>
      </c>
      <c r="AK84" s="159">
        <v>0</v>
      </c>
      <c r="AL84" s="159">
        <v>0</v>
      </c>
      <c r="AM84" s="159">
        <v>0</v>
      </c>
      <c r="AN84" s="159">
        <v>0</v>
      </c>
      <c r="AO84" s="159">
        <v>0</v>
      </c>
      <c r="AP84" s="159">
        <v>0</v>
      </c>
      <c r="AQ84" s="159">
        <v>0</v>
      </c>
      <c r="AR84" s="159">
        <v>0</v>
      </c>
      <c r="AS84" s="159">
        <v>0</v>
      </c>
      <c r="AT84" s="159">
        <v>0</v>
      </c>
      <c r="AU84" s="159">
        <v>0</v>
      </c>
      <c r="AV84" s="159">
        <v>0</v>
      </c>
      <c r="AW84" s="159">
        <v>0</v>
      </c>
      <c r="AX84" s="159">
        <v>0</v>
      </c>
      <c r="AY84" s="159">
        <v>0</v>
      </c>
      <c r="AZ84" s="159">
        <v>0</v>
      </c>
      <c r="BA84" s="159">
        <v>0</v>
      </c>
      <c r="BB84" s="159">
        <v>0</v>
      </c>
      <c r="BC84" s="159">
        <v>0</v>
      </c>
      <c r="BD84" s="159">
        <v>0</v>
      </c>
      <c r="BE84" s="159">
        <v>0</v>
      </c>
      <c r="BF84" s="159">
        <v>0</v>
      </c>
      <c r="BG84" s="159">
        <v>0</v>
      </c>
      <c r="BH84" s="159">
        <v>0</v>
      </c>
      <c r="BI84" s="159">
        <v>0</v>
      </c>
      <c r="BJ84" s="159">
        <v>382.96483329006315</v>
      </c>
      <c r="BK84" s="159">
        <v>321.36424486495076</v>
      </c>
      <c r="BL84" s="159">
        <v>289.72715619474349</v>
      </c>
      <c r="BM84" s="159">
        <v>359.11045478849343</v>
      </c>
      <c r="BN84" s="159">
        <v>356.86163372387534</v>
      </c>
      <c r="BO84" s="159">
        <v>158.87927667989629</v>
      </c>
      <c r="BP84" s="159">
        <v>118.64821319896902</v>
      </c>
      <c r="BQ84" s="159">
        <v>10.772681824115622</v>
      </c>
      <c r="BR84" s="159">
        <v>0</v>
      </c>
      <c r="BS84" s="159">
        <v>0</v>
      </c>
      <c r="BT84" s="159">
        <v>0</v>
      </c>
      <c r="BU84" s="159">
        <v>0</v>
      </c>
      <c r="BV84" s="159">
        <v>0</v>
      </c>
      <c r="BW84" s="159">
        <v>0</v>
      </c>
      <c r="BX84" s="159">
        <v>0</v>
      </c>
      <c r="BY84" s="159">
        <v>0</v>
      </c>
      <c r="BZ84" s="159">
        <v>0</v>
      </c>
      <c r="CA84" s="159">
        <v>0</v>
      </c>
      <c r="CB84" s="159">
        <v>0</v>
      </c>
      <c r="CC84" s="159">
        <v>0</v>
      </c>
      <c r="CD84" s="159">
        <v>0</v>
      </c>
      <c r="CE84" s="159">
        <v>0</v>
      </c>
      <c r="CF84" s="160">
        <v>0</v>
      </c>
    </row>
    <row r="85" spans="2:84">
      <c r="B85" s="63" t="s">
        <v>320</v>
      </c>
      <c r="AH85" s="159"/>
      <c r="AI85" s="159"/>
      <c r="AJ85" s="159"/>
      <c r="AK85" s="159"/>
      <c r="AL85" s="159"/>
      <c r="AM85" s="159"/>
      <c r="AN85" s="159"/>
      <c r="AO85" s="159"/>
      <c r="AP85" s="159"/>
      <c r="AQ85" s="159"/>
      <c r="AR85" s="159"/>
      <c r="AS85" s="159"/>
      <c r="AT85" s="159"/>
      <c r="AU85" s="159"/>
      <c r="AV85" s="159"/>
      <c r="AW85" s="159"/>
      <c r="AX85" s="159"/>
      <c r="AY85" s="159"/>
      <c r="AZ85" s="159"/>
      <c r="BA85" s="159"/>
      <c r="BB85" s="159"/>
      <c r="BC85" s="159"/>
      <c r="BD85" s="159"/>
      <c r="BE85" s="159"/>
      <c r="BF85" s="159"/>
      <c r="BG85" s="159"/>
      <c r="BH85" s="159"/>
      <c r="BI85" s="159"/>
      <c r="BJ85" s="159"/>
      <c r="BK85" s="159"/>
      <c r="BL85" s="159"/>
      <c r="BM85" s="159"/>
      <c r="BN85" s="159"/>
      <c r="BO85" s="159"/>
      <c r="BP85" s="159"/>
      <c r="BQ85" s="159"/>
      <c r="BR85" s="159"/>
      <c r="BS85" s="159">
        <v>0</v>
      </c>
      <c r="BT85" s="159">
        <v>0</v>
      </c>
      <c r="BU85" s="159">
        <v>0</v>
      </c>
      <c r="BV85" s="159">
        <v>7.6646837670961885</v>
      </c>
      <c r="BW85" s="159">
        <v>8.5960543193687258</v>
      </c>
      <c r="BX85" s="159">
        <v>0.49748164320906779</v>
      </c>
      <c r="BY85" s="159">
        <v>4.5023622468048821</v>
      </c>
      <c r="BZ85" s="159">
        <v>3.9723151209456753</v>
      </c>
      <c r="CA85" s="159">
        <v>0.53829914314521854</v>
      </c>
      <c r="CB85" s="159">
        <v>0.73092524770904588</v>
      </c>
      <c r="CC85" s="159">
        <v>0.99825863610461785</v>
      </c>
      <c r="CD85" s="159">
        <v>1.3147040876348302</v>
      </c>
      <c r="CE85" s="159">
        <v>1.6821519661451865</v>
      </c>
      <c r="CF85" s="160">
        <v>1.7735094693081255</v>
      </c>
    </row>
    <row r="86" spans="2:84">
      <c r="B86" s="63" t="s">
        <v>321</v>
      </c>
      <c r="AH86" s="159">
        <v>0</v>
      </c>
      <c r="AI86" s="159">
        <v>0</v>
      </c>
      <c r="AJ86" s="159">
        <v>0</v>
      </c>
      <c r="AK86" s="159">
        <v>0</v>
      </c>
      <c r="AL86" s="159">
        <v>0</v>
      </c>
      <c r="AM86" s="159">
        <v>0</v>
      </c>
      <c r="AN86" s="159">
        <v>0</v>
      </c>
      <c r="AO86" s="159">
        <v>0</v>
      </c>
      <c r="AP86" s="159">
        <v>0</v>
      </c>
      <c r="AQ86" s="159">
        <v>0</v>
      </c>
      <c r="AR86" s="159">
        <v>0</v>
      </c>
      <c r="AS86" s="159">
        <v>0</v>
      </c>
      <c r="AT86" s="159">
        <v>0</v>
      </c>
      <c r="AU86" s="159">
        <v>0</v>
      </c>
      <c r="AV86" s="159">
        <v>0</v>
      </c>
      <c r="AW86" s="159">
        <v>0</v>
      </c>
      <c r="AX86" s="159">
        <v>0</v>
      </c>
      <c r="AY86" s="159">
        <v>0</v>
      </c>
      <c r="AZ86" s="159">
        <v>0</v>
      </c>
      <c r="BA86" s="159">
        <v>0</v>
      </c>
      <c r="BB86" s="159">
        <v>0</v>
      </c>
      <c r="BC86" s="159">
        <v>0</v>
      </c>
      <c r="BD86" s="159">
        <v>0</v>
      </c>
      <c r="BE86" s="159">
        <v>0</v>
      </c>
      <c r="BF86" s="159">
        <v>0</v>
      </c>
      <c r="BG86" s="159">
        <v>0</v>
      </c>
      <c r="BH86" s="159">
        <v>0</v>
      </c>
      <c r="BI86" s="159">
        <v>0</v>
      </c>
      <c r="BJ86" s="159">
        <v>182.1536788961082</v>
      </c>
      <c r="BK86" s="159">
        <v>182.23376916460171</v>
      </c>
      <c r="BL86" s="159">
        <v>190.50669159597345</v>
      </c>
      <c r="BM86" s="159">
        <v>195.75162695490673</v>
      </c>
      <c r="BN86" s="159">
        <v>181.17510983911944</v>
      </c>
      <c r="BO86" s="159">
        <v>62.619718839621619</v>
      </c>
      <c r="BP86" s="159">
        <v>52.139188696633589</v>
      </c>
      <c r="BQ86" s="159">
        <v>48.638253101818144</v>
      </c>
      <c r="BR86" s="159">
        <v>43.826664193168881</v>
      </c>
      <c r="BS86" s="159">
        <v>38.708752687866529</v>
      </c>
      <c r="BT86" s="159">
        <v>35.050216007886718</v>
      </c>
      <c r="BU86" s="159">
        <v>31.695808268269019</v>
      </c>
      <c r="BV86" s="159">
        <v>30.092131518230552</v>
      </c>
      <c r="BW86" s="159">
        <v>30.686165115047242</v>
      </c>
      <c r="BX86" s="159">
        <v>31.331665549199258</v>
      </c>
      <c r="BY86" s="159">
        <v>29.035869249241401</v>
      </c>
      <c r="BZ86" s="159">
        <v>26.89942072999342</v>
      </c>
      <c r="CA86" s="159">
        <v>26.266003711</v>
      </c>
      <c r="CB86" s="159">
        <v>26.875320534815508</v>
      </c>
      <c r="CC86" s="159">
        <v>26.233508704896916</v>
      </c>
      <c r="CD86" s="159">
        <v>23.700863984651203</v>
      </c>
      <c r="CE86" s="159">
        <v>22.990863036778407</v>
      </c>
      <c r="CF86" s="160">
        <v>22.025491761042144</v>
      </c>
    </row>
    <row r="87" spans="2:84">
      <c r="B87" s="200" t="s">
        <v>457</v>
      </c>
      <c r="AH87" s="159">
        <v>0</v>
      </c>
      <c r="AI87" s="159">
        <v>0</v>
      </c>
      <c r="AJ87" s="159">
        <v>0</v>
      </c>
      <c r="AK87" s="159">
        <v>0</v>
      </c>
      <c r="AL87" s="159">
        <v>0</v>
      </c>
      <c r="AM87" s="159">
        <v>0</v>
      </c>
      <c r="AN87" s="159">
        <v>0</v>
      </c>
      <c r="AO87" s="159">
        <v>0</v>
      </c>
      <c r="AP87" s="159">
        <v>0</v>
      </c>
      <c r="AQ87" s="159">
        <v>0</v>
      </c>
      <c r="AR87" s="159">
        <v>0</v>
      </c>
      <c r="AS87" s="159">
        <v>0</v>
      </c>
      <c r="AT87" s="159">
        <v>0</v>
      </c>
      <c r="AU87" s="159">
        <v>0</v>
      </c>
      <c r="AV87" s="159">
        <v>0</v>
      </c>
      <c r="AW87" s="159">
        <v>0</v>
      </c>
      <c r="AX87" s="159">
        <v>0</v>
      </c>
      <c r="AY87" s="159">
        <v>0</v>
      </c>
      <c r="AZ87" s="159">
        <v>0</v>
      </c>
      <c r="BA87" s="159">
        <v>0</v>
      </c>
      <c r="BB87" s="159">
        <v>0</v>
      </c>
      <c r="BC87" s="159">
        <v>0</v>
      </c>
      <c r="BD87" s="159">
        <v>0</v>
      </c>
      <c r="BE87" s="159">
        <v>0</v>
      </c>
      <c r="BF87" s="159">
        <v>0</v>
      </c>
      <c r="BG87" s="159">
        <v>0</v>
      </c>
      <c r="BH87" s="159">
        <v>0</v>
      </c>
      <c r="BI87" s="159">
        <v>0</v>
      </c>
      <c r="BJ87" s="159">
        <v>0.3643073577922164</v>
      </c>
      <c r="BK87" s="159">
        <v>0</v>
      </c>
      <c r="BL87" s="159">
        <v>0</v>
      </c>
      <c r="BM87" s="159">
        <v>0</v>
      </c>
      <c r="BN87" s="159">
        <v>0</v>
      </c>
      <c r="BO87" s="159">
        <v>0</v>
      </c>
      <c r="BP87" s="159">
        <v>0</v>
      </c>
      <c r="BQ87" s="159">
        <v>0</v>
      </c>
      <c r="BR87" s="159">
        <v>0</v>
      </c>
      <c r="BS87" s="159">
        <v>6.4270360443413072E-3</v>
      </c>
      <c r="BT87" s="159">
        <v>9.4261553377495803E-3</v>
      </c>
      <c r="BU87" s="159">
        <v>4.3310427476734685E-3</v>
      </c>
      <c r="BV87" s="159">
        <v>4.8475102119512866E-3</v>
      </c>
      <c r="BW87" s="159">
        <v>5.0022275841634205E-3</v>
      </c>
      <c r="BX87" s="159">
        <v>2.4862948042287561E-3</v>
      </c>
      <c r="BY87" s="159">
        <v>2.304114051559363E-3</v>
      </c>
      <c r="BZ87" s="159">
        <v>2.3708288442443612E-3</v>
      </c>
      <c r="CA87" s="159">
        <v>2.3150010000000001E-3</v>
      </c>
      <c r="CB87" s="159">
        <v>2.3687047505745996E-3</v>
      </c>
      <c r="CC87" s="159">
        <v>2.3121372097878452E-3</v>
      </c>
      <c r="CD87" s="159">
        <v>2.0889179697958686E-3</v>
      </c>
      <c r="CE87" s="159">
        <v>2.026340994648742E-3</v>
      </c>
      <c r="CF87" s="160">
        <v>1.9412564255323638E-3</v>
      </c>
    </row>
    <row r="88" spans="2:84">
      <c r="B88" s="200" t="s">
        <v>458</v>
      </c>
      <c r="AH88" s="159">
        <v>0</v>
      </c>
      <c r="AI88" s="159">
        <v>0</v>
      </c>
      <c r="AJ88" s="159">
        <v>0</v>
      </c>
      <c r="AK88" s="159">
        <v>0</v>
      </c>
      <c r="AL88" s="159">
        <v>0</v>
      </c>
      <c r="AM88" s="159">
        <v>0</v>
      </c>
      <c r="AN88" s="159">
        <v>0</v>
      </c>
      <c r="AO88" s="159">
        <v>0</v>
      </c>
      <c r="AP88" s="159">
        <v>0</v>
      </c>
      <c r="AQ88" s="159">
        <v>0</v>
      </c>
      <c r="AR88" s="159">
        <v>0</v>
      </c>
      <c r="AS88" s="159">
        <v>0</v>
      </c>
      <c r="AT88" s="159">
        <v>0</v>
      </c>
      <c r="AU88" s="159">
        <v>0</v>
      </c>
      <c r="AV88" s="159">
        <v>0</v>
      </c>
      <c r="AW88" s="159">
        <v>0</v>
      </c>
      <c r="AX88" s="159">
        <v>0</v>
      </c>
      <c r="AY88" s="159">
        <v>0</v>
      </c>
      <c r="AZ88" s="159">
        <v>0</v>
      </c>
      <c r="BA88" s="159">
        <v>0</v>
      </c>
      <c r="BB88" s="159">
        <v>0</v>
      </c>
      <c r="BC88" s="159">
        <v>0</v>
      </c>
      <c r="BD88" s="159">
        <v>0</v>
      </c>
      <c r="BE88" s="159">
        <v>0</v>
      </c>
      <c r="BF88" s="159">
        <v>0</v>
      </c>
      <c r="BG88" s="159">
        <v>0</v>
      </c>
      <c r="BH88" s="159">
        <v>0</v>
      </c>
      <c r="BI88" s="159">
        <v>0</v>
      </c>
      <c r="BJ88" s="159">
        <v>181.78937153831598</v>
      </c>
      <c r="BK88" s="159">
        <v>182.23376916460171</v>
      </c>
      <c r="BL88" s="159">
        <v>190.50669159597345</v>
      </c>
      <c r="BM88" s="159">
        <v>195.75162695490673</v>
      </c>
      <c r="BN88" s="159">
        <v>181.17510983911944</v>
      </c>
      <c r="BO88" s="159">
        <v>62.619718839621619</v>
      </c>
      <c r="BP88" s="159">
        <v>52.139188696633589</v>
      </c>
      <c r="BQ88" s="159">
        <v>48.638253101818144</v>
      </c>
      <c r="BR88" s="159">
        <v>43.826664193168881</v>
      </c>
      <c r="BS88" s="159">
        <v>38.702325651822186</v>
      </c>
      <c r="BT88" s="159">
        <v>35.040789852548968</v>
      </c>
      <c r="BU88" s="159">
        <v>31.691477225521346</v>
      </c>
      <c r="BV88" s="159">
        <v>30.087284008018599</v>
      </c>
      <c r="BW88" s="159">
        <v>30.681162887463078</v>
      </c>
      <c r="BX88" s="159">
        <v>31.329179254395029</v>
      </c>
      <c r="BY88" s="159">
        <v>29.033565135189839</v>
      </c>
      <c r="BZ88" s="159">
        <v>26.897049901149174</v>
      </c>
      <c r="CA88" s="159">
        <v>26.26368871</v>
      </c>
      <c r="CB88" s="159">
        <v>26.872951830064931</v>
      </c>
      <c r="CC88" s="159">
        <v>26.231196567687132</v>
      </c>
      <c r="CD88" s="159">
        <v>23.698775066681407</v>
      </c>
      <c r="CE88" s="159">
        <v>22.98883669578376</v>
      </c>
      <c r="CF88" s="160">
        <v>22.023550504616612</v>
      </c>
    </row>
    <row r="89" spans="2:84" ht="25.5" customHeight="1">
      <c r="B89" s="63" t="s">
        <v>323</v>
      </c>
      <c r="AH89" s="159"/>
      <c r="AI89" s="159"/>
      <c r="AJ89" s="159"/>
      <c r="AK89" s="159"/>
      <c r="AL89" s="159"/>
      <c r="AM89" s="159"/>
      <c r="AN89" s="159"/>
      <c r="AO89" s="159"/>
      <c r="AP89" s="159"/>
      <c r="AQ89" s="159"/>
      <c r="AR89" s="159"/>
      <c r="AS89" s="159"/>
      <c r="AT89" s="159"/>
      <c r="AU89" s="159"/>
      <c r="AV89" s="159"/>
      <c r="AW89" s="159"/>
      <c r="AX89" s="159"/>
      <c r="AY89" s="159"/>
      <c r="AZ89" s="159"/>
      <c r="BA89" s="159"/>
      <c r="BB89" s="159"/>
      <c r="BC89" s="159"/>
      <c r="BD89" s="159"/>
      <c r="BE89" s="159"/>
      <c r="BF89" s="159"/>
      <c r="BG89" s="159"/>
      <c r="BH89" s="159"/>
      <c r="BI89" s="159"/>
      <c r="BJ89" s="159"/>
      <c r="BK89" s="159"/>
      <c r="BL89" s="159"/>
      <c r="BM89" s="159"/>
      <c r="BN89" s="159"/>
      <c r="BO89" s="159"/>
      <c r="BP89" s="159"/>
      <c r="BQ89" s="159">
        <v>7.6756497523857226</v>
      </c>
      <c r="BR89" s="159">
        <v>72.695310204116481</v>
      </c>
      <c r="BS89" s="159">
        <v>630.98428530492924</v>
      </c>
      <c r="BT89" s="159">
        <v>1993.0194960944225</v>
      </c>
      <c r="BU89" s="159">
        <v>4111.4497708978206</v>
      </c>
      <c r="BV89" s="159">
        <v>9858.4599455340776</v>
      </c>
      <c r="BW89" s="159">
        <v>21770.325436285955</v>
      </c>
      <c r="BX89" s="159">
        <v>43025.457792573841</v>
      </c>
      <c r="BY89" s="159">
        <v>46331.647463061301</v>
      </c>
      <c r="BZ89" s="159">
        <v>44495.227319719772</v>
      </c>
      <c r="CA89" s="159">
        <v>51424.419505472782</v>
      </c>
      <c r="CB89" s="159">
        <v>63979.439121482079</v>
      </c>
      <c r="CC89" s="159">
        <v>74218.764102802757</v>
      </c>
      <c r="CD89" s="159">
        <v>76509.776900921206</v>
      </c>
      <c r="CE89" s="159">
        <v>77450.470647836992</v>
      </c>
      <c r="CF89" s="160">
        <v>80804.709902565533</v>
      </c>
    </row>
    <row r="90" spans="2:84">
      <c r="B90" s="63" t="s">
        <v>329</v>
      </c>
      <c r="AH90" s="159">
        <v>0</v>
      </c>
      <c r="AI90" s="159">
        <v>0</v>
      </c>
      <c r="AJ90" s="159">
        <v>0</v>
      </c>
      <c r="AK90" s="159">
        <v>0</v>
      </c>
      <c r="AL90" s="159">
        <v>0</v>
      </c>
      <c r="AM90" s="159">
        <v>0</v>
      </c>
      <c r="AN90" s="159">
        <v>0</v>
      </c>
      <c r="AO90" s="159">
        <v>0</v>
      </c>
      <c r="AP90" s="159">
        <v>0</v>
      </c>
      <c r="AQ90" s="159">
        <v>0</v>
      </c>
      <c r="AR90" s="159">
        <v>87.672655710288723</v>
      </c>
      <c r="AS90" s="159">
        <v>61.34780199375588</v>
      </c>
      <c r="AT90" s="159">
        <v>23.711483218095033</v>
      </c>
      <c r="AU90" s="159">
        <v>8.8796744191378707</v>
      </c>
      <c r="AV90" s="159">
        <v>4.5041619462797371</v>
      </c>
      <c r="AW90" s="159">
        <v>2.5652749535453396</v>
      </c>
      <c r="AX90" s="159">
        <v>1.6332331783698781</v>
      </c>
      <c r="AY90" s="159">
        <v>2.9817466583734982</v>
      </c>
      <c r="AZ90" s="159">
        <v>0</v>
      </c>
      <c r="BA90" s="159">
        <v>0.40922813136026176</v>
      </c>
      <c r="BB90" s="159">
        <v>0.96172776140095939</v>
      </c>
      <c r="BC90" s="159">
        <v>0.38423005881703204</v>
      </c>
      <c r="BD90" s="159">
        <v>7.7121366194067911E-2</v>
      </c>
      <c r="BE90" s="159">
        <v>0.58943895882022712</v>
      </c>
      <c r="BF90" s="159">
        <v>0.576342021312089</v>
      </c>
      <c r="BG90" s="159">
        <v>0.20926433951832449</v>
      </c>
      <c r="BH90" s="159">
        <v>0.13917516575761377</v>
      </c>
      <c r="BI90" s="159">
        <v>0</v>
      </c>
      <c r="BJ90" s="159">
        <v>0</v>
      </c>
      <c r="BK90" s="159">
        <v>0</v>
      </c>
      <c r="BL90" s="159">
        <v>0</v>
      </c>
      <c r="BM90" s="159">
        <v>0</v>
      </c>
      <c r="BN90" s="159">
        <v>0</v>
      </c>
      <c r="BO90" s="159">
        <v>0</v>
      </c>
      <c r="BP90" s="159">
        <v>0</v>
      </c>
      <c r="BQ90" s="159">
        <v>0</v>
      </c>
      <c r="BR90" s="159">
        <v>0</v>
      </c>
      <c r="BS90" s="159">
        <v>0</v>
      </c>
      <c r="BT90" s="159">
        <v>0</v>
      </c>
      <c r="BU90" s="159">
        <v>0</v>
      </c>
      <c r="BV90" s="159">
        <v>0</v>
      </c>
      <c r="BW90" s="159">
        <v>0</v>
      </c>
      <c r="BX90" s="159">
        <v>0</v>
      </c>
      <c r="BY90" s="159">
        <v>0</v>
      </c>
      <c r="BZ90" s="159">
        <v>0</v>
      </c>
      <c r="CA90" s="159">
        <v>0</v>
      </c>
      <c r="CB90" s="159">
        <v>0</v>
      </c>
      <c r="CC90" s="159">
        <v>0</v>
      </c>
      <c r="CD90" s="159">
        <v>0</v>
      </c>
      <c r="CE90" s="159">
        <v>0</v>
      </c>
      <c r="CF90" s="160">
        <v>0</v>
      </c>
    </row>
    <row r="91" spans="2:84" ht="26.25" customHeight="1">
      <c r="B91" s="109" t="s">
        <v>459</v>
      </c>
      <c r="AH91" s="159"/>
      <c r="AI91" s="159"/>
      <c r="AJ91" s="159"/>
      <c r="AK91" s="159"/>
      <c r="AL91" s="159"/>
      <c r="AM91" s="159"/>
      <c r="AN91" s="159"/>
      <c r="AO91" s="159"/>
      <c r="AP91" s="159"/>
      <c r="AQ91" s="159"/>
      <c r="AR91" s="159"/>
      <c r="AS91" s="159"/>
      <c r="AT91" s="159"/>
      <c r="AU91" s="159"/>
      <c r="AV91" s="159"/>
      <c r="AW91" s="159"/>
      <c r="AX91" s="159"/>
      <c r="AY91" s="159"/>
      <c r="AZ91" s="159"/>
      <c r="BA91" s="159"/>
      <c r="BB91" s="159"/>
      <c r="BC91" s="159"/>
      <c r="BD91" s="159"/>
      <c r="BE91" s="159"/>
      <c r="BF91" s="159"/>
      <c r="BG91" s="159"/>
      <c r="BH91" s="260" t="str">
        <f>'Table 3a'!BH91</f>
        <v>Definition change -&gt;</v>
      </c>
      <c r="BI91" s="159"/>
      <c r="BJ91" s="159"/>
      <c r="BK91" s="159"/>
      <c r="BL91" s="260" t="str">
        <f>'Table 3a'!BL91</f>
        <v>Definition change -&gt;</v>
      </c>
      <c r="BM91" s="159"/>
      <c r="BN91" s="159"/>
      <c r="BO91" s="159"/>
      <c r="BP91" s="159"/>
      <c r="BQ91" s="159"/>
      <c r="BR91" s="159"/>
      <c r="BS91" s="159"/>
      <c r="BT91" s="159"/>
      <c r="BU91" s="159"/>
      <c r="BV91" s="159"/>
      <c r="BW91" s="159"/>
      <c r="BX91" s="159"/>
      <c r="BY91" s="159"/>
      <c r="BZ91" s="159"/>
      <c r="CA91" s="159"/>
      <c r="CB91" s="159"/>
      <c r="CC91" s="159"/>
      <c r="CD91" s="159"/>
      <c r="CE91" s="159"/>
      <c r="CF91" s="160"/>
    </row>
    <row r="92" spans="2:84">
      <c r="B92" s="63" t="s">
        <v>460</v>
      </c>
      <c r="AH92" s="159">
        <v>6297.093022839249</v>
      </c>
      <c r="AI92" s="159">
        <v>6006.6670518285973</v>
      </c>
      <c r="AJ92" s="159">
        <v>6235.1591541799089</v>
      </c>
      <c r="AK92" s="159">
        <v>8011.5921205423547</v>
      </c>
      <c r="AL92" s="159">
        <v>8609.9634207828658</v>
      </c>
      <c r="AM92" s="159">
        <v>9186.9437450592086</v>
      </c>
      <c r="AN92" s="159">
        <v>10005.583474841724</v>
      </c>
      <c r="AO92" s="159">
        <v>10700.984990861913</v>
      </c>
      <c r="AP92" s="159">
        <v>11065.415490906034</v>
      </c>
      <c r="AQ92" s="159">
        <v>11017.529192523461</v>
      </c>
      <c r="AR92" s="159">
        <v>11477.761367562774</v>
      </c>
      <c r="AS92" s="159">
        <v>12050.962206590268</v>
      </c>
      <c r="AT92" s="159">
        <v>12795.543627991383</v>
      </c>
      <c r="AU92" s="159">
        <v>12506.680694932425</v>
      </c>
      <c r="AV92" s="159">
        <v>14723.247563350515</v>
      </c>
      <c r="AW92" s="159">
        <v>15911.178038401162</v>
      </c>
      <c r="AX92" s="159">
        <v>16185.814201333078</v>
      </c>
      <c r="AY92" s="159">
        <v>15969.735488386443</v>
      </c>
      <c r="AZ92" s="159">
        <v>15642.63817621632</v>
      </c>
      <c r="BA92" s="159">
        <v>15715.376295437458</v>
      </c>
      <c r="BB92" s="159">
        <v>15422.568597511949</v>
      </c>
      <c r="BC92" s="159">
        <v>15833.12632908727</v>
      </c>
      <c r="BD92" s="159">
        <v>16706.773086351437</v>
      </c>
      <c r="BE92" s="159">
        <v>17741.867515065736</v>
      </c>
      <c r="BF92" s="159">
        <v>18027.796448368616</v>
      </c>
      <c r="BG92" s="159">
        <v>17966.488609747779</v>
      </c>
      <c r="BH92" s="239">
        <v>19752.640908386562</v>
      </c>
      <c r="BI92" s="159">
        <v>19983.068008406633</v>
      </c>
      <c r="BJ92" s="159">
        <v>20858.504708719978</v>
      </c>
      <c r="BK92" s="159">
        <v>21255.550459665679</v>
      </c>
      <c r="BL92" s="239">
        <v>21040.063775800831</v>
      </c>
      <c r="BM92" s="159">
        <v>21846.482535313095</v>
      </c>
      <c r="BN92" s="159">
        <v>21883.11744464474</v>
      </c>
      <c r="BO92" s="159">
        <v>21234.585708757448</v>
      </c>
      <c r="BP92" s="159">
        <v>20358.530276363461</v>
      </c>
      <c r="BQ92" s="159">
        <v>16984.295302547711</v>
      </c>
      <c r="BR92" s="159">
        <v>16317.299473376626</v>
      </c>
      <c r="BS92" s="159">
        <v>15604.284535259296</v>
      </c>
      <c r="BT92" s="159">
        <v>14635.29310741705</v>
      </c>
      <c r="BU92" s="159">
        <v>13978.440337116861</v>
      </c>
      <c r="BV92" s="159">
        <v>13222.612186103523</v>
      </c>
      <c r="BW92" s="159">
        <v>12734.429140936645</v>
      </c>
      <c r="BX92" s="159">
        <v>12161.353789224686</v>
      </c>
      <c r="BY92" s="159">
        <v>11907.863293525274</v>
      </c>
      <c r="BZ92" s="159">
        <v>11511.07965609078</v>
      </c>
      <c r="CA92" s="159">
        <v>11450.719237874782</v>
      </c>
      <c r="CB92" s="159">
        <v>12043.013595749757</v>
      </c>
      <c r="CC92" s="159">
        <v>11966.094120486265</v>
      </c>
      <c r="CD92" s="159">
        <v>11692.398122904462</v>
      </c>
      <c r="CE92" s="159">
        <v>11480.875047119358</v>
      </c>
      <c r="CF92" s="160">
        <v>11538.194996241296</v>
      </c>
    </row>
    <row r="93" spans="2:84">
      <c r="B93" s="63" t="s">
        <v>452</v>
      </c>
      <c r="AH93" s="159">
        <v>1228.8444834485556</v>
      </c>
      <c r="AI93" s="159">
        <v>1177.1860051322376</v>
      </c>
      <c r="AJ93" s="159">
        <v>1212.3920577572046</v>
      </c>
      <c r="AK93" s="159">
        <v>1448.4329345501674</v>
      </c>
      <c r="AL93" s="159">
        <v>1733.3824662758395</v>
      </c>
      <c r="AM93" s="159">
        <v>1936.5968693357061</v>
      </c>
      <c r="AN93" s="159">
        <v>2089.7128142835941</v>
      </c>
      <c r="AO93" s="159">
        <v>2319.8152384172909</v>
      </c>
      <c r="AP93" s="159">
        <v>2627.3778717169798</v>
      </c>
      <c r="AQ93" s="159">
        <v>2651.3953564943536</v>
      </c>
      <c r="AR93" s="159">
        <v>2785.0887377681315</v>
      </c>
      <c r="AS93" s="159">
        <v>3185.2699872111698</v>
      </c>
      <c r="AT93" s="159">
        <v>3731.2364360347215</v>
      </c>
      <c r="AU93" s="159">
        <v>4390.8645860416555</v>
      </c>
      <c r="AV93" s="159">
        <v>5794.8750803228422</v>
      </c>
      <c r="AW93" s="159">
        <v>7158.3948284390754</v>
      </c>
      <c r="AX93" s="159">
        <v>8430.51058367101</v>
      </c>
      <c r="AY93" s="159">
        <v>9524.0812535962086</v>
      </c>
      <c r="AZ93" s="159">
        <v>10185.940707985521</v>
      </c>
      <c r="BA93" s="159">
        <v>10873.628563994615</v>
      </c>
      <c r="BB93" s="159">
        <v>11454.439270504272</v>
      </c>
      <c r="BC93" s="159">
        <v>12047.368881341599</v>
      </c>
      <c r="BD93" s="159">
        <v>12833.331580336519</v>
      </c>
      <c r="BE93" s="159">
        <v>13750.333555867921</v>
      </c>
      <c r="BF93" s="159">
        <v>14381.745400517437</v>
      </c>
      <c r="BG93" s="159">
        <v>14601.622698588062</v>
      </c>
      <c r="BH93" s="239">
        <v>14201.569913442483</v>
      </c>
      <c r="BI93" s="159">
        <v>14131.952966377197</v>
      </c>
      <c r="BJ93" s="159">
        <v>14255.216027396533</v>
      </c>
      <c r="BK93" s="159">
        <v>15070.209652443777</v>
      </c>
      <c r="BL93" s="239">
        <v>15589.80937262358</v>
      </c>
      <c r="BM93" s="159">
        <v>17074.216424506794</v>
      </c>
      <c r="BN93" s="159">
        <v>17613.526757181167</v>
      </c>
      <c r="BO93" s="159">
        <v>18188.287881040927</v>
      </c>
      <c r="BP93" s="159">
        <v>19277.770145513652</v>
      </c>
      <c r="BQ93" s="159">
        <v>18829.621636087555</v>
      </c>
      <c r="BR93" s="159">
        <v>20890.648563086077</v>
      </c>
      <c r="BS93" s="159">
        <v>21844.972558820566</v>
      </c>
      <c r="BT93" s="159">
        <v>21508.257888059466</v>
      </c>
      <c r="BU93" s="159">
        <v>21469.494054383853</v>
      </c>
      <c r="BV93" s="159">
        <v>20367.872649855413</v>
      </c>
      <c r="BW93" s="159">
        <v>17770.232581291715</v>
      </c>
      <c r="BX93" s="159">
        <v>16048.12212930643</v>
      </c>
      <c r="BY93" s="159">
        <v>14960.483646591692</v>
      </c>
      <c r="BZ93" s="159">
        <v>13063.379438225653</v>
      </c>
      <c r="CA93" s="159">
        <v>12335.626615368092</v>
      </c>
      <c r="CB93" s="159">
        <v>12151.686721589436</v>
      </c>
      <c r="CC93" s="159">
        <v>10774.591682115592</v>
      </c>
      <c r="CD93" s="159">
        <v>9564.9158740792045</v>
      </c>
      <c r="CE93" s="159">
        <v>8779.7394785762081</v>
      </c>
      <c r="CF93" s="160">
        <v>6545.7589636142056</v>
      </c>
    </row>
    <row r="94" spans="2:84">
      <c r="B94" s="63" t="s">
        <v>453</v>
      </c>
      <c r="AH94" s="159">
        <v>3555.9420484234452</v>
      </c>
      <c r="AI94" s="159">
        <v>3306.9813273455484</v>
      </c>
      <c r="AJ94" s="159">
        <v>3530.1045112455695</v>
      </c>
      <c r="AK94" s="159">
        <v>4543.3769256438427</v>
      </c>
      <c r="AL94" s="159">
        <v>5582.4915625508775</v>
      </c>
      <c r="AM94" s="159">
        <v>6370.2667396299003</v>
      </c>
      <c r="AN94" s="159">
        <v>6775.0850006142409</v>
      </c>
      <c r="AO94" s="159">
        <v>7457.1841980118534</v>
      </c>
      <c r="AP94" s="159">
        <v>7971.5738949048364</v>
      </c>
      <c r="AQ94" s="159">
        <v>7993.5419468477576</v>
      </c>
      <c r="AR94" s="159">
        <v>7037.0032345214468</v>
      </c>
      <c r="AS94" s="159">
        <v>7357.4430215828861</v>
      </c>
      <c r="AT94" s="159">
        <v>8071.8341870231343</v>
      </c>
      <c r="AU94" s="159">
        <v>9554.2069058789366</v>
      </c>
      <c r="AV94" s="159">
        <v>11573.045326272619</v>
      </c>
      <c r="AW94" s="159">
        <v>12903.91421383534</v>
      </c>
      <c r="AX94" s="159">
        <v>14027.459390097794</v>
      </c>
      <c r="AY94" s="159">
        <v>14762.140740093448</v>
      </c>
      <c r="AZ94" s="159">
        <v>15044.66544563183</v>
      </c>
      <c r="BA94" s="159">
        <v>15000.157191380455</v>
      </c>
      <c r="BB94" s="159">
        <v>14816.284846424411</v>
      </c>
      <c r="BC94" s="159">
        <v>14358.797148433598</v>
      </c>
      <c r="BD94" s="159">
        <v>12998.827876111191</v>
      </c>
      <c r="BE94" s="159">
        <v>13174.719244023705</v>
      </c>
      <c r="BF94" s="159">
        <v>13390.67465764561</v>
      </c>
      <c r="BG94" s="159">
        <v>13810.523771636384</v>
      </c>
      <c r="BH94" s="239">
        <v>13436.475536094533</v>
      </c>
      <c r="BI94" s="159">
        <v>12610.096922906598</v>
      </c>
      <c r="BJ94" s="159">
        <v>11987.43998422691</v>
      </c>
      <c r="BK94" s="159">
        <v>11749.224405048588</v>
      </c>
      <c r="BL94" s="239">
        <v>9975.5769289414839</v>
      </c>
      <c r="BM94" s="159">
        <v>9735.5230262504556</v>
      </c>
      <c r="BN94" s="159">
        <v>8924.4184223933826</v>
      </c>
      <c r="BO94" s="159">
        <v>7979.9548760067828</v>
      </c>
      <c r="BP94" s="159">
        <v>7178.6205856184442</v>
      </c>
      <c r="BQ94" s="159">
        <v>5847.6451456668065</v>
      </c>
      <c r="BR94" s="159">
        <v>5299.5308543042211</v>
      </c>
      <c r="BS94" s="159">
        <v>4902.9512872188998</v>
      </c>
      <c r="BT94" s="159">
        <v>4381.4250972534419</v>
      </c>
      <c r="BU94" s="159">
        <v>3975.3091638815254</v>
      </c>
      <c r="BV94" s="159">
        <v>3330.5587748088442</v>
      </c>
      <c r="BW94" s="159">
        <v>2214.7473825373313</v>
      </c>
      <c r="BX94" s="159">
        <v>1578.627545847181</v>
      </c>
      <c r="BY94" s="159">
        <v>1098.3590043931902</v>
      </c>
      <c r="BZ94" s="159">
        <v>857.0293648357208</v>
      </c>
      <c r="CA94" s="159">
        <v>595.5398598189123</v>
      </c>
      <c r="CB94" s="159">
        <v>456.60851874614337</v>
      </c>
      <c r="CC94" s="159">
        <v>75.494281160182013</v>
      </c>
      <c r="CD94" s="159">
        <v>0.18563281059224274</v>
      </c>
      <c r="CE94" s="159">
        <v>0</v>
      </c>
      <c r="CF94" s="160">
        <v>0</v>
      </c>
    </row>
    <row r="95" spans="2:84">
      <c r="B95" s="63" t="s">
        <v>454</v>
      </c>
      <c r="AH95" s="159">
        <v>4445.0068396512343</v>
      </c>
      <c r="AI95" s="159">
        <v>3989.3525729481385</v>
      </c>
      <c r="AJ95" s="159">
        <v>4849.5682310288184</v>
      </c>
      <c r="AK95" s="159">
        <v>7899.6538602442697</v>
      </c>
      <c r="AL95" s="159">
        <v>11628.255682388433</v>
      </c>
      <c r="AM95" s="159">
        <v>13831.378693097648</v>
      </c>
      <c r="AN95" s="159">
        <v>14900.840067441541</v>
      </c>
      <c r="AO95" s="159">
        <v>15919.047088824163</v>
      </c>
      <c r="AP95" s="159">
        <v>15907.631947132762</v>
      </c>
      <c r="AQ95" s="159">
        <v>14174.873819339469</v>
      </c>
      <c r="AR95" s="159">
        <v>10602.549085735662</v>
      </c>
      <c r="AS95" s="159">
        <v>9038.736849893794</v>
      </c>
      <c r="AT95" s="159">
        <v>9528.251053096099</v>
      </c>
      <c r="AU95" s="159">
        <v>12451.502093836454</v>
      </c>
      <c r="AV95" s="159">
        <v>16054.990956059597</v>
      </c>
      <c r="AW95" s="159">
        <v>16657.951069689505</v>
      </c>
      <c r="AX95" s="159">
        <v>15465.300631117514</v>
      </c>
      <c r="AY95" s="159">
        <v>14136.404058745808</v>
      </c>
      <c r="AZ95" s="159">
        <v>12240.874546213219</v>
      </c>
      <c r="BA95" s="159">
        <v>9907.349046034502</v>
      </c>
      <c r="BB95" s="159">
        <v>8550.0204629416585</v>
      </c>
      <c r="BC95" s="159">
        <v>7543.0911368978095</v>
      </c>
      <c r="BD95" s="159">
        <v>6567.8178058270705</v>
      </c>
      <c r="BE95" s="159">
        <v>5738.4596605915694</v>
      </c>
      <c r="BF95" s="159">
        <v>5647.3676943507462</v>
      </c>
      <c r="BG95" s="159">
        <v>5239.9574230777107</v>
      </c>
      <c r="BH95" s="239">
        <v>4902.9875266377649</v>
      </c>
      <c r="BI95" s="159">
        <v>5023.6582242029699</v>
      </c>
      <c r="BJ95" s="159">
        <v>5232.8820166272171</v>
      </c>
      <c r="BK95" s="159">
        <v>4998.6705404759996</v>
      </c>
      <c r="BL95" s="239">
        <v>5837.2356375280997</v>
      </c>
      <c r="BM95" s="159">
        <v>9650.5499389537963</v>
      </c>
      <c r="BN95" s="159">
        <v>10104.962910208546</v>
      </c>
      <c r="BO95" s="159">
        <v>11114.111522134075</v>
      </c>
      <c r="BP95" s="159">
        <v>11716.706991601601</v>
      </c>
      <c r="BQ95" s="159">
        <v>9242.6211395132996</v>
      </c>
      <c r="BR95" s="159">
        <v>6612.4715509678826</v>
      </c>
      <c r="BS95" s="159">
        <v>5039.2899287309629</v>
      </c>
      <c r="BT95" s="159">
        <v>4081.9542749496595</v>
      </c>
      <c r="BU95" s="159">
        <v>3581.6884930730421</v>
      </c>
      <c r="BV95" s="159">
        <v>2725.9141292856511</v>
      </c>
      <c r="BW95" s="159">
        <v>1339.5377053774396</v>
      </c>
      <c r="BX95" s="159">
        <v>910.91689854369724</v>
      </c>
      <c r="BY95" s="159">
        <v>634.15018203110492</v>
      </c>
      <c r="BZ95" s="159">
        <v>414.66945378637627</v>
      </c>
      <c r="CA95" s="159">
        <v>241.11707605065618</v>
      </c>
      <c r="CB95" s="159">
        <v>0</v>
      </c>
      <c r="CC95" s="159">
        <v>0</v>
      </c>
      <c r="CD95" s="159">
        <v>0</v>
      </c>
      <c r="CE95" s="159">
        <v>0</v>
      </c>
      <c r="CF95" s="160">
        <v>0</v>
      </c>
    </row>
    <row r="96" spans="2:84">
      <c r="B96" s="63" t="s">
        <v>455</v>
      </c>
      <c r="AH96" s="159">
        <v>301.10092354905487</v>
      </c>
      <c r="AI96" s="159">
        <v>310.09874825307861</v>
      </c>
      <c r="AJ96" s="159">
        <v>352.08469111983436</v>
      </c>
      <c r="AK96" s="159">
        <v>481.7299265496253</v>
      </c>
      <c r="AL96" s="159">
        <v>624.93969244925347</v>
      </c>
      <c r="AM96" s="159">
        <v>778.15398507593306</v>
      </c>
      <c r="AN96" s="159">
        <v>842.25525790337633</v>
      </c>
      <c r="AO96" s="159">
        <v>841.78737669357224</v>
      </c>
      <c r="AP96" s="159">
        <v>978.48057010879609</v>
      </c>
      <c r="AQ96" s="159">
        <v>1134.8556127979762</v>
      </c>
      <c r="AR96" s="159">
        <v>2006.8803075680773</v>
      </c>
      <c r="AS96" s="159">
        <v>2064.846001503784</v>
      </c>
      <c r="AT96" s="159">
        <v>2647.5592813537855</v>
      </c>
      <c r="AU96" s="159">
        <v>2953.2258824968576</v>
      </c>
      <c r="AV96" s="159">
        <v>3192.1572583947077</v>
      </c>
      <c r="AW96" s="159">
        <v>3752.3431039824545</v>
      </c>
      <c r="AX96" s="159">
        <v>4318.4088202230587</v>
      </c>
      <c r="AY96" s="159">
        <v>5055.8940302610454</v>
      </c>
      <c r="AZ96" s="159">
        <v>5438.4917876100899</v>
      </c>
      <c r="BA96" s="159">
        <v>5712.6845446764564</v>
      </c>
      <c r="BB96" s="159">
        <v>5404.3738319808199</v>
      </c>
      <c r="BC96" s="159">
        <v>4295.4991542917114</v>
      </c>
      <c r="BD96" s="159">
        <v>2479.728788502729</v>
      </c>
      <c r="BE96" s="159">
        <v>2449.5195439052586</v>
      </c>
      <c r="BF96" s="159">
        <v>2470.1028796565924</v>
      </c>
      <c r="BG96" s="159">
        <v>2798.3248563531474</v>
      </c>
      <c r="BH96" s="239">
        <v>3215.5028049941006</v>
      </c>
      <c r="BI96" s="159">
        <v>3298.3703438998805</v>
      </c>
      <c r="BJ96" s="159">
        <v>3781.2157606940418</v>
      </c>
      <c r="BK96" s="159">
        <v>3967.2011007678434</v>
      </c>
      <c r="BL96" s="239">
        <v>6109.3369197207712</v>
      </c>
      <c r="BM96" s="159">
        <v>7542.3736161745783</v>
      </c>
      <c r="BN96" s="159">
        <v>8968.7597342855843</v>
      </c>
      <c r="BO96" s="159">
        <v>9407.255845205591</v>
      </c>
      <c r="BP96" s="159">
        <v>10126.215821499376</v>
      </c>
      <c r="BQ96" s="159">
        <v>9590.6918768549403</v>
      </c>
      <c r="BR96" s="159">
        <v>10155.276068737649</v>
      </c>
      <c r="BS96" s="159">
        <v>10342.275264468661</v>
      </c>
      <c r="BT96" s="159">
        <v>9871.562930023616</v>
      </c>
      <c r="BU96" s="159">
        <v>9255.5673521731023</v>
      </c>
      <c r="BV96" s="159">
        <v>8397.2081499721062</v>
      </c>
      <c r="BW96" s="159">
        <v>7327.385793808241</v>
      </c>
      <c r="BX96" s="159">
        <v>6512.2795740496949</v>
      </c>
      <c r="BY96" s="159">
        <v>5839.6356826056972</v>
      </c>
      <c r="BZ96" s="159">
        <v>5443.4008185808589</v>
      </c>
      <c r="CA96" s="159">
        <v>4809.8486483036413</v>
      </c>
      <c r="CB96" s="159">
        <v>4772.4578809738623</v>
      </c>
      <c r="CC96" s="159">
        <v>2135.6118912258935</v>
      </c>
      <c r="CD96" s="159">
        <v>1686.6677644120459</v>
      </c>
      <c r="CE96" s="159">
        <v>1726.5893954994435</v>
      </c>
      <c r="CF96" s="160">
        <v>1755.1068217406219</v>
      </c>
    </row>
    <row r="97" spans="1:84" ht="24.75" customHeight="1">
      <c r="B97" s="63" t="s">
        <v>461</v>
      </c>
      <c r="AH97" s="159"/>
      <c r="AI97" s="159"/>
      <c r="AJ97" s="159"/>
      <c r="AK97" s="159"/>
      <c r="AL97" s="159"/>
      <c r="AM97" s="159"/>
      <c r="AN97" s="159"/>
      <c r="AO97" s="159"/>
      <c r="AP97" s="159"/>
      <c r="AQ97" s="159"/>
      <c r="AR97" s="159"/>
      <c r="AS97" s="159"/>
      <c r="AT97" s="159"/>
      <c r="AU97" s="159"/>
      <c r="AV97" s="159"/>
      <c r="AW97" s="159"/>
      <c r="AX97" s="159"/>
      <c r="AY97" s="159"/>
      <c r="AZ97" s="159"/>
      <c r="BA97" s="159"/>
      <c r="BB97" s="159"/>
      <c r="BC97" s="159"/>
      <c r="BD97" s="159"/>
      <c r="BE97" s="159"/>
      <c r="BF97" s="159"/>
      <c r="BG97" s="159"/>
      <c r="BH97" s="159"/>
      <c r="BI97" s="159"/>
      <c r="BJ97" s="159"/>
      <c r="BK97" s="159"/>
      <c r="BL97" s="159"/>
      <c r="BM97" s="159"/>
      <c r="BN97" s="159"/>
      <c r="BO97" s="159"/>
      <c r="BP97" s="159"/>
      <c r="BQ97" s="159">
        <v>7.6756497523857226</v>
      </c>
      <c r="BR97" s="159">
        <v>72.695310204116481</v>
      </c>
      <c r="BS97" s="159">
        <v>630.98428530492924</v>
      </c>
      <c r="BT97" s="159">
        <v>1993.0194960944225</v>
      </c>
      <c r="BU97" s="159">
        <v>4111.4497708978206</v>
      </c>
      <c r="BV97" s="159">
        <v>9858.4599455340776</v>
      </c>
      <c r="BW97" s="159">
        <v>21770.325436285955</v>
      </c>
      <c r="BX97" s="159">
        <v>43025.457792573841</v>
      </c>
      <c r="BY97" s="159">
        <v>46331.647463061301</v>
      </c>
      <c r="BZ97" s="159">
        <v>44495.227319719772</v>
      </c>
      <c r="CA97" s="159">
        <v>51424.419505472782</v>
      </c>
      <c r="CB97" s="159">
        <v>63979.439121482079</v>
      </c>
      <c r="CC97" s="159">
        <v>74218.764102802757</v>
      </c>
      <c r="CD97" s="159">
        <v>76509.776900921206</v>
      </c>
      <c r="CE97" s="159">
        <v>77450.470647836992</v>
      </c>
      <c r="CF97" s="160">
        <v>80804.709902565533</v>
      </c>
    </row>
    <row r="98" spans="1:84" ht="26.25" customHeight="1">
      <c r="B98" s="65" t="s">
        <v>456</v>
      </c>
      <c r="AH98" s="159">
        <v>6297.093022839249</v>
      </c>
      <c r="AI98" s="159">
        <v>6006.6670518285973</v>
      </c>
      <c r="AJ98" s="159">
        <v>6235.1591541799089</v>
      </c>
      <c r="AK98" s="159">
        <v>8011.5921205423547</v>
      </c>
      <c r="AL98" s="159">
        <v>8609.9634207828658</v>
      </c>
      <c r="AM98" s="159">
        <v>9186.9437450592086</v>
      </c>
      <c r="AN98" s="159">
        <v>10005.583474841724</v>
      </c>
      <c r="AO98" s="159">
        <v>10700.984990861913</v>
      </c>
      <c r="AP98" s="159">
        <v>11065.415490906034</v>
      </c>
      <c r="AQ98" s="159">
        <v>11017.529192523461</v>
      </c>
      <c r="AR98" s="159">
        <v>11477.761367562774</v>
      </c>
      <c r="AS98" s="159">
        <v>12050.962206590268</v>
      </c>
      <c r="AT98" s="159">
        <v>12795.543627991383</v>
      </c>
      <c r="AU98" s="159">
        <v>12506.680694932425</v>
      </c>
      <c r="AV98" s="159">
        <v>14723.247563350515</v>
      </c>
      <c r="AW98" s="159">
        <v>15911.178038401162</v>
      </c>
      <c r="AX98" s="159">
        <v>16185.814201333078</v>
      </c>
      <c r="AY98" s="159">
        <v>15969.735488386443</v>
      </c>
      <c r="AZ98" s="159">
        <v>15642.63817621632</v>
      </c>
      <c r="BA98" s="159">
        <v>15715.376295437458</v>
      </c>
      <c r="BB98" s="159">
        <v>15422.568597511949</v>
      </c>
      <c r="BC98" s="159">
        <v>15833.12632908727</v>
      </c>
      <c r="BD98" s="159">
        <v>16706.773086351437</v>
      </c>
      <c r="BE98" s="159">
        <v>17741.867515065736</v>
      </c>
      <c r="BF98" s="159">
        <v>18027.796448368616</v>
      </c>
      <c r="BG98" s="159">
        <v>17966.488609747779</v>
      </c>
      <c r="BH98" s="159">
        <v>19752.640908386562</v>
      </c>
      <c r="BI98" s="159">
        <v>19983.068008406633</v>
      </c>
      <c r="BJ98" s="159">
        <v>20897.355897721274</v>
      </c>
      <c r="BK98" s="159">
        <v>21292.829526318739</v>
      </c>
      <c r="BL98" s="159">
        <v>22230.595842418879</v>
      </c>
      <c r="BM98" s="159">
        <v>23073.876764924215</v>
      </c>
      <c r="BN98" s="159">
        <v>23206.637996748861</v>
      </c>
      <c r="BO98" s="159">
        <v>22618.710349709454</v>
      </c>
      <c r="BP98" s="159">
        <v>21616.635515191749</v>
      </c>
      <c r="BQ98" s="159">
        <v>17833.155972249635</v>
      </c>
      <c r="BR98" s="159">
        <v>17059.692937302869</v>
      </c>
      <c r="BS98" s="159">
        <v>16224.886454849177</v>
      </c>
      <c r="BT98" s="159">
        <v>15093.814496581799</v>
      </c>
      <c r="BU98" s="159">
        <v>14257.000163517809</v>
      </c>
      <c r="BV98" s="159">
        <v>13346.707982462414</v>
      </c>
      <c r="BW98" s="159">
        <v>12836.687160136962</v>
      </c>
      <c r="BX98" s="159">
        <v>12223.996848772695</v>
      </c>
      <c r="BY98" s="159">
        <v>11929.692362454522</v>
      </c>
      <c r="BZ98" s="159">
        <v>11548.591478908385</v>
      </c>
      <c r="CA98" s="159">
        <v>11523.60948346817</v>
      </c>
      <c r="CB98" s="159">
        <v>12101.811267835008</v>
      </c>
      <c r="CC98" s="159">
        <v>12025.414137886386</v>
      </c>
      <c r="CD98" s="159">
        <v>11764.360240833017</v>
      </c>
      <c r="CE98" s="159">
        <v>11540.368089820204</v>
      </c>
      <c r="CF98" s="160">
        <v>11580.089640545719</v>
      </c>
    </row>
    <row r="99" spans="1:84">
      <c r="B99" s="65" t="s">
        <v>433</v>
      </c>
      <c r="AH99" s="159">
        <v>9530.8942950722903</v>
      </c>
      <c r="AI99" s="159">
        <v>8783.6186536790046</v>
      </c>
      <c r="AJ99" s="159">
        <v>9944.1494911514274</v>
      </c>
      <c r="AK99" s="159">
        <v>14373.193646987906</v>
      </c>
      <c r="AL99" s="159">
        <v>19569.069403664405</v>
      </c>
      <c r="AM99" s="159">
        <v>22916.396287139189</v>
      </c>
      <c r="AN99" s="159">
        <v>24607.893140242752</v>
      </c>
      <c r="AO99" s="159">
        <v>26537.83390194688</v>
      </c>
      <c r="AP99" s="159">
        <v>27485.064283863376</v>
      </c>
      <c r="AQ99" s="159">
        <v>25954.666735479557</v>
      </c>
      <c r="AR99" s="159">
        <v>22431.521365593318</v>
      </c>
      <c r="AS99" s="159">
        <v>21646.295860191636</v>
      </c>
      <c r="AT99" s="159">
        <v>23978.880957507736</v>
      </c>
      <c r="AU99" s="159">
        <v>29349.79946825391</v>
      </c>
      <c r="AV99" s="159">
        <v>36615.068621049766</v>
      </c>
      <c r="AW99" s="159">
        <v>40472.603215946379</v>
      </c>
      <c r="AX99" s="159">
        <v>42241.679425109374</v>
      </c>
      <c r="AY99" s="159">
        <v>43478.520082696508</v>
      </c>
      <c r="AZ99" s="159">
        <v>42909.97248744066</v>
      </c>
      <c r="BA99" s="159">
        <v>41493.819346086028</v>
      </c>
      <c r="BB99" s="159">
        <v>40225.118411851159</v>
      </c>
      <c r="BC99" s="159">
        <v>38244.756320964727</v>
      </c>
      <c r="BD99" s="159">
        <v>34879.70605077751</v>
      </c>
      <c r="BE99" s="159">
        <v>35113.032004388457</v>
      </c>
      <c r="BF99" s="159">
        <v>35889.890632170383</v>
      </c>
      <c r="BG99" s="159">
        <v>36450.428749655308</v>
      </c>
      <c r="BH99" s="159">
        <v>35756.535781168881</v>
      </c>
      <c r="BI99" s="159">
        <v>35064.078457386648</v>
      </c>
      <c r="BJ99" s="159">
        <v>35475.995729156675</v>
      </c>
      <c r="BK99" s="159">
        <v>36005.257420646456</v>
      </c>
      <c r="BL99" s="159">
        <v>36321.426792195889</v>
      </c>
      <c r="BM99" s="159">
        <v>42775.268776274497</v>
      </c>
      <c r="BN99" s="159">
        <v>44288.147271964546</v>
      </c>
      <c r="BO99" s="159">
        <v>45305.485483435368</v>
      </c>
      <c r="BP99" s="159">
        <v>47041.208305404783</v>
      </c>
      <c r="BQ99" s="159">
        <v>42669.39477817306</v>
      </c>
      <c r="BR99" s="159">
        <v>42288.228883373704</v>
      </c>
      <c r="BS99" s="159">
        <v>42139.871404954138</v>
      </c>
      <c r="BT99" s="159">
        <v>41377.698297215858</v>
      </c>
      <c r="BU99" s="159">
        <v>42114.949008008392</v>
      </c>
      <c r="BV99" s="159">
        <v>44555.917853097191</v>
      </c>
      <c r="BW99" s="159">
        <v>50319.970880100358</v>
      </c>
      <c r="BX99" s="159">
        <v>68012.760880772839</v>
      </c>
      <c r="BY99" s="159">
        <v>68842.446909753737</v>
      </c>
      <c r="BZ99" s="159">
        <v>64236.19457233078</v>
      </c>
      <c r="CA99" s="159">
        <v>69333.661459420691</v>
      </c>
      <c r="CB99" s="159">
        <v>81399.788208726051</v>
      </c>
      <c r="CC99" s="159">
        <v>87149.78135595833</v>
      </c>
      <c r="CD99" s="159">
        <v>87689.584054294493</v>
      </c>
      <c r="CE99" s="159">
        <v>87897.306479211795</v>
      </c>
      <c r="CF99" s="160">
        <v>89063.681043615943</v>
      </c>
    </row>
    <row r="100" spans="1:84" s="109" customFormat="1">
      <c r="A100" s="171"/>
      <c r="B100" s="109" t="s">
        <v>176</v>
      </c>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47">
        <f>AH99+AH98</f>
        <v>15827.987317911538</v>
      </c>
      <c r="AI100" s="47">
        <f t="shared" ref="AI100:CF100" si="0">AI99+AI98</f>
        <v>14790.285705507602</v>
      </c>
      <c r="AJ100" s="47">
        <f t="shared" si="0"/>
        <v>16179.308645331337</v>
      </c>
      <c r="AK100" s="47">
        <f t="shared" si="0"/>
        <v>22384.785767530258</v>
      </c>
      <c r="AL100" s="47">
        <f t="shared" si="0"/>
        <v>28179.032824447269</v>
      </c>
      <c r="AM100" s="47">
        <f t="shared" si="0"/>
        <v>32103.340032198397</v>
      </c>
      <c r="AN100" s="47">
        <f t="shared" si="0"/>
        <v>34613.476615084473</v>
      </c>
      <c r="AO100" s="47">
        <f t="shared" si="0"/>
        <v>37238.818892808791</v>
      </c>
      <c r="AP100" s="47">
        <f t="shared" si="0"/>
        <v>38550.47977476941</v>
      </c>
      <c r="AQ100" s="47">
        <f t="shared" si="0"/>
        <v>36972.195928003021</v>
      </c>
      <c r="AR100" s="47">
        <f t="shared" si="0"/>
        <v>33909.282733156091</v>
      </c>
      <c r="AS100" s="47">
        <f t="shared" si="0"/>
        <v>33697.258066781906</v>
      </c>
      <c r="AT100" s="47">
        <f t="shared" si="0"/>
        <v>36774.424585499117</v>
      </c>
      <c r="AU100" s="47">
        <f t="shared" si="0"/>
        <v>41856.480163186337</v>
      </c>
      <c r="AV100" s="47">
        <f t="shared" si="0"/>
        <v>51338.316184400283</v>
      </c>
      <c r="AW100" s="47">
        <f t="shared" si="0"/>
        <v>56383.781254347545</v>
      </c>
      <c r="AX100" s="47">
        <f t="shared" si="0"/>
        <v>58427.493626442454</v>
      </c>
      <c r="AY100" s="47">
        <f t="shared" si="0"/>
        <v>59448.255571082947</v>
      </c>
      <c r="AZ100" s="47">
        <f t="shared" si="0"/>
        <v>58552.610663656982</v>
      </c>
      <c r="BA100" s="47">
        <f t="shared" si="0"/>
        <v>57209.195641523489</v>
      </c>
      <c r="BB100" s="47">
        <f t="shared" si="0"/>
        <v>55647.687009363108</v>
      </c>
      <c r="BC100" s="47">
        <f t="shared" si="0"/>
        <v>54077.882650051994</v>
      </c>
      <c r="BD100" s="47">
        <f t="shared" si="0"/>
        <v>51586.479137128947</v>
      </c>
      <c r="BE100" s="47">
        <f t="shared" si="0"/>
        <v>52854.899519454193</v>
      </c>
      <c r="BF100" s="47">
        <f t="shared" si="0"/>
        <v>53917.687080538999</v>
      </c>
      <c r="BG100" s="47">
        <f t="shared" si="0"/>
        <v>54416.917359403087</v>
      </c>
      <c r="BH100" s="47">
        <f t="shared" si="0"/>
        <v>55509.176689555447</v>
      </c>
      <c r="BI100" s="47">
        <f t="shared" si="0"/>
        <v>55047.146465793281</v>
      </c>
      <c r="BJ100" s="47">
        <f t="shared" si="0"/>
        <v>56373.351626877949</v>
      </c>
      <c r="BK100" s="47">
        <f t="shared" si="0"/>
        <v>57298.086946965195</v>
      </c>
      <c r="BL100" s="47">
        <f t="shared" si="0"/>
        <v>58552.022634614768</v>
      </c>
      <c r="BM100" s="47">
        <f t="shared" si="0"/>
        <v>65849.145541198712</v>
      </c>
      <c r="BN100" s="47">
        <f t="shared" si="0"/>
        <v>67494.7852687134</v>
      </c>
      <c r="BO100" s="47">
        <f t="shared" si="0"/>
        <v>67924.195833144826</v>
      </c>
      <c r="BP100" s="47">
        <f t="shared" si="0"/>
        <v>68657.843820596536</v>
      </c>
      <c r="BQ100" s="47">
        <f t="shared" si="0"/>
        <v>60502.550750422699</v>
      </c>
      <c r="BR100" s="47">
        <f t="shared" si="0"/>
        <v>59347.921820676573</v>
      </c>
      <c r="BS100" s="47">
        <f t="shared" si="0"/>
        <v>58364.757859803314</v>
      </c>
      <c r="BT100" s="47">
        <f t="shared" si="0"/>
        <v>56471.512793797658</v>
      </c>
      <c r="BU100" s="47">
        <f t="shared" si="0"/>
        <v>56371.949171526197</v>
      </c>
      <c r="BV100" s="47">
        <f t="shared" si="0"/>
        <v>57902.625835559607</v>
      </c>
      <c r="BW100" s="47">
        <f t="shared" si="0"/>
        <v>63156.658040237322</v>
      </c>
      <c r="BX100" s="47">
        <f t="shared" si="0"/>
        <v>80236.757729545527</v>
      </c>
      <c r="BY100" s="47">
        <f t="shared" si="0"/>
        <v>80772.139272208253</v>
      </c>
      <c r="BZ100" s="47">
        <f t="shared" si="0"/>
        <v>75784.786051239163</v>
      </c>
      <c r="CA100" s="47">
        <f t="shared" si="0"/>
        <v>80857.270942888863</v>
      </c>
      <c r="CB100" s="47">
        <f t="shared" si="0"/>
        <v>93501.599476561067</v>
      </c>
      <c r="CC100" s="47">
        <f t="shared" si="0"/>
        <v>99175.195493844716</v>
      </c>
      <c r="CD100" s="47">
        <f t="shared" si="0"/>
        <v>99453.944295127512</v>
      </c>
      <c r="CE100" s="47">
        <f t="shared" si="0"/>
        <v>99437.674569031995</v>
      </c>
      <c r="CF100" s="48">
        <f t="shared" si="0"/>
        <v>100643.77068416166</v>
      </c>
    </row>
    <row r="101" spans="1:84" ht="26.25" customHeight="1">
      <c r="B101" s="109" t="s">
        <v>462</v>
      </c>
      <c r="AH101" s="159"/>
      <c r="AI101" s="159"/>
      <c r="AJ101" s="159"/>
      <c r="AK101" s="159"/>
      <c r="AL101" s="159"/>
      <c r="AM101" s="159"/>
      <c r="AN101" s="159"/>
      <c r="AO101" s="159"/>
      <c r="AP101" s="159"/>
      <c r="AQ101" s="159"/>
      <c r="AR101" s="159"/>
      <c r="AS101" s="159"/>
      <c r="AT101" s="159"/>
      <c r="AU101" s="159"/>
      <c r="AV101" s="159"/>
      <c r="AW101" s="159"/>
      <c r="AX101" s="159"/>
      <c r="AY101" s="159"/>
      <c r="AZ101" s="159"/>
      <c r="BA101" s="159"/>
      <c r="BB101" s="159"/>
      <c r="BC101" s="159"/>
      <c r="BD101" s="159"/>
      <c r="BE101" s="159"/>
      <c r="BF101" s="159"/>
      <c r="BG101" s="159"/>
      <c r="BH101" s="260" t="str">
        <f>'Table 3a'!BH101</f>
        <v>Definition change -&gt;</v>
      </c>
      <c r="BI101" s="159"/>
      <c r="BJ101" s="159"/>
      <c r="BK101" s="159"/>
      <c r="BL101" s="260" t="str">
        <f>'Table 3a'!BL101</f>
        <v>Definition change -&gt;</v>
      </c>
      <c r="BM101" s="159"/>
      <c r="BN101" s="159"/>
      <c r="BO101" s="159"/>
      <c r="BP101" s="159"/>
      <c r="BQ101" s="159"/>
      <c r="BR101" s="159"/>
      <c r="BS101" s="159"/>
      <c r="BT101" s="159"/>
      <c r="BU101" s="159"/>
      <c r="BV101" s="159"/>
      <c r="BW101" s="159"/>
      <c r="BX101" s="159"/>
      <c r="BY101" s="159"/>
      <c r="BZ101" s="159"/>
      <c r="CA101" s="159"/>
      <c r="CB101" s="159"/>
      <c r="CC101" s="159"/>
      <c r="CD101" s="159"/>
      <c r="CE101" s="159"/>
      <c r="CF101" s="160"/>
    </row>
    <row r="102" spans="1:84">
      <c r="B102" s="63" t="s">
        <v>460</v>
      </c>
      <c r="AH102" s="159">
        <v>5169.0056046462341</v>
      </c>
      <c r="AI102" s="159">
        <v>4858.2543242976881</v>
      </c>
      <c r="AJ102" s="159">
        <v>4924.2484480136836</v>
      </c>
      <c r="AK102" s="159">
        <v>6264.8165270354284</v>
      </c>
      <c r="AL102" s="159">
        <v>6589.3803637885849</v>
      </c>
      <c r="AM102" s="159">
        <v>6852.4576288338594</v>
      </c>
      <c r="AN102" s="159">
        <v>7334.8853001309217</v>
      </c>
      <c r="AO102" s="159">
        <v>7619.4659383407097</v>
      </c>
      <c r="AP102" s="159">
        <v>7531.41869146311</v>
      </c>
      <c r="AQ102" s="159">
        <v>7199.789554512422</v>
      </c>
      <c r="AR102" s="159">
        <v>7656.8813723958319</v>
      </c>
      <c r="AS102" s="159">
        <v>7656.350915353396</v>
      </c>
      <c r="AT102" s="159">
        <v>7929.2668105020175</v>
      </c>
      <c r="AU102" s="159">
        <v>8362.9027282557545</v>
      </c>
      <c r="AV102" s="159">
        <v>10033.754264498322</v>
      </c>
      <c r="AW102" s="159">
        <v>10628.233144362486</v>
      </c>
      <c r="AX102" s="159">
        <v>10909.552740146908</v>
      </c>
      <c r="AY102" s="159">
        <v>11197.257484718988</v>
      </c>
      <c r="AZ102" s="159">
        <v>11083.103081843883</v>
      </c>
      <c r="BA102" s="159">
        <v>11293.672387943261</v>
      </c>
      <c r="BB102" s="159">
        <v>11188.686672981052</v>
      </c>
      <c r="BC102" s="159">
        <v>11704.894913567057</v>
      </c>
      <c r="BD102" s="159">
        <v>12552.173268008828</v>
      </c>
      <c r="BE102" s="159">
        <v>13473.819982298846</v>
      </c>
      <c r="BF102" s="159">
        <v>14459.077372160782</v>
      </c>
      <c r="BG102" s="159">
        <v>14842.286650612043</v>
      </c>
      <c r="BH102" s="239">
        <v>16827.519105948144</v>
      </c>
      <c r="BI102" s="159">
        <v>17112.870453272029</v>
      </c>
      <c r="BJ102" s="159">
        <v>17819.358604110173</v>
      </c>
      <c r="BK102" s="159">
        <v>18225.087448194194</v>
      </c>
      <c r="BL102" s="239">
        <v>18250.678621894527</v>
      </c>
      <c r="BM102" s="159">
        <v>19016.563758511347</v>
      </c>
      <c r="BN102" s="159">
        <v>19068.549884266897</v>
      </c>
      <c r="BO102" s="159">
        <v>18537.771593497291</v>
      </c>
      <c r="BP102" s="159">
        <v>17792.761343846709</v>
      </c>
      <c r="BQ102" s="159">
        <v>16984.295302547711</v>
      </c>
      <c r="BR102" s="159">
        <v>16317.299473376626</v>
      </c>
      <c r="BS102" s="159">
        <v>15604.284535259296</v>
      </c>
      <c r="BT102" s="159">
        <v>14635.29310741705</v>
      </c>
      <c r="BU102" s="159">
        <v>13978.440337116861</v>
      </c>
      <c r="BV102" s="159">
        <v>13222.612186103523</v>
      </c>
      <c r="BW102" s="159">
        <v>12734.429140936645</v>
      </c>
      <c r="BX102" s="159">
        <v>12161.353789224686</v>
      </c>
      <c r="BY102" s="159">
        <v>11907.863293525274</v>
      </c>
      <c r="BZ102" s="159">
        <v>11511.07965609078</v>
      </c>
      <c r="CA102" s="159">
        <v>11450.719237874782</v>
      </c>
      <c r="CB102" s="159">
        <v>12043.013595749757</v>
      </c>
      <c r="CC102" s="159">
        <v>11966.094120486265</v>
      </c>
      <c r="CD102" s="159">
        <v>11692.398122904462</v>
      </c>
      <c r="CE102" s="159">
        <v>11480.875047119358</v>
      </c>
      <c r="CF102" s="160">
        <v>11538.194996241296</v>
      </c>
    </row>
    <row r="103" spans="1:84">
      <c r="B103" s="63" t="s">
        <v>452</v>
      </c>
      <c r="AH103" s="159">
        <v>1022.9749987451016</v>
      </c>
      <c r="AI103" s="159">
        <v>965.48167024283487</v>
      </c>
      <c r="AJ103" s="159">
        <v>977.4807166468396</v>
      </c>
      <c r="AK103" s="159">
        <v>1142.5802308567791</v>
      </c>
      <c r="AL103" s="159">
        <v>1382.3249959702418</v>
      </c>
      <c r="AM103" s="159">
        <v>1505.0797849072521</v>
      </c>
      <c r="AN103" s="159">
        <v>1579.9950725673652</v>
      </c>
      <c r="AO103" s="159">
        <v>1701.4578570096796</v>
      </c>
      <c r="AP103" s="159">
        <v>1888.323360395412</v>
      </c>
      <c r="AQ103" s="159">
        <v>1825.6598084001753</v>
      </c>
      <c r="AR103" s="159">
        <v>1941.0608021442652</v>
      </c>
      <c r="AS103" s="159">
        <v>2122.6651410741383</v>
      </c>
      <c r="AT103" s="159">
        <v>2519.144129267585</v>
      </c>
      <c r="AU103" s="159">
        <v>3021.8386387998989</v>
      </c>
      <c r="AV103" s="159">
        <v>4009.066514871954</v>
      </c>
      <c r="AW103" s="159">
        <v>4993.5869028433644</v>
      </c>
      <c r="AX103" s="159">
        <v>6237.6910312377731</v>
      </c>
      <c r="AY103" s="159">
        <v>7205.164005656693</v>
      </c>
      <c r="AZ103" s="159">
        <v>7761.4700543658482</v>
      </c>
      <c r="BA103" s="159">
        <v>8289.1872461779367</v>
      </c>
      <c r="BB103" s="159">
        <v>8768.9561400010753</v>
      </c>
      <c r="BC103" s="159">
        <v>9195.4533687231797</v>
      </c>
      <c r="BD103" s="159">
        <v>9767.2036990733304</v>
      </c>
      <c r="BE103" s="159">
        <v>10425.739560245991</v>
      </c>
      <c r="BF103" s="159">
        <v>11387.485655588944</v>
      </c>
      <c r="BG103" s="159">
        <v>11508.010314587744</v>
      </c>
      <c r="BH103" s="239">
        <v>11446.433124571759</v>
      </c>
      <c r="BI103" s="159">
        <v>11558.185210105958</v>
      </c>
      <c r="BJ103" s="159">
        <v>11922.402718295074</v>
      </c>
      <c r="BK103" s="159">
        <v>12792.442435734867</v>
      </c>
      <c r="BL103" s="239">
        <v>13258.460432751001</v>
      </c>
      <c r="BM103" s="159">
        <v>14782.863173067473</v>
      </c>
      <c r="BN103" s="159">
        <v>15344.458971309186</v>
      </c>
      <c r="BO103" s="159">
        <v>16041.744697732944</v>
      </c>
      <c r="BP103" s="159">
        <v>17286.061653201123</v>
      </c>
      <c r="BQ103" s="159">
        <v>18428.452122297389</v>
      </c>
      <c r="BR103" s="159">
        <v>20531.041832520608</v>
      </c>
      <c r="BS103" s="159">
        <v>21842.331493212441</v>
      </c>
      <c r="BT103" s="159">
        <v>21507.599585300675</v>
      </c>
      <c r="BU103" s="159">
        <v>21469.494054383853</v>
      </c>
      <c r="BV103" s="159">
        <v>20367.872649855413</v>
      </c>
      <c r="BW103" s="159">
        <v>17770.232581291715</v>
      </c>
      <c r="BX103" s="159">
        <v>16048.12212930643</v>
      </c>
      <c r="BY103" s="159">
        <v>14960.483646591692</v>
      </c>
      <c r="BZ103" s="159">
        <v>13063.379438225653</v>
      </c>
      <c r="CA103" s="159">
        <v>12335.626615368092</v>
      </c>
      <c r="CB103" s="159">
        <v>12151.686721589436</v>
      </c>
      <c r="CC103" s="159">
        <v>10774.591682115592</v>
      </c>
      <c r="CD103" s="159">
        <v>9564.9158740792045</v>
      </c>
      <c r="CE103" s="159">
        <v>8779.7394785762081</v>
      </c>
      <c r="CF103" s="160">
        <v>6545.7589636142056</v>
      </c>
    </row>
    <row r="104" spans="1:84">
      <c r="B104" s="63" t="s">
        <v>453</v>
      </c>
      <c r="AH104" s="159">
        <v>1881.1107138712819</v>
      </c>
      <c r="AI104" s="159">
        <v>1742.6078795248602</v>
      </c>
      <c r="AJ104" s="159">
        <v>1812.88626702227</v>
      </c>
      <c r="AK104" s="159">
        <v>2495.9747270312637</v>
      </c>
      <c r="AL104" s="159">
        <v>3217.8414284500864</v>
      </c>
      <c r="AM104" s="159">
        <v>3821.9228331769359</v>
      </c>
      <c r="AN104" s="159">
        <v>4090.48335470243</v>
      </c>
      <c r="AO104" s="159">
        <v>4552.5965308996019</v>
      </c>
      <c r="AP104" s="159">
        <v>4861.2153944899264</v>
      </c>
      <c r="AQ104" s="159">
        <v>4794.2702094704673</v>
      </c>
      <c r="AR104" s="159">
        <v>4091.290825898081</v>
      </c>
      <c r="AS104" s="159">
        <v>4169.1287679835859</v>
      </c>
      <c r="AT104" s="159">
        <v>4858.2755056968299</v>
      </c>
      <c r="AU104" s="159">
        <v>6074.0953410599786</v>
      </c>
      <c r="AV104" s="159">
        <v>7273.9315118514223</v>
      </c>
      <c r="AW104" s="159">
        <v>7973.8552070615488</v>
      </c>
      <c r="AX104" s="159">
        <v>9048.0338889068189</v>
      </c>
      <c r="AY104" s="159">
        <v>9502.922534696947</v>
      </c>
      <c r="AZ104" s="159">
        <v>9564.0513104033962</v>
      </c>
      <c r="BA104" s="159">
        <v>9274.4642093226194</v>
      </c>
      <c r="BB104" s="159">
        <v>8955.84220200245</v>
      </c>
      <c r="BC104" s="159">
        <v>8699.3477027342997</v>
      </c>
      <c r="BD104" s="159">
        <v>8413.1858010102387</v>
      </c>
      <c r="BE104" s="159">
        <v>8249.4734927312766</v>
      </c>
      <c r="BF104" s="159">
        <v>8214.1880915151905</v>
      </c>
      <c r="BG104" s="159">
        <v>8509.992412071877</v>
      </c>
      <c r="BH104" s="239">
        <v>8715.7146653612363</v>
      </c>
      <c r="BI104" s="159">
        <v>8764.1325747261581</v>
      </c>
      <c r="BJ104" s="159">
        <v>8785.1571616175333</v>
      </c>
      <c r="BK104" s="159">
        <v>8996.5563064112794</v>
      </c>
      <c r="BL104" s="239">
        <v>7734.5731620184442</v>
      </c>
      <c r="BM104" s="159">
        <v>8165.6986041023383</v>
      </c>
      <c r="BN104" s="159">
        <v>7692.072328833443</v>
      </c>
      <c r="BO104" s="159">
        <v>7025.7394920566603</v>
      </c>
      <c r="BP104" s="159">
        <v>6401.8747312327605</v>
      </c>
      <c r="BQ104" s="159">
        <v>5682.055162590168</v>
      </c>
      <c r="BR104" s="159">
        <v>5178.2760298192579</v>
      </c>
      <c r="BS104" s="159">
        <v>4822.2045425299693</v>
      </c>
      <c r="BT104" s="159">
        <v>4323.3009978343725</v>
      </c>
      <c r="BU104" s="159">
        <v>3934.1468460426099</v>
      </c>
      <c r="BV104" s="159">
        <v>3299.9014055582647</v>
      </c>
      <c r="BW104" s="159">
        <v>2198.2044378982787</v>
      </c>
      <c r="BX104" s="159">
        <v>1569.1718386338064</v>
      </c>
      <c r="BY104" s="159">
        <v>1092.4866980555071</v>
      </c>
      <c r="BZ104" s="159">
        <v>853.72613703935019</v>
      </c>
      <c r="CA104" s="159">
        <v>593.74910461684442</v>
      </c>
      <c r="CB104" s="159">
        <v>455.51267731818484</v>
      </c>
      <c r="CC104" s="159">
        <v>75.075613782993074</v>
      </c>
      <c r="CD104" s="159">
        <v>0.18563281059224274</v>
      </c>
      <c r="CE104" s="159">
        <v>0</v>
      </c>
      <c r="CF104" s="160">
        <v>0</v>
      </c>
    </row>
    <row r="105" spans="1:84">
      <c r="B105" s="63" t="s">
        <v>454</v>
      </c>
      <c r="AH105" s="159">
        <v>3464.7884000247227</v>
      </c>
      <c r="AI105" s="159">
        <v>3083.3654275675926</v>
      </c>
      <c r="AJ105" s="159">
        <v>3798.9971353182859</v>
      </c>
      <c r="AK105" s="159">
        <v>6308.2815143429671</v>
      </c>
      <c r="AL105" s="159">
        <v>9628.6099141666018</v>
      </c>
      <c r="AM105" s="159">
        <v>11591.520086637489</v>
      </c>
      <c r="AN105" s="159">
        <v>12454.974535533145</v>
      </c>
      <c r="AO105" s="159">
        <v>13352.795791525554</v>
      </c>
      <c r="AP105" s="159">
        <v>13334.157303241671</v>
      </c>
      <c r="AQ105" s="159">
        <v>11813.455708039883</v>
      </c>
      <c r="AR105" s="159">
        <v>8902.0566336545926</v>
      </c>
      <c r="AS105" s="159">
        <v>7502.6454722430844</v>
      </c>
      <c r="AT105" s="159">
        <v>7872.2762909821458</v>
      </c>
      <c r="AU105" s="159">
        <v>10593.358945972534</v>
      </c>
      <c r="AV105" s="159">
        <v>13629.429674909286</v>
      </c>
      <c r="AW105" s="159">
        <v>14390.917282643635</v>
      </c>
      <c r="AX105" s="159">
        <v>13133.226644350752</v>
      </c>
      <c r="AY105" s="159">
        <v>12205.796981220674</v>
      </c>
      <c r="AZ105" s="159">
        <v>10691.644672796969</v>
      </c>
      <c r="BA105" s="159">
        <v>8734.3517168786675</v>
      </c>
      <c r="BB105" s="159">
        <v>7516.8298748858497</v>
      </c>
      <c r="BC105" s="159">
        <v>6595.9181701045291</v>
      </c>
      <c r="BD105" s="159">
        <v>5636.8711782468254</v>
      </c>
      <c r="BE105" s="159">
        <v>4917.0216006243381</v>
      </c>
      <c r="BF105" s="159">
        <v>4835.3261011223758</v>
      </c>
      <c r="BG105" s="159">
        <v>4536.0326171103698</v>
      </c>
      <c r="BH105" s="239">
        <v>4325.9157511203994</v>
      </c>
      <c r="BI105" s="159">
        <v>4610.6231186639925</v>
      </c>
      <c r="BJ105" s="159">
        <v>4845.0556621135765</v>
      </c>
      <c r="BK105" s="159">
        <v>4639.4571769379554</v>
      </c>
      <c r="BL105" s="239">
        <v>5396.9860371521308</v>
      </c>
      <c r="BM105" s="159">
        <v>8923.6310002471346</v>
      </c>
      <c r="BN105" s="159">
        <v>9330.360506541725</v>
      </c>
      <c r="BO105" s="159">
        <v>10314.040031678656</v>
      </c>
      <c r="BP105" s="159">
        <v>10887.342479343046</v>
      </c>
      <c r="BQ105" s="159">
        <v>9242.6211395132996</v>
      </c>
      <c r="BR105" s="159">
        <v>6612.4715509678826</v>
      </c>
      <c r="BS105" s="159">
        <v>5039.2899287309629</v>
      </c>
      <c r="BT105" s="159">
        <v>4081.9542749496595</v>
      </c>
      <c r="BU105" s="159">
        <v>3581.6884930730421</v>
      </c>
      <c r="BV105" s="159">
        <v>2725.9141292856511</v>
      </c>
      <c r="BW105" s="159">
        <v>1339.5377053774396</v>
      </c>
      <c r="BX105" s="159">
        <v>910.91689854369724</v>
      </c>
      <c r="BY105" s="159">
        <v>634.15018203110492</v>
      </c>
      <c r="BZ105" s="159">
        <v>414.66945378637627</v>
      </c>
      <c r="CA105" s="159">
        <v>241.11707605065618</v>
      </c>
      <c r="CB105" s="159">
        <v>0</v>
      </c>
      <c r="CC105" s="159">
        <v>0</v>
      </c>
      <c r="CD105" s="159">
        <v>0</v>
      </c>
      <c r="CE105" s="159">
        <v>0</v>
      </c>
      <c r="CF105" s="160">
        <v>0</v>
      </c>
    </row>
    <row r="106" spans="1:84">
      <c r="B106" s="63" t="s">
        <v>455</v>
      </c>
      <c r="AH106" s="159">
        <v>189.02279470578205</v>
      </c>
      <c r="AI106" s="159">
        <v>196.09546498187575</v>
      </c>
      <c r="AJ106" s="159">
        <v>209.47663847311449</v>
      </c>
      <c r="AK106" s="159">
        <v>272.52834675066504</v>
      </c>
      <c r="AL106" s="159">
        <v>343.82140491489019</v>
      </c>
      <c r="AM106" s="159">
        <v>423.01756482177683</v>
      </c>
      <c r="AN106" s="159">
        <v>483.65305789786953</v>
      </c>
      <c r="AO106" s="159">
        <v>486.28283751810807</v>
      </c>
      <c r="AP106" s="159">
        <v>573.38589359776677</v>
      </c>
      <c r="AQ106" s="159">
        <v>714.08975023872881</v>
      </c>
      <c r="AR106" s="159">
        <v>1064.8819206691617</v>
      </c>
      <c r="AS106" s="159">
        <v>1090.1634330171185</v>
      </c>
      <c r="AT106" s="159">
        <v>1425.7842866602177</v>
      </c>
      <c r="AU106" s="159">
        <v>1784.5891012398297</v>
      </c>
      <c r="AV106" s="159">
        <v>1712.17487891316</v>
      </c>
      <c r="AW106" s="159">
        <v>2037.8081676106931</v>
      </c>
      <c r="AX106" s="159">
        <v>2419.7835569648819</v>
      </c>
      <c r="AY106" s="159">
        <v>2835.6743268437222</v>
      </c>
      <c r="AZ106" s="159">
        <v>2900.2237603874923</v>
      </c>
      <c r="BA106" s="159">
        <v>2934.7068763106577</v>
      </c>
      <c r="BB106" s="159">
        <v>2677.3427548455143</v>
      </c>
      <c r="BC106" s="159">
        <v>2164.4959150615091</v>
      </c>
      <c r="BD106" s="159">
        <v>2027.1389266501433</v>
      </c>
      <c r="BE106" s="159">
        <v>2018.7428505716455</v>
      </c>
      <c r="BF106" s="159">
        <v>2042.0488432751608</v>
      </c>
      <c r="BG106" s="159">
        <v>2286.2872534124508</v>
      </c>
      <c r="BH106" s="239">
        <v>2696.0425105895824</v>
      </c>
      <c r="BI106" s="159">
        <v>2794.0309375566626</v>
      </c>
      <c r="BJ106" s="159">
        <v>3245.822487760975</v>
      </c>
      <c r="BK106" s="159">
        <v>3413.4978448617671</v>
      </c>
      <c r="BL106" s="239">
        <v>5314.2263103681989</v>
      </c>
      <c r="BM106" s="159">
        <v>6618.1626064486654</v>
      </c>
      <c r="BN106" s="159">
        <v>7882.3975663505389</v>
      </c>
      <c r="BO106" s="159">
        <v>8258.4781778519537</v>
      </c>
      <c r="BP106" s="159">
        <v>8932.9941059659504</v>
      </c>
      <c r="BQ106" s="159">
        <v>9557.6079427205241</v>
      </c>
      <c r="BR106" s="159">
        <v>10129.784530949235</v>
      </c>
      <c r="BS106" s="159">
        <v>10322.541534515114</v>
      </c>
      <c r="BT106" s="159">
        <v>9855.9737594857215</v>
      </c>
      <c r="BU106" s="159">
        <v>9244.0050380320063</v>
      </c>
      <c r="BV106" s="159">
        <v>8388.2596804944351</v>
      </c>
      <c r="BW106" s="159">
        <v>7323.0240572814664</v>
      </c>
      <c r="BX106" s="159">
        <v>6509.6342768763961</v>
      </c>
      <c r="BY106" s="159">
        <v>5838.0945464010147</v>
      </c>
      <c r="BZ106" s="159">
        <v>5274.9491306931468</v>
      </c>
      <c r="CA106" s="159">
        <v>4722.7143949756473</v>
      </c>
      <c r="CB106" s="159">
        <v>4685.208095436119</v>
      </c>
      <c r="CC106" s="159">
        <v>2051.9254441346561</v>
      </c>
      <c r="CD106" s="159">
        <v>1603.1287048486158</v>
      </c>
      <c r="CE106" s="159">
        <v>1644.1080034690483</v>
      </c>
      <c r="CF106" s="160">
        <v>1674.1258886776923</v>
      </c>
    </row>
    <row r="107" spans="1:84" ht="26.25" customHeight="1">
      <c r="B107" s="63" t="s">
        <v>461</v>
      </c>
      <c r="AH107" s="159"/>
      <c r="AI107" s="159"/>
      <c r="AJ107" s="159"/>
      <c r="AK107" s="159"/>
      <c r="AL107" s="159"/>
      <c r="AM107" s="159"/>
      <c r="AN107" s="159"/>
      <c r="AO107" s="159"/>
      <c r="AP107" s="159"/>
      <c r="AQ107" s="159"/>
      <c r="AR107" s="159"/>
      <c r="AS107" s="159"/>
      <c r="AT107" s="159"/>
      <c r="AU107" s="159"/>
      <c r="AV107" s="159"/>
      <c r="AW107" s="159"/>
      <c r="AX107" s="159"/>
      <c r="AY107" s="159"/>
      <c r="AZ107" s="159"/>
      <c r="BA107" s="159"/>
      <c r="BB107" s="159"/>
      <c r="BC107" s="159"/>
      <c r="BD107" s="159"/>
      <c r="BE107" s="159"/>
      <c r="BF107" s="159"/>
      <c r="BG107" s="159"/>
      <c r="BH107" s="159"/>
      <c r="BI107" s="159"/>
      <c r="BJ107" s="159"/>
      <c r="BK107" s="159"/>
      <c r="BL107" s="159"/>
      <c r="BM107" s="159"/>
      <c r="BN107" s="159"/>
      <c r="BO107" s="159"/>
      <c r="BP107" s="159"/>
      <c r="BQ107" s="159">
        <v>7.6756497523857226</v>
      </c>
      <c r="BR107" s="159">
        <v>72.695310204116481</v>
      </c>
      <c r="BS107" s="159">
        <v>630.98428530492924</v>
      </c>
      <c r="BT107" s="159">
        <v>1993.0194960944225</v>
      </c>
      <c r="BU107" s="159">
        <v>4111.4497708978206</v>
      </c>
      <c r="BV107" s="159">
        <v>9858.4599455340776</v>
      </c>
      <c r="BW107" s="159">
        <v>21770.325436285955</v>
      </c>
      <c r="BX107" s="159">
        <v>43025.457792573841</v>
      </c>
      <c r="BY107" s="159">
        <v>46331.647463061301</v>
      </c>
      <c r="BZ107" s="159">
        <v>44495.227319719772</v>
      </c>
      <c r="CA107" s="159">
        <v>51424.419505472782</v>
      </c>
      <c r="CB107" s="159">
        <v>63979.439121482079</v>
      </c>
      <c r="CC107" s="159">
        <v>74218.764102802757</v>
      </c>
      <c r="CD107" s="159">
        <v>76509.776900921206</v>
      </c>
      <c r="CE107" s="159">
        <v>77450.470647836992</v>
      </c>
      <c r="CF107" s="160">
        <v>80804.709902565533</v>
      </c>
    </row>
    <row r="108" spans="1:84" ht="26.25" customHeight="1">
      <c r="B108" s="65" t="s">
        <v>456</v>
      </c>
      <c r="AH108" s="159">
        <v>5169.0056046462341</v>
      </c>
      <c r="AI108" s="159">
        <v>4858.2543242976881</v>
      </c>
      <c r="AJ108" s="159">
        <v>4924.2484480136836</v>
      </c>
      <c r="AK108" s="159">
        <v>6264.8165270354284</v>
      </c>
      <c r="AL108" s="159">
        <v>6589.3803637885849</v>
      </c>
      <c r="AM108" s="159">
        <v>6852.4576288338594</v>
      </c>
      <c r="AN108" s="159">
        <v>7334.8853001309217</v>
      </c>
      <c r="AO108" s="159">
        <v>7619.4659383407097</v>
      </c>
      <c r="AP108" s="159">
        <v>7531.41869146311</v>
      </c>
      <c r="AQ108" s="159">
        <v>7199.789554512422</v>
      </c>
      <c r="AR108" s="159">
        <v>7656.8813723958319</v>
      </c>
      <c r="AS108" s="159">
        <v>7656.350915353396</v>
      </c>
      <c r="AT108" s="159">
        <v>7929.2668105020175</v>
      </c>
      <c r="AU108" s="159">
        <v>8362.9027282557545</v>
      </c>
      <c r="AV108" s="159">
        <v>10033.754264498322</v>
      </c>
      <c r="AW108" s="159">
        <v>10628.233144362486</v>
      </c>
      <c r="AX108" s="159">
        <v>10909.552740146908</v>
      </c>
      <c r="AY108" s="159">
        <v>11197.257484718988</v>
      </c>
      <c r="AZ108" s="159">
        <v>11083.103081843883</v>
      </c>
      <c r="BA108" s="159">
        <v>11293.672387943261</v>
      </c>
      <c r="BB108" s="159">
        <v>11188.686672981052</v>
      </c>
      <c r="BC108" s="159">
        <v>11704.894913567057</v>
      </c>
      <c r="BD108" s="159">
        <v>12552.173268008828</v>
      </c>
      <c r="BE108" s="159">
        <v>13473.819982298846</v>
      </c>
      <c r="BF108" s="159">
        <v>14459.077372160782</v>
      </c>
      <c r="BG108" s="159">
        <v>14842.286650612043</v>
      </c>
      <c r="BH108" s="159">
        <v>16827.519105948144</v>
      </c>
      <c r="BI108" s="159">
        <v>17112.870453272029</v>
      </c>
      <c r="BJ108" s="159">
        <v>17858.209793111473</v>
      </c>
      <c r="BK108" s="159">
        <v>18262.36651484725</v>
      </c>
      <c r="BL108" s="159">
        <v>19139.369312366554</v>
      </c>
      <c r="BM108" s="159">
        <v>19915.449512619132</v>
      </c>
      <c r="BN108" s="159">
        <v>20060.589389420027</v>
      </c>
      <c r="BO108" s="159">
        <v>19589.556935356202</v>
      </c>
      <c r="BP108" s="159">
        <v>18763.009742302791</v>
      </c>
      <c r="BQ108" s="159">
        <v>17833.155972249635</v>
      </c>
      <c r="BR108" s="159">
        <v>17059.692937302869</v>
      </c>
      <c r="BS108" s="159">
        <v>16224.886454849177</v>
      </c>
      <c r="BT108" s="159">
        <v>15093.814496581799</v>
      </c>
      <c r="BU108" s="159">
        <v>14257.000163517809</v>
      </c>
      <c r="BV108" s="159">
        <v>13346.707982462414</v>
      </c>
      <c r="BW108" s="159">
        <v>12836.687160136962</v>
      </c>
      <c r="BX108" s="159">
        <v>12223.996848772695</v>
      </c>
      <c r="BY108" s="159">
        <v>11929.692362454522</v>
      </c>
      <c r="BZ108" s="159">
        <v>11544.61916378744</v>
      </c>
      <c r="CA108" s="159">
        <v>11523.071184325025</v>
      </c>
      <c r="CB108" s="159">
        <v>12101.080342587298</v>
      </c>
      <c r="CC108" s="159">
        <v>12024.415879250282</v>
      </c>
      <c r="CD108" s="159">
        <v>11763.045536745381</v>
      </c>
      <c r="CE108" s="159">
        <v>11538.685937854059</v>
      </c>
      <c r="CF108" s="160">
        <v>11578.316131076412</v>
      </c>
    </row>
    <row r="109" spans="1:84">
      <c r="B109" s="65" t="s">
        <v>433</v>
      </c>
      <c r="AH109" s="159">
        <v>6557.8969073468879</v>
      </c>
      <c r="AI109" s="159">
        <v>5987.5504423171633</v>
      </c>
      <c r="AJ109" s="159">
        <v>6798.8407574605098</v>
      </c>
      <c r="AK109" s="159">
        <v>10219.364818981674</v>
      </c>
      <c r="AL109" s="159">
        <v>14572.597743501821</v>
      </c>
      <c r="AM109" s="159">
        <v>17341.540269543453</v>
      </c>
      <c r="AN109" s="159">
        <v>18609.106020700809</v>
      </c>
      <c r="AO109" s="159">
        <v>20093.133016952943</v>
      </c>
      <c r="AP109" s="159">
        <v>20657.081951724776</v>
      </c>
      <c r="AQ109" s="159">
        <v>19147.475476149255</v>
      </c>
      <c r="AR109" s="159">
        <v>15999.290182366101</v>
      </c>
      <c r="AS109" s="159">
        <v>14884.60281431793</v>
      </c>
      <c r="AT109" s="159">
        <v>16675.480212606777</v>
      </c>
      <c r="AU109" s="159">
        <v>21473.882027072243</v>
      </c>
      <c r="AV109" s="159">
        <v>26624.602580545819</v>
      </c>
      <c r="AW109" s="159">
        <v>29396.167560159236</v>
      </c>
      <c r="AX109" s="159">
        <v>30838.735121460228</v>
      </c>
      <c r="AY109" s="159">
        <v>31749.557848418041</v>
      </c>
      <c r="AZ109" s="159">
        <v>30917.389797953703</v>
      </c>
      <c r="BA109" s="159">
        <v>29232.710048689882</v>
      </c>
      <c r="BB109" s="159">
        <v>27918.970971734889</v>
      </c>
      <c r="BC109" s="159">
        <v>26655.215156623522</v>
      </c>
      <c r="BD109" s="159">
        <v>25844.399604980536</v>
      </c>
      <c r="BE109" s="159">
        <v>25610.97750417325</v>
      </c>
      <c r="BF109" s="159">
        <v>26479.04869150167</v>
      </c>
      <c r="BG109" s="159">
        <v>26840.322597182443</v>
      </c>
      <c r="BH109" s="159">
        <v>27184.106051642979</v>
      </c>
      <c r="BI109" s="159">
        <v>27726.971841052771</v>
      </c>
      <c r="BJ109" s="159">
        <v>29017.679969999132</v>
      </c>
      <c r="BK109" s="159">
        <v>30061.90548585611</v>
      </c>
      <c r="BL109" s="159">
        <v>30815.555251817757</v>
      </c>
      <c r="BM109" s="159">
        <v>37591.469629757819</v>
      </c>
      <c r="BN109" s="159">
        <v>39257.249867881757</v>
      </c>
      <c r="BO109" s="159">
        <v>40588.217057461297</v>
      </c>
      <c r="BP109" s="159">
        <v>42538.024571286805</v>
      </c>
      <c r="BQ109" s="159">
        <v>42069.551347171837</v>
      </c>
      <c r="BR109" s="159">
        <v>41781.875790534854</v>
      </c>
      <c r="BS109" s="159">
        <v>42036.749864703539</v>
      </c>
      <c r="BT109" s="159">
        <v>41303.326724500104</v>
      </c>
      <c r="BU109" s="159">
        <v>42062.224376028375</v>
      </c>
      <c r="BV109" s="159">
        <v>44516.312014368952</v>
      </c>
      <c r="BW109" s="159">
        <v>50299.066198934532</v>
      </c>
      <c r="BX109" s="159">
        <v>68000.659876386155</v>
      </c>
      <c r="BY109" s="159">
        <v>68835.033467211368</v>
      </c>
      <c r="BZ109" s="159">
        <v>64232.035118784159</v>
      </c>
      <c r="CA109" s="159">
        <v>69331.399251610914</v>
      </c>
      <c r="CB109" s="159">
        <v>81398.486241407052</v>
      </c>
      <c r="CC109" s="159">
        <v>87149.300248678133</v>
      </c>
      <c r="CD109" s="159">
        <v>87689.584054294508</v>
      </c>
      <c r="CE109" s="159">
        <v>87897.306479211795</v>
      </c>
      <c r="CF109" s="160">
        <v>89063.681043615929</v>
      </c>
    </row>
    <row r="110" spans="1:84" s="109" customFormat="1">
      <c r="A110" s="171"/>
      <c r="B110" s="109" t="s">
        <v>176</v>
      </c>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5"/>
      <c r="AC110" s="125"/>
      <c r="AD110" s="125"/>
      <c r="AE110" s="125"/>
      <c r="AF110" s="125"/>
      <c r="AG110" s="125"/>
      <c r="AH110" s="47">
        <f>AH109+AH108</f>
        <v>11726.902511993121</v>
      </c>
      <c r="AI110" s="47">
        <f t="shared" ref="AI110:CF110" si="1">AI109+AI108</f>
        <v>10845.804766614852</v>
      </c>
      <c r="AJ110" s="47">
        <f t="shared" si="1"/>
        <v>11723.089205474193</v>
      </c>
      <c r="AK110" s="47">
        <f t="shared" si="1"/>
        <v>16484.181346017103</v>
      </c>
      <c r="AL110" s="47">
        <f t="shared" si="1"/>
        <v>21161.978107290408</v>
      </c>
      <c r="AM110" s="47">
        <f t="shared" si="1"/>
        <v>24193.997898377311</v>
      </c>
      <c r="AN110" s="47">
        <f t="shared" si="1"/>
        <v>25943.99132083173</v>
      </c>
      <c r="AO110" s="47">
        <f t="shared" si="1"/>
        <v>27712.598955293652</v>
      </c>
      <c r="AP110" s="47">
        <f t="shared" si="1"/>
        <v>28188.500643187886</v>
      </c>
      <c r="AQ110" s="47">
        <f t="shared" si="1"/>
        <v>26347.265030661678</v>
      </c>
      <c r="AR110" s="47">
        <f t="shared" si="1"/>
        <v>23656.171554761931</v>
      </c>
      <c r="AS110" s="47">
        <f t="shared" si="1"/>
        <v>22540.953729671324</v>
      </c>
      <c r="AT110" s="47">
        <f t="shared" si="1"/>
        <v>24604.747023108794</v>
      </c>
      <c r="AU110" s="47">
        <f t="shared" si="1"/>
        <v>29836.784755327997</v>
      </c>
      <c r="AV110" s="47">
        <f t="shared" si="1"/>
        <v>36658.356845044138</v>
      </c>
      <c r="AW110" s="47">
        <f t="shared" si="1"/>
        <v>40024.400704521722</v>
      </c>
      <c r="AX110" s="47">
        <f t="shared" si="1"/>
        <v>41748.287861607139</v>
      </c>
      <c r="AY110" s="47">
        <f t="shared" si="1"/>
        <v>42946.815333137027</v>
      </c>
      <c r="AZ110" s="47">
        <f t="shared" si="1"/>
        <v>42000.492879797588</v>
      </c>
      <c r="BA110" s="47">
        <f t="shared" si="1"/>
        <v>40526.382436633139</v>
      </c>
      <c r="BB110" s="47">
        <f t="shared" si="1"/>
        <v>39107.657644715939</v>
      </c>
      <c r="BC110" s="47">
        <f t="shared" si="1"/>
        <v>38360.110070190582</v>
      </c>
      <c r="BD110" s="47">
        <f t="shared" si="1"/>
        <v>38396.57287298936</v>
      </c>
      <c r="BE110" s="47">
        <f t="shared" si="1"/>
        <v>39084.797486472096</v>
      </c>
      <c r="BF110" s="47">
        <f t="shared" si="1"/>
        <v>40938.12606366245</v>
      </c>
      <c r="BG110" s="47">
        <f t="shared" si="1"/>
        <v>41682.609247794484</v>
      </c>
      <c r="BH110" s="47">
        <f t="shared" si="1"/>
        <v>44011.625157591123</v>
      </c>
      <c r="BI110" s="47">
        <f t="shared" si="1"/>
        <v>44839.842294324801</v>
      </c>
      <c r="BJ110" s="47">
        <f t="shared" si="1"/>
        <v>46875.889763110608</v>
      </c>
      <c r="BK110" s="47">
        <f t="shared" si="1"/>
        <v>48324.272000703364</v>
      </c>
      <c r="BL110" s="47">
        <f t="shared" si="1"/>
        <v>49954.924564184315</v>
      </c>
      <c r="BM110" s="47">
        <f t="shared" si="1"/>
        <v>57506.919142376952</v>
      </c>
      <c r="BN110" s="47">
        <f t="shared" si="1"/>
        <v>59317.839257301785</v>
      </c>
      <c r="BO110" s="47">
        <f t="shared" si="1"/>
        <v>60177.7739928175</v>
      </c>
      <c r="BP110" s="47">
        <f t="shared" si="1"/>
        <v>61301.034313589596</v>
      </c>
      <c r="BQ110" s="47">
        <f t="shared" si="1"/>
        <v>59902.707319421475</v>
      </c>
      <c r="BR110" s="47">
        <f t="shared" si="1"/>
        <v>58841.568727837723</v>
      </c>
      <c r="BS110" s="47">
        <f t="shared" si="1"/>
        <v>58261.636319552716</v>
      </c>
      <c r="BT110" s="47">
        <f t="shared" si="1"/>
        <v>56397.141221081903</v>
      </c>
      <c r="BU110" s="47">
        <f t="shared" si="1"/>
        <v>56319.22453954618</v>
      </c>
      <c r="BV110" s="47">
        <f t="shared" si="1"/>
        <v>57863.019996831368</v>
      </c>
      <c r="BW110" s="47">
        <f t="shared" si="1"/>
        <v>63135.753359071496</v>
      </c>
      <c r="BX110" s="47">
        <f t="shared" si="1"/>
        <v>80224.656725158857</v>
      </c>
      <c r="BY110" s="47">
        <f t="shared" si="1"/>
        <v>80764.725829665884</v>
      </c>
      <c r="BZ110" s="47">
        <f t="shared" si="1"/>
        <v>75776.654282571602</v>
      </c>
      <c r="CA110" s="47">
        <f t="shared" si="1"/>
        <v>80854.470435935946</v>
      </c>
      <c r="CB110" s="47">
        <f t="shared" si="1"/>
        <v>93499.566583994354</v>
      </c>
      <c r="CC110" s="47">
        <f t="shared" si="1"/>
        <v>99173.716127928419</v>
      </c>
      <c r="CD110" s="47">
        <f t="shared" si="1"/>
        <v>99452.629591039891</v>
      </c>
      <c r="CE110" s="47">
        <f t="shared" si="1"/>
        <v>99435.992417065849</v>
      </c>
      <c r="CF110" s="48">
        <f t="shared" si="1"/>
        <v>100641.99717469234</v>
      </c>
    </row>
    <row r="111" spans="1:84" ht="15.95" thickBot="1">
      <c r="A111" s="176"/>
      <c r="B111" s="121"/>
      <c r="C111" s="121"/>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269"/>
      <c r="AI111" s="269"/>
      <c r="AJ111" s="269"/>
      <c r="AK111" s="269"/>
      <c r="AL111" s="269"/>
      <c r="AM111" s="269"/>
      <c r="AN111" s="269"/>
      <c r="AO111" s="269"/>
      <c r="AP111" s="269"/>
      <c r="AQ111" s="269"/>
      <c r="AR111" s="269"/>
      <c r="AS111" s="269"/>
      <c r="AT111" s="269"/>
      <c r="AU111" s="269"/>
      <c r="AV111" s="269"/>
      <c r="AW111" s="269"/>
      <c r="AX111" s="269"/>
      <c r="AY111" s="269"/>
      <c r="AZ111" s="269"/>
      <c r="BA111" s="269"/>
      <c r="BB111" s="269"/>
      <c r="BC111" s="269"/>
      <c r="BD111" s="269"/>
      <c r="BE111" s="269"/>
      <c r="BF111" s="269"/>
      <c r="BG111" s="269"/>
      <c r="BH111" s="269"/>
      <c r="BI111" s="269"/>
      <c r="BJ111" s="269"/>
      <c r="BK111" s="269"/>
      <c r="BL111" s="269"/>
      <c r="BM111" s="269"/>
      <c r="BN111" s="269"/>
      <c r="BO111" s="269"/>
      <c r="BP111" s="269"/>
      <c r="BQ111" s="269"/>
      <c r="BR111" s="269"/>
      <c r="BS111" s="269"/>
      <c r="BT111" s="128"/>
      <c r="BU111" s="128"/>
      <c r="BV111" s="128"/>
      <c r="BW111" s="128"/>
      <c r="BX111" s="128"/>
      <c r="BY111" s="128"/>
      <c r="BZ111" s="128"/>
      <c r="CA111" s="128"/>
      <c r="CB111" s="128"/>
      <c r="CC111" s="128"/>
      <c r="CD111" s="128"/>
      <c r="CE111" s="128"/>
      <c r="CF111" s="129"/>
    </row>
  </sheetData>
  <hyperlinks>
    <hyperlink ref="B1" display="Information relating to this table can be found in the 'Notes' tab" xr:uid="{F97D528D-4943-4331-BC4A-F258772E842E}"/>
    <hyperlink ref="A1" display="Contents page" xr:uid="{119344A1-2C0E-4EA8-AEFF-886EE854B783}"/>
  </hyperlinks>
  <pageMargins left="0.75" right="0.75" top="1" bottom="1" header="0.5" footer="0.5"/>
  <pageSetup paperSize="9"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83414-37FC-46A3-953F-B6E7D66BD948}">
  <dimension ref="A1:FW48"/>
  <sheetViews>
    <sheetView zoomScale="70" zoomScaleNormal="70" workbookViewId="0">
      <pane xSplit="2" topLeftCell="BY1" activePane="topRight" state="frozen"/>
      <selection pane="topRight"/>
    </sheetView>
  </sheetViews>
  <sheetFormatPr defaultColWidth="9" defaultRowHeight="15.6"/>
  <cols>
    <col min="1" max="1" width="23" style="215" bestFit="1" customWidth="1"/>
    <col min="2" max="2" width="75.85546875" style="207" customWidth="1"/>
    <col min="3" max="3" width="25.85546875" style="207" customWidth="1"/>
    <col min="4" max="75" width="12.85546875" style="229" customWidth="1"/>
    <col min="76" max="84" width="12.85546875" style="207" customWidth="1"/>
    <col min="85" max="16384" width="9" style="207"/>
  </cols>
  <sheetData>
    <row r="1" spans="1:179" s="204" customFormat="1" ht="25.5" customHeight="1" thickBot="1">
      <c r="A1" s="34" t="s">
        <v>47</v>
      </c>
      <c r="B1" s="116" t="s">
        <v>126</v>
      </c>
      <c r="C1" s="34"/>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3"/>
      <c r="BK1" s="203"/>
      <c r="BL1" s="203"/>
      <c r="BM1" s="203"/>
      <c r="BN1" s="203"/>
      <c r="BO1" s="203"/>
      <c r="BP1" s="203"/>
      <c r="BQ1" s="203"/>
      <c r="BR1" s="203"/>
      <c r="BS1" s="203"/>
      <c r="BT1" s="203"/>
      <c r="BU1" s="203"/>
      <c r="BV1" s="203"/>
      <c r="BW1" s="203"/>
      <c r="BX1" s="203"/>
    </row>
    <row r="2" spans="1:179" ht="33" customHeight="1">
      <c r="A2" s="37" t="s">
        <v>48</v>
      </c>
      <c r="B2" s="205" t="s">
        <v>467</v>
      </c>
      <c r="C2" s="206"/>
      <c r="D2" s="41" t="s">
        <v>190</v>
      </c>
      <c r="E2" s="41" t="s">
        <v>191</v>
      </c>
      <c r="F2" s="41" t="s">
        <v>192</v>
      </c>
      <c r="G2" s="41" t="s">
        <v>193</v>
      </c>
      <c r="H2" s="41" t="s">
        <v>194</v>
      </c>
      <c r="I2" s="41" t="s">
        <v>195</v>
      </c>
      <c r="J2" s="41" t="s">
        <v>196</v>
      </c>
      <c r="K2" s="41" t="s">
        <v>197</v>
      </c>
      <c r="L2" s="41" t="s">
        <v>198</v>
      </c>
      <c r="M2" s="41" t="s">
        <v>199</v>
      </c>
      <c r="N2" s="41" t="s">
        <v>200</v>
      </c>
      <c r="O2" s="41" t="s">
        <v>201</v>
      </c>
      <c r="P2" s="41" t="s">
        <v>202</v>
      </c>
      <c r="Q2" s="41" t="s">
        <v>203</v>
      </c>
      <c r="R2" s="41" t="s">
        <v>204</v>
      </c>
      <c r="S2" s="41" t="s">
        <v>205</v>
      </c>
      <c r="T2" s="41" t="s">
        <v>206</v>
      </c>
      <c r="U2" s="41" t="s">
        <v>207</v>
      </c>
      <c r="V2" s="41" t="s">
        <v>208</v>
      </c>
      <c r="W2" s="41" t="s">
        <v>209</v>
      </c>
      <c r="X2" s="41" t="s">
        <v>210</v>
      </c>
      <c r="Y2" s="41" t="s">
        <v>211</v>
      </c>
      <c r="Z2" s="41" t="s">
        <v>212</v>
      </c>
      <c r="AA2" s="41" t="s">
        <v>213</v>
      </c>
      <c r="AB2" s="41" t="s">
        <v>214</v>
      </c>
      <c r="AC2" s="41" t="s">
        <v>215</v>
      </c>
      <c r="AD2" s="41" t="s">
        <v>216</v>
      </c>
      <c r="AE2" s="41" t="s">
        <v>217</v>
      </c>
      <c r="AF2" s="41" t="s">
        <v>218</v>
      </c>
      <c r="AG2" s="41" t="s">
        <v>219</v>
      </c>
      <c r="AH2" s="41" t="s">
        <v>220</v>
      </c>
      <c r="AI2" s="41" t="s">
        <v>221</v>
      </c>
      <c r="AJ2" s="41" t="s">
        <v>222</v>
      </c>
      <c r="AK2" s="41" t="s">
        <v>223</v>
      </c>
      <c r="AL2" s="41" t="s">
        <v>224</v>
      </c>
      <c r="AM2" s="41" t="s">
        <v>225</v>
      </c>
      <c r="AN2" s="41" t="s">
        <v>226</v>
      </c>
      <c r="AO2" s="41" t="s">
        <v>227</v>
      </c>
      <c r="AP2" s="41" t="s">
        <v>228</v>
      </c>
      <c r="AQ2" s="41" t="s">
        <v>229</v>
      </c>
      <c r="AR2" s="41" t="s">
        <v>230</v>
      </c>
      <c r="AS2" s="41" t="s">
        <v>231</v>
      </c>
      <c r="AT2" s="41" t="s">
        <v>232</v>
      </c>
      <c r="AU2" s="41" t="s">
        <v>233</v>
      </c>
      <c r="AV2" s="41" t="s">
        <v>234</v>
      </c>
      <c r="AW2" s="41" t="s">
        <v>235</v>
      </c>
      <c r="AX2" s="41" t="s">
        <v>236</v>
      </c>
      <c r="AY2" s="41" t="s">
        <v>128</v>
      </c>
      <c r="AZ2" s="41" t="s">
        <v>129</v>
      </c>
      <c r="BA2" s="41" t="s">
        <v>130</v>
      </c>
      <c r="BB2" s="41" t="s">
        <v>131</v>
      </c>
      <c r="BC2" s="41" t="s">
        <v>132</v>
      </c>
      <c r="BD2" s="41" t="s">
        <v>133</v>
      </c>
      <c r="BE2" s="41" t="s">
        <v>134</v>
      </c>
      <c r="BF2" s="41" t="s">
        <v>135</v>
      </c>
      <c r="BG2" s="41" t="s">
        <v>136</v>
      </c>
      <c r="BH2" s="41" t="s">
        <v>137</v>
      </c>
      <c r="BI2" s="41" t="s">
        <v>138</v>
      </c>
      <c r="BJ2" s="41" t="s">
        <v>139</v>
      </c>
      <c r="BK2" s="41" t="s">
        <v>140</v>
      </c>
      <c r="BL2" s="41" t="s">
        <v>141</v>
      </c>
      <c r="BM2" s="41" t="s">
        <v>142</v>
      </c>
      <c r="BN2" s="41" t="s">
        <v>143</v>
      </c>
      <c r="BO2" s="41" t="s">
        <v>144</v>
      </c>
      <c r="BP2" s="41" t="s">
        <v>145</v>
      </c>
      <c r="BQ2" s="41" t="s">
        <v>146</v>
      </c>
      <c r="BR2" s="41" t="s">
        <v>147</v>
      </c>
      <c r="BS2" s="41" t="s">
        <v>148</v>
      </c>
      <c r="BT2" s="41" t="s">
        <v>149</v>
      </c>
      <c r="BU2" s="41" t="s">
        <v>150</v>
      </c>
      <c r="BV2" s="41" t="s">
        <v>151</v>
      </c>
      <c r="BW2" s="41" t="s">
        <v>152</v>
      </c>
      <c r="BX2" s="41" t="s">
        <v>153</v>
      </c>
      <c r="BY2" s="41" t="s">
        <v>154</v>
      </c>
      <c r="BZ2" s="41" t="s">
        <v>155</v>
      </c>
      <c r="CA2" s="41" t="s">
        <v>156</v>
      </c>
      <c r="CB2" s="41" t="s">
        <v>157</v>
      </c>
      <c r="CC2" s="41" t="s">
        <v>158</v>
      </c>
      <c r="CD2" s="41" t="s">
        <v>159</v>
      </c>
      <c r="CE2" s="41" t="s">
        <v>160</v>
      </c>
      <c r="CF2" s="42" t="s">
        <v>161</v>
      </c>
    </row>
    <row r="3" spans="1:179" s="210" customFormat="1">
      <c r="A3" s="119">
        <v>2023</v>
      </c>
      <c r="B3" s="208" t="s">
        <v>425</v>
      </c>
      <c r="C3" s="209"/>
      <c r="D3" s="47" t="s">
        <v>163</v>
      </c>
      <c r="E3" s="47" t="s">
        <v>163</v>
      </c>
      <c r="F3" s="47" t="s">
        <v>163</v>
      </c>
      <c r="G3" s="47" t="s">
        <v>163</v>
      </c>
      <c r="H3" s="47" t="s">
        <v>163</v>
      </c>
      <c r="I3" s="47" t="s">
        <v>163</v>
      </c>
      <c r="J3" s="47" t="s">
        <v>163</v>
      </c>
      <c r="K3" s="47" t="s">
        <v>163</v>
      </c>
      <c r="L3" s="47" t="s">
        <v>163</v>
      </c>
      <c r="M3" s="47" t="s">
        <v>163</v>
      </c>
      <c r="N3" s="47" t="s">
        <v>163</v>
      </c>
      <c r="O3" s="47" t="s">
        <v>163</v>
      </c>
      <c r="P3" s="47" t="s">
        <v>163</v>
      </c>
      <c r="Q3" s="47" t="s">
        <v>163</v>
      </c>
      <c r="R3" s="47" t="s">
        <v>163</v>
      </c>
      <c r="S3" s="47" t="s">
        <v>163</v>
      </c>
      <c r="T3" s="47" t="s">
        <v>163</v>
      </c>
      <c r="U3" s="47" t="s">
        <v>163</v>
      </c>
      <c r="V3" s="47" t="s">
        <v>163</v>
      </c>
      <c r="W3" s="47" t="s">
        <v>163</v>
      </c>
      <c r="X3" s="47" t="s">
        <v>163</v>
      </c>
      <c r="Y3" s="47" t="s">
        <v>163</v>
      </c>
      <c r="Z3" s="47" t="s">
        <v>163</v>
      </c>
      <c r="AA3" s="47" t="s">
        <v>163</v>
      </c>
      <c r="AB3" s="47" t="s">
        <v>163</v>
      </c>
      <c r="AC3" s="47" t="s">
        <v>163</v>
      </c>
      <c r="AD3" s="47" t="s">
        <v>163</v>
      </c>
      <c r="AE3" s="47" t="s">
        <v>163</v>
      </c>
      <c r="AF3" s="47" t="s">
        <v>163</v>
      </c>
      <c r="AG3" s="47" t="s">
        <v>163</v>
      </c>
      <c r="AH3" s="47" t="s">
        <v>163</v>
      </c>
      <c r="AI3" s="47" t="s">
        <v>163</v>
      </c>
      <c r="AJ3" s="47" t="s">
        <v>163</v>
      </c>
      <c r="AK3" s="47" t="s">
        <v>163</v>
      </c>
      <c r="AL3" s="47" t="s">
        <v>163</v>
      </c>
      <c r="AM3" s="47" t="s">
        <v>163</v>
      </c>
      <c r="AN3" s="47" t="s">
        <v>163</v>
      </c>
      <c r="AO3" s="47" t="s">
        <v>163</v>
      </c>
      <c r="AP3" s="47" t="s">
        <v>163</v>
      </c>
      <c r="AQ3" s="47" t="s">
        <v>163</v>
      </c>
      <c r="AR3" s="47" t="s">
        <v>163</v>
      </c>
      <c r="AS3" s="47" t="s">
        <v>163</v>
      </c>
      <c r="AT3" s="47" t="s">
        <v>163</v>
      </c>
      <c r="AU3" s="47" t="s">
        <v>163</v>
      </c>
      <c r="AV3" s="47" t="s">
        <v>163</v>
      </c>
      <c r="AW3" s="47" t="s">
        <v>163</v>
      </c>
      <c r="AX3" s="47" t="s">
        <v>163</v>
      </c>
      <c r="AY3" s="47" t="s">
        <v>163</v>
      </c>
      <c r="AZ3" s="47" t="s">
        <v>163</v>
      </c>
      <c r="BA3" s="47" t="s">
        <v>163</v>
      </c>
      <c r="BB3" s="47" t="s">
        <v>163</v>
      </c>
      <c r="BC3" s="47" t="s">
        <v>163</v>
      </c>
      <c r="BD3" s="47" t="s">
        <v>163</v>
      </c>
      <c r="BE3" s="47" t="s">
        <v>163</v>
      </c>
      <c r="BF3" s="47" t="s">
        <v>163</v>
      </c>
      <c r="BG3" s="47" t="s">
        <v>163</v>
      </c>
      <c r="BH3" s="47" t="s">
        <v>163</v>
      </c>
      <c r="BI3" s="47" t="s">
        <v>163</v>
      </c>
      <c r="BJ3" s="47" t="s">
        <v>163</v>
      </c>
      <c r="BK3" s="47" t="s">
        <v>163</v>
      </c>
      <c r="BL3" s="47" t="s">
        <v>163</v>
      </c>
      <c r="BM3" s="47" t="s">
        <v>163</v>
      </c>
      <c r="BN3" s="47" t="s">
        <v>163</v>
      </c>
      <c r="BO3" s="47" t="s">
        <v>163</v>
      </c>
      <c r="BP3" s="47" t="s">
        <v>163</v>
      </c>
      <c r="BQ3" s="47" t="s">
        <v>163</v>
      </c>
      <c r="BR3" s="47" t="s">
        <v>163</v>
      </c>
      <c r="BS3" s="47" t="s">
        <v>163</v>
      </c>
      <c r="BT3" s="47" t="s">
        <v>163</v>
      </c>
      <c r="BU3" s="47" t="s">
        <v>163</v>
      </c>
      <c r="BV3" s="47" t="s">
        <v>163</v>
      </c>
      <c r="BW3" s="47" t="s">
        <v>163</v>
      </c>
      <c r="BX3" s="47" t="s">
        <v>163</v>
      </c>
      <c r="BY3" s="47" t="s">
        <v>163</v>
      </c>
      <c r="BZ3" s="47" t="s">
        <v>163</v>
      </c>
      <c r="CA3" s="47" t="s">
        <v>164</v>
      </c>
      <c r="CB3" s="47" t="s">
        <v>164</v>
      </c>
      <c r="CC3" s="47" t="s">
        <v>164</v>
      </c>
      <c r="CD3" s="47" t="s">
        <v>164</v>
      </c>
      <c r="CE3" s="47" t="s">
        <v>164</v>
      </c>
      <c r="CF3" s="48" t="s">
        <v>164</v>
      </c>
    </row>
    <row r="4" spans="1:179">
      <c r="A4" s="50"/>
      <c r="B4" s="211" t="s">
        <v>359</v>
      </c>
      <c r="C4" s="212"/>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4"/>
    </row>
    <row r="5" spans="1:179" ht="27" customHeight="1">
      <c r="B5" s="228" t="s">
        <v>426</v>
      </c>
      <c r="D5" s="217"/>
      <c r="E5" s="217"/>
      <c r="F5" s="217"/>
      <c r="G5" s="217"/>
      <c r="H5" s="217"/>
      <c r="I5" s="217"/>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60" t="s">
        <v>427</v>
      </c>
      <c r="BI5" s="217"/>
      <c r="BJ5" s="217"/>
      <c r="BK5" s="217"/>
      <c r="BL5" s="217"/>
      <c r="BM5" s="217"/>
      <c r="BN5" s="217"/>
      <c r="BO5" s="217"/>
      <c r="BP5" s="217"/>
      <c r="BQ5" s="217"/>
      <c r="BR5" s="217"/>
      <c r="BS5" s="217"/>
      <c r="BT5" s="217"/>
      <c r="BU5" s="217"/>
      <c r="BX5" s="229"/>
      <c r="BY5" s="229"/>
      <c r="BZ5" s="229"/>
      <c r="CA5" s="229"/>
      <c r="CB5" s="229"/>
      <c r="CC5" s="229"/>
      <c r="CD5" s="229"/>
      <c r="CE5" s="229"/>
      <c r="CF5" s="270"/>
    </row>
    <row r="6" spans="1:179">
      <c r="B6" s="207" t="s">
        <v>468</v>
      </c>
      <c r="AH6" s="217">
        <v>0</v>
      </c>
      <c r="AI6" s="217">
        <v>1723</v>
      </c>
      <c r="AJ6" s="217">
        <v>1694</v>
      </c>
      <c r="AK6" s="217">
        <v>1738</v>
      </c>
      <c r="AL6" s="217">
        <v>1781</v>
      </c>
      <c r="AM6" s="217">
        <v>1651</v>
      </c>
      <c r="AN6" s="217">
        <v>1683</v>
      </c>
      <c r="AO6" s="217">
        <v>1717</v>
      </c>
      <c r="AP6" s="217">
        <v>1722</v>
      </c>
      <c r="AQ6" s="217">
        <v>1727</v>
      </c>
      <c r="AR6" s="217">
        <v>1719</v>
      </c>
      <c r="AS6" s="217">
        <v>1607</v>
      </c>
      <c r="AT6" s="217">
        <v>1675</v>
      </c>
      <c r="AU6" s="217">
        <v>1575</v>
      </c>
      <c r="AV6" s="217">
        <v>1643</v>
      </c>
      <c r="AW6" s="217">
        <v>1736</v>
      </c>
      <c r="AX6" s="217">
        <v>1765</v>
      </c>
      <c r="AY6" s="217">
        <v>1781</v>
      </c>
      <c r="AZ6" s="217">
        <v>1764</v>
      </c>
      <c r="BA6" s="217">
        <v>1705</v>
      </c>
      <c r="BB6" s="217">
        <v>1643</v>
      </c>
      <c r="BC6" s="217">
        <v>1620</v>
      </c>
      <c r="BD6" s="217">
        <v>1671</v>
      </c>
      <c r="BE6" s="217">
        <v>1750</v>
      </c>
      <c r="BF6" s="217">
        <v>1776</v>
      </c>
      <c r="BG6" s="217">
        <v>1979</v>
      </c>
      <c r="BH6" s="271">
        <v>2594</v>
      </c>
      <c r="BI6" s="217">
        <v>2700</v>
      </c>
      <c r="BJ6" s="217">
        <v>2729</v>
      </c>
      <c r="BK6" s="217">
        <v>2732</v>
      </c>
      <c r="BL6" s="217">
        <v>2724</v>
      </c>
      <c r="BM6" s="217">
        <v>2736</v>
      </c>
      <c r="BN6" s="217">
        <v>2718</v>
      </c>
      <c r="BO6" s="217">
        <v>2649</v>
      </c>
      <c r="BP6" s="217">
        <v>2505</v>
      </c>
      <c r="BQ6" s="217">
        <v>2380</v>
      </c>
      <c r="BR6" s="217">
        <v>2228</v>
      </c>
      <c r="BS6" s="217">
        <v>2098</v>
      </c>
      <c r="BT6" s="217">
        <v>1903</v>
      </c>
      <c r="BU6" s="217">
        <v>1792</v>
      </c>
      <c r="BV6" s="217">
        <v>1654</v>
      </c>
      <c r="BW6" s="217">
        <v>1563</v>
      </c>
      <c r="BX6" s="217">
        <v>1480</v>
      </c>
      <c r="BY6" s="217">
        <v>1410</v>
      </c>
      <c r="BZ6" s="217">
        <v>1374</v>
      </c>
      <c r="CA6" s="217">
        <v>1348</v>
      </c>
      <c r="CB6" s="217">
        <v>1345</v>
      </c>
      <c r="CC6" s="217">
        <v>1309</v>
      </c>
      <c r="CD6" s="217">
        <v>1240</v>
      </c>
      <c r="CE6" s="217">
        <v>1142</v>
      </c>
      <c r="CF6" s="218">
        <v>1043</v>
      </c>
    </row>
    <row r="7" spans="1:179">
      <c r="B7" s="207" t="s">
        <v>469</v>
      </c>
      <c r="AH7" s="217">
        <v>0</v>
      </c>
      <c r="AI7" s="217">
        <v>207</v>
      </c>
      <c r="AJ7" s="217">
        <v>205</v>
      </c>
      <c r="AK7" s="217">
        <v>221</v>
      </c>
      <c r="AL7" s="217">
        <v>240</v>
      </c>
      <c r="AM7" s="217">
        <v>241</v>
      </c>
      <c r="AN7" s="217">
        <v>273</v>
      </c>
      <c r="AO7" s="217">
        <v>301</v>
      </c>
      <c r="AP7" s="217">
        <v>327</v>
      </c>
      <c r="AQ7" s="217">
        <v>352</v>
      </c>
      <c r="AR7" s="217">
        <v>247</v>
      </c>
      <c r="AS7" s="217">
        <v>290</v>
      </c>
      <c r="AT7" s="217">
        <v>330</v>
      </c>
      <c r="AU7" s="217">
        <v>375</v>
      </c>
      <c r="AV7" s="217">
        <v>425</v>
      </c>
      <c r="AW7" s="217">
        <v>527</v>
      </c>
      <c r="AX7" s="217">
        <v>618</v>
      </c>
      <c r="AY7" s="217">
        <v>739</v>
      </c>
      <c r="AZ7" s="217">
        <v>786</v>
      </c>
      <c r="BA7" s="217">
        <v>849</v>
      </c>
      <c r="BB7" s="217">
        <v>898</v>
      </c>
      <c r="BC7" s="217">
        <v>932</v>
      </c>
      <c r="BD7" s="217">
        <v>994</v>
      </c>
      <c r="BE7" s="217">
        <v>1048</v>
      </c>
      <c r="BF7" s="217">
        <v>1091</v>
      </c>
      <c r="BG7" s="217">
        <v>1121</v>
      </c>
      <c r="BH7" s="271">
        <v>1213</v>
      </c>
      <c r="BI7" s="217">
        <v>1198</v>
      </c>
      <c r="BJ7" s="217">
        <v>1196</v>
      </c>
      <c r="BK7" s="217">
        <v>1196</v>
      </c>
      <c r="BL7" s="217">
        <v>1313</v>
      </c>
      <c r="BM7" s="217">
        <v>1446</v>
      </c>
      <c r="BN7" s="217">
        <v>1548</v>
      </c>
      <c r="BO7" s="217">
        <v>1658</v>
      </c>
      <c r="BP7" s="217">
        <v>1895</v>
      </c>
      <c r="BQ7" s="217">
        <v>2164</v>
      </c>
      <c r="BR7" s="217">
        <v>2373</v>
      </c>
      <c r="BS7" s="217">
        <v>2429</v>
      </c>
      <c r="BT7" s="217">
        <v>2408</v>
      </c>
      <c r="BU7" s="217">
        <v>2332</v>
      </c>
      <c r="BV7" s="217">
        <v>2168</v>
      </c>
      <c r="BW7" s="217">
        <v>1961</v>
      </c>
      <c r="BX7" s="217">
        <v>1875</v>
      </c>
      <c r="BY7" s="217">
        <v>1769</v>
      </c>
      <c r="BZ7" s="217">
        <v>1662</v>
      </c>
      <c r="CA7" s="217">
        <v>1576</v>
      </c>
      <c r="CB7" s="217">
        <v>1499</v>
      </c>
      <c r="CC7" s="217">
        <v>1386</v>
      </c>
      <c r="CD7" s="217">
        <v>1320</v>
      </c>
      <c r="CE7" s="217">
        <v>1276</v>
      </c>
      <c r="CF7" s="218">
        <v>1135</v>
      </c>
    </row>
    <row r="8" spans="1:179">
      <c r="B8" s="207" t="s">
        <v>470</v>
      </c>
      <c r="AH8" s="217">
        <v>0</v>
      </c>
      <c r="AI8" s="217">
        <v>306</v>
      </c>
      <c r="AJ8" s="217">
        <v>316</v>
      </c>
      <c r="AK8" s="217">
        <v>369</v>
      </c>
      <c r="AL8" s="217">
        <v>415</v>
      </c>
      <c r="AM8" s="217">
        <v>449</v>
      </c>
      <c r="AN8" s="217">
        <v>492</v>
      </c>
      <c r="AO8" s="217">
        <v>575</v>
      </c>
      <c r="AP8" s="217">
        <v>602</v>
      </c>
      <c r="AQ8" s="217">
        <v>629</v>
      </c>
      <c r="AR8" s="217">
        <v>694</v>
      </c>
      <c r="AS8" s="217">
        <v>756</v>
      </c>
      <c r="AT8" s="217">
        <v>793</v>
      </c>
      <c r="AU8" s="217">
        <v>871</v>
      </c>
      <c r="AV8" s="217">
        <v>957</v>
      </c>
      <c r="AW8" s="217">
        <v>1013</v>
      </c>
      <c r="AX8" s="217">
        <v>1039</v>
      </c>
      <c r="AY8" s="217">
        <v>1056</v>
      </c>
      <c r="AZ8" s="217">
        <v>1059</v>
      </c>
      <c r="BA8" s="217">
        <v>995</v>
      </c>
      <c r="BB8" s="217">
        <v>949</v>
      </c>
      <c r="BC8" s="217">
        <v>931</v>
      </c>
      <c r="BD8" s="217">
        <v>913</v>
      </c>
      <c r="BE8" s="217">
        <v>886</v>
      </c>
      <c r="BF8" s="217">
        <v>857</v>
      </c>
      <c r="BG8" s="217">
        <v>841</v>
      </c>
      <c r="BH8" s="271">
        <v>808</v>
      </c>
      <c r="BI8" s="217">
        <v>784</v>
      </c>
      <c r="BJ8" s="217">
        <v>776</v>
      </c>
      <c r="BK8" s="217">
        <v>753</v>
      </c>
      <c r="BL8" s="217">
        <v>737</v>
      </c>
      <c r="BM8" s="217">
        <v>706</v>
      </c>
      <c r="BN8" s="217">
        <v>653</v>
      </c>
      <c r="BO8" s="217">
        <v>589</v>
      </c>
      <c r="BP8" s="217">
        <v>534</v>
      </c>
      <c r="BQ8" s="217">
        <v>491</v>
      </c>
      <c r="BR8" s="217">
        <v>462</v>
      </c>
      <c r="BS8" s="217">
        <v>431</v>
      </c>
      <c r="BT8" s="217">
        <v>395</v>
      </c>
      <c r="BU8" s="217">
        <v>379</v>
      </c>
      <c r="BV8" s="217">
        <v>314</v>
      </c>
      <c r="BW8" s="217">
        <v>225</v>
      </c>
      <c r="BX8" s="217">
        <v>154</v>
      </c>
      <c r="BY8" s="217">
        <v>108</v>
      </c>
      <c r="BZ8" s="217">
        <v>77</v>
      </c>
      <c r="CA8" s="217">
        <v>55</v>
      </c>
      <c r="CB8" s="217">
        <v>38</v>
      </c>
      <c r="CC8" s="217">
        <v>7</v>
      </c>
      <c r="CD8" s="217">
        <v>0</v>
      </c>
      <c r="CE8" s="217">
        <v>0</v>
      </c>
      <c r="CF8" s="218">
        <v>0</v>
      </c>
    </row>
    <row r="9" spans="1:179" s="272" customFormat="1">
      <c r="A9" s="215"/>
      <c r="B9" s="207" t="s">
        <v>471</v>
      </c>
      <c r="C9" s="207"/>
      <c r="D9" s="229"/>
      <c r="E9" s="229"/>
      <c r="F9" s="229"/>
      <c r="G9" s="229"/>
      <c r="H9" s="229"/>
      <c r="I9" s="229"/>
      <c r="J9" s="229"/>
      <c r="K9" s="229"/>
      <c r="L9" s="229"/>
      <c r="M9" s="229"/>
      <c r="N9" s="229"/>
      <c r="O9" s="229"/>
      <c r="P9" s="229"/>
      <c r="Q9" s="229"/>
      <c r="R9" s="229"/>
      <c r="S9" s="229"/>
      <c r="T9" s="229"/>
      <c r="U9" s="229"/>
      <c r="V9" s="229"/>
      <c r="W9" s="229"/>
      <c r="X9" s="229"/>
      <c r="Y9" s="229"/>
      <c r="Z9" s="229"/>
      <c r="AA9" s="229"/>
      <c r="AB9" s="229"/>
      <c r="AC9" s="229"/>
      <c r="AD9" s="229"/>
      <c r="AE9" s="229"/>
      <c r="AF9" s="229"/>
      <c r="AG9" s="229"/>
      <c r="AH9" s="217">
        <v>0</v>
      </c>
      <c r="AI9" s="217">
        <v>551</v>
      </c>
      <c r="AJ9" s="217">
        <v>746</v>
      </c>
      <c r="AK9" s="217">
        <v>1179</v>
      </c>
      <c r="AL9" s="217">
        <v>1611</v>
      </c>
      <c r="AM9" s="217">
        <v>1813</v>
      </c>
      <c r="AN9" s="217">
        <v>1885</v>
      </c>
      <c r="AO9" s="217">
        <v>1892</v>
      </c>
      <c r="AP9" s="217">
        <v>1832</v>
      </c>
      <c r="AQ9" s="217">
        <v>1578</v>
      </c>
      <c r="AR9" s="217">
        <v>1249</v>
      </c>
      <c r="AS9" s="217">
        <v>1031</v>
      </c>
      <c r="AT9" s="217">
        <v>1007</v>
      </c>
      <c r="AU9" s="217">
        <v>1441</v>
      </c>
      <c r="AV9" s="217">
        <v>1753</v>
      </c>
      <c r="AW9" s="217">
        <v>1790</v>
      </c>
      <c r="AX9" s="217">
        <v>1800</v>
      </c>
      <c r="AY9" s="217">
        <v>1659</v>
      </c>
      <c r="AZ9" s="217">
        <v>1437</v>
      </c>
      <c r="BA9" s="217">
        <v>987</v>
      </c>
      <c r="BB9" s="217">
        <v>869</v>
      </c>
      <c r="BC9" s="217">
        <v>913</v>
      </c>
      <c r="BD9" s="217">
        <v>785</v>
      </c>
      <c r="BE9" s="217">
        <v>686</v>
      </c>
      <c r="BF9" s="217">
        <v>665</v>
      </c>
      <c r="BG9" s="217">
        <v>649</v>
      </c>
      <c r="BH9" s="271">
        <v>602</v>
      </c>
      <c r="BI9" s="217">
        <v>647</v>
      </c>
      <c r="BJ9" s="217">
        <v>706</v>
      </c>
      <c r="BK9" s="217">
        <v>622</v>
      </c>
      <c r="BL9" s="217">
        <v>716</v>
      </c>
      <c r="BM9" s="217">
        <v>1103</v>
      </c>
      <c r="BN9" s="217">
        <v>1091</v>
      </c>
      <c r="BO9" s="217">
        <v>1227</v>
      </c>
      <c r="BP9" s="217">
        <v>1260</v>
      </c>
      <c r="BQ9" s="217">
        <v>1059</v>
      </c>
      <c r="BR9" s="217">
        <v>721</v>
      </c>
      <c r="BS9" s="217">
        <v>531</v>
      </c>
      <c r="BT9" s="217">
        <v>432</v>
      </c>
      <c r="BU9" s="217">
        <v>339</v>
      </c>
      <c r="BV9" s="217">
        <v>277</v>
      </c>
      <c r="BW9" s="217">
        <v>138</v>
      </c>
      <c r="BX9" s="217">
        <v>97</v>
      </c>
      <c r="BY9" s="217">
        <v>66</v>
      </c>
      <c r="BZ9" s="217">
        <v>42</v>
      </c>
      <c r="CA9" s="217">
        <v>27</v>
      </c>
      <c r="CB9" s="217">
        <v>17</v>
      </c>
      <c r="CC9" s="217">
        <v>0</v>
      </c>
      <c r="CD9" s="217">
        <v>0</v>
      </c>
      <c r="CE9" s="217">
        <v>0</v>
      </c>
      <c r="CF9" s="218">
        <v>0</v>
      </c>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row>
    <row r="10" spans="1:179">
      <c r="B10" s="207" t="s">
        <v>472</v>
      </c>
      <c r="AH10" s="217">
        <v>0</v>
      </c>
      <c r="AI10" s="217">
        <v>51</v>
      </c>
      <c r="AJ10" s="217">
        <v>49</v>
      </c>
      <c r="AK10" s="217">
        <v>77</v>
      </c>
      <c r="AL10" s="217">
        <v>110</v>
      </c>
      <c r="AM10" s="217">
        <v>182</v>
      </c>
      <c r="AN10" s="217">
        <v>208</v>
      </c>
      <c r="AO10" s="217">
        <v>224</v>
      </c>
      <c r="AP10" s="217">
        <v>228</v>
      </c>
      <c r="AQ10" s="217">
        <v>231</v>
      </c>
      <c r="AR10" s="217">
        <v>180</v>
      </c>
      <c r="AS10" s="217">
        <v>293</v>
      </c>
      <c r="AT10" s="217">
        <v>319</v>
      </c>
      <c r="AU10" s="217">
        <v>331</v>
      </c>
      <c r="AV10" s="217">
        <v>401</v>
      </c>
      <c r="AW10" s="217">
        <v>446</v>
      </c>
      <c r="AX10" s="217">
        <v>425</v>
      </c>
      <c r="AY10" s="217">
        <v>422</v>
      </c>
      <c r="AZ10" s="217">
        <v>444</v>
      </c>
      <c r="BA10" s="217">
        <v>394</v>
      </c>
      <c r="BB10" s="217">
        <v>345</v>
      </c>
      <c r="BC10" s="217">
        <v>339</v>
      </c>
      <c r="BD10" s="217">
        <v>323</v>
      </c>
      <c r="BE10" s="217">
        <v>301</v>
      </c>
      <c r="BF10" s="217">
        <v>265</v>
      </c>
      <c r="BG10" s="217">
        <v>256</v>
      </c>
      <c r="BH10" s="271">
        <v>166</v>
      </c>
      <c r="BI10" s="217">
        <v>160</v>
      </c>
      <c r="BJ10" s="217">
        <v>162</v>
      </c>
      <c r="BK10" s="217">
        <v>169</v>
      </c>
      <c r="BL10" s="217">
        <v>174</v>
      </c>
      <c r="BM10" s="217">
        <v>174</v>
      </c>
      <c r="BN10" s="217">
        <v>180</v>
      </c>
      <c r="BO10" s="217">
        <v>182</v>
      </c>
      <c r="BP10" s="217">
        <v>189</v>
      </c>
      <c r="BQ10" s="217">
        <v>196</v>
      </c>
      <c r="BR10" s="217">
        <v>199</v>
      </c>
      <c r="BS10" s="217">
        <v>202</v>
      </c>
      <c r="BT10" s="217">
        <v>202</v>
      </c>
      <c r="BU10" s="217">
        <v>204</v>
      </c>
      <c r="BV10" s="217">
        <v>179</v>
      </c>
      <c r="BW10" s="217">
        <v>134</v>
      </c>
      <c r="BX10" s="217">
        <v>118</v>
      </c>
      <c r="BY10" s="217">
        <v>101</v>
      </c>
      <c r="BZ10" s="217">
        <v>88</v>
      </c>
      <c r="CA10" s="217">
        <v>77</v>
      </c>
      <c r="CB10" s="217">
        <v>64</v>
      </c>
      <c r="CC10" s="217">
        <v>13</v>
      </c>
      <c r="CD10" s="217">
        <v>0</v>
      </c>
      <c r="CE10" s="217">
        <v>0</v>
      </c>
      <c r="CF10" s="218">
        <v>0</v>
      </c>
    </row>
    <row r="11" spans="1:179" ht="26.25" customHeight="1">
      <c r="B11" s="247" t="s">
        <v>433</v>
      </c>
      <c r="AH11" s="217">
        <f>SUM(AH7:AH10)</f>
        <v>0</v>
      </c>
      <c r="AI11" s="217">
        <f t="shared" ref="AI11:CF11" si="0">SUM(AI7:AI10)</f>
        <v>1115</v>
      </c>
      <c r="AJ11" s="217">
        <f t="shared" si="0"/>
        <v>1316</v>
      </c>
      <c r="AK11" s="217">
        <f t="shared" si="0"/>
        <v>1846</v>
      </c>
      <c r="AL11" s="217">
        <f t="shared" si="0"/>
        <v>2376</v>
      </c>
      <c r="AM11" s="217">
        <f t="shared" si="0"/>
        <v>2685</v>
      </c>
      <c r="AN11" s="217">
        <f t="shared" si="0"/>
        <v>2858</v>
      </c>
      <c r="AO11" s="217">
        <f t="shared" si="0"/>
        <v>2992</v>
      </c>
      <c r="AP11" s="217">
        <f t="shared" si="0"/>
        <v>2989</v>
      </c>
      <c r="AQ11" s="217">
        <f t="shared" si="0"/>
        <v>2790</v>
      </c>
      <c r="AR11" s="217">
        <f t="shared" si="0"/>
        <v>2370</v>
      </c>
      <c r="AS11" s="217">
        <f t="shared" si="0"/>
        <v>2370</v>
      </c>
      <c r="AT11" s="217">
        <f t="shared" si="0"/>
        <v>2449</v>
      </c>
      <c r="AU11" s="217">
        <f t="shared" si="0"/>
        <v>3018</v>
      </c>
      <c r="AV11" s="217">
        <f t="shared" si="0"/>
        <v>3536</v>
      </c>
      <c r="AW11" s="217">
        <f t="shared" si="0"/>
        <v>3776</v>
      </c>
      <c r="AX11" s="217">
        <f t="shared" si="0"/>
        <v>3882</v>
      </c>
      <c r="AY11" s="217">
        <f t="shared" si="0"/>
        <v>3876</v>
      </c>
      <c r="AZ11" s="217">
        <f t="shared" si="0"/>
        <v>3726</v>
      </c>
      <c r="BA11" s="217">
        <f t="shared" si="0"/>
        <v>3225</v>
      </c>
      <c r="BB11" s="217">
        <f t="shared" si="0"/>
        <v>3061</v>
      </c>
      <c r="BC11" s="217">
        <f t="shared" si="0"/>
        <v>3115</v>
      </c>
      <c r="BD11" s="217">
        <f t="shared" si="0"/>
        <v>3015</v>
      </c>
      <c r="BE11" s="217">
        <f t="shared" si="0"/>
        <v>2921</v>
      </c>
      <c r="BF11" s="217">
        <f t="shared" si="0"/>
        <v>2878</v>
      </c>
      <c r="BG11" s="217">
        <f t="shared" si="0"/>
        <v>2867</v>
      </c>
      <c r="BH11" s="271">
        <f t="shared" si="0"/>
        <v>2789</v>
      </c>
      <c r="BI11" s="217">
        <f t="shared" si="0"/>
        <v>2789</v>
      </c>
      <c r="BJ11" s="217">
        <f t="shared" si="0"/>
        <v>2840</v>
      </c>
      <c r="BK11" s="217">
        <f t="shared" si="0"/>
        <v>2740</v>
      </c>
      <c r="BL11" s="217">
        <f t="shared" si="0"/>
        <v>2940</v>
      </c>
      <c r="BM11" s="217">
        <f t="shared" si="0"/>
        <v>3429</v>
      </c>
      <c r="BN11" s="217">
        <f t="shared" si="0"/>
        <v>3472</v>
      </c>
      <c r="BO11" s="217">
        <f t="shared" si="0"/>
        <v>3656</v>
      </c>
      <c r="BP11" s="217">
        <f t="shared" si="0"/>
        <v>3878</v>
      </c>
      <c r="BQ11" s="217">
        <f t="shared" si="0"/>
        <v>3910</v>
      </c>
      <c r="BR11" s="217">
        <f t="shared" si="0"/>
        <v>3755</v>
      </c>
      <c r="BS11" s="217">
        <f t="shared" si="0"/>
        <v>3593</v>
      </c>
      <c r="BT11" s="217">
        <f t="shared" si="0"/>
        <v>3437</v>
      </c>
      <c r="BU11" s="217">
        <f t="shared" si="0"/>
        <v>3254</v>
      </c>
      <c r="BV11" s="217">
        <f t="shared" si="0"/>
        <v>2938</v>
      </c>
      <c r="BW11" s="217">
        <f t="shared" si="0"/>
        <v>2458</v>
      </c>
      <c r="BX11" s="217">
        <f t="shared" si="0"/>
        <v>2244</v>
      </c>
      <c r="BY11" s="217">
        <f t="shared" si="0"/>
        <v>2044</v>
      </c>
      <c r="BZ11" s="217">
        <f t="shared" si="0"/>
        <v>1869</v>
      </c>
      <c r="CA11" s="217">
        <f t="shared" si="0"/>
        <v>1735</v>
      </c>
      <c r="CB11" s="217">
        <f t="shared" si="0"/>
        <v>1618</v>
      </c>
      <c r="CC11" s="217">
        <f t="shared" si="0"/>
        <v>1406</v>
      </c>
      <c r="CD11" s="217">
        <f t="shared" si="0"/>
        <v>1320</v>
      </c>
      <c r="CE11" s="217">
        <f t="shared" si="0"/>
        <v>1276</v>
      </c>
      <c r="CF11" s="218">
        <f t="shared" si="0"/>
        <v>1135</v>
      </c>
    </row>
    <row r="12" spans="1:179">
      <c r="B12" s="207" t="s">
        <v>434</v>
      </c>
      <c r="AH12" s="217">
        <f>AH11+AH6</f>
        <v>0</v>
      </c>
      <c r="AI12" s="217">
        <f t="shared" ref="AI12:CF12" si="1">AI11+AI6</f>
        <v>2838</v>
      </c>
      <c r="AJ12" s="217">
        <f t="shared" si="1"/>
        <v>3010</v>
      </c>
      <c r="AK12" s="217">
        <f t="shared" si="1"/>
        <v>3584</v>
      </c>
      <c r="AL12" s="217">
        <f t="shared" si="1"/>
        <v>4157</v>
      </c>
      <c r="AM12" s="217">
        <f t="shared" si="1"/>
        <v>4336</v>
      </c>
      <c r="AN12" s="217">
        <f t="shared" si="1"/>
        <v>4541</v>
      </c>
      <c r="AO12" s="217">
        <f t="shared" si="1"/>
        <v>4709</v>
      </c>
      <c r="AP12" s="217">
        <f t="shared" si="1"/>
        <v>4711</v>
      </c>
      <c r="AQ12" s="217">
        <f t="shared" si="1"/>
        <v>4517</v>
      </c>
      <c r="AR12" s="217">
        <f t="shared" si="1"/>
        <v>4089</v>
      </c>
      <c r="AS12" s="217">
        <f t="shared" si="1"/>
        <v>3977</v>
      </c>
      <c r="AT12" s="217">
        <f t="shared" si="1"/>
        <v>4124</v>
      </c>
      <c r="AU12" s="217">
        <f t="shared" si="1"/>
        <v>4593</v>
      </c>
      <c r="AV12" s="217">
        <f t="shared" si="1"/>
        <v>5179</v>
      </c>
      <c r="AW12" s="217">
        <f t="shared" si="1"/>
        <v>5512</v>
      </c>
      <c r="AX12" s="217">
        <f t="shared" si="1"/>
        <v>5647</v>
      </c>
      <c r="AY12" s="217">
        <f t="shared" si="1"/>
        <v>5657</v>
      </c>
      <c r="AZ12" s="217">
        <f t="shared" si="1"/>
        <v>5490</v>
      </c>
      <c r="BA12" s="217">
        <f t="shared" si="1"/>
        <v>4930</v>
      </c>
      <c r="BB12" s="217">
        <f t="shared" si="1"/>
        <v>4704</v>
      </c>
      <c r="BC12" s="217">
        <f t="shared" si="1"/>
        <v>4735</v>
      </c>
      <c r="BD12" s="217">
        <f t="shared" si="1"/>
        <v>4686</v>
      </c>
      <c r="BE12" s="217">
        <f t="shared" si="1"/>
        <v>4671</v>
      </c>
      <c r="BF12" s="217">
        <f t="shared" si="1"/>
        <v>4654</v>
      </c>
      <c r="BG12" s="217">
        <f t="shared" si="1"/>
        <v>4846</v>
      </c>
      <c r="BH12" s="271">
        <f t="shared" si="1"/>
        <v>5383</v>
      </c>
      <c r="BI12" s="217">
        <f t="shared" si="1"/>
        <v>5489</v>
      </c>
      <c r="BJ12" s="217">
        <f t="shared" si="1"/>
        <v>5569</v>
      </c>
      <c r="BK12" s="217">
        <f t="shared" si="1"/>
        <v>5472</v>
      </c>
      <c r="BL12" s="217">
        <f t="shared" si="1"/>
        <v>5664</v>
      </c>
      <c r="BM12" s="217">
        <f t="shared" si="1"/>
        <v>6165</v>
      </c>
      <c r="BN12" s="217">
        <f t="shared" si="1"/>
        <v>6190</v>
      </c>
      <c r="BO12" s="217">
        <f t="shared" si="1"/>
        <v>6305</v>
      </c>
      <c r="BP12" s="217">
        <f t="shared" si="1"/>
        <v>6383</v>
      </c>
      <c r="BQ12" s="217">
        <f t="shared" si="1"/>
        <v>6290</v>
      </c>
      <c r="BR12" s="217">
        <f t="shared" si="1"/>
        <v>5983</v>
      </c>
      <c r="BS12" s="217">
        <f t="shared" si="1"/>
        <v>5691</v>
      </c>
      <c r="BT12" s="217">
        <f t="shared" si="1"/>
        <v>5340</v>
      </c>
      <c r="BU12" s="217">
        <f t="shared" si="1"/>
        <v>5046</v>
      </c>
      <c r="BV12" s="217">
        <f t="shared" si="1"/>
        <v>4592</v>
      </c>
      <c r="BW12" s="217">
        <f t="shared" si="1"/>
        <v>4021</v>
      </c>
      <c r="BX12" s="217">
        <f t="shared" si="1"/>
        <v>3724</v>
      </c>
      <c r="BY12" s="217">
        <f t="shared" si="1"/>
        <v>3454</v>
      </c>
      <c r="BZ12" s="217">
        <f t="shared" si="1"/>
        <v>3243</v>
      </c>
      <c r="CA12" s="217">
        <f t="shared" si="1"/>
        <v>3083</v>
      </c>
      <c r="CB12" s="217">
        <f t="shared" si="1"/>
        <v>2963</v>
      </c>
      <c r="CC12" s="217">
        <f t="shared" si="1"/>
        <v>2715</v>
      </c>
      <c r="CD12" s="217">
        <f t="shared" si="1"/>
        <v>2560</v>
      </c>
      <c r="CE12" s="217">
        <f t="shared" si="1"/>
        <v>2418</v>
      </c>
      <c r="CF12" s="218">
        <f t="shared" si="1"/>
        <v>2178</v>
      </c>
    </row>
    <row r="13" spans="1:179" ht="26.25" customHeight="1">
      <c r="B13" s="228" t="s">
        <v>435</v>
      </c>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71"/>
      <c r="BI13" s="217"/>
      <c r="BJ13" s="217"/>
      <c r="BK13" s="217"/>
      <c r="BL13" s="217"/>
      <c r="BM13" s="217"/>
      <c r="BN13" s="217"/>
      <c r="BO13" s="217"/>
      <c r="BP13" s="217"/>
      <c r="BQ13" s="217"/>
      <c r="BR13" s="217"/>
      <c r="BS13" s="217"/>
      <c r="BT13" s="217"/>
      <c r="BU13" s="217"/>
      <c r="BV13" s="217"/>
      <c r="BW13" s="217"/>
      <c r="BX13" s="217"/>
      <c r="BY13" s="217"/>
      <c r="BZ13" s="217"/>
      <c r="CA13" s="217"/>
      <c r="CB13" s="217"/>
      <c r="CC13" s="217"/>
      <c r="CD13" s="217"/>
      <c r="CE13" s="217"/>
      <c r="CF13" s="218"/>
    </row>
    <row r="14" spans="1:179">
      <c r="B14" s="207" t="s">
        <v>468</v>
      </c>
      <c r="AH14" s="217"/>
      <c r="AI14" s="217"/>
      <c r="AJ14" s="217"/>
      <c r="AK14" s="217"/>
      <c r="AL14" s="217"/>
      <c r="AM14" s="217"/>
      <c r="AN14" s="217"/>
      <c r="AO14" s="217"/>
      <c r="AP14" s="217"/>
      <c r="AQ14" s="217"/>
      <c r="AR14" s="217"/>
      <c r="AS14" s="217"/>
      <c r="AT14" s="217"/>
      <c r="AU14" s="217"/>
      <c r="AV14" s="217"/>
      <c r="AW14" s="217"/>
      <c r="AX14" s="217"/>
      <c r="AY14" s="217"/>
      <c r="AZ14" s="217"/>
      <c r="BA14" s="217">
        <v>0</v>
      </c>
      <c r="BB14" s="217">
        <v>0</v>
      </c>
      <c r="BC14" s="217">
        <v>0</v>
      </c>
      <c r="BD14" s="217">
        <v>0</v>
      </c>
      <c r="BE14" s="217">
        <v>0</v>
      </c>
      <c r="BF14" s="217">
        <v>0</v>
      </c>
      <c r="BG14" s="217">
        <v>0</v>
      </c>
      <c r="BH14" s="271">
        <v>116</v>
      </c>
      <c r="BI14" s="217">
        <v>122</v>
      </c>
      <c r="BJ14" s="217">
        <v>121</v>
      </c>
      <c r="BK14" s="217">
        <v>120</v>
      </c>
      <c r="BL14" s="217">
        <v>118</v>
      </c>
      <c r="BM14" s="217">
        <v>121</v>
      </c>
      <c r="BN14" s="217">
        <v>119</v>
      </c>
      <c r="BO14" s="217">
        <v>111</v>
      </c>
      <c r="BP14" s="217">
        <v>99</v>
      </c>
      <c r="BQ14" s="217">
        <v>88</v>
      </c>
      <c r="BR14" s="217">
        <v>79</v>
      </c>
      <c r="BS14" s="217">
        <v>71</v>
      </c>
      <c r="BT14" s="217">
        <v>49</v>
      </c>
      <c r="BU14" s="217">
        <v>45</v>
      </c>
      <c r="BV14" s="217"/>
      <c r="BW14" s="217"/>
      <c r="BX14" s="217"/>
      <c r="BY14" s="217"/>
      <c r="BZ14" s="217"/>
      <c r="CA14" s="217"/>
      <c r="CB14" s="217"/>
      <c r="CC14" s="217"/>
      <c r="CD14" s="217"/>
      <c r="CE14" s="217"/>
      <c r="CF14" s="218"/>
    </row>
    <row r="15" spans="1:179">
      <c r="B15" s="207" t="s">
        <v>469</v>
      </c>
      <c r="AH15" s="217"/>
      <c r="AI15" s="217"/>
      <c r="AJ15" s="217"/>
      <c r="AK15" s="217"/>
      <c r="AL15" s="217"/>
      <c r="AM15" s="217"/>
      <c r="AN15" s="217"/>
      <c r="AO15" s="217"/>
      <c r="AP15" s="217"/>
      <c r="AQ15" s="217"/>
      <c r="AR15" s="217"/>
      <c r="AS15" s="217"/>
      <c r="AT15" s="217"/>
      <c r="AU15" s="217"/>
      <c r="AV15" s="217"/>
      <c r="AW15" s="217"/>
      <c r="AX15" s="217"/>
      <c r="AY15" s="217"/>
      <c r="AZ15" s="217"/>
      <c r="BA15" s="217">
        <v>0</v>
      </c>
      <c r="BB15" s="217">
        <v>0</v>
      </c>
      <c r="BC15" s="217">
        <v>0</v>
      </c>
      <c r="BD15" s="217">
        <v>0</v>
      </c>
      <c r="BE15" s="217">
        <v>0</v>
      </c>
      <c r="BF15" s="217">
        <v>0</v>
      </c>
      <c r="BG15" s="217">
        <v>0</v>
      </c>
      <c r="BH15" s="271">
        <v>70</v>
      </c>
      <c r="BI15" s="217">
        <v>66</v>
      </c>
      <c r="BJ15" s="217">
        <v>61</v>
      </c>
      <c r="BK15" s="217">
        <v>57</v>
      </c>
      <c r="BL15" s="217">
        <v>53</v>
      </c>
      <c r="BM15" s="217">
        <v>58</v>
      </c>
      <c r="BN15" s="217">
        <v>65</v>
      </c>
      <c r="BO15" s="217">
        <v>61</v>
      </c>
      <c r="BP15" s="217">
        <v>60</v>
      </c>
      <c r="BQ15" s="217">
        <v>57</v>
      </c>
      <c r="BR15" s="217">
        <v>55</v>
      </c>
      <c r="BS15" s="217">
        <v>52</v>
      </c>
      <c r="BT15" s="217">
        <v>51</v>
      </c>
      <c r="BU15" s="217">
        <v>50</v>
      </c>
      <c r="BV15" s="217"/>
      <c r="BW15" s="217"/>
      <c r="BX15" s="217"/>
      <c r="BY15" s="217"/>
      <c r="BZ15" s="217"/>
      <c r="CA15" s="217"/>
      <c r="CB15" s="217"/>
      <c r="CC15" s="217"/>
      <c r="CD15" s="217"/>
      <c r="CE15" s="217"/>
      <c r="CF15" s="218"/>
    </row>
    <row r="16" spans="1:179">
      <c r="B16" s="207" t="s">
        <v>470</v>
      </c>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71">
        <v>28</v>
      </c>
      <c r="BI16" s="217">
        <v>25</v>
      </c>
      <c r="BJ16" s="217">
        <v>23</v>
      </c>
      <c r="BK16" s="217">
        <v>19</v>
      </c>
      <c r="BL16" s="217">
        <v>17</v>
      </c>
      <c r="BM16" s="217">
        <v>17</v>
      </c>
      <c r="BN16" s="217">
        <v>16</v>
      </c>
      <c r="BO16" s="217">
        <v>15</v>
      </c>
      <c r="BP16" s="217">
        <v>11</v>
      </c>
      <c r="BQ16" s="217">
        <v>8</v>
      </c>
      <c r="BR16" s="217">
        <v>8</v>
      </c>
      <c r="BS16" s="217">
        <v>7</v>
      </c>
      <c r="BT16" s="217">
        <v>6</v>
      </c>
      <c r="BU16" s="217">
        <v>6</v>
      </c>
      <c r="BV16" s="207"/>
      <c r="BW16" s="207"/>
      <c r="CF16" s="218"/>
    </row>
    <row r="17" spans="2:84">
      <c r="B17" s="207" t="s">
        <v>471</v>
      </c>
      <c r="AH17" s="217"/>
      <c r="AI17" s="217"/>
      <c r="AJ17" s="217"/>
      <c r="AK17" s="217"/>
      <c r="AL17" s="217"/>
      <c r="AM17" s="217"/>
      <c r="AN17" s="217"/>
      <c r="AO17" s="217"/>
      <c r="AP17" s="217"/>
      <c r="AQ17" s="217"/>
      <c r="AR17" s="217"/>
      <c r="AS17" s="217"/>
      <c r="AT17" s="217"/>
      <c r="AU17" s="217"/>
      <c r="AV17" s="217"/>
      <c r="AW17" s="217"/>
      <c r="AX17" s="217"/>
      <c r="AY17" s="217"/>
      <c r="AZ17" s="217"/>
      <c r="BA17" s="217">
        <v>0</v>
      </c>
      <c r="BB17" s="217">
        <v>0</v>
      </c>
      <c r="BC17" s="217">
        <v>0</v>
      </c>
      <c r="BD17" s="217">
        <v>0</v>
      </c>
      <c r="BE17" s="217">
        <v>0</v>
      </c>
      <c r="BF17" s="217">
        <v>0</v>
      </c>
      <c r="BG17" s="217">
        <v>0</v>
      </c>
      <c r="BH17" s="271">
        <v>12</v>
      </c>
      <c r="BI17" s="217">
        <v>10</v>
      </c>
      <c r="BJ17" s="217">
        <v>10</v>
      </c>
      <c r="BK17" s="217">
        <v>8</v>
      </c>
      <c r="BL17" s="217">
        <v>9</v>
      </c>
      <c r="BM17" s="217">
        <v>29</v>
      </c>
      <c r="BN17" s="217">
        <v>33</v>
      </c>
      <c r="BO17" s="217">
        <v>28</v>
      </c>
      <c r="BP17" s="217">
        <v>24</v>
      </c>
      <c r="BQ17" s="217">
        <v>16</v>
      </c>
      <c r="BR17" s="217">
        <v>9</v>
      </c>
      <c r="BS17" s="217">
        <v>6</v>
      </c>
      <c r="BT17" s="217">
        <v>3</v>
      </c>
      <c r="BU17" s="217">
        <v>2</v>
      </c>
      <c r="BV17" s="217"/>
      <c r="BW17" s="217"/>
      <c r="BX17" s="217"/>
      <c r="BY17" s="217"/>
      <c r="BZ17" s="217"/>
      <c r="CA17" s="217"/>
      <c r="CB17" s="217"/>
      <c r="CC17" s="217"/>
      <c r="CD17" s="217"/>
      <c r="CE17" s="217"/>
      <c r="CF17" s="218"/>
    </row>
    <row r="18" spans="2:84">
      <c r="B18" s="207" t="s">
        <v>472</v>
      </c>
      <c r="AH18" s="217"/>
      <c r="AI18" s="217"/>
      <c r="AJ18" s="217"/>
      <c r="AK18" s="217"/>
      <c r="AL18" s="217"/>
      <c r="AM18" s="217"/>
      <c r="AN18" s="217"/>
      <c r="AO18" s="217"/>
      <c r="AP18" s="217"/>
      <c r="AQ18" s="217"/>
      <c r="AR18" s="217"/>
      <c r="AS18" s="217"/>
      <c r="AT18" s="217"/>
      <c r="AU18" s="217"/>
      <c r="AV18" s="217"/>
      <c r="AW18" s="217"/>
      <c r="AX18" s="217"/>
      <c r="AY18" s="217"/>
      <c r="AZ18" s="217"/>
      <c r="BA18" s="217">
        <v>0</v>
      </c>
      <c r="BB18" s="217">
        <v>0</v>
      </c>
      <c r="BC18" s="217">
        <v>0</v>
      </c>
      <c r="BD18" s="217">
        <v>0</v>
      </c>
      <c r="BE18" s="217">
        <v>0</v>
      </c>
      <c r="BF18" s="217">
        <v>0</v>
      </c>
      <c r="BG18" s="217">
        <v>0</v>
      </c>
      <c r="BH18" s="271">
        <v>11</v>
      </c>
      <c r="BI18" s="217">
        <v>10</v>
      </c>
      <c r="BJ18" s="217">
        <v>10</v>
      </c>
      <c r="BK18" s="217">
        <v>10</v>
      </c>
      <c r="BL18" s="217">
        <v>10</v>
      </c>
      <c r="BM18" s="217">
        <v>10</v>
      </c>
      <c r="BN18" s="217">
        <v>8</v>
      </c>
      <c r="BO18" s="217">
        <v>8</v>
      </c>
      <c r="BP18" s="217">
        <v>9</v>
      </c>
      <c r="BQ18" s="217">
        <v>9</v>
      </c>
      <c r="BR18" s="217">
        <v>8</v>
      </c>
      <c r="BS18" s="217">
        <v>8</v>
      </c>
      <c r="BT18" s="217">
        <v>8</v>
      </c>
      <c r="BU18" s="217">
        <v>8</v>
      </c>
      <c r="BV18" s="217"/>
      <c r="BW18" s="217"/>
      <c r="BX18" s="217"/>
      <c r="BY18" s="217"/>
      <c r="BZ18" s="217"/>
      <c r="CA18" s="217"/>
      <c r="CB18" s="217"/>
      <c r="CC18" s="217"/>
      <c r="CD18" s="217"/>
      <c r="CE18" s="217"/>
      <c r="CF18" s="218"/>
    </row>
    <row r="19" spans="2:84" ht="26.25" customHeight="1">
      <c r="B19" s="247" t="s">
        <v>433</v>
      </c>
      <c r="AH19" s="217"/>
      <c r="AI19" s="217"/>
      <c r="AJ19" s="217"/>
      <c r="AK19" s="217"/>
      <c r="AL19" s="217"/>
      <c r="AM19" s="217"/>
      <c r="AN19" s="217"/>
      <c r="AO19" s="217"/>
      <c r="AP19" s="217"/>
      <c r="AQ19" s="217"/>
      <c r="AR19" s="217"/>
      <c r="AS19" s="217"/>
      <c r="AT19" s="217"/>
      <c r="AU19" s="217"/>
      <c r="AV19" s="217"/>
      <c r="AW19" s="217"/>
      <c r="AX19" s="217"/>
      <c r="AY19" s="217"/>
      <c r="AZ19" s="217"/>
      <c r="BA19" s="217">
        <f t="shared" ref="BA19:BU19" si="2">SUM(BA15:BA18)</f>
        <v>0</v>
      </c>
      <c r="BB19" s="217">
        <f t="shared" si="2"/>
        <v>0</v>
      </c>
      <c r="BC19" s="217">
        <f t="shared" si="2"/>
        <v>0</v>
      </c>
      <c r="BD19" s="217">
        <f t="shared" si="2"/>
        <v>0</v>
      </c>
      <c r="BE19" s="217">
        <f t="shared" si="2"/>
        <v>0</v>
      </c>
      <c r="BF19" s="217">
        <f t="shared" si="2"/>
        <v>0</v>
      </c>
      <c r="BG19" s="217">
        <f t="shared" si="2"/>
        <v>0</v>
      </c>
      <c r="BH19" s="271">
        <f t="shared" si="2"/>
        <v>121</v>
      </c>
      <c r="BI19" s="217">
        <f t="shared" si="2"/>
        <v>111</v>
      </c>
      <c r="BJ19" s="217">
        <f t="shared" si="2"/>
        <v>104</v>
      </c>
      <c r="BK19" s="217">
        <f t="shared" si="2"/>
        <v>94</v>
      </c>
      <c r="BL19" s="217">
        <f t="shared" si="2"/>
        <v>89</v>
      </c>
      <c r="BM19" s="217">
        <f t="shared" si="2"/>
        <v>114</v>
      </c>
      <c r="BN19" s="217">
        <f t="shared" si="2"/>
        <v>122</v>
      </c>
      <c r="BO19" s="217">
        <f t="shared" si="2"/>
        <v>112</v>
      </c>
      <c r="BP19" s="217">
        <f t="shared" si="2"/>
        <v>104</v>
      </c>
      <c r="BQ19" s="217">
        <f t="shared" si="2"/>
        <v>90</v>
      </c>
      <c r="BR19" s="217">
        <f t="shared" si="2"/>
        <v>80</v>
      </c>
      <c r="BS19" s="217">
        <f t="shared" si="2"/>
        <v>73</v>
      </c>
      <c r="BT19" s="217">
        <f t="shared" si="2"/>
        <v>68</v>
      </c>
      <c r="BU19" s="217">
        <f t="shared" si="2"/>
        <v>66</v>
      </c>
      <c r="BV19" s="217"/>
      <c r="BW19" s="217"/>
      <c r="BX19" s="217"/>
      <c r="BY19" s="217"/>
      <c r="BZ19" s="217"/>
      <c r="CA19" s="217"/>
      <c r="CB19" s="217"/>
      <c r="CC19" s="217"/>
      <c r="CD19" s="217"/>
      <c r="CE19" s="217"/>
      <c r="CF19" s="218"/>
    </row>
    <row r="20" spans="2:84">
      <c r="B20" s="207" t="s">
        <v>434</v>
      </c>
      <c r="AH20" s="217"/>
      <c r="AI20" s="217"/>
      <c r="AJ20" s="217"/>
      <c r="AK20" s="217"/>
      <c r="AL20" s="217"/>
      <c r="AM20" s="217"/>
      <c r="AN20" s="217"/>
      <c r="AO20" s="217"/>
      <c r="AP20" s="217"/>
      <c r="AQ20" s="217"/>
      <c r="AR20" s="217"/>
      <c r="AS20" s="217"/>
      <c r="AT20" s="217"/>
      <c r="AU20" s="217"/>
      <c r="AV20" s="217"/>
      <c r="AW20" s="217"/>
      <c r="AX20" s="217"/>
      <c r="AY20" s="217"/>
      <c r="AZ20" s="217"/>
      <c r="BA20" s="217">
        <f t="shared" ref="BA20:BU20" si="3">BA19+BA14</f>
        <v>0</v>
      </c>
      <c r="BB20" s="217">
        <f t="shared" si="3"/>
        <v>0</v>
      </c>
      <c r="BC20" s="217">
        <f t="shared" si="3"/>
        <v>0</v>
      </c>
      <c r="BD20" s="217">
        <f t="shared" si="3"/>
        <v>0</v>
      </c>
      <c r="BE20" s="217">
        <f t="shared" si="3"/>
        <v>0</v>
      </c>
      <c r="BF20" s="217">
        <f t="shared" si="3"/>
        <v>0</v>
      </c>
      <c r="BG20" s="217">
        <f t="shared" si="3"/>
        <v>0</v>
      </c>
      <c r="BH20" s="271">
        <f t="shared" si="3"/>
        <v>237</v>
      </c>
      <c r="BI20" s="217">
        <f t="shared" si="3"/>
        <v>233</v>
      </c>
      <c r="BJ20" s="217">
        <f t="shared" si="3"/>
        <v>225</v>
      </c>
      <c r="BK20" s="217">
        <f t="shared" si="3"/>
        <v>214</v>
      </c>
      <c r="BL20" s="217">
        <f t="shared" si="3"/>
        <v>207</v>
      </c>
      <c r="BM20" s="217">
        <f t="shared" si="3"/>
        <v>235</v>
      </c>
      <c r="BN20" s="217">
        <f t="shared" si="3"/>
        <v>241</v>
      </c>
      <c r="BO20" s="217">
        <f t="shared" si="3"/>
        <v>223</v>
      </c>
      <c r="BP20" s="217">
        <f t="shared" si="3"/>
        <v>203</v>
      </c>
      <c r="BQ20" s="217">
        <f t="shared" si="3"/>
        <v>178</v>
      </c>
      <c r="BR20" s="217">
        <f t="shared" si="3"/>
        <v>159</v>
      </c>
      <c r="BS20" s="217">
        <f t="shared" si="3"/>
        <v>144</v>
      </c>
      <c r="BT20" s="217">
        <f t="shared" si="3"/>
        <v>117</v>
      </c>
      <c r="BU20" s="217">
        <f t="shared" si="3"/>
        <v>111</v>
      </c>
      <c r="BV20" s="217"/>
      <c r="BW20" s="217"/>
      <c r="BX20" s="217"/>
      <c r="BY20" s="217"/>
      <c r="BZ20" s="217"/>
      <c r="CA20" s="217"/>
      <c r="CB20" s="217"/>
      <c r="CC20" s="217"/>
      <c r="CD20" s="217"/>
      <c r="CE20" s="217"/>
      <c r="CF20" s="218"/>
    </row>
    <row r="21" spans="2:84" ht="26.25" customHeight="1">
      <c r="B21" s="228" t="s">
        <v>443</v>
      </c>
      <c r="AH21" s="217"/>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17"/>
      <c r="BF21" s="217"/>
      <c r="BG21" s="217"/>
      <c r="BH21" s="217"/>
      <c r="BI21" s="217"/>
      <c r="BJ21" s="217"/>
      <c r="BK21" s="217"/>
      <c r="BL21" s="217"/>
      <c r="BM21" s="217"/>
      <c r="BN21" s="217"/>
      <c r="BO21" s="217"/>
      <c r="BP21" s="217"/>
      <c r="BQ21" s="217"/>
      <c r="BR21" s="217"/>
      <c r="BS21" s="217"/>
      <c r="BT21" s="217"/>
      <c r="BU21" s="217"/>
      <c r="BV21" s="217"/>
      <c r="BW21" s="217"/>
      <c r="BX21" s="217"/>
      <c r="BY21" s="217"/>
      <c r="BZ21" s="217"/>
      <c r="CA21" s="217"/>
      <c r="CB21" s="217"/>
      <c r="CC21" s="217"/>
      <c r="CD21" s="217"/>
      <c r="CE21" s="217"/>
      <c r="CF21" s="218"/>
    </row>
    <row r="22" spans="2:84">
      <c r="B22" s="207" t="s">
        <v>473</v>
      </c>
      <c r="AH22" s="217">
        <v>0</v>
      </c>
      <c r="AI22" s="217">
        <v>0</v>
      </c>
      <c r="AJ22" s="217">
        <v>96</v>
      </c>
      <c r="AK22" s="217">
        <v>124</v>
      </c>
      <c r="AL22" s="217">
        <v>165</v>
      </c>
      <c r="AM22" s="217">
        <v>195</v>
      </c>
      <c r="AN22" s="217">
        <v>201</v>
      </c>
      <c r="AO22" s="217">
        <v>200</v>
      </c>
      <c r="AP22" s="217">
        <v>210</v>
      </c>
      <c r="AQ22" s="217">
        <v>217</v>
      </c>
      <c r="AR22" s="217">
        <v>277</v>
      </c>
      <c r="AS22" s="217">
        <v>308</v>
      </c>
      <c r="AT22" s="217">
        <v>327</v>
      </c>
      <c r="AU22" s="217">
        <v>365</v>
      </c>
      <c r="AV22" s="217">
        <v>431</v>
      </c>
      <c r="AW22" s="217">
        <v>512</v>
      </c>
      <c r="AX22" s="217">
        <v>575</v>
      </c>
      <c r="AY22" s="217">
        <v>638</v>
      </c>
      <c r="AZ22" s="217">
        <v>714</v>
      </c>
      <c r="BA22" s="217">
        <v>758</v>
      </c>
      <c r="BB22" s="217">
        <v>782</v>
      </c>
      <c r="BC22" s="217">
        <v>537</v>
      </c>
      <c r="BD22" s="217">
        <v>0</v>
      </c>
      <c r="BE22" s="217">
        <v>0</v>
      </c>
      <c r="BF22" s="217">
        <v>0</v>
      </c>
      <c r="BG22" s="217">
        <v>0</v>
      </c>
      <c r="BH22" s="217">
        <v>0</v>
      </c>
      <c r="BI22" s="217">
        <v>0</v>
      </c>
      <c r="BJ22" s="217">
        <v>0</v>
      </c>
      <c r="BK22" s="217">
        <v>0</v>
      </c>
      <c r="BL22" s="217">
        <v>0</v>
      </c>
      <c r="BM22" s="217">
        <v>0</v>
      </c>
      <c r="BN22" s="217">
        <v>0</v>
      </c>
      <c r="BO22" s="217">
        <v>0</v>
      </c>
      <c r="BP22" s="217">
        <v>0</v>
      </c>
      <c r="BQ22" s="217">
        <v>0</v>
      </c>
      <c r="BR22" s="217">
        <v>0</v>
      </c>
      <c r="BS22" s="217">
        <v>0</v>
      </c>
      <c r="BT22" s="217">
        <v>0</v>
      </c>
      <c r="BU22" s="217">
        <v>0</v>
      </c>
      <c r="BV22" s="217">
        <v>0</v>
      </c>
      <c r="BW22" s="217">
        <v>0</v>
      </c>
      <c r="BX22" s="217">
        <v>0</v>
      </c>
      <c r="BY22" s="217">
        <v>0</v>
      </c>
      <c r="BZ22" s="217">
        <v>0</v>
      </c>
      <c r="CA22" s="217">
        <v>0</v>
      </c>
      <c r="CB22" s="217">
        <v>0</v>
      </c>
      <c r="CC22" s="217">
        <v>0</v>
      </c>
      <c r="CD22" s="217">
        <v>0</v>
      </c>
      <c r="CE22" s="217">
        <v>0</v>
      </c>
      <c r="CF22" s="218">
        <v>0</v>
      </c>
    </row>
    <row r="23" spans="2:84">
      <c r="B23" s="207" t="s">
        <v>474</v>
      </c>
      <c r="AH23" s="217">
        <v>0</v>
      </c>
      <c r="AI23" s="217">
        <v>0</v>
      </c>
      <c r="AJ23" s="217">
        <v>51</v>
      </c>
      <c r="AK23" s="217">
        <v>60</v>
      </c>
      <c r="AL23" s="217">
        <v>72</v>
      </c>
      <c r="AM23" s="217">
        <v>80</v>
      </c>
      <c r="AN23" s="217">
        <v>82</v>
      </c>
      <c r="AO23" s="217">
        <v>82</v>
      </c>
      <c r="AP23" s="217">
        <v>87</v>
      </c>
      <c r="AQ23" s="217">
        <v>94</v>
      </c>
      <c r="AR23" s="217">
        <v>89</v>
      </c>
      <c r="AS23" s="217">
        <v>117</v>
      </c>
      <c r="AT23" s="217">
        <v>126</v>
      </c>
      <c r="AU23" s="217">
        <v>142</v>
      </c>
      <c r="AV23" s="217">
        <v>178</v>
      </c>
      <c r="AW23" s="217">
        <v>218</v>
      </c>
      <c r="AX23" s="217">
        <v>249</v>
      </c>
      <c r="AY23" s="217">
        <v>283</v>
      </c>
      <c r="AZ23" s="217">
        <v>320</v>
      </c>
      <c r="BA23" s="217">
        <v>357</v>
      </c>
      <c r="BB23" s="217">
        <v>392</v>
      </c>
      <c r="BC23" s="217">
        <v>277</v>
      </c>
      <c r="BD23" s="217">
        <v>0</v>
      </c>
      <c r="BE23" s="217">
        <v>0</v>
      </c>
      <c r="BF23" s="217">
        <v>0</v>
      </c>
      <c r="BG23" s="217">
        <v>0</v>
      </c>
      <c r="BH23" s="217">
        <v>0</v>
      </c>
      <c r="BI23" s="217">
        <v>0</v>
      </c>
      <c r="BJ23" s="217">
        <v>0</v>
      </c>
      <c r="BK23" s="217">
        <v>0</v>
      </c>
      <c r="BL23" s="217">
        <v>0</v>
      </c>
      <c r="BM23" s="217">
        <v>0</v>
      </c>
      <c r="BN23" s="217">
        <v>0</v>
      </c>
      <c r="BO23" s="217">
        <v>0</v>
      </c>
      <c r="BP23" s="217">
        <v>0</v>
      </c>
      <c r="BQ23" s="217">
        <v>0</v>
      </c>
      <c r="BR23" s="217">
        <v>0</v>
      </c>
      <c r="BS23" s="217">
        <v>0</v>
      </c>
      <c r="BT23" s="217">
        <v>0</v>
      </c>
      <c r="BU23" s="217">
        <v>0</v>
      </c>
      <c r="BV23" s="217">
        <v>0</v>
      </c>
      <c r="BW23" s="217">
        <v>0</v>
      </c>
      <c r="BX23" s="217">
        <v>0</v>
      </c>
      <c r="BY23" s="217">
        <v>0</v>
      </c>
      <c r="BZ23" s="217">
        <v>0</v>
      </c>
      <c r="CA23" s="217">
        <v>0</v>
      </c>
      <c r="CB23" s="217">
        <v>0</v>
      </c>
      <c r="CC23" s="217">
        <v>0</v>
      </c>
      <c r="CD23" s="217">
        <v>0</v>
      </c>
      <c r="CE23" s="217">
        <v>0</v>
      </c>
      <c r="CF23" s="218">
        <v>0</v>
      </c>
    </row>
    <row r="24" spans="2:84">
      <c r="B24" s="207" t="s">
        <v>475</v>
      </c>
      <c r="AH24" s="217">
        <v>0</v>
      </c>
      <c r="AI24" s="217">
        <v>0</v>
      </c>
      <c r="AJ24" s="217">
        <v>45</v>
      </c>
      <c r="AK24" s="217">
        <v>64</v>
      </c>
      <c r="AL24" s="217">
        <v>93</v>
      </c>
      <c r="AM24" s="217">
        <v>115</v>
      </c>
      <c r="AN24" s="217">
        <v>120</v>
      </c>
      <c r="AO24" s="217">
        <v>118</v>
      </c>
      <c r="AP24" s="217">
        <v>123</v>
      </c>
      <c r="AQ24" s="217">
        <v>123</v>
      </c>
      <c r="AR24" s="217">
        <v>188</v>
      </c>
      <c r="AS24" s="217">
        <v>190</v>
      </c>
      <c r="AT24" s="217">
        <v>201</v>
      </c>
      <c r="AU24" s="217">
        <v>223</v>
      </c>
      <c r="AV24" s="217">
        <v>253</v>
      </c>
      <c r="AW24" s="217">
        <v>294</v>
      </c>
      <c r="AX24" s="217">
        <v>326</v>
      </c>
      <c r="AY24" s="217">
        <v>355</v>
      </c>
      <c r="AZ24" s="217">
        <v>394</v>
      </c>
      <c r="BA24" s="217">
        <v>401</v>
      </c>
      <c r="BB24" s="217">
        <v>390</v>
      </c>
      <c r="BC24" s="217">
        <v>260</v>
      </c>
      <c r="BD24" s="217">
        <v>0</v>
      </c>
      <c r="BE24" s="217">
        <v>0</v>
      </c>
      <c r="BF24" s="217">
        <v>0</v>
      </c>
      <c r="BG24" s="217">
        <v>0</v>
      </c>
      <c r="BH24" s="217">
        <v>0</v>
      </c>
      <c r="BI24" s="217">
        <v>0</v>
      </c>
      <c r="BJ24" s="217">
        <v>0</v>
      </c>
      <c r="BK24" s="217">
        <v>0</v>
      </c>
      <c r="BL24" s="217">
        <v>0</v>
      </c>
      <c r="BM24" s="217">
        <v>0</v>
      </c>
      <c r="BN24" s="217">
        <v>0</v>
      </c>
      <c r="BO24" s="217">
        <v>0</v>
      </c>
      <c r="BP24" s="217">
        <v>0</v>
      </c>
      <c r="BQ24" s="217">
        <v>0</v>
      </c>
      <c r="BR24" s="217">
        <v>0</v>
      </c>
      <c r="BS24" s="217">
        <v>0</v>
      </c>
      <c r="BT24" s="217">
        <v>0</v>
      </c>
      <c r="BU24" s="217">
        <v>0</v>
      </c>
      <c r="BV24" s="217">
        <v>0</v>
      </c>
      <c r="BW24" s="217">
        <v>0</v>
      </c>
      <c r="BX24" s="217">
        <v>0</v>
      </c>
      <c r="BY24" s="217">
        <v>0</v>
      </c>
      <c r="BZ24" s="217">
        <v>0</v>
      </c>
      <c r="CA24" s="217">
        <v>0</v>
      </c>
      <c r="CB24" s="217">
        <v>0</v>
      </c>
      <c r="CC24" s="217">
        <v>0</v>
      </c>
      <c r="CD24" s="217">
        <v>0</v>
      </c>
      <c r="CE24" s="217">
        <v>0</v>
      </c>
      <c r="CF24" s="218">
        <v>0</v>
      </c>
    </row>
    <row r="25" spans="2:84">
      <c r="B25" s="207" t="s">
        <v>476</v>
      </c>
      <c r="AH25" s="217">
        <v>0</v>
      </c>
      <c r="AI25" s="217">
        <v>0</v>
      </c>
      <c r="AJ25" s="217">
        <v>0</v>
      </c>
      <c r="AK25" s="217">
        <v>0</v>
      </c>
      <c r="AL25" s="217">
        <v>0</v>
      </c>
      <c r="AM25" s="217">
        <v>0</v>
      </c>
      <c r="AN25" s="217">
        <v>0</v>
      </c>
      <c r="AO25" s="217">
        <v>0</v>
      </c>
      <c r="AP25" s="217">
        <v>0</v>
      </c>
      <c r="AQ25" s="217">
        <v>0</v>
      </c>
      <c r="AR25" s="217">
        <v>0</v>
      </c>
      <c r="AS25" s="217">
        <v>0</v>
      </c>
      <c r="AT25" s="217">
        <v>0</v>
      </c>
      <c r="AU25" s="217">
        <v>0</v>
      </c>
      <c r="AV25" s="217">
        <v>1</v>
      </c>
      <c r="AW25" s="217">
        <v>3</v>
      </c>
      <c r="AX25" s="217">
        <v>5</v>
      </c>
      <c r="AY25" s="217">
        <v>7</v>
      </c>
      <c r="AZ25" s="217">
        <v>11</v>
      </c>
      <c r="BA25" s="217">
        <v>14</v>
      </c>
      <c r="BB25" s="217">
        <v>16</v>
      </c>
      <c r="BC25" s="217">
        <v>13</v>
      </c>
      <c r="BD25" s="217">
        <v>0</v>
      </c>
      <c r="BE25" s="217">
        <v>0</v>
      </c>
      <c r="BF25" s="217">
        <v>0</v>
      </c>
      <c r="BG25" s="217">
        <v>0</v>
      </c>
      <c r="BH25" s="217">
        <v>0</v>
      </c>
      <c r="BI25" s="217">
        <v>0</v>
      </c>
      <c r="BJ25" s="217">
        <v>0</v>
      </c>
      <c r="BK25" s="217">
        <v>0</v>
      </c>
      <c r="BL25" s="217">
        <v>0</v>
      </c>
      <c r="BM25" s="217">
        <v>0</v>
      </c>
      <c r="BN25" s="217">
        <v>0</v>
      </c>
      <c r="BO25" s="217">
        <v>0</v>
      </c>
      <c r="BP25" s="217">
        <v>0</v>
      </c>
      <c r="BQ25" s="217">
        <v>0</v>
      </c>
      <c r="BR25" s="217">
        <v>0</v>
      </c>
      <c r="BS25" s="217">
        <v>0</v>
      </c>
      <c r="BT25" s="217">
        <v>0</v>
      </c>
      <c r="BU25" s="217">
        <v>0</v>
      </c>
      <c r="BV25" s="217">
        <v>0</v>
      </c>
      <c r="BW25" s="217">
        <v>0</v>
      </c>
      <c r="BX25" s="217">
        <v>0</v>
      </c>
      <c r="BY25" s="217">
        <v>0</v>
      </c>
      <c r="BZ25" s="217">
        <v>0</v>
      </c>
      <c r="CA25" s="217">
        <v>0</v>
      </c>
      <c r="CB25" s="217">
        <v>0</v>
      </c>
      <c r="CC25" s="217">
        <v>0</v>
      </c>
      <c r="CD25" s="217">
        <v>0</v>
      </c>
      <c r="CE25" s="217">
        <v>0</v>
      </c>
      <c r="CF25" s="218">
        <v>0</v>
      </c>
    </row>
    <row r="26" spans="2:84">
      <c r="B26" s="207" t="s">
        <v>477</v>
      </c>
      <c r="AH26" s="217">
        <v>0</v>
      </c>
      <c r="AI26" s="217">
        <v>0</v>
      </c>
      <c r="AJ26" s="217">
        <v>0</v>
      </c>
      <c r="AK26" s="217">
        <v>0</v>
      </c>
      <c r="AL26" s="217">
        <v>0</v>
      </c>
      <c r="AM26" s="217">
        <v>0</v>
      </c>
      <c r="AN26" s="217">
        <v>0</v>
      </c>
      <c r="AO26" s="217">
        <v>0</v>
      </c>
      <c r="AP26" s="217">
        <v>0</v>
      </c>
      <c r="AQ26" s="217">
        <v>0</v>
      </c>
      <c r="AR26" s="217">
        <v>0</v>
      </c>
      <c r="AS26" s="217">
        <v>0</v>
      </c>
      <c r="AT26" s="217">
        <v>0</v>
      </c>
      <c r="AU26" s="217">
        <v>0</v>
      </c>
      <c r="AV26" s="217">
        <v>0</v>
      </c>
      <c r="AW26" s="217">
        <v>0</v>
      </c>
      <c r="AX26" s="217">
        <v>0</v>
      </c>
      <c r="AY26" s="217">
        <v>0</v>
      </c>
      <c r="AZ26" s="217">
        <v>0</v>
      </c>
      <c r="BA26" s="217">
        <v>0</v>
      </c>
      <c r="BB26" s="217">
        <v>0</v>
      </c>
      <c r="BC26" s="217">
        <v>0</v>
      </c>
      <c r="BD26" s="217">
        <v>0</v>
      </c>
      <c r="BE26" s="217">
        <v>0</v>
      </c>
      <c r="BF26" s="217">
        <v>0</v>
      </c>
      <c r="BG26" s="217">
        <v>0</v>
      </c>
      <c r="BH26" s="217">
        <v>0</v>
      </c>
      <c r="BI26" s="217">
        <v>0</v>
      </c>
      <c r="BJ26" s="217">
        <v>0</v>
      </c>
      <c r="BK26" s="217">
        <v>0</v>
      </c>
      <c r="BL26" s="217">
        <v>65</v>
      </c>
      <c r="BM26" s="217">
        <v>54</v>
      </c>
      <c r="BN26" s="217">
        <v>65</v>
      </c>
      <c r="BO26" s="217">
        <v>59</v>
      </c>
      <c r="BP26" s="217">
        <v>61</v>
      </c>
      <c r="BQ26" s="217">
        <v>31</v>
      </c>
      <c r="BR26" s="217">
        <v>0</v>
      </c>
      <c r="BS26" s="217">
        <v>0</v>
      </c>
      <c r="BT26" s="217">
        <v>0</v>
      </c>
      <c r="BU26" s="217">
        <v>0</v>
      </c>
      <c r="BV26" s="217">
        <v>0</v>
      </c>
      <c r="BW26" s="217">
        <v>0</v>
      </c>
      <c r="BX26" s="217">
        <v>0</v>
      </c>
      <c r="BY26" s="217">
        <v>0</v>
      </c>
      <c r="BZ26" s="217">
        <v>0</v>
      </c>
      <c r="CA26" s="217">
        <v>0</v>
      </c>
      <c r="CB26" s="217">
        <v>0</v>
      </c>
      <c r="CC26" s="217">
        <v>0</v>
      </c>
      <c r="CD26" s="217">
        <v>0</v>
      </c>
      <c r="CE26" s="217">
        <v>0</v>
      </c>
      <c r="CF26" s="218">
        <v>0</v>
      </c>
    </row>
    <row r="27" spans="2:84" ht="26.25" customHeight="1">
      <c r="B27" s="228" t="s">
        <v>450</v>
      </c>
      <c r="AH27" s="217"/>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7"/>
      <c r="BH27" s="217"/>
      <c r="BI27" s="217"/>
      <c r="BJ27" s="217"/>
      <c r="BK27" s="217"/>
      <c r="BL27" s="260" t="s">
        <v>427</v>
      </c>
      <c r="BM27" s="217"/>
      <c r="BN27" s="217"/>
      <c r="BO27" s="217"/>
      <c r="BP27" s="217"/>
      <c r="BQ27" s="217"/>
      <c r="BR27" s="217"/>
      <c r="BS27" s="217"/>
      <c r="BT27" s="217"/>
      <c r="BU27" s="217"/>
      <c r="BV27" s="217"/>
      <c r="BW27" s="217"/>
      <c r="BX27" s="217"/>
      <c r="BY27" s="217"/>
      <c r="BZ27" s="217"/>
      <c r="CA27" s="217"/>
      <c r="CB27" s="217"/>
      <c r="CC27" s="217"/>
      <c r="CD27" s="217"/>
      <c r="CE27" s="217"/>
      <c r="CF27" s="218"/>
    </row>
    <row r="28" spans="2:84">
      <c r="B28" s="219" t="s">
        <v>451</v>
      </c>
      <c r="AH28" s="217">
        <v>0</v>
      </c>
      <c r="AI28" s="217">
        <v>0</v>
      </c>
      <c r="AJ28" s="217">
        <v>0</v>
      </c>
      <c r="AK28" s="217">
        <v>0</v>
      </c>
      <c r="AL28" s="217">
        <v>0</v>
      </c>
      <c r="AM28" s="217">
        <v>0</v>
      </c>
      <c r="AN28" s="217">
        <v>0</v>
      </c>
      <c r="AO28" s="217">
        <v>0</v>
      </c>
      <c r="AP28" s="217">
        <v>0</v>
      </c>
      <c r="AQ28" s="217">
        <v>0</v>
      </c>
      <c r="AR28" s="217">
        <v>3013</v>
      </c>
      <c r="AS28" s="217">
        <v>2979</v>
      </c>
      <c r="AT28" s="217">
        <v>3735</v>
      </c>
      <c r="AU28" s="217">
        <v>3159</v>
      </c>
      <c r="AV28" s="217">
        <v>2996</v>
      </c>
      <c r="AW28" s="217">
        <v>2838</v>
      </c>
      <c r="AX28" s="217">
        <v>2801</v>
      </c>
      <c r="AY28" s="217">
        <v>2769</v>
      </c>
      <c r="AZ28" s="217">
        <v>2692</v>
      </c>
      <c r="BA28" s="217">
        <v>2623</v>
      </c>
      <c r="BB28" s="217">
        <v>2567</v>
      </c>
      <c r="BC28" s="217">
        <v>2471</v>
      </c>
      <c r="BD28" s="217">
        <v>2387</v>
      </c>
      <c r="BE28" s="217">
        <v>2371</v>
      </c>
      <c r="BF28" s="217">
        <v>2357</v>
      </c>
      <c r="BG28" s="217">
        <v>2335</v>
      </c>
      <c r="BH28" s="217">
        <v>2442</v>
      </c>
      <c r="BI28" s="217">
        <v>2426</v>
      </c>
      <c r="BJ28" s="217">
        <v>2510</v>
      </c>
      <c r="BK28" s="217">
        <v>2535</v>
      </c>
      <c r="BL28" s="271">
        <v>2361</v>
      </c>
      <c r="BM28" s="217">
        <v>2384</v>
      </c>
      <c r="BN28" s="217">
        <v>2390</v>
      </c>
      <c r="BO28" s="217">
        <v>2360</v>
      </c>
      <c r="BP28" s="217">
        <v>2313</v>
      </c>
      <c r="BQ28" s="217">
        <v>0</v>
      </c>
      <c r="BR28" s="217">
        <v>0</v>
      </c>
      <c r="BS28" s="217">
        <v>0</v>
      </c>
      <c r="BT28" s="217">
        <v>0</v>
      </c>
      <c r="BU28" s="217">
        <v>0</v>
      </c>
      <c r="BV28" s="217">
        <v>0</v>
      </c>
      <c r="BW28" s="217">
        <v>0</v>
      </c>
      <c r="BX28" s="217">
        <v>0</v>
      </c>
      <c r="BY28" s="217">
        <v>0</v>
      </c>
      <c r="BZ28" s="217">
        <v>0</v>
      </c>
      <c r="CA28" s="217">
        <v>0</v>
      </c>
      <c r="CB28" s="217">
        <v>0</v>
      </c>
      <c r="CC28" s="217">
        <v>0</v>
      </c>
      <c r="CD28" s="217">
        <v>0</v>
      </c>
      <c r="CE28" s="217">
        <v>0</v>
      </c>
      <c r="CF28" s="218">
        <v>0</v>
      </c>
    </row>
    <row r="29" spans="2:84">
      <c r="B29" s="219" t="s">
        <v>452</v>
      </c>
      <c r="AH29" s="217">
        <v>0</v>
      </c>
      <c r="AI29" s="217">
        <v>0</v>
      </c>
      <c r="AJ29" s="217">
        <v>0</v>
      </c>
      <c r="AK29" s="217">
        <v>0</v>
      </c>
      <c r="AL29" s="217">
        <v>0</v>
      </c>
      <c r="AM29" s="217">
        <v>0</v>
      </c>
      <c r="AN29" s="217">
        <v>0</v>
      </c>
      <c r="AO29" s="217">
        <v>0</v>
      </c>
      <c r="AP29" s="217">
        <v>0</v>
      </c>
      <c r="AQ29" s="217">
        <v>0</v>
      </c>
      <c r="AR29" s="217">
        <v>301</v>
      </c>
      <c r="AS29" s="217">
        <v>324</v>
      </c>
      <c r="AT29" s="217">
        <v>477</v>
      </c>
      <c r="AU29" s="217">
        <v>486</v>
      </c>
      <c r="AV29" s="217">
        <v>546</v>
      </c>
      <c r="AW29" s="217">
        <v>517</v>
      </c>
      <c r="AX29" s="217">
        <v>618</v>
      </c>
      <c r="AY29" s="217">
        <v>682</v>
      </c>
      <c r="AZ29" s="217">
        <v>718</v>
      </c>
      <c r="BA29" s="217">
        <v>766</v>
      </c>
      <c r="BB29" s="217">
        <v>810</v>
      </c>
      <c r="BC29" s="217">
        <v>828</v>
      </c>
      <c r="BD29" s="217">
        <v>843</v>
      </c>
      <c r="BE29" s="217">
        <v>870</v>
      </c>
      <c r="BF29" s="217">
        <v>898</v>
      </c>
      <c r="BG29" s="217">
        <v>952</v>
      </c>
      <c r="BH29" s="217">
        <v>1023</v>
      </c>
      <c r="BI29" s="217">
        <v>1085</v>
      </c>
      <c r="BJ29" s="217">
        <v>1065</v>
      </c>
      <c r="BK29" s="217">
        <v>1039</v>
      </c>
      <c r="BL29" s="271">
        <v>1147</v>
      </c>
      <c r="BM29" s="217">
        <v>1215</v>
      </c>
      <c r="BN29" s="217">
        <v>1266</v>
      </c>
      <c r="BO29" s="217">
        <v>1286</v>
      </c>
      <c r="BP29" s="217">
        <v>1294</v>
      </c>
      <c r="BQ29" s="217">
        <v>0</v>
      </c>
      <c r="BR29" s="217">
        <v>0</v>
      </c>
      <c r="BS29" s="217">
        <v>0</v>
      </c>
      <c r="BT29" s="217">
        <v>0</v>
      </c>
      <c r="BU29" s="217">
        <v>0</v>
      </c>
      <c r="BV29" s="217">
        <v>0</v>
      </c>
      <c r="BW29" s="217">
        <v>0</v>
      </c>
      <c r="BX29" s="217">
        <v>0</v>
      </c>
      <c r="BY29" s="217">
        <v>0</v>
      </c>
      <c r="BZ29" s="217">
        <v>0</v>
      </c>
      <c r="CA29" s="217">
        <v>0</v>
      </c>
      <c r="CB29" s="217">
        <v>0</v>
      </c>
      <c r="CC29" s="217">
        <v>0</v>
      </c>
      <c r="CD29" s="217">
        <v>0</v>
      </c>
      <c r="CE29" s="217">
        <v>0</v>
      </c>
      <c r="CF29" s="218">
        <v>0</v>
      </c>
    </row>
    <row r="30" spans="2:84">
      <c r="B30" s="219" t="s">
        <v>453</v>
      </c>
      <c r="AH30" s="217">
        <v>0</v>
      </c>
      <c r="AI30" s="217">
        <v>0</v>
      </c>
      <c r="AJ30" s="217">
        <v>0</v>
      </c>
      <c r="AK30" s="217">
        <v>0</v>
      </c>
      <c r="AL30" s="217">
        <v>0</v>
      </c>
      <c r="AM30" s="217">
        <v>0</v>
      </c>
      <c r="AN30" s="217">
        <v>0</v>
      </c>
      <c r="AO30" s="217">
        <v>0</v>
      </c>
      <c r="AP30" s="217">
        <v>0</v>
      </c>
      <c r="AQ30" s="217">
        <v>0</v>
      </c>
      <c r="AR30" s="217">
        <v>653</v>
      </c>
      <c r="AS30" s="217">
        <v>651</v>
      </c>
      <c r="AT30" s="217">
        <v>753</v>
      </c>
      <c r="AU30" s="217">
        <v>828</v>
      </c>
      <c r="AV30" s="217">
        <v>911</v>
      </c>
      <c r="AW30" s="217">
        <v>820</v>
      </c>
      <c r="AX30" s="217">
        <v>894</v>
      </c>
      <c r="AY30" s="217">
        <v>950</v>
      </c>
      <c r="AZ30" s="217">
        <v>942</v>
      </c>
      <c r="BA30" s="217">
        <v>928</v>
      </c>
      <c r="BB30" s="217">
        <v>915</v>
      </c>
      <c r="BC30" s="217">
        <v>877</v>
      </c>
      <c r="BD30" s="217">
        <v>797</v>
      </c>
      <c r="BE30" s="217">
        <v>766</v>
      </c>
      <c r="BF30" s="217">
        <v>742</v>
      </c>
      <c r="BG30" s="217">
        <v>769</v>
      </c>
      <c r="BH30" s="217">
        <v>811</v>
      </c>
      <c r="BI30" s="217">
        <v>848</v>
      </c>
      <c r="BJ30" s="217">
        <v>835</v>
      </c>
      <c r="BK30" s="217">
        <v>811</v>
      </c>
      <c r="BL30" s="271">
        <v>647</v>
      </c>
      <c r="BM30" s="217">
        <v>625</v>
      </c>
      <c r="BN30" s="217">
        <v>581</v>
      </c>
      <c r="BO30" s="217">
        <v>517</v>
      </c>
      <c r="BP30" s="217">
        <v>468</v>
      </c>
      <c r="BQ30" s="217">
        <v>0</v>
      </c>
      <c r="BR30" s="217">
        <v>0</v>
      </c>
      <c r="BS30" s="217">
        <v>0</v>
      </c>
      <c r="BT30" s="217">
        <v>0</v>
      </c>
      <c r="BU30" s="217">
        <v>0</v>
      </c>
      <c r="BV30" s="217">
        <v>0</v>
      </c>
      <c r="BW30" s="217">
        <v>0</v>
      </c>
      <c r="BX30" s="217">
        <v>0</v>
      </c>
      <c r="BY30" s="217">
        <v>0</v>
      </c>
      <c r="BZ30" s="217">
        <v>0</v>
      </c>
      <c r="CA30" s="217">
        <v>0</v>
      </c>
      <c r="CB30" s="217">
        <v>0</v>
      </c>
      <c r="CC30" s="217">
        <v>0</v>
      </c>
      <c r="CD30" s="217">
        <v>0</v>
      </c>
      <c r="CE30" s="217">
        <v>0</v>
      </c>
      <c r="CF30" s="218">
        <v>0</v>
      </c>
    </row>
    <row r="31" spans="2:84">
      <c r="B31" s="219" t="s">
        <v>454</v>
      </c>
      <c r="AH31" s="217">
        <v>0</v>
      </c>
      <c r="AI31" s="217">
        <v>0</v>
      </c>
      <c r="AJ31" s="217">
        <v>0</v>
      </c>
      <c r="AK31" s="217">
        <v>0</v>
      </c>
      <c r="AL31" s="217">
        <v>0</v>
      </c>
      <c r="AM31" s="217">
        <v>0</v>
      </c>
      <c r="AN31" s="217">
        <v>0</v>
      </c>
      <c r="AO31" s="217">
        <v>0</v>
      </c>
      <c r="AP31" s="217">
        <v>0</v>
      </c>
      <c r="AQ31" s="217">
        <v>0</v>
      </c>
      <c r="AR31" s="217">
        <v>797</v>
      </c>
      <c r="AS31" s="217">
        <v>822</v>
      </c>
      <c r="AT31" s="217">
        <v>1005</v>
      </c>
      <c r="AU31" s="217">
        <v>1344</v>
      </c>
      <c r="AV31" s="217">
        <v>1720</v>
      </c>
      <c r="AW31" s="217">
        <v>885</v>
      </c>
      <c r="AX31" s="217">
        <v>874</v>
      </c>
      <c r="AY31" s="217">
        <v>815</v>
      </c>
      <c r="AZ31" s="217">
        <v>758</v>
      </c>
      <c r="BA31" s="217">
        <v>625</v>
      </c>
      <c r="BB31" s="217">
        <v>513</v>
      </c>
      <c r="BC31" s="217">
        <v>431</v>
      </c>
      <c r="BD31" s="217">
        <v>361</v>
      </c>
      <c r="BE31" s="217">
        <v>312</v>
      </c>
      <c r="BF31" s="217">
        <v>290</v>
      </c>
      <c r="BG31" s="217">
        <v>297</v>
      </c>
      <c r="BH31" s="217">
        <v>288</v>
      </c>
      <c r="BI31" s="217">
        <v>304</v>
      </c>
      <c r="BJ31" s="217">
        <v>306</v>
      </c>
      <c r="BK31" s="217">
        <v>299</v>
      </c>
      <c r="BL31" s="271">
        <v>368</v>
      </c>
      <c r="BM31" s="217">
        <v>597</v>
      </c>
      <c r="BN31" s="217">
        <v>647</v>
      </c>
      <c r="BO31" s="217">
        <v>691</v>
      </c>
      <c r="BP31" s="217">
        <v>733</v>
      </c>
      <c r="BQ31" s="217">
        <v>0</v>
      </c>
      <c r="BR31" s="217">
        <v>0</v>
      </c>
      <c r="BS31" s="217">
        <v>0</v>
      </c>
      <c r="BT31" s="217">
        <v>0</v>
      </c>
      <c r="BU31" s="217">
        <v>0</v>
      </c>
      <c r="BV31" s="217">
        <v>0</v>
      </c>
      <c r="BW31" s="217">
        <v>0</v>
      </c>
      <c r="BX31" s="217">
        <v>0</v>
      </c>
      <c r="BY31" s="217">
        <v>0</v>
      </c>
      <c r="BZ31" s="217">
        <v>0</v>
      </c>
      <c r="CA31" s="217">
        <v>0</v>
      </c>
      <c r="CB31" s="217">
        <v>0</v>
      </c>
      <c r="CC31" s="217">
        <v>0</v>
      </c>
      <c r="CD31" s="217">
        <v>0</v>
      </c>
      <c r="CE31" s="217">
        <v>0</v>
      </c>
      <c r="CF31" s="218">
        <v>0</v>
      </c>
    </row>
    <row r="32" spans="2:84">
      <c r="B32" s="219" t="s">
        <v>455</v>
      </c>
      <c r="AH32" s="217">
        <v>0</v>
      </c>
      <c r="AI32" s="217">
        <v>0</v>
      </c>
      <c r="AJ32" s="217">
        <v>0</v>
      </c>
      <c r="AK32" s="217">
        <v>0</v>
      </c>
      <c r="AL32" s="217">
        <v>0</v>
      </c>
      <c r="AM32" s="217">
        <v>0</v>
      </c>
      <c r="AN32" s="217">
        <v>0</v>
      </c>
      <c r="AO32" s="217">
        <v>0</v>
      </c>
      <c r="AP32" s="217">
        <v>0</v>
      </c>
      <c r="AQ32" s="217">
        <v>0</v>
      </c>
      <c r="AR32" s="217">
        <v>380</v>
      </c>
      <c r="AS32" s="217">
        <v>424</v>
      </c>
      <c r="AT32" s="217">
        <v>755</v>
      </c>
      <c r="AU32" s="217">
        <v>550</v>
      </c>
      <c r="AV32" s="217">
        <v>530</v>
      </c>
      <c r="AW32" s="217">
        <v>407</v>
      </c>
      <c r="AX32" s="217">
        <v>427</v>
      </c>
      <c r="AY32" s="217">
        <v>474</v>
      </c>
      <c r="AZ32" s="217">
        <v>508</v>
      </c>
      <c r="BA32" s="217">
        <v>537</v>
      </c>
      <c r="BB32" s="217">
        <v>502</v>
      </c>
      <c r="BC32" s="217">
        <v>444</v>
      </c>
      <c r="BD32" s="217">
        <v>373</v>
      </c>
      <c r="BE32" s="217">
        <v>345</v>
      </c>
      <c r="BF32" s="217">
        <v>338</v>
      </c>
      <c r="BG32" s="217">
        <v>340</v>
      </c>
      <c r="BH32" s="217">
        <v>351</v>
      </c>
      <c r="BI32" s="217">
        <v>366</v>
      </c>
      <c r="BJ32" s="217">
        <v>364</v>
      </c>
      <c r="BK32" s="217">
        <v>385</v>
      </c>
      <c r="BL32" s="271">
        <v>635</v>
      </c>
      <c r="BM32" s="217">
        <v>751</v>
      </c>
      <c r="BN32" s="217">
        <v>921</v>
      </c>
      <c r="BO32" s="217">
        <v>1019</v>
      </c>
      <c r="BP32" s="217">
        <v>1102</v>
      </c>
      <c r="BQ32" s="217">
        <v>0</v>
      </c>
      <c r="BR32" s="217">
        <v>0</v>
      </c>
      <c r="BS32" s="217">
        <v>0</v>
      </c>
      <c r="BT32" s="217">
        <v>0</v>
      </c>
      <c r="BU32" s="217">
        <v>0</v>
      </c>
      <c r="BV32" s="217">
        <v>0</v>
      </c>
      <c r="BW32" s="217">
        <v>0</v>
      </c>
      <c r="BX32" s="217">
        <v>0</v>
      </c>
      <c r="BY32" s="217">
        <v>0</v>
      </c>
      <c r="BZ32" s="217">
        <v>0</v>
      </c>
      <c r="CA32" s="217">
        <v>0</v>
      </c>
      <c r="CB32" s="217">
        <v>0</v>
      </c>
      <c r="CC32" s="217">
        <v>0</v>
      </c>
      <c r="CD32" s="217">
        <v>0</v>
      </c>
      <c r="CE32" s="217">
        <v>0</v>
      </c>
      <c r="CF32" s="218">
        <v>0</v>
      </c>
    </row>
    <row r="33" spans="1:84" ht="26.25" customHeight="1">
      <c r="B33" s="219" t="s">
        <v>456</v>
      </c>
      <c r="AH33" s="217">
        <f>AH28</f>
        <v>0</v>
      </c>
      <c r="AI33" s="217">
        <f t="shared" ref="AI33:BK33" si="4">AI28</f>
        <v>0</v>
      </c>
      <c r="AJ33" s="217">
        <f t="shared" si="4"/>
        <v>0</v>
      </c>
      <c r="AK33" s="217">
        <f t="shared" si="4"/>
        <v>0</v>
      </c>
      <c r="AL33" s="217">
        <f t="shared" si="4"/>
        <v>0</v>
      </c>
      <c r="AM33" s="217">
        <f t="shared" si="4"/>
        <v>0</v>
      </c>
      <c r="AN33" s="217">
        <f t="shared" si="4"/>
        <v>0</v>
      </c>
      <c r="AO33" s="217">
        <f t="shared" si="4"/>
        <v>0</v>
      </c>
      <c r="AP33" s="217">
        <f t="shared" si="4"/>
        <v>0</v>
      </c>
      <c r="AQ33" s="217">
        <f t="shared" si="4"/>
        <v>0</v>
      </c>
      <c r="AR33" s="217">
        <f t="shared" si="4"/>
        <v>3013</v>
      </c>
      <c r="AS33" s="217">
        <f t="shared" si="4"/>
        <v>2979</v>
      </c>
      <c r="AT33" s="217">
        <f t="shared" si="4"/>
        <v>3735</v>
      </c>
      <c r="AU33" s="217">
        <f t="shared" si="4"/>
        <v>3159</v>
      </c>
      <c r="AV33" s="217">
        <f t="shared" si="4"/>
        <v>2996</v>
      </c>
      <c r="AW33" s="217">
        <f t="shared" si="4"/>
        <v>2838</v>
      </c>
      <c r="AX33" s="217">
        <f t="shared" si="4"/>
        <v>2801</v>
      </c>
      <c r="AY33" s="217">
        <f t="shared" si="4"/>
        <v>2769</v>
      </c>
      <c r="AZ33" s="217">
        <f t="shared" si="4"/>
        <v>2692</v>
      </c>
      <c r="BA33" s="217">
        <f t="shared" si="4"/>
        <v>2623</v>
      </c>
      <c r="BB33" s="217">
        <f t="shared" si="4"/>
        <v>2567</v>
      </c>
      <c r="BC33" s="217">
        <f t="shared" si="4"/>
        <v>2471</v>
      </c>
      <c r="BD33" s="217">
        <f t="shared" si="4"/>
        <v>2387</v>
      </c>
      <c r="BE33" s="217">
        <f t="shared" si="4"/>
        <v>2371</v>
      </c>
      <c r="BF33" s="217">
        <f t="shared" si="4"/>
        <v>2357</v>
      </c>
      <c r="BG33" s="217">
        <f t="shared" si="4"/>
        <v>2335</v>
      </c>
      <c r="BH33" s="217">
        <f t="shared" si="4"/>
        <v>2442</v>
      </c>
      <c r="BI33" s="217">
        <f t="shared" si="4"/>
        <v>2426</v>
      </c>
      <c r="BJ33" s="217">
        <f t="shared" si="4"/>
        <v>2510</v>
      </c>
      <c r="BK33" s="217">
        <f t="shared" si="4"/>
        <v>2535</v>
      </c>
      <c r="BL33" s="217">
        <v>2592</v>
      </c>
      <c r="BM33" s="217">
        <v>2631</v>
      </c>
      <c r="BN33" s="217">
        <v>2633</v>
      </c>
      <c r="BO33" s="217">
        <v>2620</v>
      </c>
      <c r="BP33" s="217">
        <v>2544</v>
      </c>
      <c r="BQ33" s="217">
        <v>0</v>
      </c>
      <c r="BR33" s="217">
        <v>0</v>
      </c>
      <c r="BS33" s="217">
        <v>0</v>
      </c>
      <c r="BT33" s="217">
        <v>0</v>
      </c>
      <c r="BU33" s="217">
        <v>0</v>
      </c>
      <c r="BV33" s="217">
        <v>0</v>
      </c>
      <c r="BW33" s="217">
        <v>0</v>
      </c>
      <c r="BX33" s="217">
        <v>0</v>
      </c>
      <c r="BY33" s="217">
        <v>0</v>
      </c>
      <c r="BZ33" s="217">
        <v>0</v>
      </c>
      <c r="CA33" s="217">
        <v>0</v>
      </c>
      <c r="CB33" s="217">
        <v>0</v>
      </c>
      <c r="CC33" s="217">
        <v>0</v>
      </c>
      <c r="CD33" s="217">
        <v>0</v>
      </c>
      <c r="CE33" s="217">
        <v>0</v>
      </c>
      <c r="CF33" s="218">
        <v>0</v>
      </c>
    </row>
    <row r="34" spans="1:84">
      <c r="B34" s="219" t="s">
        <v>433</v>
      </c>
      <c r="AH34" s="217">
        <f>SUM(AH29:AH32)</f>
        <v>0</v>
      </c>
      <c r="AI34" s="217">
        <f t="shared" ref="AI34:BK34" si="5">SUM(AI29:AI32)</f>
        <v>0</v>
      </c>
      <c r="AJ34" s="217">
        <f t="shared" si="5"/>
        <v>0</v>
      </c>
      <c r="AK34" s="217">
        <f t="shared" si="5"/>
        <v>0</v>
      </c>
      <c r="AL34" s="217">
        <f t="shared" si="5"/>
        <v>0</v>
      </c>
      <c r="AM34" s="217">
        <f t="shared" si="5"/>
        <v>0</v>
      </c>
      <c r="AN34" s="217">
        <f t="shared" si="5"/>
        <v>0</v>
      </c>
      <c r="AO34" s="217">
        <f t="shared" si="5"/>
        <v>0</v>
      </c>
      <c r="AP34" s="217">
        <f t="shared" si="5"/>
        <v>0</v>
      </c>
      <c r="AQ34" s="217">
        <f t="shared" si="5"/>
        <v>0</v>
      </c>
      <c r="AR34" s="217">
        <f t="shared" si="5"/>
        <v>2131</v>
      </c>
      <c r="AS34" s="217">
        <f t="shared" si="5"/>
        <v>2221</v>
      </c>
      <c r="AT34" s="217">
        <f t="shared" si="5"/>
        <v>2990</v>
      </c>
      <c r="AU34" s="217">
        <f t="shared" si="5"/>
        <v>3208</v>
      </c>
      <c r="AV34" s="217">
        <f t="shared" si="5"/>
        <v>3707</v>
      </c>
      <c r="AW34" s="217">
        <f t="shared" si="5"/>
        <v>2629</v>
      </c>
      <c r="AX34" s="217">
        <f t="shared" si="5"/>
        <v>2813</v>
      </c>
      <c r="AY34" s="217">
        <f t="shared" si="5"/>
        <v>2921</v>
      </c>
      <c r="AZ34" s="217">
        <f t="shared" si="5"/>
        <v>2926</v>
      </c>
      <c r="BA34" s="217">
        <f t="shared" si="5"/>
        <v>2856</v>
      </c>
      <c r="BB34" s="217">
        <f t="shared" si="5"/>
        <v>2740</v>
      </c>
      <c r="BC34" s="217">
        <f t="shared" si="5"/>
        <v>2580</v>
      </c>
      <c r="BD34" s="217">
        <f t="shared" si="5"/>
        <v>2374</v>
      </c>
      <c r="BE34" s="217">
        <f t="shared" si="5"/>
        <v>2293</v>
      </c>
      <c r="BF34" s="217">
        <f t="shared" si="5"/>
        <v>2268</v>
      </c>
      <c r="BG34" s="217">
        <f t="shared" si="5"/>
        <v>2358</v>
      </c>
      <c r="BH34" s="217">
        <f t="shared" si="5"/>
        <v>2473</v>
      </c>
      <c r="BI34" s="217">
        <f t="shared" si="5"/>
        <v>2603</v>
      </c>
      <c r="BJ34" s="217">
        <f t="shared" si="5"/>
        <v>2570</v>
      </c>
      <c r="BK34" s="217">
        <f t="shared" si="5"/>
        <v>2534</v>
      </c>
      <c r="BL34" s="217">
        <v>2566</v>
      </c>
      <c r="BM34" s="217">
        <v>2940</v>
      </c>
      <c r="BN34" s="217">
        <v>3172</v>
      </c>
      <c r="BO34" s="217">
        <v>3254</v>
      </c>
      <c r="BP34" s="217">
        <v>3368</v>
      </c>
      <c r="BQ34" s="217">
        <v>0</v>
      </c>
      <c r="BR34" s="217">
        <v>0</v>
      </c>
      <c r="BS34" s="217">
        <v>0</v>
      </c>
      <c r="BT34" s="217">
        <v>0</v>
      </c>
      <c r="BU34" s="217">
        <v>0</v>
      </c>
      <c r="BV34" s="217">
        <v>0</v>
      </c>
      <c r="BW34" s="217">
        <v>0</v>
      </c>
      <c r="BX34" s="217">
        <v>0</v>
      </c>
      <c r="BY34" s="217">
        <v>0</v>
      </c>
      <c r="BZ34" s="217">
        <v>0</v>
      </c>
      <c r="CA34" s="217">
        <v>0</v>
      </c>
      <c r="CB34" s="217">
        <v>0</v>
      </c>
      <c r="CC34" s="217">
        <v>0</v>
      </c>
      <c r="CD34" s="217">
        <v>0</v>
      </c>
      <c r="CE34" s="217">
        <v>0</v>
      </c>
      <c r="CF34" s="218">
        <v>0</v>
      </c>
    </row>
    <row r="35" spans="1:84">
      <c r="B35" s="219" t="s">
        <v>176</v>
      </c>
      <c r="AH35" s="217">
        <f>AH34+AH33</f>
        <v>0</v>
      </c>
      <c r="AI35" s="217">
        <f t="shared" ref="AI35:BK35" si="6">AI34+AI33</f>
        <v>0</v>
      </c>
      <c r="AJ35" s="217">
        <f t="shared" si="6"/>
        <v>0</v>
      </c>
      <c r="AK35" s="217">
        <f t="shared" si="6"/>
        <v>0</v>
      </c>
      <c r="AL35" s="217">
        <f t="shared" si="6"/>
        <v>0</v>
      </c>
      <c r="AM35" s="217">
        <f t="shared" si="6"/>
        <v>0</v>
      </c>
      <c r="AN35" s="217">
        <f t="shared" si="6"/>
        <v>0</v>
      </c>
      <c r="AO35" s="217">
        <f t="shared" si="6"/>
        <v>0</v>
      </c>
      <c r="AP35" s="217">
        <f t="shared" si="6"/>
        <v>0</v>
      </c>
      <c r="AQ35" s="217">
        <f t="shared" si="6"/>
        <v>0</v>
      </c>
      <c r="AR35" s="217">
        <f t="shared" si="6"/>
        <v>5144</v>
      </c>
      <c r="AS35" s="217">
        <f t="shared" si="6"/>
        <v>5200</v>
      </c>
      <c r="AT35" s="217">
        <f t="shared" si="6"/>
        <v>6725</v>
      </c>
      <c r="AU35" s="217">
        <f t="shared" si="6"/>
        <v>6367</v>
      </c>
      <c r="AV35" s="217">
        <f t="shared" si="6"/>
        <v>6703</v>
      </c>
      <c r="AW35" s="217">
        <f t="shared" si="6"/>
        <v>5467</v>
      </c>
      <c r="AX35" s="217">
        <f t="shared" si="6"/>
        <v>5614</v>
      </c>
      <c r="AY35" s="217">
        <f t="shared" si="6"/>
        <v>5690</v>
      </c>
      <c r="AZ35" s="217">
        <f t="shared" si="6"/>
        <v>5618</v>
      </c>
      <c r="BA35" s="217">
        <f t="shared" si="6"/>
        <v>5479</v>
      </c>
      <c r="BB35" s="217">
        <f t="shared" si="6"/>
        <v>5307</v>
      </c>
      <c r="BC35" s="217">
        <f t="shared" si="6"/>
        <v>5051</v>
      </c>
      <c r="BD35" s="217">
        <f t="shared" si="6"/>
        <v>4761</v>
      </c>
      <c r="BE35" s="217">
        <f t="shared" si="6"/>
        <v>4664</v>
      </c>
      <c r="BF35" s="217">
        <f t="shared" si="6"/>
        <v>4625</v>
      </c>
      <c r="BG35" s="217">
        <f t="shared" si="6"/>
        <v>4693</v>
      </c>
      <c r="BH35" s="217">
        <f t="shared" si="6"/>
        <v>4915</v>
      </c>
      <c r="BI35" s="217">
        <f t="shared" si="6"/>
        <v>5029</v>
      </c>
      <c r="BJ35" s="217">
        <f t="shared" si="6"/>
        <v>5080</v>
      </c>
      <c r="BK35" s="217">
        <f t="shared" si="6"/>
        <v>5069</v>
      </c>
      <c r="BL35" s="217">
        <v>5158</v>
      </c>
      <c r="BM35" s="217">
        <v>5571</v>
      </c>
      <c r="BN35" s="217">
        <v>5805</v>
      </c>
      <c r="BO35" s="217">
        <v>5874</v>
      </c>
      <c r="BP35" s="217">
        <v>5911</v>
      </c>
      <c r="BQ35" s="217">
        <v>0</v>
      </c>
      <c r="BR35" s="217">
        <v>0</v>
      </c>
      <c r="BS35" s="217">
        <v>0</v>
      </c>
      <c r="BT35" s="217">
        <v>0</v>
      </c>
      <c r="BU35" s="217">
        <v>0</v>
      </c>
      <c r="BV35" s="217">
        <v>0</v>
      </c>
      <c r="BW35" s="217">
        <v>0</v>
      </c>
      <c r="BX35" s="217">
        <v>0</v>
      </c>
      <c r="BY35" s="217">
        <v>0</v>
      </c>
      <c r="BZ35" s="217">
        <v>0</v>
      </c>
      <c r="CA35" s="217">
        <v>0</v>
      </c>
      <c r="CB35" s="217">
        <v>0</v>
      </c>
      <c r="CC35" s="217">
        <v>0</v>
      </c>
      <c r="CD35" s="217">
        <v>0</v>
      </c>
      <c r="CE35" s="217">
        <v>0</v>
      </c>
      <c r="CF35" s="218">
        <v>0</v>
      </c>
    </row>
    <row r="36" spans="1:84" ht="25.5" customHeight="1">
      <c r="B36" s="228" t="s">
        <v>28</v>
      </c>
      <c r="AH36" s="217"/>
      <c r="AI36" s="217"/>
      <c r="AJ36" s="217"/>
      <c r="AK36" s="217"/>
      <c r="AL36" s="217"/>
      <c r="AM36" s="217"/>
      <c r="AN36" s="217"/>
      <c r="AO36" s="217"/>
      <c r="AP36" s="217"/>
      <c r="AQ36" s="217"/>
      <c r="AR36" s="217"/>
      <c r="AS36" s="217"/>
      <c r="AT36" s="217"/>
      <c r="AU36" s="217"/>
      <c r="AV36" s="217"/>
      <c r="AW36" s="217"/>
      <c r="AX36" s="217"/>
      <c r="AY36" s="217"/>
      <c r="AZ36" s="217"/>
      <c r="BA36" s="217"/>
      <c r="BB36" s="217"/>
      <c r="BC36" s="217"/>
      <c r="BD36" s="217"/>
      <c r="BE36" s="217"/>
      <c r="BF36" s="217"/>
      <c r="BG36" s="217"/>
      <c r="BH36" s="217"/>
      <c r="BI36" s="217"/>
      <c r="BJ36" s="217"/>
      <c r="BK36" s="217"/>
      <c r="BL36" s="260" t="s">
        <v>427</v>
      </c>
      <c r="BM36" s="217"/>
      <c r="BN36" s="217"/>
      <c r="BO36" s="217"/>
      <c r="BP36" s="217"/>
      <c r="BQ36" s="217"/>
      <c r="BR36" s="217"/>
      <c r="BS36" s="217"/>
      <c r="BT36" s="217"/>
      <c r="BU36" s="217"/>
      <c r="BV36" s="217"/>
      <c r="BW36" s="217"/>
      <c r="BX36" s="217"/>
      <c r="BY36" s="217"/>
      <c r="BZ36" s="217"/>
      <c r="CA36" s="217"/>
      <c r="CB36" s="217"/>
      <c r="CC36" s="217"/>
      <c r="CD36" s="217"/>
      <c r="CE36" s="217"/>
      <c r="CF36" s="218"/>
    </row>
    <row r="37" spans="1:84">
      <c r="B37" s="219" t="s">
        <v>451</v>
      </c>
      <c r="AH37" s="217">
        <v>0</v>
      </c>
      <c r="AI37" s="217">
        <v>0</v>
      </c>
      <c r="AJ37" s="217">
        <v>0</v>
      </c>
      <c r="AK37" s="217">
        <v>0</v>
      </c>
      <c r="AL37" s="217">
        <v>0</v>
      </c>
      <c r="AM37" s="217">
        <v>0</v>
      </c>
      <c r="AN37" s="217">
        <v>0</v>
      </c>
      <c r="AO37" s="217">
        <v>0</v>
      </c>
      <c r="AP37" s="217">
        <v>0</v>
      </c>
      <c r="AQ37" s="217">
        <v>0</v>
      </c>
      <c r="AR37" s="217">
        <v>2178</v>
      </c>
      <c r="AS37" s="217">
        <v>2116</v>
      </c>
      <c r="AT37" s="217">
        <v>2076</v>
      </c>
      <c r="AU37" s="217">
        <v>1981</v>
      </c>
      <c r="AV37" s="217">
        <v>1929</v>
      </c>
      <c r="AW37" s="217">
        <v>1955</v>
      </c>
      <c r="AX37" s="217">
        <v>1937</v>
      </c>
      <c r="AY37" s="217">
        <v>1917</v>
      </c>
      <c r="AZ37" s="217">
        <v>1886</v>
      </c>
      <c r="BA37" s="217">
        <v>1844</v>
      </c>
      <c r="BB37" s="217">
        <v>1798</v>
      </c>
      <c r="BC37" s="217">
        <v>1726</v>
      </c>
      <c r="BD37" s="217">
        <v>1664</v>
      </c>
      <c r="BE37" s="217">
        <v>1637</v>
      </c>
      <c r="BF37" s="217">
        <v>1612</v>
      </c>
      <c r="BG37" s="217">
        <v>1546</v>
      </c>
      <c r="BH37" s="217">
        <v>1554</v>
      </c>
      <c r="BI37" s="217">
        <v>1491</v>
      </c>
      <c r="BJ37" s="217">
        <v>1503</v>
      </c>
      <c r="BK37" s="217">
        <v>1509</v>
      </c>
      <c r="BL37" s="271">
        <v>1389</v>
      </c>
      <c r="BM37" s="217">
        <v>1397</v>
      </c>
      <c r="BN37" s="217">
        <v>1401</v>
      </c>
      <c r="BO37" s="217">
        <v>1394</v>
      </c>
      <c r="BP37" s="217">
        <v>1387</v>
      </c>
      <c r="BQ37" s="217">
        <v>1365</v>
      </c>
      <c r="BR37" s="217">
        <v>1345</v>
      </c>
      <c r="BS37" s="217">
        <v>1319</v>
      </c>
      <c r="BT37" s="217">
        <v>1291</v>
      </c>
      <c r="BU37" s="217">
        <v>1263</v>
      </c>
      <c r="BV37" s="217">
        <v>1228</v>
      </c>
      <c r="BW37" s="217">
        <v>1191</v>
      </c>
      <c r="BX37" s="217">
        <v>1152</v>
      </c>
      <c r="BY37" s="217">
        <v>1128</v>
      </c>
      <c r="BZ37" s="217">
        <v>1113</v>
      </c>
      <c r="CA37" s="217">
        <v>1082</v>
      </c>
      <c r="CB37" s="217">
        <v>1060</v>
      </c>
      <c r="CC37" s="217">
        <v>1047</v>
      </c>
      <c r="CD37" s="217">
        <v>1032</v>
      </c>
      <c r="CE37" s="217">
        <v>1041</v>
      </c>
      <c r="CF37" s="218">
        <v>1051</v>
      </c>
    </row>
    <row r="38" spans="1:84">
      <c r="B38" s="219" t="s">
        <v>452</v>
      </c>
      <c r="AH38" s="217">
        <v>0</v>
      </c>
      <c r="AI38" s="217">
        <v>0</v>
      </c>
      <c r="AJ38" s="217">
        <v>0</v>
      </c>
      <c r="AK38" s="217">
        <v>0</v>
      </c>
      <c r="AL38" s="217">
        <v>0</v>
      </c>
      <c r="AM38" s="217">
        <v>0</v>
      </c>
      <c r="AN38" s="217">
        <v>0</v>
      </c>
      <c r="AO38" s="217">
        <v>0</v>
      </c>
      <c r="AP38" s="217">
        <v>0</v>
      </c>
      <c r="AQ38" s="217">
        <v>0</v>
      </c>
      <c r="AR38" s="217">
        <v>239</v>
      </c>
      <c r="AS38" s="217">
        <v>267</v>
      </c>
      <c r="AT38" s="217">
        <v>311</v>
      </c>
      <c r="AU38" s="217">
        <v>359</v>
      </c>
      <c r="AV38" s="217">
        <v>416</v>
      </c>
      <c r="AW38" s="217">
        <v>491</v>
      </c>
      <c r="AX38" s="217">
        <v>568</v>
      </c>
      <c r="AY38" s="217">
        <v>626</v>
      </c>
      <c r="AZ38" s="217">
        <v>655</v>
      </c>
      <c r="BA38" s="217">
        <v>693</v>
      </c>
      <c r="BB38" s="217">
        <v>735</v>
      </c>
      <c r="BC38" s="217">
        <v>759</v>
      </c>
      <c r="BD38" s="217">
        <v>771</v>
      </c>
      <c r="BE38" s="217">
        <v>798</v>
      </c>
      <c r="BF38" s="217">
        <v>837</v>
      </c>
      <c r="BG38" s="217">
        <v>899</v>
      </c>
      <c r="BH38" s="217">
        <v>956</v>
      </c>
      <c r="BI38" s="217">
        <v>1007</v>
      </c>
      <c r="BJ38" s="217">
        <v>1014</v>
      </c>
      <c r="BK38" s="217">
        <v>1003</v>
      </c>
      <c r="BL38" s="271">
        <v>1095</v>
      </c>
      <c r="BM38" s="217">
        <v>1161</v>
      </c>
      <c r="BN38" s="217">
        <v>1211</v>
      </c>
      <c r="BO38" s="217">
        <v>1240</v>
      </c>
      <c r="BP38" s="217">
        <v>1257</v>
      </c>
      <c r="BQ38" s="217">
        <v>1274</v>
      </c>
      <c r="BR38" s="217">
        <v>1331</v>
      </c>
      <c r="BS38" s="217">
        <v>1347</v>
      </c>
      <c r="BT38" s="217">
        <v>1325</v>
      </c>
      <c r="BU38" s="217">
        <v>1283</v>
      </c>
      <c r="BV38" s="217">
        <v>1188</v>
      </c>
      <c r="BW38" s="217">
        <v>1049</v>
      </c>
      <c r="BX38" s="217">
        <v>970</v>
      </c>
      <c r="BY38" s="217">
        <v>884</v>
      </c>
      <c r="BZ38" s="217">
        <v>797</v>
      </c>
      <c r="CA38" s="217">
        <v>736</v>
      </c>
      <c r="CB38" s="217">
        <v>674</v>
      </c>
      <c r="CC38" s="217">
        <v>578</v>
      </c>
      <c r="CD38" s="217">
        <v>530</v>
      </c>
      <c r="CE38" s="217">
        <v>484</v>
      </c>
      <c r="CF38" s="218">
        <v>358</v>
      </c>
    </row>
    <row r="39" spans="1:84">
      <c r="B39" s="219" t="s">
        <v>453</v>
      </c>
      <c r="AH39" s="217">
        <v>0</v>
      </c>
      <c r="AI39" s="217">
        <v>0</v>
      </c>
      <c r="AJ39" s="217">
        <v>0</v>
      </c>
      <c r="AK39" s="217">
        <v>0</v>
      </c>
      <c r="AL39" s="217">
        <v>0</v>
      </c>
      <c r="AM39" s="217">
        <v>0</v>
      </c>
      <c r="AN39" s="217">
        <v>0</v>
      </c>
      <c r="AO39" s="217">
        <v>0</v>
      </c>
      <c r="AP39" s="217">
        <v>0</v>
      </c>
      <c r="AQ39" s="217">
        <v>0</v>
      </c>
      <c r="AR39" s="217">
        <v>551</v>
      </c>
      <c r="AS39" s="217">
        <v>558</v>
      </c>
      <c r="AT39" s="217">
        <v>602</v>
      </c>
      <c r="AU39" s="217">
        <v>692</v>
      </c>
      <c r="AV39" s="217">
        <v>770</v>
      </c>
      <c r="AW39" s="217">
        <v>817</v>
      </c>
      <c r="AX39" s="217">
        <v>858</v>
      </c>
      <c r="AY39" s="217">
        <v>895</v>
      </c>
      <c r="AZ39" s="217">
        <v>911</v>
      </c>
      <c r="BA39" s="217">
        <v>911</v>
      </c>
      <c r="BB39" s="217">
        <v>902</v>
      </c>
      <c r="BC39" s="217">
        <v>875</v>
      </c>
      <c r="BD39" s="217">
        <v>811</v>
      </c>
      <c r="BE39" s="217">
        <v>781</v>
      </c>
      <c r="BF39" s="217">
        <v>763</v>
      </c>
      <c r="BG39" s="217">
        <v>776</v>
      </c>
      <c r="BH39" s="217">
        <v>813</v>
      </c>
      <c r="BI39" s="217">
        <v>845</v>
      </c>
      <c r="BJ39" s="217">
        <v>845</v>
      </c>
      <c r="BK39" s="217">
        <v>851</v>
      </c>
      <c r="BL39" s="271">
        <v>628</v>
      </c>
      <c r="BM39" s="217">
        <v>606</v>
      </c>
      <c r="BN39" s="217">
        <v>566</v>
      </c>
      <c r="BO39" s="217">
        <v>506</v>
      </c>
      <c r="BP39" s="217">
        <v>461</v>
      </c>
      <c r="BQ39" s="217">
        <v>422</v>
      </c>
      <c r="BR39" s="217">
        <v>399</v>
      </c>
      <c r="BS39" s="217">
        <v>373</v>
      </c>
      <c r="BT39" s="217">
        <v>350</v>
      </c>
      <c r="BU39" s="217">
        <v>323</v>
      </c>
      <c r="BV39" s="217">
        <v>279</v>
      </c>
      <c r="BW39" s="217">
        <v>196</v>
      </c>
      <c r="BX39" s="217">
        <v>139</v>
      </c>
      <c r="BY39" s="217">
        <v>99</v>
      </c>
      <c r="BZ39" s="217">
        <v>70</v>
      </c>
      <c r="CA39" s="217">
        <v>55</v>
      </c>
      <c r="CB39" s="217">
        <v>40</v>
      </c>
      <c r="CC39" s="217">
        <v>8</v>
      </c>
      <c r="CD39" s="217">
        <v>0</v>
      </c>
      <c r="CE39" s="217">
        <v>0</v>
      </c>
      <c r="CF39" s="218">
        <v>0</v>
      </c>
    </row>
    <row r="40" spans="1:84">
      <c r="B40" s="219" t="s">
        <v>454</v>
      </c>
      <c r="AH40" s="217">
        <v>0</v>
      </c>
      <c r="AI40" s="217">
        <v>0</v>
      </c>
      <c r="AJ40" s="217">
        <v>0</v>
      </c>
      <c r="AK40" s="217">
        <v>0</v>
      </c>
      <c r="AL40" s="217">
        <v>0</v>
      </c>
      <c r="AM40" s="217">
        <v>0</v>
      </c>
      <c r="AN40" s="217">
        <v>0</v>
      </c>
      <c r="AO40" s="217">
        <v>0</v>
      </c>
      <c r="AP40" s="217">
        <v>0</v>
      </c>
      <c r="AQ40" s="217">
        <v>0</v>
      </c>
      <c r="AR40" s="217">
        <v>704</v>
      </c>
      <c r="AS40" s="217">
        <v>639</v>
      </c>
      <c r="AT40" s="217">
        <v>626</v>
      </c>
      <c r="AU40" s="217">
        <v>778</v>
      </c>
      <c r="AV40" s="217">
        <v>951</v>
      </c>
      <c r="AW40" s="217">
        <v>979</v>
      </c>
      <c r="AX40" s="217">
        <v>947</v>
      </c>
      <c r="AY40" s="217">
        <v>875</v>
      </c>
      <c r="AZ40" s="217">
        <v>791</v>
      </c>
      <c r="BA40" s="217">
        <v>626</v>
      </c>
      <c r="BB40" s="217">
        <v>514</v>
      </c>
      <c r="BC40" s="217">
        <v>425</v>
      </c>
      <c r="BD40" s="217">
        <v>354</v>
      </c>
      <c r="BE40" s="217">
        <v>308</v>
      </c>
      <c r="BF40" s="217">
        <v>285</v>
      </c>
      <c r="BG40" s="217">
        <v>284</v>
      </c>
      <c r="BH40" s="217">
        <v>290</v>
      </c>
      <c r="BI40" s="217">
        <v>300</v>
      </c>
      <c r="BJ40" s="217">
        <v>314</v>
      </c>
      <c r="BK40" s="217">
        <v>303</v>
      </c>
      <c r="BL40" s="271">
        <v>370</v>
      </c>
      <c r="BM40" s="217">
        <v>580</v>
      </c>
      <c r="BN40" s="217">
        <v>643</v>
      </c>
      <c r="BO40" s="217">
        <v>696</v>
      </c>
      <c r="BP40" s="217">
        <v>744</v>
      </c>
      <c r="BQ40" s="217">
        <v>661</v>
      </c>
      <c r="BR40" s="217">
        <v>481</v>
      </c>
      <c r="BS40" s="217">
        <v>367</v>
      </c>
      <c r="BT40" s="217">
        <v>307</v>
      </c>
      <c r="BU40" s="217">
        <v>273</v>
      </c>
      <c r="BV40" s="217">
        <v>210</v>
      </c>
      <c r="BW40" s="217">
        <v>103</v>
      </c>
      <c r="BX40" s="217">
        <v>72</v>
      </c>
      <c r="BY40" s="217">
        <v>50</v>
      </c>
      <c r="BZ40" s="217">
        <v>31</v>
      </c>
      <c r="CA40" s="217">
        <v>16</v>
      </c>
      <c r="CB40" s="217">
        <v>0</v>
      </c>
      <c r="CC40" s="217">
        <v>0</v>
      </c>
      <c r="CD40" s="217">
        <v>0</v>
      </c>
      <c r="CE40" s="217">
        <v>0</v>
      </c>
      <c r="CF40" s="218">
        <v>0</v>
      </c>
    </row>
    <row r="41" spans="1:84">
      <c r="B41" s="219" t="s">
        <v>455</v>
      </c>
      <c r="AH41" s="217">
        <v>0</v>
      </c>
      <c r="AI41" s="217">
        <v>0</v>
      </c>
      <c r="AJ41" s="217">
        <v>0</v>
      </c>
      <c r="AK41" s="217">
        <v>0</v>
      </c>
      <c r="AL41" s="217">
        <v>0</v>
      </c>
      <c r="AM41" s="217">
        <v>0</v>
      </c>
      <c r="AN41" s="217">
        <v>0</v>
      </c>
      <c r="AO41" s="217">
        <v>0</v>
      </c>
      <c r="AP41" s="217">
        <v>0</v>
      </c>
      <c r="AQ41" s="217">
        <v>0</v>
      </c>
      <c r="AR41" s="217">
        <v>323</v>
      </c>
      <c r="AS41" s="217">
        <v>306</v>
      </c>
      <c r="AT41" s="217">
        <v>335</v>
      </c>
      <c r="AU41" s="217">
        <v>310</v>
      </c>
      <c r="AV41" s="217">
        <v>313</v>
      </c>
      <c r="AW41" s="217">
        <v>358</v>
      </c>
      <c r="AX41" s="217">
        <v>383</v>
      </c>
      <c r="AY41" s="217">
        <v>444</v>
      </c>
      <c r="AZ41" s="217">
        <v>496</v>
      </c>
      <c r="BA41" s="217">
        <v>514</v>
      </c>
      <c r="BB41" s="217">
        <v>474</v>
      </c>
      <c r="BC41" s="217">
        <v>402</v>
      </c>
      <c r="BD41" s="217">
        <v>347</v>
      </c>
      <c r="BE41" s="217">
        <v>323</v>
      </c>
      <c r="BF41" s="217">
        <v>309</v>
      </c>
      <c r="BG41" s="217">
        <v>307</v>
      </c>
      <c r="BH41" s="217">
        <v>327</v>
      </c>
      <c r="BI41" s="217">
        <v>342</v>
      </c>
      <c r="BJ41" s="217">
        <v>345</v>
      </c>
      <c r="BK41" s="217">
        <v>370</v>
      </c>
      <c r="BL41" s="271">
        <v>684</v>
      </c>
      <c r="BM41" s="217">
        <v>803</v>
      </c>
      <c r="BN41" s="217">
        <v>977</v>
      </c>
      <c r="BO41" s="217">
        <v>1097</v>
      </c>
      <c r="BP41" s="217">
        <v>1204</v>
      </c>
      <c r="BQ41" s="217">
        <v>1303</v>
      </c>
      <c r="BR41" s="217">
        <v>1365</v>
      </c>
      <c r="BS41" s="217">
        <v>1371</v>
      </c>
      <c r="BT41" s="217">
        <v>1321</v>
      </c>
      <c r="BU41" s="217">
        <v>1228</v>
      </c>
      <c r="BV41" s="217">
        <v>1079</v>
      </c>
      <c r="BW41" s="217">
        <v>855</v>
      </c>
      <c r="BX41" s="217">
        <v>674</v>
      </c>
      <c r="BY41" s="217">
        <v>573</v>
      </c>
      <c r="BZ41" s="217">
        <v>499</v>
      </c>
      <c r="CA41" s="217">
        <v>463</v>
      </c>
      <c r="CB41" s="217">
        <v>433</v>
      </c>
      <c r="CC41" s="217">
        <v>177</v>
      </c>
      <c r="CD41" s="217">
        <v>132</v>
      </c>
      <c r="CE41" s="217">
        <v>138</v>
      </c>
      <c r="CF41" s="218">
        <v>144</v>
      </c>
    </row>
    <row r="42" spans="1:84" ht="26.25" customHeight="1">
      <c r="B42" s="219" t="s">
        <v>456</v>
      </c>
      <c r="AH42" s="217">
        <f t="shared" ref="AH42:BK42" si="7">AH37</f>
        <v>0</v>
      </c>
      <c r="AI42" s="217">
        <f t="shared" si="7"/>
        <v>0</v>
      </c>
      <c r="AJ42" s="217">
        <f t="shared" si="7"/>
        <v>0</v>
      </c>
      <c r="AK42" s="217">
        <f t="shared" si="7"/>
        <v>0</v>
      </c>
      <c r="AL42" s="217">
        <f t="shared" si="7"/>
        <v>0</v>
      </c>
      <c r="AM42" s="217">
        <f t="shared" si="7"/>
        <v>0</v>
      </c>
      <c r="AN42" s="217">
        <f t="shared" si="7"/>
        <v>0</v>
      </c>
      <c r="AO42" s="217">
        <f t="shared" si="7"/>
        <v>0</v>
      </c>
      <c r="AP42" s="217">
        <f t="shared" si="7"/>
        <v>0</v>
      </c>
      <c r="AQ42" s="217">
        <f t="shared" si="7"/>
        <v>0</v>
      </c>
      <c r="AR42" s="217">
        <f t="shared" si="7"/>
        <v>2178</v>
      </c>
      <c r="AS42" s="217">
        <f t="shared" si="7"/>
        <v>2116</v>
      </c>
      <c r="AT42" s="217">
        <f t="shared" si="7"/>
        <v>2076</v>
      </c>
      <c r="AU42" s="217">
        <f t="shared" si="7"/>
        <v>1981</v>
      </c>
      <c r="AV42" s="217">
        <f t="shared" si="7"/>
        <v>1929</v>
      </c>
      <c r="AW42" s="217">
        <f t="shared" si="7"/>
        <v>1955</v>
      </c>
      <c r="AX42" s="217">
        <f t="shared" si="7"/>
        <v>1937</v>
      </c>
      <c r="AY42" s="217">
        <f t="shared" si="7"/>
        <v>1917</v>
      </c>
      <c r="AZ42" s="217">
        <f t="shared" si="7"/>
        <v>1886</v>
      </c>
      <c r="BA42" s="217">
        <f t="shared" si="7"/>
        <v>1844</v>
      </c>
      <c r="BB42" s="217">
        <f t="shared" si="7"/>
        <v>1798</v>
      </c>
      <c r="BC42" s="217">
        <f t="shared" si="7"/>
        <v>1726</v>
      </c>
      <c r="BD42" s="217">
        <f t="shared" si="7"/>
        <v>1664</v>
      </c>
      <c r="BE42" s="217">
        <f t="shared" si="7"/>
        <v>1637</v>
      </c>
      <c r="BF42" s="217">
        <f t="shared" si="7"/>
        <v>1612</v>
      </c>
      <c r="BG42" s="217">
        <f t="shared" si="7"/>
        <v>1546</v>
      </c>
      <c r="BH42" s="217">
        <f t="shared" si="7"/>
        <v>1554</v>
      </c>
      <c r="BI42" s="217">
        <f t="shared" si="7"/>
        <v>1491</v>
      </c>
      <c r="BJ42" s="217">
        <f t="shared" si="7"/>
        <v>1503</v>
      </c>
      <c r="BK42" s="217">
        <f t="shared" si="7"/>
        <v>1509</v>
      </c>
      <c r="BL42" s="217">
        <v>1541</v>
      </c>
      <c r="BM42" s="217">
        <v>1566</v>
      </c>
      <c r="BN42" s="217">
        <v>1574</v>
      </c>
      <c r="BO42" s="217">
        <v>1576</v>
      </c>
      <c r="BP42" s="217">
        <v>1551</v>
      </c>
      <c r="BQ42" s="217">
        <v>1505</v>
      </c>
      <c r="BR42" s="217">
        <v>1464</v>
      </c>
      <c r="BS42" s="217">
        <v>1417</v>
      </c>
      <c r="BT42" s="217">
        <v>1364</v>
      </c>
      <c r="BU42" s="217">
        <v>1308</v>
      </c>
      <c r="BV42" s="217">
        <v>1248</v>
      </c>
      <c r="BW42" s="217">
        <v>1207</v>
      </c>
      <c r="BX42" s="217">
        <v>1165</v>
      </c>
      <c r="BY42" s="217">
        <v>1134</v>
      </c>
      <c r="BZ42" s="217">
        <v>1121</v>
      </c>
      <c r="CA42" s="217">
        <v>1082</v>
      </c>
      <c r="CB42" s="217">
        <v>1060</v>
      </c>
      <c r="CC42" s="217">
        <v>1047</v>
      </c>
      <c r="CD42" s="217">
        <v>1032</v>
      </c>
      <c r="CE42" s="217">
        <v>1041</v>
      </c>
      <c r="CF42" s="218">
        <v>1059</v>
      </c>
    </row>
    <row r="43" spans="1:84">
      <c r="B43" s="219" t="s">
        <v>433</v>
      </c>
      <c r="AH43" s="217">
        <f t="shared" ref="AH43:AQ43" si="8">SUM(AH38:AH41)</f>
        <v>0</v>
      </c>
      <c r="AI43" s="217">
        <f t="shared" si="8"/>
        <v>0</v>
      </c>
      <c r="AJ43" s="217">
        <f t="shared" si="8"/>
        <v>0</v>
      </c>
      <c r="AK43" s="217">
        <f t="shared" si="8"/>
        <v>0</v>
      </c>
      <c r="AL43" s="217">
        <f t="shared" si="8"/>
        <v>0</v>
      </c>
      <c r="AM43" s="217">
        <f t="shared" si="8"/>
        <v>0</v>
      </c>
      <c r="AN43" s="217">
        <f t="shared" si="8"/>
        <v>0</v>
      </c>
      <c r="AO43" s="217">
        <f t="shared" si="8"/>
        <v>0</v>
      </c>
      <c r="AP43" s="217">
        <f t="shared" si="8"/>
        <v>0</v>
      </c>
      <c r="AQ43" s="217">
        <f t="shared" si="8"/>
        <v>0</v>
      </c>
      <c r="AR43" s="217">
        <f t="shared" ref="AR43:BK43" si="9">SUM(AR38:AR41)</f>
        <v>1817</v>
      </c>
      <c r="AS43" s="217">
        <f t="shared" si="9"/>
        <v>1770</v>
      </c>
      <c r="AT43" s="217">
        <f t="shared" si="9"/>
        <v>1874</v>
      </c>
      <c r="AU43" s="217">
        <f t="shared" si="9"/>
        <v>2139</v>
      </c>
      <c r="AV43" s="217">
        <f t="shared" si="9"/>
        <v>2450</v>
      </c>
      <c r="AW43" s="217">
        <f t="shared" si="9"/>
        <v>2645</v>
      </c>
      <c r="AX43" s="217">
        <f t="shared" si="9"/>
        <v>2756</v>
      </c>
      <c r="AY43" s="217">
        <f t="shared" si="9"/>
        <v>2840</v>
      </c>
      <c r="AZ43" s="217">
        <f t="shared" si="9"/>
        <v>2853</v>
      </c>
      <c r="BA43" s="217">
        <f t="shared" si="9"/>
        <v>2744</v>
      </c>
      <c r="BB43" s="217">
        <f t="shared" si="9"/>
        <v>2625</v>
      </c>
      <c r="BC43" s="217">
        <f t="shared" si="9"/>
        <v>2461</v>
      </c>
      <c r="BD43" s="217">
        <f t="shared" si="9"/>
        <v>2283</v>
      </c>
      <c r="BE43" s="217">
        <f t="shared" si="9"/>
        <v>2210</v>
      </c>
      <c r="BF43" s="217">
        <f t="shared" si="9"/>
        <v>2194</v>
      </c>
      <c r="BG43" s="217">
        <f t="shared" si="9"/>
        <v>2266</v>
      </c>
      <c r="BH43" s="217">
        <f t="shared" si="9"/>
        <v>2386</v>
      </c>
      <c r="BI43" s="217">
        <f t="shared" si="9"/>
        <v>2494</v>
      </c>
      <c r="BJ43" s="217">
        <f t="shared" si="9"/>
        <v>2518</v>
      </c>
      <c r="BK43" s="217">
        <f t="shared" si="9"/>
        <v>2527</v>
      </c>
      <c r="BL43" s="217">
        <v>2625</v>
      </c>
      <c r="BM43" s="217">
        <v>2981</v>
      </c>
      <c r="BN43" s="217">
        <v>3224</v>
      </c>
      <c r="BO43" s="217">
        <v>3356</v>
      </c>
      <c r="BP43" s="217">
        <v>3502</v>
      </c>
      <c r="BQ43" s="217">
        <v>3520</v>
      </c>
      <c r="BR43" s="217">
        <v>3457</v>
      </c>
      <c r="BS43" s="217">
        <v>3360</v>
      </c>
      <c r="BT43" s="217">
        <v>3230</v>
      </c>
      <c r="BU43" s="217">
        <v>3063</v>
      </c>
      <c r="BV43" s="217">
        <v>2736</v>
      </c>
      <c r="BW43" s="217">
        <v>2187</v>
      </c>
      <c r="BX43" s="217">
        <v>1843</v>
      </c>
      <c r="BY43" s="217">
        <v>1599</v>
      </c>
      <c r="BZ43" s="217">
        <v>1388</v>
      </c>
      <c r="CA43" s="217">
        <v>1269</v>
      </c>
      <c r="CB43" s="217">
        <v>1148</v>
      </c>
      <c r="CC43" s="217">
        <v>763</v>
      </c>
      <c r="CD43" s="217">
        <v>662</v>
      </c>
      <c r="CE43" s="217">
        <v>622</v>
      </c>
      <c r="CF43" s="218">
        <v>493</v>
      </c>
    </row>
    <row r="44" spans="1:84">
      <c r="B44" s="219" t="s">
        <v>176</v>
      </c>
      <c r="AH44" s="217">
        <f t="shared" ref="AH44:CF44" si="10">AH43+AH42</f>
        <v>0</v>
      </c>
      <c r="AI44" s="217">
        <f t="shared" si="10"/>
        <v>0</v>
      </c>
      <c r="AJ44" s="217">
        <f t="shared" si="10"/>
        <v>0</v>
      </c>
      <c r="AK44" s="217">
        <f t="shared" si="10"/>
        <v>0</v>
      </c>
      <c r="AL44" s="217">
        <f t="shared" si="10"/>
        <v>0</v>
      </c>
      <c r="AM44" s="217">
        <f t="shared" si="10"/>
        <v>0</v>
      </c>
      <c r="AN44" s="217">
        <f t="shared" si="10"/>
        <v>0</v>
      </c>
      <c r="AO44" s="217">
        <f t="shared" si="10"/>
        <v>0</v>
      </c>
      <c r="AP44" s="217">
        <f t="shared" si="10"/>
        <v>0</v>
      </c>
      <c r="AQ44" s="217">
        <f t="shared" si="10"/>
        <v>0</v>
      </c>
      <c r="AR44" s="217">
        <f t="shared" si="10"/>
        <v>3995</v>
      </c>
      <c r="AS44" s="217">
        <f t="shared" si="10"/>
        <v>3886</v>
      </c>
      <c r="AT44" s="217">
        <f t="shared" si="10"/>
        <v>3950</v>
      </c>
      <c r="AU44" s="217">
        <f t="shared" si="10"/>
        <v>4120</v>
      </c>
      <c r="AV44" s="217">
        <f t="shared" si="10"/>
        <v>4379</v>
      </c>
      <c r="AW44" s="217">
        <f t="shared" si="10"/>
        <v>4600</v>
      </c>
      <c r="AX44" s="217">
        <f t="shared" si="10"/>
        <v>4693</v>
      </c>
      <c r="AY44" s="217">
        <f t="shared" si="10"/>
        <v>4757</v>
      </c>
      <c r="AZ44" s="217">
        <f t="shared" si="10"/>
        <v>4739</v>
      </c>
      <c r="BA44" s="217">
        <f t="shared" si="10"/>
        <v>4588</v>
      </c>
      <c r="BB44" s="217">
        <f t="shared" si="10"/>
        <v>4423</v>
      </c>
      <c r="BC44" s="217">
        <f t="shared" si="10"/>
        <v>4187</v>
      </c>
      <c r="BD44" s="217">
        <f t="shared" si="10"/>
        <v>3947</v>
      </c>
      <c r="BE44" s="217">
        <f t="shared" si="10"/>
        <v>3847</v>
      </c>
      <c r="BF44" s="217">
        <f t="shared" si="10"/>
        <v>3806</v>
      </c>
      <c r="BG44" s="217">
        <f t="shared" si="10"/>
        <v>3812</v>
      </c>
      <c r="BH44" s="217">
        <f t="shared" si="10"/>
        <v>3940</v>
      </c>
      <c r="BI44" s="217">
        <f t="shared" si="10"/>
        <v>3985</v>
      </c>
      <c r="BJ44" s="217">
        <f t="shared" si="10"/>
        <v>4021</v>
      </c>
      <c r="BK44" s="217">
        <f t="shared" si="10"/>
        <v>4036</v>
      </c>
      <c r="BL44" s="217">
        <f t="shared" si="10"/>
        <v>4166</v>
      </c>
      <c r="BM44" s="217">
        <f t="shared" si="10"/>
        <v>4547</v>
      </c>
      <c r="BN44" s="217">
        <f t="shared" si="10"/>
        <v>4798</v>
      </c>
      <c r="BO44" s="217">
        <f t="shared" si="10"/>
        <v>4932</v>
      </c>
      <c r="BP44" s="217">
        <f t="shared" si="10"/>
        <v>5053</v>
      </c>
      <c r="BQ44" s="217">
        <f t="shared" si="10"/>
        <v>5025</v>
      </c>
      <c r="BR44" s="217">
        <f t="shared" si="10"/>
        <v>4921</v>
      </c>
      <c r="BS44" s="217">
        <f t="shared" si="10"/>
        <v>4777</v>
      </c>
      <c r="BT44" s="217">
        <f t="shared" si="10"/>
        <v>4594</v>
      </c>
      <c r="BU44" s="217">
        <f t="shared" si="10"/>
        <v>4371</v>
      </c>
      <c r="BV44" s="217">
        <f t="shared" si="10"/>
        <v>3984</v>
      </c>
      <c r="BW44" s="217">
        <f t="shared" si="10"/>
        <v>3394</v>
      </c>
      <c r="BX44" s="217">
        <f t="shared" si="10"/>
        <v>3008</v>
      </c>
      <c r="BY44" s="217">
        <f t="shared" si="10"/>
        <v>2733</v>
      </c>
      <c r="BZ44" s="217">
        <f t="shared" si="10"/>
        <v>2509</v>
      </c>
      <c r="CA44" s="217">
        <f t="shared" si="10"/>
        <v>2351</v>
      </c>
      <c r="CB44" s="217">
        <f t="shared" si="10"/>
        <v>2208</v>
      </c>
      <c r="CC44" s="217">
        <f t="shared" si="10"/>
        <v>1810</v>
      </c>
      <c r="CD44" s="217">
        <f t="shared" si="10"/>
        <v>1694</v>
      </c>
      <c r="CE44" s="217">
        <f t="shared" si="10"/>
        <v>1663</v>
      </c>
      <c r="CF44" s="218">
        <f t="shared" si="10"/>
        <v>1552</v>
      </c>
    </row>
    <row r="45" spans="1:84" ht="27" customHeight="1">
      <c r="B45" s="69" t="s">
        <v>395</v>
      </c>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c r="BM45" s="217"/>
      <c r="BN45" s="217"/>
      <c r="BO45" s="217"/>
      <c r="BP45" s="217"/>
      <c r="BQ45" s="217"/>
      <c r="BR45" s="217"/>
      <c r="BS45" s="217"/>
      <c r="BT45" s="217"/>
      <c r="BU45" s="217"/>
      <c r="BV45" s="217"/>
      <c r="BW45" s="217"/>
      <c r="BX45" s="217"/>
      <c r="BY45" s="217"/>
      <c r="BZ45" s="217"/>
      <c r="CA45" s="217"/>
      <c r="CB45" s="217"/>
      <c r="CC45" s="217"/>
      <c r="CD45" s="217"/>
      <c r="CE45" s="217"/>
      <c r="CF45" s="218"/>
    </row>
    <row r="46" spans="1:84">
      <c r="B46" s="219" t="s">
        <v>420</v>
      </c>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c r="BM46" s="217"/>
      <c r="BN46" s="217"/>
      <c r="BO46" s="217"/>
      <c r="BP46" s="217"/>
      <c r="BQ46" s="217">
        <v>2</v>
      </c>
      <c r="BR46" s="217">
        <v>13</v>
      </c>
      <c r="BS46" s="217">
        <v>130</v>
      </c>
      <c r="BT46" s="217">
        <v>373</v>
      </c>
      <c r="BU46" s="217">
        <v>627</v>
      </c>
      <c r="BV46" s="217">
        <v>1282</v>
      </c>
      <c r="BW46" s="217">
        <v>2130</v>
      </c>
      <c r="BX46" s="217">
        <v>4005</v>
      </c>
      <c r="BY46" s="217">
        <v>4102</v>
      </c>
      <c r="BZ46" s="217">
        <v>4281</v>
      </c>
      <c r="CA46" s="217">
        <v>4750</v>
      </c>
      <c r="CB46" s="217">
        <v>5427</v>
      </c>
      <c r="CC46" s="217">
        <v>6115</v>
      </c>
      <c r="CD46" s="217">
        <v>6304</v>
      </c>
      <c r="CE46" s="217">
        <v>6404</v>
      </c>
      <c r="CF46" s="218">
        <v>6637</v>
      </c>
    </row>
    <row r="47" spans="1:84" ht="15.95" thickBot="1">
      <c r="A47" s="254"/>
      <c r="B47" s="273"/>
      <c r="C47" s="255"/>
      <c r="D47" s="274"/>
      <c r="E47" s="274"/>
      <c r="F47" s="274"/>
      <c r="G47" s="274"/>
      <c r="H47" s="274"/>
      <c r="I47" s="274"/>
      <c r="J47" s="274"/>
      <c r="K47" s="274"/>
      <c r="L47" s="274"/>
      <c r="M47" s="274"/>
      <c r="N47" s="274"/>
      <c r="O47" s="274"/>
      <c r="P47" s="274"/>
      <c r="Q47" s="274"/>
      <c r="R47" s="274"/>
      <c r="S47" s="274"/>
      <c r="T47" s="274"/>
      <c r="U47" s="274"/>
      <c r="V47" s="274"/>
      <c r="W47" s="274"/>
      <c r="X47" s="274"/>
      <c r="Y47" s="274"/>
      <c r="Z47" s="274"/>
      <c r="AA47" s="274"/>
      <c r="AB47" s="274"/>
      <c r="AC47" s="274"/>
      <c r="AD47" s="274"/>
      <c r="AE47" s="274"/>
      <c r="AF47" s="274"/>
      <c r="AG47" s="274"/>
      <c r="AH47" s="256"/>
      <c r="AI47" s="256"/>
      <c r="AJ47" s="256"/>
      <c r="AK47" s="256"/>
      <c r="AL47" s="256"/>
      <c r="AM47" s="256"/>
      <c r="AN47" s="256"/>
      <c r="AO47" s="256"/>
      <c r="AP47" s="256"/>
      <c r="AQ47" s="256"/>
      <c r="AR47" s="256"/>
      <c r="AS47" s="256"/>
      <c r="AT47" s="256"/>
      <c r="AU47" s="256"/>
      <c r="AV47" s="256"/>
      <c r="AW47" s="256"/>
      <c r="AX47" s="256"/>
      <c r="AY47" s="256"/>
      <c r="AZ47" s="256"/>
      <c r="BA47" s="256"/>
      <c r="BB47" s="256"/>
      <c r="BC47" s="256"/>
      <c r="BD47" s="256"/>
      <c r="BE47" s="256"/>
      <c r="BF47" s="256"/>
      <c r="BG47" s="256"/>
      <c r="BH47" s="256"/>
      <c r="BI47" s="256"/>
      <c r="BJ47" s="256"/>
      <c r="BK47" s="256"/>
      <c r="BL47" s="256"/>
      <c r="BM47" s="256"/>
      <c r="BN47" s="256"/>
      <c r="BO47" s="256"/>
      <c r="BP47" s="256"/>
      <c r="BQ47" s="256"/>
      <c r="BR47" s="256"/>
      <c r="BS47" s="256"/>
      <c r="BT47" s="256"/>
      <c r="BU47" s="256"/>
      <c r="BV47" s="256"/>
      <c r="BW47" s="256"/>
      <c r="BX47" s="256"/>
      <c r="BY47" s="256"/>
      <c r="BZ47" s="256"/>
      <c r="CA47" s="256"/>
      <c r="CB47" s="256"/>
      <c r="CC47" s="256"/>
      <c r="CD47" s="256"/>
      <c r="CE47" s="256"/>
      <c r="CF47" s="257"/>
    </row>
    <row r="48" spans="1:84">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c r="BM48" s="217"/>
      <c r="BN48" s="217"/>
      <c r="BO48" s="217"/>
      <c r="BP48" s="217"/>
      <c r="BQ48" s="217"/>
      <c r="BR48" s="217"/>
      <c r="BS48" s="217"/>
      <c r="BT48" s="217"/>
      <c r="BU48" s="217"/>
    </row>
  </sheetData>
  <hyperlinks>
    <hyperlink ref="B1" display="Information relating to this table can be found in the 'Notes' tab" xr:uid="{B105DDE9-F819-4549-859D-E2BE310A6888}"/>
    <hyperlink ref="A1" display="Contents page" xr:uid="{E6093F6F-4AE2-4AE6-9DE0-C5D870C37313}"/>
  </hyperlinks>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61AE8-58BA-4FF1-A512-FEEAAB3A57D3}">
  <dimension ref="A1:CF73"/>
  <sheetViews>
    <sheetView zoomScale="85" zoomScaleNormal="85" workbookViewId="0">
      <pane xSplit="2" topLeftCell="BU1" activePane="topRight" state="frozen"/>
      <selection pane="topRight"/>
    </sheetView>
  </sheetViews>
  <sheetFormatPr defaultColWidth="9" defaultRowHeight="15.6"/>
  <cols>
    <col min="1" max="1" width="23" style="215" bestFit="1" customWidth="1"/>
    <col min="2" max="2" width="75.85546875" style="207" customWidth="1"/>
    <col min="3" max="3" width="25.85546875" style="207" customWidth="1"/>
    <col min="4" max="75" width="12.85546875" style="229" customWidth="1"/>
    <col min="76" max="84" width="12.85546875" style="207" customWidth="1"/>
    <col min="85" max="16384" width="9" style="207"/>
  </cols>
  <sheetData>
    <row r="1" spans="1:84" s="204" customFormat="1" ht="25.5" customHeight="1" thickBot="1">
      <c r="A1" s="34" t="s">
        <v>47</v>
      </c>
      <c r="B1" s="35" t="s">
        <v>126</v>
      </c>
      <c r="C1" s="34"/>
      <c r="D1" s="331"/>
      <c r="E1" s="331"/>
      <c r="F1" s="331"/>
      <c r="G1" s="331"/>
      <c r="H1" s="331"/>
      <c r="I1" s="331"/>
      <c r="J1" s="331"/>
      <c r="K1" s="331"/>
      <c r="L1" s="331"/>
      <c r="M1" s="331"/>
      <c r="N1" s="331"/>
      <c r="O1" s="331"/>
      <c r="P1" s="331"/>
      <c r="Q1" s="331"/>
      <c r="R1" s="331"/>
      <c r="S1" s="331"/>
      <c r="T1" s="331"/>
      <c r="U1" s="331"/>
      <c r="V1" s="331"/>
      <c r="W1" s="331"/>
      <c r="X1" s="331"/>
      <c r="Y1" s="331"/>
      <c r="Z1" s="331"/>
      <c r="AA1" s="331"/>
      <c r="AB1" s="331"/>
      <c r="AC1" s="331"/>
      <c r="AD1" s="331"/>
      <c r="AE1" s="331"/>
      <c r="AF1" s="331"/>
      <c r="AG1" s="331"/>
      <c r="AH1" s="331"/>
      <c r="AI1" s="331"/>
      <c r="AJ1" s="331"/>
      <c r="AK1" s="331"/>
      <c r="AL1" s="331"/>
      <c r="AM1" s="331"/>
      <c r="AN1" s="331"/>
      <c r="AO1" s="331"/>
      <c r="AP1" s="331"/>
      <c r="AQ1" s="331"/>
      <c r="AR1" s="331"/>
      <c r="AS1" s="331"/>
      <c r="AT1" s="331"/>
      <c r="AU1" s="331"/>
      <c r="AV1" s="331"/>
      <c r="AW1" s="331"/>
      <c r="AX1" s="331"/>
      <c r="AY1" s="331"/>
      <c r="AZ1" s="331"/>
      <c r="BA1" s="331"/>
      <c r="BB1" s="331"/>
      <c r="BC1" s="331"/>
      <c r="BD1" s="331"/>
      <c r="BE1" s="331"/>
      <c r="BF1" s="331"/>
      <c r="BG1" s="331"/>
      <c r="BH1" s="331"/>
      <c r="BI1" s="331"/>
      <c r="BJ1" s="331"/>
      <c r="BK1" s="331"/>
      <c r="BL1" s="331"/>
      <c r="BM1" s="331"/>
      <c r="BN1" s="331"/>
      <c r="BO1" s="331"/>
      <c r="BP1" s="331"/>
      <c r="BQ1" s="331"/>
      <c r="BR1" s="331"/>
      <c r="BS1" s="331"/>
      <c r="BT1" s="331"/>
      <c r="BU1" s="331"/>
      <c r="BV1" s="331"/>
      <c r="BW1" s="331"/>
      <c r="BX1" s="331"/>
    </row>
    <row r="2" spans="1:84" ht="32.25" customHeight="1">
      <c r="A2" s="37" t="s">
        <v>48</v>
      </c>
      <c r="B2" s="205" t="s">
        <v>18</v>
      </c>
      <c r="C2" s="206"/>
      <c r="D2" s="41" t="s">
        <v>190</v>
      </c>
      <c r="E2" s="41" t="s">
        <v>191</v>
      </c>
      <c r="F2" s="41" t="s">
        <v>192</v>
      </c>
      <c r="G2" s="41" t="s">
        <v>193</v>
      </c>
      <c r="H2" s="41" t="s">
        <v>194</v>
      </c>
      <c r="I2" s="41" t="s">
        <v>195</v>
      </c>
      <c r="J2" s="41" t="s">
        <v>196</v>
      </c>
      <c r="K2" s="41" t="s">
        <v>197</v>
      </c>
      <c r="L2" s="41" t="s">
        <v>198</v>
      </c>
      <c r="M2" s="41" t="s">
        <v>199</v>
      </c>
      <c r="N2" s="41" t="s">
        <v>200</v>
      </c>
      <c r="O2" s="41" t="s">
        <v>201</v>
      </c>
      <c r="P2" s="41" t="s">
        <v>202</v>
      </c>
      <c r="Q2" s="41" t="s">
        <v>203</v>
      </c>
      <c r="R2" s="41" t="s">
        <v>204</v>
      </c>
      <c r="S2" s="41" t="s">
        <v>205</v>
      </c>
      <c r="T2" s="41" t="s">
        <v>206</v>
      </c>
      <c r="U2" s="41" t="s">
        <v>207</v>
      </c>
      <c r="V2" s="41" t="s">
        <v>208</v>
      </c>
      <c r="W2" s="41" t="s">
        <v>209</v>
      </c>
      <c r="X2" s="41" t="s">
        <v>210</v>
      </c>
      <c r="Y2" s="41" t="s">
        <v>211</v>
      </c>
      <c r="Z2" s="41" t="s">
        <v>212</v>
      </c>
      <c r="AA2" s="41" t="s">
        <v>213</v>
      </c>
      <c r="AB2" s="41" t="s">
        <v>214</v>
      </c>
      <c r="AC2" s="41" t="s">
        <v>215</v>
      </c>
      <c r="AD2" s="41" t="s">
        <v>216</v>
      </c>
      <c r="AE2" s="41" t="s">
        <v>217</v>
      </c>
      <c r="AF2" s="41" t="s">
        <v>218</v>
      </c>
      <c r="AG2" s="41" t="s">
        <v>219</v>
      </c>
      <c r="AH2" s="41" t="s">
        <v>220</v>
      </c>
      <c r="AI2" s="41" t="s">
        <v>221</v>
      </c>
      <c r="AJ2" s="41" t="s">
        <v>222</v>
      </c>
      <c r="AK2" s="41" t="s">
        <v>223</v>
      </c>
      <c r="AL2" s="41" t="s">
        <v>224</v>
      </c>
      <c r="AM2" s="41" t="s">
        <v>225</v>
      </c>
      <c r="AN2" s="41" t="s">
        <v>226</v>
      </c>
      <c r="AO2" s="41" t="s">
        <v>227</v>
      </c>
      <c r="AP2" s="41" t="s">
        <v>228</v>
      </c>
      <c r="AQ2" s="41" t="s">
        <v>229</v>
      </c>
      <c r="AR2" s="41" t="s">
        <v>230</v>
      </c>
      <c r="AS2" s="41" t="s">
        <v>231</v>
      </c>
      <c r="AT2" s="41" t="s">
        <v>232</v>
      </c>
      <c r="AU2" s="41" t="s">
        <v>233</v>
      </c>
      <c r="AV2" s="41" t="s">
        <v>234</v>
      </c>
      <c r="AW2" s="41" t="s">
        <v>235</v>
      </c>
      <c r="AX2" s="41" t="s">
        <v>236</v>
      </c>
      <c r="AY2" s="41" t="s">
        <v>128</v>
      </c>
      <c r="AZ2" s="41" t="s">
        <v>129</v>
      </c>
      <c r="BA2" s="41" t="s">
        <v>130</v>
      </c>
      <c r="BB2" s="41" t="s">
        <v>131</v>
      </c>
      <c r="BC2" s="41" t="s">
        <v>132</v>
      </c>
      <c r="BD2" s="41" t="s">
        <v>133</v>
      </c>
      <c r="BE2" s="41" t="s">
        <v>134</v>
      </c>
      <c r="BF2" s="41" t="s">
        <v>135</v>
      </c>
      <c r="BG2" s="41" t="s">
        <v>136</v>
      </c>
      <c r="BH2" s="41" t="s">
        <v>137</v>
      </c>
      <c r="BI2" s="41" t="s">
        <v>138</v>
      </c>
      <c r="BJ2" s="41" t="s">
        <v>139</v>
      </c>
      <c r="BK2" s="41" t="s">
        <v>140</v>
      </c>
      <c r="BL2" s="41" t="s">
        <v>141</v>
      </c>
      <c r="BM2" s="41" t="s">
        <v>142</v>
      </c>
      <c r="BN2" s="41" t="s">
        <v>143</v>
      </c>
      <c r="BO2" s="41" t="s">
        <v>144</v>
      </c>
      <c r="BP2" s="41" t="s">
        <v>145</v>
      </c>
      <c r="BQ2" s="41" t="s">
        <v>146</v>
      </c>
      <c r="BR2" s="41" t="s">
        <v>147</v>
      </c>
      <c r="BS2" s="41" t="s">
        <v>148</v>
      </c>
      <c r="BT2" s="41" t="s">
        <v>149</v>
      </c>
      <c r="BU2" s="41" t="s">
        <v>150</v>
      </c>
      <c r="BV2" s="41" t="s">
        <v>151</v>
      </c>
      <c r="BW2" s="41" t="s">
        <v>152</v>
      </c>
      <c r="BX2" s="41" t="s">
        <v>153</v>
      </c>
      <c r="BY2" s="41" t="s">
        <v>154</v>
      </c>
      <c r="BZ2" s="41" t="s">
        <v>155</v>
      </c>
      <c r="CA2" s="41" t="s">
        <v>156</v>
      </c>
      <c r="CB2" s="41" t="s">
        <v>157</v>
      </c>
      <c r="CC2" s="41" t="s">
        <v>158</v>
      </c>
      <c r="CD2" s="41" t="s">
        <v>159</v>
      </c>
      <c r="CE2" s="41" t="s">
        <v>160</v>
      </c>
      <c r="CF2" s="42" t="s">
        <v>161</v>
      </c>
    </row>
    <row r="3" spans="1:84" s="210" customFormat="1">
      <c r="A3" s="119">
        <v>2023</v>
      </c>
      <c r="B3" s="50" t="s">
        <v>264</v>
      </c>
      <c r="C3" s="212"/>
      <c r="D3" s="332" t="s">
        <v>163</v>
      </c>
      <c r="E3" s="332" t="s">
        <v>163</v>
      </c>
      <c r="F3" s="332" t="s">
        <v>163</v>
      </c>
      <c r="G3" s="332" t="s">
        <v>163</v>
      </c>
      <c r="H3" s="332" t="s">
        <v>163</v>
      </c>
      <c r="I3" s="332" t="s">
        <v>163</v>
      </c>
      <c r="J3" s="332" t="s">
        <v>163</v>
      </c>
      <c r="K3" s="332" t="s">
        <v>163</v>
      </c>
      <c r="L3" s="332" t="s">
        <v>163</v>
      </c>
      <c r="M3" s="332" t="s">
        <v>163</v>
      </c>
      <c r="N3" s="332" t="s">
        <v>163</v>
      </c>
      <c r="O3" s="332" t="s">
        <v>163</v>
      </c>
      <c r="P3" s="332" t="s">
        <v>163</v>
      </c>
      <c r="Q3" s="332" t="s">
        <v>163</v>
      </c>
      <c r="R3" s="332" t="s">
        <v>163</v>
      </c>
      <c r="S3" s="332" t="s">
        <v>163</v>
      </c>
      <c r="T3" s="332" t="s">
        <v>163</v>
      </c>
      <c r="U3" s="332" t="s">
        <v>163</v>
      </c>
      <c r="V3" s="332" t="s">
        <v>163</v>
      </c>
      <c r="W3" s="332" t="s">
        <v>163</v>
      </c>
      <c r="X3" s="332" t="s">
        <v>163</v>
      </c>
      <c r="Y3" s="332" t="s">
        <v>163</v>
      </c>
      <c r="Z3" s="332" t="s">
        <v>163</v>
      </c>
      <c r="AA3" s="332" t="s">
        <v>163</v>
      </c>
      <c r="AB3" s="332" t="s">
        <v>163</v>
      </c>
      <c r="AC3" s="332" t="s">
        <v>163</v>
      </c>
      <c r="AD3" s="332" t="s">
        <v>163</v>
      </c>
      <c r="AE3" s="332" t="s">
        <v>163</v>
      </c>
      <c r="AF3" s="332" t="s">
        <v>163</v>
      </c>
      <c r="AG3" s="332" t="s">
        <v>163</v>
      </c>
      <c r="AH3" s="332" t="s">
        <v>163</v>
      </c>
      <c r="AI3" s="332" t="s">
        <v>163</v>
      </c>
      <c r="AJ3" s="332" t="s">
        <v>163</v>
      </c>
      <c r="AK3" s="332" t="s">
        <v>163</v>
      </c>
      <c r="AL3" s="332" t="s">
        <v>163</v>
      </c>
      <c r="AM3" s="332" t="s">
        <v>163</v>
      </c>
      <c r="AN3" s="332" t="s">
        <v>163</v>
      </c>
      <c r="AO3" s="332" t="s">
        <v>163</v>
      </c>
      <c r="AP3" s="332" t="s">
        <v>163</v>
      </c>
      <c r="AQ3" s="332" t="s">
        <v>163</v>
      </c>
      <c r="AR3" s="332" t="s">
        <v>163</v>
      </c>
      <c r="AS3" s="332" t="s">
        <v>163</v>
      </c>
      <c r="AT3" s="332" t="s">
        <v>163</v>
      </c>
      <c r="AU3" s="332" t="s">
        <v>163</v>
      </c>
      <c r="AV3" s="332" t="s">
        <v>163</v>
      </c>
      <c r="AW3" s="332" t="s">
        <v>163</v>
      </c>
      <c r="AX3" s="332" t="s">
        <v>163</v>
      </c>
      <c r="AY3" s="332" t="s">
        <v>163</v>
      </c>
      <c r="AZ3" s="332" t="s">
        <v>163</v>
      </c>
      <c r="BA3" s="332" t="s">
        <v>163</v>
      </c>
      <c r="BB3" s="332" t="s">
        <v>163</v>
      </c>
      <c r="BC3" s="332" t="s">
        <v>163</v>
      </c>
      <c r="BD3" s="332" t="s">
        <v>163</v>
      </c>
      <c r="BE3" s="332" t="s">
        <v>163</v>
      </c>
      <c r="BF3" s="332" t="s">
        <v>163</v>
      </c>
      <c r="BG3" s="332" t="s">
        <v>163</v>
      </c>
      <c r="BH3" s="332" t="s">
        <v>163</v>
      </c>
      <c r="BI3" s="332" t="s">
        <v>163</v>
      </c>
      <c r="BJ3" s="332" t="s">
        <v>163</v>
      </c>
      <c r="BK3" s="332" t="s">
        <v>163</v>
      </c>
      <c r="BL3" s="332" t="s">
        <v>163</v>
      </c>
      <c r="BM3" s="332" t="s">
        <v>163</v>
      </c>
      <c r="BN3" s="332" t="s">
        <v>163</v>
      </c>
      <c r="BO3" s="332" t="s">
        <v>163</v>
      </c>
      <c r="BP3" s="332" t="s">
        <v>163</v>
      </c>
      <c r="BQ3" s="332" t="s">
        <v>163</v>
      </c>
      <c r="BR3" s="332" t="s">
        <v>163</v>
      </c>
      <c r="BS3" s="332" t="s">
        <v>163</v>
      </c>
      <c r="BT3" s="332" t="s">
        <v>163</v>
      </c>
      <c r="BU3" s="332" t="s">
        <v>163</v>
      </c>
      <c r="BV3" s="332" t="s">
        <v>163</v>
      </c>
      <c r="BW3" s="332" t="s">
        <v>163</v>
      </c>
      <c r="BX3" s="332" t="s">
        <v>163</v>
      </c>
      <c r="BY3" s="332" t="s">
        <v>163</v>
      </c>
      <c r="BZ3" s="332" t="s">
        <v>163</v>
      </c>
      <c r="CA3" s="332" t="s">
        <v>164</v>
      </c>
      <c r="CB3" s="332" t="s">
        <v>164</v>
      </c>
      <c r="CC3" s="332" t="s">
        <v>164</v>
      </c>
      <c r="CD3" s="332" t="s">
        <v>164</v>
      </c>
      <c r="CE3" s="332" t="s">
        <v>164</v>
      </c>
      <c r="CF3" s="333" t="s">
        <v>164</v>
      </c>
    </row>
    <row r="4" spans="1:84" s="228" customFormat="1" ht="27" customHeight="1">
      <c r="A4" s="334"/>
      <c r="B4" s="228" t="s">
        <v>176</v>
      </c>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f t="shared" ref="AH4:CD4" si="0">SUM(AH5,AH11,AH18,AH24:AH26,AH33,AH36)</f>
        <v>2258.4971727273328</v>
      </c>
      <c r="AI4" s="335">
        <f t="shared" si="0"/>
        <v>2506.4141479562736</v>
      </c>
      <c r="AJ4" s="335">
        <f t="shared" si="0"/>
        <v>2875.615417878922</v>
      </c>
      <c r="AK4" s="335">
        <f t="shared" si="0"/>
        <v>3371.7869227652932</v>
      </c>
      <c r="AL4" s="335">
        <f t="shared" si="0"/>
        <v>3757.2236238654027</v>
      </c>
      <c r="AM4" s="335">
        <f t="shared" si="0"/>
        <v>4039.7050724768769</v>
      </c>
      <c r="AN4" s="335">
        <f t="shared" si="0"/>
        <v>4595.8001907534635</v>
      </c>
      <c r="AO4" s="335">
        <f t="shared" si="0"/>
        <v>5139.3588383303422</v>
      </c>
      <c r="AP4" s="335">
        <f t="shared" si="0"/>
        <v>5821.8038679940928</v>
      </c>
      <c r="AQ4" s="335">
        <f t="shared" si="0"/>
        <v>6486.3850479196262</v>
      </c>
      <c r="AR4" s="335">
        <f t="shared" si="0"/>
        <v>7224.9610000000002</v>
      </c>
      <c r="AS4" s="335">
        <f t="shared" si="0"/>
        <v>8235.4239999999991</v>
      </c>
      <c r="AT4" s="335">
        <f t="shared" si="0"/>
        <v>9631.2020000000011</v>
      </c>
      <c r="AU4" s="335">
        <f t="shared" si="0"/>
        <v>12011.360994134489</v>
      </c>
      <c r="AV4" s="335">
        <f t="shared" si="0"/>
        <v>14443.461999999998</v>
      </c>
      <c r="AW4" s="335">
        <f t="shared" si="0"/>
        <v>17153.341999999997</v>
      </c>
      <c r="AX4" s="335">
        <f t="shared" si="0"/>
        <v>19141.810058677511</v>
      </c>
      <c r="AY4" s="335">
        <f t="shared" si="0"/>
        <v>20737.395162978515</v>
      </c>
      <c r="AZ4" s="335">
        <f t="shared" si="0"/>
        <v>22082.032319288726</v>
      </c>
      <c r="BA4" s="335">
        <f t="shared" si="0"/>
        <v>22845.809494948775</v>
      </c>
      <c r="BB4" s="335">
        <f t="shared" si="0"/>
        <v>23596.777074595495</v>
      </c>
      <c r="BC4" s="335">
        <f t="shared" si="0"/>
        <v>24071.81043714553</v>
      </c>
      <c r="BD4" s="335">
        <f t="shared" si="0"/>
        <v>25373.061998783323</v>
      </c>
      <c r="BE4" s="335">
        <f t="shared" si="0"/>
        <v>26852.979415936559</v>
      </c>
      <c r="BF4" s="335">
        <f t="shared" si="0"/>
        <v>27962.349545578556</v>
      </c>
      <c r="BG4" s="335">
        <f t="shared" si="0"/>
        <v>28905.047455335218</v>
      </c>
      <c r="BH4" s="335">
        <f t="shared" si="0"/>
        <v>29490.83792745899</v>
      </c>
      <c r="BI4" s="335">
        <f t="shared" si="0"/>
        <v>30376.893177567676</v>
      </c>
      <c r="BJ4" s="335">
        <f t="shared" si="0"/>
        <v>31404.577559579116</v>
      </c>
      <c r="BK4" s="335">
        <f t="shared" si="0"/>
        <v>33305.936076328624</v>
      </c>
      <c r="BL4" s="335">
        <f t="shared" si="0"/>
        <v>35274.162840396391</v>
      </c>
      <c r="BM4" s="335">
        <f t="shared" si="0"/>
        <v>38104.482729313415</v>
      </c>
      <c r="BN4" s="335">
        <f t="shared" si="0"/>
        <v>39309.773948856004</v>
      </c>
      <c r="BO4" s="335">
        <f t="shared" si="0"/>
        <v>40887.381941124833</v>
      </c>
      <c r="BP4" s="335">
        <f t="shared" si="0"/>
        <v>42631.130135126237</v>
      </c>
      <c r="BQ4" s="335">
        <f t="shared" si="0"/>
        <v>43506.153464025985</v>
      </c>
      <c r="BR4" s="335">
        <f>SUM(BR5,BR11,BR18,BR24:BR26,BR33,BR36)</f>
        <v>46703.64048675885</v>
      </c>
      <c r="BS4" s="335">
        <f t="shared" si="0"/>
        <v>49087.053163039447</v>
      </c>
      <c r="BT4" s="335">
        <f t="shared" si="0"/>
        <v>50249.295285689172</v>
      </c>
      <c r="BU4" s="335">
        <f t="shared" si="0"/>
        <v>52787.650517272014</v>
      </c>
      <c r="BV4" s="335">
        <f t="shared" si="0"/>
        <v>55303.290779334246</v>
      </c>
      <c r="BW4" s="335">
        <f t="shared" si="0"/>
        <v>56235.858506395394</v>
      </c>
      <c r="BX4" s="335">
        <f t="shared" si="0"/>
        <v>58061.680281740599</v>
      </c>
      <c r="BY4" s="335">
        <f t="shared" si="0"/>
        <v>62037.956578610545</v>
      </c>
      <c r="BZ4" s="335">
        <f t="shared" si="0"/>
        <v>67278.984111778511</v>
      </c>
      <c r="CA4" s="335">
        <f t="shared" si="0"/>
        <v>78347.040650378171</v>
      </c>
      <c r="CB4" s="335">
        <f t="shared" si="0"/>
        <v>89140.147008160944</v>
      </c>
      <c r="CC4" s="335">
        <f t="shared" si="0"/>
        <v>95703.036990199369</v>
      </c>
      <c r="CD4" s="335">
        <f t="shared" si="0"/>
        <v>100322.49785243763</v>
      </c>
      <c r="CE4" s="335">
        <f>SUM(CE5,CE11,CE18,CE24:CE26,CE33,CE36)</f>
        <v>104892.19169355916</v>
      </c>
      <c r="CF4" s="336">
        <f t="shared" ref="CF4" si="1">SUM(CF5,CF11,CF18,CF24:CF26,CF33,CF36)</f>
        <v>109236.03063517866</v>
      </c>
    </row>
    <row r="5" spans="1:84" ht="23.25" customHeight="1">
      <c r="A5" s="337"/>
      <c r="B5" s="219" t="s">
        <v>478</v>
      </c>
      <c r="AH5" s="217">
        <f t="shared" ref="AH5:CF5" si="2">SUM(AH6:AH10)</f>
        <v>215</v>
      </c>
      <c r="AI5" s="217">
        <f t="shared" si="2"/>
        <v>280</v>
      </c>
      <c r="AJ5" s="217">
        <f t="shared" si="2"/>
        <v>385</v>
      </c>
      <c r="AK5" s="217">
        <f t="shared" si="2"/>
        <v>503</v>
      </c>
      <c r="AL5" s="217">
        <f t="shared" si="2"/>
        <v>639</v>
      </c>
      <c r="AM5" s="217">
        <f t="shared" si="2"/>
        <v>799</v>
      </c>
      <c r="AN5" s="217">
        <f t="shared" si="2"/>
        <v>932</v>
      </c>
      <c r="AO5" s="217">
        <f t="shared" si="2"/>
        <v>1108</v>
      </c>
      <c r="AP5" s="217">
        <f t="shared" si="2"/>
        <v>1293</v>
      </c>
      <c r="AQ5" s="217">
        <f t="shared" si="2"/>
        <v>1493.607</v>
      </c>
      <c r="AR5" s="217">
        <f t="shared" si="2"/>
        <v>1678.8070000000002</v>
      </c>
      <c r="AS5" s="217">
        <f t="shared" si="2"/>
        <v>1928.0260000000001</v>
      </c>
      <c r="AT5" s="217">
        <f t="shared" si="2"/>
        <v>2265.2670000000003</v>
      </c>
      <c r="AU5" s="217">
        <f t="shared" si="2"/>
        <v>2768.0990000000002</v>
      </c>
      <c r="AV5" s="217">
        <f t="shared" si="2"/>
        <v>3594.9789999999998</v>
      </c>
      <c r="AW5" s="217">
        <f t="shared" si="2"/>
        <v>4567.7079999999996</v>
      </c>
      <c r="AX5" s="217">
        <f t="shared" si="2"/>
        <v>5087.24</v>
      </c>
      <c r="AY5" s="217">
        <f t="shared" si="2"/>
        <v>5995.95</v>
      </c>
      <c r="AZ5" s="217">
        <f t="shared" si="2"/>
        <v>6890.7119999999995</v>
      </c>
      <c r="BA5" s="217">
        <f t="shared" si="2"/>
        <v>7474.6569999999992</v>
      </c>
      <c r="BB5" s="217">
        <f t="shared" si="2"/>
        <v>7996.1079999999984</v>
      </c>
      <c r="BC5" s="217">
        <f t="shared" si="2"/>
        <v>8482.7970000000005</v>
      </c>
      <c r="BD5" s="217">
        <f t="shared" si="2"/>
        <v>8998.760000000002</v>
      </c>
      <c r="BE5" s="217">
        <f t="shared" si="2"/>
        <v>9704.5185240909632</v>
      </c>
      <c r="BF5" s="217">
        <f t="shared" si="2"/>
        <v>10302.647677202764</v>
      </c>
      <c r="BG5" s="217">
        <f t="shared" si="2"/>
        <v>11039.131507160631</v>
      </c>
      <c r="BH5" s="217">
        <f t="shared" si="2"/>
        <v>11752.749</v>
      </c>
      <c r="BI5" s="217">
        <f t="shared" si="2"/>
        <v>12542.44267353</v>
      </c>
      <c r="BJ5" s="217">
        <f t="shared" si="2"/>
        <v>13304.85224679</v>
      </c>
      <c r="BK5" s="217">
        <f t="shared" si="2"/>
        <v>14311.464927031753</v>
      </c>
      <c r="BL5" s="217">
        <f t="shared" si="2"/>
        <v>15260.007289010002</v>
      </c>
      <c r="BM5" s="217">
        <f t="shared" si="2"/>
        <v>16564.846266159999</v>
      </c>
      <c r="BN5" s="217">
        <f t="shared" si="2"/>
        <v>17104.362356233181</v>
      </c>
      <c r="BO5" s="217">
        <f t="shared" si="2"/>
        <v>17905.161131910005</v>
      </c>
      <c r="BP5" s="217">
        <f t="shared" si="2"/>
        <v>18905.77449598</v>
      </c>
      <c r="BQ5" s="217">
        <f t="shared" si="2"/>
        <v>19287.893994300885</v>
      </c>
      <c r="BR5" s="217">
        <f t="shared" si="2"/>
        <v>20790.665465899998</v>
      </c>
      <c r="BS5" s="217">
        <f t="shared" si="2"/>
        <v>21734.188377339997</v>
      </c>
      <c r="BT5" s="217">
        <f t="shared" si="2"/>
        <v>22164.107398541197</v>
      </c>
      <c r="BU5" s="217">
        <f t="shared" si="2"/>
        <v>23554.594911210013</v>
      </c>
      <c r="BV5" s="217">
        <f t="shared" si="2"/>
        <v>24436.327602219997</v>
      </c>
      <c r="BW5" s="217">
        <f t="shared" si="2"/>
        <v>25651.493991680007</v>
      </c>
      <c r="BX5" s="217">
        <f t="shared" si="2"/>
        <v>24849.724089243398</v>
      </c>
      <c r="BY5" s="217">
        <f t="shared" si="2"/>
        <v>26169.113980106973</v>
      </c>
      <c r="BZ5" s="217">
        <f t="shared" si="2"/>
        <v>29279.576546020013</v>
      </c>
      <c r="CA5" s="217">
        <f t="shared" si="2"/>
        <v>35012.885263219432</v>
      </c>
      <c r="CB5" s="217">
        <f t="shared" si="2"/>
        <v>40412.59434619626</v>
      </c>
      <c r="CC5" s="217">
        <f t="shared" si="2"/>
        <v>44214.051867587485</v>
      </c>
      <c r="CD5" s="217">
        <f t="shared" si="2"/>
        <v>46986.863396713139</v>
      </c>
      <c r="CE5" s="217">
        <f t="shared" si="2"/>
        <v>49756.201319046253</v>
      </c>
      <c r="CF5" s="218">
        <f t="shared" si="2"/>
        <v>52353.304862231555</v>
      </c>
    </row>
    <row r="6" spans="1:84">
      <c r="A6" s="337"/>
      <c r="B6" s="338" t="s">
        <v>266</v>
      </c>
      <c r="AH6" s="217">
        <f>'Disability benefits'!AH14</f>
        <v>0</v>
      </c>
      <c r="AI6" s="217">
        <f>'Disability benefits'!AI14</f>
        <v>0</v>
      </c>
      <c r="AJ6" s="217">
        <f>'Disability benefits'!AJ14</f>
        <v>0</v>
      </c>
      <c r="AK6" s="217">
        <f>'Disability benefits'!AK14</f>
        <v>0</v>
      </c>
      <c r="AL6" s="217">
        <f>'Disability benefits'!AL14</f>
        <v>0</v>
      </c>
      <c r="AM6" s="217">
        <f>'Disability benefits'!AM14</f>
        <v>0</v>
      </c>
      <c r="AN6" s="217">
        <f>'Disability benefits'!AN14</f>
        <v>0</v>
      </c>
      <c r="AO6" s="217">
        <f>'Disability benefits'!AO14</f>
        <v>0</v>
      </c>
      <c r="AP6" s="217">
        <f>'Disability benefits'!AP14</f>
        <v>0</v>
      </c>
      <c r="AQ6" s="217">
        <f>'Disability benefits'!AQ14</f>
        <v>0</v>
      </c>
      <c r="AR6" s="217">
        <f>'Disability benefits'!AR14</f>
        <v>0</v>
      </c>
      <c r="AS6" s="217">
        <f>'Disability benefits'!AS14</f>
        <v>0</v>
      </c>
      <c r="AT6" s="217">
        <f>'Disability benefits'!AT14</f>
        <v>0</v>
      </c>
      <c r="AU6" s="217">
        <f>'Disability benefits'!AU14</f>
        <v>0</v>
      </c>
      <c r="AV6" s="217">
        <f>'Disability benefits'!AV14</f>
        <v>0</v>
      </c>
      <c r="AW6" s="217">
        <f>'Disability benefits'!AW14</f>
        <v>0</v>
      </c>
      <c r="AX6" s="217">
        <f>'Disability benefits'!AX14</f>
        <v>0</v>
      </c>
      <c r="AY6" s="217">
        <f>'Disability benefits'!AY14</f>
        <v>0</v>
      </c>
      <c r="AZ6" s="217">
        <f>'Disability benefits'!AZ14</f>
        <v>0</v>
      </c>
      <c r="BA6" s="217">
        <f>'Disability benefits'!BA14</f>
        <v>0</v>
      </c>
      <c r="BB6" s="217">
        <f>'Disability benefits'!BB14</f>
        <v>0</v>
      </c>
      <c r="BC6" s="217">
        <f>'Disability benefits'!BC14</f>
        <v>0</v>
      </c>
      <c r="BD6" s="217">
        <f>'Disability benefits'!BD14</f>
        <v>0</v>
      </c>
      <c r="BE6" s="217">
        <f>'Disability benefits'!BE14</f>
        <v>0</v>
      </c>
      <c r="BF6" s="217">
        <f>'Disability benefits'!BF14</f>
        <v>0</v>
      </c>
      <c r="BG6" s="217">
        <f>'Disability benefits'!BG14</f>
        <v>0</v>
      </c>
      <c r="BH6" s="217">
        <f>'Disability benefits'!BH14</f>
        <v>0</v>
      </c>
      <c r="BI6" s="217">
        <f>'Disability benefits'!BI14</f>
        <v>0</v>
      </c>
      <c r="BJ6" s="217">
        <f>'Disability benefits'!BJ14</f>
        <v>0</v>
      </c>
      <c r="BK6" s="217">
        <f>'Disability benefits'!BK14</f>
        <v>0</v>
      </c>
      <c r="BL6" s="217">
        <f>'Disability benefits'!BL14</f>
        <v>0</v>
      </c>
      <c r="BM6" s="217">
        <f>'Disability benefits'!BM14</f>
        <v>0</v>
      </c>
      <c r="BN6" s="217">
        <f>'Disability benefits'!BN14</f>
        <v>0</v>
      </c>
      <c r="BO6" s="217">
        <f>'Disability benefits'!BO14</f>
        <v>0</v>
      </c>
      <c r="BP6" s="217">
        <f>'Disability benefits'!BP14</f>
        <v>0</v>
      </c>
      <c r="BQ6" s="217">
        <f>'Disability benefits'!BQ14</f>
        <v>4.7691617500000003</v>
      </c>
      <c r="BR6" s="217">
        <f>'Disability benefits'!BR14</f>
        <v>6.040064700000003</v>
      </c>
      <c r="BS6" s="217">
        <f>'Disability benefits'!BS14</f>
        <v>6.9357352999999913</v>
      </c>
      <c r="BT6" s="217">
        <f>'Disability benefits'!BT14</f>
        <v>7.3484010500000174</v>
      </c>
      <c r="BU6" s="217">
        <f>'Disability benefits'!BU14</f>
        <v>8.2211221899999884</v>
      </c>
      <c r="BV6" s="217">
        <f>'Disability benefits'!BV14</f>
        <v>9.1482867099999936</v>
      </c>
      <c r="BW6" s="217">
        <f>'Disability benefits'!BW14</f>
        <v>10.039949220000004</v>
      </c>
      <c r="BX6" s="217">
        <f>'Disability benefits'!BX14</f>
        <v>10.679680190000003</v>
      </c>
      <c r="BY6" s="217">
        <f>'Disability benefits'!BY14</f>
        <v>12.88883869999999</v>
      </c>
      <c r="BZ6" s="217">
        <f>'Disability benefits'!BZ14</f>
        <v>16.58689783000003</v>
      </c>
      <c r="CA6" s="217">
        <f>'Disability benefits'!CA14</f>
        <v>19.842678718337968</v>
      </c>
      <c r="CB6" s="217">
        <f>'Disability benefits'!CB14</f>
        <v>24.300963665894031</v>
      </c>
      <c r="CC6" s="217">
        <f>'Disability benefits'!CC14</f>
        <v>27.59036847724494</v>
      </c>
      <c r="CD6" s="217">
        <f>'Disability benefits'!CD14</f>
        <v>30.557178619205793</v>
      </c>
      <c r="CE6" s="217">
        <f>'Disability benefits'!CE14</f>
        <v>33.638046206287001</v>
      </c>
      <c r="CF6" s="218">
        <f>'Disability benefits'!CF14</f>
        <v>36.750429641449031</v>
      </c>
    </row>
    <row r="7" spans="1:84">
      <c r="A7" s="337"/>
      <c r="B7" s="338" t="s">
        <v>268</v>
      </c>
      <c r="AH7" s="217">
        <f>'Disability benefits'!AH15</f>
        <v>168</v>
      </c>
      <c r="AI7" s="217">
        <f>'Disability benefits'!AI15</f>
        <v>201</v>
      </c>
      <c r="AJ7" s="217">
        <f>'Disability benefits'!AJ15</f>
        <v>260</v>
      </c>
      <c r="AK7" s="217">
        <f>'Disability benefits'!AK15</f>
        <v>330</v>
      </c>
      <c r="AL7" s="217">
        <f>'Disability benefits'!AL15</f>
        <v>403</v>
      </c>
      <c r="AM7" s="217">
        <f>'Disability benefits'!AM15</f>
        <v>495</v>
      </c>
      <c r="AN7" s="217">
        <f>'Disability benefits'!AN15</f>
        <v>576</v>
      </c>
      <c r="AO7" s="217">
        <f>'Disability benefits'!AO15</f>
        <v>686</v>
      </c>
      <c r="AP7" s="217">
        <f>'Disability benefits'!AP15</f>
        <v>779</v>
      </c>
      <c r="AQ7" s="217">
        <f>'Disability benefits'!AQ15</f>
        <v>897.38499999999999</v>
      </c>
      <c r="AR7" s="217">
        <f>'Disability benefits'!AR15</f>
        <v>1003.4670000000001</v>
      </c>
      <c r="AS7" s="217">
        <f>'Disability benefits'!AS15</f>
        <v>1158.527</v>
      </c>
      <c r="AT7" s="217">
        <f>'Disability benefits'!AT15</f>
        <v>1382.009</v>
      </c>
      <c r="AU7" s="217">
        <f>'Disability benefits'!AU15</f>
        <v>1706.221</v>
      </c>
      <c r="AV7" s="217">
        <f>'Disability benefits'!AV15</f>
        <v>1553.4739999999999</v>
      </c>
      <c r="AW7" s="217">
        <f>'Disability benefits'!AW15</f>
        <v>1795.461</v>
      </c>
      <c r="AX7" s="217">
        <f>'Disability benefits'!AX15</f>
        <v>1962.682</v>
      </c>
      <c r="AY7" s="217">
        <f>'Disability benefits'!AY15</f>
        <v>2194.1619999999998</v>
      </c>
      <c r="AZ7" s="217">
        <f>'Disability benefits'!AZ15</f>
        <v>2392.893</v>
      </c>
      <c r="BA7" s="217">
        <f>'Disability benefits'!BA15</f>
        <v>2521.25</v>
      </c>
      <c r="BB7" s="217">
        <f>'Disability benefits'!BB15</f>
        <v>2679.9749999999999</v>
      </c>
      <c r="BC7" s="217">
        <f>'Disability benefits'!BC15</f>
        <v>2822.8040000000001</v>
      </c>
      <c r="BD7" s="217">
        <f>'Disability benefits'!BD15</f>
        <v>2955.1210000000001</v>
      </c>
      <c r="BE7" s="217">
        <f>'Disability benefits'!BE15</f>
        <v>3124.4597597447382</v>
      </c>
      <c r="BF7" s="217">
        <f>'Disability benefits'!BF15</f>
        <v>3250.6787885787207</v>
      </c>
      <c r="BG7" s="217">
        <f>'Disability benefits'!BG15</f>
        <v>3457.0445494205601</v>
      </c>
      <c r="BH7" s="217">
        <f>'Disability benefits'!BH15</f>
        <v>3673.5859999999998</v>
      </c>
      <c r="BI7" s="217">
        <f>'Disability benefits'!BI15</f>
        <v>3924.14037813</v>
      </c>
      <c r="BJ7" s="217">
        <f>'Disability benefits'!BJ15</f>
        <v>4149.40578293</v>
      </c>
      <c r="BK7" s="217">
        <f>'Disability benefits'!BK15</f>
        <v>4444.4350972342991</v>
      </c>
      <c r="BL7" s="217">
        <f>'Disability benefits'!BL15</f>
        <v>4734.8039219600005</v>
      </c>
      <c r="BM7" s="217">
        <f>'Disability benefits'!BM15</f>
        <v>5106.2537628999999</v>
      </c>
      <c r="BN7" s="217">
        <f>'Disability benefits'!BN15</f>
        <v>5227.7472379531791</v>
      </c>
      <c r="BO7" s="217">
        <f>'Disability benefits'!BO15</f>
        <v>5339.4256940699997</v>
      </c>
      <c r="BP7" s="217">
        <f>'Disability benefits'!BP15</f>
        <v>5475.6249157700013</v>
      </c>
      <c r="BQ7" s="217">
        <f>'Disability benefits'!BQ15</f>
        <v>5360.0751764300812</v>
      </c>
      <c r="BR7" s="217">
        <f>'Disability benefits'!BR15</f>
        <v>5421.7736767999995</v>
      </c>
      <c r="BS7" s="217">
        <f>'Disability benefits'!BS15</f>
        <v>5489.5433917499959</v>
      </c>
      <c r="BT7" s="217">
        <f>'Disability benefits'!BT15</f>
        <v>5482.7675999399999</v>
      </c>
      <c r="BU7" s="217">
        <f>'Disability benefits'!BU15</f>
        <v>5529.3185711499982</v>
      </c>
      <c r="BV7" s="217">
        <f>'Disability benefits'!BV15</f>
        <v>5675.5506973500005</v>
      </c>
      <c r="BW7" s="217">
        <f>'Disability benefits'!BW15</f>
        <v>5908.4831024900022</v>
      </c>
      <c r="BX7" s="217">
        <f>'Disability benefits'!BX15</f>
        <v>5337.6142274424847</v>
      </c>
      <c r="BY7" s="217">
        <f>'Disability benefits'!BY15</f>
        <v>5307.254480399999</v>
      </c>
      <c r="BZ7" s="217">
        <f>'Disability benefits'!BZ15</f>
        <v>5668.0533127400004</v>
      </c>
      <c r="CA7" s="217">
        <f>'Disability benefits'!CA15</f>
        <v>6659.6575757234941</v>
      </c>
      <c r="CB7" s="217">
        <f>'Disability benefits'!CB15</f>
        <v>7535.2445946381431</v>
      </c>
      <c r="CC7" s="217">
        <f>'Disability benefits'!CC15</f>
        <v>8007.9255758248592</v>
      </c>
      <c r="CD7" s="217">
        <f>'Disability benefits'!CD15</f>
        <v>8218.8635878740824</v>
      </c>
      <c r="CE7" s="217">
        <f>'Disability benefits'!CE15</f>
        <v>8432.044005097714</v>
      </c>
      <c r="CF7" s="218">
        <f>'Disability benefits'!CF15</f>
        <v>8792.1923757675395</v>
      </c>
    </row>
    <row r="8" spans="1:84">
      <c r="A8" s="337"/>
      <c r="B8" s="338" t="s">
        <v>278</v>
      </c>
      <c r="AH8" s="217">
        <f>'Disability benefits'!AH5</f>
        <v>0</v>
      </c>
      <c r="AI8" s="217">
        <f>'Disability benefits'!AI5</f>
        <v>0</v>
      </c>
      <c r="AJ8" s="217">
        <f>'Disability benefits'!AJ5</f>
        <v>0</v>
      </c>
      <c r="AK8" s="217">
        <f>'Disability benefits'!AK5</f>
        <v>0</v>
      </c>
      <c r="AL8" s="217">
        <f>'Disability benefits'!AL5</f>
        <v>0</v>
      </c>
      <c r="AM8" s="217">
        <f>'Disability benefits'!AM5</f>
        <v>0</v>
      </c>
      <c r="AN8" s="217">
        <f>'Disability benefits'!AN5</f>
        <v>0</v>
      </c>
      <c r="AO8" s="217">
        <f>'Disability benefits'!AO5</f>
        <v>0</v>
      </c>
      <c r="AP8" s="217">
        <f>'Disability benefits'!AP5</f>
        <v>0</v>
      </c>
      <c r="AQ8" s="217">
        <f>'Disability benefits'!AQ5</f>
        <v>0</v>
      </c>
      <c r="AR8" s="217">
        <f>'Disability benefits'!AR5</f>
        <v>0</v>
      </c>
      <c r="AS8" s="217">
        <f>'Disability benefits'!AS5</f>
        <v>0</v>
      </c>
      <c r="AT8" s="217">
        <f>'Disability benefits'!AT5</f>
        <v>0</v>
      </c>
      <c r="AU8" s="217">
        <f>'Disability benefits'!AU5</f>
        <v>0</v>
      </c>
      <c r="AV8" s="217">
        <f>'Disability benefits'!AV5</f>
        <v>1973.203</v>
      </c>
      <c r="AW8" s="217">
        <f>'Disability benefits'!AW5</f>
        <v>2772.2469999999998</v>
      </c>
      <c r="AX8" s="217">
        <f>'Disability benefits'!AX5</f>
        <v>3124.558</v>
      </c>
      <c r="AY8" s="217">
        <f>'Disability benefits'!AY5</f>
        <v>3801.788</v>
      </c>
      <c r="AZ8" s="217">
        <f>'Disability benefits'!AZ5</f>
        <v>4497.8189999999995</v>
      </c>
      <c r="BA8" s="217">
        <f>'Disability benefits'!BA5</f>
        <v>4953.4069999999992</v>
      </c>
      <c r="BB8" s="217">
        <f>'Disability benefits'!BB5</f>
        <v>5316.1329999999989</v>
      </c>
      <c r="BC8" s="217">
        <f>'Disability benefits'!BC5</f>
        <v>5659.9930000000004</v>
      </c>
      <c r="BD8" s="217">
        <f>'Disability benefits'!BD5</f>
        <v>6043.639000000001</v>
      </c>
      <c r="BE8" s="217">
        <f>'Disability benefits'!BE5</f>
        <v>6580.0587643462241</v>
      </c>
      <c r="BF8" s="217">
        <f>'Disability benefits'!BF5</f>
        <v>7051.9688886240428</v>
      </c>
      <c r="BG8" s="217">
        <f>'Disability benefits'!BG5</f>
        <v>7582.0869577400717</v>
      </c>
      <c r="BH8" s="217">
        <f>'Disability benefits'!BH5</f>
        <v>8079.1630000000005</v>
      </c>
      <c r="BI8" s="217">
        <f>'Disability benefits'!BI5</f>
        <v>8618.3022954000007</v>
      </c>
      <c r="BJ8" s="217">
        <f>'Disability benefits'!BJ5</f>
        <v>9155.4464638600002</v>
      </c>
      <c r="BK8" s="217">
        <f>'Disability benefits'!BK5</f>
        <v>9867.029829797455</v>
      </c>
      <c r="BL8" s="217">
        <f>'Disability benefits'!BL5</f>
        <v>10525.20336705</v>
      </c>
      <c r="BM8" s="217">
        <f>'Disability benefits'!BM5</f>
        <v>11458.592503259999</v>
      </c>
      <c r="BN8" s="217">
        <f>'Disability benefits'!BN5</f>
        <v>11876.615118280002</v>
      </c>
      <c r="BO8" s="217">
        <f>'Disability benefits'!BO5</f>
        <v>12565.735437840003</v>
      </c>
      <c r="BP8" s="217">
        <f>'Disability benefits'!BP5</f>
        <v>13430.14958021</v>
      </c>
      <c r="BQ8" s="217">
        <f>'Disability benefits'!BQ5</f>
        <v>13762.514588680802</v>
      </c>
      <c r="BR8" s="217">
        <f>'Disability benefits'!BR5</f>
        <v>13798.261242919998</v>
      </c>
      <c r="BS8" s="217">
        <f>'Disability benefits'!BS5</f>
        <v>13233.124968690001</v>
      </c>
      <c r="BT8" s="217">
        <f>'Disability benefits'!BT5</f>
        <v>11513.612393931196</v>
      </c>
      <c r="BU8" s="217">
        <f>'Disability benefits'!BU5</f>
        <v>9379.593293240021</v>
      </c>
      <c r="BV8" s="217">
        <f>'Disability benefits'!BV5</f>
        <v>8126.2184717899945</v>
      </c>
      <c r="BW8" s="217">
        <f>'Disability benefits'!BW5</f>
        <v>7233.1409551300003</v>
      </c>
      <c r="BX8" s="217">
        <f>'Disability benefits'!BX5</f>
        <v>5812.845966250904</v>
      </c>
      <c r="BY8" s="217">
        <f>'Disability benefits'!BY5</f>
        <v>5695.7220571133703</v>
      </c>
      <c r="BZ8" s="217">
        <f>'Disability benefits'!BZ5</f>
        <v>5974.7598692600013</v>
      </c>
      <c r="CA8" s="217">
        <f>'Disability benefits'!CA5</f>
        <v>6683.0588887692702</v>
      </c>
      <c r="CB8" s="217">
        <f>'Disability benefits'!CB5</f>
        <v>7180.3713534344397</v>
      </c>
      <c r="CC8" s="217">
        <f>'Disability benefits'!CC5</f>
        <v>7475.2856531889411</v>
      </c>
      <c r="CD8" s="217">
        <f>'Disability benefits'!CD5</f>
        <v>7637.5964546739906</v>
      </c>
      <c r="CE8" s="217">
        <f>'Disability benefits'!CE5</f>
        <v>7805.7755110505905</v>
      </c>
      <c r="CF8" s="218">
        <f>'Disability benefits'!CF5</f>
        <v>7797.5193822640376</v>
      </c>
    </row>
    <row r="9" spans="1:84">
      <c r="A9" s="337"/>
      <c r="B9" s="338" t="s">
        <v>302</v>
      </c>
      <c r="AH9" s="217">
        <f>'Disability benefits'!AH20</f>
        <v>47</v>
      </c>
      <c r="AI9" s="217">
        <f>'Disability benefits'!AI20</f>
        <v>79</v>
      </c>
      <c r="AJ9" s="217">
        <f>'Disability benefits'!AJ20</f>
        <v>125.00000000000001</v>
      </c>
      <c r="AK9" s="217">
        <f>'Disability benefits'!AK20</f>
        <v>173</v>
      </c>
      <c r="AL9" s="217">
        <f>'Disability benefits'!AL20</f>
        <v>236</v>
      </c>
      <c r="AM9" s="217">
        <f>'Disability benefits'!AM20</f>
        <v>304</v>
      </c>
      <c r="AN9" s="217">
        <f>'Disability benefits'!AN20</f>
        <v>356</v>
      </c>
      <c r="AO9" s="217">
        <f>'Disability benefits'!AO20</f>
        <v>422</v>
      </c>
      <c r="AP9" s="217">
        <f>'Disability benefits'!AP20</f>
        <v>514</v>
      </c>
      <c r="AQ9" s="217">
        <f>'Disability benefits'!AQ20</f>
        <v>596.22199999999998</v>
      </c>
      <c r="AR9" s="217">
        <f>'Disability benefits'!AR20</f>
        <v>675.34</v>
      </c>
      <c r="AS9" s="217">
        <f>'Disability benefits'!AS20</f>
        <v>769.49900000000002</v>
      </c>
      <c r="AT9" s="217">
        <f>'Disability benefits'!AT20</f>
        <v>883.25800000000027</v>
      </c>
      <c r="AU9" s="217">
        <f>'Disability benefits'!AU20</f>
        <v>1061.8779999999999</v>
      </c>
      <c r="AV9" s="217">
        <f>'Disability benefits'!AV20</f>
        <v>68.302000000000007</v>
      </c>
      <c r="AW9" s="217">
        <f>'Disability benefits'!AW20</f>
        <v>0</v>
      </c>
      <c r="AX9" s="217">
        <f>'Disability benefits'!AX20</f>
        <v>0</v>
      </c>
      <c r="AY9" s="217">
        <f>'Disability benefits'!AY20</f>
        <v>0</v>
      </c>
      <c r="AZ9" s="217">
        <f>'Disability benefits'!AZ20</f>
        <v>0</v>
      </c>
      <c r="BA9" s="217">
        <f>'Disability benefits'!BA20</f>
        <v>0</v>
      </c>
      <c r="BB9" s="217">
        <f>'Disability benefits'!BB20</f>
        <v>0</v>
      </c>
      <c r="BC9" s="217">
        <f>'Disability benefits'!BC20</f>
        <v>0</v>
      </c>
      <c r="BD9" s="217">
        <f>'Disability benefits'!BD20</f>
        <v>0</v>
      </c>
      <c r="BE9" s="217">
        <f>'Disability benefits'!BE20</f>
        <v>0</v>
      </c>
      <c r="BF9" s="217">
        <f>'Disability benefits'!BF20</f>
        <v>0</v>
      </c>
      <c r="BG9" s="217">
        <f>'Disability benefits'!BG20</f>
        <v>0</v>
      </c>
      <c r="BH9" s="217">
        <f>'Disability benefits'!BH20</f>
        <v>0</v>
      </c>
      <c r="BI9" s="217">
        <f>'Disability benefits'!BI20</f>
        <v>0</v>
      </c>
      <c r="BJ9" s="217">
        <f>'Disability benefits'!BJ20</f>
        <v>0</v>
      </c>
      <c r="BK9" s="217">
        <f>'Disability benefits'!BK20</f>
        <v>0</v>
      </c>
      <c r="BL9" s="217">
        <f>'Disability benefits'!BL20</f>
        <v>0</v>
      </c>
      <c r="BM9" s="217">
        <f>'Disability benefits'!BM20</f>
        <v>0</v>
      </c>
      <c r="BN9" s="217">
        <f>'Disability benefits'!BN20</f>
        <v>0</v>
      </c>
      <c r="BO9" s="217">
        <f>'Disability benefits'!BO20</f>
        <v>0</v>
      </c>
      <c r="BP9" s="217">
        <f>'Disability benefits'!BP20</f>
        <v>0</v>
      </c>
      <c r="BQ9" s="217">
        <f>'Disability benefits'!BQ20</f>
        <v>0</v>
      </c>
      <c r="BR9" s="217">
        <f>'Disability benefits'!BR20</f>
        <v>0</v>
      </c>
      <c r="BS9" s="217">
        <f>'Disability benefits'!BS20</f>
        <v>0</v>
      </c>
      <c r="BT9" s="217">
        <f>'Disability benefits'!BT20</f>
        <v>0</v>
      </c>
      <c r="BU9" s="217">
        <f>'Disability benefits'!BU20</f>
        <v>0</v>
      </c>
      <c r="BV9" s="217">
        <f>'Disability benefits'!BV20</f>
        <v>0</v>
      </c>
      <c r="BW9" s="217">
        <f>'Disability benefits'!BW20</f>
        <v>0</v>
      </c>
      <c r="BX9" s="217">
        <f>'Disability benefits'!BX20</f>
        <v>0</v>
      </c>
      <c r="BY9" s="217">
        <f>'Disability benefits'!BY20</f>
        <v>0</v>
      </c>
      <c r="BZ9" s="217">
        <f>'Disability benefits'!BZ20</f>
        <v>0</v>
      </c>
      <c r="CA9" s="217">
        <f>'Disability benefits'!CA20</f>
        <v>0</v>
      </c>
      <c r="CB9" s="217">
        <f>'Disability benefits'!CB20</f>
        <v>0</v>
      </c>
      <c r="CC9" s="217">
        <f>'Disability benefits'!CC20</f>
        <v>0</v>
      </c>
      <c r="CD9" s="217">
        <f>'Disability benefits'!CD20</f>
        <v>0</v>
      </c>
      <c r="CE9" s="217">
        <f>'Disability benefits'!CE20</f>
        <v>0</v>
      </c>
      <c r="CF9" s="218">
        <f>'Disability benefits'!CF20</f>
        <v>0</v>
      </c>
    </row>
    <row r="10" spans="1:84">
      <c r="A10" s="337"/>
      <c r="B10" s="338" t="s">
        <v>309</v>
      </c>
      <c r="AH10" s="217">
        <f>'Disability benefits'!AH10</f>
        <v>0</v>
      </c>
      <c r="AI10" s="217">
        <f>'Disability benefits'!AI10</f>
        <v>0</v>
      </c>
      <c r="AJ10" s="217">
        <f>'Disability benefits'!AJ10</f>
        <v>0</v>
      </c>
      <c r="AK10" s="217">
        <f>'Disability benefits'!AK10</f>
        <v>0</v>
      </c>
      <c r="AL10" s="217">
        <f>'Disability benefits'!AL10</f>
        <v>0</v>
      </c>
      <c r="AM10" s="217">
        <f>'Disability benefits'!AM10</f>
        <v>0</v>
      </c>
      <c r="AN10" s="217">
        <f>'Disability benefits'!AN10</f>
        <v>0</v>
      </c>
      <c r="AO10" s="217">
        <f>'Disability benefits'!AO10</f>
        <v>0</v>
      </c>
      <c r="AP10" s="217">
        <f>'Disability benefits'!AP10</f>
        <v>0</v>
      </c>
      <c r="AQ10" s="217">
        <f>'Disability benefits'!AQ10</f>
        <v>0</v>
      </c>
      <c r="AR10" s="217">
        <f>'Disability benefits'!AR10</f>
        <v>0</v>
      </c>
      <c r="AS10" s="217">
        <f>'Disability benefits'!AS10</f>
        <v>0</v>
      </c>
      <c r="AT10" s="217">
        <f>'Disability benefits'!AT10</f>
        <v>0</v>
      </c>
      <c r="AU10" s="217">
        <f>'Disability benefits'!AU10</f>
        <v>0</v>
      </c>
      <c r="AV10" s="217">
        <f>'Disability benefits'!AV10</f>
        <v>0</v>
      </c>
      <c r="AW10" s="217">
        <f>'Disability benefits'!AW10</f>
        <v>0</v>
      </c>
      <c r="AX10" s="217">
        <f>'Disability benefits'!AX10</f>
        <v>0</v>
      </c>
      <c r="AY10" s="217">
        <f>'Disability benefits'!AY10</f>
        <v>0</v>
      </c>
      <c r="AZ10" s="217">
        <f>'Disability benefits'!AZ10</f>
        <v>0</v>
      </c>
      <c r="BA10" s="217">
        <f>'Disability benefits'!BA10</f>
        <v>0</v>
      </c>
      <c r="BB10" s="217">
        <f>'Disability benefits'!BB10</f>
        <v>0</v>
      </c>
      <c r="BC10" s="217">
        <f>'Disability benefits'!BC10</f>
        <v>0</v>
      </c>
      <c r="BD10" s="217">
        <f>'Disability benefits'!BD10</f>
        <v>0</v>
      </c>
      <c r="BE10" s="217">
        <f>'Disability benefits'!BE10</f>
        <v>0</v>
      </c>
      <c r="BF10" s="217">
        <f>'Disability benefits'!BF10</f>
        <v>0</v>
      </c>
      <c r="BG10" s="217">
        <f>'Disability benefits'!BG10</f>
        <v>0</v>
      </c>
      <c r="BH10" s="217">
        <f>'Disability benefits'!BH10</f>
        <v>0</v>
      </c>
      <c r="BI10" s="217">
        <f>'Disability benefits'!BI10</f>
        <v>0</v>
      </c>
      <c r="BJ10" s="217">
        <f>'Disability benefits'!BJ10</f>
        <v>0</v>
      </c>
      <c r="BK10" s="217">
        <f>'Disability benefits'!BK10</f>
        <v>0</v>
      </c>
      <c r="BL10" s="217">
        <f>'Disability benefits'!BL10</f>
        <v>0</v>
      </c>
      <c r="BM10" s="217">
        <f>'Disability benefits'!BM10</f>
        <v>0</v>
      </c>
      <c r="BN10" s="217">
        <f>'Disability benefits'!BN10</f>
        <v>0</v>
      </c>
      <c r="BO10" s="217">
        <f>'Disability benefits'!BO10</f>
        <v>0</v>
      </c>
      <c r="BP10" s="217">
        <f>'Disability benefits'!BP10</f>
        <v>0</v>
      </c>
      <c r="BQ10" s="217">
        <f>'Disability benefits'!BQ10</f>
        <v>160.53506744000006</v>
      </c>
      <c r="BR10" s="217">
        <f>'Disability benefits'!BR10</f>
        <v>1564.5904814800003</v>
      </c>
      <c r="BS10" s="217">
        <f>'Disability benefits'!BS10</f>
        <v>3004.5842815999995</v>
      </c>
      <c r="BT10" s="217">
        <f>'Disability benefits'!BT10</f>
        <v>5160.3790036200016</v>
      </c>
      <c r="BU10" s="217">
        <f>'Disability benefits'!BU10</f>
        <v>8637.4619246299953</v>
      </c>
      <c r="BV10" s="217">
        <f>'Disability benefits'!BV10</f>
        <v>10625.410146370003</v>
      </c>
      <c r="BW10" s="217">
        <f>'Disability benefits'!BW10</f>
        <v>12499.829984840004</v>
      </c>
      <c r="BX10" s="217">
        <f>'Disability benefits'!BX10</f>
        <v>13688.584215360008</v>
      </c>
      <c r="BY10" s="217">
        <f>'Disability benefits'!BY10</f>
        <v>15153.248603893604</v>
      </c>
      <c r="BZ10" s="217">
        <f>'Disability benefits'!BZ10</f>
        <v>17620.176466190009</v>
      </c>
      <c r="CA10" s="217">
        <f>'Disability benefits'!CA10</f>
        <v>21650.326120008325</v>
      </c>
      <c r="CB10" s="217">
        <f>'Disability benefits'!CB10</f>
        <v>25672.677434457783</v>
      </c>
      <c r="CC10" s="217">
        <f>'Disability benefits'!CC10</f>
        <v>28703.25027009644</v>
      </c>
      <c r="CD10" s="217">
        <f>'Disability benefits'!CD10</f>
        <v>31099.846175545863</v>
      </c>
      <c r="CE10" s="217">
        <f>'Disability benefits'!CE10</f>
        <v>33484.743756691663</v>
      </c>
      <c r="CF10" s="218">
        <f>'Disability benefits'!CF10</f>
        <v>35726.842674558531</v>
      </c>
    </row>
    <row r="11" spans="1:84" ht="24" customHeight="1">
      <c r="A11" s="337"/>
      <c r="B11" s="219" t="s">
        <v>479</v>
      </c>
      <c r="AH11" s="217">
        <f t="shared" ref="AH11:CF11" si="3">SUM(AH12:AH17)</f>
        <v>1735</v>
      </c>
      <c r="AI11" s="217">
        <f t="shared" si="3"/>
        <v>1881</v>
      </c>
      <c r="AJ11" s="217">
        <f t="shared" si="3"/>
        <v>2084</v>
      </c>
      <c r="AK11" s="217">
        <f t="shared" si="3"/>
        <v>2378</v>
      </c>
      <c r="AL11" s="217">
        <f t="shared" si="3"/>
        <v>2560</v>
      </c>
      <c r="AM11" s="217">
        <f t="shared" si="3"/>
        <v>2624</v>
      </c>
      <c r="AN11" s="217">
        <f t="shared" si="3"/>
        <v>3010</v>
      </c>
      <c r="AO11" s="217">
        <f t="shared" si="3"/>
        <v>3323</v>
      </c>
      <c r="AP11" s="217">
        <f t="shared" si="3"/>
        <v>3676.8379999999997</v>
      </c>
      <c r="AQ11" s="217">
        <f t="shared" si="3"/>
        <v>4043.5760000000005</v>
      </c>
      <c r="AR11" s="217">
        <f t="shared" si="3"/>
        <v>4639.5420000000004</v>
      </c>
      <c r="AS11" s="217">
        <f t="shared" si="3"/>
        <v>5288.3220000000001</v>
      </c>
      <c r="AT11" s="217">
        <f t="shared" si="3"/>
        <v>6158.0410000000011</v>
      </c>
      <c r="AU11" s="217">
        <f t="shared" si="3"/>
        <v>7754.1389999999992</v>
      </c>
      <c r="AV11" s="217">
        <f t="shared" si="3"/>
        <v>9112.7169999999987</v>
      </c>
      <c r="AW11" s="217">
        <f t="shared" si="3"/>
        <v>10494.066999999999</v>
      </c>
      <c r="AX11" s="217">
        <f t="shared" si="3"/>
        <v>11580.523999999998</v>
      </c>
      <c r="AY11" s="217">
        <f t="shared" si="3"/>
        <v>11948.351999999999</v>
      </c>
      <c r="AZ11" s="217">
        <f t="shared" si="3"/>
        <v>12074.404999999999</v>
      </c>
      <c r="BA11" s="217">
        <f t="shared" si="3"/>
        <v>12090.098000000002</v>
      </c>
      <c r="BB11" s="217">
        <f t="shared" si="3"/>
        <v>12082.812</v>
      </c>
      <c r="BC11" s="217">
        <f t="shared" si="3"/>
        <v>11847.279</v>
      </c>
      <c r="BD11" s="217">
        <f t="shared" si="3"/>
        <v>12180.391000000001</v>
      </c>
      <c r="BE11" s="217">
        <f t="shared" si="3"/>
        <v>12557.704338892207</v>
      </c>
      <c r="BF11" s="217">
        <f t="shared" si="3"/>
        <v>12488.598948891868</v>
      </c>
      <c r="BG11" s="217">
        <f t="shared" si="3"/>
        <v>12665.169673067492</v>
      </c>
      <c r="BH11" s="217">
        <f t="shared" si="3"/>
        <v>12297.070067599381</v>
      </c>
      <c r="BI11" s="217">
        <f t="shared" si="3"/>
        <v>12082.332327895077</v>
      </c>
      <c r="BJ11" s="217">
        <f t="shared" si="3"/>
        <v>12043.921697260022</v>
      </c>
      <c r="BK11" s="217">
        <f t="shared" si="3"/>
        <v>12612.190449657459</v>
      </c>
      <c r="BL11" s="217">
        <f t="shared" si="3"/>
        <v>12629.213878372164</v>
      </c>
      <c r="BM11" s="217">
        <f t="shared" si="3"/>
        <v>13267.210975195316</v>
      </c>
      <c r="BN11" s="217">
        <f t="shared" si="3"/>
        <v>13311.0615577796</v>
      </c>
      <c r="BO11" s="217">
        <f t="shared" si="3"/>
        <v>13412.354468304709</v>
      </c>
      <c r="BP11" s="217">
        <f t="shared" si="3"/>
        <v>13431.776763784655</v>
      </c>
      <c r="BQ11" s="217">
        <f t="shared" si="3"/>
        <v>13474.88355688931</v>
      </c>
      <c r="BR11" s="217">
        <f t="shared" si="3"/>
        <v>14275.5346808656</v>
      </c>
      <c r="BS11" s="217">
        <f t="shared" si="3"/>
        <v>15053.381029124683</v>
      </c>
      <c r="BT11" s="217">
        <f t="shared" si="3"/>
        <v>15448.036182338563</v>
      </c>
      <c r="BU11" s="217">
        <f t="shared" si="3"/>
        <v>16150.890600353592</v>
      </c>
      <c r="BV11" s="217">
        <f t="shared" si="3"/>
        <v>16900.868221011398</v>
      </c>
      <c r="BW11" s="217">
        <f t="shared" si="3"/>
        <v>13946.338763922022</v>
      </c>
      <c r="BX11" s="217">
        <f t="shared" si="3"/>
        <v>13505.494456098259</v>
      </c>
      <c r="BY11" s="217">
        <f t="shared" si="3"/>
        <v>12751.77133209891</v>
      </c>
      <c r="BZ11" s="217">
        <f t="shared" si="3"/>
        <v>12159.40005815728</v>
      </c>
      <c r="CA11" s="217">
        <f t="shared" si="3"/>
        <v>12806.78898969699</v>
      </c>
      <c r="CB11" s="217">
        <f t="shared" si="3"/>
        <v>13157.847126091528</v>
      </c>
      <c r="CC11" s="217">
        <f t="shared" si="3"/>
        <v>12474.232198414191</v>
      </c>
      <c r="CD11" s="217">
        <f t="shared" si="3"/>
        <v>11553.08229648214</v>
      </c>
      <c r="CE11" s="217">
        <f t="shared" si="3"/>
        <v>11118.490211638873</v>
      </c>
      <c r="CF11" s="218">
        <f t="shared" si="3"/>
        <v>9648.9070697651168</v>
      </c>
    </row>
    <row r="12" spans="1:84">
      <c r="A12" s="337"/>
      <c r="B12" s="338" t="s">
        <v>480</v>
      </c>
      <c r="AH12" s="217">
        <v>0</v>
      </c>
      <c r="AI12" s="217">
        <v>0</v>
      </c>
      <c r="AJ12" s="217">
        <v>0</v>
      </c>
      <c r="AK12" s="217">
        <v>0</v>
      </c>
      <c r="AL12" s="217">
        <v>0</v>
      </c>
      <c r="AM12" s="217">
        <v>0</v>
      </c>
      <c r="AN12" s="217">
        <v>0</v>
      </c>
      <c r="AO12" s="217">
        <v>0</v>
      </c>
      <c r="AP12" s="217">
        <v>0</v>
      </c>
      <c r="AQ12" s="217">
        <v>0</v>
      </c>
      <c r="AR12" s="217">
        <v>0</v>
      </c>
      <c r="AS12" s="217">
        <v>0</v>
      </c>
      <c r="AT12" s="217">
        <v>0</v>
      </c>
      <c r="AU12" s="217">
        <v>0</v>
      </c>
      <c r="AV12" s="217">
        <v>0</v>
      </c>
      <c r="AW12" s="217">
        <v>0</v>
      </c>
      <c r="AX12" s="217">
        <v>0</v>
      </c>
      <c r="AY12" s="217">
        <v>0</v>
      </c>
      <c r="AZ12" s="217">
        <v>0</v>
      </c>
      <c r="BA12" s="217">
        <v>0</v>
      </c>
      <c r="BB12" s="217">
        <v>0</v>
      </c>
      <c r="BC12" s="217">
        <v>0</v>
      </c>
      <c r="BD12" s="217">
        <v>0</v>
      </c>
      <c r="BE12" s="217">
        <v>0</v>
      </c>
      <c r="BF12" s="217">
        <v>0</v>
      </c>
      <c r="BG12" s="217">
        <v>0</v>
      </c>
      <c r="BH12" s="217">
        <v>0</v>
      </c>
      <c r="BI12" s="217">
        <v>0</v>
      </c>
      <c r="BJ12" s="217">
        <v>0</v>
      </c>
      <c r="BK12" s="217">
        <v>0</v>
      </c>
      <c r="BL12" s="217">
        <v>127.18792894999999</v>
      </c>
      <c r="BM12" s="217">
        <v>1267.3993002300001</v>
      </c>
      <c r="BN12" s="217">
        <v>2231.7483618999995</v>
      </c>
      <c r="BO12" s="217">
        <v>3554.1022156099998</v>
      </c>
      <c r="BP12" s="217">
        <v>6779.6544881600003</v>
      </c>
      <c r="BQ12" s="217">
        <v>10436.707839979998</v>
      </c>
      <c r="BR12" s="217">
        <v>12835.996151169997</v>
      </c>
      <c r="BS12" s="217">
        <v>14287.607569180002</v>
      </c>
      <c r="BT12" s="217">
        <v>15098.948272360516</v>
      </c>
      <c r="BU12" s="217">
        <v>15993.32438531454</v>
      </c>
      <c r="BV12" s="217">
        <v>16800.560998474379</v>
      </c>
      <c r="BW12" s="217">
        <v>13850.988828140005</v>
      </c>
      <c r="BX12" s="217">
        <v>13427.61508335</v>
      </c>
      <c r="BY12" s="217">
        <v>12688.531819610005</v>
      </c>
      <c r="BZ12" s="217">
        <v>12088.053886389998</v>
      </c>
      <c r="CA12" s="217">
        <v>12747.192747544264</v>
      </c>
      <c r="CB12" s="217">
        <v>13104.216416482832</v>
      </c>
      <c r="CC12" s="217">
        <v>12426.881992940196</v>
      </c>
      <c r="CD12" s="217">
        <v>11512.931894790601</v>
      </c>
      <c r="CE12" s="217">
        <v>11085.711128384908</v>
      </c>
      <c r="CF12" s="218">
        <v>9623.820693816484</v>
      </c>
    </row>
    <row r="13" spans="1:84">
      <c r="A13" s="337"/>
      <c r="B13" s="338" t="s">
        <v>292</v>
      </c>
      <c r="AH13" s="217">
        <f>'Incapacity benefits'!AH17</f>
        <v>0</v>
      </c>
      <c r="AI13" s="217">
        <f>'Incapacity benefits'!AI17</f>
        <v>0</v>
      </c>
      <c r="AJ13" s="217">
        <f>'Incapacity benefits'!AJ17</f>
        <v>0</v>
      </c>
      <c r="AK13" s="217">
        <f>'Incapacity benefits'!AK17</f>
        <v>0</v>
      </c>
      <c r="AL13" s="217">
        <f>'Incapacity benefits'!AL17</f>
        <v>0</v>
      </c>
      <c r="AM13" s="217">
        <f>'Incapacity benefits'!AM17</f>
        <v>0</v>
      </c>
      <c r="AN13" s="217">
        <f>'Incapacity benefits'!AN17</f>
        <v>0</v>
      </c>
      <c r="AO13" s="217">
        <f>'Incapacity benefits'!AO17</f>
        <v>0</v>
      </c>
      <c r="AP13" s="217">
        <f>'Incapacity benefits'!AP17</f>
        <v>0</v>
      </c>
      <c r="AQ13" s="217">
        <f>'Incapacity benefits'!AQ17</f>
        <v>0</v>
      </c>
      <c r="AR13" s="217">
        <f>'Incapacity benefits'!AR17</f>
        <v>0</v>
      </c>
      <c r="AS13" s="217">
        <f>'Incapacity benefits'!AS17</f>
        <v>0</v>
      </c>
      <c r="AT13" s="217">
        <f>'Incapacity benefits'!AT17</f>
        <v>0</v>
      </c>
      <c r="AU13" s="217">
        <f>'Incapacity benefits'!AU17</f>
        <v>0</v>
      </c>
      <c r="AV13" s="217">
        <f>'Incapacity benefits'!AV17</f>
        <v>0</v>
      </c>
      <c r="AW13" s="217">
        <f>'Incapacity benefits'!AW17</f>
        <v>0</v>
      </c>
      <c r="AX13" s="217">
        <f>'Incapacity benefits'!AX17</f>
        <v>0</v>
      </c>
      <c r="AY13" s="217">
        <f>'Incapacity benefits'!AY17</f>
        <v>7622.94</v>
      </c>
      <c r="AZ13" s="217">
        <f>'Incapacity benefits'!AZ17</f>
        <v>7661.6239999999998</v>
      </c>
      <c r="BA13" s="217">
        <f>'Incapacity benefits'!BA17</f>
        <v>7412.2720000000008</v>
      </c>
      <c r="BB13" s="217">
        <f>'Incapacity benefits'!BB17</f>
        <v>7250.5899999999992</v>
      </c>
      <c r="BC13" s="217">
        <f>'Incapacity benefits'!BC17</f>
        <v>6790.04</v>
      </c>
      <c r="BD13" s="217">
        <f>'Incapacity benefits'!BD17</f>
        <v>6766.183</v>
      </c>
      <c r="BE13" s="217">
        <f>'Incapacity benefits'!BE17</f>
        <v>6749.0433528570848</v>
      </c>
      <c r="BF13" s="217">
        <f>'Incapacity benefits'!BF17</f>
        <v>6757.9545089520052</v>
      </c>
      <c r="BG13" s="217">
        <f>'Incapacity benefits'!BG17</f>
        <v>6724.1235550023994</v>
      </c>
      <c r="BH13" s="217">
        <f>'Incapacity benefits'!BH17</f>
        <v>6662.027000000001</v>
      </c>
      <c r="BI13" s="217">
        <f>'Incapacity benefits'!BI17</f>
        <v>6649.9306075200002</v>
      </c>
      <c r="BJ13" s="217">
        <f>'Incapacity benefits'!BJ17</f>
        <v>6566.1693209299992</v>
      </c>
      <c r="BK13" s="217">
        <f>'Incapacity benefits'!BK17</f>
        <v>6657.0001817393668</v>
      </c>
      <c r="BL13" s="217">
        <f>'Incapacity benefits'!BL17</f>
        <v>6515.843602259999</v>
      </c>
      <c r="BM13" s="217">
        <f>'Incapacity benefits'!BM17</f>
        <v>6108.3423565899984</v>
      </c>
      <c r="BN13" s="217">
        <f>'Incapacity benefits'!BN17</f>
        <v>5556.0370140352552</v>
      </c>
      <c r="BO13" s="217">
        <f>'Incapacity benefits'!BO17</f>
        <v>4935.2797263499997</v>
      </c>
      <c r="BP13" s="217">
        <f>'Incapacity benefits'!BP17</f>
        <v>3275.8454461099991</v>
      </c>
      <c r="BQ13" s="217">
        <f>'Incapacity benefits'!BQ17</f>
        <v>1186.7982191800002</v>
      </c>
      <c r="BR13" s="217">
        <f>'Incapacity benefits'!BR17</f>
        <v>244.52811802000031</v>
      </c>
      <c r="BS13" s="217">
        <f>'Incapacity benefits'!BS17</f>
        <v>62.986505620193512</v>
      </c>
      <c r="BT13" s="217">
        <f>'Incapacity benefits'!BT17</f>
        <v>15.069286518175856</v>
      </c>
      <c r="BU13" s="217">
        <f>'Incapacity benefits'!BU17</f>
        <v>9.0194682002369593</v>
      </c>
      <c r="BV13" s="217">
        <f>'Incapacity benefits'!BV17</f>
        <v>0</v>
      </c>
      <c r="BW13" s="217">
        <f>'Incapacity benefits'!BW17</f>
        <v>4.8985961261127366</v>
      </c>
      <c r="BX13" s="217">
        <f>'Incapacity benefits'!BX17</f>
        <v>4.6984256310168773</v>
      </c>
      <c r="BY13" s="217">
        <f>'Incapacity benefits'!BY17</f>
        <v>0</v>
      </c>
      <c r="BZ13" s="217">
        <f>'Incapacity benefits'!BZ17</f>
        <v>12.018685147337271</v>
      </c>
      <c r="CA13" s="217">
        <f>'Incapacity benefits'!CA17</f>
        <v>2.2670046299686537</v>
      </c>
      <c r="CB13" s="217">
        <f>'Incapacity benefits'!CB17</f>
        <v>1.7144078102438194</v>
      </c>
      <c r="CC13" s="217">
        <f>'Incapacity benefits'!CC17</f>
        <v>1.7669693134713469</v>
      </c>
      <c r="CD13" s="217">
        <f>'Incapacity benefits'!CD17</f>
        <v>1.7964071681702025</v>
      </c>
      <c r="CE13" s="217">
        <f>'Incapacity benefits'!CE17</f>
        <v>1.830290108415626</v>
      </c>
      <c r="CF13" s="218">
        <f>'Incapacity benefits'!CF17</f>
        <v>1.842316646964113</v>
      </c>
    </row>
    <row r="14" spans="1:84">
      <c r="A14" s="337"/>
      <c r="B14" s="338" t="s">
        <v>481</v>
      </c>
      <c r="AH14" s="217">
        <f>'Incapacity benefits'!AH44</f>
        <v>130</v>
      </c>
      <c r="AI14" s="217">
        <f>'Incapacity benefits'!AI44</f>
        <v>146</v>
      </c>
      <c r="AJ14" s="217">
        <f>'Incapacity benefits'!AJ44</f>
        <v>172</v>
      </c>
      <c r="AK14" s="217">
        <f>'Incapacity benefits'!AK44</f>
        <v>198</v>
      </c>
      <c r="AL14" s="217">
        <f>'Incapacity benefits'!AL44</f>
        <v>259</v>
      </c>
      <c r="AM14" s="217">
        <f>'Incapacity benefits'!AM44</f>
        <v>305</v>
      </c>
      <c r="AN14" s="217">
        <f>'Incapacity benefits'!AN44</f>
        <v>353</v>
      </c>
      <c r="AO14" s="217">
        <f>'Incapacity benefits'!AO44</f>
        <v>432</v>
      </c>
      <c r="AP14" s="217">
        <f>'Incapacity benefits'!AP44</f>
        <v>539</v>
      </c>
      <c r="AQ14" s="217">
        <f>'Incapacity benefits'!AQ44</f>
        <v>587</v>
      </c>
      <c r="AR14" s="217">
        <f>'Incapacity benefits'!AR44</f>
        <v>772</v>
      </c>
      <c r="AS14" s="217">
        <f>'Incapacity benefits'!AS44</f>
        <v>902</v>
      </c>
      <c r="AT14" s="217">
        <f>'Incapacity benefits'!AT44</f>
        <v>1081.992</v>
      </c>
      <c r="AU14" s="217">
        <f>'Incapacity benefits'!AU44</f>
        <v>1399</v>
      </c>
      <c r="AV14" s="217">
        <f>'Incapacity benefits'!AV44</f>
        <v>1899</v>
      </c>
      <c r="AW14" s="217">
        <f>'Incapacity benefits'!AW44</f>
        <v>2358</v>
      </c>
      <c r="AX14" s="217">
        <f>'Incapacity benefits'!AX44</f>
        <v>2758</v>
      </c>
      <c r="AY14" s="217">
        <f>'Incapacity benefits'!AY44</f>
        <v>3222</v>
      </c>
      <c r="AZ14" s="217">
        <f>'Incapacity benefits'!AZ44</f>
        <v>3507</v>
      </c>
      <c r="BA14" s="217">
        <f>'Incapacity benefits'!BA44</f>
        <v>3679</v>
      </c>
      <c r="BB14" s="217">
        <f>'Incapacity benefits'!BB44</f>
        <v>3848</v>
      </c>
      <c r="BC14" s="217">
        <f>'Incapacity benefits'!BC44</f>
        <v>4051</v>
      </c>
      <c r="BD14" s="217">
        <f>'Incapacity benefits'!BD44</f>
        <v>4400</v>
      </c>
      <c r="BE14" s="217">
        <f>'Incapacity benefits'!BE44</f>
        <v>4769</v>
      </c>
      <c r="BF14" s="217">
        <f>'Incapacity benefits'!BF44</f>
        <v>4773</v>
      </c>
      <c r="BG14" s="217">
        <f>'Incapacity benefits'!BG44</f>
        <v>5005</v>
      </c>
      <c r="BH14" s="217">
        <f>'Incapacity benefits'!BH44</f>
        <v>4716.6390675993789</v>
      </c>
      <c r="BI14" s="217">
        <f>'Incapacity benefits'!BI44</f>
        <v>4532.1900443650775</v>
      </c>
      <c r="BJ14" s="217">
        <f>'Incapacity benefits'!BJ44</f>
        <v>4574.2510630700235</v>
      </c>
      <c r="BK14" s="217">
        <f>'Incapacity benefits'!BK44</f>
        <v>5056.8584049752199</v>
      </c>
      <c r="BL14" s="217">
        <f>'Incapacity benefits'!BL44</f>
        <v>5098.7516794821649</v>
      </c>
      <c r="BM14" s="217">
        <f>'Incapacity benefits'!BM44</f>
        <v>4984.9200626353177</v>
      </c>
      <c r="BN14" s="217">
        <f>'Incapacity benefits'!BN44</f>
        <v>4635.0118573493246</v>
      </c>
      <c r="BO14" s="217">
        <f>'Incapacity benefits'!BO44</f>
        <v>4042.2862376047092</v>
      </c>
      <c r="BP14" s="217">
        <f>'Incapacity benefits'!BP44</f>
        <v>2489.4119175746559</v>
      </c>
      <c r="BQ14" s="217">
        <f>'Incapacity benefits'!BQ44</f>
        <v>991.64976374931302</v>
      </c>
      <c r="BR14" s="217">
        <f>'Incapacity benefits'!BR44</f>
        <v>459.84335153560301</v>
      </c>
      <c r="BS14" s="217">
        <f>'Incapacity benefits'!BS44</f>
        <v>233.19424866448765</v>
      </c>
      <c r="BT14" s="217">
        <f>'Incapacity benefits'!BT44</f>
        <v>99.729245369872473</v>
      </c>
      <c r="BU14" s="217">
        <f>'Incapacity benefits'!BU44</f>
        <v>28.960770188816397</v>
      </c>
      <c r="BV14" s="217">
        <f>'Incapacity benefits'!BV44</f>
        <v>3.1480217970206676</v>
      </c>
      <c r="BW14" s="217">
        <f>'Incapacity benefits'!BW44</f>
        <v>1.4391787459022238</v>
      </c>
      <c r="BX14" s="217">
        <f>'Incapacity benefits'!BX44</f>
        <v>1.1305357672420584</v>
      </c>
      <c r="BY14" s="217">
        <f>'Incapacity benefits'!BY44</f>
        <v>0.84633069890477097</v>
      </c>
      <c r="BZ14" s="217">
        <f>'Incapacity benefits'!BZ44</f>
        <v>0.93711222994447019</v>
      </c>
      <c r="CA14" s="217">
        <f>'Incapacity benefits'!CA44</f>
        <v>0.66371421650972928</v>
      </c>
      <c r="CB14" s="217">
        <f>'Incapacity benefits'!CB44</f>
        <v>0.54307946578322341</v>
      </c>
      <c r="CC14" s="217">
        <f>'Incapacity benefits'!CC44</f>
        <v>0.1063722610804847</v>
      </c>
      <c r="CD14" s="217">
        <f>'Incapacity benefits'!CD44</f>
        <v>0</v>
      </c>
      <c r="CE14" s="217">
        <f>'Incapacity benefits'!CE44</f>
        <v>0</v>
      </c>
      <c r="CF14" s="218">
        <f>'Incapacity benefits'!CF44</f>
        <v>0</v>
      </c>
    </row>
    <row r="15" spans="1:84">
      <c r="A15" s="337"/>
      <c r="B15" s="338" t="s">
        <v>295</v>
      </c>
      <c r="AH15" s="217">
        <f>'Incapacity benefits'!AH27</f>
        <v>840</v>
      </c>
      <c r="AI15" s="217">
        <f>'Incapacity benefits'!AI27</f>
        <v>995</v>
      </c>
      <c r="AJ15" s="217">
        <f>'Incapacity benefits'!AJ27</f>
        <v>1150</v>
      </c>
      <c r="AK15" s="217">
        <f>'Incapacity benefits'!AK27</f>
        <v>1370</v>
      </c>
      <c r="AL15" s="217">
        <f>'Incapacity benefits'!AL27</f>
        <v>1593</v>
      </c>
      <c r="AM15" s="217">
        <f>'Incapacity benefits'!AM27</f>
        <v>1872</v>
      </c>
      <c r="AN15" s="217">
        <f>'Incapacity benefits'!AN27</f>
        <v>2142</v>
      </c>
      <c r="AO15" s="217">
        <f>'Incapacity benefits'!AO27</f>
        <v>2349</v>
      </c>
      <c r="AP15" s="217">
        <f>'Incapacity benefits'!AP27</f>
        <v>2673.8379999999997</v>
      </c>
      <c r="AQ15" s="217">
        <f>'Incapacity benefits'!AQ27</f>
        <v>2968.4050000000002</v>
      </c>
      <c r="AR15" s="217">
        <f>'Incapacity benefits'!AR27</f>
        <v>3359.3579999999997</v>
      </c>
      <c r="AS15" s="217">
        <f>'Incapacity benefits'!AS27</f>
        <v>3836.6360000000004</v>
      </c>
      <c r="AT15" s="217">
        <f>'Incapacity benefits'!AT27</f>
        <v>4431.0190000000002</v>
      </c>
      <c r="AU15" s="217">
        <f>'Incapacity benefits'!AU27</f>
        <v>5485.4179999999997</v>
      </c>
      <c r="AV15" s="217">
        <f>'Incapacity benefits'!AV27</f>
        <v>6209.601999999999</v>
      </c>
      <c r="AW15" s="217">
        <f>'Incapacity benefits'!AW27</f>
        <v>7067.8279999999995</v>
      </c>
      <c r="AX15" s="217">
        <f>'Incapacity benefits'!AX27</f>
        <v>7705.1339999999991</v>
      </c>
      <c r="AY15" s="217">
        <f>'Incapacity benefits'!AY27</f>
        <v>271</v>
      </c>
      <c r="AZ15" s="217">
        <f>'Incapacity benefits'!AZ27</f>
        <v>0</v>
      </c>
      <c r="BA15" s="217">
        <f>'Incapacity benefits'!BA27</f>
        <v>0</v>
      </c>
      <c r="BB15" s="217">
        <f>'Incapacity benefits'!BB27</f>
        <v>0</v>
      </c>
      <c r="BC15" s="217">
        <f>'Incapacity benefits'!BC27</f>
        <v>0</v>
      </c>
      <c r="BD15" s="217">
        <f>'Incapacity benefits'!BD27</f>
        <v>0</v>
      </c>
      <c r="BE15" s="217">
        <f>'Incapacity benefits'!BE27</f>
        <v>0</v>
      </c>
      <c r="BF15" s="217">
        <f>'Incapacity benefits'!BF27</f>
        <v>0</v>
      </c>
      <c r="BG15" s="217">
        <f>'Incapacity benefits'!BG27</f>
        <v>0</v>
      </c>
      <c r="BH15" s="217">
        <f>'Incapacity benefits'!BH27</f>
        <v>0</v>
      </c>
      <c r="BI15" s="217">
        <f>'Incapacity benefits'!BI27</f>
        <v>0</v>
      </c>
      <c r="BJ15" s="217">
        <f>'Incapacity benefits'!BJ27</f>
        <v>0</v>
      </c>
      <c r="BK15" s="217">
        <f>'Incapacity benefits'!BK27</f>
        <v>0</v>
      </c>
      <c r="BL15" s="217">
        <f>'Incapacity benefits'!BL27</f>
        <v>0</v>
      </c>
      <c r="BM15" s="217">
        <f>'Incapacity benefits'!BM27</f>
        <v>0</v>
      </c>
      <c r="BN15" s="217">
        <f>'Incapacity benefits'!BN27</f>
        <v>0</v>
      </c>
      <c r="BO15" s="217">
        <f>'Incapacity benefits'!BO27</f>
        <v>0</v>
      </c>
      <c r="BP15" s="217">
        <f>'Incapacity benefits'!BP27</f>
        <v>0</v>
      </c>
      <c r="BQ15" s="217">
        <f>'Incapacity benefits'!BQ27</f>
        <v>0</v>
      </c>
      <c r="BR15" s="217">
        <f>'Incapacity benefits'!BR27</f>
        <v>0</v>
      </c>
      <c r="BS15" s="217">
        <f>'Incapacity benefits'!BS27</f>
        <v>0</v>
      </c>
      <c r="BT15" s="217">
        <f>'Incapacity benefits'!BT27</f>
        <v>0</v>
      </c>
      <c r="BU15" s="217">
        <f>'Incapacity benefits'!BU27</f>
        <v>0</v>
      </c>
      <c r="BV15" s="217">
        <f>'Incapacity benefits'!BV27</f>
        <v>0</v>
      </c>
      <c r="BW15" s="217">
        <f>'Incapacity benefits'!BW27</f>
        <v>0</v>
      </c>
      <c r="BX15" s="217">
        <f>'Incapacity benefits'!BX27</f>
        <v>0</v>
      </c>
      <c r="BY15" s="217">
        <f>'Incapacity benefits'!BY27</f>
        <v>0</v>
      </c>
      <c r="BZ15" s="217">
        <f>'Incapacity benefits'!BZ27</f>
        <v>0</v>
      </c>
      <c r="CA15" s="217">
        <f>'Incapacity benefits'!CA27</f>
        <v>0</v>
      </c>
      <c r="CB15" s="217">
        <f>'Incapacity benefits'!CB27</f>
        <v>0</v>
      </c>
      <c r="CC15" s="217">
        <f>'Incapacity benefits'!CC27</f>
        <v>0</v>
      </c>
      <c r="CD15" s="217">
        <f>'Incapacity benefits'!CD27</f>
        <v>0</v>
      </c>
      <c r="CE15" s="217">
        <f>'Incapacity benefits'!CE27</f>
        <v>0</v>
      </c>
      <c r="CF15" s="218">
        <f>'Incapacity benefits'!CF27</f>
        <v>0</v>
      </c>
    </row>
    <row r="16" spans="1:84">
      <c r="A16" s="337"/>
      <c r="B16" s="338" t="s">
        <v>313</v>
      </c>
      <c r="AH16" s="217">
        <f>'Incapacity benefits'!AH37</f>
        <v>69</v>
      </c>
      <c r="AI16" s="217">
        <f>'Incapacity benefits'!AI37</f>
        <v>85</v>
      </c>
      <c r="AJ16" s="217">
        <f>'Incapacity benefits'!AJ37</f>
        <v>108</v>
      </c>
      <c r="AK16" s="217">
        <f>'Incapacity benefits'!AK37</f>
        <v>130</v>
      </c>
      <c r="AL16" s="217">
        <f>'Incapacity benefits'!AL37</f>
        <v>154</v>
      </c>
      <c r="AM16" s="217">
        <f>'Incapacity benefits'!AM37</f>
        <v>182</v>
      </c>
      <c r="AN16" s="217">
        <f>'Incapacity benefits'!AN37</f>
        <v>236</v>
      </c>
      <c r="AO16" s="217">
        <f>'Incapacity benefits'!AO37</f>
        <v>266</v>
      </c>
      <c r="AP16" s="217">
        <f>'Incapacity benefits'!AP37</f>
        <v>285</v>
      </c>
      <c r="AQ16" s="217">
        <f>'Incapacity benefits'!AQ37</f>
        <v>295.17</v>
      </c>
      <c r="AR16" s="217">
        <f>'Incapacity benefits'!AR37</f>
        <v>316.22399999999999</v>
      </c>
      <c r="AS16" s="217">
        <f>'Incapacity benefits'!AS37</f>
        <v>345.99400000000003</v>
      </c>
      <c r="AT16" s="217">
        <f>'Incapacity benefits'!AT37</f>
        <v>428.738</v>
      </c>
      <c r="AU16" s="217">
        <f>'Incapacity benefits'!AU37</f>
        <v>596.20899999999983</v>
      </c>
      <c r="AV16" s="217">
        <f>'Incapacity benefits'!AV37</f>
        <v>640.11500000000001</v>
      </c>
      <c r="AW16" s="217">
        <f>'Incapacity benefits'!AW37</f>
        <v>703.23900000000003</v>
      </c>
      <c r="AX16" s="217">
        <f>'Incapacity benefits'!AX37</f>
        <v>775.55</v>
      </c>
      <c r="AY16" s="217">
        <f>'Incapacity benefits'!AY37</f>
        <v>820.41200000000003</v>
      </c>
      <c r="AZ16" s="217">
        <f>'Incapacity benefits'!AZ37</f>
        <v>905.78099999999995</v>
      </c>
      <c r="BA16" s="217">
        <f>'Incapacity benefits'!BA37</f>
        <v>998.82600000000002</v>
      </c>
      <c r="BB16" s="217">
        <f>'Incapacity benefits'!BB37</f>
        <v>984.22199999999998</v>
      </c>
      <c r="BC16" s="217">
        <f>'Incapacity benefits'!BC37</f>
        <v>1006.239</v>
      </c>
      <c r="BD16" s="217">
        <f>'Incapacity benefits'!BD37</f>
        <v>1014.208</v>
      </c>
      <c r="BE16" s="217">
        <f>'Incapacity benefits'!BE37</f>
        <v>1039.6609860351221</v>
      </c>
      <c r="BF16" s="217">
        <f>'Incapacity benefits'!BF37</f>
        <v>957.64443993986208</v>
      </c>
      <c r="BG16" s="217">
        <f>'Incapacity benefits'!BG37</f>
        <v>936.04611806509195</v>
      </c>
      <c r="BH16" s="217">
        <f>'Incapacity benefits'!BH37</f>
        <v>918.404</v>
      </c>
      <c r="BI16" s="217">
        <f>'Incapacity benefits'!BI37</f>
        <v>900.21167600999991</v>
      </c>
      <c r="BJ16" s="217">
        <f>'Incapacity benefits'!BJ37</f>
        <v>903.50131326000019</v>
      </c>
      <c r="BK16" s="217">
        <f>'Incapacity benefits'!BK37</f>
        <v>898.33186294287157</v>
      </c>
      <c r="BL16" s="217">
        <f>'Incapacity benefits'!BL37</f>
        <v>887.43066767999994</v>
      </c>
      <c r="BM16" s="217">
        <f>'Incapacity benefits'!BM37</f>
        <v>906.54925574000004</v>
      </c>
      <c r="BN16" s="217">
        <f>'Incapacity benefits'!BN37</f>
        <v>888.26432449502204</v>
      </c>
      <c r="BO16" s="217">
        <f>'Incapacity benefits'!BO37</f>
        <v>880.68628874000012</v>
      </c>
      <c r="BP16" s="217">
        <f>'Incapacity benefits'!BP37</f>
        <v>886.86491193999996</v>
      </c>
      <c r="BQ16" s="217">
        <f>'Incapacity benefits'!BQ37</f>
        <v>859.72773397999993</v>
      </c>
      <c r="BR16" s="217">
        <f>'Incapacity benefits'!BR37</f>
        <v>735.16706013999999</v>
      </c>
      <c r="BS16" s="217">
        <f>'Incapacity benefits'!BS37</f>
        <v>469.59270565999998</v>
      </c>
      <c r="BT16" s="217">
        <f>'Incapacity benefits'!BT37</f>
        <v>234.28937809000001</v>
      </c>
      <c r="BU16" s="217">
        <f>'Incapacity benefits'!BU37</f>
        <v>119.58597664999999</v>
      </c>
      <c r="BV16" s="217">
        <f>'Incapacity benefits'!BV37</f>
        <v>97.159200739999974</v>
      </c>
      <c r="BW16" s="217">
        <f>'Incapacity benefits'!BW37</f>
        <v>89.01216091000002</v>
      </c>
      <c r="BX16" s="217">
        <f>'Incapacity benefits'!BX37</f>
        <v>72.050411350000033</v>
      </c>
      <c r="BY16" s="217">
        <f>'Incapacity benefits'!BY37</f>
        <v>62.393181790000014</v>
      </c>
      <c r="BZ16" s="217">
        <f>'Incapacity benefits'!BZ37</f>
        <v>58.390374389999991</v>
      </c>
      <c r="CA16" s="217">
        <f>'Incapacity benefits'!CA37</f>
        <v>56.665523306248836</v>
      </c>
      <c r="CB16" s="217">
        <f>'Incapacity benefits'!CB37</f>
        <v>51.373222332668604</v>
      </c>
      <c r="CC16" s="217">
        <f>'Incapacity benefits'!CC37</f>
        <v>45.476863899443437</v>
      </c>
      <c r="CD16" s="217">
        <f>'Incapacity benefits'!CD37</f>
        <v>38.353994523367469</v>
      </c>
      <c r="CE16" s="217">
        <f>'Incapacity benefits'!CE37</f>
        <v>30.94879314554883</v>
      </c>
      <c r="CF16" s="218">
        <f>'Incapacity benefits'!CF37</f>
        <v>23.244059301668209</v>
      </c>
    </row>
    <row r="17" spans="1:84">
      <c r="A17" s="337"/>
      <c r="B17" s="338" t="s">
        <v>314</v>
      </c>
      <c r="AH17" s="217">
        <f>'Incapacity benefits'!AH34</f>
        <v>696</v>
      </c>
      <c r="AI17" s="217">
        <f>'Incapacity benefits'!AI34</f>
        <v>655</v>
      </c>
      <c r="AJ17" s="217">
        <f>'Incapacity benefits'!AJ34</f>
        <v>654</v>
      </c>
      <c r="AK17" s="217">
        <f>'Incapacity benefits'!AK34</f>
        <v>680</v>
      </c>
      <c r="AL17" s="217">
        <f>'Incapacity benefits'!AL34</f>
        <v>554</v>
      </c>
      <c r="AM17" s="217">
        <f>'Incapacity benefits'!AM34</f>
        <v>265</v>
      </c>
      <c r="AN17" s="217">
        <f>'Incapacity benefits'!AN34</f>
        <v>279</v>
      </c>
      <c r="AO17" s="217">
        <f>'Incapacity benefits'!AO34</f>
        <v>276</v>
      </c>
      <c r="AP17" s="217">
        <f>'Incapacity benefits'!AP34</f>
        <v>179</v>
      </c>
      <c r="AQ17" s="217">
        <f>'Incapacity benefits'!AQ34</f>
        <v>193.001</v>
      </c>
      <c r="AR17" s="217">
        <f>'Incapacity benefits'!AR34</f>
        <v>191.96</v>
      </c>
      <c r="AS17" s="217">
        <f>'Incapacity benefits'!AS34</f>
        <v>203.69200000000001</v>
      </c>
      <c r="AT17" s="217">
        <f>'Incapacity benefits'!AT34</f>
        <v>216.292</v>
      </c>
      <c r="AU17" s="217">
        <f>'Incapacity benefits'!AU34</f>
        <v>273.512</v>
      </c>
      <c r="AV17" s="217">
        <f>'Incapacity benefits'!AV34</f>
        <v>364</v>
      </c>
      <c r="AW17" s="217">
        <f>'Incapacity benefits'!AW34</f>
        <v>365</v>
      </c>
      <c r="AX17" s="217">
        <f>'Incapacity benefits'!AX34</f>
        <v>341.84</v>
      </c>
      <c r="AY17" s="217">
        <f>'Incapacity benefits'!AY34</f>
        <v>12</v>
      </c>
      <c r="AZ17" s="217">
        <f>'Incapacity benefits'!AZ34</f>
        <v>0</v>
      </c>
      <c r="BA17" s="217">
        <f>'Incapacity benefits'!BA34</f>
        <v>0</v>
      </c>
      <c r="BB17" s="217">
        <f>'Incapacity benefits'!BB34</f>
        <v>0</v>
      </c>
      <c r="BC17" s="217">
        <f>'Incapacity benefits'!BC34</f>
        <v>0</v>
      </c>
      <c r="BD17" s="217">
        <f>'Incapacity benefits'!BD34</f>
        <v>0</v>
      </c>
      <c r="BE17" s="217">
        <f>'Incapacity benefits'!BE34</f>
        <v>0</v>
      </c>
      <c r="BF17" s="217">
        <f>'Incapacity benefits'!BF34</f>
        <v>0</v>
      </c>
      <c r="BG17" s="217">
        <f>'Incapacity benefits'!BG34</f>
        <v>0</v>
      </c>
      <c r="BH17" s="217">
        <f>'Incapacity benefits'!BH34</f>
        <v>0</v>
      </c>
      <c r="BI17" s="217">
        <f>'Incapacity benefits'!BI34</f>
        <v>0</v>
      </c>
      <c r="BJ17" s="217">
        <f>'Incapacity benefits'!BJ34</f>
        <v>0</v>
      </c>
      <c r="BK17" s="217">
        <f>'Incapacity benefits'!BK34</f>
        <v>0</v>
      </c>
      <c r="BL17" s="217">
        <f>'Incapacity benefits'!BL34</f>
        <v>0</v>
      </c>
      <c r="BM17" s="217">
        <f>'Incapacity benefits'!BM34</f>
        <v>0</v>
      </c>
      <c r="BN17" s="217">
        <f>'Incapacity benefits'!BN34</f>
        <v>0</v>
      </c>
      <c r="BO17" s="217">
        <f>'Incapacity benefits'!BO34</f>
        <v>0</v>
      </c>
      <c r="BP17" s="217">
        <f>'Incapacity benefits'!BP34</f>
        <v>0</v>
      </c>
      <c r="BQ17" s="217">
        <f>'Incapacity benefits'!BQ34</f>
        <v>0</v>
      </c>
      <c r="BR17" s="217">
        <f>'Incapacity benefits'!BR34</f>
        <v>0</v>
      </c>
      <c r="BS17" s="217">
        <f>'Incapacity benefits'!BS34</f>
        <v>0</v>
      </c>
      <c r="BT17" s="217">
        <f>'Incapacity benefits'!BT34</f>
        <v>0</v>
      </c>
      <c r="BU17" s="217">
        <f>'Incapacity benefits'!BU34</f>
        <v>0</v>
      </c>
      <c r="BV17" s="217">
        <f>'Incapacity benefits'!BV34</f>
        <v>0</v>
      </c>
      <c r="BW17" s="217">
        <f>'Incapacity benefits'!BW34</f>
        <v>0</v>
      </c>
      <c r="BX17" s="217">
        <f>'Incapacity benefits'!BX34</f>
        <v>0</v>
      </c>
      <c r="BY17" s="217">
        <f>'Incapacity benefits'!BY34</f>
        <v>0</v>
      </c>
      <c r="BZ17" s="217">
        <f>'Incapacity benefits'!BZ34</f>
        <v>0</v>
      </c>
      <c r="CA17" s="217">
        <f>'Incapacity benefits'!CA34</f>
        <v>0</v>
      </c>
      <c r="CB17" s="217">
        <f>'Incapacity benefits'!CB34</f>
        <v>0</v>
      </c>
      <c r="CC17" s="217">
        <f>'Incapacity benefits'!CC34</f>
        <v>0</v>
      </c>
      <c r="CD17" s="217">
        <f>'Incapacity benefits'!CD34</f>
        <v>0</v>
      </c>
      <c r="CE17" s="217">
        <f>'Incapacity benefits'!CE34</f>
        <v>0</v>
      </c>
      <c r="CF17" s="218">
        <f>'Incapacity benefits'!CF34</f>
        <v>0</v>
      </c>
    </row>
    <row r="18" spans="1:84" ht="25.5" customHeight="1">
      <c r="A18" s="337"/>
      <c r="B18" s="219" t="s">
        <v>482</v>
      </c>
      <c r="AH18" s="217">
        <f t="shared" ref="AH18:BX18" si="4">SUM(AH19:AH23)</f>
        <v>253</v>
      </c>
      <c r="AI18" s="217">
        <f t="shared" si="4"/>
        <v>285</v>
      </c>
      <c r="AJ18" s="217">
        <f t="shared" si="4"/>
        <v>329</v>
      </c>
      <c r="AK18" s="217">
        <f t="shared" si="4"/>
        <v>367</v>
      </c>
      <c r="AL18" s="217">
        <f t="shared" si="4"/>
        <v>399</v>
      </c>
      <c r="AM18" s="217">
        <f t="shared" si="4"/>
        <v>428</v>
      </c>
      <c r="AN18" s="217">
        <f t="shared" si="4"/>
        <v>441</v>
      </c>
      <c r="AO18" s="217">
        <f t="shared" si="4"/>
        <v>470</v>
      </c>
      <c r="AP18" s="217">
        <f t="shared" si="4"/>
        <v>505</v>
      </c>
      <c r="AQ18" s="217">
        <f t="shared" si="4"/>
        <v>514.10200000000009</v>
      </c>
      <c r="AR18" s="217">
        <f t="shared" si="4"/>
        <v>513.58300000000008</v>
      </c>
      <c r="AS18" s="217">
        <f t="shared" si="4"/>
        <v>533.13800000000003</v>
      </c>
      <c r="AT18" s="217">
        <f t="shared" si="4"/>
        <v>584.37099999999998</v>
      </c>
      <c r="AU18" s="217">
        <f t="shared" si="4"/>
        <v>654.65499413448993</v>
      </c>
      <c r="AV18" s="217">
        <f t="shared" si="4"/>
        <v>667.50399999999991</v>
      </c>
      <c r="AW18" s="217">
        <f t="shared" si="4"/>
        <v>686.28399999999988</v>
      </c>
      <c r="AX18" s="217">
        <f t="shared" si="4"/>
        <v>710.02199999999993</v>
      </c>
      <c r="AY18" s="217">
        <f t="shared" si="4"/>
        <v>734.97559504132221</v>
      </c>
      <c r="AZ18" s="217">
        <f t="shared" si="4"/>
        <v>748.39700000000005</v>
      </c>
      <c r="BA18" s="217">
        <f t="shared" si="4"/>
        <v>751.94600000000003</v>
      </c>
      <c r="BB18" s="217">
        <f t="shared" si="4"/>
        <v>769.20972503840244</v>
      </c>
      <c r="BC18" s="217">
        <f t="shared" si="4"/>
        <v>763.73799999999994</v>
      </c>
      <c r="BD18" s="217">
        <f t="shared" si="4"/>
        <v>770.87267336961202</v>
      </c>
      <c r="BE18" s="217">
        <f t="shared" si="4"/>
        <v>792.85709700000007</v>
      </c>
      <c r="BF18" s="217">
        <f t="shared" si="4"/>
        <v>802.21727761258762</v>
      </c>
      <c r="BG18" s="217">
        <f t="shared" si="4"/>
        <v>802.82745841250244</v>
      </c>
      <c r="BH18" s="217">
        <f t="shared" si="4"/>
        <v>815.19508900000005</v>
      </c>
      <c r="BI18" s="217">
        <f t="shared" si="4"/>
        <v>834.12734177900018</v>
      </c>
      <c r="BJ18" s="217">
        <f t="shared" si="4"/>
        <v>823.13039853999976</v>
      </c>
      <c r="BK18" s="217">
        <f t="shared" si="4"/>
        <v>822.24543098380013</v>
      </c>
      <c r="BL18" s="217">
        <f t="shared" si="4"/>
        <v>853.28739183000016</v>
      </c>
      <c r="BM18" s="217">
        <f t="shared" si="4"/>
        <v>886.07535800000016</v>
      </c>
      <c r="BN18" s="217">
        <f t="shared" si="4"/>
        <v>935.91351682000004</v>
      </c>
      <c r="BO18" s="217">
        <f t="shared" si="4"/>
        <v>934.84436764999998</v>
      </c>
      <c r="BP18" s="217">
        <f t="shared" si="4"/>
        <v>956.67538677023606</v>
      </c>
      <c r="BQ18" s="217">
        <f t="shared" si="4"/>
        <v>955.36992824000004</v>
      </c>
      <c r="BR18" s="217">
        <f t="shared" si="4"/>
        <v>990.27274720504909</v>
      </c>
      <c r="BS18" s="217">
        <f t="shared" si="4"/>
        <v>981.8956384411166</v>
      </c>
      <c r="BT18" s="217">
        <f t="shared" si="4"/>
        <v>944.54616344999977</v>
      </c>
      <c r="BU18" s="217">
        <f t="shared" si="4"/>
        <v>930.13222866000035</v>
      </c>
      <c r="BV18" s="217">
        <f t="shared" si="4"/>
        <v>923.82389724765915</v>
      </c>
      <c r="BW18" s="217">
        <f t="shared" si="4"/>
        <v>916.44847311872832</v>
      </c>
      <c r="BX18" s="217">
        <f t="shared" si="4"/>
        <v>799.38623526999947</v>
      </c>
      <c r="BY18" s="217">
        <f t="shared" ref="BY18:CF18" si="5">SUM(BY19:BY23)</f>
        <v>783.30235273000028</v>
      </c>
      <c r="BZ18" s="217">
        <f t="shared" si="5"/>
        <v>773.27378092999948</v>
      </c>
      <c r="CA18" s="217">
        <f t="shared" si="5"/>
        <v>805.68584810333039</v>
      </c>
      <c r="CB18" s="217">
        <f t="shared" si="5"/>
        <v>831.7116044654947</v>
      </c>
      <c r="CC18" s="217">
        <f t="shared" si="5"/>
        <v>823.9298926837979</v>
      </c>
      <c r="CD18" s="217">
        <f t="shared" si="5"/>
        <v>803.79713442700734</v>
      </c>
      <c r="CE18" s="217">
        <f t="shared" si="5"/>
        <v>784.72965634319712</v>
      </c>
      <c r="CF18" s="218">
        <f t="shared" si="5"/>
        <v>763.03561549522408</v>
      </c>
    </row>
    <row r="19" spans="1:84">
      <c r="A19" s="337"/>
      <c r="B19" s="200" t="s">
        <v>483</v>
      </c>
      <c r="AH19" s="217">
        <f>'Industrial injuries benefits'!AH10</f>
        <v>32</v>
      </c>
      <c r="AI19" s="217">
        <f>'Industrial injuries benefits'!AI10</f>
        <v>36</v>
      </c>
      <c r="AJ19" s="217">
        <f>'Industrial injuries benefits'!AJ10</f>
        <v>42</v>
      </c>
      <c r="AK19" s="217">
        <f>'Industrial injuries benefits'!AK10</f>
        <v>47</v>
      </c>
      <c r="AL19" s="217">
        <f>'Industrial injuries benefits'!AL10</f>
        <v>51</v>
      </c>
      <c r="AM19" s="217">
        <f>'Industrial injuries benefits'!AM10</f>
        <v>54</v>
      </c>
      <c r="AN19" s="217">
        <f>'Industrial injuries benefits'!AN10</f>
        <v>55</v>
      </c>
      <c r="AO19" s="217">
        <f>'Industrial injuries benefits'!AO10</f>
        <v>58</v>
      </c>
      <c r="AP19" s="217">
        <f>'Industrial injuries benefits'!AP10</f>
        <v>61</v>
      </c>
      <c r="AQ19" s="217">
        <f>'Industrial injuries benefits'!AQ10</f>
        <v>56.491999999999997</v>
      </c>
      <c r="AR19" s="217">
        <f>'Industrial injuries benefits'!AR10</f>
        <v>58.61</v>
      </c>
      <c r="AS19" s="217">
        <f>'Industrial injuries benefits'!AS10</f>
        <v>59.338999999999999</v>
      </c>
      <c r="AT19" s="217">
        <f>'Industrial injuries benefits'!AT10</f>
        <v>60.216000000000001</v>
      </c>
      <c r="AU19" s="217">
        <f>'Industrial injuries benefits'!AU10</f>
        <v>64.003</v>
      </c>
      <c r="AV19" s="217">
        <f>'Industrial injuries benefits'!AV10</f>
        <v>62.688000000000002</v>
      </c>
      <c r="AW19" s="217">
        <f>'Industrial injuries benefits'!AW10</f>
        <v>66.622</v>
      </c>
      <c r="AX19" s="217">
        <f>'Industrial injuries benefits'!AX10</f>
        <v>58.168999999999997</v>
      </c>
      <c r="AY19" s="217">
        <f>'Industrial injuries benefits'!AY10</f>
        <v>57.765999999999998</v>
      </c>
      <c r="AZ19" s="217">
        <f>'Industrial injuries benefits'!AZ10</f>
        <v>55.347000000000001</v>
      </c>
      <c r="BA19" s="217">
        <f>'Industrial injuries benefits'!BA10</f>
        <v>54.619</v>
      </c>
      <c r="BB19" s="217">
        <f>'Industrial injuries benefits'!BB10</f>
        <v>49.393000000000001</v>
      </c>
      <c r="BC19" s="217">
        <f>'Industrial injuries benefits'!BC10</f>
        <v>51.527999999999999</v>
      </c>
      <c r="BD19" s="217">
        <f>'Industrial injuries benefits'!BD10</f>
        <v>49</v>
      </c>
      <c r="BE19" s="217">
        <f>'Industrial injuries benefits'!BE10</f>
        <v>49</v>
      </c>
      <c r="BF19" s="217">
        <f>'Industrial injuries benefits'!BF10</f>
        <v>48.056406750000008</v>
      </c>
      <c r="BG19" s="217">
        <f>'Industrial injuries benefits'!BG10</f>
        <v>45.566810758911991</v>
      </c>
      <c r="BH19" s="217">
        <f>'Industrial injuries benefits'!BH10</f>
        <v>43.427999999999997</v>
      </c>
      <c r="BI19" s="217">
        <f>'Industrial injuries benefits'!BI10</f>
        <v>40.824999999999996</v>
      </c>
      <c r="BJ19" s="217">
        <f>'Industrial injuries benefits'!BJ10</f>
        <v>39.280999999999992</v>
      </c>
      <c r="BK19" s="217">
        <f>'Industrial injuries benefits'!BK10</f>
        <v>37.953660409999991</v>
      </c>
      <c r="BL19" s="217">
        <f>'Industrial injuries benefits'!BL10</f>
        <v>36.609209720000003</v>
      </c>
      <c r="BM19" s="217">
        <f>'Industrial injuries benefits'!BM10</f>
        <v>35.892877070000004</v>
      </c>
      <c r="BN19" s="217">
        <f>'Industrial injuries benefits'!BN10</f>
        <v>34.066781949999992</v>
      </c>
      <c r="BO19" s="217">
        <f>'Industrial injuries benefits'!BO10</f>
        <v>32.863790210000005</v>
      </c>
      <c r="BP19" s="217">
        <f>'Industrial injuries benefits'!BP10</f>
        <v>31.777945706246079</v>
      </c>
      <c r="BQ19" s="217">
        <f>'Industrial injuries benefits'!BQ10</f>
        <v>30.124750710000001</v>
      </c>
      <c r="BR19" s="217">
        <f>'Industrial injuries benefits'!BR10</f>
        <v>28.755832375049046</v>
      </c>
      <c r="BS19" s="217">
        <f>'Industrial injuries benefits'!BS10</f>
        <v>27.025887466107488</v>
      </c>
      <c r="BT19" s="217">
        <f>'Industrial injuries benefits'!BT10</f>
        <v>25.498268546333197</v>
      </c>
      <c r="BU19" s="217">
        <f>'Industrial injuries benefits'!BU10</f>
        <v>23.831493541905591</v>
      </c>
      <c r="BV19" s="217">
        <f>'Industrial injuries benefits'!BV10</f>
        <v>22.347574829076994</v>
      </c>
      <c r="BW19" s="217">
        <f>'Industrial injuries benefits'!BW10</f>
        <v>20.948693349502165</v>
      </c>
      <c r="BX19" s="217">
        <f>'Industrial injuries benefits'!BX10</f>
        <v>16.782358873282199</v>
      </c>
      <c r="BY19" s="217">
        <f>'Industrial injuries benefits'!BY10</f>
        <v>15.57720245318416</v>
      </c>
      <c r="BZ19" s="217">
        <f>'Industrial injuries benefits'!BZ10</f>
        <v>14.451151224792415</v>
      </c>
      <c r="CA19" s="217">
        <f>'Industrial injuries benefits'!CA10</f>
        <v>13.993898813821808</v>
      </c>
      <c r="CB19" s="217">
        <f>'Industrial injuries benefits'!CB10</f>
        <v>14.211750542473876</v>
      </c>
      <c r="CC19" s="217">
        <f>'Industrial injuries benefits'!CC10</f>
        <v>13.37375249693511</v>
      </c>
      <c r="CD19" s="217">
        <f>'Industrial injuries benefits'!CD10</f>
        <v>12.453464861738087</v>
      </c>
      <c r="CE19" s="217">
        <f>'Industrial injuries benefits'!CE10</f>
        <v>11.634072263468751</v>
      </c>
      <c r="CF19" s="218">
        <f>'Industrial injuries benefits'!CF10</f>
        <v>10.799336137078814</v>
      </c>
    </row>
    <row r="20" spans="1:84">
      <c r="A20" s="337"/>
      <c r="B20" s="200" t="s">
        <v>484</v>
      </c>
      <c r="AH20" s="217">
        <f>'Industrial injuries benefits'!AH6</f>
        <v>216</v>
      </c>
      <c r="AI20" s="217">
        <f>'Industrial injuries benefits'!AI6</f>
        <v>244</v>
      </c>
      <c r="AJ20" s="217">
        <f>'Industrial injuries benefits'!AJ6</f>
        <v>282</v>
      </c>
      <c r="AK20" s="217">
        <f>'Industrial injuries benefits'!AK6</f>
        <v>315</v>
      </c>
      <c r="AL20" s="217">
        <f>'Industrial injuries benefits'!AL6</f>
        <v>343</v>
      </c>
      <c r="AM20" s="217">
        <f>'Industrial injuries benefits'!AM6</f>
        <v>369</v>
      </c>
      <c r="AN20" s="217">
        <f>'Industrial injuries benefits'!AN6</f>
        <v>381</v>
      </c>
      <c r="AO20" s="217">
        <f>'Industrial injuries benefits'!AO6</f>
        <v>407</v>
      </c>
      <c r="AP20" s="217">
        <f>'Industrial injuries benefits'!AP6</f>
        <v>440</v>
      </c>
      <c r="AQ20" s="217">
        <f>'Industrial injuries benefits'!AQ6</f>
        <v>453.38600000000002</v>
      </c>
      <c r="AR20" s="217">
        <f>'Industrial injuries benefits'!AR6</f>
        <v>451.27800000000002</v>
      </c>
      <c r="AS20" s="217">
        <f>'Industrial injuries benefits'!AS6</f>
        <v>469.52100000000002</v>
      </c>
      <c r="AT20" s="217">
        <f>'Industrial injuries benefits'!AT6</f>
        <v>520.06299999999999</v>
      </c>
      <c r="AU20" s="217">
        <f>'Industrial injuries benefits'!AU6</f>
        <v>586.55099413448988</v>
      </c>
      <c r="AV20" s="217">
        <f>'Industrial injuries benefits'!AV6</f>
        <v>600.92999999999995</v>
      </c>
      <c r="AW20" s="217">
        <f>'Industrial injuries benefits'!AW6</f>
        <v>616.15499999999997</v>
      </c>
      <c r="AX20" s="217">
        <f>'Industrial injuries benefits'!AX6</f>
        <v>645.43899999999996</v>
      </c>
      <c r="AY20" s="217">
        <f>'Industrial injuries benefits'!AY6</f>
        <v>669.97299999999996</v>
      </c>
      <c r="AZ20" s="217">
        <f>'Industrial injuries benefits'!AZ6</f>
        <v>684.82</v>
      </c>
      <c r="BA20" s="217">
        <f>'Industrial injuries benefits'!BA6</f>
        <v>689.89800000000002</v>
      </c>
      <c r="BB20" s="217">
        <f>'Industrial injuries benefits'!BB6</f>
        <v>709.66099999999994</v>
      </c>
      <c r="BC20" s="217">
        <f>'Industrial injuries benefits'!BC6</f>
        <v>699.61199999999997</v>
      </c>
      <c r="BD20" s="217">
        <f>'Industrial injuries benefits'!BD6</f>
        <v>708</v>
      </c>
      <c r="BE20" s="217">
        <f>'Industrial injuries benefits'!BE6</f>
        <v>727.45800000000008</v>
      </c>
      <c r="BF20" s="217">
        <f>'Industrial injuries benefits'!BF6</f>
        <v>732.7211213525876</v>
      </c>
      <c r="BG20" s="217">
        <f>'Industrial injuries benefits'!BG6</f>
        <v>736.5558877814442</v>
      </c>
      <c r="BH20" s="217">
        <f>'Industrial injuries benefits'!BH6</f>
        <v>749.94100000000003</v>
      </c>
      <c r="BI20" s="217">
        <f>'Industrial injuries benefits'!BI6</f>
        <v>745.66237929900012</v>
      </c>
      <c r="BJ20" s="217">
        <f>'Industrial injuries benefits'!BJ6</f>
        <v>750.09489891999988</v>
      </c>
      <c r="BK20" s="217">
        <f>'Industrial injuries benefits'!BK6</f>
        <v>755.76206665380005</v>
      </c>
      <c r="BL20" s="217">
        <f>'Industrial injuries benefits'!BL6</f>
        <v>778.67019714000014</v>
      </c>
      <c r="BM20" s="217">
        <f>'Industrial injuries benefits'!BM6</f>
        <v>807.08740407000005</v>
      </c>
      <c r="BN20" s="217">
        <f>'Industrial injuries benefits'!BN6</f>
        <v>853.62603838000007</v>
      </c>
      <c r="BO20" s="217">
        <f>'Industrial injuries benefits'!BO6</f>
        <v>854.15397472999996</v>
      </c>
      <c r="BP20" s="217">
        <f>'Industrial injuries benefits'!BP6</f>
        <v>873.08095759619198</v>
      </c>
      <c r="BQ20" s="217">
        <f>'Industrial injuries benefits'!BQ6</f>
        <v>870.57572770000002</v>
      </c>
      <c r="BR20" s="217">
        <f>'Industrial injuries benefits'!BR6</f>
        <v>879.197</v>
      </c>
      <c r="BS20" s="217">
        <f>'Industrial injuries benefits'!BS6</f>
        <v>865.05799890795549</v>
      </c>
      <c r="BT20" s="217">
        <f>'Industrial injuries benefits'!BT6</f>
        <v>835.61493410366666</v>
      </c>
      <c r="BU20" s="217">
        <f>'Industrial injuries benefits'!BU6</f>
        <v>816.60546981378729</v>
      </c>
      <c r="BV20" s="217">
        <f>'Industrial injuries benefits'!BV6</f>
        <v>815.68788701622077</v>
      </c>
      <c r="BW20" s="217">
        <f>'Industrial injuries benefits'!BW6</f>
        <v>809.83314456049766</v>
      </c>
      <c r="BX20" s="217">
        <f>'Industrial injuries benefits'!BX6</f>
        <v>706.71967707671729</v>
      </c>
      <c r="BY20" s="217">
        <f>'Industrial injuries benefits'!BY6</f>
        <v>689.27001213681615</v>
      </c>
      <c r="BZ20" s="217">
        <f>'Industrial injuries benefits'!BZ6</f>
        <v>680.9491650152072</v>
      </c>
      <c r="CA20" s="217">
        <f>'Industrial injuries benefits'!CA6</f>
        <v>714.00425781946296</v>
      </c>
      <c r="CB20" s="217">
        <f>'Industrial injuries benefits'!CB6</f>
        <v>735.64576371271119</v>
      </c>
      <c r="CC20" s="217">
        <f>'Industrial injuries benefits'!CC6</f>
        <v>728.81103258344137</v>
      </c>
      <c r="CD20" s="217">
        <f>'Industrial injuries benefits'!CD6</f>
        <v>710.66972176269178</v>
      </c>
      <c r="CE20" s="217">
        <f>'Industrial injuries benefits'!CE6</f>
        <v>693.70401610054023</v>
      </c>
      <c r="CF20" s="218">
        <f>'Industrial injuries benefits'!CF6</f>
        <v>674.06289979419887</v>
      </c>
    </row>
    <row r="21" spans="1:84">
      <c r="A21" s="337"/>
      <c r="B21" s="339" t="s">
        <v>485</v>
      </c>
      <c r="AH21" s="217">
        <f>'Industrial injuries benefits'!AH15</f>
        <v>0</v>
      </c>
      <c r="AI21" s="217">
        <f>'Industrial injuries benefits'!AI15</f>
        <v>0</v>
      </c>
      <c r="AJ21" s="217">
        <f>'Industrial injuries benefits'!AJ15</f>
        <v>0</v>
      </c>
      <c r="AK21" s="217">
        <f>'Industrial injuries benefits'!AK15</f>
        <v>0</v>
      </c>
      <c r="AL21" s="217">
        <f>'Industrial injuries benefits'!AL15</f>
        <v>0</v>
      </c>
      <c r="AM21" s="217">
        <f>'Industrial injuries benefits'!AM15</f>
        <v>0</v>
      </c>
      <c r="AN21" s="217">
        <f>'Industrial injuries benefits'!AN15</f>
        <v>0</v>
      </c>
      <c r="AO21" s="217">
        <f>'Industrial injuries benefits'!AO15</f>
        <v>0</v>
      </c>
      <c r="AP21" s="217">
        <f>'Industrial injuries benefits'!AP15</f>
        <v>0</v>
      </c>
      <c r="AQ21" s="217">
        <f>'Industrial injuries benefits'!AQ15</f>
        <v>0</v>
      </c>
      <c r="AR21" s="217">
        <f>'Industrial injuries benefits'!AR15</f>
        <v>0</v>
      </c>
      <c r="AS21" s="217">
        <f>'Industrial injuries benefits'!AS15</f>
        <v>0</v>
      </c>
      <c r="AT21" s="217">
        <f>'Industrial injuries benefits'!AT15</f>
        <v>0</v>
      </c>
      <c r="AU21" s="217">
        <f>'Industrial injuries benefits'!AU15</f>
        <v>0</v>
      </c>
      <c r="AV21" s="217">
        <f>'Industrial injuries benefits'!AV15</f>
        <v>0</v>
      </c>
      <c r="AW21" s="217">
        <f>'Industrial injuries benefits'!AW15</f>
        <v>0</v>
      </c>
      <c r="AX21" s="217">
        <f>'Industrial injuries benefits'!AX15</f>
        <v>0</v>
      </c>
      <c r="AY21" s="217">
        <f>'Industrial injuries benefits'!AY15</f>
        <v>0</v>
      </c>
      <c r="AZ21" s="217">
        <f>'Industrial injuries benefits'!AZ15</f>
        <v>0</v>
      </c>
      <c r="BA21" s="217">
        <f>'Industrial injuries benefits'!BA15</f>
        <v>0</v>
      </c>
      <c r="BB21" s="217">
        <f>'Industrial injuries benefits'!BB15</f>
        <v>0</v>
      </c>
      <c r="BC21" s="217">
        <f>'Industrial injuries benefits'!BC15</f>
        <v>0</v>
      </c>
      <c r="BD21" s="217">
        <f>'Industrial injuries benefits'!BD15</f>
        <v>0</v>
      </c>
      <c r="BE21" s="217">
        <f>'Industrial injuries benefits'!BE15</f>
        <v>0</v>
      </c>
      <c r="BF21" s="217">
        <f>'Industrial injuries benefits'!BF15</f>
        <v>0</v>
      </c>
      <c r="BG21" s="217">
        <f>'Industrial injuries benefits'!BG15</f>
        <v>0</v>
      </c>
      <c r="BH21" s="217">
        <f>'Industrial injuries benefits'!BH15</f>
        <v>0</v>
      </c>
      <c r="BI21" s="217">
        <f>'Industrial injuries benefits'!BI15</f>
        <v>0</v>
      </c>
      <c r="BJ21" s="217">
        <f>'Industrial injuries benefits'!BJ15</f>
        <v>0</v>
      </c>
      <c r="BK21" s="217">
        <f>'Industrial injuries benefits'!BK15</f>
        <v>0</v>
      </c>
      <c r="BL21" s="217">
        <f>'Industrial injuries benefits'!BL15</f>
        <v>5.5109329999999996</v>
      </c>
      <c r="BM21" s="217">
        <f>'Industrial injuries benefits'!BM15</f>
        <v>7.0408049999999998</v>
      </c>
      <c r="BN21" s="217">
        <f>'Industrial injuries benefits'!BN15</f>
        <v>9.2482140000000008</v>
      </c>
      <c r="BO21" s="217">
        <f>'Industrial injuries benefits'!BO15</f>
        <v>9.5133209999999995</v>
      </c>
      <c r="BP21" s="217">
        <f>'Industrial injuries benefits'!BP15</f>
        <v>9.4075343484310903</v>
      </c>
      <c r="BQ21" s="217">
        <f>'Industrial injuries benefits'!BQ15</f>
        <v>9.2168086836232543</v>
      </c>
      <c r="BR21" s="217">
        <f>'Industrial injuries benefits'!BR15</f>
        <v>37.532187830000005</v>
      </c>
      <c r="BS21" s="217">
        <f>'Industrial injuries benefits'!BS15</f>
        <v>43.794516459999997</v>
      </c>
      <c r="BT21" s="217">
        <f>'Industrial injuries benefits'!BT15</f>
        <v>41.280517799999998</v>
      </c>
      <c r="BU21" s="217">
        <f>'Industrial injuries benefits'!BU15</f>
        <v>48.629247100000001</v>
      </c>
      <c r="BV21" s="217">
        <f>'Industrial injuries benefits'!BV15</f>
        <v>41.032349681177138</v>
      </c>
      <c r="BW21" s="217">
        <f>'Industrial injuries benefits'!BW15</f>
        <v>43.885255000000001</v>
      </c>
      <c r="BX21" s="217">
        <f>'Industrial injuries benefits'!BX15</f>
        <v>41.886665799999996</v>
      </c>
      <c r="BY21" s="217">
        <f>'Industrial injuries benefits'!BY15</f>
        <v>41.936323200000004</v>
      </c>
      <c r="BZ21" s="217">
        <f>'Industrial injuries benefits'!BZ15</f>
        <v>42.326642399999997</v>
      </c>
      <c r="CA21" s="217">
        <f>'Industrial injuries benefits'!CA15</f>
        <v>44.174649658969237</v>
      </c>
      <c r="CB21" s="217">
        <f>'Industrial injuries benefits'!CB15</f>
        <v>44.123074434256225</v>
      </c>
      <c r="CC21" s="217">
        <f>'Industrial injuries benefits'!CC15</f>
        <v>44.098434708052132</v>
      </c>
      <c r="CD21" s="217">
        <f>'Industrial injuries benefits'!CD15</f>
        <v>43.862654737720511</v>
      </c>
      <c r="CE21" s="217">
        <f>'Industrial injuries benefits'!CE15</f>
        <v>43.580523895641328</v>
      </c>
      <c r="CF21" s="218">
        <f>'Industrial injuries benefits'!CF15</f>
        <v>43.312461538027421</v>
      </c>
    </row>
    <row r="22" spans="1:84">
      <c r="A22" s="337"/>
      <c r="B22" s="340" t="s">
        <v>486</v>
      </c>
      <c r="AH22" s="217">
        <f>'Industrial injuries benefits'!AH13</f>
        <v>5</v>
      </c>
      <c r="AI22" s="217">
        <f>'Industrial injuries benefits'!AI13</f>
        <v>5</v>
      </c>
      <c r="AJ22" s="217">
        <f>'Industrial injuries benefits'!AJ13</f>
        <v>5</v>
      </c>
      <c r="AK22" s="217">
        <f>'Industrial injuries benefits'!AK13</f>
        <v>5</v>
      </c>
      <c r="AL22" s="217">
        <f>'Industrial injuries benefits'!AL13</f>
        <v>5</v>
      </c>
      <c r="AM22" s="217">
        <f>'Industrial injuries benefits'!AM13</f>
        <v>5</v>
      </c>
      <c r="AN22" s="217">
        <f>'Industrial injuries benefits'!AN13</f>
        <v>5</v>
      </c>
      <c r="AO22" s="217">
        <f>'Industrial injuries benefits'!AO13</f>
        <v>5</v>
      </c>
      <c r="AP22" s="217">
        <f>'Industrial injuries benefits'!AP13</f>
        <v>4</v>
      </c>
      <c r="AQ22" s="217">
        <f>'Industrial injuries benefits'!AQ13</f>
        <v>4.2240000000000002</v>
      </c>
      <c r="AR22" s="217">
        <f>'Industrial injuries benefits'!AR13</f>
        <v>3.6949999999999998</v>
      </c>
      <c r="AS22" s="217">
        <f>'Industrial injuries benefits'!AS13</f>
        <v>4.2779999999999996</v>
      </c>
      <c r="AT22" s="217">
        <f>'Industrial injuries benefits'!AT13</f>
        <v>4.0919999999999996</v>
      </c>
      <c r="AU22" s="217">
        <f>'Industrial injuries benefits'!AU13</f>
        <v>4.101</v>
      </c>
      <c r="AV22" s="217">
        <f>'Industrial injuries benefits'!AV13</f>
        <v>3.8860000000000001</v>
      </c>
      <c r="AW22" s="217">
        <f>'Industrial injuries benefits'!AW13</f>
        <v>3.5070000000000001</v>
      </c>
      <c r="AX22" s="217">
        <f>'Industrial injuries benefits'!AX13</f>
        <v>2.9569999999999999</v>
      </c>
      <c r="AY22" s="217">
        <f>'Industrial injuries benefits'!AY13</f>
        <v>3.1080000000000001</v>
      </c>
      <c r="AZ22" s="217">
        <f>'Industrial injuries benefits'!AZ13</f>
        <v>2.7719999999999998</v>
      </c>
      <c r="BA22" s="217">
        <f>'Industrial injuries benefits'!BA13</f>
        <v>2.4620000000000002</v>
      </c>
      <c r="BB22" s="217">
        <f>'Industrial injuries benefits'!BB13</f>
        <v>1.859</v>
      </c>
      <c r="BC22" s="217">
        <f>'Industrial injuries benefits'!BC13</f>
        <v>2.0350000000000001</v>
      </c>
      <c r="BD22" s="217">
        <f>'Industrial injuries benefits'!BD13</f>
        <v>2</v>
      </c>
      <c r="BE22" s="217">
        <f>'Industrial injuries benefits'!BE13</f>
        <v>2</v>
      </c>
      <c r="BF22" s="217">
        <f>'Industrial injuries benefits'!BF13</f>
        <v>1.73005451</v>
      </c>
      <c r="BG22" s="217">
        <f>'Industrial injuries benefits'!BG13</f>
        <v>1.3642590700000001</v>
      </c>
      <c r="BH22" s="217">
        <f>'Industrial injuries benefits'!BH13</f>
        <v>1.1830000000000001</v>
      </c>
      <c r="BI22" s="217">
        <f>'Industrial injuries benefits'!BI13</f>
        <v>1.1019624799999999</v>
      </c>
      <c r="BJ22" s="217">
        <f>'Industrial injuries benefits'!BJ13</f>
        <v>1.0844996200000001</v>
      </c>
      <c r="BK22" s="217">
        <f>'Industrial injuries benefits'!BK13</f>
        <v>1.0897039199999998</v>
      </c>
      <c r="BL22" s="217">
        <f>'Industrial injuries benefits'!BL13</f>
        <v>0.94398397000000001</v>
      </c>
      <c r="BM22" s="217">
        <f>'Industrial injuries benefits'!BM13</f>
        <v>0.84670285999999995</v>
      </c>
      <c r="BN22" s="217">
        <f>'Industrial injuries benefits'!BN13</f>
        <v>0.75357149000000001</v>
      </c>
      <c r="BO22" s="217">
        <f>'Industrial injuries benefits'!BO13</f>
        <v>0.62038171000000009</v>
      </c>
      <c r="BP22" s="217">
        <f>'Industrial injuries benefits'!BP13</f>
        <v>0.38903970756204248</v>
      </c>
      <c r="BQ22" s="217">
        <f>'Industrial injuries benefits'!BQ13</f>
        <v>-6.0504900000000004E-3</v>
      </c>
      <c r="BR22" s="217">
        <f>'Industrial injuries benefits'!BR13</f>
        <v>-2E-3</v>
      </c>
      <c r="BS22" s="217">
        <f>'Industrial injuries benefits'!BS13</f>
        <v>-3.6445392946300642E-2</v>
      </c>
      <c r="BT22" s="217">
        <f>'Industrial injuries benefits'!BT13</f>
        <v>0</v>
      </c>
      <c r="BU22" s="217">
        <f>'Industrial injuries benefits'!BU13</f>
        <v>-2.2412595692622359E-2</v>
      </c>
      <c r="BV22" s="217">
        <f>'Industrial injuries benefits'!BV13</f>
        <v>-3.6816445297728866E-2</v>
      </c>
      <c r="BW22" s="217">
        <f>'Industrial injuries benefits'!BW13</f>
        <v>3.1020872850033782E-4</v>
      </c>
      <c r="BX22" s="217">
        <f>'Industrial injuries benefits'!BX13</f>
        <v>-6.22888E-3</v>
      </c>
      <c r="BY22" s="217">
        <f>'Industrial injuries benefits'!BY13</f>
        <v>2.8360339999999998E-2</v>
      </c>
      <c r="BZ22" s="217">
        <f>'Industrial injuries benefits'!BZ13</f>
        <v>-4.1647100000000012E-3</v>
      </c>
      <c r="CA22" s="217">
        <f>'Industrial injuries benefits'!CA13</f>
        <v>-0.28273999999999999</v>
      </c>
      <c r="CB22" s="217">
        <f>'Industrial injuries benefits'!CB13</f>
        <v>0</v>
      </c>
      <c r="CC22" s="217">
        <f>'Industrial injuries benefits'!CC13</f>
        <v>0</v>
      </c>
      <c r="CD22" s="217">
        <f>'Industrial injuries benefits'!CD13</f>
        <v>0</v>
      </c>
      <c r="CE22" s="217">
        <f>'Industrial injuries benefits'!CE13</f>
        <v>0</v>
      </c>
      <c r="CF22" s="218">
        <f>'Industrial injuries benefits'!CF13</f>
        <v>0</v>
      </c>
    </row>
    <row r="23" spans="1:84">
      <c r="A23" s="337"/>
      <c r="B23" s="252" t="s">
        <v>487</v>
      </c>
      <c r="AH23" s="217">
        <f>'Industrial injuries benefits'!AH18</f>
        <v>0</v>
      </c>
      <c r="AI23" s="217">
        <f>'Industrial injuries benefits'!AI18</f>
        <v>0</v>
      </c>
      <c r="AJ23" s="217">
        <f>'Industrial injuries benefits'!AJ18</f>
        <v>0</v>
      </c>
      <c r="AK23" s="217">
        <f>'Industrial injuries benefits'!AK18</f>
        <v>0</v>
      </c>
      <c r="AL23" s="217">
        <f>'Industrial injuries benefits'!AL18</f>
        <v>0</v>
      </c>
      <c r="AM23" s="217">
        <f>'Industrial injuries benefits'!AM18</f>
        <v>0</v>
      </c>
      <c r="AN23" s="217">
        <f>'Industrial injuries benefits'!AN18</f>
        <v>0</v>
      </c>
      <c r="AO23" s="217">
        <f>'Industrial injuries benefits'!AO18</f>
        <v>0</v>
      </c>
      <c r="AP23" s="217">
        <f>'Industrial injuries benefits'!AP18</f>
        <v>0</v>
      </c>
      <c r="AQ23" s="217">
        <f>'Industrial injuries benefits'!AQ18</f>
        <v>0</v>
      </c>
      <c r="AR23" s="217">
        <f>'Industrial injuries benefits'!AR18</f>
        <v>0</v>
      </c>
      <c r="AS23" s="217">
        <f>'Industrial injuries benefits'!AS18</f>
        <v>0</v>
      </c>
      <c r="AT23" s="217">
        <f>'Industrial injuries benefits'!AT18</f>
        <v>0</v>
      </c>
      <c r="AU23" s="217">
        <f>'Industrial injuries benefits'!AU18</f>
        <v>0</v>
      </c>
      <c r="AV23" s="217">
        <f>'Industrial injuries benefits'!AV18</f>
        <v>0</v>
      </c>
      <c r="AW23" s="217">
        <f>'Industrial injuries benefits'!AW18</f>
        <v>0</v>
      </c>
      <c r="AX23" s="217">
        <f>'Industrial injuries benefits'!AX18</f>
        <v>3.4569999999999999</v>
      </c>
      <c r="AY23" s="217">
        <f>'Industrial injuries benefits'!AY18</f>
        <v>4.1285950413223143</v>
      </c>
      <c r="AZ23" s="217">
        <f>'Industrial injuries benefits'!AZ18</f>
        <v>5.4580000000000002</v>
      </c>
      <c r="BA23" s="217">
        <f>'Industrial injuries benefits'!BA18</f>
        <v>4.9669999999999996</v>
      </c>
      <c r="BB23" s="217">
        <f>'Industrial injuries benefits'!BB18</f>
        <v>8.2967250384024585</v>
      </c>
      <c r="BC23" s="217">
        <f>'Industrial injuries benefits'!BC18</f>
        <v>10.563000000000001</v>
      </c>
      <c r="BD23" s="217">
        <f>'Industrial injuries benefits'!BD18</f>
        <v>11.87267336961207</v>
      </c>
      <c r="BE23" s="217">
        <f>'Industrial injuries benefits'!BE18</f>
        <v>14.399096999999999</v>
      </c>
      <c r="BF23" s="217">
        <f>'Industrial injuries benefits'!BF18</f>
        <v>19.709695</v>
      </c>
      <c r="BG23" s="217">
        <f>'Industrial injuries benefits'!BG18</f>
        <v>19.340500802146213</v>
      </c>
      <c r="BH23" s="217">
        <f>'Industrial injuries benefits'!BH18</f>
        <v>20.643089</v>
      </c>
      <c r="BI23" s="217">
        <f>'Industrial injuries benefits'!BI18</f>
        <v>46.53799999999999</v>
      </c>
      <c r="BJ23" s="217">
        <f>'Industrial injuries benefits'!BJ18</f>
        <v>32.67</v>
      </c>
      <c r="BK23" s="217">
        <f>'Industrial injuries benefits'!BK18</f>
        <v>27.44</v>
      </c>
      <c r="BL23" s="217">
        <f>'Industrial injuries benefits'!BL18</f>
        <v>31.553068</v>
      </c>
      <c r="BM23" s="217">
        <f>'Industrial injuries benefits'!BM18</f>
        <v>35.207568999999999</v>
      </c>
      <c r="BN23" s="217">
        <f>'Industrial injuries benefits'!BN18</f>
        <v>38.218910999999999</v>
      </c>
      <c r="BO23" s="217">
        <f>'Industrial injuries benefits'!BO18</f>
        <v>37.692900000000002</v>
      </c>
      <c r="BP23" s="217">
        <f>'Industrial injuries benefits'!BP18</f>
        <v>42.019909411804896</v>
      </c>
      <c r="BQ23" s="217">
        <f>'Industrial injuries benefits'!BQ18</f>
        <v>45.458691636376749</v>
      </c>
      <c r="BR23" s="217">
        <f>'Industrial injuries benefits'!BR18</f>
        <v>44.789727000000006</v>
      </c>
      <c r="BS23" s="217">
        <f>'Industrial injuries benefits'!BS18</f>
        <v>46.053681000000005</v>
      </c>
      <c r="BT23" s="217">
        <f>'Industrial injuries benefits'!BT18</f>
        <v>42.152442999999998</v>
      </c>
      <c r="BU23" s="217">
        <f>'Industrial injuries benefits'!BU18</f>
        <v>41.088430800000005</v>
      </c>
      <c r="BV23" s="217">
        <f>'Industrial injuries benefits'!BV18</f>
        <v>44.79290216648203</v>
      </c>
      <c r="BW23" s="217">
        <f>'Industrial injuries benefits'!BW18</f>
        <v>41.78107</v>
      </c>
      <c r="BX23" s="217">
        <f>'Industrial injuries benefits'!BX18</f>
        <v>34.003762399999999</v>
      </c>
      <c r="BY23" s="217">
        <f>'Industrial injuries benefits'!BY18</f>
        <v>36.4904546</v>
      </c>
      <c r="BZ23" s="217">
        <f>'Industrial injuries benefits'!BZ18</f>
        <v>35.550986999999999</v>
      </c>
      <c r="CA23" s="217">
        <f>'Industrial injuries benefits'!CA18</f>
        <v>33.795781811076367</v>
      </c>
      <c r="CB23" s="217">
        <f>'Industrial injuries benefits'!CB18</f>
        <v>37.731015776053439</v>
      </c>
      <c r="CC23" s="217">
        <f>'Industrial injuries benefits'!CC18</f>
        <v>37.646672895369342</v>
      </c>
      <c r="CD23" s="217">
        <f>'Industrial injuries benefits'!CD18</f>
        <v>36.811293064856905</v>
      </c>
      <c r="CE23" s="217">
        <f>'Industrial injuries benefits'!CE18</f>
        <v>35.81104408354674</v>
      </c>
      <c r="CF23" s="218">
        <f>'Industrial injuries benefits'!CF18</f>
        <v>34.860918025918949</v>
      </c>
    </row>
    <row r="24" spans="1:84" ht="24.75" customHeight="1">
      <c r="A24" s="337"/>
      <c r="B24" s="219" t="s">
        <v>488</v>
      </c>
      <c r="AH24" s="217">
        <f>'Carers Allowance'!AH4</f>
        <v>4</v>
      </c>
      <c r="AI24" s="217">
        <f>'Carers Allowance'!AI4</f>
        <v>4</v>
      </c>
      <c r="AJ24" s="217">
        <f>'Carers Allowance'!AJ4</f>
        <v>5</v>
      </c>
      <c r="AK24" s="217">
        <f>'Carers Allowance'!AK4</f>
        <v>6</v>
      </c>
      <c r="AL24" s="217">
        <f>'Carers Allowance'!AL4</f>
        <v>8</v>
      </c>
      <c r="AM24" s="217">
        <f>'Carers Allowance'!AM4</f>
        <v>10</v>
      </c>
      <c r="AN24" s="217">
        <f>'Carers Allowance'!AN4</f>
        <v>11</v>
      </c>
      <c r="AO24" s="217">
        <f>'Carers Allowance'!AO4</f>
        <v>13</v>
      </c>
      <c r="AP24" s="217">
        <f>'Carers Allowance'!AP4</f>
        <v>104</v>
      </c>
      <c r="AQ24" s="217">
        <f>'Carers Allowance'!AQ4</f>
        <v>183.72300000000001</v>
      </c>
      <c r="AR24" s="217">
        <f>'Carers Allowance'!AR4</f>
        <v>173.41800000000001</v>
      </c>
      <c r="AS24" s="217">
        <f>'Carers Allowance'!AS4</f>
        <v>183.63200000000001</v>
      </c>
      <c r="AT24" s="217">
        <f>'Carers Allowance'!AT4</f>
        <v>208.02</v>
      </c>
      <c r="AU24" s="217">
        <f>'Carers Allowance'!AU4</f>
        <v>284.64699999999999</v>
      </c>
      <c r="AV24" s="217">
        <f>'Carers Allowance'!AV4</f>
        <v>345.29700000000008</v>
      </c>
      <c r="AW24" s="217">
        <f>'Carers Allowance'!AW4</f>
        <v>441.74999999999994</v>
      </c>
      <c r="AX24" s="217">
        <f>'Carers Allowance'!AX4</f>
        <v>526.322</v>
      </c>
      <c r="AY24" s="217">
        <f>'Carers Allowance'!AY4</f>
        <v>617.35</v>
      </c>
      <c r="AZ24" s="217">
        <f>'Carers Allowance'!AZ4</f>
        <v>736.40099999999995</v>
      </c>
      <c r="BA24" s="217">
        <f>'Carers Allowance'!BA4</f>
        <v>745.90700000000004</v>
      </c>
      <c r="BB24" s="217">
        <f>'Carers Allowance'!BB4</f>
        <v>782.37199999999996</v>
      </c>
      <c r="BC24" s="217">
        <f>'Carers Allowance'!BC4</f>
        <v>834.52800000000002</v>
      </c>
      <c r="BD24" s="217">
        <f>'Carers Allowance'!BD4</f>
        <v>867.01099999999997</v>
      </c>
      <c r="BE24" s="217">
        <f>'Carers Allowance'!BE4</f>
        <v>931.78101869</v>
      </c>
      <c r="BF24" s="217">
        <f>'Carers Allowance'!BF4</f>
        <v>993.10799999999995</v>
      </c>
      <c r="BG24" s="217">
        <f>'Carers Allowance'!BG4</f>
        <v>1053.6691153298639</v>
      </c>
      <c r="BH24" s="217">
        <f>'Carers Allowance'!BH4</f>
        <v>1096.0409999999999</v>
      </c>
      <c r="BI24" s="217">
        <f>'Carers Allowance'!BI4</f>
        <v>1149.1385723000005</v>
      </c>
      <c r="BJ24" s="217">
        <f>'Carers Allowance'!BJ4</f>
        <v>1181.2635561100005</v>
      </c>
      <c r="BK24" s="217">
        <f>'Carers Allowance'!BK4</f>
        <v>1279.8853888127105</v>
      </c>
      <c r="BL24" s="217">
        <f>'Carers Allowance'!BL4</f>
        <v>1362.9964772500002</v>
      </c>
      <c r="BM24" s="217">
        <f>'Carers Allowance'!BM4</f>
        <v>1494.8980367000006</v>
      </c>
      <c r="BN24" s="217">
        <f>'Carers Allowance'!BN4</f>
        <v>1572.0826307400002</v>
      </c>
      <c r="BO24" s="217">
        <f>'Carers Allowance'!BO4</f>
        <v>1732.9771967700003</v>
      </c>
      <c r="BP24" s="217">
        <f>'Carers Allowance'!BP4</f>
        <v>1927.2231981999998</v>
      </c>
      <c r="BQ24" s="217">
        <f>'Carers Allowance'!BQ4</f>
        <v>2088.2668163797011</v>
      </c>
      <c r="BR24" s="217">
        <f>'Carers Allowance'!BR4</f>
        <v>2319.2115774999988</v>
      </c>
      <c r="BS24" s="217">
        <f>'Carers Allowance'!BS4</f>
        <v>2545.4439678199992</v>
      </c>
      <c r="BT24" s="217">
        <f>'Carers Allowance'!BT4</f>
        <v>2666.973573598962</v>
      </c>
      <c r="BU24" s="217">
        <f>'Carers Allowance'!BU4</f>
        <v>2830.0153530399994</v>
      </c>
      <c r="BV24" s="217">
        <f>'Carers Allowance'!BV4</f>
        <v>2885.0112320200001</v>
      </c>
      <c r="BW24" s="217">
        <f>'Carers Allowance'!BW4</f>
        <v>2940.7993121</v>
      </c>
      <c r="BX24" s="217">
        <f>'Carers Allowance'!BX4</f>
        <v>3038.5844548800001</v>
      </c>
      <c r="BY24" s="217">
        <f>'Carers Allowance'!BY4</f>
        <v>3074.7655140199986</v>
      </c>
      <c r="BZ24" s="217">
        <f>'Carers Allowance'!BZ4</f>
        <v>3249.8153584199995</v>
      </c>
      <c r="CA24" s="217">
        <f>'Carers Allowance'!CA4</f>
        <v>3733.2569903957483</v>
      </c>
      <c r="CB24" s="217">
        <f>'Carers Allowance'!CB4</f>
        <v>4134.9320207321816</v>
      </c>
      <c r="CC24" s="217">
        <f>'Carers Allowance'!CC4</f>
        <v>4431.8086225637508</v>
      </c>
      <c r="CD24" s="217">
        <f>'Carers Allowance'!CD4</f>
        <v>4648.6999892910608</v>
      </c>
      <c r="CE24" s="217">
        <f>'Carers Allowance'!CE4</f>
        <v>4857.2457287038324</v>
      </c>
      <c r="CF24" s="218">
        <f>'Carers Allowance'!CF4</f>
        <v>4957.7816427214057</v>
      </c>
    </row>
    <row r="25" spans="1:84" ht="24.75" customHeight="1">
      <c r="A25" s="337"/>
      <c r="B25" s="219" t="s">
        <v>489</v>
      </c>
      <c r="AH25" s="217">
        <v>0</v>
      </c>
      <c r="AI25" s="217">
        <v>0</v>
      </c>
      <c r="AJ25" s="217">
        <v>0</v>
      </c>
      <c r="AK25" s="217">
        <v>0</v>
      </c>
      <c r="AL25" s="217">
        <v>0</v>
      </c>
      <c r="AM25" s="217">
        <v>0</v>
      </c>
      <c r="AN25" s="217">
        <v>0</v>
      </c>
      <c r="AO25" s="217">
        <v>0</v>
      </c>
      <c r="AP25" s="217">
        <v>0</v>
      </c>
      <c r="AQ25" s="217">
        <v>0</v>
      </c>
      <c r="AR25" s="217">
        <v>0</v>
      </c>
      <c r="AS25" s="217">
        <v>0</v>
      </c>
      <c r="AT25" s="217">
        <v>0</v>
      </c>
      <c r="AU25" s="217">
        <v>0</v>
      </c>
      <c r="AV25" s="217">
        <v>0</v>
      </c>
      <c r="AW25" s="217">
        <v>0</v>
      </c>
      <c r="AX25" s="217">
        <v>0</v>
      </c>
      <c r="AY25" s="217">
        <v>0</v>
      </c>
      <c r="AZ25" s="217">
        <v>0</v>
      </c>
      <c r="BA25" s="217">
        <v>0</v>
      </c>
      <c r="BB25" s="217">
        <v>0</v>
      </c>
      <c r="BC25" s="217">
        <v>0</v>
      </c>
      <c r="BD25" s="217">
        <v>252.8506024179687</v>
      </c>
      <c r="BE25" s="217">
        <v>334.41491264418875</v>
      </c>
      <c r="BF25" s="217">
        <v>376.31615316717199</v>
      </c>
      <c r="BG25" s="217">
        <v>377.57849637345873</v>
      </c>
      <c r="BH25" s="217">
        <v>328.26976673374355</v>
      </c>
      <c r="BI25" s="217">
        <v>296.30574154435226</v>
      </c>
      <c r="BJ25" s="217">
        <v>290.48548701729464</v>
      </c>
      <c r="BK25" s="217">
        <v>283.72187865289749</v>
      </c>
      <c r="BL25" s="217">
        <v>276.94990169243857</v>
      </c>
      <c r="BM25" s="217">
        <v>304.28514955817326</v>
      </c>
      <c r="BN25" s="217">
        <v>388.24454173128282</v>
      </c>
      <c r="BO25" s="217">
        <v>430.68552026831782</v>
      </c>
      <c r="BP25" s="217">
        <v>508.21788711256067</v>
      </c>
      <c r="BQ25" s="217">
        <v>557.83154347728623</v>
      </c>
      <c r="BR25" s="217">
        <v>585.70178248498928</v>
      </c>
      <c r="BS25" s="217">
        <v>623.69732203767592</v>
      </c>
      <c r="BT25" s="217">
        <v>647.83632265719939</v>
      </c>
      <c r="BU25" s="217">
        <v>753.24031743211071</v>
      </c>
      <c r="BV25" s="217">
        <v>912.20248508472514</v>
      </c>
      <c r="BW25" s="217">
        <v>637.83416075420985</v>
      </c>
      <c r="BX25" s="217">
        <v>501.04570704273419</v>
      </c>
      <c r="BY25" s="217">
        <v>400.94507953195983</v>
      </c>
      <c r="BZ25" s="217">
        <v>503.61778904964865</v>
      </c>
      <c r="CA25" s="217">
        <v>406.44339609477032</v>
      </c>
      <c r="CB25" s="217">
        <v>367.9180642990533</v>
      </c>
      <c r="CC25" s="217">
        <v>76.806230242213971</v>
      </c>
      <c r="CD25" s="217">
        <v>0.24460524092796793</v>
      </c>
      <c r="CE25" s="217">
        <v>0.244658415603004</v>
      </c>
      <c r="CF25" s="218">
        <v>0.24519106109360939</v>
      </c>
    </row>
    <row r="26" spans="1:84" ht="24.75" customHeight="1">
      <c r="A26" s="337"/>
      <c r="B26" s="219" t="s">
        <v>490</v>
      </c>
      <c r="AH26" s="217">
        <f t="shared" ref="AH26:CF26" si="6">SUM(AH28:AH30,AH32)</f>
        <v>51.497172727332845</v>
      </c>
      <c r="AI26" s="217">
        <f t="shared" si="6"/>
        <v>56.414147956273574</v>
      </c>
      <c r="AJ26" s="217">
        <f t="shared" si="6"/>
        <v>72.615417878922116</v>
      </c>
      <c r="AK26" s="217">
        <f t="shared" si="6"/>
        <v>117.78692276529311</v>
      </c>
      <c r="AL26" s="217">
        <f t="shared" si="6"/>
        <v>151.22362386540289</v>
      </c>
      <c r="AM26" s="217">
        <f t="shared" si="6"/>
        <v>178.70507247687672</v>
      </c>
      <c r="AN26" s="217">
        <f t="shared" si="6"/>
        <v>201.80019075346371</v>
      </c>
      <c r="AO26" s="217">
        <f t="shared" si="6"/>
        <v>225.35883833034222</v>
      </c>
      <c r="AP26" s="217">
        <f t="shared" si="6"/>
        <v>242.96586799409306</v>
      </c>
      <c r="AQ26" s="217">
        <f t="shared" si="6"/>
        <v>251.3770479196252</v>
      </c>
      <c r="AR26" s="217">
        <f t="shared" si="6"/>
        <v>219.61099999999999</v>
      </c>
      <c r="AS26" s="217">
        <f t="shared" si="6"/>
        <v>302.30599999999998</v>
      </c>
      <c r="AT26" s="217">
        <f t="shared" si="6"/>
        <v>415.50300000000004</v>
      </c>
      <c r="AU26" s="217">
        <f t="shared" si="6"/>
        <v>549.82100000000003</v>
      </c>
      <c r="AV26" s="217">
        <f t="shared" si="6"/>
        <v>722.96500000000003</v>
      </c>
      <c r="AW26" s="217">
        <f t="shared" si="6"/>
        <v>963.53300000000002</v>
      </c>
      <c r="AX26" s="217">
        <f t="shared" si="6"/>
        <v>1237.7020586775143</v>
      </c>
      <c r="AY26" s="217">
        <f t="shared" si="6"/>
        <v>1440.7675679371928</v>
      </c>
      <c r="AZ26" s="217">
        <f t="shared" si="6"/>
        <v>1632.1173192887268</v>
      </c>
      <c r="BA26" s="217">
        <f t="shared" si="6"/>
        <v>1783.2014949487759</v>
      </c>
      <c r="BB26" s="217">
        <f t="shared" si="6"/>
        <v>1966.2753495570933</v>
      </c>
      <c r="BC26" s="217">
        <f t="shared" si="6"/>
        <v>2143.4684371455282</v>
      </c>
      <c r="BD26" s="217">
        <f t="shared" si="6"/>
        <v>2303.1767229957381</v>
      </c>
      <c r="BE26" s="217">
        <f t="shared" si="6"/>
        <v>2531.7035246192022</v>
      </c>
      <c r="BF26" s="217">
        <f t="shared" si="6"/>
        <v>2999.4614887041653</v>
      </c>
      <c r="BG26" s="217">
        <f t="shared" si="6"/>
        <v>2966.6712049912694</v>
      </c>
      <c r="BH26" s="217">
        <f t="shared" si="6"/>
        <v>3201.5130041258617</v>
      </c>
      <c r="BI26" s="217">
        <f t="shared" si="6"/>
        <v>3472.5465205192463</v>
      </c>
      <c r="BJ26" s="217">
        <f t="shared" si="6"/>
        <v>3760.9241738617989</v>
      </c>
      <c r="BK26" s="217">
        <f t="shared" si="6"/>
        <v>3996.4280011900032</v>
      </c>
      <c r="BL26" s="217">
        <f t="shared" si="6"/>
        <v>4891.7079022417884</v>
      </c>
      <c r="BM26" s="217">
        <f t="shared" si="6"/>
        <v>5587.16694369992</v>
      </c>
      <c r="BN26" s="217">
        <f t="shared" si="6"/>
        <v>5998.1093455519394</v>
      </c>
      <c r="BO26" s="217">
        <f t="shared" si="6"/>
        <v>6471.3592562218046</v>
      </c>
      <c r="BP26" s="217">
        <f t="shared" si="6"/>
        <v>6901.4624032787806</v>
      </c>
      <c r="BQ26" s="217">
        <f t="shared" si="6"/>
        <v>7141.9076247388075</v>
      </c>
      <c r="BR26" s="217">
        <f t="shared" si="6"/>
        <v>7733.6700263693729</v>
      </c>
      <c r="BS26" s="217">
        <f t="shared" si="6"/>
        <v>8132.5337356956888</v>
      </c>
      <c r="BT26" s="217">
        <f t="shared" si="6"/>
        <v>8108.0490092891159</v>
      </c>
      <c r="BU26" s="217">
        <f t="shared" si="6"/>
        <v>7918.391130132075</v>
      </c>
      <c r="BV26" s="217">
        <f t="shared" si="6"/>
        <v>7516.1284248974798</v>
      </c>
      <c r="BW26" s="217">
        <f t="shared" si="6"/>
        <v>6860.5919873947169</v>
      </c>
      <c r="BX26" s="217">
        <f t="shared" si="6"/>
        <v>6632.3136667107028</v>
      </c>
      <c r="BY26" s="217">
        <f t="shared" si="6"/>
        <v>6246.9974535818019</v>
      </c>
      <c r="BZ26" s="217">
        <f t="shared" si="6"/>
        <v>6096.1118194482306</v>
      </c>
      <c r="CA26" s="217">
        <f t="shared" si="6"/>
        <v>5808.7086025379713</v>
      </c>
      <c r="CB26" s="217">
        <f t="shared" si="6"/>
        <v>5735.5293383796206</v>
      </c>
      <c r="CC26" s="217">
        <f t="shared" si="6"/>
        <v>4523.8481677495092</v>
      </c>
      <c r="CD26" s="217">
        <f t="shared" si="6"/>
        <v>4255.756257310888</v>
      </c>
      <c r="CE26" s="217">
        <f t="shared" si="6"/>
        <v>4064.887821616901</v>
      </c>
      <c r="CF26" s="218">
        <f t="shared" si="6"/>
        <v>3249.6532425749106</v>
      </c>
    </row>
    <row r="27" spans="1:84">
      <c r="A27" s="337"/>
      <c r="B27" s="252" t="s">
        <v>491</v>
      </c>
      <c r="AH27" s="217"/>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7"/>
      <c r="BH27" s="217"/>
      <c r="BI27" s="217"/>
      <c r="BJ27" s="217"/>
      <c r="BK27" s="217"/>
      <c r="BL27" s="217"/>
      <c r="BM27" s="217"/>
      <c r="BN27" s="217"/>
      <c r="BO27" s="217"/>
      <c r="BP27" s="217"/>
      <c r="BQ27" s="217"/>
      <c r="BR27" s="217"/>
      <c r="BS27" s="217"/>
      <c r="BT27" s="217"/>
      <c r="BU27" s="217"/>
      <c r="BV27" s="217"/>
      <c r="BW27" s="217"/>
      <c r="BX27" s="217"/>
      <c r="BY27" s="217"/>
      <c r="BZ27" s="217"/>
      <c r="CA27" s="217"/>
      <c r="CB27" s="217"/>
      <c r="CC27" s="217"/>
      <c r="CD27" s="217"/>
      <c r="CE27" s="217"/>
      <c r="CF27" s="218"/>
    </row>
    <row r="28" spans="1:84">
      <c r="A28" s="337"/>
      <c r="B28" s="338" t="s">
        <v>492</v>
      </c>
      <c r="AH28" s="217" t="str">
        <f>'Housing benefits'!AH23</f>
        <v>-</v>
      </c>
      <c r="AI28" s="217" t="str">
        <f>'Housing benefits'!AI23</f>
        <v>-</v>
      </c>
      <c r="AJ28" s="217" t="str">
        <f>'Housing benefits'!AJ23</f>
        <v>-</v>
      </c>
      <c r="AK28" s="217" t="str">
        <f>'Housing benefits'!AK23</f>
        <v>-</v>
      </c>
      <c r="AL28" s="217" t="str">
        <f>'Housing benefits'!AL23</f>
        <v>-</v>
      </c>
      <c r="AM28" s="217" t="str">
        <f>'Housing benefits'!AM23</f>
        <v>-</v>
      </c>
      <c r="AN28" s="217" t="str">
        <f>'Housing benefits'!AN23</f>
        <v>-</v>
      </c>
      <c r="AO28" s="217" t="str">
        <f>'Housing benefits'!AO23</f>
        <v>-</v>
      </c>
      <c r="AP28" s="217" t="str">
        <f>'Housing benefits'!AP23</f>
        <v>-</v>
      </c>
      <c r="AQ28" s="217" t="str">
        <f>'Housing benefits'!AQ23</f>
        <v>-</v>
      </c>
      <c r="AR28" s="217" t="str">
        <f>'Housing benefits'!AR23</f>
        <v>-</v>
      </c>
      <c r="AS28" s="217" t="str">
        <f>'Housing benefits'!AS23</f>
        <v>-</v>
      </c>
      <c r="AT28" s="217" t="str">
        <f>'Housing benefits'!AT23</f>
        <v>-</v>
      </c>
      <c r="AU28" s="217" t="str">
        <f>'Housing benefits'!AU23</f>
        <v>-</v>
      </c>
      <c r="AV28" s="217" t="str">
        <f>'Housing benefits'!AV23</f>
        <v>-</v>
      </c>
      <c r="AW28" s="217" t="str">
        <f>'Housing benefits'!AW23</f>
        <v>-</v>
      </c>
      <c r="AX28" s="217" t="str">
        <f>'Housing benefits'!AX23</f>
        <v>-</v>
      </c>
      <c r="AY28" s="217" t="str">
        <f>'Housing benefits'!AY23</f>
        <v>-</v>
      </c>
      <c r="AZ28" s="217" t="str">
        <f>'Housing benefits'!AZ23</f>
        <v>-</v>
      </c>
      <c r="BA28" s="217" t="str">
        <f>'Housing benefits'!BA23</f>
        <v>-</v>
      </c>
      <c r="BB28" s="217" t="str">
        <f>'Housing benefits'!BB23</f>
        <v>-</v>
      </c>
      <c r="BC28" s="217" t="str">
        <f>'Housing benefits'!BC23</f>
        <v>-</v>
      </c>
      <c r="BD28" s="217" t="str">
        <f>'Housing benefits'!BD23</f>
        <v>-</v>
      </c>
      <c r="BE28" s="217" t="str">
        <f>'Housing benefits'!BE23</f>
        <v>-</v>
      </c>
      <c r="BF28" s="217" t="str">
        <f>'Housing benefits'!BF23</f>
        <v>-</v>
      </c>
      <c r="BG28" s="217" t="str">
        <f>'Housing benefits'!BG23</f>
        <v>-</v>
      </c>
      <c r="BH28" s="217" t="str">
        <f>'Housing benefits'!BH23</f>
        <v>-</v>
      </c>
      <c r="BI28" s="217" t="str">
        <f>'Housing benefits'!BI23</f>
        <v>-</v>
      </c>
      <c r="BJ28" s="217" t="str">
        <f>'Housing benefits'!BJ23</f>
        <v>-</v>
      </c>
      <c r="BK28" s="217" t="str">
        <f>'Housing benefits'!BK23</f>
        <v>-</v>
      </c>
      <c r="BL28" s="217">
        <f>'Housing benefits'!BL23</f>
        <v>315.32689004851829</v>
      </c>
      <c r="BM28" s="217">
        <f>'Housing benefits'!BM23</f>
        <v>391.93425198433891</v>
      </c>
      <c r="BN28" s="217">
        <f>'Housing benefits'!BN23</f>
        <v>465.09166515156534</v>
      </c>
      <c r="BO28" s="217">
        <f>'Housing benefits'!BO23</f>
        <v>540.50149467791391</v>
      </c>
      <c r="BP28" s="217">
        <f>'Housing benefits'!BP23</f>
        <v>626.09691811330299</v>
      </c>
      <c r="BQ28" s="217">
        <f>'Housing benefits'!BQ23</f>
        <v>695.36424794605682</v>
      </c>
      <c r="BR28" s="217">
        <f>'Housing benefits'!BR23</f>
        <v>781.28564014637732</v>
      </c>
      <c r="BS28" s="217">
        <f>'Housing benefits'!BS23</f>
        <v>885.7633665276046</v>
      </c>
      <c r="BT28" s="217">
        <f>'Housing benefits'!BT23</f>
        <v>935.86524437191224</v>
      </c>
      <c r="BU28" s="217">
        <f>'Housing benefits'!BU23</f>
        <v>953.07062235629201</v>
      </c>
      <c r="BV28" s="217">
        <f>'Housing benefits'!BV23</f>
        <v>940.40185978316003</v>
      </c>
      <c r="BW28" s="217">
        <f>'Housing benefits'!BW23</f>
        <v>846.18591161976656</v>
      </c>
      <c r="BX28" s="217">
        <f>'Housing benefits'!BX23</f>
        <v>779.67067405148509</v>
      </c>
      <c r="BY28" s="217">
        <f>'Housing benefits'!BY23</f>
        <v>710.79495320214107</v>
      </c>
      <c r="BZ28" s="217">
        <f>'Housing benefits'!BZ23</f>
        <v>683.30971387269585</v>
      </c>
      <c r="CA28" s="217">
        <f>'Housing benefits'!CA23</f>
        <v>601.26058710152142</v>
      </c>
      <c r="CB28" s="217">
        <f>'Housing benefits'!CB23</f>
        <v>510.12771683076426</v>
      </c>
      <c r="CC28" s="217">
        <f>'Housing benefits'!CC23</f>
        <v>86.446861738179294</v>
      </c>
      <c r="CD28" s="217">
        <f>'Housing benefits'!CD23</f>
        <v>0.80557035813427424</v>
      </c>
      <c r="CE28" s="217">
        <f>'Housing benefits'!CE23</f>
        <v>0</v>
      </c>
      <c r="CF28" s="218">
        <f>'Housing benefits'!CF23</f>
        <v>0</v>
      </c>
    </row>
    <row r="29" spans="1:84">
      <c r="A29" s="337"/>
      <c r="B29" s="338" t="s">
        <v>493</v>
      </c>
      <c r="AH29" s="217" t="str">
        <f>'Housing benefits'!AH26</f>
        <v>-</v>
      </c>
      <c r="AI29" s="217" t="str">
        <f>'Housing benefits'!AI26</f>
        <v>-</v>
      </c>
      <c r="AJ29" s="217" t="str">
        <f>'Housing benefits'!AJ26</f>
        <v>-</v>
      </c>
      <c r="AK29" s="217" t="str">
        <f>'Housing benefits'!AK26</f>
        <v>-</v>
      </c>
      <c r="AL29" s="217" t="str">
        <f>'Housing benefits'!AL26</f>
        <v>-</v>
      </c>
      <c r="AM29" s="217" t="str">
        <f>'Housing benefits'!AM26</f>
        <v>-</v>
      </c>
      <c r="AN29" s="217" t="str">
        <f>'Housing benefits'!AN26</f>
        <v>-</v>
      </c>
      <c r="AO29" s="217" t="str">
        <f>'Housing benefits'!AO26</f>
        <v>-</v>
      </c>
      <c r="AP29" s="217" t="str">
        <f>'Housing benefits'!AP26</f>
        <v>-</v>
      </c>
      <c r="AQ29" s="217" t="str">
        <f>'Housing benefits'!AQ26</f>
        <v>-</v>
      </c>
      <c r="AR29" s="217" t="str">
        <f>'Housing benefits'!AR26</f>
        <v>-</v>
      </c>
      <c r="AS29" s="217" t="str">
        <f>'Housing benefits'!AS26</f>
        <v>-</v>
      </c>
      <c r="AT29" s="217" t="str">
        <f>'Housing benefits'!AT26</f>
        <v>-</v>
      </c>
      <c r="AU29" s="217" t="str">
        <f>'Housing benefits'!AU26</f>
        <v>-</v>
      </c>
      <c r="AV29" s="217" t="str">
        <f>'Housing benefits'!AV26</f>
        <v>-</v>
      </c>
      <c r="AW29" s="217" t="str">
        <f>'Housing benefits'!AW26</f>
        <v>-</v>
      </c>
      <c r="AX29" s="217" t="str">
        <f>'Housing benefits'!AX26</f>
        <v>-</v>
      </c>
      <c r="AY29" s="217" t="str">
        <f>'Housing benefits'!AY26</f>
        <v>-</v>
      </c>
      <c r="AZ29" s="217" t="str">
        <f>'Housing benefits'!AZ26</f>
        <v>-</v>
      </c>
      <c r="BA29" s="217" t="str">
        <f>'Housing benefits'!BA26</f>
        <v>-</v>
      </c>
      <c r="BB29" s="217" t="str">
        <f>'Housing benefits'!BB26</f>
        <v>-</v>
      </c>
      <c r="BC29" s="217" t="str">
        <f>'Housing benefits'!BC26</f>
        <v>-</v>
      </c>
      <c r="BD29" s="217" t="str">
        <f>'Housing benefits'!BD26</f>
        <v>-</v>
      </c>
      <c r="BE29" s="217" t="str">
        <f>'Housing benefits'!BE26</f>
        <v>-</v>
      </c>
      <c r="BF29" s="217" t="str">
        <f>'Housing benefits'!BF26</f>
        <v>-</v>
      </c>
      <c r="BG29" s="217" t="str">
        <f>'Housing benefits'!BG26</f>
        <v>-</v>
      </c>
      <c r="BH29" s="217" t="str">
        <f>'Housing benefits'!BH26</f>
        <v>-</v>
      </c>
      <c r="BI29" s="217" t="str">
        <f>'Housing benefits'!BI26</f>
        <v>-</v>
      </c>
      <c r="BJ29" s="217" t="str">
        <f>'Housing benefits'!BJ26</f>
        <v>-</v>
      </c>
      <c r="BK29" s="217" t="str">
        <f>'Housing benefits'!BK26</f>
        <v>-</v>
      </c>
      <c r="BL29" s="217">
        <f>'Housing benefits'!BL26</f>
        <v>99.45993897531325</v>
      </c>
      <c r="BM29" s="217">
        <f>'Housing benefits'!BM26</f>
        <v>126.1038655767793</v>
      </c>
      <c r="BN29" s="217">
        <f>'Housing benefits'!BN26</f>
        <v>152.98604032937789</v>
      </c>
      <c r="BO29" s="217">
        <f>'Housing benefits'!BO26</f>
        <v>179.42766398503792</v>
      </c>
      <c r="BP29" s="217">
        <f>'Housing benefits'!BP26</f>
        <v>220.87045793975454</v>
      </c>
      <c r="BQ29" s="217">
        <f>'Housing benefits'!BQ26</f>
        <v>252.27197576665208</v>
      </c>
      <c r="BR29" s="217">
        <f>'Housing benefits'!BR26</f>
        <v>274.23709589580255</v>
      </c>
      <c r="BS29" s="217">
        <f>'Housing benefits'!BS26</f>
        <v>300.25519274908095</v>
      </c>
      <c r="BT29" s="217">
        <f>'Housing benefits'!BT26</f>
        <v>302.12204374352308</v>
      </c>
      <c r="BU29" s="217">
        <f>'Housing benefits'!BU26</f>
        <v>285.93220021424474</v>
      </c>
      <c r="BV29" s="217">
        <f>'Housing benefits'!BV26</f>
        <v>307.00938115698864</v>
      </c>
      <c r="BW29" s="217">
        <f>'Housing benefits'!BW26</f>
        <v>345.25748577713114</v>
      </c>
      <c r="BX29" s="217">
        <f>'Housing benefits'!BX26</f>
        <v>420.80895447009993</v>
      </c>
      <c r="BY29" s="217">
        <f>'Housing benefits'!BY26</f>
        <v>500.69367743036167</v>
      </c>
      <c r="BZ29" s="217">
        <f>'Housing benefits'!BZ26</f>
        <v>662.28603794986986</v>
      </c>
      <c r="CA29" s="217">
        <f>'Housing benefits'!CA26</f>
        <v>717.35574212154904</v>
      </c>
      <c r="CB29" s="217">
        <f>'Housing benefits'!CB26</f>
        <v>739.65849521805478</v>
      </c>
      <c r="CC29" s="217">
        <f>'Housing benefits'!CC26</f>
        <v>439.11588047157119</v>
      </c>
      <c r="CD29" s="217">
        <f>'Housing benefits'!CD26</f>
        <v>416.50829221649246</v>
      </c>
      <c r="CE29" s="217">
        <f>'Housing benefits'!CE26</f>
        <v>427.59293875568648</v>
      </c>
      <c r="CF29" s="218">
        <f>'Housing benefits'!CF26</f>
        <v>435.35446548898466</v>
      </c>
    </row>
    <row r="30" spans="1:84">
      <c r="A30" s="337"/>
      <c r="B30" s="338" t="s">
        <v>494</v>
      </c>
      <c r="AH30" s="217" t="str">
        <f>'Housing benefits'!AH21</f>
        <v>-</v>
      </c>
      <c r="AI30" s="217" t="str">
        <f>'Housing benefits'!AI21</f>
        <v>-</v>
      </c>
      <c r="AJ30" s="217" t="str">
        <f>'Housing benefits'!AJ21</f>
        <v>-</v>
      </c>
      <c r="AK30" s="217" t="str">
        <f>'Housing benefits'!AK21</f>
        <v>-</v>
      </c>
      <c r="AL30" s="217" t="str">
        <f>'Housing benefits'!AL21</f>
        <v>-</v>
      </c>
      <c r="AM30" s="217" t="str">
        <f>'Housing benefits'!AM21</f>
        <v>-</v>
      </c>
      <c r="AN30" s="217" t="str">
        <f>'Housing benefits'!AN21</f>
        <v>-</v>
      </c>
      <c r="AO30" s="217" t="str">
        <f>'Housing benefits'!AO21</f>
        <v>-</v>
      </c>
      <c r="AP30" s="217" t="str">
        <f>'Housing benefits'!AP21</f>
        <v>-</v>
      </c>
      <c r="AQ30" s="217" t="str">
        <f>'Housing benefits'!AQ21</f>
        <v>-</v>
      </c>
      <c r="AR30" s="217" t="str">
        <f>'Housing benefits'!AR21</f>
        <v>-</v>
      </c>
      <c r="AS30" s="217" t="str">
        <f>'Housing benefits'!AS21</f>
        <v>-</v>
      </c>
      <c r="AT30" s="217" t="str">
        <f>'Housing benefits'!AT21</f>
        <v>-</v>
      </c>
      <c r="AU30" s="217" t="str">
        <f>'Housing benefits'!AU21</f>
        <v>-</v>
      </c>
      <c r="AV30" s="217" t="str">
        <f>'Housing benefits'!AV21</f>
        <v>-</v>
      </c>
      <c r="AW30" s="217" t="str">
        <f>'Housing benefits'!AW21</f>
        <v>-</v>
      </c>
      <c r="AX30" s="217" t="str">
        <f>'Housing benefits'!AX21</f>
        <v>-</v>
      </c>
      <c r="AY30" s="217" t="str">
        <f>'Housing benefits'!AY21</f>
        <v>-</v>
      </c>
      <c r="AZ30" s="217" t="str">
        <f>'Housing benefits'!AZ21</f>
        <v>-</v>
      </c>
      <c r="BA30" s="217" t="str">
        <f>'Housing benefits'!BA21</f>
        <v>-</v>
      </c>
      <c r="BB30" s="217" t="str">
        <f>'Housing benefits'!BB21</f>
        <v>-</v>
      </c>
      <c r="BC30" s="217" t="str">
        <f>'Housing benefits'!BC21</f>
        <v>-</v>
      </c>
      <c r="BD30" s="217" t="str">
        <f>'Housing benefits'!BD21</f>
        <v>-</v>
      </c>
      <c r="BE30" s="217" t="str">
        <f>'Housing benefits'!BE21</f>
        <v>-</v>
      </c>
      <c r="BF30" s="217" t="str">
        <f>'Housing benefits'!BF21</f>
        <v>-</v>
      </c>
      <c r="BG30" s="217" t="str">
        <f>'Housing benefits'!BG21</f>
        <v>-</v>
      </c>
      <c r="BH30" s="217" t="str">
        <f>'Housing benefits'!BH21</f>
        <v>-</v>
      </c>
      <c r="BI30" s="217" t="str">
        <f>'Housing benefits'!BI21</f>
        <v>-</v>
      </c>
      <c r="BJ30" s="217" t="str">
        <f>'Housing benefits'!BJ21</f>
        <v>-</v>
      </c>
      <c r="BK30" s="217" t="str">
        <f>'Housing benefits'!BK21</f>
        <v>-</v>
      </c>
      <c r="BL30" s="217">
        <f>'Housing benefits'!BL21</f>
        <v>4476.9210732179572</v>
      </c>
      <c r="BM30" s="217">
        <f>'Housing benefits'!BM21</f>
        <v>5069.1288261388017</v>
      </c>
      <c r="BN30" s="217">
        <f>'Housing benefits'!BN21</f>
        <v>5380.0316400709962</v>
      </c>
      <c r="BO30" s="217">
        <f>'Housing benefits'!BO21</f>
        <v>5751.430097558853</v>
      </c>
      <c r="BP30" s="217">
        <f>'Housing benefits'!BP21</f>
        <v>6054.4950272257229</v>
      </c>
      <c r="BQ30" s="217">
        <f>'Housing benefits'!BQ21</f>
        <v>6194.2714010260988</v>
      </c>
      <c r="BR30" s="217">
        <f>'Housing benefits'!BR21</f>
        <v>6678.1472903271933</v>
      </c>
      <c r="BS30" s="217">
        <f>'Housing benefits'!BS21</f>
        <v>6946.5151764190032</v>
      </c>
      <c r="BT30" s="217">
        <f>'Housing benefits'!BT21</f>
        <v>6870.0617211736808</v>
      </c>
      <c r="BU30" s="217">
        <f>'Housing benefits'!BU21</f>
        <v>6679.3883075615377</v>
      </c>
      <c r="BV30" s="217">
        <f>'Housing benefits'!BV21</f>
        <v>6268.7171839573311</v>
      </c>
      <c r="BW30" s="217">
        <f>'Housing benefits'!BW21</f>
        <v>5669.1485899978188</v>
      </c>
      <c r="BX30" s="217">
        <f>'Housing benefits'!BX21</f>
        <v>5431.8340381891176</v>
      </c>
      <c r="BY30" s="217">
        <f>'Housing benefits'!BY21</f>
        <v>5035.5088229492994</v>
      </c>
      <c r="BZ30" s="217">
        <f>'Housing benefits'!BZ21</f>
        <v>4750.5160676256646</v>
      </c>
      <c r="CA30" s="217">
        <f>'Housing benefits'!CA21</f>
        <v>4490.0922733149009</v>
      </c>
      <c r="CB30" s="217">
        <f>'Housing benefits'!CB21</f>
        <v>4485.7431263308017</v>
      </c>
      <c r="CC30" s="217">
        <f>'Housing benefits'!CC21</f>
        <v>3998.2854255397592</v>
      </c>
      <c r="CD30" s="217">
        <f>'Housing benefits'!CD21</f>
        <v>3838.4423947362616</v>
      </c>
      <c r="CE30" s="217">
        <f>'Housing benefits'!CE21</f>
        <v>3637.2948828612143</v>
      </c>
      <c r="CF30" s="218">
        <f>'Housing benefits'!CF21</f>
        <v>2814.2987770859258</v>
      </c>
    </row>
    <row r="31" spans="1:84">
      <c r="A31" s="337"/>
      <c r="B31" s="252" t="s">
        <v>495</v>
      </c>
      <c r="AH31" s="217"/>
      <c r="AI31" s="217"/>
      <c r="AJ31" s="217"/>
      <c r="AK31" s="217"/>
      <c r="AL31" s="217"/>
      <c r="AM31" s="217"/>
      <c r="AN31" s="217"/>
      <c r="AO31" s="217"/>
      <c r="AP31" s="217"/>
      <c r="AQ31" s="217"/>
      <c r="AR31" s="217"/>
      <c r="AS31" s="217"/>
      <c r="AT31" s="217"/>
      <c r="AU31" s="217"/>
      <c r="AV31" s="217"/>
      <c r="AW31" s="217"/>
      <c r="AX31" s="217"/>
      <c r="AY31" s="217"/>
      <c r="AZ31" s="217"/>
      <c r="BA31" s="217"/>
      <c r="BB31" s="217"/>
      <c r="BC31" s="217"/>
      <c r="BD31" s="217"/>
      <c r="BE31" s="217"/>
      <c r="BF31" s="217"/>
      <c r="BG31" s="217"/>
      <c r="BH31" s="217"/>
      <c r="BI31" s="217"/>
      <c r="BJ31" s="217"/>
      <c r="BK31" s="217"/>
      <c r="BL31" s="217"/>
      <c r="BM31" s="217"/>
      <c r="BN31" s="217"/>
      <c r="BO31" s="217"/>
      <c r="BP31" s="217"/>
      <c r="BQ31" s="217"/>
      <c r="BR31" s="217"/>
      <c r="BS31" s="217"/>
      <c r="BT31" s="217"/>
      <c r="BU31" s="217"/>
      <c r="BV31" s="217"/>
      <c r="BW31" s="217"/>
      <c r="BX31" s="217"/>
      <c r="BY31" s="217"/>
      <c r="BZ31" s="217"/>
      <c r="CA31" s="217"/>
      <c r="CB31" s="217"/>
      <c r="CC31" s="217"/>
      <c r="CD31" s="217"/>
      <c r="CE31" s="217"/>
      <c r="CF31" s="218"/>
    </row>
    <row r="32" spans="1:84" s="343" customFormat="1">
      <c r="A32" s="341"/>
      <c r="B32" s="342" t="s">
        <v>496</v>
      </c>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4"/>
      <c r="AD32" s="344"/>
      <c r="AE32" s="344"/>
      <c r="AF32" s="344"/>
      <c r="AG32" s="344"/>
      <c r="AH32" s="345">
        <f>'Housing benefits'!AH34</f>
        <v>51.497172727332845</v>
      </c>
      <c r="AI32" s="345">
        <f>'Housing benefits'!AI34</f>
        <v>56.414147956273574</v>
      </c>
      <c r="AJ32" s="345">
        <f>'Housing benefits'!AJ34</f>
        <v>72.615417878922116</v>
      </c>
      <c r="AK32" s="345">
        <f>'Housing benefits'!AK34</f>
        <v>117.78692276529311</v>
      </c>
      <c r="AL32" s="345">
        <f>'Housing benefits'!AL34</f>
        <v>151.22362386540289</v>
      </c>
      <c r="AM32" s="345">
        <f>'Housing benefits'!AM34</f>
        <v>178.70507247687672</v>
      </c>
      <c r="AN32" s="345">
        <f>'Housing benefits'!AN34</f>
        <v>201.80019075346371</v>
      </c>
      <c r="AO32" s="345">
        <f>'Housing benefits'!AO34</f>
        <v>225.35883833034222</v>
      </c>
      <c r="AP32" s="345">
        <f>'Housing benefits'!AP34</f>
        <v>242.96586799409306</v>
      </c>
      <c r="AQ32" s="345">
        <f>'Housing benefits'!AQ34</f>
        <v>251.3770479196252</v>
      </c>
      <c r="AR32" s="345">
        <f>'Housing benefits'!AR34</f>
        <v>219.61099999999999</v>
      </c>
      <c r="AS32" s="345">
        <f>'Housing benefits'!AS34</f>
        <v>302.30599999999998</v>
      </c>
      <c r="AT32" s="345">
        <f>'Housing benefits'!AT34</f>
        <v>415.50300000000004</v>
      </c>
      <c r="AU32" s="345">
        <f>'Housing benefits'!AU34</f>
        <v>549.82100000000003</v>
      </c>
      <c r="AV32" s="345">
        <f>'Housing benefits'!AV34</f>
        <v>722.96500000000003</v>
      </c>
      <c r="AW32" s="345">
        <f>'Housing benefits'!AW34</f>
        <v>963.53300000000002</v>
      </c>
      <c r="AX32" s="345">
        <f>'Housing benefits'!AX34</f>
        <v>1237.7020586775143</v>
      </c>
      <c r="AY32" s="345">
        <f>'Housing benefits'!AY34</f>
        <v>1440.7675679371928</v>
      </c>
      <c r="AZ32" s="345">
        <f>'Housing benefits'!AZ34</f>
        <v>1632.1173192887268</v>
      </c>
      <c r="BA32" s="345">
        <f>'Housing benefits'!BA34</f>
        <v>1783.2014949487759</v>
      </c>
      <c r="BB32" s="345">
        <f>'Housing benefits'!BB34</f>
        <v>1966.2753495570933</v>
      </c>
      <c r="BC32" s="345">
        <f>'Housing benefits'!BC34</f>
        <v>2143.4684371455282</v>
      </c>
      <c r="BD32" s="345">
        <f>'Housing benefits'!BD34</f>
        <v>2303.1767229957381</v>
      </c>
      <c r="BE32" s="345">
        <f>'Housing benefits'!BE34</f>
        <v>2531.7035246192022</v>
      </c>
      <c r="BF32" s="345">
        <f>'Housing benefits'!BF34</f>
        <v>2999.4614887041653</v>
      </c>
      <c r="BG32" s="345">
        <f>'Housing benefits'!BG34</f>
        <v>2966.6712049912694</v>
      </c>
      <c r="BH32" s="345">
        <f>'Housing benefits'!BH34</f>
        <v>3201.5130041258617</v>
      </c>
      <c r="BI32" s="345">
        <f>'Housing benefits'!BI34</f>
        <v>3472.5465205192463</v>
      </c>
      <c r="BJ32" s="345">
        <f>'Housing benefits'!BJ34</f>
        <v>3760.9241738617989</v>
      </c>
      <c r="BK32" s="345">
        <f>'Housing benefits'!BK34</f>
        <v>3996.4280011900032</v>
      </c>
      <c r="BL32" s="345">
        <v>0</v>
      </c>
      <c r="BM32" s="345">
        <v>0</v>
      </c>
      <c r="BN32" s="345">
        <v>0</v>
      </c>
      <c r="BO32" s="345">
        <v>0</v>
      </c>
      <c r="BP32" s="345">
        <v>0</v>
      </c>
      <c r="BQ32" s="345">
        <v>0</v>
      </c>
      <c r="BR32" s="345">
        <v>0</v>
      </c>
      <c r="BS32" s="345">
        <v>0</v>
      </c>
      <c r="BT32" s="345">
        <v>0</v>
      </c>
      <c r="BU32" s="345">
        <v>0</v>
      </c>
      <c r="BV32" s="345">
        <v>0</v>
      </c>
      <c r="BW32" s="345">
        <v>0</v>
      </c>
      <c r="BX32" s="345">
        <v>0</v>
      </c>
      <c r="BY32" s="345">
        <v>0</v>
      </c>
      <c r="BZ32" s="345">
        <v>0</v>
      </c>
      <c r="CA32" s="345">
        <v>0</v>
      </c>
      <c r="CB32" s="345">
        <v>0</v>
      </c>
      <c r="CC32" s="345">
        <v>0</v>
      </c>
      <c r="CD32" s="345">
        <v>0</v>
      </c>
      <c r="CE32" s="345">
        <v>0</v>
      </c>
      <c r="CF32" s="346">
        <v>0</v>
      </c>
    </row>
    <row r="33" spans="1:84" ht="24" customHeight="1">
      <c r="A33" s="337"/>
      <c r="B33" s="247" t="s">
        <v>497</v>
      </c>
      <c r="D33" s="207"/>
      <c r="E33" s="207"/>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29">
        <f t="shared" ref="BR33:CD33" si="7">SUM(BR34:BR35)</f>
        <v>8.5842064338530673</v>
      </c>
      <c r="BS33" s="229">
        <f t="shared" si="7"/>
        <v>15.913092580289941</v>
      </c>
      <c r="BT33" s="229">
        <f t="shared" si="7"/>
        <v>269.74663581413091</v>
      </c>
      <c r="BU33" s="229">
        <f t="shared" si="7"/>
        <v>650.3859764442318</v>
      </c>
      <c r="BV33" s="229">
        <f t="shared" si="7"/>
        <v>1728.9289168529904</v>
      </c>
      <c r="BW33" s="229">
        <f t="shared" si="7"/>
        <v>5052.8600310154125</v>
      </c>
      <c r="BX33" s="229">
        <f t="shared" si="7"/>
        <v>8331.7081912173489</v>
      </c>
      <c r="BY33" s="229">
        <f t="shared" si="7"/>
        <v>12063.376696837979</v>
      </c>
      <c r="BZ33" s="229">
        <f t="shared" si="7"/>
        <v>14533.308267399614</v>
      </c>
      <c r="CA33" s="229">
        <f t="shared" si="7"/>
        <v>18937.306734119775</v>
      </c>
      <c r="CB33" s="229">
        <f t="shared" si="7"/>
        <v>23504.307854929666</v>
      </c>
      <c r="CC33" s="229">
        <f t="shared" si="7"/>
        <v>27915.025553986379</v>
      </c>
      <c r="CD33" s="229">
        <f t="shared" si="7"/>
        <v>30726.367661224485</v>
      </c>
      <c r="CE33" s="229">
        <f>SUM(CE34:CE35)</f>
        <v>32899.529027042852</v>
      </c>
      <c r="CF33" s="270">
        <f>SUM(CF34:CF35)</f>
        <v>36794.029753507704</v>
      </c>
    </row>
    <row r="34" spans="1:84" s="343" customFormat="1">
      <c r="A34" s="341"/>
      <c r="B34" s="252" t="s">
        <v>498</v>
      </c>
      <c r="C34" s="207"/>
      <c r="D34" s="229"/>
      <c r="E34" s="229"/>
      <c r="F34" s="229"/>
      <c r="G34" s="229"/>
      <c r="H34" s="229"/>
      <c r="I34" s="229"/>
      <c r="J34" s="229"/>
      <c r="K34" s="229"/>
      <c r="L34" s="229"/>
      <c r="M34" s="229"/>
      <c r="N34" s="229"/>
      <c r="O34" s="229"/>
      <c r="P34" s="229"/>
      <c r="Q34" s="229"/>
      <c r="R34" s="229"/>
      <c r="S34" s="229"/>
      <c r="T34" s="229"/>
      <c r="U34" s="229"/>
      <c r="V34" s="229"/>
      <c r="W34" s="229"/>
      <c r="X34" s="229"/>
      <c r="Y34" s="229"/>
      <c r="Z34" s="229"/>
      <c r="AA34" s="229"/>
      <c r="AB34" s="229"/>
      <c r="AC34" s="229"/>
      <c r="AD34" s="229"/>
      <c r="AE34" s="229"/>
      <c r="AF34" s="229"/>
      <c r="AG34" s="229"/>
      <c r="AH34" s="217"/>
      <c r="AI34" s="217"/>
      <c r="AJ34" s="217"/>
      <c r="AK34" s="217"/>
      <c r="AL34" s="217"/>
      <c r="AM34" s="217"/>
      <c r="AN34" s="217"/>
      <c r="AO34" s="217"/>
      <c r="AP34" s="217"/>
      <c r="AQ34" s="217"/>
      <c r="AR34" s="217"/>
      <c r="AS34" s="217"/>
      <c r="AT34" s="217"/>
      <c r="AU34" s="217"/>
      <c r="AV34" s="217"/>
      <c r="AW34" s="217"/>
      <c r="AX34" s="217"/>
      <c r="AY34" s="217"/>
      <c r="AZ34" s="217"/>
      <c r="BA34" s="217"/>
      <c r="BB34" s="217"/>
      <c r="BC34" s="217"/>
      <c r="BD34" s="217"/>
      <c r="BE34" s="217"/>
      <c r="BF34" s="217"/>
      <c r="BG34" s="217"/>
      <c r="BH34" s="217"/>
      <c r="BI34" s="217"/>
      <c r="BJ34" s="217"/>
      <c r="BK34" s="217"/>
      <c r="BL34" s="217"/>
      <c r="BM34" s="217"/>
      <c r="BN34" s="217"/>
      <c r="BO34" s="217"/>
      <c r="BP34" s="217"/>
      <c r="BQ34" s="217"/>
      <c r="BR34" s="217">
        <v>8.5842064338530673</v>
      </c>
      <c r="BS34" s="217">
        <v>15.913092580289941</v>
      </c>
      <c r="BT34" s="217">
        <v>216.88252404106768</v>
      </c>
      <c r="BU34" s="217">
        <v>413.66593266033817</v>
      </c>
      <c r="BV34" s="217">
        <v>1125.1525304895706</v>
      </c>
      <c r="BW34" s="217">
        <v>3375.0910555535684</v>
      </c>
      <c r="BX34" s="217">
        <v>5889.0626066096038</v>
      </c>
      <c r="BY34" s="217">
        <v>8225.035058370162</v>
      </c>
      <c r="BZ34" s="217">
        <v>9700.0837097361291</v>
      </c>
      <c r="CA34" s="217">
        <v>12853.598366082848</v>
      </c>
      <c r="CB34" s="217">
        <v>15716.552768169035</v>
      </c>
      <c r="CC34" s="217">
        <v>18562.329909278837</v>
      </c>
      <c r="CD34" s="217">
        <v>20303.578810114937</v>
      </c>
      <c r="CE34" s="217">
        <v>21612.14266254117</v>
      </c>
      <c r="CF34" s="218">
        <v>24151.786142946978</v>
      </c>
    </row>
    <row r="35" spans="1:84" s="343" customFormat="1">
      <c r="A35" s="341"/>
      <c r="B35" s="338" t="s">
        <v>499</v>
      </c>
      <c r="C35" s="207"/>
      <c r="D35" s="229"/>
      <c r="E35" s="229"/>
      <c r="F35" s="229"/>
      <c r="G35" s="229"/>
      <c r="H35" s="229"/>
      <c r="I35" s="229"/>
      <c r="J35" s="229"/>
      <c r="K35" s="229"/>
      <c r="L35" s="229"/>
      <c r="M35" s="229"/>
      <c r="N35" s="229"/>
      <c r="O35" s="229"/>
      <c r="P35" s="229"/>
      <c r="Q35" s="229"/>
      <c r="R35" s="229"/>
      <c r="S35" s="229"/>
      <c r="T35" s="229"/>
      <c r="U35" s="229"/>
      <c r="V35" s="229"/>
      <c r="W35" s="229"/>
      <c r="X35" s="229"/>
      <c r="Y35" s="229"/>
      <c r="Z35" s="229"/>
      <c r="AA35" s="229"/>
      <c r="AB35" s="229"/>
      <c r="AC35" s="229"/>
      <c r="AD35" s="229"/>
      <c r="AE35" s="229"/>
      <c r="AF35" s="229"/>
      <c r="AG35" s="229"/>
      <c r="AH35" s="217"/>
      <c r="AI35" s="217"/>
      <c r="AJ35" s="217"/>
      <c r="AK35" s="217"/>
      <c r="AL35" s="217"/>
      <c r="AM35" s="217"/>
      <c r="AN35" s="217"/>
      <c r="AO35" s="217"/>
      <c r="AP35" s="217"/>
      <c r="AQ35" s="217"/>
      <c r="AR35" s="217"/>
      <c r="AS35" s="217"/>
      <c r="AT35" s="217"/>
      <c r="AU35" s="217"/>
      <c r="AV35" s="217"/>
      <c r="AW35" s="217"/>
      <c r="AX35" s="217"/>
      <c r="AY35" s="217"/>
      <c r="AZ35" s="217"/>
      <c r="BA35" s="217"/>
      <c r="BB35" s="217"/>
      <c r="BC35" s="217"/>
      <c r="BD35" s="217"/>
      <c r="BE35" s="217"/>
      <c r="BF35" s="217"/>
      <c r="BG35" s="217"/>
      <c r="BH35" s="217"/>
      <c r="BI35" s="217"/>
      <c r="BJ35" s="217"/>
      <c r="BK35" s="217"/>
      <c r="BL35" s="217"/>
      <c r="BM35" s="217"/>
      <c r="BN35" s="217"/>
      <c r="BO35" s="217"/>
      <c r="BP35" s="217"/>
      <c r="BQ35" s="217"/>
      <c r="BR35" s="217">
        <v>0</v>
      </c>
      <c r="BS35" s="217">
        <v>0</v>
      </c>
      <c r="BT35" s="217">
        <v>52.864111773063229</v>
      </c>
      <c r="BU35" s="217">
        <v>236.72004378389357</v>
      </c>
      <c r="BV35" s="217">
        <v>603.77638636341965</v>
      </c>
      <c r="BW35" s="217">
        <v>1677.7689754618443</v>
      </c>
      <c r="BX35" s="217">
        <v>2442.6455846077447</v>
      </c>
      <c r="BY35" s="217">
        <v>3838.3416384678167</v>
      </c>
      <c r="BZ35" s="217">
        <v>4833.2245576634859</v>
      </c>
      <c r="CA35" s="217">
        <v>6083.7083680369269</v>
      </c>
      <c r="CB35" s="217">
        <v>7787.7550867606315</v>
      </c>
      <c r="CC35" s="217">
        <v>9352.6956447075427</v>
      </c>
      <c r="CD35" s="217">
        <v>10422.788851109548</v>
      </c>
      <c r="CE35" s="217">
        <v>11287.386364501679</v>
      </c>
      <c r="CF35" s="218">
        <v>12642.243610560727</v>
      </c>
    </row>
    <row r="36" spans="1:84" s="343" customFormat="1" ht="24" customHeight="1" thickBot="1">
      <c r="A36" s="341"/>
      <c r="B36" s="247" t="s">
        <v>500</v>
      </c>
      <c r="C36" s="207"/>
      <c r="D36" s="229"/>
      <c r="E36" s="229"/>
      <c r="F36" s="229"/>
      <c r="G36" s="229"/>
      <c r="H36" s="229"/>
      <c r="I36" s="229"/>
      <c r="J36" s="229"/>
      <c r="K36" s="229"/>
      <c r="L36" s="229"/>
      <c r="M36" s="229"/>
      <c r="N36" s="229"/>
      <c r="O36" s="229"/>
      <c r="P36" s="229"/>
      <c r="Q36" s="229"/>
      <c r="R36" s="229"/>
      <c r="S36" s="229"/>
      <c r="T36" s="229"/>
      <c r="U36" s="229"/>
      <c r="V36" s="229"/>
      <c r="W36" s="229"/>
      <c r="X36" s="229"/>
      <c r="Y36" s="229"/>
      <c r="Z36" s="229"/>
      <c r="AA36" s="229"/>
      <c r="AB36" s="229"/>
      <c r="AC36" s="229"/>
      <c r="AD36" s="229"/>
      <c r="AE36" s="229"/>
      <c r="AF36" s="229"/>
      <c r="AG36" s="229"/>
      <c r="AH36" s="217"/>
      <c r="AI36" s="217"/>
      <c r="AJ36" s="217"/>
      <c r="AK36" s="217"/>
      <c r="AL36" s="217"/>
      <c r="AM36" s="217"/>
      <c r="AN36" s="217"/>
      <c r="AO36" s="217"/>
      <c r="AP36" s="217"/>
      <c r="AQ36" s="217"/>
      <c r="AR36" s="217"/>
      <c r="AS36" s="217"/>
      <c r="AT36" s="217"/>
      <c r="AU36" s="217"/>
      <c r="AV36" s="217"/>
      <c r="AW36" s="217"/>
      <c r="AX36" s="217"/>
      <c r="AY36" s="217"/>
      <c r="AZ36" s="217"/>
      <c r="BA36" s="217"/>
      <c r="BB36" s="217"/>
      <c r="BC36" s="217"/>
      <c r="BD36" s="217"/>
      <c r="BE36" s="217"/>
      <c r="BF36" s="217"/>
      <c r="BG36" s="217"/>
      <c r="BH36" s="217"/>
      <c r="BI36" s="217"/>
      <c r="BJ36" s="217"/>
      <c r="BK36" s="217"/>
      <c r="BL36" s="217"/>
      <c r="BM36" s="217"/>
      <c r="BN36" s="217"/>
      <c r="BO36" s="217"/>
      <c r="BP36" s="217"/>
      <c r="BQ36" s="217"/>
      <c r="BR36" s="217"/>
      <c r="BS36" s="217"/>
      <c r="BT36" s="217"/>
      <c r="BU36" s="217"/>
      <c r="BV36" s="217"/>
      <c r="BW36" s="217">
        <v>229.49178641030215</v>
      </c>
      <c r="BX36" s="217">
        <v>403.42348127814699</v>
      </c>
      <c r="BY36" s="217">
        <v>547.68416970292537</v>
      </c>
      <c r="BZ36" s="217">
        <v>683.88049235372534</v>
      </c>
      <c r="CA36" s="217">
        <v>835.96482621014923</v>
      </c>
      <c r="CB36" s="217">
        <v>995.30665306713638</v>
      </c>
      <c r="CC36" s="217">
        <v>1243.3344569720423</v>
      </c>
      <c r="CD36" s="217">
        <v>1347.6865117479854</v>
      </c>
      <c r="CE36" s="217">
        <v>1410.8632707516467</v>
      </c>
      <c r="CF36" s="218">
        <v>1469.073257821633</v>
      </c>
    </row>
    <row r="37" spans="1:84" ht="39.75" customHeight="1">
      <c r="A37" s="341"/>
      <c r="B37" s="205" t="s">
        <v>18</v>
      </c>
      <c r="C37" s="206"/>
      <c r="D37" s="41" t="s">
        <v>190</v>
      </c>
      <c r="E37" s="41" t="s">
        <v>191</v>
      </c>
      <c r="F37" s="41" t="s">
        <v>192</v>
      </c>
      <c r="G37" s="41" t="s">
        <v>193</v>
      </c>
      <c r="H37" s="41" t="s">
        <v>194</v>
      </c>
      <c r="I37" s="41" t="s">
        <v>195</v>
      </c>
      <c r="J37" s="41" t="s">
        <v>196</v>
      </c>
      <c r="K37" s="41" t="s">
        <v>197</v>
      </c>
      <c r="L37" s="41" t="s">
        <v>198</v>
      </c>
      <c r="M37" s="41" t="s">
        <v>199</v>
      </c>
      <c r="N37" s="41" t="s">
        <v>200</v>
      </c>
      <c r="O37" s="41" t="s">
        <v>201</v>
      </c>
      <c r="P37" s="41" t="s">
        <v>202</v>
      </c>
      <c r="Q37" s="41" t="s">
        <v>203</v>
      </c>
      <c r="R37" s="41" t="s">
        <v>204</v>
      </c>
      <c r="S37" s="41" t="s">
        <v>205</v>
      </c>
      <c r="T37" s="41" t="s">
        <v>206</v>
      </c>
      <c r="U37" s="41" t="s">
        <v>207</v>
      </c>
      <c r="V37" s="41" t="s">
        <v>208</v>
      </c>
      <c r="W37" s="41" t="s">
        <v>209</v>
      </c>
      <c r="X37" s="41" t="s">
        <v>210</v>
      </c>
      <c r="Y37" s="41" t="s">
        <v>211</v>
      </c>
      <c r="Z37" s="41" t="s">
        <v>212</v>
      </c>
      <c r="AA37" s="41" t="s">
        <v>213</v>
      </c>
      <c r="AB37" s="41" t="s">
        <v>214</v>
      </c>
      <c r="AC37" s="41" t="s">
        <v>215</v>
      </c>
      <c r="AD37" s="41" t="s">
        <v>216</v>
      </c>
      <c r="AE37" s="41" t="s">
        <v>217</v>
      </c>
      <c r="AF37" s="41" t="s">
        <v>218</v>
      </c>
      <c r="AG37" s="41" t="s">
        <v>219</v>
      </c>
      <c r="AH37" s="41" t="s">
        <v>220</v>
      </c>
      <c r="AI37" s="41" t="s">
        <v>221</v>
      </c>
      <c r="AJ37" s="41" t="s">
        <v>222</v>
      </c>
      <c r="AK37" s="41" t="s">
        <v>223</v>
      </c>
      <c r="AL37" s="41" t="s">
        <v>224</v>
      </c>
      <c r="AM37" s="41" t="s">
        <v>225</v>
      </c>
      <c r="AN37" s="41" t="s">
        <v>226</v>
      </c>
      <c r="AO37" s="41" t="s">
        <v>227</v>
      </c>
      <c r="AP37" s="41" t="s">
        <v>228</v>
      </c>
      <c r="AQ37" s="41" t="s">
        <v>229</v>
      </c>
      <c r="AR37" s="41" t="s">
        <v>230</v>
      </c>
      <c r="AS37" s="41" t="s">
        <v>231</v>
      </c>
      <c r="AT37" s="41" t="s">
        <v>232</v>
      </c>
      <c r="AU37" s="41" t="s">
        <v>233</v>
      </c>
      <c r="AV37" s="41" t="s">
        <v>234</v>
      </c>
      <c r="AW37" s="41" t="s">
        <v>235</v>
      </c>
      <c r="AX37" s="41" t="s">
        <v>236</v>
      </c>
      <c r="AY37" s="41" t="s">
        <v>128</v>
      </c>
      <c r="AZ37" s="41" t="s">
        <v>129</v>
      </c>
      <c r="BA37" s="41" t="s">
        <v>130</v>
      </c>
      <c r="BB37" s="41" t="s">
        <v>131</v>
      </c>
      <c r="BC37" s="41" t="s">
        <v>132</v>
      </c>
      <c r="BD37" s="41" t="s">
        <v>133</v>
      </c>
      <c r="BE37" s="41" t="s">
        <v>134</v>
      </c>
      <c r="BF37" s="41" t="s">
        <v>135</v>
      </c>
      <c r="BG37" s="41" t="s">
        <v>136</v>
      </c>
      <c r="BH37" s="41" t="s">
        <v>137</v>
      </c>
      <c r="BI37" s="41" t="s">
        <v>138</v>
      </c>
      <c r="BJ37" s="41" t="s">
        <v>139</v>
      </c>
      <c r="BK37" s="41" t="s">
        <v>140</v>
      </c>
      <c r="BL37" s="41" t="s">
        <v>141</v>
      </c>
      <c r="BM37" s="41" t="s">
        <v>142</v>
      </c>
      <c r="BN37" s="41" t="s">
        <v>143</v>
      </c>
      <c r="BO37" s="41" t="s">
        <v>144</v>
      </c>
      <c r="BP37" s="41" t="s">
        <v>145</v>
      </c>
      <c r="BQ37" s="41" t="s">
        <v>146</v>
      </c>
      <c r="BR37" s="41" t="s">
        <v>147</v>
      </c>
      <c r="BS37" s="41" t="s">
        <v>148</v>
      </c>
      <c r="BT37" s="41" t="s">
        <v>149</v>
      </c>
      <c r="BU37" s="41" t="s">
        <v>150</v>
      </c>
      <c r="BV37" s="41" t="s">
        <v>151</v>
      </c>
      <c r="BW37" s="41" t="s">
        <v>152</v>
      </c>
      <c r="BX37" s="41" t="s">
        <v>153</v>
      </c>
      <c r="BY37" s="41" t="s">
        <v>154</v>
      </c>
      <c r="BZ37" s="41" t="s">
        <v>155</v>
      </c>
      <c r="CA37" s="41" t="s">
        <v>156</v>
      </c>
      <c r="CB37" s="41" t="s">
        <v>157</v>
      </c>
      <c r="CC37" s="41" t="s">
        <v>158</v>
      </c>
      <c r="CD37" s="41" t="s">
        <v>159</v>
      </c>
      <c r="CE37" s="41" t="s">
        <v>160</v>
      </c>
      <c r="CF37" s="42" t="s">
        <v>161</v>
      </c>
    </row>
    <row r="38" spans="1:84" s="210" customFormat="1">
      <c r="A38" s="341"/>
      <c r="B38" s="50" t="s">
        <v>351</v>
      </c>
      <c r="C38" s="212"/>
      <c r="D38" s="332" t="s">
        <v>163</v>
      </c>
      <c r="E38" s="332" t="s">
        <v>163</v>
      </c>
      <c r="F38" s="332" t="s">
        <v>163</v>
      </c>
      <c r="G38" s="332" t="s">
        <v>163</v>
      </c>
      <c r="H38" s="332" t="s">
        <v>163</v>
      </c>
      <c r="I38" s="332" t="s">
        <v>163</v>
      </c>
      <c r="J38" s="332" t="s">
        <v>163</v>
      </c>
      <c r="K38" s="332" t="s">
        <v>163</v>
      </c>
      <c r="L38" s="332" t="s">
        <v>163</v>
      </c>
      <c r="M38" s="332" t="s">
        <v>163</v>
      </c>
      <c r="N38" s="332" t="s">
        <v>163</v>
      </c>
      <c r="O38" s="332" t="s">
        <v>163</v>
      </c>
      <c r="P38" s="332" t="s">
        <v>163</v>
      </c>
      <c r="Q38" s="332" t="s">
        <v>163</v>
      </c>
      <c r="R38" s="332" t="s">
        <v>163</v>
      </c>
      <c r="S38" s="332" t="s">
        <v>163</v>
      </c>
      <c r="T38" s="332" t="s">
        <v>163</v>
      </c>
      <c r="U38" s="332" t="s">
        <v>163</v>
      </c>
      <c r="V38" s="332" t="s">
        <v>163</v>
      </c>
      <c r="W38" s="332" t="s">
        <v>163</v>
      </c>
      <c r="X38" s="332" t="s">
        <v>163</v>
      </c>
      <c r="Y38" s="332" t="s">
        <v>163</v>
      </c>
      <c r="Z38" s="332" t="s">
        <v>163</v>
      </c>
      <c r="AA38" s="332" t="s">
        <v>163</v>
      </c>
      <c r="AB38" s="332" t="s">
        <v>163</v>
      </c>
      <c r="AC38" s="332" t="s">
        <v>163</v>
      </c>
      <c r="AD38" s="332" t="s">
        <v>163</v>
      </c>
      <c r="AE38" s="332" t="s">
        <v>163</v>
      </c>
      <c r="AF38" s="332" t="s">
        <v>163</v>
      </c>
      <c r="AG38" s="332" t="s">
        <v>163</v>
      </c>
      <c r="AH38" s="332" t="s">
        <v>163</v>
      </c>
      <c r="AI38" s="332" t="s">
        <v>163</v>
      </c>
      <c r="AJ38" s="332" t="s">
        <v>163</v>
      </c>
      <c r="AK38" s="332" t="s">
        <v>163</v>
      </c>
      <c r="AL38" s="332" t="s">
        <v>163</v>
      </c>
      <c r="AM38" s="332" t="s">
        <v>163</v>
      </c>
      <c r="AN38" s="332" t="s">
        <v>163</v>
      </c>
      <c r="AO38" s="332" t="s">
        <v>163</v>
      </c>
      <c r="AP38" s="332" t="s">
        <v>163</v>
      </c>
      <c r="AQ38" s="332" t="s">
        <v>163</v>
      </c>
      <c r="AR38" s="332" t="s">
        <v>163</v>
      </c>
      <c r="AS38" s="332" t="s">
        <v>163</v>
      </c>
      <c r="AT38" s="332" t="s">
        <v>163</v>
      </c>
      <c r="AU38" s="332" t="s">
        <v>163</v>
      </c>
      <c r="AV38" s="332" t="s">
        <v>163</v>
      </c>
      <c r="AW38" s="332" t="s">
        <v>163</v>
      </c>
      <c r="AX38" s="332" t="s">
        <v>163</v>
      </c>
      <c r="AY38" s="332" t="s">
        <v>163</v>
      </c>
      <c r="AZ38" s="332" t="s">
        <v>163</v>
      </c>
      <c r="BA38" s="332" t="s">
        <v>163</v>
      </c>
      <c r="BB38" s="332" t="s">
        <v>163</v>
      </c>
      <c r="BC38" s="332" t="s">
        <v>163</v>
      </c>
      <c r="BD38" s="332" t="s">
        <v>163</v>
      </c>
      <c r="BE38" s="332" t="s">
        <v>163</v>
      </c>
      <c r="BF38" s="332" t="s">
        <v>163</v>
      </c>
      <c r="BG38" s="332" t="s">
        <v>163</v>
      </c>
      <c r="BH38" s="332" t="s">
        <v>163</v>
      </c>
      <c r="BI38" s="332" t="s">
        <v>163</v>
      </c>
      <c r="BJ38" s="332" t="s">
        <v>163</v>
      </c>
      <c r="BK38" s="332" t="s">
        <v>163</v>
      </c>
      <c r="BL38" s="332" t="s">
        <v>163</v>
      </c>
      <c r="BM38" s="332" t="s">
        <v>163</v>
      </c>
      <c r="BN38" s="332" t="s">
        <v>163</v>
      </c>
      <c r="BO38" s="332" t="s">
        <v>163</v>
      </c>
      <c r="BP38" s="332" t="s">
        <v>163</v>
      </c>
      <c r="BQ38" s="332" t="s">
        <v>163</v>
      </c>
      <c r="BR38" s="332" t="s">
        <v>163</v>
      </c>
      <c r="BS38" s="332" t="s">
        <v>163</v>
      </c>
      <c r="BT38" s="332" t="s">
        <v>163</v>
      </c>
      <c r="BU38" s="332" t="s">
        <v>163</v>
      </c>
      <c r="BV38" s="332" t="s">
        <v>163</v>
      </c>
      <c r="BW38" s="332" t="s">
        <v>163</v>
      </c>
      <c r="BX38" s="332" t="s">
        <v>163</v>
      </c>
      <c r="BY38" s="332" t="s">
        <v>163</v>
      </c>
      <c r="BZ38" s="332" t="s">
        <v>163</v>
      </c>
      <c r="CA38" s="332" t="s">
        <v>164</v>
      </c>
      <c r="CB38" s="332" t="s">
        <v>164</v>
      </c>
      <c r="CC38" s="332" t="s">
        <v>164</v>
      </c>
      <c r="CD38" s="332" t="s">
        <v>164</v>
      </c>
      <c r="CE38" s="332" t="s">
        <v>164</v>
      </c>
      <c r="CF38" s="333" t="s">
        <v>164</v>
      </c>
    </row>
    <row r="39" spans="1:84" ht="26.25" customHeight="1">
      <c r="A39" s="334"/>
      <c r="B39" s="228" t="s">
        <v>176</v>
      </c>
      <c r="C39" s="347"/>
      <c r="D39" s="335"/>
      <c r="E39" s="335"/>
      <c r="F39" s="335"/>
      <c r="G39" s="335"/>
      <c r="H39" s="335"/>
      <c r="I39" s="335"/>
      <c r="J39" s="335"/>
      <c r="K39" s="335"/>
      <c r="L39" s="335"/>
      <c r="M39" s="335"/>
      <c r="N39" s="335"/>
      <c r="O39" s="335"/>
      <c r="P39" s="335"/>
      <c r="Q39" s="335"/>
      <c r="R39" s="335"/>
      <c r="S39" s="335"/>
      <c r="T39" s="335"/>
      <c r="U39" s="335"/>
      <c r="V39" s="335"/>
      <c r="W39" s="335"/>
      <c r="X39" s="335"/>
      <c r="Y39" s="335"/>
      <c r="Z39" s="335"/>
      <c r="AA39" s="335"/>
      <c r="AB39" s="335"/>
      <c r="AC39" s="335"/>
      <c r="AD39" s="335"/>
      <c r="AE39" s="335"/>
      <c r="AF39" s="335"/>
      <c r="AG39" s="335"/>
      <c r="AH39" s="335">
        <v>13279.1473281825</v>
      </c>
      <c r="AI39" s="335">
        <v>12609.041273673363</v>
      </c>
      <c r="AJ39" s="335">
        <v>12147.642138677944</v>
      </c>
      <c r="AK39" s="335">
        <v>12886.034900313489</v>
      </c>
      <c r="AL39" s="335">
        <v>13373.112015370962</v>
      </c>
      <c r="AM39" s="335">
        <v>13725.052976137353</v>
      </c>
      <c r="AN39" s="335">
        <v>14752.538480037632</v>
      </c>
      <c r="AO39" s="335">
        <v>15646.145602169701</v>
      </c>
      <c r="AP39" s="335">
        <v>17033.495162855237</v>
      </c>
      <c r="AQ39" s="335">
        <v>17933.233781531286</v>
      </c>
      <c r="AR39" s="335">
        <v>18701.845830329596</v>
      </c>
      <c r="AS39" s="335">
        <v>19725.341072370473</v>
      </c>
      <c r="AT39" s="335">
        <v>21281.342334645731</v>
      </c>
      <c r="AU39" s="335">
        <v>25030.97276663845</v>
      </c>
      <c r="AV39" s="335">
        <v>29291.171505149665</v>
      </c>
      <c r="AW39" s="335">
        <v>33822.473944809622</v>
      </c>
      <c r="AX39" s="335">
        <v>37129.500334781922</v>
      </c>
      <c r="AY39" s="335">
        <v>38987.174483342955</v>
      </c>
      <c r="AZ39" s="335">
        <v>40155.802135982965</v>
      </c>
      <c r="BA39" s="335">
        <v>41551.7685734685</v>
      </c>
      <c r="BB39" s="335">
        <v>42338.947000425753</v>
      </c>
      <c r="BC39" s="335">
        <v>42622.641198603094</v>
      </c>
      <c r="BD39" s="335">
        <v>44472.845588021759</v>
      </c>
      <c r="BE39" s="335">
        <v>46281.263825001864</v>
      </c>
      <c r="BF39" s="335">
        <v>47122.447537233682</v>
      </c>
      <c r="BG39" s="335">
        <v>47628.31231879173</v>
      </c>
      <c r="BH39" s="335">
        <v>47176.922492931357</v>
      </c>
      <c r="BI39" s="335">
        <v>47299.884363199424</v>
      </c>
      <c r="BJ39" s="335">
        <v>47626.440015115179</v>
      </c>
      <c r="BK39" s="335">
        <v>49316.786787664445</v>
      </c>
      <c r="BL39" s="335">
        <v>50415.737458204545</v>
      </c>
      <c r="BM39" s="335">
        <v>53733.877624290391</v>
      </c>
      <c r="BN39" s="335">
        <v>54408.124740143066</v>
      </c>
      <c r="BO39" s="335">
        <v>55611.563015670275</v>
      </c>
      <c r="BP39" s="335">
        <v>56938.176609101123</v>
      </c>
      <c r="BQ39" s="335">
        <v>57010.623263459827</v>
      </c>
      <c r="BR39" s="335">
        <v>60465.105997036117</v>
      </c>
      <c r="BS39" s="335">
        <v>63096.851997883052</v>
      </c>
      <c r="BT39" s="335">
        <v>63154.35506337812</v>
      </c>
      <c r="BU39" s="335">
        <v>65321.591697034652</v>
      </c>
      <c r="BV39" s="335">
        <v>67020.816701811171</v>
      </c>
      <c r="BW39" s="335">
        <v>66579.067074874911</v>
      </c>
      <c r="BX39" s="335">
        <v>65190.700284395578</v>
      </c>
      <c r="BY39" s="335">
        <v>70215.533607036559</v>
      </c>
      <c r="BZ39" s="335">
        <v>71382.105910163868</v>
      </c>
      <c r="CA39" s="335">
        <v>78347.040650378171</v>
      </c>
      <c r="CB39" s="335">
        <v>87669.737827520628</v>
      </c>
      <c r="CC39" s="335">
        <v>92540.021443405654</v>
      </c>
      <c r="CD39" s="335">
        <v>95456.143992520942</v>
      </c>
      <c r="CE39" s="335">
        <v>98064.136751332073</v>
      </c>
      <c r="CF39" s="336">
        <v>100239.82587868591</v>
      </c>
    </row>
    <row r="40" spans="1:84" ht="24.75" customHeight="1">
      <c r="A40" s="337"/>
      <c r="B40" s="219" t="s">
        <v>478</v>
      </c>
      <c r="AH40" s="217">
        <v>1264.1223155092796</v>
      </c>
      <c r="AI40" s="217">
        <v>1408.5986386197715</v>
      </c>
      <c r="AJ40" s="217">
        <v>1626.3795896742988</v>
      </c>
      <c r="AK40" s="217">
        <v>1922.3265595744967</v>
      </c>
      <c r="AL40" s="217">
        <v>2274.3971169409883</v>
      </c>
      <c r="AM40" s="217">
        <v>2714.6331554372441</v>
      </c>
      <c r="AN40" s="217">
        <v>2991.7240290511668</v>
      </c>
      <c r="AO40" s="217">
        <v>3373.1696642603124</v>
      </c>
      <c r="AP40" s="217">
        <v>3783.073038006743</v>
      </c>
      <c r="AQ40" s="217">
        <v>4129.450119111013</v>
      </c>
      <c r="AR40" s="217">
        <v>4345.5998852973935</v>
      </c>
      <c r="AS40" s="217">
        <v>4617.9735793078971</v>
      </c>
      <c r="AT40" s="217">
        <v>5005.3900340140235</v>
      </c>
      <c r="AU40" s="217">
        <v>5768.5561792868157</v>
      </c>
      <c r="AV40" s="217">
        <v>7290.5752406460069</v>
      </c>
      <c r="AW40" s="217">
        <v>9006.477269414816</v>
      </c>
      <c r="AX40" s="217">
        <v>9867.7543400598315</v>
      </c>
      <c r="AY40" s="217">
        <v>11272.638005217261</v>
      </c>
      <c r="AZ40" s="217">
        <v>12530.643178451617</v>
      </c>
      <c r="BA40" s="217">
        <v>13594.844074083998</v>
      </c>
      <c r="BB40" s="217">
        <v>14347.162400672203</v>
      </c>
      <c r="BC40" s="217">
        <v>15020.025761488216</v>
      </c>
      <c r="BD40" s="217">
        <v>15772.651483012063</v>
      </c>
      <c r="BE40" s="217">
        <v>16725.793259332706</v>
      </c>
      <c r="BF40" s="217">
        <v>17362.130956565321</v>
      </c>
      <c r="BG40" s="217">
        <v>18189.736722062167</v>
      </c>
      <c r="BH40" s="217">
        <v>18801.043565317581</v>
      </c>
      <c r="BI40" s="217">
        <v>19529.847394931312</v>
      </c>
      <c r="BJ40" s="217">
        <v>20177.400770303713</v>
      </c>
      <c r="BK40" s="217">
        <v>21191.281422268432</v>
      </c>
      <c r="BL40" s="217">
        <v>21810.426077977772</v>
      </c>
      <c r="BM40" s="217">
        <v>23359.283695151295</v>
      </c>
      <c r="BN40" s="217">
        <v>23673.915853327497</v>
      </c>
      <c r="BO40" s="217">
        <v>24353.087659824621</v>
      </c>
      <c r="BP40" s="217">
        <v>25250.569801268102</v>
      </c>
      <c r="BQ40" s="217">
        <v>25274.927119536726</v>
      </c>
      <c r="BR40" s="217">
        <v>26916.740923032976</v>
      </c>
      <c r="BS40" s="217">
        <v>27937.28241913917</v>
      </c>
      <c r="BT40" s="217">
        <v>27856.309234827488</v>
      </c>
      <c r="BU40" s="217">
        <v>29147.416418460907</v>
      </c>
      <c r="BV40" s="217">
        <v>29613.836898577247</v>
      </c>
      <c r="BW40" s="217">
        <v>30369.457929562672</v>
      </c>
      <c r="BX40" s="217">
        <v>27900.861762714856</v>
      </c>
      <c r="BY40" s="217">
        <v>29618.61420771066</v>
      </c>
      <c r="BZ40" s="217">
        <v>31065.240678133967</v>
      </c>
      <c r="CA40" s="217">
        <v>35012.885263219432</v>
      </c>
      <c r="CB40" s="217">
        <v>39745.969354712914</v>
      </c>
      <c r="CC40" s="217">
        <v>42752.763513088925</v>
      </c>
      <c r="CD40" s="217">
        <v>44707.666716499923</v>
      </c>
      <c r="CE40" s="217">
        <v>46517.275038284584</v>
      </c>
      <c r="CF40" s="218">
        <v>48041.714194929817</v>
      </c>
    </row>
    <row r="41" spans="1:84">
      <c r="A41" s="337"/>
      <c r="B41" s="338" t="s">
        <v>266</v>
      </c>
      <c r="AH41" s="217">
        <v>0</v>
      </c>
      <c r="AI41" s="217">
        <v>0</v>
      </c>
      <c r="AJ41" s="217">
        <v>0</v>
      </c>
      <c r="AK41" s="217">
        <v>0</v>
      </c>
      <c r="AL41" s="217">
        <v>0</v>
      </c>
      <c r="AM41" s="217">
        <v>0</v>
      </c>
      <c r="AN41" s="217">
        <v>0</v>
      </c>
      <c r="AO41" s="217">
        <v>0</v>
      </c>
      <c r="AP41" s="217">
        <v>0</v>
      </c>
      <c r="AQ41" s="217">
        <v>0</v>
      </c>
      <c r="AR41" s="217">
        <v>0</v>
      </c>
      <c r="AS41" s="217">
        <v>0</v>
      </c>
      <c r="AT41" s="217">
        <v>0</v>
      </c>
      <c r="AU41" s="217">
        <v>0</v>
      </c>
      <c r="AV41" s="217">
        <v>0</v>
      </c>
      <c r="AW41" s="217">
        <v>0</v>
      </c>
      <c r="AX41" s="217">
        <v>0</v>
      </c>
      <c r="AY41" s="217">
        <v>0</v>
      </c>
      <c r="AZ41" s="217">
        <v>0</v>
      </c>
      <c r="BA41" s="217">
        <v>0</v>
      </c>
      <c r="BB41" s="217">
        <v>0</v>
      </c>
      <c r="BC41" s="217">
        <v>0</v>
      </c>
      <c r="BD41" s="217">
        <v>0</v>
      </c>
      <c r="BE41" s="217">
        <v>0</v>
      </c>
      <c r="BF41" s="217">
        <v>0</v>
      </c>
      <c r="BG41" s="217">
        <v>0</v>
      </c>
      <c r="BH41" s="217">
        <v>0</v>
      </c>
      <c r="BI41" s="217">
        <v>0</v>
      </c>
      <c r="BJ41" s="217">
        <v>0</v>
      </c>
      <c r="BK41" s="217">
        <v>0</v>
      </c>
      <c r="BL41" s="217">
        <v>0</v>
      </c>
      <c r="BM41" s="217">
        <v>0</v>
      </c>
      <c r="BN41" s="217">
        <v>0</v>
      </c>
      <c r="BO41" s="217">
        <v>0</v>
      </c>
      <c r="BP41" s="217">
        <v>0</v>
      </c>
      <c r="BQ41" s="217">
        <v>6.2495270706148123</v>
      </c>
      <c r="BR41" s="217">
        <v>7.8198005232161609</v>
      </c>
      <c r="BS41" s="217">
        <v>8.9152441534238367</v>
      </c>
      <c r="BT41" s="217">
        <v>9.2356226375172881</v>
      </c>
      <c r="BU41" s="217">
        <v>10.17315189678502</v>
      </c>
      <c r="BV41" s="217">
        <v>11.086603312142101</v>
      </c>
      <c r="BW41" s="217">
        <v>11.886551931463787</v>
      </c>
      <c r="BX41" s="217">
        <v>11.99096937982408</v>
      </c>
      <c r="BY41" s="217">
        <v>14.587790069274259</v>
      </c>
      <c r="BZ41" s="217">
        <v>17.598477641324038</v>
      </c>
      <c r="CA41" s="217">
        <v>19.842678718337968</v>
      </c>
      <c r="CB41" s="217">
        <v>23.900107696142648</v>
      </c>
      <c r="CC41" s="217">
        <v>26.678498100088259</v>
      </c>
      <c r="CD41" s="217">
        <v>29.074938370957003</v>
      </c>
      <c r="CE41" s="217">
        <v>31.448346249242395</v>
      </c>
      <c r="CF41" s="218">
        <v>33.723823969116189</v>
      </c>
    </row>
    <row r="42" spans="1:84">
      <c r="A42" s="337"/>
      <c r="B42" s="338" t="s">
        <v>268</v>
      </c>
      <c r="AH42" s="217">
        <v>987.77929770027436</v>
      </c>
      <c r="AI42" s="217">
        <v>1011.1725941520502</v>
      </c>
      <c r="AJ42" s="217">
        <v>1098.3342683514745</v>
      </c>
      <c r="AK42" s="217">
        <v>1261.1685182099084</v>
      </c>
      <c r="AL42" s="217">
        <v>1434.4006856450992</v>
      </c>
      <c r="AM42" s="217">
        <v>1681.7814917915341</v>
      </c>
      <c r="AN42" s="217">
        <v>1848.9624900573735</v>
      </c>
      <c r="AO42" s="217">
        <v>2088.4425899662224</v>
      </c>
      <c r="AP42" s="217">
        <v>2279.2064165562665</v>
      </c>
      <c r="AQ42" s="217">
        <v>2481.0452784021745</v>
      </c>
      <c r="AR42" s="217">
        <v>2597.4790908661444</v>
      </c>
      <c r="AS42" s="217">
        <v>2774.8832624222082</v>
      </c>
      <c r="AT42" s="217">
        <v>3053.7212944512439</v>
      </c>
      <c r="AU42" s="217">
        <v>3555.6646249931555</v>
      </c>
      <c r="AV42" s="217">
        <v>3150.427048777563</v>
      </c>
      <c r="AW42" s="217">
        <v>3540.239149398516</v>
      </c>
      <c r="AX42" s="217">
        <v>3807.0277446429327</v>
      </c>
      <c r="AY42" s="217">
        <v>4125.1167789597166</v>
      </c>
      <c r="AZ42" s="217">
        <v>4351.4354318123624</v>
      </c>
      <c r="BA42" s="217">
        <v>4585.6285608536</v>
      </c>
      <c r="BB42" s="217">
        <v>4808.593950299507</v>
      </c>
      <c r="BC42" s="217">
        <v>4998.1850089813515</v>
      </c>
      <c r="BD42" s="217">
        <v>5179.6129270177316</v>
      </c>
      <c r="BE42" s="217">
        <v>5385.0242914024429</v>
      </c>
      <c r="BF42" s="217">
        <v>5478.0783147537804</v>
      </c>
      <c r="BG42" s="217">
        <v>5696.3475930702134</v>
      </c>
      <c r="BH42" s="217">
        <v>5876.6889709752804</v>
      </c>
      <c r="BI42" s="217">
        <v>6110.282082684429</v>
      </c>
      <c r="BJ42" s="217">
        <v>6292.7586032377185</v>
      </c>
      <c r="BK42" s="217">
        <v>6580.9667555837641</v>
      </c>
      <c r="BL42" s="217">
        <v>6767.2373268130586</v>
      </c>
      <c r="BM42" s="217">
        <v>7200.6964840166665</v>
      </c>
      <c r="BN42" s="217">
        <v>7235.6540183251936</v>
      </c>
      <c r="BO42" s="217">
        <v>7262.2357890468047</v>
      </c>
      <c r="BP42" s="217">
        <v>7313.2496725068022</v>
      </c>
      <c r="BQ42" s="217">
        <v>7023.8621945733457</v>
      </c>
      <c r="BR42" s="217">
        <v>7019.3269013492891</v>
      </c>
      <c r="BS42" s="217">
        <v>7056.298649151975</v>
      </c>
      <c r="BT42" s="217">
        <v>6890.8558770417239</v>
      </c>
      <c r="BU42" s="217">
        <v>6842.2043134750347</v>
      </c>
      <c r="BV42" s="217">
        <v>6878.0724909605469</v>
      </c>
      <c r="BW42" s="217">
        <v>6995.2038297185381</v>
      </c>
      <c r="BX42" s="217">
        <v>5992.9855224041285</v>
      </c>
      <c r="BY42" s="217">
        <v>6006.8339752200081</v>
      </c>
      <c r="BZ42" s="217">
        <v>6013.7290599135122</v>
      </c>
      <c r="CA42" s="217">
        <v>6659.6575757234941</v>
      </c>
      <c r="CB42" s="217">
        <v>7410.9471461572493</v>
      </c>
      <c r="CC42" s="217">
        <v>7743.2611107202156</v>
      </c>
      <c r="CD42" s="217">
        <v>7820.1903151670076</v>
      </c>
      <c r="CE42" s="217">
        <v>7883.1522447816888</v>
      </c>
      <c r="CF42" s="218">
        <v>8068.1056215074768</v>
      </c>
    </row>
    <row r="43" spans="1:84">
      <c r="A43" s="337"/>
      <c r="B43" s="338" t="s">
        <v>278</v>
      </c>
      <c r="AH43" s="217">
        <v>0</v>
      </c>
      <c r="AI43" s="217">
        <v>0</v>
      </c>
      <c r="AJ43" s="217">
        <v>0</v>
      </c>
      <c r="AK43" s="217">
        <v>0</v>
      </c>
      <c r="AL43" s="217">
        <v>0</v>
      </c>
      <c r="AM43" s="217">
        <v>0</v>
      </c>
      <c r="AN43" s="217">
        <v>0</v>
      </c>
      <c r="AO43" s="217">
        <v>0</v>
      </c>
      <c r="AP43" s="217">
        <v>0</v>
      </c>
      <c r="AQ43" s="217">
        <v>0</v>
      </c>
      <c r="AR43" s="217">
        <v>0</v>
      </c>
      <c r="AS43" s="217">
        <v>0</v>
      </c>
      <c r="AT43" s="217">
        <v>0</v>
      </c>
      <c r="AU43" s="217">
        <v>0</v>
      </c>
      <c r="AV43" s="217">
        <v>4001.6325370936584</v>
      </c>
      <c r="AW43" s="217">
        <v>5466.2381200163009</v>
      </c>
      <c r="AX43" s="217">
        <v>6060.7265954168997</v>
      </c>
      <c r="AY43" s="217">
        <v>7147.5212262575442</v>
      </c>
      <c r="AZ43" s="217">
        <v>8179.2077466392548</v>
      </c>
      <c r="BA43" s="217">
        <v>9009.2155132303978</v>
      </c>
      <c r="BB43" s="217">
        <v>9538.5684503726952</v>
      </c>
      <c r="BC43" s="217">
        <v>10021.840752506865</v>
      </c>
      <c r="BD43" s="217">
        <v>10593.03855599433</v>
      </c>
      <c r="BE43" s="217">
        <v>11340.76896793026</v>
      </c>
      <c r="BF43" s="217">
        <v>11884.052641811541</v>
      </c>
      <c r="BG43" s="217">
        <v>12493.389128991956</v>
      </c>
      <c r="BH43" s="217">
        <v>12924.354594342303</v>
      </c>
      <c r="BI43" s="217">
        <v>13419.565312246883</v>
      </c>
      <c r="BJ43" s="217">
        <v>13884.642167065995</v>
      </c>
      <c r="BK43" s="217">
        <v>14610.314666684668</v>
      </c>
      <c r="BL43" s="217">
        <v>15043.188751164715</v>
      </c>
      <c r="BM43" s="217">
        <v>16158.587211134629</v>
      </c>
      <c r="BN43" s="217">
        <v>16438.261835002304</v>
      </c>
      <c r="BO43" s="217">
        <v>17090.851870777817</v>
      </c>
      <c r="BP43" s="217">
        <v>17937.320128761301</v>
      </c>
      <c r="BQ43" s="217">
        <v>18034.449655999179</v>
      </c>
      <c r="BR43" s="217">
        <v>17863.989186549446</v>
      </c>
      <c r="BS43" s="217">
        <v>17009.954230612097</v>
      </c>
      <c r="BT43" s="217">
        <v>14470.546523177356</v>
      </c>
      <c r="BU43" s="217">
        <v>11606.69128823603</v>
      </c>
      <c r="BV43" s="217">
        <v>9847.9817566340062</v>
      </c>
      <c r="BW43" s="217">
        <v>8563.5000443508507</v>
      </c>
      <c r="BX43" s="217">
        <v>6526.5679075497192</v>
      </c>
      <c r="BY43" s="217">
        <v>6446.5076797108841</v>
      </c>
      <c r="BZ43" s="217">
        <v>6339.1406307017742</v>
      </c>
      <c r="CA43" s="217">
        <v>6683.0588887692702</v>
      </c>
      <c r="CB43" s="217">
        <v>7061.9277080865122</v>
      </c>
      <c r="CC43" s="217">
        <v>7228.2251054637736</v>
      </c>
      <c r="CD43" s="217">
        <v>7267.1187673823788</v>
      </c>
      <c r="CE43" s="217">
        <v>7297.6512818243182</v>
      </c>
      <c r="CF43" s="218">
        <v>7155.3495730200029</v>
      </c>
    </row>
    <row r="44" spans="1:84">
      <c r="A44" s="337"/>
      <c r="B44" s="338" t="s">
        <v>302</v>
      </c>
      <c r="AH44" s="217">
        <v>276.34301780900535</v>
      </c>
      <c r="AI44" s="217">
        <v>397.42604446772123</v>
      </c>
      <c r="AJ44" s="217">
        <v>528.04532132282429</v>
      </c>
      <c r="AK44" s="217">
        <v>661.15804136458826</v>
      </c>
      <c r="AL44" s="217">
        <v>839.99643129588935</v>
      </c>
      <c r="AM44" s="217">
        <v>1032.85166364571</v>
      </c>
      <c r="AN44" s="217">
        <v>1142.7615389937932</v>
      </c>
      <c r="AO44" s="217">
        <v>1284.7270742940902</v>
      </c>
      <c r="AP44" s="217">
        <v>1503.8666214504763</v>
      </c>
      <c r="AQ44" s="217">
        <v>1648.4048407088387</v>
      </c>
      <c r="AR44" s="217">
        <v>1748.1207944312487</v>
      </c>
      <c r="AS44" s="217">
        <v>1843.0903168856892</v>
      </c>
      <c r="AT44" s="217">
        <v>1951.6687395627798</v>
      </c>
      <c r="AU44" s="217">
        <v>2212.8915542936593</v>
      </c>
      <c r="AV44" s="217">
        <v>138.5156547747855</v>
      </c>
      <c r="AW44" s="217">
        <v>0</v>
      </c>
      <c r="AX44" s="217">
        <v>0</v>
      </c>
      <c r="AY44" s="217">
        <v>0</v>
      </c>
      <c r="AZ44" s="217">
        <v>0</v>
      </c>
      <c r="BA44" s="217">
        <v>0</v>
      </c>
      <c r="BB44" s="217">
        <v>0</v>
      </c>
      <c r="BC44" s="217">
        <v>0</v>
      </c>
      <c r="BD44" s="217">
        <v>0</v>
      </c>
      <c r="BE44" s="217">
        <v>0</v>
      </c>
      <c r="BF44" s="217">
        <v>0</v>
      </c>
      <c r="BG44" s="217">
        <v>0</v>
      </c>
      <c r="BH44" s="217">
        <v>0</v>
      </c>
      <c r="BI44" s="217">
        <v>0</v>
      </c>
      <c r="BJ44" s="217">
        <v>0</v>
      </c>
      <c r="BK44" s="217">
        <v>0</v>
      </c>
      <c r="BL44" s="217">
        <v>0</v>
      </c>
      <c r="BM44" s="217">
        <v>0</v>
      </c>
      <c r="BN44" s="217">
        <v>0</v>
      </c>
      <c r="BO44" s="217">
        <v>0</v>
      </c>
      <c r="BP44" s="217">
        <v>0</v>
      </c>
      <c r="BQ44" s="217">
        <v>0</v>
      </c>
      <c r="BR44" s="217">
        <v>0</v>
      </c>
      <c r="BS44" s="217">
        <v>0</v>
      </c>
      <c r="BT44" s="217">
        <v>0</v>
      </c>
      <c r="BU44" s="217">
        <v>0</v>
      </c>
      <c r="BV44" s="217">
        <v>0</v>
      </c>
      <c r="BW44" s="217">
        <v>0</v>
      </c>
      <c r="BX44" s="217">
        <v>0</v>
      </c>
      <c r="BY44" s="217">
        <v>0</v>
      </c>
      <c r="BZ44" s="217">
        <v>0</v>
      </c>
      <c r="CA44" s="217">
        <v>0</v>
      </c>
      <c r="CB44" s="217">
        <v>0</v>
      </c>
      <c r="CC44" s="217">
        <v>0</v>
      </c>
      <c r="CD44" s="217">
        <v>0</v>
      </c>
      <c r="CE44" s="217">
        <v>0</v>
      </c>
      <c r="CF44" s="218">
        <v>0</v>
      </c>
    </row>
    <row r="45" spans="1:84">
      <c r="A45" s="337"/>
      <c r="B45" s="338" t="s">
        <v>309</v>
      </c>
      <c r="AH45" s="217">
        <v>0</v>
      </c>
      <c r="AI45" s="217">
        <v>0</v>
      </c>
      <c r="AJ45" s="217">
        <v>0</v>
      </c>
      <c r="AK45" s="217">
        <v>0</v>
      </c>
      <c r="AL45" s="217">
        <v>0</v>
      </c>
      <c r="AM45" s="217">
        <v>0</v>
      </c>
      <c r="AN45" s="217">
        <v>0</v>
      </c>
      <c r="AO45" s="217">
        <v>0</v>
      </c>
      <c r="AP45" s="217">
        <v>0</v>
      </c>
      <c r="AQ45" s="217">
        <v>0</v>
      </c>
      <c r="AR45" s="217">
        <v>0</v>
      </c>
      <c r="AS45" s="217">
        <v>0</v>
      </c>
      <c r="AT45" s="217">
        <v>0</v>
      </c>
      <c r="AU45" s="217">
        <v>0</v>
      </c>
      <c r="AV45" s="217">
        <v>0</v>
      </c>
      <c r="AW45" s="217">
        <v>0</v>
      </c>
      <c r="AX45" s="217">
        <v>0</v>
      </c>
      <c r="AY45" s="217">
        <v>0</v>
      </c>
      <c r="AZ45" s="217">
        <v>0</v>
      </c>
      <c r="BA45" s="217">
        <v>0</v>
      </c>
      <c r="BB45" s="217">
        <v>0</v>
      </c>
      <c r="BC45" s="217">
        <v>0</v>
      </c>
      <c r="BD45" s="217">
        <v>0</v>
      </c>
      <c r="BE45" s="217">
        <v>0</v>
      </c>
      <c r="BF45" s="217">
        <v>0</v>
      </c>
      <c r="BG45" s="217">
        <v>0</v>
      </c>
      <c r="BH45" s="217">
        <v>0</v>
      </c>
      <c r="BI45" s="217">
        <v>0</v>
      </c>
      <c r="BJ45" s="217">
        <v>0</v>
      </c>
      <c r="BK45" s="217">
        <v>0</v>
      </c>
      <c r="BL45" s="217">
        <v>0</v>
      </c>
      <c r="BM45" s="217">
        <v>0</v>
      </c>
      <c r="BN45" s="217">
        <v>0</v>
      </c>
      <c r="BO45" s="217">
        <v>0</v>
      </c>
      <c r="BP45" s="217">
        <v>0</v>
      </c>
      <c r="BQ45" s="217">
        <v>210.36574189358433</v>
      </c>
      <c r="BR45" s="217">
        <v>2025.6050346110242</v>
      </c>
      <c r="BS45" s="217">
        <v>3862.1142952216742</v>
      </c>
      <c r="BT45" s="217">
        <v>6485.6712119708936</v>
      </c>
      <c r="BU45" s="217">
        <v>10688.347664853058</v>
      </c>
      <c r="BV45" s="217">
        <v>12876.696047670552</v>
      </c>
      <c r="BW45" s="217">
        <v>14798.86750356182</v>
      </c>
      <c r="BX45" s="217">
        <v>15369.31736338118</v>
      </c>
      <c r="BY45" s="217">
        <v>17150.684762710494</v>
      </c>
      <c r="BZ45" s="217">
        <v>18694.772509877355</v>
      </c>
      <c r="CA45" s="217">
        <v>21650.326120008325</v>
      </c>
      <c r="CB45" s="217">
        <v>25249.194392773006</v>
      </c>
      <c r="CC45" s="217">
        <v>27754.598798804851</v>
      </c>
      <c r="CD45" s="217">
        <v>29591.282695579583</v>
      </c>
      <c r="CE45" s="217">
        <v>31305.023165429338</v>
      </c>
      <c r="CF45" s="218">
        <v>32784.535176433223</v>
      </c>
    </row>
    <row r="46" spans="1:84" ht="24.75" customHeight="1">
      <c r="A46" s="337"/>
      <c r="B46" s="219" t="s">
        <v>479</v>
      </c>
      <c r="AH46" s="217">
        <v>10201.173104226047</v>
      </c>
      <c r="AI46" s="217">
        <v>9462.7644258706787</v>
      </c>
      <c r="AJ46" s="217">
        <v>8803.5715970941255</v>
      </c>
      <c r="AK46" s="217">
        <v>9088.0567766762488</v>
      </c>
      <c r="AL46" s="217">
        <v>9111.8256954130375</v>
      </c>
      <c r="AM46" s="217">
        <v>8915.1406756787583</v>
      </c>
      <c r="AN46" s="217">
        <v>9662.1130122789837</v>
      </c>
      <c r="AO46" s="217">
        <v>10116.464615827634</v>
      </c>
      <c r="AP46" s="217">
        <v>10757.73140210258</v>
      </c>
      <c r="AQ46" s="217">
        <v>11179.477195028168</v>
      </c>
      <c r="AR46" s="217">
        <v>12009.476481234851</v>
      </c>
      <c r="AS46" s="217">
        <v>12666.494785274004</v>
      </c>
      <c r="AT46" s="217">
        <v>13606.959819946062</v>
      </c>
      <c r="AU46" s="217">
        <v>16159.171490434006</v>
      </c>
      <c r="AV46" s="217">
        <v>18480.483178125367</v>
      </c>
      <c r="AW46" s="217">
        <v>20691.904101404059</v>
      </c>
      <c r="AX46" s="217">
        <v>22462.82187613854</v>
      </c>
      <c r="AY46" s="217">
        <v>22463.403940145206</v>
      </c>
      <c r="AZ46" s="217">
        <v>21957.101188833913</v>
      </c>
      <c r="BA46" s="217">
        <v>21989.369833344172</v>
      </c>
      <c r="BB46" s="217">
        <v>21679.805477963895</v>
      </c>
      <c r="BC46" s="217">
        <v>20977.330446966767</v>
      </c>
      <c r="BD46" s="217">
        <v>21349.28169768021</v>
      </c>
      <c r="BE46" s="217">
        <v>21643.275352891436</v>
      </c>
      <c r="BF46" s="217">
        <v>21045.919185849034</v>
      </c>
      <c r="BG46" s="217">
        <v>20869.042256078599</v>
      </c>
      <c r="BH46" s="217">
        <v>19671.801896449826</v>
      </c>
      <c r="BI46" s="217">
        <v>18813.409212276249</v>
      </c>
      <c r="BJ46" s="217">
        <v>18265.143454742465</v>
      </c>
      <c r="BK46" s="217">
        <v>18675.130640547908</v>
      </c>
      <c r="BL46" s="217">
        <v>18050.354138138613</v>
      </c>
      <c r="BM46" s="217">
        <v>18709.050481568702</v>
      </c>
      <c r="BN46" s="217">
        <v>18423.659688342526</v>
      </c>
      <c r="BO46" s="217">
        <v>18242.351559135179</v>
      </c>
      <c r="BP46" s="217">
        <v>17939.493396639857</v>
      </c>
      <c r="BQ46" s="217">
        <v>17657.536895694961</v>
      </c>
      <c r="BR46" s="217">
        <v>18481.893673526909</v>
      </c>
      <c r="BS46" s="217">
        <v>19349.724492681446</v>
      </c>
      <c r="BT46" s="217">
        <v>19415.411829052504</v>
      </c>
      <c r="BU46" s="217">
        <v>19985.770743757155</v>
      </c>
      <c r="BV46" s="217">
        <v>20481.782823042093</v>
      </c>
      <c r="BW46" s="217">
        <v>16511.426137586135</v>
      </c>
      <c r="BX46" s="217">
        <v>15163.747191053109</v>
      </c>
      <c r="BY46" s="217">
        <v>14432.655069540813</v>
      </c>
      <c r="BZ46" s="217">
        <v>12900.961484694617</v>
      </c>
      <c r="CA46" s="217">
        <v>12806.78898969699</v>
      </c>
      <c r="CB46" s="217">
        <v>12940.802170916668</v>
      </c>
      <c r="CC46" s="217">
        <v>12061.95489124849</v>
      </c>
      <c r="CD46" s="217">
        <v>10992.675729351844</v>
      </c>
      <c r="CE46" s="217">
        <v>10394.721732651644</v>
      </c>
      <c r="CF46" s="218">
        <v>8854.2650164861952</v>
      </c>
    </row>
    <row r="47" spans="1:84">
      <c r="A47" s="337"/>
      <c r="B47" s="338" t="s">
        <v>501</v>
      </c>
      <c r="AH47" s="217">
        <v>0</v>
      </c>
      <c r="AI47" s="217">
        <v>0</v>
      </c>
      <c r="AJ47" s="217">
        <v>0</v>
      </c>
      <c r="AK47" s="217">
        <v>0</v>
      </c>
      <c r="AL47" s="217">
        <v>0</v>
      </c>
      <c r="AM47" s="217">
        <v>0</v>
      </c>
      <c r="AN47" s="217">
        <v>0</v>
      </c>
      <c r="AO47" s="217">
        <v>0</v>
      </c>
      <c r="AP47" s="217">
        <v>0</v>
      </c>
      <c r="AQ47" s="217">
        <v>0</v>
      </c>
      <c r="AR47" s="217">
        <v>0</v>
      </c>
      <c r="AS47" s="217">
        <v>0</v>
      </c>
      <c r="AT47" s="217">
        <v>0</v>
      </c>
      <c r="AU47" s="217">
        <v>0</v>
      </c>
      <c r="AV47" s="217">
        <v>0</v>
      </c>
      <c r="AW47" s="217">
        <v>0</v>
      </c>
      <c r="AX47" s="217">
        <v>0</v>
      </c>
      <c r="AY47" s="217">
        <v>0</v>
      </c>
      <c r="AZ47" s="217">
        <v>0</v>
      </c>
      <c r="BA47" s="217">
        <v>0</v>
      </c>
      <c r="BB47" s="217">
        <v>0</v>
      </c>
      <c r="BC47" s="217">
        <v>0</v>
      </c>
      <c r="BD47" s="217">
        <v>0</v>
      </c>
      <c r="BE47" s="217">
        <v>0</v>
      </c>
      <c r="BF47" s="217">
        <v>0</v>
      </c>
      <c r="BG47" s="217">
        <v>0</v>
      </c>
      <c r="BH47" s="217">
        <v>0</v>
      </c>
      <c r="BI47" s="217">
        <v>0</v>
      </c>
      <c r="BJ47" s="217">
        <v>0</v>
      </c>
      <c r="BK47" s="217">
        <v>0</v>
      </c>
      <c r="BL47" s="217">
        <v>181.78385303740112</v>
      </c>
      <c r="BM47" s="217">
        <v>1787.2511059513654</v>
      </c>
      <c r="BN47" s="217">
        <v>3088.932625785269</v>
      </c>
      <c r="BO47" s="217">
        <v>4833.9896061853697</v>
      </c>
      <c r="BP47" s="217">
        <v>9054.9127684859141</v>
      </c>
      <c r="BQ47" s="217">
        <v>13676.300279405041</v>
      </c>
      <c r="BR47" s="217">
        <v>16618.187785127488</v>
      </c>
      <c r="BS47" s="217">
        <v>18365.393766908364</v>
      </c>
      <c r="BT47" s="217">
        <v>18976.670913588066</v>
      </c>
      <c r="BU47" s="217">
        <v>19790.791882921883</v>
      </c>
      <c r="BV47" s="217">
        <v>20360.222751646965</v>
      </c>
      <c r="BW47" s="217">
        <v>16398.538916894129</v>
      </c>
      <c r="BX47" s="217">
        <v>15076.305511402561</v>
      </c>
      <c r="BY47" s="217">
        <v>14361.079596083193</v>
      </c>
      <c r="BZ47" s="217">
        <v>12825.26414686152</v>
      </c>
      <c r="CA47" s="217">
        <v>12747.192747544264</v>
      </c>
      <c r="CB47" s="217">
        <v>12888.056125406245</v>
      </c>
      <c r="CC47" s="217">
        <v>12016.169624994485</v>
      </c>
      <c r="CD47" s="217">
        <v>10954.472907380023</v>
      </c>
      <c r="CE47" s="217">
        <v>10364.076434361079</v>
      </c>
      <c r="CF47" s="218">
        <v>8831.2446454383262</v>
      </c>
    </row>
    <row r="48" spans="1:84">
      <c r="A48" s="337"/>
      <c r="B48" s="338" t="s">
        <v>292</v>
      </c>
      <c r="AH48" s="217">
        <v>0</v>
      </c>
      <c r="AI48" s="217">
        <v>0</v>
      </c>
      <c r="AJ48" s="217">
        <v>0</v>
      </c>
      <c r="AK48" s="217">
        <v>0</v>
      </c>
      <c r="AL48" s="217">
        <v>0</v>
      </c>
      <c r="AM48" s="217">
        <v>0</v>
      </c>
      <c r="AN48" s="217">
        <v>0</v>
      </c>
      <c r="AO48" s="217">
        <v>0</v>
      </c>
      <c r="AP48" s="217">
        <v>0</v>
      </c>
      <c r="AQ48" s="217">
        <v>0</v>
      </c>
      <c r="AR48" s="217">
        <v>0</v>
      </c>
      <c r="AS48" s="217">
        <v>0</v>
      </c>
      <c r="AT48" s="217">
        <v>0</v>
      </c>
      <c r="AU48" s="217">
        <v>0</v>
      </c>
      <c r="AV48" s="217">
        <v>0</v>
      </c>
      <c r="AW48" s="217">
        <v>0</v>
      </c>
      <c r="AX48" s="217">
        <v>0</v>
      </c>
      <c r="AY48" s="217">
        <v>14331.447586369277</v>
      </c>
      <c r="AZ48" s="217">
        <v>13932.53360631836</v>
      </c>
      <c r="BA48" s="217">
        <v>13481.378754195513</v>
      </c>
      <c r="BB48" s="217">
        <v>13009.503152119742</v>
      </c>
      <c r="BC48" s="217">
        <v>12022.753311382488</v>
      </c>
      <c r="BD48" s="217">
        <v>11859.483565433569</v>
      </c>
      <c r="BE48" s="217">
        <v>11632.014874095483</v>
      </c>
      <c r="BF48" s="217">
        <v>11388.576495978201</v>
      </c>
      <c r="BG48" s="217">
        <v>11079.67932737941</v>
      </c>
      <c r="BH48" s="217">
        <v>10657.341517318375</v>
      </c>
      <c r="BI48" s="217">
        <v>10354.612202121923</v>
      </c>
      <c r="BJ48" s="217">
        <v>9957.8881040217784</v>
      </c>
      <c r="BK48" s="217">
        <v>9857.1575305945626</v>
      </c>
      <c r="BL48" s="217">
        <v>9312.7953697049488</v>
      </c>
      <c r="BM48" s="217">
        <v>8613.8138393826357</v>
      </c>
      <c r="BN48" s="217">
        <v>7690.035442935422</v>
      </c>
      <c r="BO48" s="217">
        <v>6712.5505833823127</v>
      </c>
      <c r="BP48" s="217">
        <v>4375.2221900644781</v>
      </c>
      <c r="BQ48" s="217">
        <v>1555.184744598537</v>
      </c>
      <c r="BR48" s="217">
        <v>316.57957326746197</v>
      </c>
      <c r="BS48" s="217">
        <v>80.963308385634107</v>
      </c>
      <c r="BT48" s="217">
        <v>18.939391406583436</v>
      </c>
      <c r="BU48" s="217">
        <v>11.161057810434141</v>
      </c>
      <c r="BV48" s="217">
        <v>0</v>
      </c>
      <c r="BW48" s="217">
        <v>5.7995728831292181</v>
      </c>
      <c r="BX48" s="217">
        <v>5.2753150724173503</v>
      </c>
      <c r="BY48" s="217">
        <v>0</v>
      </c>
      <c r="BZ48" s="217">
        <v>12.751664838796918</v>
      </c>
      <c r="CA48" s="217">
        <v>2.2670046299686537</v>
      </c>
      <c r="CB48" s="217">
        <v>1.6861278368743209</v>
      </c>
      <c r="CC48" s="217">
        <v>1.7085704205523098</v>
      </c>
      <c r="CD48" s="217">
        <v>1.7092686584247072</v>
      </c>
      <c r="CE48" s="217">
        <v>1.7111456685989104</v>
      </c>
      <c r="CF48" s="218">
        <v>1.6905914544062022</v>
      </c>
    </row>
    <row r="49" spans="1:84">
      <c r="A49" s="337"/>
      <c r="B49" s="338" t="s">
        <v>481</v>
      </c>
      <c r="AH49" s="217">
        <v>764.35302798235512</v>
      </c>
      <c r="AI49" s="217">
        <v>734.48357585173801</v>
      </c>
      <c r="AJ49" s="217">
        <v>726.59036214020625</v>
      </c>
      <c r="AK49" s="217">
        <v>756.70111092594504</v>
      </c>
      <c r="AL49" s="217">
        <v>921.86049027811589</v>
      </c>
      <c r="AM49" s="217">
        <v>1036.2492020129655</v>
      </c>
      <c r="AN49" s="217">
        <v>1133.1315260247445</v>
      </c>
      <c r="AO49" s="217">
        <v>1315.1708438271255</v>
      </c>
      <c r="AP49" s="217">
        <v>1577.0118851397019</v>
      </c>
      <c r="AQ49" s="217">
        <v>1622.9083151847608</v>
      </c>
      <c r="AR49" s="217">
        <v>1998.3256630747828</v>
      </c>
      <c r="AS49" s="217">
        <v>2160.4543551465194</v>
      </c>
      <c r="AT49" s="217">
        <v>2390.7963051079191</v>
      </c>
      <c r="AU49" s="217">
        <v>2915.4340559431776</v>
      </c>
      <c r="AV49" s="217">
        <v>3851.1497235412967</v>
      </c>
      <c r="AW49" s="217">
        <v>4649.4376175710313</v>
      </c>
      <c r="AX49" s="217">
        <v>5349.7115272495539</v>
      </c>
      <c r="AY49" s="217">
        <v>6057.4954182089605</v>
      </c>
      <c r="AZ49" s="217">
        <v>6377.4201601851628</v>
      </c>
      <c r="BA49" s="217">
        <v>6691.3346456640129</v>
      </c>
      <c r="BB49" s="217">
        <v>6904.3440781173349</v>
      </c>
      <c r="BC49" s="217">
        <v>7172.8846463953769</v>
      </c>
      <c r="BD49" s="217">
        <v>7712.1366194067914</v>
      </c>
      <c r="BE49" s="217">
        <v>8219.3988146598349</v>
      </c>
      <c r="BF49" s="217">
        <v>8043.5101395397687</v>
      </c>
      <c r="BG49" s="217">
        <v>8246.9922778678265</v>
      </c>
      <c r="BH49" s="217">
        <v>7545.2761385285112</v>
      </c>
      <c r="BI49" s="217">
        <v>7057.0766983115464</v>
      </c>
      <c r="BJ49" s="217">
        <v>6937.0553848743129</v>
      </c>
      <c r="BK49" s="217">
        <v>7487.7945841857972</v>
      </c>
      <c r="BL49" s="217">
        <v>7287.4111059828538</v>
      </c>
      <c r="BM49" s="217">
        <v>7029.5950876786137</v>
      </c>
      <c r="BN49" s="217">
        <v>6415.2570206790342</v>
      </c>
      <c r="BO49" s="217">
        <v>5497.9762742849434</v>
      </c>
      <c r="BP49" s="217">
        <v>3324.8608462030193</v>
      </c>
      <c r="BQ49" s="217">
        <v>1299.4614919739543</v>
      </c>
      <c r="BR49" s="217">
        <v>595.33853684308713</v>
      </c>
      <c r="BS49" s="217">
        <v>299.74956830001003</v>
      </c>
      <c r="BT49" s="217">
        <v>125.34178114305674</v>
      </c>
      <c r="BU49" s="217">
        <v>35.837238198099698</v>
      </c>
      <c r="BV49" s="217">
        <v>3.8150169521244579</v>
      </c>
      <c r="BW49" s="217">
        <v>1.7038804208041305</v>
      </c>
      <c r="BX49" s="217">
        <v>1.2693469773082635</v>
      </c>
      <c r="BY49" s="217">
        <v>0.95789037726144954</v>
      </c>
      <c r="BZ49" s="217">
        <v>0.99426359257251429</v>
      </c>
      <c r="CA49" s="217">
        <v>0.66371421650972928</v>
      </c>
      <c r="CB49" s="217">
        <v>0.53412111133680573</v>
      </c>
      <c r="CC49" s="217">
        <v>0.10285662431360103</v>
      </c>
      <c r="CD49" s="217">
        <v>0</v>
      </c>
      <c r="CE49" s="217">
        <v>0</v>
      </c>
      <c r="CF49" s="218">
        <v>0</v>
      </c>
    </row>
    <row r="50" spans="1:84">
      <c r="A50" s="337"/>
      <c r="B50" s="338" t="s">
        <v>295</v>
      </c>
      <c r="AH50" s="217">
        <v>4938.896488501372</v>
      </c>
      <c r="AI50" s="217">
        <v>5005.5558765238311</v>
      </c>
      <c r="AJ50" s="217">
        <v>4858.0169561699831</v>
      </c>
      <c r="AK50" s="217">
        <v>5235.7602119623471</v>
      </c>
      <c r="AL50" s="217">
        <v>5669.975911247253</v>
      </c>
      <c r="AM50" s="217">
        <v>6360.1918235025296</v>
      </c>
      <c r="AN50" s="217">
        <v>6875.8292599008573</v>
      </c>
      <c r="AO50" s="217">
        <v>7151.2414633099943</v>
      </c>
      <c r="AP50" s="217">
        <v>7823.1434228908529</v>
      </c>
      <c r="AQ50" s="217">
        <v>8206.8980533833383</v>
      </c>
      <c r="AR50" s="217">
        <v>8695.7141228699165</v>
      </c>
      <c r="AS50" s="217">
        <v>9189.442300789271</v>
      </c>
      <c r="AT50" s="217">
        <v>9790.8892607921207</v>
      </c>
      <c r="AU50" s="217">
        <v>11431.28981292617</v>
      </c>
      <c r="AV50" s="217">
        <v>12593.000013481558</v>
      </c>
      <c r="AW50" s="217">
        <v>13936.143077914259</v>
      </c>
      <c r="AX50" s="217">
        <v>14945.701297607853</v>
      </c>
      <c r="AY50" s="217">
        <v>509.49138992384485</v>
      </c>
      <c r="AZ50" s="217">
        <v>0</v>
      </c>
      <c r="BA50" s="217">
        <v>0</v>
      </c>
      <c r="BB50" s="217">
        <v>0</v>
      </c>
      <c r="BC50" s="217">
        <v>0</v>
      </c>
      <c r="BD50" s="217">
        <v>0</v>
      </c>
      <c r="BE50" s="217">
        <v>0</v>
      </c>
      <c r="BF50" s="217">
        <v>0</v>
      </c>
      <c r="BG50" s="217">
        <v>0</v>
      </c>
      <c r="BH50" s="217">
        <v>0</v>
      </c>
      <c r="BI50" s="217">
        <v>0</v>
      </c>
      <c r="BJ50" s="217">
        <v>0</v>
      </c>
      <c r="BK50" s="217">
        <v>0</v>
      </c>
      <c r="BL50" s="217">
        <v>0</v>
      </c>
      <c r="BM50" s="217">
        <v>0</v>
      </c>
      <c r="BN50" s="217">
        <v>0</v>
      </c>
      <c r="BO50" s="217">
        <v>0</v>
      </c>
      <c r="BP50" s="217">
        <v>0</v>
      </c>
      <c r="BQ50" s="217">
        <v>0</v>
      </c>
      <c r="BR50" s="217">
        <v>0</v>
      </c>
      <c r="BS50" s="217">
        <v>0</v>
      </c>
      <c r="BT50" s="217">
        <v>0</v>
      </c>
      <c r="BU50" s="217">
        <v>0</v>
      </c>
      <c r="BV50" s="217">
        <v>0</v>
      </c>
      <c r="BW50" s="217">
        <v>0</v>
      </c>
      <c r="BX50" s="217">
        <v>0</v>
      </c>
      <c r="BY50" s="217">
        <v>0</v>
      </c>
      <c r="BZ50" s="217">
        <v>0</v>
      </c>
      <c r="CA50" s="217">
        <v>0</v>
      </c>
      <c r="CB50" s="217">
        <v>0</v>
      </c>
      <c r="CC50" s="217">
        <v>0</v>
      </c>
      <c r="CD50" s="217">
        <v>0</v>
      </c>
      <c r="CE50" s="217">
        <v>0</v>
      </c>
      <c r="CF50" s="218">
        <v>0</v>
      </c>
    </row>
    <row r="51" spans="1:84">
      <c r="A51" s="337"/>
      <c r="B51" s="338" t="s">
        <v>313</v>
      </c>
      <c r="AH51" s="217">
        <v>405.69506869832696</v>
      </c>
      <c r="AI51" s="217">
        <v>427.6103010095735</v>
      </c>
      <c r="AJ51" s="217">
        <v>456.23115762292019</v>
      </c>
      <c r="AK51" s="217">
        <v>496.82396171905481</v>
      </c>
      <c r="AL51" s="217">
        <v>548.13326448969053</v>
      </c>
      <c r="AM51" s="217">
        <v>618.35198284052365</v>
      </c>
      <c r="AN51" s="217">
        <v>757.56102023184053</v>
      </c>
      <c r="AO51" s="217">
        <v>809.80426957873931</v>
      </c>
      <c r="AP51" s="217">
        <v>833.8560060571707</v>
      </c>
      <c r="AQ51" s="217">
        <v>816.07129027782935</v>
      </c>
      <c r="AR51" s="217">
        <v>818.54732445616594</v>
      </c>
      <c r="AS51" s="217">
        <v>828.71867422900766</v>
      </c>
      <c r="AT51" s="217">
        <v>947.35009709809231</v>
      </c>
      <c r="AU51" s="217">
        <v>1242.4646340670661</v>
      </c>
      <c r="AV51" s="217">
        <v>1298.1457110503618</v>
      </c>
      <c r="AW51" s="217">
        <v>1386.6267433176567</v>
      </c>
      <c r="AX51" s="217">
        <v>1504.3396573453194</v>
      </c>
      <c r="AY51" s="217">
        <v>1542.4090412922562</v>
      </c>
      <c r="AZ51" s="217">
        <v>1647.1474223303896</v>
      </c>
      <c r="BA51" s="217">
        <v>1816.6564334846435</v>
      </c>
      <c r="BB51" s="217">
        <v>1765.9582477268191</v>
      </c>
      <c r="BC51" s="217">
        <v>1781.6924891889009</v>
      </c>
      <c r="BD51" s="217">
        <v>1777.6615128398462</v>
      </c>
      <c r="BE51" s="217">
        <v>1791.86166413612</v>
      </c>
      <c r="BF51" s="217">
        <v>1613.832550331063</v>
      </c>
      <c r="BG51" s="217">
        <v>1542.3706508313626</v>
      </c>
      <c r="BH51" s="217">
        <v>1469.1842406029371</v>
      </c>
      <c r="BI51" s="217">
        <v>1401.7203118427788</v>
      </c>
      <c r="BJ51" s="217">
        <v>1370.1999658463765</v>
      </c>
      <c r="BK51" s="217">
        <v>1330.1785257675479</v>
      </c>
      <c r="BL51" s="217">
        <v>1268.363809413408</v>
      </c>
      <c r="BM51" s="217">
        <v>1278.3904485560884</v>
      </c>
      <c r="BN51" s="217">
        <v>1229.4345989428043</v>
      </c>
      <c r="BO51" s="217">
        <v>1197.8350952825506</v>
      </c>
      <c r="BP51" s="217">
        <v>1184.4975918864438</v>
      </c>
      <c r="BQ51" s="217">
        <v>1126.5903797174292</v>
      </c>
      <c r="BR51" s="217">
        <v>951.78777828887428</v>
      </c>
      <c r="BS51" s="217">
        <v>603.61784908743573</v>
      </c>
      <c r="BT51" s="217">
        <v>294.45974291479996</v>
      </c>
      <c r="BU51" s="217">
        <v>147.98056482673911</v>
      </c>
      <c r="BV51" s="217">
        <v>117.74505444300441</v>
      </c>
      <c r="BW51" s="217">
        <v>105.38376738807108</v>
      </c>
      <c r="BX51" s="217">
        <v>80.89701760082194</v>
      </c>
      <c r="BY51" s="217">
        <v>70.617583080358244</v>
      </c>
      <c r="BZ51" s="217">
        <v>61.951409401727339</v>
      </c>
      <c r="CA51" s="217">
        <v>56.665523306248836</v>
      </c>
      <c r="CB51" s="217">
        <v>50.52579656221171</v>
      </c>
      <c r="CC51" s="217">
        <v>43.973839209139278</v>
      </c>
      <c r="CD51" s="217">
        <v>36.493553313395367</v>
      </c>
      <c r="CE51" s="217">
        <v>28.934152621964419</v>
      </c>
      <c r="CF51" s="218">
        <v>21.32977959346243</v>
      </c>
    </row>
    <row r="52" spans="1:84">
      <c r="A52" s="337"/>
      <c r="B52" s="338" t="s">
        <v>314</v>
      </c>
      <c r="AH52" s="217">
        <v>4092.2285190439939</v>
      </c>
      <c r="AI52" s="217">
        <v>3295.1146724855371</v>
      </c>
      <c r="AJ52" s="217">
        <v>2762.7331211610167</v>
      </c>
      <c r="AK52" s="217">
        <v>2598.7714920689023</v>
      </c>
      <c r="AL52" s="217">
        <v>1971.8560293979774</v>
      </c>
      <c r="AM52" s="217">
        <v>900.34766732274056</v>
      </c>
      <c r="AN52" s="217">
        <v>895.59120612154027</v>
      </c>
      <c r="AO52" s="217">
        <v>840.24803911177457</v>
      </c>
      <c r="AP52" s="217">
        <v>523.72008801485458</v>
      </c>
      <c r="AQ52" s="217">
        <v>533.59953618223847</v>
      </c>
      <c r="AR52" s="217">
        <v>496.88937083398361</v>
      </c>
      <c r="AS52" s="217">
        <v>487.87945510920713</v>
      </c>
      <c r="AT52" s="217">
        <v>477.9241569479276</v>
      </c>
      <c r="AU52" s="217">
        <v>569.98298749759147</v>
      </c>
      <c r="AV52" s="217">
        <v>738.1877300521495</v>
      </c>
      <c r="AW52" s="217">
        <v>719.69666260111376</v>
      </c>
      <c r="AX52" s="217">
        <v>663.06939393581843</v>
      </c>
      <c r="AY52" s="217">
        <v>22.560504350871359</v>
      </c>
      <c r="AZ52" s="217">
        <v>0</v>
      </c>
      <c r="BA52" s="217">
        <v>0</v>
      </c>
      <c r="BB52" s="217">
        <v>0</v>
      </c>
      <c r="BC52" s="217">
        <v>0</v>
      </c>
      <c r="BD52" s="217">
        <v>0</v>
      </c>
      <c r="BE52" s="217">
        <v>0</v>
      </c>
      <c r="BF52" s="217">
        <v>0</v>
      </c>
      <c r="BG52" s="217">
        <v>0</v>
      </c>
      <c r="BH52" s="217">
        <v>0</v>
      </c>
      <c r="BI52" s="217">
        <v>0</v>
      </c>
      <c r="BJ52" s="217">
        <v>0</v>
      </c>
      <c r="BK52" s="217">
        <v>0</v>
      </c>
      <c r="BL52" s="217">
        <v>0</v>
      </c>
      <c r="BM52" s="217">
        <v>0</v>
      </c>
      <c r="BN52" s="217">
        <v>0</v>
      </c>
      <c r="BO52" s="217">
        <v>0</v>
      </c>
      <c r="BP52" s="217">
        <v>0</v>
      </c>
      <c r="BQ52" s="217">
        <v>0</v>
      </c>
      <c r="BR52" s="217">
        <v>0</v>
      </c>
      <c r="BS52" s="217">
        <v>0</v>
      </c>
      <c r="BT52" s="217">
        <v>0</v>
      </c>
      <c r="BU52" s="217">
        <v>0</v>
      </c>
      <c r="BV52" s="217">
        <v>0</v>
      </c>
      <c r="BW52" s="217">
        <v>0</v>
      </c>
      <c r="BX52" s="217">
        <v>0</v>
      </c>
      <c r="BY52" s="217">
        <v>0</v>
      </c>
      <c r="BZ52" s="217">
        <v>0</v>
      </c>
      <c r="CA52" s="217">
        <v>0</v>
      </c>
      <c r="CB52" s="217">
        <v>0</v>
      </c>
      <c r="CC52" s="217">
        <v>0</v>
      </c>
      <c r="CD52" s="217">
        <v>0</v>
      </c>
      <c r="CE52" s="217">
        <v>0</v>
      </c>
      <c r="CF52" s="218">
        <v>0</v>
      </c>
    </row>
    <row r="53" spans="1:84" ht="24.75" customHeight="1">
      <c r="A53" s="337"/>
      <c r="B53" s="219" t="s">
        <v>482</v>
      </c>
      <c r="AH53" s="217">
        <v>1487.5485852271988</v>
      </c>
      <c r="AI53" s="217">
        <v>1433.7521857379818</v>
      </c>
      <c r="AJ53" s="217">
        <v>1389.8152857216735</v>
      </c>
      <c r="AK53" s="217">
        <v>1402.5722611607162</v>
      </c>
      <c r="AL53" s="217">
        <v>1420.1634579960164</v>
      </c>
      <c r="AM53" s="217">
        <v>1454.1464211854075</v>
      </c>
      <c r="AN53" s="217">
        <v>1415.6119064501765</v>
      </c>
      <c r="AO53" s="217">
        <v>1430.8571680526595</v>
      </c>
      <c r="AP53" s="217">
        <v>1477.5343265223551</v>
      </c>
      <c r="AQ53" s="217">
        <v>1421.3635615896353</v>
      </c>
      <c r="AR53" s="217">
        <v>1329.4120324079488</v>
      </c>
      <c r="AS53" s="217">
        <v>1276.9626540954603</v>
      </c>
      <c r="AT53" s="217">
        <v>1291.240626189676</v>
      </c>
      <c r="AU53" s="217">
        <v>1364.2626624681725</v>
      </c>
      <c r="AV53" s="217">
        <v>1353.6902817602472</v>
      </c>
      <c r="AW53" s="217">
        <v>1353.1953545110759</v>
      </c>
      <c r="AX53" s="217">
        <v>1377.2345460481445</v>
      </c>
      <c r="AY53" s="217">
        <v>1381.7850091428347</v>
      </c>
      <c r="AZ53" s="217">
        <v>1360.9472813293687</v>
      </c>
      <c r="BA53" s="217">
        <v>1367.6331398392151</v>
      </c>
      <c r="BB53" s="217">
        <v>1380.1685576661012</v>
      </c>
      <c r="BC53" s="217">
        <v>1352.3092012018542</v>
      </c>
      <c r="BD53" s="217">
        <v>1351.1534939076807</v>
      </c>
      <c r="BE53" s="217">
        <v>1366.4937478038241</v>
      </c>
      <c r="BF53" s="217">
        <v>1351.9050506161404</v>
      </c>
      <c r="BG53" s="217">
        <v>1322.8595104871451</v>
      </c>
      <c r="BH53" s="217">
        <v>1304.0794440961809</v>
      </c>
      <c r="BI53" s="217">
        <v>1298.8203428079732</v>
      </c>
      <c r="BJ53" s="217">
        <v>1248.3138955239792</v>
      </c>
      <c r="BK53" s="217">
        <v>1217.5157759874405</v>
      </c>
      <c r="BL53" s="217">
        <v>1219.5643966816244</v>
      </c>
      <c r="BM53" s="217">
        <v>1249.5187296177005</v>
      </c>
      <c r="BN53" s="217">
        <v>1295.3851995022849</v>
      </c>
      <c r="BO53" s="217">
        <v>1271.4963392929378</v>
      </c>
      <c r="BP53" s="217">
        <v>1277.7365262625715</v>
      </c>
      <c r="BQ53" s="217">
        <v>1251.9202622949852</v>
      </c>
      <c r="BR53" s="217">
        <v>1282.06165518736</v>
      </c>
      <c r="BS53" s="217">
        <v>1262.1357320087664</v>
      </c>
      <c r="BT53" s="217">
        <v>1187.1251813806355</v>
      </c>
      <c r="BU53" s="217">
        <v>1150.9835552332759</v>
      </c>
      <c r="BV53" s="217">
        <v>1119.5614439877922</v>
      </c>
      <c r="BW53" s="217">
        <v>1085.0067196093303</v>
      </c>
      <c r="BX53" s="217">
        <v>897.53772577860389</v>
      </c>
      <c r="BY53" s="217">
        <v>886.55390515468787</v>
      </c>
      <c r="BZ53" s="217">
        <v>820.43318068226597</v>
      </c>
      <c r="CA53" s="217">
        <v>805.68584810333039</v>
      </c>
      <c r="CB53" s="217">
        <v>817.99212542156647</v>
      </c>
      <c r="CC53" s="217">
        <v>796.69874995325097</v>
      </c>
      <c r="CD53" s="217">
        <v>764.80726304778511</v>
      </c>
      <c r="CE53" s="217">
        <v>733.64694826174002</v>
      </c>
      <c r="CF53" s="218">
        <v>700.19531826383718</v>
      </c>
    </row>
    <row r="54" spans="1:84">
      <c r="A54" s="337"/>
      <c r="B54" s="348" t="s">
        <v>502</v>
      </c>
      <c r="AH54" s="217">
        <v>188.1484376571951</v>
      </c>
      <c r="AI54" s="217">
        <v>181.10553925111347</v>
      </c>
      <c r="AJ54" s="217">
        <v>177.42322796446896</v>
      </c>
      <c r="AK54" s="217">
        <v>179.62097077535057</v>
      </c>
      <c r="AL54" s="217">
        <v>181.5246525258066</v>
      </c>
      <c r="AM54" s="217">
        <v>183.46707183180374</v>
      </c>
      <c r="AN54" s="217">
        <v>176.55023776589505</v>
      </c>
      <c r="AO54" s="217">
        <v>176.57386329160479</v>
      </c>
      <c r="AP54" s="217">
        <v>178.47444340171023</v>
      </c>
      <c r="AQ54" s="217">
        <v>156.18626327328363</v>
      </c>
      <c r="AR54" s="217">
        <v>151.71226309949873</v>
      </c>
      <c r="AS54" s="217">
        <v>142.12771727277087</v>
      </c>
      <c r="AT54" s="217">
        <v>133.05476409102698</v>
      </c>
      <c r="AU54" s="217">
        <v>133.37850313261703</v>
      </c>
      <c r="AV54" s="217">
        <v>127.13052863051965</v>
      </c>
      <c r="AW54" s="217">
        <v>131.36337275564767</v>
      </c>
      <c r="AX54" s="217">
        <v>112.8308084947713</v>
      </c>
      <c r="AY54" s="217">
        <v>108.60250786103624</v>
      </c>
      <c r="AZ54" s="217">
        <v>100.64758300706251</v>
      </c>
      <c r="BA54" s="217">
        <v>99.340583585627272</v>
      </c>
      <c r="BB54" s="217">
        <v>88.624289774025343</v>
      </c>
      <c r="BC54" s="217">
        <v>91.237817837437902</v>
      </c>
      <c r="BD54" s="217">
        <v>85.885157807030183</v>
      </c>
      <c r="BE54" s="217">
        <v>84.451780649681666</v>
      </c>
      <c r="BF54" s="217">
        <v>80.985165506698607</v>
      </c>
      <c r="BG54" s="217">
        <v>75.082744546615743</v>
      </c>
      <c r="BH54" s="217">
        <v>69.47240343128334</v>
      </c>
      <c r="BI54" s="217">
        <v>63.568639749953377</v>
      </c>
      <c r="BJ54" s="217">
        <v>59.57138530790705</v>
      </c>
      <c r="BK54" s="217">
        <v>56.198768110339728</v>
      </c>
      <c r="BL54" s="217">
        <v>52.323858517832072</v>
      </c>
      <c r="BM54" s="217">
        <v>50.615133074077306</v>
      </c>
      <c r="BN54" s="217">
        <v>47.151370655103833</v>
      </c>
      <c r="BO54" s="217">
        <v>44.698551323946781</v>
      </c>
      <c r="BP54" s="217">
        <v>42.442653506054143</v>
      </c>
      <c r="BQ54" s="217">
        <v>39.475583955119113</v>
      </c>
      <c r="BR54" s="217">
        <v>37.228884825012656</v>
      </c>
      <c r="BS54" s="217">
        <v>34.739270575003864</v>
      </c>
      <c r="BT54" s="217">
        <v>32.046752021517577</v>
      </c>
      <c r="BU54" s="217">
        <v>29.490062077408094</v>
      </c>
      <c r="BV54" s="217">
        <v>27.082524299065021</v>
      </c>
      <c r="BW54" s="217">
        <v>24.801692313257281</v>
      </c>
      <c r="BX54" s="217">
        <v>18.842956698195447</v>
      </c>
      <c r="BY54" s="217">
        <v>17.630522387842024</v>
      </c>
      <c r="BZ54" s="217">
        <v>15.332478943767713</v>
      </c>
      <c r="CA54" s="217">
        <v>13.993898813821808</v>
      </c>
      <c r="CB54" s="217">
        <v>13.977320948491824</v>
      </c>
      <c r="CC54" s="217">
        <v>12.931745760293001</v>
      </c>
      <c r="CD54" s="217">
        <v>11.849383343668276</v>
      </c>
      <c r="CE54" s="217">
        <v>10.87674149047011</v>
      </c>
      <c r="CF54" s="218">
        <v>9.9099497454419776</v>
      </c>
    </row>
    <row r="55" spans="1:84">
      <c r="A55" s="337"/>
      <c r="B55" s="348" t="s">
        <v>503</v>
      </c>
      <c r="AH55" s="217">
        <v>1270.001954186067</v>
      </c>
      <c r="AI55" s="217">
        <v>1227.493099368658</v>
      </c>
      <c r="AJ55" s="217">
        <v>1191.2702449042915</v>
      </c>
      <c r="AK55" s="217">
        <v>1203.8426764730943</v>
      </c>
      <c r="AL55" s="217">
        <v>1220.8422709088561</v>
      </c>
      <c r="AM55" s="217">
        <v>1253.6916575173254</v>
      </c>
      <c r="AN55" s="217">
        <v>1223.0116470692001</v>
      </c>
      <c r="AO55" s="217">
        <v>1239.0614199945371</v>
      </c>
      <c r="AP55" s="217">
        <v>1287.3566409303689</v>
      </c>
      <c r="AQ55" s="217">
        <v>1253.4989938472879</v>
      </c>
      <c r="AR55" s="217">
        <v>1168.1352442759869</v>
      </c>
      <c r="AS55" s="217">
        <v>1124.5883473201209</v>
      </c>
      <c r="AT55" s="217">
        <v>1149.1440776117936</v>
      </c>
      <c r="AU55" s="217">
        <v>1222.3379155446883</v>
      </c>
      <c r="AV55" s="217">
        <v>1218.67899071494</v>
      </c>
      <c r="AW55" s="217">
        <v>1214.9169784794226</v>
      </c>
      <c r="AX55" s="217">
        <v>1251.9624577361944</v>
      </c>
      <c r="AY55" s="217">
        <v>1259.5773984555281</v>
      </c>
      <c r="AZ55" s="217">
        <v>1245.3335825771326</v>
      </c>
      <c r="BA55" s="217">
        <v>1254.7807527519194</v>
      </c>
      <c r="BB55" s="217">
        <v>1273.3221732902352</v>
      </c>
      <c r="BC55" s="217">
        <v>1238.7647922078404</v>
      </c>
      <c r="BD55" s="217">
        <v>1240.9528923954565</v>
      </c>
      <c r="BE55" s="217">
        <v>1253.7780295480843</v>
      </c>
      <c r="BF55" s="217">
        <v>1234.7893922175754</v>
      </c>
      <c r="BG55" s="217">
        <v>1213.6604832670632</v>
      </c>
      <c r="BH55" s="217">
        <v>1199.6915285451798</v>
      </c>
      <c r="BI55" s="217">
        <v>1161.0714798469378</v>
      </c>
      <c r="BJ55" s="217">
        <v>1137.5523087767347</v>
      </c>
      <c r="BK55" s="217">
        <v>1119.0724865967688</v>
      </c>
      <c r="BL55" s="217">
        <v>1112.9174745596167</v>
      </c>
      <c r="BM55" s="217">
        <v>1138.1321224193146</v>
      </c>
      <c r="BN55" s="217">
        <v>1181.4922171274613</v>
      </c>
      <c r="BO55" s="217">
        <v>1161.7480830438285</v>
      </c>
      <c r="BP55" s="217">
        <v>1166.0877297900868</v>
      </c>
      <c r="BQ55" s="217">
        <v>1140.8056305243451</v>
      </c>
      <c r="BR55" s="217">
        <v>1138.2568734090009</v>
      </c>
      <c r="BS55" s="217">
        <v>1111.9517878856598</v>
      </c>
      <c r="BT55" s="217">
        <v>1050.2181561872324</v>
      </c>
      <c r="BU55" s="217">
        <v>1010.5009136424434</v>
      </c>
      <c r="BV55" s="217">
        <v>988.51384051869434</v>
      </c>
      <c r="BW55" s="217">
        <v>958.78211310703932</v>
      </c>
      <c r="BX55" s="217">
        <v>793.49323736126553</v>
      </c>
      <c r="BY55" s="217">
        <v>780.12662522481583</v>
      </c>
      <c r="BZ55" s="217">
        <v>722.47799306534807</v>
      </c>
      <c r="CA55" s="217">
        <v>714.00425781946296</v>
      </c>
      <c r="CB55" s="217">
        <v>723.5109364663158</v>
      </c>
      <c r="CC55" s="217">
        <v>704.72359816929338</v>
      </c>
      <c r="CD55" s="217">
        <v>676.19719149622404</v>
      </c>
      <c r="CE55" s="217">
        <v>648.54670687569239</v>
      </c>
      <c r="CF55" s="218">
        <v>618.55000876325175</v>
      </c>
    </row>
    <row r="56" spans="1:84">
      <c r="A56" s="337"/>
      <c r="B56" s="349" t="s">
        <v>301</v>
      </c>
      <c r="AH56" s="217">
        <v>0</v>
      </c>
      <c r="AI56" s="217">
        <v>0</v>
      </c>
      <c r="AJ56" s="217">
        <v>0</v>
      </c>
      <c r="AK56" s="217">
        <v>0</v>
      </c>
      <c r="AL56" s="217">
        <v>0</v>
      </c>
      <c r="AM56" s="217">
        <v>0</v>
      </c>
      <c r="AN56" s="217">
        <v>0</v>
      </c>
      <c r="AO56" s="217">
        <v>0</v>
      </c>
      <c r="AP56" s="217">
        <v>0</v>
      </c>
      <c r="AQ56" s="217">
        <v>0</v>
      </c>
      <c r="AR56" s="217">
        <v>0</v>
      </c>
      <c r="AS56" s="217">
        <v>0</v>
      </c>
      <c r="AT56" s="217">
        <v>0</v>
      </c>
      <c r="AU56" s="217">
        <v>0</v>
      </c>
      <c r="AV56" s="217">
        <v>0</v>
      </c>
      <c r="AW56" s="217">
        <v>0</v>
      </c>
      <c r="AX56" s="217">
        <v>0</v>
      </c>
      <c r="AY56" s="217">
        <v>0</v>
      </c>
      <c r="AZ56" s="217">
        <v>0</v>
      </c>
      <c r="BA56" s="217">
        <v>0</v>
      </c>
      <c r="BB56" s="217">
        <v>0</v>
      </c>
      <c r="BC56" s="217">
        <v>0</v>
      </c>
      <c r="BD56" s="217">
        <v>0</v>
      </c>
      <c r="BE56" s="217">
        <v>0</v>
      </c>
      <c r="BF56" s="217">
        <v>0</v>
      </c>
      <c r="BG56" s="217">
        <v>0</v>
      </c>
      <c r="BH56" s="217">
        <v>0</v>
      </c>
      <c r="BI56" s="217">
        <v>0</v>
      </c>
      <c r="BJ56" s="217">
        <v>0</v>
      </c>
      <c r="BK56" s="217">
        <v>0</v>
      </c>
      <c r="BL56" s="217">
        <v>7.8765228967977787</v>
      </c>
      <c r="BM56" s="217">
        <v>9.9287466236996416</v>
      </c>
      <c r="BN56" s="217">
        <v>12.80032751117311</v>
      </c>
      <c r="BO56" s="217">
        <v>12.939215600587922</v>
      </c>
      <c r="BP56" s="217">
        <v>12.564711526279794</v>
      </c>
      <c r="BQ56" s="217">
        <v>12.077739945176152</v>
      </c>
      <c r="BR56" s="217">
        <v>48.591238108837004</v>
      </c>
      <c r="BS56" s="217">
        <v>56.293787166594932</v>
      </c>
      <c r="BT56" s="217">
        <v>51.882209760736245</v>
      </c>
      <c r="BU56" s="217">
        <v>60.175813707811244</v>
      </c>
      <c r="BV56" s="217">
        <v>49.726183524948972</v>
      </c>
      <c r="BW56" s="217">
        <v>51.956872604882619</v>
      </c>
      <c r="BX56" s="217">
        <v>47.029659886353237</v>
      </c>
      <c r="BY56" s="217">
        <v>47.46418923830867</v>
      </c>
      <c r="BZ56" s="217">
        <v>44.908003747480528</v>
      </c>
      <c r="CA56" s="217">
        <v>44.174649658969237</v>
      </c>
      <c r="CB56" s="217">
        <v>43.395243306489895</v>
      </c>
      <c r="CC56" s="217">
        <v>42.640967537129221</v>
      </c>
      <c r="CD56" s="217">
        <v>41.735004372564525</v>
      </c>
      <c r="CE56" s="217">
        <v>40.743609090392276</v>
      </c>
      <c r="CF56" s="218">
        <v>39.745435436491938</v>
      </c>
    </row>
    <row r="57" spans="1:84">
      <c r="A57" s="337"/>
      <c r="B57" s="350" t="s">
        <v>504</v>
      </c>
      <c r="AH57" s="217">
        <v>29.398193383936736</v>
      </c>
      <c r="AI57" s="217">
        <v>25.153547118210206</v>
      </c>
      <c r="AJ57" s="217">
        <v>21.121812852912971</v>
      </c>
      <c r="AK57" s="217">
        <v>19.108613912271338</v>
      </c>
      <c r="AL57" s="217">
        <v>17.796534561353589</v>
      </c>
      <c r="AM57" s="217">
        <v>16.987691836278124</v>
      </c>
      <c r="AN57" s="217">
        <v>16.050021615081366</v>
      </c>
      <c r="AO57" s="217">
        <v>15.221884766517656</v>
      </c>
      <c r="AP57" s="217">
        <v>11.703242190276081</v>
      </c>
      <c r="AQ57" s="217">
        <v>11.678304469063765</v>
      </c>
      <c r="AR57" s="217">
        <v>9.5645250324628535</v>
      </c>
      <c r="AS57" s="217">
        <v>10.246589502568524</v>
      </c>
      <c r="AT57" s="217">
        <v>9.0417844868553612</v>
      </c>
      <c r="AU57" s="217">
        <v>8.5462437908670275</v>
      </c>
      <c r="AV57" s="217">
        <v>7.8807624147875091</v>
      </c>
      <c r="AW57" s="217">
        <v>6.9150032760057707</v>
      </c>
      <c r="AX57" s="217">
        <v>5.7357131929212937</v>
      </c>
      <c r="AY57" s="217">
        <v>5.8431706268756827</v>
      </c>
      <c r="AZ57" s="217">
        <v>5.0408350966733018</v>
      </c>
      <c r="BA57" s="217">
        <v>4.4778651529287314</v>
      </c>
      <c r="BB57" s="217">
        <v>3.3355446053066853</v>
      </c>
      <c r="BC57" s="217">
        <v>3.6032634548048859</v>
      </c>
      <c r="BD57" s="217">
        <v>3.5055166451849051</v>
      </c>
      <c r="BE57" s="217">
        <v>3.4470114550890476</v>
      </c>
      <c r="BF57" s="217">
        <v>2.9155061791622683</v>
      </c>
      <c r="BG57" s="217">
        <v>2.2479588442160128</v>
      </c>
      <c r="BH57" s="217">
        <v>1.89246231139376</v>
      </c>
      <c r="BI57" s="217">
        <v>1.7158666481098641</v>
      </c>
      <c r="BJ57" s="217">
        <v>1.6446919561441613</v>
      </c>
      <c r="BK57" s="217">
        <v>1.6135470794504114</v>
      </c>
      <c r="BL57" s="217">
        <v>1.3491928415596901</v>
      </c>
      <c r="BM57" s="217">
        <v>1.1939967322631191</v>
      </c>
      <c r="BN57" s="217">
        <v>1.0430080743246979</v>
      </c>
      <c r="BO57" s="217">
        <v>0.84379079612171326</v>
      </c>
      <c r="BP57" s="217">
        <v>0.51960179115376004</v>
      </c>
      <c r="BQ57" s="217">
        <v>-7.92858431473502E-3</v>
      </c>
      <c r="BR57" s="217">
        <v>-2.5893101851098242E-3</v>
      </c>
      <c r="BS57" s="217">
        <v>-4.6847170823220652E-2</v>
      </c>
      <c r="BT57" s="217">
        <v>0</v>
      </c>
      <c r="BU57" s="217">
        <v>-2.7734260008885389E-2</v>
      </c>
      <c r="BV57" s="217">
        <v>-4.4617023637106755E-2</v>
      </c>
      <c r="BW57" s="217">
        <v>3.6726402495814759E-4</v>
      </c>
      <c r="BX57" s="217">
        <v>-6.9936840824630156E-3</v>
      </c>
      <c r="BY57" s="217">
        <v>3.2098678231828742E-2</v>
      </c>
      <c r="BZ57" s="217">
        <v>-4.4187018313356623E-3</v>
      </c>
      <c r="CA57" s="217">
        <v>-0.28273999999999999</v>
      </c>
      <c r="CB57" s="217">
        <v>0</v>
      </c>
      <c r="CC57" s="217">
        <v>0</v>
      </c>
      <c r="CD57" s="217">
        <v>0</v>
      </c>
      <c r="CE57" s="217">
        <v>0</v>
      </c>
      <c r="CF57" s="218">
        <v>0</v>
      </c>
    </row>
    <row r="58" spans="1:84">
      <c r="A58" s="337"/>
      <c r="B58" s="338" t="s">
        <v>310</v>
      </c>
      <c r="AH58" s="217">
        <v>0</v>
      </c>
      <c r="AI58" s="217">
        <v>0</v>
      </c>
      <c r="AJ58" s="217">
        <v>0</v>
      </c>
      <c r="AK58" s="217">
        <v>0</v>
      </c>
      <c r="AL58" s="217">
        <v>0</v>
      </c>
      <c r="AM58" s="217">
        <v>0</v>
      </c>
      <c r="AN58" s="217">
        <v>0</v>
      </c>
      <c r="AO58" s="217">
        <v>0</v>
      </c>
      <c r="AP58" s="217">
        <v>0</v>
      </c>
      <c r="AQ58" s="217">
        <v>0</v>
      </c>
      <c r="AR58" s="217">
        <v>0</v>
      </c>
      <c r="AS58" s="217">
        <v>0</v>
      </c>
      <c r="AT58" s="217">
        <v>0</v>
      </c>
      <c r="AU58" s="217">
        <v>0</v>
      </c>
      <c r="AV58" s="217">
        <v>0</v>
      </c>
      <c r="AW58" s="217">
        <v>0</v>
      </c>
      <c r="AX58" s="217">
        <v>6.705566624257326</v>
      </c>
      <c r="AY58" s="217">
        <v>7.7619321993948329</v>
      </c>
      <c r="AZ58" s="217">
        <v>9.9252806485003191</v>
      </c>
      <c r="BA58" s="217">
        <v>9.0339383487396443</v>
      </c>
      <c r="BB58" s="217">
        <v>14.88654999653374</v>
      </c>
      <c r="BC58" s="217">
        <v>18.703327701771013</v>
      </c>
      <c r="BD58" s="217">
        <v>20.809927060009333</v>
      </c>
      <c r="BE58" s="217">
        <v>24.81692615096917</v>
      </c>
      <c r="BF58" s="217">
        <v>33.214986712704018</v>
      </c>
      <c r="BG58" s="217">
        <v>31.868323829250016</v>
      </c>
      <c r="BH58" s="217">
        <v>33.023049808323833</v>
      </c>
      <c r="BI58" s="217">
        <v>72.464356562971957</v>
      </c>
      <c r="BJ58" s="217">
        <v>49.545509483193499</v>
      </c>
      <c r="BK58" s="217">
        <v>40.630974200881369</v>
      </c>
      <c r="BL58" s="217">
        <v>45.097347865818243</v>
      </c>
      <c r="BM58" s="217">
        <v>49.648730768345693</v>
      </c>
      <c r="BN58" s="217">
        <v>52.898276134221867</v>
      </c>
      <c r="BO58" s="217">
        <v>51.266698528452949</v>
      </c>
      <c r="BP58" s="217">
        <v>56.121829648997014</v>
      </c>
      <c r="BQ58" s="217">
        <v>59.569236454659489</v>
      </c>
      <c r="BR58" s="217">
        <v>57.98724815469425</v>
      </c>
      <c r="BS58" s="217">
        <v>59.197733552331066</v>
      </c>
      <c r="BT58" s="217">
        <v>52.978063411149321</v>
      </c>
      <c r="BU58" s="217">
        <v>50.844500065621908</v>
      </c>
      <c r="BV58" s="217">
        <v>54.283512668721009</v>
      </c>
      <c r="BW58" s="217">
        <v>49.465674320126041</v>
      </c>
      <c r="BX58" s="217">
        <v>38.178865516872115</v>
      </c>
      <c r="BY58" s="217">
        <v>41.300469625489505</v>
      </c>
      <c r="BZ58" s="217">
        <v>37.719123627501141</v>
      </c>
      <c r="CA58" s="217">
        <v>33.795781811076367</v>
      </c>
      <c r="CB58" s="217">
        <v>37.10862470026899</v>
      </c>
      <c r="CC58" s="217">
        <v>36.402438486535431</v>
      </c>
      <c r="CD58" s="217">
        <v>35.025683835328152</v>
      </c>
      <c r="CE58" s="217">
        <v>33.479890805185143</v>
      </c>
      <c r="CF58" s="218">
        <v>31.989924318651465</v>
      </c>
    </row>
    <row r="59" spans="1:84" ht="24.75" customHeight="1">
      <c r="A59" s="337"/>
      <c r="B59" s="219" t="s">
        <v>488</v>
      </c>
      <c r="AH59" s="217">
        <v>23.518554707149388</v>
      </c>
      <c r="AI59" s="217">
        <v>20.122837694568165</v>
      </c>
      <c r="AJ59" s="217">
        <v>21.121812852912971</v>
      </c>
      <c r="AK59" s="217">
        <v>22.930336694725607</v>
      </c>
      <c r="AL59" s="217">
        <v>28.47445529816574</v>
      </c>
      <c r="AM59" s="217">
        <v>33.975383672556248</v>
      </c>
      <c r="AN59" s="217">
        <v>35.310047553179011</v>
      </c>
      <c r="AO59" s="217">
        <v>39.576900392945902</v>
      </c>
      <c r="AP59" s="217">
        <v>304.28429694717806</v>
      </c>
      <c r="AQ59" s="217">
        <v>507.94818465194174</v>
      </c>
      <c r="AR59" s="217">
        <v>448.89331585375999</v>
      </c>
      <c r="AS59" s="217">
        <v>439.83209993821026</v>
      </c>
      <c r="AT59" s="217">
        <v>459.64614099600499</v>
      </c>
      <c r="AU59" s="217">
        <v>593.18767528381534</v>
      </c>
      <c r="AV59" s="217">
        <v>700.25826545004713</v>
      </c>
      <c r="AW59" s="217">
        <v>871.03013891518356</v>
      </c>
      <c r="AX59" s="217">
        <v>1020.9103953752863</v>
      </c>
      <c r="AY59" s="217">
        <v>1160.6439467508696</v>
      </c>
      <c r="AZ59" s="217">
        <v>1339.1327583063912</v>
      </c>
      <c r="BA59" s="217">
        <v>1356.6494567935056</v>
      </c>
      <c r="BB59" s="217">
        <v>1403.7852092216256</v>
      </c>
      <c r="BC59" s="217">
        <v>1477.653191356959</v>
      </c>
      <c r="BD59" s="217">
        <v>1519.6607460292048</v>
      </c>
      <c r="BE59" s="217">
        <v>1605.929922529486</v>
      </c>
      <c r="BF59" s="217">
        <v>1673.5961172549885</v>
      </c>
      <c r="BG59" s="217">
        <v>1736.1840274831593</v>
      </c>
      <c r="BH59" s="217">
        <v>1753.3527339326524</v>
      </c>
      <c r="BI59" s="217">
        <v>1789.324578697232</v>
      </c>
      <c r="BJ59" s="217">
        <v>1791.4387732292289</v>
      </c>
      <c r="BK59" s="217">
        <v>1895.1527045529979</v>
      </c>
      <c r="BL59" s="217">
        <v>1948.0681331662606</v>
      </c>
      <c r="BM59" s="217">
        <v>2108.0634720973462</v>
      </c>
      <c r="BN59" s="217">
        <v>2175.8982380920925</v>
      </c>
      <c r="BO59" s="217">
        <v>2357.0491923808222</v>
      </c>
      <c r="BP59" s="217">
        <v>2574.0010756565262</v>
      </c>
      <c r="BQ59" s="217">
        <v>2736.4725047607271</v>
      </c>
      <c r="BR59" s="217">
        <v>3002.5790795226844</v>
      </c>
      <c r="BS59" s="217">
        <v>3271.9320260067088</v>
      </c>
      <c r="BT59" s="217">
        <v>3351.9076248554638</v>
      </c>
      <c r="BU59" s="217">
        <v>3501.9764201691837</v>
      </c>
      <c r="BV59" s="217">
        <v>3496.2803522016111</v>
      </c>
      <c r="BW59" s="217">
        <v>3481.6873051166303</v>
      </c>
      <c r="BX59" s="217">
        <v>3411.6726819771475</v>
      </c>
      <c r="BY59" s="217">
        <v>3480.0679002032925</v>
      </c>
      <c r="BZ59" s="217">
        <v>3448.0108040543546</v>
      </c>
      <c r="CA59" s="217">
        <v>3733.2569903957483</v>
      </c>
      <c r="CB59" s="217">
        <v>4066.7243476614658</v>
      </c>
      <c r="CC59" s="217">
        <v>4285.3359502804342</v>
      </c>
      <c r="CD59" s="217">
        <v>4423.2050143776987</v>
      </c>
      <c r="CE59" s="217">
        <v>4541.0587926888029</v>
      </c>
      <c r="CF59" s="218">
        <v>4549.4802925482209</v>
      </c>
    </row>
    <row r="60" spans="1:84" ht="24.75" customHeight="1">
      <c r="A60" s="337"/>
      <c r="B60" s="219" t="s">
        <v>505</v>
      </c>
      <c r="AH60" s="217">
        <v>0</v>
      </c>
      <c r="AI60" s="217">
        <v>0</v>
      </c>
      <c r="AJ60" s="217">
        <v>0</v>
      </c>
      <c r="AK60" s="217">
        <v>0</v>
      </c>
      <c r="AL60" s="217">
        <v>0</v>
      </c>
      <c r="AM60" s="217">
        <v>0</v>
      </c>
      <c r="AN60" s="217">
        <v>0</v>
      </c>
      <c r="AO60" s="217">
        <v>0</v>
      </c>
      <c r="AP60" s="217">
        <v>0</v>
      </c>
      <c r="AQ60" s="217">
        <v>0</v>
      </c>
      <c r="AR60" s="217">
        <v>0</v>
      </c>
      <c r="AS60" s="217">
        <v>0</v>
      </c>
      <c r="AT60" s="217">
        <v>0</v>
      </c>
      <c r="AU60" s="217">
        <v>0</v>
      </c>
      <c r="AV60" s="217">
        <v>0</v>
      </c>
      <c r="AW60" s="217">
        <v>0</v>
      </c>
      <c r="AX60" s="217">
        <v>0</v>
      </c>
      <c r="AY60" s="217">
        <v>0</v>
      </c>
      <c r="AZ60" s="217">
        <v>0</v>
      </c>
      <c r="BA60" s="217">
        <v>0</v>
      </c>
      <c r="BB60" s="217">
        <v>0</v>
      </c>
      <c r="BC60" s="217">
        <v>0</v>
      </c>
      <c r="BD60" s="217">
        <v>443.18599776060995</v>
      </c>
      <c r="BE60" s="217">
        <v>576.36601731856092</v>
      </c>
      <c r="BF60" s="217">
        <v>634.17196599051931</v>
      </c>
      <c r="BG60" s="217">
        <v>622.15523354262928</v>
      </c>
      <c r="BH60" s="217">
        <v>525.13792182048246</v>
      </c>
      <c r="BI60" s="217">
        <v>461.37790422720701</v>
      </c>
      <c r="BJ60" s="217">
        <v>440.53417360714582</v>
      </c>
      <c r="BK60" s="217">
        <v>420.11284007913531</v>
      </c>
      <c r="BL60" s="217">
        <v>395.83174789938226</v>
      </c>
      <c r="BM60" s="217">
        <v>429.09442191875127</v>
      </c>
      <c r="BN60" s="217">
        <v>537.36400223716021</v>
      </c>
      <c r="BO60" s="217">
        <v>585.78206315156865</v>
      </c>
      <c r="BP60" s="217">
        <v>678.77627734940904</v>
      </c>
      <c r="BQ60" s="217">
        <v>730.98450305321342</v>
      </c>
      <c r="BR60" s="217">
        <v>758.28179541268082</v>
      </c>
      <c r="BS60" s="217">
        <v>801.70503389921771</v>
      </c>
      <c r="BT60" s="217">
        <v>814.21410810706516</v>
      </c>
      <c r="BU60" s="217">
        <v>932.09028973445288</v>
      </c>
      <c r="BV60" s="217">
        <v>1105.4777154535175</v>
      </c>
      <c r="BW60" s="217">
        <v>755.14812967017508</v>
      </c>
      <c r="BX60" s="217">
        <v>562.56588438550705</v>
      </c>
      <c r="BY60" s="217">
        <v>453.79593814923811</v>
      </c>
      <c r="BZ60" s="217">
        <v>534.33176542109754</v>
      </c>
      <c r="CA60" s="217">
        <v>406.44339609477032</v>
      </c>
      <c r="CB60" s="217">
        <v>361.84908059612974</v>
      </c>
      <c r="CC60" s="217">
        <v>74.267760116426643</v>
      </c>
      <c r="CD60" s="217">
        <v>0.23274014901113277</v>
      </c>
      <c r="CE60" s="217">
        <v>0.22873214810069079</v>
      </c>
      <c r="CF60" s="218">
        <v>0.22499819087273304</v>
      </c>
    </row>
    <row r="61" spans="1:84" s="343" customFormat="1" ht="24.75" customHeight="1">
      <c r="A61" s="337"/>
      <c r="B61" s="219" t="s">
        <v>340</v>
      </c>
      <c r="C61" s="207"/>
      <c r="D61" s="229"/>
      <c r="E61" s="229"/>
      <c r="F61" s="229"/>
      <c r="G61" s="229"/>
      <c r="H61" s="229"/>
      <c r="I61" s="229"/>
      <c r="J61" s="229"/>
      <c r="K61" s="229"/>
      <c r="L61" s="229"/>
      <c r="M61" s="229"/>
      <c r="N61" s="229"/>
      <c r="O61" s="229"/>
      <c r="P61" s="229"/>
      <c r="Q61" s="229"/>
      <c r="R61" s="229"/>
      <c r="S61" s="229"/>
      <c r="T61" s="229"/>
      <c r="U61" s="229"/>
      <c r="V61" s="229"/>
      <c r="W61" s="229"/>
      <c r="X61" s="229"/>
      <c r="Y61" s="229"/>
      <c r="Z61" s="229"/>
      <c r="AA61" s="229"/>
      <c r="AB61" s="229"/>
      <c r="AC61" s="229"/>
      <c r="AD61" s="229"/>
      <c r="AE61" s="229"/>
      <c r="AF61" s="229"/>
      <c r="AG61" s="229"/>
      <c r="AH61" s="217">
        <v>302.78476851282477</v>
      </c>
      <c r="AI61" s="217">
        <v>283.80318575036188</v>
      </c>
      <c r="AJ61" s="217">
        <v>306.75385333493273</v>
      </c>
      <c r="AK61" s="217">
        <v>450.1489662073019</v>
      </c>
      <c r="AL61" s="217">
        <v>538.25128972275559</v>
      </c>
      <c r="AM61" s="217">
        <v>607.15734016338581</v>
      </c>
      <c r="AN61" s="217">
        <v>647.77948470412707</v>
      </c>
      <c r="AO61" s="217">
        <v>686.07725363615032</v>
      </c>
      <c r="AP61" s="217">
        <v>710.87209927637969</v>
      </c>
      <c r="AQ61" s="217">
        <v>694.99472115052436</v>
      </c>
      <c r="AR61" s="217">
        <v>568.46411553564269</v>
      </c>
      <c r="AS61" s="217">
        <v>724.07795375490434</v>
      </c>
      <c r="AT61" s="217">
        <v>918.10571349996667</v>
      </c>
      <c r="AU61" s="217">
        <v>1145.7947591656425</v>
      </c>
      <c r="AV61" s="217">
        <v>1466.1645391680008</v>
      </c>
      <c r="AW61" s="217">
        <v>1899.8670805644904</v>
      </c>
      <c r="AX61" s="217">
        <v>2400.7791771601164</v>
      </c>
      <c r="AY61" s="217">
        <v>2708.7035820867823</v>
      </c>
      <c r="AZ61" s="217">
        <v>2967.9777290616739</v>
      </c>
      <c r="BA61" s="217">
        <v>3243.2720694076124</v>
      </c>
      <c r="BB61" s="217">
        <v>3528.0253549019258</v>
      </c>
      <c r="BC61" s="217">
        <v>3795.3225975892997</v>
      </c>
      <c r="BD61" s="217">
        <v>4036.9121696319921</v>
      </c>
      <c r="BE61" s="217">
        <v>4363.4055251258533</v>
      </c>
      <c r="BF61" s="217">
        <v>5054.7242609576788</v>
      </c>
      <c r="BG61" s="217">
        <v>4888.33456913803</v>
      </c>
      <c r="BH61" s="217">
        <v>5121.5069313146305</v>
      </c>
      <c r="BI61" s="217">
        <v>5407.1049302594511</v>
      </c>
      <c r="BJ61" s="217">
        <v>5703.6089477086452</v>
      </c>
      <c r="BK61" s="217">
        <v>5917.5934042285317</v>
      </c>
      <c r="BL61" s="217">
        <v>6991.4929643408977</v>
      </c>
      <c r="BM61" s="217">
        <v>7878.8668239365852</v>
      </c>
      <c r="BN61" s="217">
        <v>8301.9017586415084</v>
      </c>
      <c r="BO61" s="217">
        <v>8801.7962018851485</v>
      </c>
      <c r="BP61" s="217">
        <v>9217.5995319246558</v>
      </c>
      <c r="BQ61" s="217">
        <v>9358.7819781192175</v>
      </c>
      <c r="BR61" s="217">
        <v>10012.43528377839</v>
      </c>
      <c r="BS61" s="217">
        <v>10453.61749022965</v>
      </c>
      <c r="BT61" s="217">
        <v>10190.363926352387</v>
      </c>
      <c r="BU61" s="217">
        <v>9798.5401364030713</v>
      </c>
      <c r="BV61" s="217">
        <v>9108.6273235039262</v>
      </c>
      <c r="BW61" s="217">
        <v>8122.4298202926184</v>
      </c>
      <c r="BX61" s="217">
        <v>7446.6527723726513</v>
      </c>
      <c r="BY61" s="217">
        <v>7070.4498316161153</v>
      </c>
      <c r="BZ61" s="217">
        <v>6467.8934333057687</v>
      </c>
      <c r="CA61" s="217">
        <v>5808.7086025379713</v>
      </c>
      <c r="CB61" s="217">
        <v>5640.9190502205365</v>
      </c>
      <c r="CC61" s="217">
        <v>4374.3335594786004</v>
      </c>
      <c r="CD61" s="217">
        <v>4049.3218449611136</v>
      </c>
      <c r="CE61" s="217">
        <v>3800.2801617724335</v>
      </c>
      <c r="CF61" s="218">
        <v>2982.0259241176823</v>
      </c>
    </row>
    <row r="62" spans="1:84">
      <c r="A62" s="337"/>
      <c r="B62" s="252" t="s">
        <v>491</v>
      </c>
      <c r="AH62" s="217">
        <v>0</v>
      </c>
      <c r="AI62" s="217">
        <v>0</v>
      </c>
      <c r="AJ62" s="217">
        <v>0</v>
      </c>
      <c r="AK62" s="217">
        <v>0</v>
      </c>
      <c r="AL62" s="217">
        <v>0</v>
      </c>
      <c r="AM62" s="217">
        <v>0</v>
      </c>
      <c r="AN62" s="217">
        <v>0</v>
      </c>
      <c r="AO62" s="217">
        <v>0</v>
      </c>
      <c r="AP62" s="217">
        <v>0</v>
      </c>
      <c r="AQ62" s="217">
        <v>0</v>
      </c>
      <c r="AR62" s="217">
        <v>0</v>
      </c>
      <c r="AS62" s="217">
        <v>0</v>
      </c>
      <c r="AT62" s="217">
        <v>0</v>
      </c>
      <c r="AU62" s="217">
        <v>0</v>
      </c>
      <c r="AV62" s="217">
        <v>0</v>
      </c>
      <c r="AW62" s="217">
        <v>0</v>
      </c>
      <c r="AX62" s="217">
        <v>0</v>
      </c>
      <c r="AY62" s="217">
        <v>0</v>
      </c>
      <c r="AZ62" s="217">
        <v>0</v>
      </c>
      <c r="BA62" s="217">
        <v>0</v>
      </c>
      <c r="BB62" s="217">
        <v>0</v>
      </c>
      <c r="BC62" s="217">
        <v>0</v>
      </c>
      <c r="BD62" s="217">
        <v>0</v>
      </c>
      <c r="BE62" s="217">
        <v>0</v>
      </c>
      <c r="BF62" s="217">
        <v>0</v>
      </c>
      <c r="BG62" s="217">
        <v>0</v>
      </c>
      <c r="BH62" s="217">
        <v>0</v>
      </c>
      <c r="BI62" s="217">
        <v>0</v>
      </c>
      <c r="BJ62" s="217">
        <v>0</v>
      </c>
      <c r="BK62" s="217">
        <v>0</v>
      </c>
      <c r="BL62" s="217">
        <v>0</v>
      </c>
      <c r="BM62" s="217">
        <v>0</v>
      </c>
      <c r="BN62" s="217">
        <v>0</v>
      </c>
      <c r="BO62" s="217">
        <v>0</v>
      </c>
      <c r="BP62" s="217">
        <v>0</v>
      </c>
      <c r="BQ62" s="217">
        <v>0</v>
      </c>
      <c r="BR62" s="217">
        <v>0</v>
      </c>
      <c r="BS62" s="217">
        <v>0</v>
      </c>
      <c r="BT62" s="217">
        <v>0</v>
      </c>
      <c r="BU62" s="217">
        <v>0</v>
      </c>
      <c r="BV62" s="217">
        <v>0</v>
      </c>
      <c r="BW62" s="217">
        <v>0</v>
      </c>
      <c r="BX62" s="217">
        <v>0</v>
      </c>
      <c r="BY62" s="217">
        <v>0</v>
      </c>
      <c r="BZ62" s="217">
        <v>0</v>
      </c>
      <c r="CA62" s="217">
        <v>0</v>
      </c>
      <c r="CB62" s="217">
        <v>0</v>
      </c>
      <c r="CC62" s="217">
        <v>0</v>
      </c>
      <c r="CD62" s="217">
        <v>0</v>
      </c>
      <c r="CE62" s="217">
        <v>0</v>
      </c>
      <c r="CF62" s="218">
        <v>0</v>
      </c>
    </row>
    <row r="63" spans="1:84">
      <c r="A63" s="337"/>
      <c r="B63" s="338" t="s">
        <v>492</v>
      </c>
      <c r="AH63" s="217">
        <v>0</v>
      </c>
      <c r="AI63" s="217">
        <v>0</v>
      </c>
      <c r="AJ63" s="217">
        <v>0</v>
      </c>
      <c r="AK63" s="217">
        <v>0</v>
      </c>
      <c r="AL63" s="217">
        <v>0</v>
      </c>
      <c r="AM63" s="217">
        <v>0</v>
      </c>
      <c r="AN63" s="217">
        <v>0</v>
      </c>
      <c r="AO63" s="217">
        <v>0</v>
      </c>
      <c r="AP63" s="217">
        <v>0</v>
      </c>
      <c r="AQ63" s="217">
        <v>0</v>
      </c>
      <c r="AR63" s="217">
        <v>0</v>
      </c>
      <c r="AS63" s="217">
        <v>0</v>
      </c>
      <c r="AT63" s="217">
        <v>0</v>
      </c>
      <c r="AU63" s="217">
        <v>0</v>
      </c>
      <c r="AV63" s="217">
        <v>0</v>
      </c>
      <c r="AW63" s="217">
        <v>0</v>
      </c>
      <c r="AX63" s="217">
        <v>0</v>
      </c>
      <c r="AY63" s="217">
        <v>0</v>
      </c>
      <c r="AZ63" s="217">
        <v>0</v>
      </c>
      <c r="BA63" s="217">
        <v>0</v>
      </c>
      <c r="BB63" s="217">
        <v>0</v>
      </c>
      <c r="BC63" s="217">
        <v>0</v>
      </c>
      <c r="BD63" s="217">
        <v>0</v>
      </c>
      <c r="BE63" s="217">
        <v>0</v>
      </c>
      <c r="BF63" s="217">
        <v>0</v>
      </c>
      <c r="BG63" s="217">
        <v>0</v>
      </c>
      <c r="BH63" s="217">
        <v>0</v>
      </c>
      <c r="BI63" s="217">
        <v>0</v>
      </c>
      <c r="BJ63" s="217">
        <v>0</v>
      </c>
      <c r="BK63" s="217">
        <v>0</v>
      </c>
      <c r="BL63" s="217">
        <v>450.68221105994036</v>
      </c>
      <c r="BM63" s="217">
        <v>552.69473889729227</v>
      </c>
      <c r="BN63" s="217">
        <v>643.72706304772942</v>
      </c>
      <c r="BO63" s="217">
        <v>735.14447500274127</v>
      </c>
      <c r="BP63" s="217">
        <v>836.21561954737069</v>
      </c>
      <c r="BQ63" s="217">
        <v>911.20786403954367</v>
      </c>
      <c r="BR63" s="217">
        <v>1011.4954327555319</v>
      </c>
      <c r="BS63" s="217">
        <v>1138.5666166862295</v>
      </c>
      <c r="BT63" s="217">
        <v>1176.2148224867044</v>
      </c>
      <c r="BU63" s="217">
        <v>1179.3684591365995</v>
      </c>
      <c r="BV63" s="217">
        <v>1139.6519046588321</v>
      </c>
      <c r="BW63" s="217">
        <v>1001.8210811370395</v>
      </c>
      <c r="BX63" s="217">
        <v>875.40141769902152</v>
      </c>
      <c r="BY63" s="217">
        <v>804.4888915874526</v>
      </c>
      <c r="BZ63" s="217">
        <v>724.98250395795333</v>
      </c>
      <c r="CA63" s="217">
        <v>601.26058710152142</v>
      </c>
      <c r="CB63" s="217">
        <v>501.71291717760278</v>
      </c>
      <c r="CC63" s="217">
        <v>83.589765701849856</v>
      </c>
      <c r="CD63" s="217">
        <v>0.76649447280786098</v>
      </c>
      <c r="CE63" s="217">
        <v>0</v>
      </c>
      <c r="CF63" s="218">
        <v>0</v>
      </c>
    </row>
    <row r="64" spans="1:84">
      <c r="A64" s="337"/>
      <c r="B64" s="338" t="s">
        <v>493</v>
      </c>
      <c r="AH64" s="217">
        <v>0</v>
      </c>
      <c r="AI64" s="217">
        <v>0</v>
      </c>
      <c r="AJ64" s="217">
        <v>0</v>
      </c>
      <c r="AK64" s="217">
        <v>0</v>
      </c>
      <c r="AL64" s="217">
        <v>0</v>
      </c>
      <c r="AM64" s="217">
        <v>0</v>
      </c>
      <c r="AN64" s="217">
        <v>0</v>
      </c>
      <c r="AO64" s="217">
        <v>0</v>
      </c>
      <c r="AP64" s="217">
        <v>0</v>
      </c>
      <c r="AQ64" s="217">
        <v>0</v>
      </c>
      <c r="AR64" s="217">
        <v>0</v>
      </c>
      <c r="AS64" s="217">
        <v>0</v>
      </c>
      <c r="AT64" s="217">
        <v>0</v>
      </c>
      <c r="AU64" s="217">
        <v>0</v>
      </c>
      <c r="AV64" s="217">
        <v>0</v>
      </c>
      <c r="AW64" s="217">
        <v>0</v>
      </c>
      <c r="AX64" s="217">
        <v>0</v>
      </c>
      <c r="AY64" s="217">
        <v>0</v>
      </c>
      <c r="AZ64" s="217">
        <v>0</v>
      </c>
      <c r="BA64" s="217">
        <v>0</v>
      </c>
      <c r="BB64" s="217">
        <v>0</v>
      </c>
      <c r="BC64" s="217">
        <v>0</v>
      </c>
      <c r="BD64" s="217">
        <v>0</v>
      </c>
      <c r="BE64" s="217">
        <v>0</v>
      </c>
      <c r="BF64" s="217">
        <v>0</v>
      </c>
      <c r="BG64" s="217">
        <v>0</v>
      </c>
      <c r="BH64" s="217">
        <v>0</v>
      </c>
      <c r="BI64" s="217">
        <v>0</v>
      </c>
      <c r="BJ64" s="217">
        <v>0</v>
      </c>
      <c r="BK64" s="217">
        <v>0</v>
      </c>
      <c r="BL64" s="217">
        <v>142.15351314435588</v>
      </c>
      <c r="BM64" s="217">
        <v>177.82815027272039</v>
      </c>
      <c r="BN64" s="217">
        <v>211.7459025984449</v>
      </c>
      <c r="BO64" s="217">
        <v>244.04235166796647</v>
      </c>
      <c r="BP64" s="217">
        <v>294.99478672146972</v>
      </c>
      <c r="BQ64" s="217">
        <v>330.57812344300885</v>
      </c>
      <c r="BR64" s="217">
        <v>355.04245276897058</v>
      </c>
      <c r="BS64" s="217">
        <v>385.95018925987478</v>
      </c>
      <c r="BT64" s="217">
        <v>379.71324203796195</v>
      </c>
      <c r="BU64" s="217">
        <v>353.82416630417003</v>
      </c>
      <c r="BV64" s="217">
        <v>372.05777758071258</v>
      </c>
      <c r="BW64" s="217">
        <v>408.7591425503731</v>
      </c>
      <c r="BX64" s="217">
        <v>472.4773774154329</v>
      </c>
      <c r="BY64" s="217">
        <v>566.69296787514656</v>
      </c>
      <c r="BZ64" s="217">
        <v>702.67666386306109</v>
      </c>
      <c r="CA64" s="217">
        <v>717.35574212154904</v>
      </c>
      <c r="CB64" s="217">
        <v>727.45747605429176</v>
      </c>
      <c r="CC64" s="217">
        <v>424.60296217287782</v>
      </c>
      <c r="CD64" s="217">
        <v>396.30468107339345</v>
      </c>
      <c r="CE64" s="217">
        <v>399.75837803583983</v>
      </c>
      <c r="CF64" s="218">
        <v>399.50056370933623</v>
      </c>
    </row>
    <row r="65" spans="1:84">
      <c r="A65" s="337"/>
      <c r="B65" s="338" t="s">
        <v>494</v>
      </c>
      <c r="AH65" s="217">
        <v>0</v>
      </c>
      <c r="AI65" s="217">
        <v>0</v>
      </c>
      <c r="AJ65" s="217">
        <v>0</v>
      </c>
      <c r="AK65" s="217">
        <v>0</v>
      </c>
      <c r="AL65" s="217">
        <v>0</v>
      </c>
      <c r="AM65" s="217">
        <v>0</v>
      </c>
      <c r="AN65" s="217">
        <v>0</v>
      </c>
      <c r="AO65" s="217">
        <v>0</v>
      </c>
      <c r="AP65" s="217">
        <v>0</v>
      </c>
      <c r="AQ65" s="217">
        <v>0</v>
      </c>
      <c r="AR65" s="217">
        <v>0</v>
      </c>
      <c r="AS65" s="217">
        <v>0</v>
      </c>
      <c r="AT65" s="217">
        <v>0</v>
      </c>
      <c r="AU65" s="217">
        <v>0</v>
      </c>
      <c r="AV65" s="217">
        <v>0</v>
      </c>
      <c r="AW65" s="217">
        <v>0</v>
      </c>
      <c r="AX65" s="217">
        <v>0</v>
      </c>
      <c r="AY65" s="217">
        <v>0</v>
      </c>
      <c r="AZ65" s="217">
        <v>0</v>
      </c>
      <c r="BA65" s="217">
        <v>0</v>
      </c>
      <c r="BB65" s="217">
        <v>0</v>
      </c>
      <c r="BC65" s="217">
        <v>0</v>
      </c>
      <c r="BD65" s="217">
        <v>0</v>
      </c>
      <c r="BE65" s="217">
        <v>0</v>
      </c>
      <c r="BF65" s="217">
        <v>0</v>
      </c>
      <c r="BG65" s="217">
        <v>0</v>
      </c>
      <c r="BH65" s="217">
        <v>0</v>
      </c>
      <c r="BI65" s="217">
        <v>0</v>
      </c>
      <c r="BJ65" s="217">
        <v>0</v>
      </c>
      <c r="BK65" s="217">
        <v>0</v>
      </c>
      <c r="BL65" s="217">
        <v>6398.6572401366029</v>
      </c>
      <c r="BM65" s="217">
        <v>7148.3439347665726</v>
      </c>
      <c r="BN65" s="217">
        <v>7446.4287929953343</v>
      </c>
      <c r="BO65" s="217">
        <v>7822.6093752144416</v>
      </c>
      <c r="BP65" s="217">
        <v>8086.3891256558154</v>
      </c>
      <c r="BQ65" s="217">
        <v>8116.9959906366657</v>
      </c>
      <c r="BR65" s="217">
        <v>8645.8973982538882</v>
      </c>
      <c r="BS65" s="217">
        <v>8929.1006842835468</v>
      </c>
      <c r="BT65" s="217">
        <v>8634.435861827722</v>
      </c>
      <c r="BU65" s="217">
        <v>8265.3475109623014</v>
      </c>
      <c r="BV65" s="217">
        <v>7596.9176412643819</v>
      </c>
      <c r="BW65" s="217">
        <v>6711.8495966052051</v>
      </c>
      <c r="BX65" s="217">
        <v>6098.7739772581963</v>
      </c>
      <c r="BY65" s="217">
        <v>5699.267972153516</v>
      </c>
      <c r="BZ65" s="217">
        <v>5040.2342654847535</v>
      </c>
      <c r="CA65" s="217">
        <v>4490.0922733149009</v>
      </c>
      <c r="CB65" s="217">
        <v>4411.7486569886414</v>
      </c>
      <c r="CC65" s="217">
        <v>3866.1408316038728</v>
      </c>
      <c r="CD65" s="217">
        <v>3652.2506694149129</v>
      </c>
      <c r="CE65" s="217">
        <v>3400.5217837365935</v>
      </c>
      <c r="CF65" s="218">
        <v>2582.5253604083459</v>
      </c>
    </row>
    <row r="66" spans="1:84">
      <c r="A66" s="337"/>
      <c r="B66" s="252" t="s">
        <v>495</v>
      </c>
      <c r="AH66" s="217">
        <v>0</v>
      </c>
      <c r="AI66" s="217">
        <v>0</v>
      </c>
      <c r="AJ66" s="217">
        <v>0</v>
      </c>
      <c r="AK66" s="217">
        <v>0</v>
      </c>
      <c r="AL66" s="217">
        <v>0</v>
      </c>
      <c r="AM66" s="217">
        <v>0</v>
      </c>
      <c r="AN66" s="217">
        <v>0</v>
      </c>
      <c r="AO66" s="217">
        <v>0</v>
      </c>
      <c r="AP66" s="217">
        <v>0</v>
      </c>
      <c r="AQ66" s="217">
        <v>0</v>
      </c>
      <c r="AR66" s="217">
        <v>0</v>
      </c>
      <c r="AS66" s="217">
        <v>0</v>
      </c>
      <c r="AT66" s="217">
        <v>0</v>
      </c>
      <c r="AU66" s="217">
        <v>0</v>
      </c>
      <c r="AV66" s="217">
        <v>0</v>
      </c>
      <c r="AW66" s="217">
        <v>0</v>
      </c>
      <c r="AX66" s="217">
        <v>0</v>
      </c>
      <c r="AY66" s="217">
        <v>0</v>
      </c>
      <c r="AZ66" s="217">
        <v>0</v>
      </c>
      <c r="BA66" s="217">
        <v>0</v>
      </c>
      <c r="BB66" s="217">
        <v>0</v>
      </c>
      <c r="BC66" s="217">
        <v>0</v>
      </c>
      <c r="BD66" s="217">
        <v>0</v>
      </c>
      <c r="BE66" s="217">
        <v>0</v>
      </c>
      <c r="BF66" s="217">
        <v>0</v>
      </c>
      <c r="BG66" s="217">
        <v>0</v>
      </c>
      <c r="BH66" s="217">
        <v>0</v>
      </c>
      <c r="BI66" s="217">
        <v>0</v>
      </c>
      <c r="BJ66" s="217">
        <v>0</v>
      </c>
      <c r="BK66" s="217">
        <v>0</v>
      </c>
      <c r="BL66" s="217">
        <v>0</v>
      </c>
      <c r="BM66" s="217">
        <v>0</v>
      </c>
      <c r="BN66" s="217">
        <v>0</v>
      </c>
      <c r="BO66" s="217">
        <v>0</v>
      </c>
      <c r="BP66" s="217">
        <v>0</v>
      </c>
      <c r="BQ66" s="217">
        <v>0</v>
      </c>
      <c r="BR66" s="217">
        <v>0</v>
      </c>
      <c r="BS66" s="217">
        <v>0</v>
      </c>
      <c r="BT66" s="217">
        <v>0</v>
      </c>
      <c r="BU66" s="217">
        <v>0</v>
      </c>
      <c r="BV66" s="217">
        <v>0</v>
      </c>
      <c r="BW66" s="217">
        <v>0</v>
      </c>
      <c r="BX66" s="217">
        <v>0</v>
      </c>
      <c r="BY66" s="217">
        <v>0</v>
      </c>
      <c r="BZ66" s="217">
        <v>0</v>
      </c>
      <c r="CA66" s="217">
        <v>0</v>
      </c>
      <c r="CB66" s="217">
        <v>0</v>
      </c>
      <c r="CC66" s="217">
        <v>0</v>
      </c>
      <c r="CD66" s="217">
        <v>0</v>
      </c>
      <c r="CE66" s="217">
        <v>0</v>
      </c>
      <c r="CF66" s="218">
        <v>0</v>
      </c>
    </row>
    <row r="67" spans="1:84">
      <c r="A67" s="341"/>
      <c r="B67" s="342" t="s">
        <v>496</v>
      </c>
      <c r="C67" s="343"/>
      <c r="D67" s="344"/>
      <c r="E67" s="344"/>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5">
        <v>302.78476851282477</v>
      </c>
      <c r="AI67" s="345">
        <v>283.80318575036188</v>
      </c>
      <c r="AJ67" s="345">
        <v>306.75385333493273</v>
      </c>
      <c r="AK67" s="345">
        <v>450.1489662073019</v>
      </c>
      <c r="AL67" s="345">
        <v>538.25128972275559</v>
      </c>
      <c r="AM67" s="345">
        <v>607.15734016338581</v>
      </c>
      <c r="AN67" s="345">
        <v>647.77948470412707</v>
      </c>
      <c r="AO67" s="345">
        <v>686.07725363615032</v>
      </c>
      <c r="AP67" s="345">
        <v>710.87209927637969</v>
      </c>
      <c r="AQ67" s="345">
        <v>694.99472115052436</v>
      </c>
      <c r="AR67" s="345">
        <v>568.46411553564269</v>
      </c>
      <c r="AS67" s="345">
        <v>724.07795375490434</v>
      </c>
      <c r="AT67" s="345">
        <v>918.10571349996667</v>
      </c>
      <c r="AU67" s="345">
        <v>1145.7947591656425</v>
      </c>
      <c r="AV67" s="345">
        <v>1466.1645391680008</v>
      </c>
      <c r="AW67" s="345">
        <v>1899.8670805644904</v>
      </c>
      <c r="AX67" s="345">
        <v>2400.7791771601164</v>
      </c>
      <c r="AY67" s="345">
        <v>2708.7035820867823</v>
      </c>
      <c r="AZ67" s="345">
        <v>2967.9777290616739</v>
      </c>
      <c r="BA67" s="345">
        <v>3243.2720694076124</v>
      </c>
      <c r="BB67" s="345">
        <v>3528.0253549019258</v>
      </c>
      <c r="BC67" s="345">
        <v>3795.3225975892997</v>
      </c>
      <c r="BD67" s="345">
        <v>4036.9121696319921</v>
      </c>
      <c r="BE67" s="345">
        <v>4363.4055251258533</v>
      </c>
      <c r="BF67" s="345">
        <v>5054.7242609576788</v>
      </c>
      <c r="BG67" s="345">
        <v>4888.33456913803</v>
      </c>
      <c r="BH67" s="345">
        <v>5121.5069313146305</v>
      </c>
      <c r="BI67" s="345">
        <v>5407.1049302594511</v>
      </c>
      <c r="BJ67" s="345">
        <v>5703.6089477086452</v>
      </c>
      <c r="BK67" s="345">
        <v>5917.5934042285317</v>
      </c>
      <c r="BL67" s="345">
        <v>0</v>
      </c>
      <c r="BM67" s="345">
        <v>0</v>
      </c>
      <c r="BN67" s="345">
        <v>0</v>
      </c>
      <c r="BO67" s="345">
        <v>0</v>
      </c>
      <c r="BP67" s="345">
        <v>0</v>
      </c>
      <c r="BQ67" s="345">
        <v>0</v>
      </c>
      <c r="BR67" s="345">
        <v>0</v>
      </c>
      <c r="BS67" s="345">
        <v>0</v>
      </c>
      <c r="BT67" s="345">
        <v>0</v>
      </c>
      <c r="BU67" s="345">
        <v>0</v>
      </c>
      <c r="BV67" s="345">
        <v>0</v>
      </c>
      <c r="BW67" s="345">
        <v>0</v>
      </c>
      <c r="BX67" s="345">
        <v>0</v>
      </c>
      <c r="BY67" s="345">
        <v>0</v>
      </c>
      <c r="BZ67" s="345">
        <v>0</v>
      </c>
      <c r="CA67" s="345">
        <v>0</v>
      </c>
      <c r="CB67" s="345">
        <v>0</v>
      </c>
      <c r="CC67" s="345">
        <v>0</v>
      </c>
      <c r="CD67" s="345">
        <v>0</v>
      </c>
      <c r="CE67" s="345">
        <v>0</v>
      </c>
      <c r="CF67" s="346">
        <v>0</v>
      </c>
    </row>
    <row r="68" spans="1:84" ht="24" customHeight="1">
      <c r="A68" s="337"/>
      <c r="B68" s="247" t="s">
        <v>497</v>
      </c>
      <c r="D68" s="207"/>
      <c r="E68" s="207"/>
      <c r="F68" s="207"/>
      <c r="G68" s="207"/>
      <c r="H68" s="207"/>
      <c r="I68" s="207"/>
      <c r="J68" s="207"/>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c r="BI68" s="207"/>
      <c r="BJ68" s="207"/>
      <c r="BK68" s="207"/>
      <c r="BL68" s="207"/>
      <c r="BM68" s="207"/>
      <c r="BN68" s="207"/>
      <c r="BO68" s="207"/>
      <c r="BP68" s="207"/>
      <c r="BQ68" s="207"/>
      <c r="BR68" s="207"/>
      <c r="BS68" s="207"/>
      <c r="BT68" s="207"/>
      <c r="BU68" s="207"/>
      <c r="BV68" s="207"/>
      <c r="BW68" s="217">
        <v>5982.2098543524698</v>
      </c>
      <c r="BX68" s="217">
        <v>9354.7050122403216</v>
      </c>
      <c r="BY68" s="217">
        <v>13653.519209612556</v>
      </c>
      <c r="BZ68" s="217">
        <v>15419.646471548891</v>
      </c>
      <c r="CA68" s="217">
        <v>18937.306734119775</v>
      </c>
      <c r="CB68" s="217">
        <v>23116.593102212009</v>
      </c>
      <c r="CC68" s="217">
        <v>26992.425158082067</v>
      </c>
      <c r="CD68" s="217">
        <v>29235.920542479962</v>
      </c>
      <c r="CE68" s="217">
        <v>30757.903533828594</v>
      </c>
      <c r="CF68" s="218">
        <v>33763.833365426537</v>
      </c>
    </row>
    <row r="69" spans="1:84">
      <c r="A69" s="341"/>
      <c r="B69" s="252" t="s">
        <v>498</v>
      </c>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7"/>
      <c r="BK69" s="217"/>
      <c r="BL69" s="217"/>
      <c r="BM69" s="217"/>
      <c r="BN69" s="217"/>
      <c r="BO69" s="217"/>
      <c r="BP69" s="217"/>
      <c r="BQ69" s="217"/>
      <c r="BR69" s="217"/>
      <c r="BS69" s="217"/>
      <c r="BT69" s="217"/>
      <c r="BU69" s="217"/>
      <c r="BV69" s="217"/>
      <c r="BW69" s="217">
        <v>3995.8563759803956</v>
      </c>
      <c r="BX69" s="217">
        <v>6612.1426986029173</v>
      </c>
      <c r="BY69" s="217">
        <v>9309.223859239155</v>
      </c>
      <c r="BZ69" s="217">
        <v>10291.659599904975</v>
      </c>
      <c r="CA69" s="217">
        <v>12853.598366082848</v>
      </c>
      <c r="CB69" s="217">
        <v>15457.300744765731</v>
      </c>
      <c r="CC69" s="217">
        <v>17948.839053249099</v>
      </c>
      <c r="CD69" s="217">
        <v>19318.710996535825</v>
      </c>
      <c r="CE69" s="217">
        <v>20205.280100738655</v>
      </c>
      <c r="CF69" s="218">
        <v>22162.749996964903</v>
      </c>
    </row>
    <row r="70" spans="1:84">
      <c r="A70" s="341"/>
      <c r="B70" s="338" t="s">
        <v>499</v>
      </c>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c r="BI70" s="217"/>
      <c r="BJ70" s="217"/>
      <c r="BK70" s="217"/>
      <c r="BL70" s="217"/>
      <c r="BM70" s="217"/>
      <c r="BN70" s="217"/>
      <c r="BO70" s="217"/>
      <c r="BP70" s="217"/>
      <c r="BQ70" s="217"/>
      <c r="BR70" s="217"/>
      <c r="BS70" s="217"/>
      <c r="BT70" s="217"/>
      <c r="BU70" s="217"/>
      <c r="BV70" s="217"/>
      <c r="BW70" s="217">
        <v>1986.3534783720745</v>
      </c>
      <c r="BX70" s="217">
        <v>2742.5623136374033</v>
      </c>
      <c r="BY70" s="217">
        <v>4344.2953503734007</v>
      </c>
      <c r="BZ70" s="217">
        <v>5127.9868716439169</v>
      </c>
      <c r="CA70" s="217">
        <v>6083.7083680369269</v>
      </c>
      <c r="CB70" s="217">
        <v>7659.2923574462775</v>
      </c>
      <c r="CC70" s="217">
        <v>9043.586104832968</v>
      </c>
      <c r="CD70" s="217">
        <v>9917.2095459441389</v>
      </c>
      <c r="CE70" s="217">
        <v>10552.623433089933</v>
      </c>
      <c r="CF70" s="218">
        <v>11601.083368461634</v>
      </c>
    </row>
    <row r="71" spans="1:84" ht="23.25" customHeight="1">
      <c r="A71" s="341"/>
      <c r="B71" s="247" t="s">
        <v>500</v>
      </c>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c r="BJ71" s="217"/>
      <c r="BK71" s="217"/>
      <c r="BL71" s="217"/>
      <c r="BM71" s="217"/>
      <c r="BN71" s="217"/>
      <c r="BO71" s="217"/>
      <c r="BP71" s="217"/>
      <c r="BQ71" s="217"/>
      <c r="BR71" s="217"/>
      <c r="BS71" s="217"/>
      <c r="BT71" s="217"/>
      <c r="BU71" s="217"/>
      <c r="BV71" s="217"/>
      <c r="BW71" s="217">
        <v>271.70117868489086</v>
      </c>
      <c r="BX71" s="217">
        <v>452.95725387337575</v>
      </c>
      <c r="BY71" s="217">
        <v>619.87754504919508</v>
      </c>
      <c r="BZ71" s="217">
        <v>725.58809232290844</v>
      </c>
      <c r="CA71" s="217">
        <v>835.96482621014923</v>
      </c>
      <c r="CB71" s="217">
        <v>978.88859577934306</v>
      </c>
      <c r="CC71" s="217">
        <v>1202.2418611574535</v>
      </c>
      <c r="CD71" s="217">
        <v>1282.3141416536027</v>
      </c>
      <c r="CE71" s="217">
        <v>1319.0218116961773</v>
      </c>
      <c r="CF71" s="218">
        <v>1348.0867687227226</v>
      </c>
    </row>
    <row r="72" spans="1:84" ht="52.5" customHeight="1">
      <c r="A72" s="337"/>
      <c r="B72" s="351" t="s">
        <v>506</v>
      </c>
      <c r="AH72" s="352">
        <v>1.1741113822806085E-2</v>
      </c>
      <c r="AI72" s="352">
        <v>1.0776011848886779E-2</v>
      </c>
      <c r="AJ72" s="352">
        <v>1.0749240865582585E-2</v>
      </c>
      <c r="AK72" s="352">
        <v>1.1304820015909867E-2</v>
      </c>
      <c r="AL72" s="352">
        <v>1.1474225372089707E-2</v>
      </c>
      <c r="AM72" s="352">
        <v>1.1282138491314009E-2</v>
      </c>
      <c r="AN72" s="352">
        <v>1.1906865893619766E-2</v>
      </c>
      <c r="AO72" s="352">
        <v>1.2129024644179566E-2</v>
      </c>
      <c r="AP72" s="352">
        <v>1.2790029214610591E-2</v>
      </c>
      <c r="AQ72" s="352">
        <v>1.2680807191072011E-2</v>
      </c>
      <c r="AR72" s="352">
        <v>1.2668036049304788E-2</v>
      </c>
      <c r="AS72" s="352">
        <v>1.3081258468229346E-2</v>
      </c>
      <c r="AT72" s="352">
        <v>1.4178753662019523E-2</v>
      </c>
      <c r="AU72" s="352">
        <v>1.6814086107671437E-2</v>
      </c>
      <c r="AV72" s="352">
        <v>1.9549709193334656E-2</v>
      </c>
      <c r="AW72" s="352">
        <v>2.1973434617749536E-2</v>
      </c>
      <c r="AX72" s="352">
        <v>2.3318589101329439E-2</v>
      </c>
      <c r="AY72" s="352">
        <v>2.4027700400409836E-2</v>
      </c>
      <c r="AZ72" s="352">
        <v>2.3924273122543981E-2</v>
      </c>
      <c r="BA72" s="352">
        <v>2.3682095327239586E-2</v>
      </c>
      <c r="BB72" s="352">
        <v>2.3362174122061753E-2</v>
      </c>
      <c r="BC72" s="352">
        <v>2.2750700036713607E-2</v>
      </c>
      <c r="BD72" s="352">
        <v>2.2763479475223211E-2</v>
      </c>
      <c r="BE72" s="352">
        <v>2.3302535239274915E-2</v>
      </c>
      <c r="BF72" s="352">
        <v>2.3131096256964023E-2</v>
      </c>
      <c r="BG72" s="352">
        <v>2.2713362204913573E-2</v>
      </c>
      <c r="BH72" s="352">
        <v>2.1972783972810096E-2</v>
      </c>
      <c r="BI72" s="352">
        <v>2.1416052668268695E-2</v>
      </c>
      <c r="BJ72" s="352">
        <v>2.1130006331066417E-2</v>
      </c>
      <c r="BK72" s="352">
        <v>2.1270576142325644E-2</v>
      </c>
      <c r="BL72" s="352">
        <v>2.2283405427612365E-2</v>
      </c>
      <c r="BM72" s="352">
        <v>2.4472573858217973E-2</v>
      </c>
      <c r="BN72" s="352">
        <v>2.4148678295401897E-2</v>
      </c>
      <c r="BO72" s="352">
        <v>2.4435994954187693E-2</v>
      </c>
      <c r="BP72" s="352">
        <v>2.4708842804298886E-2</v>
      </c>
      <c r="BQ72" s="352">
        <v>2.4118458357763068E-2</v>
      </c>
      <c r="BR72" s="352">
        <v>2.4903242440966773E-2</v>
      </c>
      <c r="BS72" s="352">
        <v>2.5406062399999714E-2</v>
      </c>
      <c r="BT72" s="352">
        <v>2.4954891990082051E-2</v>
      </c>
      <c r="BU72" s="352">
        <v>2.5151252766938192E-2</v>
      </c>
      <c r="BV72" s="352">
        <v>2.5442276280852327E-2</v>
      </c>
      <c r="BW72" s="352">
        <v>2.505485988534481E-2</v>
      </c>
      <c r="BX72" s="352">
        <v>2.7846206810728295E-2</v>
      </c>
      <c r="BY72" s="352">
        <v>2.6271106327213318E-2</v>
      </c>
      <c r="BZ72" s="352">
        <v>2.6360903819559283E-2</v>
      </c>
      <c r="CA72" s="352">
        <v>2.8735453168199955E-2</v>
      </c>
      <c r="CB72" s="352">
        <v>3.1859559052192531E-2</v>
      </c>
      <c r="CC72" s="352">
        <v>3.3149258716800481E-2</v>
      </c>
      <c r="CD72" s="352">
        <v>3.3496067633006041E-2</v>
      </c>
      <c r="CE72" s="352">
        <v>3.3772959173714492E-2</v>
      </c>
      <c r="CF72" s="353">
        <v>3.3943713856641529E-2</v>
      </c>
    </row>
    <row r="73" spans="1:84" s="204" customFormat="1" ht="52.5" customHeight="1" thickBot="1">
      <c r="A73" s="354"/>
      <c r="B73" s="355" t="s">
        <v>507</v>
      </c>
      <c r="C73" s="356"/>
      <c r="D73" s="203"/>
      <c r="E73" s="203"/>
      <c r="F73" s="203"/>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c r="AE73" s="203"/>
      <c r="AF73" s="203"/>
      <c r="AG73" s="203"/>
      <c r="AH73" s="110">
        <v>2.8348506605170552E-2</v>
      </c>
      <c r="AI73" s="110">
        <v>2.6321520514542427E-2</v>
      </c>
      <c r="AJ73" s="110">
        <v>2.5109939817840588E-2</v>
      </c>
      <c r="AK73" s="110">
        <v>2.6358353380330775E-2</v>
      </c>
      <c r="AL73" s="110">
        <v>2.656764995202553E-2</v>
      </c>
      <c r="AM73" s="110">
        <v>2.6375202055828606E-2</v>
      </c>
      <c r="AN73" s="110">
        <v>2.8040269620216374E-2</v>
      </c>
      <c r="AO73" s="110">
        <v>3.0005773260763681E-2</v>
      </c>
      <c r="AP73" s="110">
        <v>3.2524589060118847E-2</v>
      </c>
      <c r="AQ73" s="110">
        <v>3.4113373415235071E-2</v>
      </c>
      <c r="AR73" s="110">
        <v>3.6646095711496032E-2</v>
      </c>
      <c r="AS73" s="110">
        <v>3.7646964169798035E-2</v>
      </c>
      <c r="AT73" s="110">
        <v>4.0519672517375434E-2</v>
      </c>
      <c r="AU73" s="110">
        <v>4.5601738038529252E-2</v>
      </c>
      <c r="AV73" s="110">
        <v>5.0991562283761449E-2</v>
      </c>
      <c r="AW73" s="110">
        <v>5.7940692450599553E-2</v>
      </c>
      <c r="AX73" s="110">
        <v>6.205263296348678E-2</v>
      </c>
      <c r="AY73" s="110">
        <v>6.4235275490509128E-2</v>
      </c>
      <c r="AZ73" s="110">
        <v>6.7234102088050071E-2</v>
      </c>
      <c r="BA73" s="110">
        <v>6.6311997837422434E-2</v>
      </c>
      <c r="BB73" s="110">
        <v>6.6417595958656428E-2</v>
      </c>
      <c r="BC73" s="110">
        <v>6.5432976166860654E-2</v>
      </c>
      <c r="BD73" s="110">
        <v>6.4902037117293837E-2</v>
      </c>
      <c r="BE73" s="110">
        <v>6.4112738553950332E-2</v>
      </c>
      <c r="BF73" s="110">
        <v>6.1592434955788797E-2</v>
      </c>
      <c r="BG73" s="110">
        <v>5.8341115746192281E-2</v>
      </c>
      <c r="BH73" s="110">
        <v>5.5016524874185672E-2</v>
      </c>
      <c r="BI73" s="110">
        <v>5.3618835193594165E-2</v>
      </c>
      <c r="BJ73" s="110">
        <v>5.2921689943613105E-2</v>
      </c>
      <c r="BK73" s="110">
        <v>5.2837714131218232E-2</v>
      </c>
      <c r="BL73" s="110">
        <v>5.1276771529699644E-2</v>
      </c>
      <c r="BM73" s="110">
        <v>5.2680489261652169E-2</v>
      </c>
      <c r="BN73" s="110">
        <v>5.2797396981835769E-2</v>
      </c>
      <c r="BO73" s="110">
        <v>5.4839477215983777E-2</v>
      </c>
      <c r="BP73" s="110">
        <v>5.6086360094522336E-2</v>
      </c>
      <c r="BQ73" s="110">
        <v>5.6740323183720028E-2</v>
      </c>
      <c r="BR73" s="110">
        <v>5.9239110095940663E-2</v>
      </c>
      <c r="BS73" s="110">
        <v>6.1646319476256699E-2</v>
      </c>
      <c r="BT73" s="110">
        <v>6.1768427575889163E-2</v>
      </c>
      <c r="BU73" s="110">
        <v>6.2802890224218338E-2</v>
      </c>
      <c r="BV73" s="110">
        <v>6.4466719176523676E-2</v>
      </c>
      <c r="BW73" s="110">
        <v>6.3322608203488853E-2</v>
      </c>
      <c r="BX73" s="110">
        <v>5.2454124550765556E-2</v>
      </c>
      <c r="BY73" s="110">
        <v>5.9382888261548451E-2</v>
      </c>
      <c r="BZ73" s="110">
        <v>5.8431060739326059E-2</v>
      </c>
      <c r="CA73" s="110">
        <v>6.4096332378021745E-2</v>
      </c>
      <c r="CB73" s="110">
        <v>7.207574477809589E-2</v>
      </c>
      <c r="CC73" s="110">
        <v>7.5682923216910836E-2</v>
      </c>
      <c r="CD73" s="110">
        <v>7.7093506502113079E-2</v>
      </c>
      <c r="CE73" s="110">
        <v>7.8655510592857025E-2</v>
      </c>
      <c r="CF73" s="111">
        <v>7.955795209654476E-2</v>
      </c>
    </row>
  </sheetData>
  <hyperlinks>
    <hyperlink ref="B1" display="Information relating to this table can be found in the 'Notes' tab" xr:uid="{9A4CC3A7-478F-4007-A7F8-6B430BAAFE2F}"/>
    <hyperlink ref="A1" display="Contents page" xr:uid="{074F55AA-07CA-427A-86B9-2C62DB6D1361}"/>
  </hyperlinks>
  <pageMargins left="0.75" right="0.75" top="1" bottom="1" header="0.5" footer="0.5"/>
  <pageSetup paperSize="9" orientation="portrait"/>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462A3-BAE8-4A84-A821-C1B5807DA260}">
  <dimension ref="A1:CF151"/>
  <sheetViews>
    <sheetView zoomScaleNormal="100" workbookViewId="0">
      <pane xSplit="2" topLeftCell="BY1" activePane="topRight" state="frozen"/>
      <selection pane="topRight"/>
    </sheetView>
  </sheetViews>
  <sheetFormatPr defaultColWidth="8.85546875" defaultRowHeight="14.45"/>
  <cols>
    <col min="1" max="1" width="18.28515625" style="277" customWidth="1"/>
    <col min="2" max="2" width="77.85546875" style="277" customWidth="1"/>
    <col min="3" max="3" width="14.140625" style="277" customWidth="1"/>
    <col min="4" max="57" width="8.85546875" style="277" customWidth="1"/>
    <col min="58" max="83" width="10.85546875" style="277" customWidth="1"/>
    <col min="84" max="84" width="11" style="277" bestFit="1" customWidth="1"/>
    <col min="85" max="16384" width="8.85546875" style="277"/>
  </cols>
  <sheetData>
    <row r="1" spans="1:84" ht="23.1" customHeight="1" thickBot="1">
      <c r="A1" s="34" t="s">
        <v>47</v>
      </c>
      <c r="B1" s="35" t="s">
        <v>126</v>
      </c>
      <c r="C1" s="275"/>
      <c r="D1" s="276"/>
      <c r="E1" s="276"/>
      <c r="F1" s="276"/>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s="276"/>
      <c r="AG1" s="276"/>
      <c r="AH1" s="276"/>
      <c r="AI1" s="276"/>
      <c r="AJ1" s="276"/>
      <c r="AK1" s="276"/>
      <c r="AL1" s="276"/>
      <c r="AM1" s="276"/>
      <c r="AN1" s="276"/>
      <c r="AO1" s="276"/>
      <c r="AP1" s="276"/>
      <c r="AQ1" s="276"/>
      <c r="AR1" s="276"/>
      <c r="AS1" s="276"/>
      <c r="AT1" s="276"/>
      <c r="AU1" s="276"/>
      <c r="AV1" s="276"/>
      <c r="AW1" s="276"/>
      <c r="AX1" s="276"/>
      <c r="AY1" s="276"/>
      <c r="AZ1" s="276"/>
      <c r="BA1" s="276"/>
      <c r="BB1" s="276"/>
      <c r="BC1" s="276"/>
      <c r="BD1" s="276"/>
      <c r="BE1" s="276"/>
      <c r="BF1" s="276"/>
      <c r="BG1" s="276"/>
      <c r="BH1" s="276"/>
      <c r="BI1" s="276"/>
      <c r="BJ1" s="276"/>
      <c r="BK1" s="276"/>
      <c r="BL1" s="276"/>
      <c r="BM1" s="276"/>
      <c r="BN1" s="276"/>
      <c r="BO1" s="276"/>
      <c r="BP1" s="276"/>
      <c r="BQ1" s="276"/>
      <c r="BR1" s="276"/>
      <c r="BS1" s="276"/>
      <c r="BT1" s="276"/>
      <c r="BU1" s="276"/>
      <c r="BV1" s="276"/>
      <c r="BW1" s="276"/>
      <c r="BX1" s="276"/>
      <c r="BY1" s="276"/>
      <c r="BZ1" s="276"/>
      <c r="CA1" s="276"/>
      <c r="CB1" s="276"/>
      <c r="CC1" s="276"/>
      <c r="CD1" s="276"/>
      <c r="CE1" s="276"/>
    </row>
    <row r="2" spans="1:84" ht="38.1" customHeight="1">
      <c r="A2" s="278" t="s">
        <v>48</v>
      </c>
      <c r="B2" s="279" t="s">
        <v>508</v>
      </c>
      <c r="C2" s="280"/>
      <c r="D2" s="281" t="s">
        <v>190</v>
      </c>
      <c r="E2" s="281" t="s">
        <v>191</v>
      </c>
      <c r="F2" s="281" t="s">
        <v>192</v>
      </c>
      <c r="G2" s="281" t="s">
        <v>193</v>
      </c>
      <c r="H2" s="281" t="s">
        <v>194</v>
      </c>
      <c r="I2" s="281" t="s">
        <v>195</v>
      </c>
      <c r="J2" s="281" t="s">
        <v>196</v>
      </c>
      <c r="K2" s="281" t="s">
        <v>197</v>
      </c>
      <c r="L2" s="281" t="s">
        <v>198</v>
      </c>
      <c r="M2" s="281" t="s">
        <v>199</v>
      </c>
      <c r="N2" s="281" t="s">
        <v>200</v>
      </c>
      <c r="O2" s="281" t="s">
        <v>201</v>
      </c>
      <c r="P2" s="281" t="s">
        <v>202</v>
      </c>
      <c r="Q2" s="281" t="s">
        <v>203</v>
      </c>
      <c r="R2" s="281" t="s">
        <v>204</v>
      </c>
      <c r="S2" s="281" t="s">
        <v>205</v>
      </c>
      <c r="T2" s="281" t="s">
        <v>206</v>
      </c>
      <c r="U2" s="281" t="s">
        <v>207</v>
      </c>
      <c r="V2" s="281" t="s">
        <v>208</v>
      </c>
      <c r="W2" s="281" t="s">
        <v>209</v>
      </c>
      <c r="X2" s="281" t="s">
        <v>210</v>
      </c>
      <c r="Y2" s="281" t="s">
        <v>211</v>
      </c>
      <c r="Z2" s="281" t="s">
        <v>212</v>
      </c>
      <c r="AA2" s="281" t="s">
        <v>213</v>
      </c>
      <c r="AB2" s="281" t="s">
        <v>214</v>
      </c>
      <c r="AC2" s="281" t="s">
        <v>215</v>
      </c>
      <c r="AD2" s="281" t="s">
        <v>216</v>
      </c>
      <c r="AE2" s="281" t="s">
        <v>217</v>
      </c>
      <c r="AF2" s="281" t="s">
        <v>218</v>
      </c>
      <c r="AG2" s="281" t="s">
        <v>219</v>
      </c>
      <c r="AH2" s="281" t="s">
        <v>220</v>
      </c>
      <c r="AI2" s="281" t="s">
        <v>221</v>
      </c>
      <c r="AJ2" s="281" t="s">
        <v>222</v>
      </c>
      <c r="AK2" s="281" t="s">
        <v>223</v>
      </c>
      <c r="AL2" s="281" t="s">
        <v>224</v>
      </c>
      <c r="AM2" s="281" t="s">
        <v>225</v>
      </c>
      <c r="AN2" s="281" t="s">
        <v>226</v>
      </c>
      <c r="AO2" s="281" t="s">
        <v>227</v>
      </c>
      <c r="AP2" s="281" t="s">
        <v>228</v>
      </c>
      <c r="AQ2" s="281" t="s">
        <v>229</v>
      </c>
      <c r="AR2" s="281" t="s">
        <v>230</v>
      </c>
      <c r="AS2" s="281" t="s">
        <v>231</v>
      </c>
      <c r="AT2" s="281" t="s">
        <v>232</v>
      </c>
      <c r="AU2" s="281" t="s">
        <v>233</v>
      </c>
      <c r="AV2" s="281" t="s">
        <v>234</v>
      </c>
      <c r="AW2" s="281" t="s">
        <v>235</v>
      </c>
      <c r="AX2" s="281" t="s">
        <v>236</v>
      </c>
      <c r="AY2" s="281" t="s">
        <v>128</v>
      </c>
      <c r="AZ2" s="281" t="s">
        <v>129</v>
      </c>
      <c r="BA2" s="281" t="s">
        <v>130</v>
      </c>
      <c r="BB2" s="281" t="s">
        <v>131</v>
      </c>
      <c r="BC2" s="281" t="s">
        <v>132</v>
      </c>
      <c r="BD2" s="281" t="s">
        <v>133</v>
      </c>
      <c r="BE2" s="281" t="s">
        <v>134</v>
      </c>
      <c r="BF2" s="281" t="s">
        <v>135</v>
      </c>
      <c r="BG2" s="281" t="s">
        <v>136</v>
      </c>
      <c r="BH2" s="281" t="s">
        <v>137</v>
      </c>
      <c r="BI2" s="281" t="s">
        <v>138</v>
      </c>
      <c r="BJ2" s="281" t="s">
        <v>139</v>
      </c>
      <c r="BK2" s="281" t="s">
        <v>140</v>
      </c>
      <c r="BL2" s="281" t="s">
        <v>141</v>
      </c>
      <c r="BM2" s="281" t="s">
        <v>142</v>
      </c>
      <c r="BN2" s="281" t="s">
        <v>143</v>
      </c>
      <c r="BO2" s="281" t="s">
        <v>144</v>
      </c>
      <c r="BP2" s="281" t="s">
        <v>145</v>
      </c>
      <c r="BQ2" s="281" t="s">
        <v>146</v>
      </c>
      <c r="BR2" s="281" t="s">
        <v>147</v>
      </c>
      <c r="BS2" s="281" t="s">
        <v>148</v>
      </c>
      <c r="BT2" s="281" t="s">
        <v>149</v>
      </c>
      <c r="BU2" s="281" t="s">
        <v>150</v>
      </c>
      <c r="BV2" s="281" t="s">
        <v>151</v>
      </c>
      <c r="BW2" s="281" t="s">
        <v>152</v>
      </c>
      <c r="BX2" s="281" t="s">
        <v>153</v>
      </c>
      <c r="BY2" s="281" t="s">
        <v>154</v>
      </c>
      <c r="BZ2" s="281" t="s">
        <v>155</v>
      </c>
      <c r="CA2" s="281" t="s">
        <v>156</v>
      </c>
      <c r="CB2" s="281" t="s">
        <v>157</v>
      </c>
      <c r="CC2" s="281" t="s">
        <v>158</v>
      </c>
      <c r="CD2" s="281" t="s">
        <v>159</v>
      </c>
      <c r="CE2" s="281" t="s">
        <v>160</v>
      </c>
      <c r="CF2" s="282" t="s">
        <v>161</v>
      </c>
    </row>
    <row r="3" spans="1:84" ht="24.75" customHeight="1">
      <c r="A3" s="283">
        <v>2023</v>
      </c>
      <c r="B3" s="284" t="s">
        <v>264</v>
      </c>
      <c r="C3" s="285"/>
      <c r="D3" s="286" t="s">
        <v>163</v>
      </c>
      <c r="E3" s="286" t="s">
        <v>163</v>
      </c>
      <c r="F3" s="286" t="s">
        <v>163</v>
      </c>
      <c r="G3" s="286" t="s">
        <v>163</v>
      </c>
      <c r="H3" s="286" t="s">
        <v>163</v>
      </c>
      <c r="I3" s="286" t="s">
        <v>163</v>
      </c>
      <c r="J3" s="286" t="s">
        <v>163</v>
      </c>
      <c r="K3" s="286" t="s">
        <v>163</v>
      </c>
      <c r="L3" s="286" t="s">
        <v>163</v>
      </c>
      <c r="M3" s="286" t="s">
        <v>163</v>
      </c>
      <c r="N3" s="286" t="s">
        <v>163</v>
      </c>
      <c r="O3" s="286" t="s">
        <v>163</v>
      </c>
      <c r="P3" s="286" t="s">
        <v>163</v>
      </c>
      <c r="Q3" s="286" t="s">
        <v>163</v>
      </c>
      <c r="R3" s="286" t="s">
        <v>163</v>
      </c>
      <c r="S3" s="286" t="s">
        <v>163</v>
      </c>
      <c r="T3" s="286" t="s">
        <v>163</v>
      </c>
      <c r="U3" s="286" t="s">
        <v>163</v>
      </c>
      <c r="V3" s="286" t="s">
        <v>163</v>
      </c>
      <c r="W3" s="286" t="s">
        <v>163</v>
      </c>
      <c r="X3" s="286" t="s">
        <v>163</v>
      </c>
      <c r="Y3" s="286" t="s">
        <v>163</v>
      </c>
      <c r="Z3" s="286" t="s">
        <v>163</v>
      </c>
      <c r="AA3" s="286" t="s">
        <v>163</v>
      </c>
      <c r="AB3" s="286" t="s">
        <v>163</v>
      </c>
      <c r="AC3" s="286" t="s">
        <v>163</v>
      </c>
      <c r="AD3" s="286" t="s">
        <v>163</v>
      </c>
      <c r="AE3" s="286" t="s">
        <v>163</v>
      </c>
      <c r="AF3" s="286" t="s">
        <v>163</v>
      </c>
      <c r="AG3" s="286" t="s">
        <v>163</v>
      </c>
      <c r="AH3" s="286" t="s">
        <v>163</v>
      </c>
      <c r="AI3" s="286" t="s">
        <v>163</v>
      </c>
      <c r="AJ3" s="286" t="s">
        <v>163</v>
      </c>
      <c r="AK3" s="286" t="s">
        <v>163</v>
      </c>
      <c r="AL3" s="286" t="s">
        <v>163</v>
      </c>
      <c r="AM3" s="286" t="s">
        <v>163</v>
      </c>
      <c r="AN3" s="286" t="s">
        <v>163</v>
      </c>
      <c r="AO3" s="286" t="s">
        <v>163</v>
      </c>
      <c r="AP3" s="286" t="s">
        <v>163</v>
      </c>
      <c r="AQ3" s="286" t="s">
        <v>163</v>
      </c>
      <c r="AR3" s="286" t="s">
        <v>163</v>
      </c>
      <c r="AS3" s="286" t="s">
        <v>163</v>
      </c>
      <c r="AT3" s="286" t="s">
        <v>163</v>
      </c>
      <c r="AU3" s="286" t="s">
        <v>163</v>
      </c>
      <c r="AV3" s="286" t="s">
        <v>163</v>
      </c>
      <c r="AW3" s="286" t="s">
        <v>163</v>
      </c>
      <c r="AX3" s="286" t="s">
        <v>163</v>
      </c>
      <c r="AY3" s="286" t="s">
        <v>163</v>
      </c>
      <c r="AZ3" s="286" t="s">
        <v>163</v>
      </c>
      <c r="BA3" s="286" t="s">
        <v>163</v>
      </c>
      <c r="BB3" s="286" t="s">
        <v>163</v>
      </c>
      <c r="BC3" s="286" t="s">
        <v>163</v>
      </c>
      <c r="BD3" s="286" t="s">
        <v>163</v>
      </c>
      <c r="BE3" s="286" t="s">
        <v>163</v>
      </c>
      <c r="BF3" s="286" t="s">
        <v>163</v>
      </c>
      <c r="BG3" s="286" t="s">
        <v>163</v>
      </c>
      <c r="BH3" s="286" t="s">
        <v>163</v>
      </c>
      <c r="BI3" s="286" t="s">
        <v>163</v>
      </c>
      <c r="BJ3" s="286" t="s">
        <v>163</v>
      </c>
      <c r="BK3" s="286" t="s">
        <v>163</v>
      </c>
      <c r="BL3" s="286" t="s">
        <v>163</v>
      </c>
      <c r="BM3" s="286" t="s">
        <v>163</v>
      </c>
      <c r="BN3" s="286" t="s">
        <v>163</v>
      </c>
      <c r="BO3" s="286" t="s">
        <v>163</v>
      </c>
      <c r="BP3" s="286" t="s">
        <v>163</v>
      </c>
      <c r="BQ3" s="286" t="s">
        <v>163</v>
      </c>
      <c r="BR3" s="286" t="s">
        <v>163</v>
      </c>
      <c r="BS3" s="286" t="s">
        <v>163</v>
      </c>
      <c r="BT3" s="286" t="s">
        <v>163</v>
      </c>
      <c r="BU3" s="286" t="s">
        <v>163</v>
      </c>
      <c r="BV3" s="286" t="s">
        <v>163</v>
      </c>
      <c r="BW3" s="286" t="s">
        <v>163</v>
      </c>
      <c r="BX3" s="286" t="s">
        <v>163</v>
      </c>
      <c r="BY3" s="286" t="s">
        <v>163</v>
      </c>
      <c r="BZ3" s="286" t="s">
        <v>163</v>
      </c>
      <c r="CA3" s="286" t="s">
        <v>164</v>
      </c>
      <c r="CB3" s="286" t="s">
        <v>164</v>
      </c>
      <c r="CC3" s="286" t="s">
        <v>164</v>
      </c>
      <c r="CD3" s="286" t="s">
        <v>164</v>
      </c>
      <c r="CE3" s="286" t="s">
        <v>164</v>
      </c>
      <c r="CF3" s="287" t="s">
        <v>164</v>
      </c>
    </row>
    <row r="4" spans="1:84" ht="15.6">
      <c r="A4" s="288"/>
      <c r="B4" s="289" t="s">
        <v>176</v>
      </c>
      <c r="C4" s="289"/>
      <c r="D4" s="290">
        <f>D5+D10+D36</f>
        <v>0</v>
      </c>
      <c r="E4" s="290">
        <f t="shared" ref="E4:BP4" si="0">E5+E10+E36</f>
        <v>0</v>
      </c>
      <c r="F4" s="290">
        <f t="shared" si="0"/>
        <v>0</v>
      </c>
      <c r="G4" s="290">
        <f t="shared" si="0"/>
        <v>0</v>
      </c>
      <c r="H4" s="290">
        <f t="shared" si="0"/>
        <v>0</v>
      </c>
      <c r="I4" s="290">
        <f t="shared" si="0"/>
        <v>0</v>
      </c>
      <c r="J4" s="290">
        <f t="shared" si="0"/>
        <v>0</v>
      </c>
      <c r="K4" s="290">
        <f t="shared" si="0"/>
        <v>0</v>
      </c>
      <c r="L4" s="290">
        <f t="shared" si="0"/>
        <v>0</v>
      </c>
      <c r="M4" s="290">
        <f t="shared" si="0"/>
        <v>0</v>
      </c>
      <c r="N4" s="290">
        <f t="shared" si="0"/>
        <v>0</v>
      </c>
      <c r="O4" s="290">
        <f t="shared" si="0"/>
        <v>0</v>
      </c>
      <c r="P4" s="290">
        <f t="shared" si="0"/>
        <v>0</v>
      </c>
      <c r="Q4" s="290">
        <f t="shared" si="0"/>
        <v>0</v>
      </c>
      <c r="R4" s="290">
        <f t="shared" si="0"/>
        <v>0</v>
      </c>
      <c r="S4" s="290">
        <f t="shared" si="0"/>
        <v>0</v>
      </c>
      <c r="T4" s="290">
        <f t="shared" si="0"/>
        <v>0</v>
      </c>
      <c r="U4" s="290">
        <f t="shared" si="0"/>
        <v>0</v>
      </c>
      <c r="V4" s="290">
        <f t="shared" si="0"/>
        <v>0</v>
      </c>
      <c r="W4" s="290">
        <f t="shared" si="0"/>
        <v>0</v>
      </c>
      <c r="X4" s="290">
        <f t="shared" si="0"/>
        <v>0</v>
      </c>
      <c r="Y4" s="290">
        <f t="shared" si="0"/>
        <v>0</v>
      </c>
      <c r="Z4" s="290">
        <f t="shared" si="0"/>
        <v>2.8</v>
      </c>
      <c r="AA4" s="290">
        <f t="shared" si="0"/>
        <v>2.9</v>
      </c>
      <c r="AB4" s="290">
        <f t="shared" si="0"/>
        <v>2.9</v>
      </c>
      <c r="AC4" s="290">
        <f t="shared" si="0"/>
        <v>21.1796875</v>
      </c>
      <c r="AD4" s="290">
        <f t="shared" si="0"/>
        <v>34.697376111683454</v>
      </c>
      <c r="AE4" s="290">
        <f t="shared" si="0"/>
        <v>53.276852855594228</v>
      </c>
      <c r="AF4" s="290">
        <f t="shared" si="0"/>
        <v>78.24653715214852</v>
      </c>
      <c r="AG4" s="290">
        <f t="shared" si="0"/>
        <v>113.13976524070817</v>
      </c>
      <c r="AH4" s="290">
        <f t="shared" si="0"/>
        <v>2182.2923209753112</v>
      </c>
      <c r="AI4" s="290">
        <f t="shared" si="0"/>
        <v>2416.0310983633794</v>
      </c>
      <c r="AJ4" s="290">
        <f t="shared" si="0"/>
        <v>2765.1117460309706</v>
      </c>
      <c r="AK4" s="290">
        <f t="shared" si="0"/>
        <v>3235.0385185577948</v>
      </c>
      <c r="AL4" s="290">
        <f t="shared" si="0"/>
        <v>3595.3365700561326</v>
      </c>
      <c r="AM4" s="290">
        <f t="shared" si="0"/>
        <v>3848.7087938398263</v>
      </c>
      <c r="AN4" s="290">
        <f t="shared" si="0"/>
        <v>4381.857262980001</v>
      </c>
      <c r="AO4" s="290">
        <f t="shared" si="0"/>
        <v>4893.3119353833081</v>
      </c>
      <c r="AP4" s="290">
        <f t="shared" si="0"/>
        <v>5546.9994903749021</v>
      </c>
      <c r="AQ4" s="290">
        <f t="shared" si="0"/>
        <v>6177.9529095408025</v>
      </c>
      <c r="AR4" s="290">
        <f t="shared" si="0"/>
        <v>6891.3108807435829</v>
      </c>
      <c r="AS4" s="290">
        <f t="shared" si="0"/>
        <v>7861.7036906168159</v>
      </c>
      <c r="AT4" s="290">
        <f t="shared" si="0"/>
        <v>9194.9958352564736</v>
      </c>
      <c r="AU4" s="290">
        <f t="shared" si="0"/>
        <v>11493.685358844352</v>
      </c>
      <c r="AV4" s="290">
        <f t="shared" si="0"/>
        <v>14443.462</v>
      </c>
      <c r="AW4" s="290">
        <f t="shared" si="0"/>
        <v>17153.341999999997</v>
      </c>
      <c r="AX4" s="290">
        <f t="shared" si="0"/>
        <v>19141.810058677514</v>
      </c>
      <c r="AY4" s="290">
        <f t="shared" si="0"/>
        <v>20737.395162978515</v>
      </c>
      <c r="AZ4" s="290">
        <f t="shared" si="0"/>
        <v>22082.032319288726</v>
      </c>
      <c r="BA4" s="290">
        <f t="shared" si="0"/>
        <v>22845.809494948775</v>
      </c>
      <c r="BB4" s="290">
        <f t="shared" si="0"/>
        <v>23596.777074595491</v>
      </c>
      <c r="BC4" s="290">
        <f t="shared" si="0"/>
        <v>24071.810437145527</v>
      </c>
      <c r="BD4" s="290">
        <f t="shared" si="0"/>
        <v>25373.061998783316</v>
      </c>
      <c r="BE4" s="290">
        <f t="shared" si="0"/>
        <v>26852.979415936563</v>
      </c>
      <c r="BF4" s="291">
        <f>BF5+BF10+BF36</f>
        <v>27962.349545578552</v>
      </c>
      <c r="BG4" s="291">
        <f t="shared" si="0"/>
        <v>28905.047455335221</v>
      </c>
      <c r="BH4" s="291">
        <f t="shared" si="0"/>
        <v>29490.837927458979</v>
      </c>
      <c r="BI4" s="291">
        <f t="shared" si="0"/>
        <v>30376.893177567676</v>
      </c>
      <c r="BJ4" s="291">
        <f t="shared" si="0"/>
        <v>31404.577559579116</v>
      </c>
      <c r="BK4" s="291">
        <f t="shared" si="0"/>
        <v>33305.936076328624</v>
      </c>
      <c r="BL4" s="291">
        <f t="shared" si="0"/>
        <v>35274.162840396391</v>
      </c>
      <c r="BM4" s="291">
        <f t="shared" si="0"/>
        <v>38104.4827293134</v>
      </c>
      <c r="BN4" s="291">
        <f t="shared" si="0"/>
        <v>39309.773948856004</v>
      </c>
      <c r="BO4" s="291">
        <f t="shared" si="0"/>
        <v>40887.381941124833</v>
      </c>
      <c r="BP4" s="291">
        <f t="shared" si="0"/>
        <v>42631.130135126237</v>
      </c>
      <c r="BQ4" s="291">
        <f t="shared" ref="BQ4:CC4" si="1">BQ5+BQ10+BQ36</f>
        <v>43506.153464025992</v>
      </c>
      <c r="BR4" s="291">
        <f t="shared" si="1"/>
        <v>46695.026486758856</v>
      </c>
      <c r="BS4" s="291">
        <f t="shared" si="1"/>
        <v>49070.994163039446</v>
      </c>
      <c r="BT4" s="291">
        <f t="shared" si="1"/>
        <v>49980.791829978662</v>
      </c>
      <c r="BU4" s="291">
        <f t="shared" si="1"/>
        <v>52147.218487157486</v>
      </c>
      <c r="BV4" s="291">
        <f t="shared" si="1"/>
        <v>53600.599104599867</v>
      </c>
      <c r="BW4" s="291">
        <f t="shared" si="1"/>
        <v>56235.858506395394</v>
      </c>
      <c r="BX4" s="291">
        <f t="shared" si="1"/>
        <v>58061.680281740591</v>
      </c>
      <c r="BY4" s="291">
        <f t="shared" si="1"/>
        <v>62037.956578610552</v>
      </c>
      <c r="BZ4" s="291">
        <f t="shared" si="1"/>
        <v>67278.984111778511</v>
      </c>
      <c r="CA4" s="291">
        <f t="shared" si="1"/>
        <v>78347.040650378156</v>
      </c>
      <c r="CB4" s="291">
        <f t="shared" si="1"/>
        <v>89140.14700816093</v>
      </c>
      <c r="CC4" s="291">
        <f t="shared" si="1"/>
        <v>95703.036990199369</v>
      </c>
      <c r="CD4" s="291">
        <f>CD5+CD10+CD36</f>
        <v>100322.49785243765</v>
      </c>
      <c r="CE4" s="291">
        <f>CE5+CE10+CE36</f>
        <v>104892.19169355916</v>
      </c>
      <c r="CF4" s="292">
        <f>CF5+CF10+CF36</f>
        <v>109236.03063517864</v>
      </c>
    </row>
    <row r="5" spans="1:84" s="294" customFormat="1" ht="27" customHeight="1">
      <c r="A5" s="288"/>
      <c r="B5" s="293" t="s">
        <v>509</v>
      </c>
      <c r="C5" s="289"/>
      <c r="D5" s="291">
        <f>D6+D9</f>
        <v>0</v>
      </c>
      <c r="E5" s="291">
        <f t="shared" ref="E5:BP5" si="2">E6+E9</f>
        <v>0</v>
      </c>
      <c r="F5" s="291">
        <f t="shared" si="2"/>
        <v>0</v>
      </c>
      <c r="G5" s="291">
        <f t="shared" si="2"/>
        <v>0</v>
      </c>
      <c r="H5" s="291">
        <f t="shared" si="2"/>
        <v>0</v>
      </c>
      <c r="I5" s="291">
        <f t="shared" si="2"/>
        <v>0</v>
      </c>
      <c r="J5" s="291">
        <f t="shared" si="2"/>
        <v>0</v>
      </c>
      <c r="K5" s="291">
        <f t="shared" si="2"/>
        <v>0</v>
      </c>
      <c r="L5" s="291">
        <f t="shared" si="2"/>
        <v>0</v>
      </c>
      <c r="M5" s="291">
        <f t="shared" si="2"/>
        <v>0</v>
      </c>
      <c r="N5" s="291">
        <f t="shared" si="2"/>
        <v>0</v>
      </c>
      <c r="O5" s="291">
        <f t="shared" si="2"/>
        <v>0</v>
      </c>
      <c r="P5" s="291">
        <f t="shared" si="2"/>
        <v>0</v>
      </c>
      <c r="Q5" s="291">
        <f t="shared" si="2"/>
        <v>0</v>
      </c>
      <c r="R5" s="291">
        <f t="shared" si="2"/>
        <v>0</v>
      </c>
      <c r="S5" s="291">
        <f t="shared" si="2"/>
        <v>0</v>
      </c>
      <c r="T5" s="291">
        <f t="shared" si="2"/>
        <v>0</v>
      </c>
      <c r="U5" s="291">
        <f t="shared" si="2"/>
        <v>0</v>
      </c>
      <c r="V5" s="291">
        <f t="shared" si="2"/>
        <v>0</v>
      </c>
      <c r="W5" s="291">
        <f t="shared" si="2"/>
        <v>0</v>
      </c>
      <c r="X5" s="291">
        <f t="shared" si="2"/>
        <v>0</v>
      </c>
      <c r="Y5" s="291">
        <f t="shared" si="2"/>
        <v>0</v>
      </c>
      <c r="Z5" s="291">
        <f t="shared" si="2"/>
        <v>0</v>
      </c>
      <c r="AA5" s="291">
        <f t="shared" si="2"/>
        <v>0</v>
      </c>
      <c r="AB5" s="291">
        <f t="shared" si="2"/>
        <v>0</v>
      </c>
      <c r="AC5" s="291">
        <f t="shared" si="2"/>
        <v>0</v>
      </c>
      <c r="AD5" s="291">
        <f t="shared" si="2"/>
        <v>0</v>
      </c>
      <c r="AE5" s="291">
        <f t="shared" si="2"/>
        <v>0</v>
      </c>
      <c r="AF5" s="291">
        <f t="shared" si="2"/>
        <v>0.81776216467309248</v>
      </c>
      <c r="AG5" s="291">
        <f t="shared" si="2"/>
        <v>4.0289296143389386</v>
      </c>
      <c r="AH5" s="291">
        <f t="shared" si="2"/>
        <v>16.612638373818932</v>
      </c>
      <c r="AI5" s="291">
        <f t="shared" si="2"/>
        <v>20.057640112408315</v>
      </c>
      <c r="AJ5" s="291">
        <f t="shared" si="2"/>
        <v>23.111896940145577</v>
      </c>
      <c r="AK5" s="291">
        <f t="shared" si="2"/>
        <v>27.625136862834736</v>
      </c>
      <c r="AL5" s="291">
        <f t="shared" si="2"/>
        <v>31.285156144790651</v>
      </c>
      <c r="AM5" s="291">
        <f t="shared" si="2"/>
        <v>37.862872359510092</v>
      </c>
      <c r="AN5" s="291">
        <f t="shared" si="2"/>
        <v>39.940526384566411</v>
      </c>
      <c r="AO5" s="291">
        <f t="shared" si="2"/>
        <v>45.576091851705272</v>
      </c>
      <c r="AP5" s="291">
        <f t="shared" si="2"/>
        <v>53.150909145996252</v>
      </c>
      <c r="AQ5" s="291">
        <f t="shared" si="2"/>
        <v>59.905415790215727</v>
      </c>
      <c r="AR5" s="291">
        <f t="shared" si="2"/>
        <v>81.578661155486955</v>
      </c>
      <c r="AS5" s="291">
        <f t="shared" si="2"/>
        <v>112.24451334896285</v>
      </c>
      <c r="AT5" s="291">
        <f t="shared" si="2"/>
        <v>131.93258459594716</v>
      </c>
      <c r="AU5" s="291">
        <f t="shared" si="2"/>
        <v>206.88296841980588</v>
      </c>
      <c r="AV5" s="291">
        <f t="shared" si="2"/>
        <v>488.80420145644041</v>
      </c>
      <c r="AW5" s="291">
        <f t="shared" si="2"/>
        <v>651.47730470369845</v>
      </c>
      <c r="AX5" s="291">
        <f t="shared" si="2"/>
        <v>666.24645224968742</v>
      </c>
      <c r="AY5" s="291">
        <f t="shared" si="2"/>
        <v>786.94660512525456</v>
      </c>
      <c r="AZ5" s="291">
        <f t="shared" si="2"/>
        <v>827.09724191823398</v>
      </c>
      <c r="BA5" s="291">
        <f t="shared" si="2"/>
        <v>899.35575918926861</v>
      </c>
      <c r="BB5" s="291">
        <f t="shared" si="2"/>
        <v>959.39693270578869</v>
      </c>
      <c r="BC5" s="291">
        <f t="shared" si="2"/>
        <v>1071.0475056882215</v>
      </c>
      <c r="BD5" s="291">
        <f t="shared" si="2"/>
        <v>1252.4779854829374</v>
      </c>
      <c r="BE5" s="291">
        <f t="shared" si="2"/>
        <v>1436.131445522512</v>
      </c>
      <c r="BF5" s="291">
        <f t="shared" si="2"/>
        <v>1630.26</v>
      </c>
      <c r="BG5" s="291">
        <f t="shared" si="2"/>
        <v>1716.1702182356571</v>
      </c>
      <c r="BH5" s="291">
        <f t="shared" si="2"/>
        <v>1698.7396362552472</v>
      </c>
      <c r="BI5" s="291">
        <f t="shared" si="2"/>
        <v>1597.3933633022866</v>
      </c>
      <c r="BJ5" s="291">
        <f t="shared" si="2"/>
        <v>1537.3927840879535</v>
      </c>
      <c r="BK5" s="291">
        <f t="shared" si="2"/>
        <v>1516.0196346780351</v>
      </c>
      <c r="BL5" s="291">
        <f t="shared" si="2"/>
        <v>1523.0244152355638</v>
      </c>
      <c r="BM5" s="291">
        <f t="shared" si="2"/>
        <v>1494.5179394644804</v>
      </c>
      <c r="BN5" s="291">
        <f t="shared" si="2"/>
        <v>1220.2044423261623</v>
      </c>
      <c r="BO5" s="291">
        <f t="shared" si="2"/>
        <v>1314.7165739259212</v>
      </c>
      <c r="BP5" s="291">
        <f t="shared" si="2"/>
        <v>1390.6353122046253</v>
      </c>
      <c r="BQ5" s="291">
        <f t="shared" ref="BQ5:CC5" si="3">BQ6+BQ9</f>
        <v>1463.3914453663692</v>
      </c>
      <c r="BR5" s="291">
        <f t="shared" si="3"/>
        <v>1717.304349681425</v>
      </c>
      <c r="BS5" s="291">
        <f t="shared" si="3"/>
        <v>1834.7090892979174</v>
      </c>
      <c r="BT5" s="291">
        <f t="shared" si="3"/>
        <v>1896.9720008984343</v>
      </c>
      <c r="BU5" s="291">
        <f t="shared" si="3"/>
        <v>1965.0820231168198</v>
      </c>
      <c r="BV5" s="291">
        <f t="shared" si="3"/>
        <v>2114.1233711450695</v>
      </c>
      <c r="BW5" s="291">
        <f t="shared" si="3"/>
        <v>2299.1628969686603</v>
      </c>
      <c r="BX5" s="291">
        <f t="shared" si="3"/>
        <v>2246.64792346575</v>
      </c>
      <c r="BY5" s="291">
        <f t="shared" si="3"/>
        <v>2444.3328611855545</v>
      </c>
      <c r="BZ5" s="291">
        <f t="shared" si="3"/>
        <v>2865.2421316079099</v>
      </c>
      <c r="CA5" s="291">
        <f t="shared" si="3"/>
        <v>3533.0199952885191</v>
      </c>
      <c r="CB5" s="291">
        <f t="shared" si="3"/>
        <v>4108.2520633154791</v>
      </c>
      <c r="CC5" s="291">
        <f t="shared" si="3"/>
        <v>4589.5735127766084</v>
      </c>
      <c r="CD5" s="291">
        <f>CD6+CD9</f>
        <v>4983.9733333204422</v>
      </c>
      <c r="CE5" s="291">
        <f>CE6+CE9</f>
        <v>5366.6038482882632</v>
      </c>
      <c r="CF5" s="292">
        <f>CF6+CF9</f>
        <v>5724.7103336978362</v>
      </c>
    </row>
    <row r="6" spans="1:84" ht="27" customHeight="1">
      <c r="A6" s="295"/>
      <c r="B6" s="296" t="s">
        <v>478</v>
      </c>
      <c r="C6" s="297"/>
      <c r="D6" s="298">
        <f>SUM(D7:D8)</f>
        <v>0</v>
      </c>
      <c r="E6" s="298">
        <f t="shared" ref="E6:BP6" si="4">SUM(E7:E8)</f>
        <v>0</v>
      </c>
      <c r="F6" s="298">
        <f t="shared" si="4"/>
        <v>0</v>
      </c>
      <c r="G6" s="298">
        <f t="shared" si="4"/>
        <v>0</v>
      </c>
      <c r="H6" s="298">
        <f t="shared" si="4"/>
        <v>0</v>
      </c>
      <c r="I6" s="298">
        <f t="shared" si="4"/>
        <v>0</v>
      </c>
      <c r="J6" s="298">
        <f t="shared" si="4"/>
        <v>0</v>
      </c>
      <c r="K6" s="298">
        <f t="shared" si="4"/>
        <v>0</v>
      </c>
      <c r="L6" s="298">
        <f t="shared" si="4"/>
        <v>0</v>
      </c>
      <c r="M6" s="298">
        <f t="shared" si="4"/>
        <v>0</v>
      </c>
      <c r="N6" s="298">
        <f t="shared" si="4"/>
        <v>0</v>
      </c>
      <c r="O6" s="298">
        <f t="shared" si="4"/>
        <v>0</v>
      </c>
      <c r="P6" s="298">
        <f t="shared" si="4"/>
        <v>0</v>
      </c>
      <c r="Q6" s="298">
        <f t="shared" si="4"/>
        <v>0</v>
      </c>
      <c r="R6" s="298">
        <f t="shared" si="4"/>
        <v>0</v>
      </c>
      <c r="S6" s="298">
        <f t="shared" si="4"/>
        <v>0</v>
      </c>
      <c r="T6" s="298">
        <f t="shared" si="4"/>
        <v>0</v>
      </c>
      <c r="U6" s="298">
        <f t="shared" si="4"/>
        <v>0</v>
      </c>
      <c r="V6" s="298">
        <f t="shared" si="4"/>
        <v>0</v>
      </c>
      <c r="W6" s="298">
        <f t="shared" si="4"/>
        <v>0</v>
      </c>
      <c r="X6" s="298">
        <f t="shared" si="4"/>
        <v>0</v>
      </c>
      <c r="Y6" s="298">
        <f t="shared" si="4"/>
        <v>0</v>
      </c>
      <c r="Z6" s="298">
        <f t="shared" si="4"/>
        <v>0</v>
      </c>
      <c r="AA6" s="298">
        <f t="shared" si="4"/>
        <v>0</v>
      </c>
      <c r="AB6" s="298">
        <f t="shared" si="4"/>
        <v>0</v>
      </c>
      <c r="AC6" s="298">
        <f t="shared" si="4"/>
        <v>0</v>
      </c>
      <c r="AD6" s="298">
        <f t="shared" si="4"/>
        <v>0</v>
      </c>
      <c r="AE6" s="298">
        <f t="shared" si="4"/>
        <v>0</v>
      </c>
      <c r="AF6" s="298">
        <f t="shared" si="4"/>
        <v>0.81776216467309248</v>
      </c>
      <c r="AG6" s="298">
        <f t="shared" si="4"/>
        <v>4.0289296143389386</v>
      </c>
      <c r="AH6" s="298">
        <f t="shared" si="4"/>
        <v>9.1014969282685811</v>
      </c>
      <c r="AI6" s="298">
        <f t="shared" si="4"/>
        <v>11.640236243555856</v>
      </c>
      <c r="AJ6" s="298">
        <f t="shared" si="4"/>
        <v>13.630234353478913</v>
      </c>
      <c r="AK6" s="298">
        <f t="shared" si="4"/>
        <v>15.590189419879557</v>
      </c>
      <c r="AL6" s="298">
        <f t="shared" si="4"/>
        <v>17.539349755901764</v>
      </c>
      <c r="AM6" s="298">
        <f t="shared" si="4"/>
        <v>18.772171160752329</v>
      </c>
      <c r="AN6" s="298">
        <f t="shared" si="4"/>
        <v>18.932891833284359</v>
      </c>
      <c r="AO6" s="298">
        <f t="shared" si="4"/>
        <v>19.456935976129234</v>
      </c>
      <c r="AP6" s="298">
        <f t="shared" si="4"/>
        <v>20.544119957107366</v>
      </c>
      <c r="AQ6" s="298">
        <f t="shared" si="4"/>
        <v>21.373524682261195</v>
      </c>
      <c r="AR6" s="298">
        <f t="shared" si="4"/>
        <v>22.393906028598739</v>
      </c>
      <c r="AS6" s="298">
        <f t="shared" si="4"/>
        <v>23.906947632296195</v>
      </c>
      <c r="AT6" s="298">
        <f t="shared" si="4"/>
        <v>26.429268414933048</v>
      </c>
      <c r="AU6" s="298">
        <f t="shared" si="4"/>
        <v>30.590785383135724</v>
      </c>
      <c r="AV6" s="298">
        <f t="shared" si="4"/>
        <v>233.44177379818109</v>
      </c>
      <c r="AW6" s="298">
        <f t="shared" si="4"/>
        <v>325.20902588180275</v>
      </c>
      <c r="AX6" s="298">
        <f t="shared" si="4"/>
        <v>365.13545224968743</v>
      </c>
      <c r="AY6" s="298">
        <f t="shared" si="4"/>
        <v>437.39160512525461</v>
      </c>
      <c r="AZ6" s="298">
        <f t="shared" si="4"/>
        <v>443.26224191823394</v>
      </c>
      <c r="BA6" s="298">
        <f t="shared" si="4"/>
        <v>488.61175918926864</v>
      </c>
      <c r="BB6" s="298">
        <f t="shared" si="4"/>
        <v>528.58293270578872</v>
      </c>
      <c r="BC6" s="298">
        <f t="shared" si="4"/>
        <v>566.36950568822147</v>
      </c>
      <c r="BD6" s="298">
        <f t="shared" si="4"/>
        <v>607.03198548293733</v>
      </c>
      <c r="BE6" s="298">
        <f t="shared" si="4"/>
        <v>673.62344552251193</v>
      </c>
      <c r="BF6" s="298">
        <f t="shared" si="4"/>
        <v>762.23</v>
      </c>
      <c r="BG6" s="298">
        <f t="shared" si="4"/>
        <v>793.54721823565706</v>
      </c>
      <c r="BH6" s="298">
        <f t="shared" si="4"/>
        <v>842.13</v>
      </c>
      <c r="BI6" s="298">
        <f t="shared" si="4"/>
        <v>923.7647969778385</v>
      </c>
      <c r="BJ6" s="298">
        <f t="shared" si="4"/>
        <v>972.69087379439623</v>
      </c>
      <c r="BK6" s="298">
        <f t="shared" si="4"/>
        <v>1039.8247158707195</v>
      </c>
      <c r="BL6" s="298">
        <f t="shared" si="4"/>
        <v>1105.9393085337213</v>
      </c>
      <c r="BM6" s="298">
        <f t="shared" si="4"/>
        <v>1192.1009182195146</v>
      </c>
      <c r="BN6" s="298">
        <f t="shared" si="4"/>
        <v>1220.2044423261623</v>
      </c>
      <c r="BO6" s="298">
        <f t="shared" si="4"/>
        <v>1314.7165739259212</v>
      </c>
      <c r="BP6" s="298">
        <f t="shared" si="4"/>
        <v>1390.6353122046253</v>
      </c>
      <c r="BQ6" s="298">
        <f t="shared" ref="BQ6:CC6" si="5">SUM(BQ7:BQ8)</f>
        <v>1463.3914453663692</v>
      </c>
      <c r="BR6" s="298">
        <f t="shared" si="5"/>
        <v>1717.304349681425</v>
      </c>
      <c r="BS6" s="298">
        <f t="shared" si="5"/>
        <v>1834.7090892979174</v>
      </c>
      <c r="BT6" s="298">
        <f t="shared" si="5"/>
        <v>1896.9720008984343</v>
      </c>
      <c r="BU6" s="298">
        <f t="shared" si="5"/>
        <v>1965.0820231168198</v>
      </c>
      <c r="BV6" s="298">
        <f t="shared" si="5"/>
        <v>2114.1233711450695</v>
      </c>
      <c r="BW6" s="298">
        <f t="shared" si="5"/>
        <v>2299.1628969686603</v>
      </c>
      <c r="BX6" s="298">
        <f t="shared" si="5"/>
        <v>2246.64792346575</v>
      </c>
      <c r="BY6" s="298">
        <f t="shared" si="5"/>
        <v>2444.3328611855545</v>
      </c>
      <c r="BZ6" s="298">
        <f t="shared" si="5"/>
        <v>2865.2421316079099</v>
      </c>
      <c r="CA6" s="298">
        <f t="shared" si="5"/>
        <v>3533.0199952885191</v>
      </c>
      <c r="CB6" s="298">
        <f t="shared" si="5"/>
        <v>4108.2520633154791</v>
      </c>
      <c r="CC6" s="298">
        <f t="shared" si="5"/>
        <v>4589.5735127766084</v>
      </c>
      <c r="CD6" s="298">
        <f>SUM(CD7:CD8)</f>
        <v>4983.9733333204422</v>
      </c>
      <c r="CE6" s="298">
        <f>SUM(CE7:CE8)</f>
        <v>5366.6038482882632</v>
      </c>
      <c r="CF6" s="299">
        <f>SUM(CF7:CF8)</f>
        <v>5724.7103336978362</v>
      </c>
    </row>
    <row r="7" spans="1:84" ht="15.6">
      <c r="A7" s="295"/>
      <c r="B7" s="300" t="s">
        <v>278</v>
      </c>
      <c r="C7" s="297"/>
      <c r="D7" s="298">
        <f>'Disability benefits'!D$6</f>
        <v>0</v>
      </c>
      <c r="E7" s="298">
        <f>'Disability benefits'!E$6</f>
        <v>0</v>
      </c>
      <c r="F7" s="298">
        <f>'Disability benefits'!F$6</f>
        <v>0</v>
      </c>
      <c r="G7" s="298">
        <f>'Disability benefits'!G$6</f>
        <v>0</v>
      </c>
      <c r="H7" s="298">
        <f>'Disability benefits'!H$6</f>
        <v>0</v>
      </c>
      <c r="I7" s="298">
        <f>'Disability benefits'!I$6</f>
        <v>0</v>
      </c>
      <c r="J7" s="298">
        <f>'Disability benefits'!J$6</f>
        <v>0</v>
      </c>
      <c r="K7" s="298">
        <f>'Disability benefits'!K$6</f>
        <v>0</v>
      </c>
      <c r="L7" s="298">
        <f>'Disability benefits'!L$6</f>
        <v>0</v>
      </c>
      <c r="M7" s="298">
        <f>'Disability benefits'!M$6</f>
        <v>0</v>
      </c>
      <c r="N7" s="298">
        <f>'Disability benefits'!N$6</f>
        <v>0</v>
      </c>
      <c r="O7" s="298">
        <f>'Disability benefits'!O$6</f>
        <v>0</v>
      </c>
      <c r="P7" s="298">
        <f>'Disability benefits'!P$6</f>
        <v>0</v>
      </c>
      <c r="Q7" s="298">
        <f>'Disability benefits'!Q$6</f>
        <v>0</v>
      </c>
      <c r="R7" s="298">
        <f>'Disability benefits'!R$6</f>
        <v>0</v>
      </c>
      <c r="S7" s="298">
        <f>'Disability benefits'!S$6</f>
        <v>0</v>
      </c>
      <c r="T7" s="298">
        <f>'Disability benefits'!T$6</f>
        <v>0</v>
      </c>
      <c r="U7" s="298">
        <f>'Disability benefits'!U$6</f>
        <v>0</v>
      </c>
      <c r="V7" s="298">
        <f>'Disability benefits'!V$6</f>
        <v>0</v>
      </c>
      <c r="W7" s="298">
        <f>'Disability benefits'!W$6</f>
        <v>0</v>
      </c>
      <c r="X7" s="298">
        <f>'Disability benefits'!X$6</f>
        <v>0</v>
      </c>
      <c r="Y7" s="298">
        <f>'Disability benefits'!Y$6</f>
        <v>0</v>
      </c>
      <c r="Z7" s="298">
        <f>'Disability benefits'!Z$6</f>
        <v>0</v>
      </c>
      <c r="AA7" s="298">
        <f>'Disability benefits'!AA$6</f>
        <v>0</v>
      </c>
      <c r="AB7" s="298">
        <f>'Disability benefits'!AB$6</f>
        <v>0</v>
      </c>
      <c r="AC7" s="298">
        <f>'Disability benefits'!AC$6</f>
        <v>0</v>
      </c>
      <c r="AD7" s="298">
        <f>'Disability benefits'!AD$6</f>
        <v>0</v>
      </c>
      <c r="AE7" s="298">
        <f>'Disability benefits'!AE$6</f>
        <v>0</v>
      </c>
      <c r="AF7" s="298">
        <f>'Disability benefits'!AF$6</f>
        <v>0</v>
      </c>
      <c r="AG7" s="298">
        <f>'Disability benefits'!AG$6</f>
        <v>0</v>
      </c>
      <c r="AH7" s="298">
        <f>'Disability benefits'!AH$6</f>
        <v>0</v>
      </c>
      <c r="AI7" s="298">
        <f>'Disability benefits'!AI$6</f>
        <v>0</v>
      </c>
      <c r="AJ7" s="298">
        <f>'Disability benefits'!AJ$6</f>
        <v>0</v>
      </c>
      <c r="AK7" s="298">
        <f>'Disability benefits'!AK$6</f>
        <v>0</v>
      </c>
      <c r="AL7" s="298">
        <f>'Disability benefits'!AL$6</f>
        <v>0</v>
      </c>
      <c r="AM7" s="298">
        <f>'Disability benefits'!AM$6</f>
        <v>0</v>
      </c>
      <c r="AN7" s="298">
        <f>'Disability benefits'!AN$6</f>
        <v>0</v>
      </c>
      <c r="AO7" s="298">
        <f>'Disability benefits'!AO$6</f>
        <v>0</v>
      </c>
      <c r="AP7" s="298">
        <f>'Disability benefits'!AP$6</f>
        <v>0</v>
      </c>
      <c r="AQ7" s="298">
        <f>'Disability benefits'!AQ$6</f>
        <v>0</v>
      </c>
      <c r="AR7" s="298">
        <f>'Disability benefits'!AR$6</f>
        <v>0</v>
      </c>
      <c r="AS7" s="298">
        <f>'Disability benefits'!AS$6</f>
        <v>0</v>
      </c>
      <c r="AT7" s="298">
        <f>'Disability benefits'!AT$6</f>
        <v>0</v>
      </c>
      <c r="AU7" s="298">
        <f>'Disability benefits'!AU$6</f>
        <v>0</v>
      </c>
      <c r="AV7" s="298">
        <f>'Disability benefits'!AV$6</f>
        <v>231.47411666314397</v>
      </c>
      <c r="AW7" s="298">
        <f>'Disability benefits'!AW$6</f>
        <v>325.20902588180275</v>
      </c>
      <c r="AX7" s="298">
        <f>'Disability benefits'!AX$6</f>
        <v>365.13545224968743</v>
      </c>
      <c r="AY7" s="298">
        <f>'Disability benefits'!AY$6</f>
        <v>437.39160512525461</v>
      </c>
      <c r="AZ7" s="298">
        <f>'Disability benefits'!AZ$6</f>
        <v>443.26224191823394</v>
      </c>
      <c r="BA7" s="298">
        <f>'Disability benefits'!BA$6</f>
        <v>488.61175918926864</v>
      </c>
      <c r="BB7" s="298">
        <f>'Disability benefits'!BB$6</f>
        <v>528.58293270578872</v>
      </c>
      <c r="BC7" s="298">
        <f>'Disability benefits'!BC$6</f>
        <v>566.36950568822147</v>
      </c>
      <c r="BD7" s="298">
        <f>'Disability benefits'!BD$6</f>
        <v>607.03198548293733</v>
      </c>
      <c r="BE7" s="298">
        <f>'Disability benefits'!BE$6</f>
        <v>673.62344552251193</v>
      </c>
      <c r="BF7" s="298">
        <f>'Disability benefits'!BF$6</f>
        <v>762.23</v>
      </c>
      <c r="BG7" s="298">
        <f>'Disability benefits'!BG$6</f>
        <v>793.54721823565706</v>
      </c>
      <c r="BH7" s="298">
        <f>'Disability benefits'!BH$6</f>
        <v>842.13</v>
      </c>
      <c r="BI7" s="298">
        <f>'Disability benefits'!BI$6</f>
        <v>923.7647969778385</v>
      </c>
      <c r="BJ7" s="298">
        <f>'Disability benefits'!BJ$6</f>
        <v>972.69087379439623</v>
      </c>
      <c r="BK7" s="298">
        <f>'Disability benefits'!BK$6</f>
        <v>1039.8247158707195</v>
      </c>
      <c r="BL7" s="298">
        <f>'Disability benefits'!BL$6</f>
        <v>1105.9393085337213</v>
      </c>
      <c r="BM7" s="298">
        <f>'Disability benefits'!BM$6</f>
        <v>1192.1009182195146</v>
      </c>
      <c r="BN7" s="298">
        <f>'Disability benefits'!BN$6</f>
        <v>1220.2044423261623</v>
      </c>
      <c r="BO7" s="298">
        <f>'Disability benefits'!BO$6</f>
        <v>1314.7165739259212</v>
      </c>
      <c r="BP7" s="298">
        <f>'Disability benefits'!BP$6</f>
        <v>1390.6353122046253</v>
      </c>
      <c r="BQ7" s="298">
        <f>'Disability benefits'!BQ$6</f>
        <v>1463.3914453663692</v>
      </c>
      <c r="BR7" s="298">
        <f>'Disability benefits'!BR$6</f>
        <v>1717.304349681425</v>
      </c>
      <c r="BS7" s="298">
        <f>'Disability benefits'!BS$6</f>
        <v>1834.7090892979174</v>
      </c>
      <c r="BT7" s="298">
        <f>'Disability benefits'!BT$6</f>
        <v>1896.9720008984343</v>
      </c>
      <c r="BU7" s="298">
        <f>'Disability benefits'!BU$6</f>
        <v>1965.0820231168198</v>
      </c>
      <c r="BV7" s="298">
        <f>'Disability benefits'!BV$6</f>
        <v>2114.1233711450695</v>
      </c>
      <c r="BW7" s="298">
        <f>'Disability benefits'!BW$6</f>
        <v>2299.1628969686603</v>
      </c>
      <c r="BX7" s="298">
        <f>'Disability benefits'!BX$6</f>
        <v>2246.64792346575</v>
      </c>
      <c r="BY7" s="298">
        <f>'Disability benefits'!BY$6</f>
        <v>2444.3328611855545</v>
      </c>
      <c r="BZ7" s="298">
        <f>'Disability benefits'!BZ$6</f>
        <v>2865.2421316079099</v>
      </c>
      <c r="CA7" s="298">
        <f>'Disability benefits'!CA$6</f>
        <v>3533.0199952885191</v>
      </c>
      <c r="CB7" s="298">
        <f>'Disability benefits'!CB$6</f>
        <v>4108.2520633154791</v>
      </c>
      <c r="CC7" s="298">
        <f>'Disability benefits'!CC$6</f>
        <v>4589.5735127766084</v>
      </c>
      <c r="CD7" s="298">
        <f>'Disability benefits'!CD$6</f>
        <v>4983.9733333204422</v>
      </c>
      <c r="CE7" s="298">
        <f>'Disability benefits'!CE$6</f>
        <v>5366.6038482882632</v>
      </c>
      <c r="CF7" s="299">
        <f>'Disability benefits'!CF$6</f>
        <v>5724.7103336978362</v>
      </c>
    </row>
    <row r="8" spans="1:84" ht="15.6">
      <c r="A8" s="295"/>
      <c r="B8" s="300" t="s">
        <v>302</v>
      </c>
      <c r="C8" s="297"/>
      <c r="D8" s="298">
        <f>'Disability benefits'!D$21</f>
        <v>0</v>
      </c>
      <c r="E8" s="298">
        <f>'Disability benefits'!E$21</f>
        <v>0</v>
      </c>
      <c r="F8" s="298">
        <f>'Disability benefits'!F$21</f>
        <v>0</v>
      </c>
      <c r="G8" s="298">
        <f>'Disability benefits'!G$21</f>
        <v>0</v>
      </c>
      <c r="H8" s="298">
        <f>'Disability benefits'!H$21</f>
        <v>0</v>
      </c>
      <c r="I8" s="298">
        <f>'Disability benefits'!I$21</f>
        <v>0</v>
      </c>
      <c r="J8" s="298">
        <f>'Disability benefits'!J$21</f>
        <v>0</v>
      </c>
      <c r="K8" s="298">
        <f>'Disability benefits'!K$21</f>
        <v>0</v>
      </c>
      <c r="L8" s="298">
        <f>'Disability benefits'!L$21</f>
        <v>0</v>
      </c>
      <c r="M8" s="298">
        <f>'Disability benefits'!M$21</f>
        <v>0</v>
      </c>
      <c r="N8" s="298">
        <f>'Disability benefits'!N$21</f>
        <v>0</v>
      </c>
      <c r="O8" s="298">
        <f>'Disability benefits'!O$21</f>
        <v>0</v>
      </c>
      <c r="P8" s="298">
        <f>'Disability benefits'!P$21</f>
        <v>0</v>
      </c>
      <c r="Q8" s="298">
        <f>'Disability benefits'!Q$21</f>
        <v>0</v>
      </c>
      <c r="R8" s="298">
        <f>'Disability benefits'!R$21</f>
        <v>0</v>
      </c>
      <c r="S8" s="298">
        <f>'Disability benefits'!S$21</f>
        <v>0</v>
      </c>
      <c r="T8" s="298">
        <f>'Disability benefits'!T$21</f>
        <v>0</v>
      </c>
      <c r="U8" s="298">
        <f>'Disability benefits'!U$21</f>
        <v>0</v>
      </c>
      <c r="V8" s="298">
        <f>'Disability benefits'!V$21</f>
        <v>0</v>
      </c>
      <c r="W8" s="298">
        <f>'Disability benefits'!W$21</f>
        <v>0</v>
      </c>
      <c r="X8" s="298">
        <f>'Disability benefits'!X$21</f>
        <v>0</v>
      </c>
      <c r="Y8" s="298">
        <f>'Disability benefits'!Y$21</f>
        <v>0</v>
      </c>
      <c r="Z8" s="298">
        <f>'Disability benefits'!Z$21</f>
        <v>0</v>
      </c>
      <c r="AA8" s="298">
        <f>'Disability benefits'!AA$21</f>
        <v>0</v>
      </c>
      <c r="AB8" s="298">
        <f>'Disability benefits'!AB$21</f>
        <v>0</v>
      </c>
      <c r="AC8" s="298">
        <f>'Disability benefits'!AC$21</f>
        <v>0</v>
      </c>
      <c r="AD8" s="298">
        <f>'Disability benefits'!AD$21</f>
        <v>0</v>
      </c>
      <c r="AE8" s="298">
        <f>'Disability benefits'!AE$21</f>
        <v>0</v>
      </c>
      <c r="AF8" s="298">
        <f>'Disability benefits'!AF$21</f>
        <v>0.81776216467309248</v>
      </c>
      <c r="AG8" s="298">
        <f>'Disability benefits'!AG$21</f>
        <v>4.0289296143389386</v>
      </c>
      <c r="AH8" s="298">
        <f>'Disability benefits'!AH$21</f>
        <v>9.1014969282685811</v>
      </c>
      <c r="AI8" s="298">
        <f>'Disability benefits'!AI$21</f>
        <v>11.640236243555856</v>
      </c>
      <c r="AJ8" s="298">
        <f>'Disability benefits'!AJ$21</f>
        <v>13.630234353478913</v>
      </c>
      <c r="AK8" s="298">
        <f>'Disability benefits'!AK$21</f>
        <v>15.590189419879557</v>
      </c>
      <c r="AL8" s="298">
        <f>'Disability benefits'!AL$21</f>
        <v>17.539349755901764</v>
      </c>
      <c r="AM8" s="298">
        <f>'Disability benefits'!AM$21</f>
        <v>18.772171160752329</v>
      </c>
      <c r="AN8" s="298">
        <f>'Disability benefits'!AN$21</f>
        <v>18.932891833284359</v>
      </c>
      <c r="AO8" s="298">
        <f>'Disability benefits'!AO$21</f>
        <v>19.456935976129234</v>
      </c>
      <c r="AP8" s="298">
        <f>'Disability benefits'!AP$21</f>
        <v>20.544119957107366</v>
      </c>
      <c r="AQ8" s="298">
        <f>'Disability benefits'!AQ$21</f>
        <v>21.373524682261195</v>
      </c>
      <c r="AR8" s="298">
        <f>'Disability benefits'!AR$21</f>
        <v>22.393906028598739</v>
      </c>
      <c r="AS8" s="298">
        <f>'Disability benefits'!AS$21</f>
        <v>23.906947632296195</v>
      </c>
      <c r="AT8" s="298">
        <f>'Disability benefits'!AT$21</f>
        <v>26.429268414933048</v>
      </c>
      <c r="AU8" s="298">
        <f>'Disability benefits'!AU$21</f>
        <v>30.590785383135724</v>
      </c>
      <c r="AV8" s="298">
        <f>'Disability benefits'!AV$21</f>
        <v>1.9676571350371104</v>
      </c>
      <c r="AW8" s="298">
        <f>'Disability benefits'!AW$21</f>
        <v>0</v>
      </c>
      <c r="AX8" s="298">
        <f>'Disability benefits'!AX$21</f>
        <v>0</v>
      </c>
      <c r="AY8" s="298">
        <f>'Disability benefits'!AY$21</f>
        <v>0</v>
      </c>
      <c r="AZ8" s="298">
        <f>'Disability benefits'!AZ$21</f>
        <v>0</v>
      </c>
      <c r="BA8" s="298">
        <f>'Disability benefits'!BA$21</f>
        <v>0</v>
      </c>
      <c r="BB8" s="298">
        <f>'Disability benefits'!BB$21</f>
        <v>0</v>
      </c>
      <c r="BC8" s="298">
        <f>'Disability benefits'!BC$21</f>
        <v>0</v>
      </c>
      <c r="BD8" s="298">
        <f>'Disability benefits'!BD$21</f>
        <v>0</v>
      </c>
      <c r="BE8" s="298">
        <f>'Disability benefits'!BE$21</f>
        <v>0</v>
      </c>
      <c r="BF8" s="298">
        <f>'Disability benefits'!BF$21</f>
        <v>0</v>
      </c>
      <c r="BG8" s="298">
        <f>'Disability benefits'!BG$21</f>
        <v>0</v>
      </c>
      <c r="BH8" s="298">
        <f>'Disability benefits'!BH$21</f>
        <v>0</v>
      </c>
      <c r="BI8" s="298">
        <f>'Disability benefits'!BI$21</f>
        <v>0</v>
      </c>
      <c r="BJ8" s="298">
        <f>'Disability benefits'!BJ$21</f>
        <v>0</v>
      </c>
      <c r="BK8" s="298">
        <f>'Disability benefits'!BK$21</f>
        <v>0</v>
      </c>
      <c r="BL8" s="298">
        <f>'Disability benefits'!BL$21</f>
        <v>0</v>
      </c>
      <c r="BM8" s="298">
        <f>'Disability benefits'!BM$21</f>
        <v>0</v>
      </c>
      <c r="BN8" s="298">
        <f>'Disability benefits'!BN$21</f>
        <v>0</v>
      </c>
      <c r="BO8" s="298">
        <f>'Disability benefits'!BO$21</f>
        <v>0</v>
      </c>
      <c r="BP8" s="298">
        <f>'Disability benefits'!BP$21</f>
        <v>0</v>
      </c>
      <c r="BQ8" s="298">
        <f>'Disability benefits'!BQ$21</f>
        <v>0</v>
      </c>
      <c r="BR8" s="298">
        <f>'Disability benefits'!BR$21</f>
        <v>0</v>
      </c>
      <c r="BS8" s="298">
        <f>'Disability benefits'!BS$21</f>
        <v>0</v>
      </c>
      <c r="BT8" s="298">
        <f>'Disability benefits'!BT$21</f>
        <v>0</v>
      </c>
      <c r="BU8" s="298">
        <f>'Disability benefits'!BU$21</f>
        <v>0</v>
      </c>
      <c r="BV8" s="298">
        <f>'Disability benefits'!BV$21</f>
        <v>0</v>
      </c>
      <c r="BW8" s="298">
        <f>'Disability benefits'!BW$21</f>
        <v>0</v>
      </c>
      <c r="BX8" s="298">
        <f>'Disability benefits'!BX$21</f>
        <v>0</v>
      </c>
      <c r="BY8" s="298">
        <f>'Disability benefits'!BY$21</f>
        <v>0</v>
      </c>
      <c r="BZ8" s="298">
        <f>'Disability benefits'!BZ$21</f>
        <v>0</v>
      </c>
      <c r="CA8" s="298">
        <f>'Disability benefits'!CA$21</f>
        <v>0</v>
      </c>
      <c r="CB8" s="298">
        <f>'Disability benefits'!CB$21</f>
        <v>0</v>
      </c>
      <c r="CC8" s="298">
        <f>'Disability benefits'!CC$21</f>
        <v>0</v>
      </c>
      <c r="CD8" s="298">
        <f>'Disability benefits'!CD$21</f>
        <v>0</v>
      </c>
      <c r="CE8" s="298">
        <f>'Disability benefits'!CE$21</f>
        <v>0</v>
      </c>
      <c r="CF8" s="299">
        <f>'Disability benefits'!CF$21</f>
        <v>0</v>
      </c>
    </row>
    <row r="9" spans="1:84" ht="27" customHeight="1">
      <c r="A9" s="295"/>
      <c r="B9" s="296" t="s">
        <v>510</v>
      </c>
      <c r="C9" s="297"/>
      <c r="D9" s="298">
        <f>'Income Support'!D$32+'Income Support'!D$34</f>
        <v>0</v>
      </c>
      <c r="E9" s="298">
        <f>'Income Support'!E$32+'Income Support'!E$34</f>
        <v>0</v>
      </c>
      <c r="F9" s="298">
        <f>'Income Support'!F$32+'Income Support'!F$34</f>
        <v>0</v>
      </c>
      <c r="G9" s="298">
        <f>'Income Support'!G$32+'Income Support'!G$34</f>
        <v>0</v>
      </c>
      <c r="H9" s="298">
        <f>'Income Support'!H$32+'Income Support'!H$34</f>
        <v>0</v>
      </c>
      <c r="I9" s="298">
        <f>'Income Support'!I$32+'Income Support'!I$34</f>
        <v>0</v>
      </c>
      <c r="J9" s="298">
        <f>'Income Support'!J$32+'Income Support'!J$34</f>
        <v>0</v>
      </c>
      <c r="K9" s="298">
        <f>'Income Support'!K$32+'Income Support'!K$34</f>
        <v>0</v>
      </c>
      <c r="L9" s="298">
        <f>'Income Support'!L$32+'Income Support'!L$34</f>
        <v>0</v>
      </c>
      <c r="M9" s="298">
        <f>'Income Support'!M$32+'Income Support'!M$34</f>
        <v>0</v>
      </c>
      <c r="N9" s="298">
        <f>'Income Support'!N$32+'Income Support'!N$34</f>
        <v>0</v>
      </c>
      <c r="O9" s="298">
        <f>'Income Support'!O$32+'Income Support'!O$34</f>
        <v>0</v>
      </c>
      <c r="P9" s="298">
        <f>'Income Support'!P$32+'Income Support'!P$34</f>
        <v>0</v>
      </c>
      <c r="Q9" s="298">
        <f>'Income Support'!Q$32+'Income Support'!Q$34</f>
        <v>0</v>
      </c>
      <c r="R9" s="298">
        <f>'Income Support'!R$32+'Income Support'!R$34</f>
        <v>0</v>
      </c>
      <c r="S9" s="298">
        <f>'Income Support'!S$32+'Income Support'!S$34</f>
        <v>0</v>
      </c>
      <c r="T9" s="298">
        <f>'Income Support'!T$32+'Income Support'!T$34</f>
        <v>0</v>
      </c>
      <c r="U9" s="298">
        <f>'Income Support'!U$32+'Income Support'!U$34</f>
        <v>0</v>
      </c>
      <c r="V9" s="298">
        <f>'Income Support'!V$32+'Income Support'!V$34</f>
        <v>0</v>
      </c>
      <c r="W9" s="298">
        <f>'Income Support'!W$32+'Income Support'!W$34</f>
        <v>0</v>
      </c>
      <c r="X9" s="298">
        <f>'Income Support'!X$32+'Income Support'!X$34</f>
        <v>0</v>
      </c>
      <c r="Y9" s="298">
        <f>'Income Support'!Y$32+'Income Support'!Y$34</f>
        <v>0</v>
      </c>
      <c r="Z9" s="298">
        <f>'Income Support'!Z$32+'Income Support'!Z$34</f>
        <v>0</v>
      </c>
      <c r="AA9" s="298">
        <f>'Income Support'!AA$32+'Income Support'!AA$34</f>
        <v>0</v>
      </c>
      <c r="AB9" s="298">
        <f>'Income Support'!AB$32+'Income Support'!AB$34</f>
        <v>0</v>
      </c>
      <c r="AC9" s="298">
        <f>'Income Support'!AC$32+'Income Support'!AC$34</f>
        <v>0</v>
      </c>
      <c r="AD9" s="298">
        <f>'Income Support'!AD$32+'Income Support'!AD$34</f>
        <v>0</v>
      </c>
      <c r="AE9" s="298">
        <f>'Income Support'!AE$32+'Income Support'!AE$34</f>
        <v>0</v>
      </c>
      <c r="AF9" s="298">
        <f>'Income Support'!AF$32+'Income Support'!AF$34</f>
        <v>0</v>
      </c>
      <c r="AG9" s="298">
        <f>'Income Support'!AG$32+'Income Support'!AG$34</f>
        <v>0</v>
      </c>
      <c r="AH9" s="298">
        <f>'Income Support'!AH$32+'Income Support'!AH$34</f>
        <v>7.5111414455503507</v>
      </c>
      <c r="AI9" s="298">
        <f>'Income Support'!AI$32+'Income Support'!AI$34</f>
        <v>8.4174038688524586</v>
      </c>
      <c r="AJ9" s="298">
        <f>'Income Support'!AJ$32+'Income Support'!AJ$34</f>
        <v>9.4816625866666655</v>
      </c>
      <c r="AK9" s="298">
        <f>'Income Support'!AK$32+'Income Support'!AK$34</f>
        <v>12.034947442955179</v>
      </c>
      <c r="AL9" s="298">
        <f>'Income Support'!AL$32+'Income Support'!AL$34</f>
        <v>13.745806388888887</v>
      </c>
      <c r="AM9" s="298">
        <f>'Income Support'!AM$32+'Income Support'!AM$34</f>
        <v>19.090701198757763</v>
      </c>
      <c r="AN9" s="298">
        <f>'Income Support'!AN$32+'Income Support'!AN$34</f>
        <v>21.007634551282052</v>
      </c>
      <c r="AO9" s="298">
        <f>'Income Support'!AO$32+'Income Support'!AO$34</f>
        <v>26.119155875576038</v>
      </c>
      <c r="AP9" s="298">
        <f>'Income Support'!AP$32+'Income Support'!AP$34</f>
        <v>32.606789188888889</v>
      </c>
      <c r="AQ9" s="298">
        <f>'Income Support'!AQ$32+'Income Support'!AQ$34</f>
        <v>38.531891107954536</v>
      </c>
      <c r="AR9" s="298">
        <f>'Income Support'!AR$32+'Income Support'!AR$34</f>
        <v>59.18475512688822</v>
      </c>
      <c r="AS9" s="298">
        <f>'Income Support'!AS$32+'Income Support'!AS$34</f>
        <v>88.33756571666666</v>
      </c>
      <c r="AT9" s="298">
        <f>'Income Support'!AT$32+'Income Support'!AT$34</f>
        <v>105.5033161810141</v>
      </c>
      <c r="AU9" s="298">
        <f>'Income Support'!AU$32+'Income Support'!AU$34</f>
        <v>176.29218303667017</v>
      </c>
      <c r="AV9" s="298">
        <f>'Income Support'!AV$32+'Income Support'!AV$34</f>
        <v>255.36242765825932</v>
      </c>
      <c r="AW9" s="298">
        <f>'Income Support'!AW$32+'Income Support'!AW$34</f>
        <v>326.26827882189571</v>
      </c>
      <c r="AX9" s="298">
        <f>'Income Support'!AX$32+'Income Support'!AX$34</f>
        <v>301.11099999999999</v>
      </c>
      <c r="AY9" s="298">
        <f>'Income Support'!AY$32+'Income Support'!AY$34</f>
        <v>349.55500000000001</v>
      </c>
      <c r="AZ9" s="298">
        <f>'Income Support'!AZ$32+'Income Support'!AZ$34</f>
        <v>383.83500000000004</v>
      </c>
      <c r="BA9" s="298">
        <f>'Income Support'!BA$32+'Income Support'!BA$34</f>
        <v>410.74400000000003</v>
      </c>
      <c r="BB9" s="298">
        <f>'Income Support'!BB$32+'Income Support'!BB$34</f>
        <v>430.81400000000002</v>
      </c>
      <c r="BC9" s="298">
        <f>'Income Support'!BC$32+'Income Support'!BC$34</f>
        <v>504.67800000000005</v>
      </c>
      <c r="BD9" s="298">
        <f>'Income Support'!BD$32+'Income Support'!BD$34</f>
        <v>645.44600000000003</v>
      </c>
      <c r="BE9" s="298">
        <f>'Income Support'!BE$32+'Income Support'!BE$34</f>
        <v>762.50800000000004</v>
      </c>
      <c r="BF9" s="298">
        <f>'Income Support'!BF$32+'Income Support'!BF$34</f>
        <v>868.03</v>
      </c>
      <c r="BG9" s="298">
        <f>'Income Support'!BG$32+'Income Support'!BG$34</f>
        <v>922.62299999999993</v>
      </c>
      <c r="BH9" s="298">
        <f>'Income Support'!BH$32+'Income Support'!BH$34</f>
        <v>856.60963625524721</v>
      </c>
      <c r="BI9" s="298">
        <f>'Income Support'!BI$32+'Income Support'!BI$34</f>
        <v>673.628566324448</v>
      </c>
      <c r="BJ9" s="298">
        <f>'Income Support'!BJ$32+'Income Support'!BJ$34</f>
        <v>564.70191029355726</v>
      </c>
      <c r="BK9" s="298">
        <f>'Income Support'!BK$32+'Income Support'!BK$34</f>
        <v>476.19491880731556</v>
      </c>
      <c r="BL9" s="298">
        <f>'Income Support'!BL$32+'Income Support'!BL$34</f>
        <v>417.08510670184251</v>
      </c>
      <c r="BM9" s="298">
        <f>'Income Support'!BM$32+'Income Support'!BM$34</f>
        <v>302.41702124496578</v>
      </c>
      <c r="BN9" s="298">
        <f>'Income Support'!BN$32+'Income Support'!BN$34</f>
        <v>0</v>
      </c>
      <c r="BO9" s="298">
        <f>'Income Support'!BO$32+'Income Support'!BO$34</f>
        <v>0</v>
      </c>
      <c r="BP9" s="298">
        <f>'Income Support'!BP$32+'Income Support'!BP$34</f>
        <v>0</v>
      </c>
      <c r="BQ9" s="298">
        <f>'Income Support'!BQ$32+'Income Support'!BQ$34</f>
        <v>0</v>
      </c>
      <c r="BR9" s="298">
        <f>'Income Support'!BR$32+'Income Support'!BR$34</f>
        <v>0</v>
      </c>
      <c r="BS9" s="298">
        <f>'Income Support'!BS$32+'Income Support'!BS$34</f>
        <v>0</v>
      </c>
      <c r="BT9" s="298">
        <f>'Income Support'!BT$32+'Income Support'!BT$34</f>
        <v>0</v>
      </c>
      <c r="BU9" s="298">
        <f>'Income Support'!BU$32+'Income Support'!BU$34</f>
        <v>0</v>
      </c>
      <c r="BV9" s="298">
        <f>'Income Support'!BV$32+'Income Support'!BV$34</f>
        <v>0</v>
      </c>
      <c r="BW9" s="298">
        <f>'Income Support'!BW$32+'Income Support'!BW$34</f>
        <v>0</v>
      </c>
      <c r="BX9" s="298">
        <f>'Income Support'!BX$32+'Income Support'!BX$34</f>
        <v>0</v>
      </c>
      <c r="BY9" s="298">
        <f>'Income Support'!BY$32+'Income Support'!BY$34</f>
        <v>0</v>
      </c>
      <c r="BZ9" s="298">
        <f>'Income Support'!BZ$32+'Income Support'!BZ$34</f>
        <v>0</v>
      </c>
      <c r="CA9" s="298">
        <f>'Income Support'!CA$32+'Income Support'!CA$34</f>
        <v>0</v>
      </c>
      <c r="CB9" s="298">
        <f>'Income Support'!CB$32+'Income Support'!CB$34</f>
        <v>0</v>
      </c>
      <c r="CC9" s="298">
        <f>'Income Support'!CC$32+'Income Support'!CC$34</f>
        <v>0</v>
      </c>
      <c r="CD9" s="298">
        <f>'Income Support'!CD$32+'Income Support'!CD$34</f>
        <v>0</v>
      </c>
      <c r="CE9" s="298">
        <f>'Income Support'!CE$32+'Income Support'!CE$34</f>
        <v>0</v>
      </c>
      <c r="CF9" s="299">
        <f>'Income Support'!CF$32+'Income Support'!CF$34</f>
        <v>0</v>
      </c>
    </row>
    <row r="10" spans="1:84" s="294" customFormat="1" ht="27" customHeight="1">
      <c r="A10" s="288"/>
      <c r="B10" s="293" t="s">
        <v>511</v>
      </c>
      <c r="C10" s="289"/>
      <c r="D10" s="291">
        <f>D11+D16+D24+D28+D32</f>
        <v>0</v>
      </c>
      <c r="E10" s="291">
        <f t="shared" ref="E10:BP10" si="6">E11+E16+E24+E28+E32</f>
        <v>0</v>
      </c>
      <c r="F10" s="291">
        <f t="shared" si="6"/>
        <v>0</v>
      </c>
      <c r="G10" s="291">
        <f t="shared" si="6"/>
        <v>0</v>
      </c>
      <c r="H10" s="291">
        <f t="shared" si="6"/>
        <v>0</v>
      </c>
      <c r="I10" s="291">
        <f t="shared" si="6"/>
        <v>0</v>
      </c>
      <c r="J10" s="291">
        <f t="shared" si="6"/>
        <v>0</v>
      </c>
      <c r="K10" s="291">
        <f t="shared" si="6"/>
        <v>0</v>
      </c>
      <c r="L10" s="291">
        <f t="shared" si="6"/>
        <v>0</v>
      </c>
      <c r="M10" s="291">
        <f t="shared" si="6"/>
        <v>0</v>
      </c>
      <c r="N10" s="291">
        <f t="shared" si="6"/>
        <v>0</v>
      </c>
      <c r="O10" s="291">
        <f t="shared" si="6"/>
        <v>0</v>
      </c>
      <c r="P10" s="291">
        <f t="shared" si="6"/>
        <v>0</v>
      </c>
      <c r="Q10" s="291">
        <f t="shared" si="6"/>
        <v>0</v>
      </c>
      <c r="R10" s="291">
        <f t="shared" si="6"/>
        <v>0</v>
      </c>
      <c r="S10" s="291">
        <f t="shared" si="6"/>
        <v>0</v>
      </c>
      <c r="T10" s="291">
        <f t="shared" si="6"/>
        <v>0</v>
      </c>
      <c r="U10" s="291">
        <f t="shared" si="6"/>
        <v>0</v>
      </c>
      <c r="V10" s="291">
        <f t="shared" si="6"/>
        <v>0</v>
      </c>
      <c r="W10" s="291">
        <f t="shared" si="6"/>
        <v>0</v>
      </c>
      <c r="X10" s="291">
        <f t="shared" si="6"/>
        <v>0</v>
      </c>
      <c r="Y10" s="291">
        <f t="shared" si="6"/>
        <v>0</v>
      </c>
      <c r="Z10" s="291">
        <f t="shared" si="6"/>
        <v>2.8</v>
      </c>
      <c r="AA10" s="291">
        <f t="shared" si="6"/>
        <v>2.9</v>
      </c>
      <c r="AB10" s="291">
        <f t="shared" si="6"/>
        <v>2.9</v>
      </c>
      <c r="AC10" s="291">
        <f t="shared" si="6"/>
        <v>3</v>
      </c>
      <c r="AD10" s="291">
        <f t="shared" si="6"/>
        <v>3.5</v>
      </c>
      <c r="AE10" s="291">
        <f t="shared" si="6"/>
        <v>4</v>
      </c>
      <c r="AF10" s="291">
        <f t="shared" si="6"/>
        <v>11.382237835326908</v>
      </c>
      <c r="AG10" s="291">
        <f t="shared" si="6"/>
        <v>20.271070385661062</v>
      </c>
      <c r="AH10" s="291">
        <f t="shared" si="6"/>
        <v>1907.5655501008087</v>
      </c>
      <c r="AI10" s="291">
        <f t="shared" si="6"/>
        <v>2090.1860636252832</v>
      </c>
      <c r="AJ10" s="291">
        <f t="shared" si="6"/>
        <v>2353.1524233728369</v>
      </c>
      <c r="AK10" s="291">
        <f t="shared" si="6"/>
        <v>2724.7490274931288</v>
      </c>
      <c r="AL10" s="291">
        <f t="shared" si="6"/>
        <v>2970.1138217398002</v>
      </c>
      <c r="AM10" s="291">
        <f t="shared" si="6"/>
        <v>3100.3660830854983</v>
      </c>
      <c r="AN10" s="291">
        <f t="shared" si="6"/>
        <v>3512.5236055528721</v>
      </c>
      <c r="AO10" s="291">
        <f t="shared" si="6"/>
        <v>3854.2051939062121</v>
      </c>
      <c r="AP10" s="291">
        <f t="shared" si="6"/>
        <v>4282.5791427154691</v>
      </c>
      <c r="AQ10" s="291">
        <f t="shared" si="6"/>
        <v>4702.9994444501281</v>
      </c>
      <c r="AR10" s="291">
        <f t="shared" si="6"/>
        <v>5177.9247785314465</v>
      </c>
      <c r="AS10" s="291">
        <f t="shared" si="6"/>
        <v>5834.7748738421797</v>
      </c>
      <c r="AT10" s="291">
        <f t="shared" si="6"/>
        <v>6758.7072108647471</v>
      </c>
      <c r="AU10" s="291">
        <f t="shared" si="6"/>
        <v>8408.8260570158745</v>
      </c>
      <c r="AV10" s="291">
        <f t="shared" si="6"/>
        <v>10435.752519609774</v>
      </c>
      <c r="AW10" s="291">
        <f t="shared" si="6"/>
        <v>12413.03955326842</v>
      </c>
      <c r="AX10" s="291">
        <f t="shared" si="6"/>
        <v>14021.518216131644</v>
      </c>
      <c r="AY10" s="291">
        <f t="shared" si="6"/>
        <v>16263.624312238007</v>
      </c>
      <c r="AZ10" s="291">
        <f t="shared" si="6"/>
        <v>17218.838820669982</v>
      </c>
      <c r="BA10" s="291">
        <f t="shared" si="6"/>
        <v>17588.119869044309</v>
      </c>
      <c r="BB10" s="291">
        <f t="shared" si="6"/>
        <v>17948.879129565379</v>
      </c>
      <c r="BC10" s="291">
        <f t="shared" si="6"/>
        <v>18012.022984590836</v>
      </c>
      <c r="BD10" s="291">
        <f t="shared" si="6"/>
        <v>18783.765904320702</v>
      </c>
      <c r="BE10" s="291">
        <f t="shared" si="6"/>
        <v>19693.91448975461</v>
      </c>
      <c r="BF10" s="291">
        <f>BF11+BF16+BF24+BF28+BF32</f>
        <v>20346.098214441739</v>
      </c>
      <c r="BG10" s="291">
        <f t="shared" si="6"/>
        <v>20797.08573416125</v>
      </c>
      <c r="BH10" s="291">
        <f t="shared" si="6"/>
        <v>20996.209202203732</v>
      </c>
      <c r="BI10" s="291">
        <f t="shared" si="6"/>
        <v>21489.558483506094</v>
      </c>
      <c r="BJ10" s="291">
        <f t="shared" si="6"/>
        <v>22110.320160700099</v>
      </c>
      <c r="BK10" s="291">
        <f t="shared" si="6"/>
        <v>23342.139617444518</v>
      </c>
      <c r="BL10" s="291">
        <f t="shared" si="6"/>
        <v>24673.025119671551</v>
      </c>
      <c r="BM10" s="291">
        <f t="shared" si="6"/>
        <v>26753.232516775483</v>
      </c>
      <c r="BN10" s="291">
        <f t="shared" si="6"/>
        <v>27913.533543072917</v>
      </c>
      <c r="BO10" s="291">
        <f t="shared" si="6"/>
        <v>29129.13838372293</v>
      </c>
      <c r="BP10" s="291">
        <f t="shared" si="6"/>
        <v>30372.840058842939</v>
      </c>
      <c r="BQ10" s="291">
        <f t="shared" ref="BQ10:CC10" si="7">BQ11+BQ16+BQ24+BQ28+BQ32</f>
        <v>31125.23685543946</v>
      </c>
      <c r="BR10" s="291">
        <f t="shared" si="7"/>
        <v>33612.206777934349</v>
      </c>
      <c r="BS10" s="291">
        <f t="shared" si="7"/>
        <v>36050.328047248273</v>
      </c>
      <c r="BT10" s="291">
        <f t="shared" si="7"/>
        <v>36944.235573724101</v>
      </c>
      <c r="BU10" s="291">
        <f t="shared" si="7"/>
        <v>39165.823683573035</v>
      </c>
      <c r="BV10" s="291">
        <f t="shared" si="7"/>
        <v>40449.913743953861</v>
      </c>
      <c r="BW10" s="291">
        <f t="shared" si="7"/>
        <v>42698.046266164616</v>
      </c>
      <c r="BX10" s="291">
        <f t="shared" si="7"/>
        <v>45280.109895139693</v>
      </c>
      <c r="BY10" s="291">
        <f t="shared" si="7"/>
        <v>48988.605815044393</v>
      </c>
      <c r="BZ10" s="291">
        <f t="shared" si="7"/>
        <v>53113.238878859302</v>
      </c>
      <c r="CA10" s="291">
        <f t="shared" si="7"/>
        <v>61466.555093728821</v>
      </c>
      <c r="CB10" s="291">
        <f t="shared" si="7"/>
        <v>69853.040664171116</v>
      </c>
      <c r="CC10" s="291">
        <f t="shared" si="7"/>
        <v>74719.353581106683</v>
      </c>
      <c r="CD10" s="291">
        <f>CD11+CD16+CD24+CD28+CD32</f>
        <v>78354.366350060955</v>
      </c>
      <c r="CE10" s="291">
        <f>CE11+CE16+CE24+CE28+CE32</f>
        <v>82125.005160631408</v>
      </c>
      <c r="CF10" s="292">
        <f>CF11+CF16+CF24+CF28+CF32</f>
        <v>85315.133298527231</v>
      </c>
    </row>
    <row r="11" spans="1:84" ht="27" customHeight="1">
      <c r="A11" s="295"/>
      <c r="B11" s="296" t="s">
        <v>478</v>
      </c>
      <c r="C11" s="297"/>
      <c r="D11" s="298">
        <f>SUM(D12:D15)</f>
        <v>0</v>
      </c>
      <c r="E11" s="298">
        <f t="shared" ref="E11:BP11" si="8">SUM(E12:E15)</f>
        <v>0</v>
      </c>
      <c r="F11" s="298">
        <f t="shared" si="8"/>
        <v>0</v>
      </c>
      <c r="G11" s="298">
        <f t="shared" si="8"/>
        <v>0</v>
      </c>
      <c r="H11" s="298">
        <f t="shared" si="8"/>
        <v>0</v>
      </c>
      <c r="I11" s="298">
        <f t="shared" si="8"/>
        <v>0</v>
      </c>
      <c r="J11" s="298">
        <f t="shared" si="8"/>
        <v>0</v>
      </c>
      <c r="K11" s="298">
        <f t="shared" si="8"/>
        <v>0</v>
      </c>
      <c r="L11" s="298">
        <f t="shared" si="8"/>
        <v>0</v>
      </c>
      <c r="M11" s="298">
        <f t="shared" si="8"/>
        <v>0</v>
      </c>
      <c r="N11" s="298">
        <f t="shared" si="8"/>
        <v>0</v>
      </c>
      <c r="O11" s="298">
        <f t="shared" si="8"/>
        <v>0</v>
      </c>
      <c r="P11" s="298">
        <f t="shared" si="8"/>
        <v>0</v>
      </c>
      <c r="Q11" s="298">
        <f t="shared" si="8"/>
        <v>0</v>
      </c>
      <c r="R11" s="298">
        <f t="shared" si="8"/>
        <v>0</v>
      </c>
      <c r="S11" s="298">
        <f t="shared" si="8"/>
        <v>0</v>
      </c>
      <c r="T11" s="298">
        <f t="shared" si="8"/>
        <v>0</v>
      </c>
      <c r="U11" s="298">
        <f t="shared" si="8"/>
        <v>0</v>
      </c>
      <c r="V11" s="298">
        <f t="shared" si="8"/>
        <v>0</v>
      </c>
      <c r="W11" s="298">
        <f t="shared" si="8"/>
        <v>0</v>
      </c>
      <c r="X11" s="298">
        <f t="shared" si="8"/>
        <v>0</v>
      </c>
      <c r="Y11" s="298">
        <f t="shared" si="8"/>
        <v>0</v>
      </c>
      <c r="Z11" s="298">
        <f t="shared" si="8"/>
        <v>0</v>
      </c>
      <c r="AA11" s="298">
        <f t="shared" si="8"/>
        <v>0</v>
      </c>
      <c r="AB11" s="298">
        <f t="shared" si="8"/>
        <v>0</v>
      </c>
      <c r="AC11" s="298">
        <f t="shared" si="8"/>
        <v>0</v>
      </c>
      <c r="AD11" s="298">
        <f t="shared" si="8"/>
        <v>0</v>
      </c>
      <c r="AE11" s="298">
        <f t="shared" si="8"/>
        <v>0</v>
      </c>
      <c r="AF11" s="298">
        <f t="shared" si="8"/>
        <v>7.3822378353269071</v>
      </c>
      <c r="AG11" s="298">
        <f t="shared" si="8"/>
        <v>15.771070385661062</v>
      </c>
      <c r="AH11" s="298">
        <f t="shared" si="8"/>
        <v>37.898503071731419</v>
      </c>
      <c r="AI11" s="298">
        <f t="shared" si="8"/>
        <v>64.855703618254054</v>
      </c>
      <c r="AJ11" s="298">
        <f t="shared" si="8"/>
        <v>96.569209265311542</v>
      </c>
      <c r="AK11" s="298">
        <f t="shared" si="8"/>
        <v>127.84580671123882</v>
      </c>
      <c r="AL11" s="298">
        <f t="shared" si="8"/>
        <v>169.68592537968243</v>
      </c>
      <c r="AM11" s="298">
        <f t="shared" si="8"/>
        <v>214.43796792257592</v>
      </c>
      <c r="AN11" s="298">
        <f t="shared" si="8"/>
        <v>245.28870869995595</v>
      </c>
      <c r="AO11" s="298">
        <f t="shared" si="8"/>
        <v>282.49343254041281</v>
      </c>
      <c r="AP11" s="298">
        <f t="shared" si="8"/>
        <v>335.26923366467042</v>
      </c>
      <c r="AQ11" s="298">
        <f t="shared" si="8"/>
        <v>380.55923785764566</v>
      </c>
      <c r="AR11" s="298">
        <f t="shared" si="8"/>
        <v>421.4691414374301</v>
      </c>
      <c r="AS11" s="298">
        <f t="shared" si="8"/>
        <v>470.12556674757064</v>
      </c>
      <c r="AT11" s="298">
        <f t="shared" si="8"/>
        <v>529.02542592395196</v>
      </c>
      <c r="AU11" s="298">
        <f t="shared" si="8"/>
        <v>628.73314831467371</v>
      </c>
      <c r="AV11" s="298">
        <f t="shared" si="8"/>
        <v>1276.6617635274988</v>
      </c>
      <c r="AW11" s="298">
        <f t="shared" si="8"/>
        <v>1736.8250803346616</v>
      </c>
      <c r="AX11" s="298">
        <f t="shared" si="8"/>
        <v>1938.6567415590337</v>
      </c>
      <c r="AY11" s="298">
        <f t="shared" si="8"/>
        <v>2356.4150170875105</v>
      </c>
      <c r="AZ11" s="298">
        <f t="shared" si="8"/>
        <v>2842.0259956222508</v>
      </c>
      <c r="BA11" s="298">
        <f t="shared" si="8"/>
        <v>3091.4517961447359</v>
      </c>
      <c r="BB11" s="298">
        <f t="shared" si="8"/>
        <v>3258.3114352948169</v>
      </c>
      <c r="BC11" s="298">
        <f t="shared" si="8"/>
        <v>3408.5922572418208</v>
      </c>
      <c r="BD11" s="298">
        <f t="shared" si="8"/>
        <v>3589.6378004004227</v>
      </c>
      <c r="BE11" s="298">
        <f t="shared" si="8"/>
        <v>3861.7406212620726</v>
      </c>
      <c r="BF11" s="298">
        <f t="shared" si="8"/>
        <v>4105.2438886240434</v>
      </c>
      <c r="BG11" s="298">
        <f t="shared" si="8"/>
        <v>4388.6272675576192</v>
      </c>
      <c r="BH11" s="298">
        <f t="shared" si="8"/>
        <v>4628.2520000000004</v>
      </c>
      <c r="BI11" s="298">
        <f t="shared" si="8"/>
        <v>4869.6964021188787</v>
      </c>
      <c r="BJ11" s="298">
        <f t="shared" si="8"/>
        <v>5122.9964421995737</v>
      </c>
      <c r="BK11" s="298">
        <f t="shared" si="8"/>
        <v>5468.0760196496631</v>
      </c>
      <c r="BL11" s="298">
        <f t="shared" si="8"/>
        <v>5799.6705914329377</v>
      </c>
      <c r="BM11" s="298">
        <f t="shared" si="8"/>
        <v>6277.2924692415208</v>
      </c>
      <c r="BN11" s="298">
        <f t="shared" si="8"/>
        <v>6456.118999717567</v>
      </c>
      <c r="BO11" s="298">
        <f t="shared" si="8"/>
        <v>6899.7753096582774</v>
      </c>
      <c r="BP11" s="298">
        <f t="shared" si="8"/>
        <v>7419.4275888724915</v>
      </c>
      <c r="BQ11" s="298">
        <f t="shared" ref="BQ11:CD11" si="9">SUM(BQ12:BQ15)</f>
        <v>7678.7651969580693</v>
      </c>
      <c r="BR11" s="298">
        <f t="shared" si="9"/>
        <v>8513.2145888803261</v>
      </c>
      <c r="BS11" s="298">
        <f t="shared" si="9"/>
        <v>9518.4310971655104</v>
      </c>
      <c r="BT11" s="298">
        <f t="shared" si="9"/>
        <v>9877.2929010243151</v>
      </c>
      <c r="BU11" s="298">
        <f t="shared" si="9"/>
        <v>11307.445947225957</v>
      </c>
      <c r="BV11" s="298">
        <f t="shared" si="9"/>
        <v>12003.516233415614</v>
      </c>
      <c r="BW11" s="298">
        <f t="shared" si="9"/>
        <v>12817.448952074874</v>
      </c>
      <c r="BX11" s="298">
        <f t="shared" si="9"/>
        <v>12679.305169672172</v>
      </c>
      <c r="BY11" s="298">
        <f t="shared" si="9"/>
        <v>13722.746986503194</v>
      </c>
      <c r="BZ11" s="298">
        <f t="shared" si="9"/>
        <v>15715.231590425787</v>
      </c>
      <c r="CA11" s="298">
        <f t="shared" si="9"/>
        <v>18766.338122737274</v>
      </c>
      <c r="CB11" s="298">
        <f t="shared" si="9"/>
        <v>21787.26536975005</v>
      </c>
      <c r="CC11" s="298">
        <f t="shared" si="9"/>
        <v>23894.46527104254</v>
      </c>
      <c r="CD11" s="298">
        <f t="shared" si="9"/>
        <v>25664.849516325507</v>
      </c>
      <c r="CE11" s="298">
        <f>SUM(CE12:CE15)</f>
        <v>27608.772596842478</v>
      </c>
      <c r="CF11" s="299">
        <f>SUM(CF12:CF15)</f>
        <v>29035.165090294129</v>
      </c>
    </row>
    <row r="12" spans="1:84" ht="15.6">
      <c r="A12" s="295"/>
      <c r="B12" s="300" t="s">
        <v>266</v>
      </c>
      <c r="C12" s="297"/>
      <c r="D12" s="298">
        <f>'Disability benefits'!D$14</f>
        <v>0</v>
      </c>
      <c r="E12" s="298">
        <f>'Disability benefits'!E$14</f>
        <v>0</v>
      </c>
      <c r="F12" s="298">
        <f>'Disability benefits'!F$14</f>
        <v>0</v>
      </c>
      <c r="G12" s="298">
        <f>'Disability benefits'!G$14</f>
        <v>0</v>
      </c>
      <c r="H12" s="298">
        <f>'Disability benefits'!H$14</f>
        <v>0</v>
      </c>
      <c r="I12" s="298">
        <f>'Disability benefits'!I$14</f>
        <v>0</v>
      </c>
      <c r="J12" s="298">
        <f>'Disability benefits'!J$14</f>
        <v>0</v>
      </c>
      <c r="K12" s="298">
        <f>'Disability benefits'!K$14</f>
        <v>0</v>
      </c>
      <c r="L12" s="298">
        <f>'Disability benefits'!L$14</f>
        <v>0</v>
      </c>
      <c r="M12" s="298">
        <f>'Disability benefits'!M$14</f>
        <v>0</v>
      </c>
      <c r="N12" s="298">
        <f>'Disability benefits'!N$14</f>
        <v>0</v>
      </c>
      <c r="O12" s="298">
        <f>'Disability benefits'!O$14</f>
        <v>0</v>
      </c>
      <c r="P12" s="298">
        <f>'Disability benefits'!P$14</f>
        <v>0</v>
      </c>
      <c r="Q12" s="298">
        <f>'Disability benefits'!Q$14</f>
        <v>0</v>
      </c>
      <c r="R12" s="298">
        <f>'Disability benefits'!R$14</f>
        <v>0</v>
      </c>
      <c r="S12" s="298">
        <f>'Disability benefits'!S$14</f>
        <v>0</v>
      </c>
      <c r="T12" s="298">
        <f>'Disability benefits'!T$14</f>
        <v>0</v>
      </c>
      <c r="U12" s="298">
        <f>'Disability benefits'!U$14</f>
        <v>0</v>
      </c>
      <c r="V12" s="298">
        <f>'Disability benefits'!V$14</f>
        <v>0</v>
      </c>
      <c r="W12" s="298">
        <f>'Disability benefits'!W$14</f>
        <v>0</v>
      </c>
      <c r="X12" s="298">
        <f>'Disability benefits'!X$14</f>
        <v>0</v>
      </c>
      <c r="Y12" s="298">
        <f>'Disability benefits'!Y$14</f>
        <v>0</v>
      </c>
      <c r="Z12" s="298">
        <f>'Disability benefits'!Z$14</f>
        <v>0</v>
      </c>
      <c r="AA12" s="298">
        <f>'Disability benefits'!AA$14</f>
        <v>0</v>
      </c>
      <c r="AB12" s="298">
        <f>'Disability benefits'!AB$14</f>
        <v>0</v>
      </c>
      <c r="AC12" s="298">
        <f>'Disability benefits'!AC$14</f>
        <v>0</v>
      </c>
      <c r="AD12" s="298">
        <f>'Disability benefits'!AD$14</f>
        <v>0</v>
      </c>
      <c r="AE12" s="298">
        <f>'Disability benefits'!AE$14</f>
        <v>0</v>
      </c>
      <c r="AF12" s="298">
        <f>'Disability benefits'!AF$14</f>
        <v>0</v>
      </c>
      <c r="AG12" s="298">
        <f>'Disability benefits'!AG$14</f>
        <v>0</v>
      </c>
      <c r="AH12" s="298">
        <f>'Disability benefits'!AH$14</f>
        <v>0</v>
      </c>
      <c r="AI12" s="298">
        <f>'Disability benefits'!AI$14</f>
        <v>0</v>
      </c>
      <c r="AJ12" s="298">
        <f>'Disability benefits'!AJ$14</f>
        <v>0</v>
      </c>
      <c r="AK12" s="298">
        <f>'Disability benefits'!AK$14</f>
        <v>0</v>
      </c>
      <c r="AL12" s="298">
        <f>'Disability benefits'!AL$14</f>
        <v>0</v>
      </c>
      <c r="AM12" s="298">
        <f>'Disability benefits'!AM$14</f>
        <v>0</v>
      </c>
      <c r="AN12" s="298">
        <f>'Disability benefits'!AN$14</f>
        <v>0</v>
      </c>
      <c r="AO12" s="298">
        <f>'Disability benefits'!AO$14</f>
        <v>0</v>
      </c>
      <c r="AP12" s="298">
        <f>'Disability benefits'!AP$14</f>
        <v>0</v>
      </c>
      <c r="AQ12" s="298">
        <f>'Disability benefits'!AQ$14</f>
        <v>0</v>
      </c>
      <c r="AR12" s="298">
        <f>'Disability benefits'!AR$14</f>
        <v>0</v>
      </c>
      <c r="AS12" s="298">
        <f>'Disability benefits'!AS$14</f>
        <v>0</v>
      </c>
      <c r="AT12" s="298">
        <f>'Disability benefits'!AT$14</f>
        <v>0</v>
      </c>
      <c r="AU12" s="298">
        <f>'Disability benefits'!AU$14</f>
        <v>0</v>
      </c>
      <c r="AV12" s="298">
        <f>'Disability benefits'!AV$14</f>
        <v>0</v>
      </c>
      <c r="AW12" s="298">
        <f>'Disability benefits'!AW$14</f>
        <v>0</v>
      </c>
      <c r="AX12" s="298">
        <f>'Disability benefits'!AX$14</f>
        <v>0</v>
      </c>
      <c r="AY12" s="298">
        <f>'Disability benefits'!AY$14</f>
        <v>0</v>
      </c>
      <c r="AZ12" s="298">
        <f>'Disability benefits'!AZ$14</f>
        <v>0</v>
      </c>
      <c r="BA12" s="298">
        <f>'Disability benefits'!BA$14</f>
        <v>0</v>
      </c>
      <c r="BB12" s="298">
        <f>'Disability benefits'!BB$14</f>
        <v>0</v>
      </c>
      <c r="BC12" s="298">
        <f>'Disability benefits'!BC$14</f>
        <v>0</v>
      </c>
      <c r="BD12" s="298">
        <f>'Disability benefits'!BD$14</f>
        <v>0</v>
      </c>
      <c r="BE12" s="298">
        <f>'Disability benefits'!BE$14</f>
        <v>0</v>
      </c>
      <c r="BF12" s="298">
        <f>'Disability benefits'!BF$14</f>
        <v>0</v>
      </c>
      <c r="BG12" s="298">
        <f>'Disability benefits'!BG$14</f>
        <v>0</v>
      </c>
      <c r="BH12" s="298">
        <f>'Disability benefits'!BH$14</f>
        <v>0</v>
      </c>
      <c r="BI12" s="298">
        <f>'Disability benefits'!BI$14</f>
        <v>0</v>
      </c>
      <c r="BJ12" s="298">
        <f>'Disability benefits'!BJ$14</f>
        <v>0</v>
      </c>
      <c r="BK12" s="298">
        <f>'Disability benefits'!BK$14</f>
        <v>0</v>
      </c>
      <c r="BL12" s="298">
        <f>'Disability benefits'!BL$14</f>
        <v>0</v>
      </c>
      <c r="BM12" s="298">
        <f>'Disability benefits'!BM$14</f>
        <v>0</v>
      </c>
      <c r="BN12" s="298">
        <f>'Disability benefits'!BN$14</f>
        <v>0</v>
      </c>
      <c r="BO12" s="298">
        <f>'Disability benefits'!BO$14</f>
        <v>0</v>
      </c>
      <c r="BP12" s="298">
        <f>'Disability benefits'!BP$14</f>
        <v>0</v>
      </c>
      <c r="BQ12" s="298">
        <f>'Disability benefits'!BQ$14</f>
        <v>4.7691617500000003</v>
      </c>
      <c r="BR12" s="298">
        <f>'Disability benefits'!BR$14</f>
        <v>6.040064700000003</v>
      </c>
      <c r="BS12" s="298">
        <f>'Disability benefits'!BS$14</f>
        <v>6.9357352999999913</v>
      </c>
      <c r="BT12" s="298">
        <f>'Disability benefits'!BT$14</f>
        <v>7.3484010500000174</v>
      </c>
      <c r="BU12" s="298">
        <f>'Disability benefits'!BU$14</f>
        <v>8.2211221899999884</v>
      </c>
      <c r="BV12" s="298">
        <f>'Disability benefits'!BV$14</f>
        <v>9.1482867099999936</v>
      </c>
      <c r="BW12" s="298">
        <f>'Disability benefits'!BW$14</f>
        <v>10.039949220000004</v>
      </c>
      <c r="BX12" s="298">
        <f>'Disability benefits'!BX$14</f>
        <v>10.679680190000003</v>
      </c>
      <c r="BY12" s="298">
        <f>'Disability benefits'!BY$14</f>
        <v>12.88883869999999</v>
      </c>
      <c r="BZ12" s="298">
        <f>'Disability benefits'!BZ$14</f>
        <v>16.58689783000003</v>
      </c>
      <c r="CA12" s="298">
        <f>'Disability benefits'!CA$14</f>
        <v>19.842678718337968</v>
      </c>
      <c r="CB12" s="298">
        <f>'Disability benefits'!CB$14</f>
        <v>24.300963665894031</v>
      </c>
      <c r="CC12" s="298">
        <f>'Disability benefits'!CC$14</f>
        <v>27.59036847724494</v>
      </c>
      <c r="CD12" s="298">
        <f>'Disability benefits'!CD$14</f>
        <v>30.557178619205793</v>
      </c>
      <c r="CE12" s="298">
        <f>'Disability benefits'!CE$14</f>
        <v>33.638046206287001</v>
      </c>
      <c r="CF12" s="299">
        <f>'Disability benefits'!CF$14</f>
        <v>36.750429641449031</v>
      </c>
    </row>
    <row r="13" spans="1:84" ht="15.6">
      <c r="A13" s="295"/>
      <c r="B13" s="300" t="s">
        <v>278</v>
      </c>
      <c r="C13" s="297"/>
      <c r="D13" s="298">
        <f>'Disability benefits'!D$7</f>
        <v>0</v>
      </c>
      <c r="E13" s="298">
        <f>'Disability benefits'!E$7</f>
        <v>0</v>
      </c>
      <c r="F13" s="298">
        <f>'Disability benefits'!F$7</f>
        <v>0</v>
      </c>
      <c r="G13" s="298">
        <f>'Disability benefits'!G$7</f>
        <v>0</v>
      </c>
      <c r="H13" s="298">
        <f>'Disability benefits'!H$7</f>
        <v>0</v>
      </c>
      <c r="I13" s="298">
        <f>'Disability benefits'!I$7</f>
        <v>0</v>
      </c>
      <c r="J13" s="298">
        <f>'Disability benefits'!J$7</f>
        <v>0</v>
      </c>
      <c r="K13" s="298">
        <f>'Disability benefits'!K$7</f>
        <v>0</v>
      </c>
      <c r="L13" s="298">
        <f>'Disability benefits'!L$7</f>
        <v>0</v>
      </c>
      <c r="M13" s="298">
        <f>'Disability benefits'!M$7</f>
        <v>0</v>
      </c>
      <c r="N13" s="298">
        <f>'Disability benefits'!N$7</f>
        <v>0</v>
      </c>
      <c r="O13" s="298">
        <f>'Disability benefits'!O$7</f>
        <v>0</v>
      </c>
      <c r="P13" s="298">
        <f>'Disability benefits'!P$7</f>
        <v>0</v>
      </c>
      <c r="Q13" s="298">
        <f>'Disability benefits'!Q$7</f>
        <v>0</v>
      </c>
      <c r="R13" s="298">
        <f>'Disability benefits'!R$7</f>
        <v>0</v>
      </c>
      <c r="S13" s="298">
        <f>'Disability benefits'!S$7</f>
        <v>0</v>
      </c>
      <c r="T13" s="298">
        <f>'Disability benefits'!T$7</f>
        <v>0</v>
      </c>
      <c r="U13" s="298">
        <f>'Disability benefits'!U$7</f>
        <v>0</v>
      </c>
      <c r="V13" s="298">
        <f>'Disability benefits'!V$7</f>
        <v>0</v>
      </c>
      <c r="W13" s="298">
        <f>'Disability benefits'!W$7</f>
        <v>0</v>
      </c>
      <c r="X13" s="298">
        <f>'Disability benefits'!X$7</f>
        <v>0</v>
      </c>
      <c r="Y13" s="298">
        <f>'Disability benefits'!Y$7</f>
        <v>0</v>
      </c>
      <c r="Z13" s="298">
        <f>'Disability benefits'!Z$7</f>
        <v>0</v>
      </c>
      <c r="AA13" s="298">
        <f>'Disability benefits'!AA$7</f>
        <v>0</v>
      </c>
      <c r="AB13" s="298">
        <f>'Disability benefits'!AB$7</f>
        <v>0</v>
      </c>
      <c r="AC13" s="298">
        <f>'Disability benefits'!AC$7</f>
        <v>0</v>
      </c>
      <c r="AD13" s="298">
        <f>'Disability benefits'!AD$7</f>
        <v>0</v>
      </c>
      <c r="AE13" s="298">
        <f>'Disability benefits'!AE$7</f>
        <v>0</v>
      </c>
      <c r="AF13" s="298">
        <f>'Disability benefits'!AF$7</f>
        <v>0</v>
      </c>
      <c r="AG13" s="298">
        <f>'Disability benefits'!AG$7</f>
        <v>0</v>
      </c>
      <c r="AH13" s="298">
        <f>'Disability benefits'!AH$7</f>
        <v>0</v>
      </c>
      <c r="AI13" s="298">
        <f>'Disability benefits'!AI$7</f>
        <v>0</v>
      </c>
      <c r="AJ13" s="298">
        <f>'Disability benefits'!AJ$7</f>
        <v>0</v>
      </c>
      <c r="AK13" s="298">
        <f>'Disability benefits'!AK$7</f>
        <v>0</v>
      </c>
      <c r="AL13" s="298">
        <f>'Disability benefits'!AL$7</f>
        <v>0</v>
      </c>
      <c r="AM13" s="298">
        <f>'Disability benefits'!AM$7</f>
        <v>0</v>
      </c>
      <c r="AN13" s="298">
        <f>'Disability benefits'!AN$7</f>
        <v>0</v>
      </c>
      <c r="AO13" s="298">
        <f>'Disability benefits'!AO$7</f>
        <v>0</v>
      </c>
      <c r="AP13" s="298">
        <f>'Disability benefits'!AP$7</f>
        <v>0</v>
      </c>
      <c r="AQ13" s="298">
        <f>'Disability benefits'!AQ$7</f>
        <v>0</v>
      </c>
      <c r="AR13" s="298">
        <f>'Disability benefits'!AR$7</f>
        <v>0</v>
      </c>
      <c r="AS13" s="298">
        <f>'Disability benefits'!AS$7</f>
        <v>0</v>
      </c>
      <c r="AT13" s="298">
        <f>'Disability benefits'!AT$7</f>
        <v>0</v>
      </c>
      <c r="AU13" s="298">
        <f>'Disability benefits'!AU$7</f>
        <v>0</v>
      </c>
      <c r="AV13" s="298">
        <f>'Disability benefits'!AV$7</f>
        <v>1236.2204590686167</v>
      </c>
      <c r="AW13" s="298">
        <f>'Disability benefits'!AW$7</f>
        <v>1736.8250803346616</v>
      </c>
      <c r="AX13" s="298">
        <f>'Disability benefits'!AX$7</f>
        <v>1938.6567415590337</v>
      </c>
      <c r="AY13" s="298">
        <f>'Disability benefits'!AY$7</f>
        <v>2356.4150170875105</v>
      </c>
      <c r="AZ13" s="298">
        <f>'Disability benefits'!AZ$7</f>
        <v>2842.0259956222508</v>
      </c>
      <c r="BA13" s="298">
        <f>'Disability benefits'!BA$7</f>
        <v>3091.4517961447359</v>
      </c>
      <c r="BB13" s="298">
        <f>'Disability benefits'!BB$7</f>
        <v>3258.3114352948169</v>
      </c>
      <c r="BC13" s="298">
        <f>'Disability benefits'!BC$7</f>
        <v>3408.5922572418208</v>
      </c>
      <c r="BD13" s="298">
        <f>'Disability benefits'!BD$7</f>
        <v>3589.6378004004227</v>
      </c>
      <c r="BE13" s="298">
        <f>'Disability benefits'!BE$7</f>
        <v>3861.7406212620726</v>
      </c>
      <c r="BF13" s="298">
        <f>'Disability benefits'!BF$7</f>
        <v>4105.2438886240434</v>
      </c>
      <c r="BG13" s="298">
        <f>'Disability benefits'!BG$7</f>
        <v>4388.6272675576192</v>
      </c>
      <c r="BH13" s="298">
        <f>'Disability benefits'!BH$7</f>
        <v>4628.2520000000004</v>
      </c>
      <c r="BI13" s="298">
        <f>'Disability benefits'!BI$7</f>
        <v>4869.6964021188787</v>
      </c>
      <c r="BJ13" s="298">
        <f>'Disability benefits'!BJ$7</f>
        <v>5122.9964421995737</v>
      </c>
      <c r="BK13" s="298">
        <f>'Disability benefits'!BK$7</f>
        <v>5468.0760196496631</v>
      </c>
      <c r="BL13" s="298">
        <f>'Disability benefits'!BL$7</f>
        <v>5799.6705914329377</v>
      </c>
      <c r="BM13" s="298">
        <f>'Disability benefits'!BM$7</f>
        <v>6277.2924692415208</v>
      </c>
      <c r="BN13" s="298">
        <f>'Disability benefits'!BN$7</f>
        <v>6456.118999717567</v>
      </c>
      <c r="BO13" s="298">
        <f>'Disability benefits'!BO$7</f>
        <v>6899.7753096582774</v>
      </c>
      <c r="BP13" s="298">
        <f>'Disability benefits'!BP$7</f>
        <v>7419.4275888724915</v>
      </c>
      <c r="BQ13" s="298">
        <f>'Disability benefits'!BQ$7</f>
        <v>7528.3277963936862</v>
      </c>
      <c r="BR13" s="298">
        <f>'Disability benefits'!BR$7</f>
        <v>7070.966334335757</v>
      </c>
      <c r="BS13" s="298">
        <f>'Disability benefits'!BS$7</f>
        <v>6632.0880013466494</v>
      </c>
      <c r="BT13" s="298">
        <f>'Disability benefits'!BT$7</f>
        <v>5138.3005447814785</v>
      </c>
      <c r="BU13" s="298">
        <f>'Disability benefits'!BU$7</f>
        <v>3571.9593185363819</v>
      </c>
      <c r="BV13" s="298">
        <f>'Disability benefits'!BV$7</f>
        <v>2486.5805035497042</v>
      </c>
      <c r="BW13" s="298">
        <f>'Disability benefits'!BW$7</f>
        <v>1622.3606203181096</v>
      </c>
      <c r="BX13" s="298">
        <f>'Disability benefits'!BX$7</f>
        <v>873.41337663624756</v>
      </c>
      <c r="BY13" s="298">
        <f>'Disability benefits'!BY$7</f>
        <v>803.9967379979422</v>
      </c>
      <c r="BZ13" s="298">
        <f>'Disability benefits'!BZ$7</f>
        <v>771.80190213554874</v>
      </c>
      <c r="CA13" s="298">
        <f>'Disability benefits'!CA$7</f>
        <v>785.69197144159648</v>
      </c>
      <c r="CB13" s="298">
        <f>'Disability benefits'!CB$7</f>
        <v>770.13899205897508</v>
      </c>
      <c r="CC13" s="298">
        <f>'Disability benefits'!CC$7</f>
        <v>735.14169757146715</v>
      </c>
      <c r="CD13" s="298">
        <f>'Disability benefits'!CD$7</f>
        <v>688.98302156483044</v>
      </c>
      <c r="CE13" s="298">
        <f>'Disability benefits'!CE$7</f>
        <v>658.65915272281643</v>
      </c>
      <c r="CF13" s="299">
        <f>'Disability benefits'!CF$7</f>
        <v>541.62921241615936</v>
      </c>
    </row>
    <row r="14" spans="1:84" ht="15.6">
      <c r="A14" s="295"/>
      <c r="B14" s="300" t="s">
        <v>302</v>
      </c>
      <c r="C14" s="297"/>
      <c r="D14" s="298">
        <f>'Disability benefits'!D$22</f>
        <v>0</v>
      </c>
      <c r="E14" s="298">
        <f>'Disability benefits'!E$22</f>
        <v>0</v>
      </c>
      <c r="F14" s="298">
        <f>'Disability benefits'!F$22</f>
        <v>0</v>
      </c>
      <c r="G14" s="298">
        <f>'Disability benefits'!G$22</f>
        <v>0</v>
      </c>
      <c r="H14" s="298">
        <f>'Disability benefits'!H$22</f>
        <v>0</v>
      </c>
      <c r="I14" s="298">
        <f>'Disability benefits'!I$22</f>
        <v>0</v>
      </c>
      <c r="J14" s="298">
        <f>'Disability benefits'!J$22</f>
        <v>0</v>
      </c>
      <c r="K14" s="298">
        <f>'Disability benefits'!K$22</f>
        <v>0</v>
      </c>
      <c r="L14" s="298">
        <f>'Disability benefits'!L$22</f>
        <v>0</v>
      </c>
      <c r="M14" s="298">
        <f>'Disability benefits'!M$22</f>
        <v>0</v>
      </c>
      <c r="N14" s="298">
        <f>'Disability benefits'!N$22</f>
        <v>0</v>
      </c>
      <c r="O14" s="298">
        <f>'Disability benefits'!O$22</f>
        <v>0</v>
      </c>
      <c r="P14" s="298">
        <f>'Disability benefits'!P$22</f>
        <v>0</v>
      </c>
      <c r="Q14" s="298">
        <f>'Disability benefits'!Q$22</f>
        <v>0</v>
      </c>
      <c r="R14" s="298">
        <f>'Disability benefits'!R$22</f>
        <v>0</v>
      </c>
      <c r="S14" s="298">
        <f>'Disability benefits'!S$22</f>
        <v>0</v>
      </c>
      <c r="T14" s="298">
        <f>'Disability benefits'!T$22</f>
        <v>0</v>
      </c>
      <c r="U14" s="298">
        <f>'Disability benefits'!U$22</f>
        <v>0</v>
      </c>
      <c r="V14" s="298">
        <f>'Disability benefits'!V$22</f>
        <v>0</v>
      </c>
      <c r="W14" s="298">
        <f>'Disability benefits'!W$22</f>
        <v>0</v>
      </c>
      <c r="X14" s="298">
        <f>'Disability benefits'!X$22</f>
        <v>0</v>
      </c>
      <c r="Y14" s="298">
        <f>'Disability benefits'!Y$22</f>
        <v>0</v>
      </c>
      <c r="Z14" s="298">
        <f>'Disability benefits'!Z$22</f>
        <v>0</v>
      </c>
      <c r="AA14" s="298">
        <f>'Disability benefits'!AA$22</f>
        <v>0</v>
      </c>
      <c r="AB14" s="298">
        <f>'Disability benefits'!AB$22</f>
        <v>0</v>
      </c>
      <c r="AC14" s="298">
        <f>'Disability benefits'!AC$22</f>
        <v>0</v>
      </c>
      <c r="AD14" s="298">
        <f>'Disability benefits'!AD$22</f>
        <v>0</v>
      </c>
      <c r="AE14" s="298">
        <f>'Disability benefits'!AE$22</f>
        <v>0</v>
      </c>
      <c r="AF14" s="298">
        <f>'Disability benefits'!AF$22</f>
        <v>7.3822378353269071</v>
      </c>
      <c r="AG14" s="298">
        <f>'Disability benefits'!AG$22</f>
        <v>15.771070385661062</v>
      </c>
      <c r="AH14" s="298">
        <f>'Disability benefits'!AH$22</f>
        <v>37.898503071731419</v>
      </c>
      <c r="AI14" s="298">
        <f>'Disability benefits'!AI$22</f>
        <v>64.855703618254054</v>
      </c>
      <c r="AJ14" s="298">
        <f>'Disability benefits'!AJ$22</f>
        <v>96.569209265311542</v>
      </c>
      <c r="AK14" s="298">
        <f>'Disability benefits'!AK$22</f>
        <v>127.84580671123882</v>
      </c>
      <c r="AL14" s="298">
        <f>'Disability benefits'!AL$22</f>
        <v>169.68592537968243</v>
      </c>
      <c r="AM14" s="298">
        <f>'Disability benefits'!AM$22</f>
        <v>214.43796792257592</v>
      </c>
      <c r="AN14" s="298">
        <f>'Disability benefits'!AN$22</f>
        <v>245.28870869995595</v>
      </c>
      <c r="AO14" s="298">
        <f>'Disability benefits'!AO$22</f>
        <v>282.49343254041281</v>
      </c>
      <c r="AP14" s="298">
        <f>'Disability benefits'!AP$22</f>
        <v>335.26923366467042</v>
      </c>
      <c r="AQ14" s="298">
        <f>'Disability benefits'!AQ$22</f>
        <v>380.55923785764566</v>
      </c>
      <c r="AR14" s="298">
        <f>'Disability benefits'!AR$22</f>
        <v>421.4691414374301</v>
      </c>
      <c r="AS14" s="298">
        <f>'Disability benefits'!AS$22</f>
        <v>470.12556674757064</v>
      </c>
      <c r="AT14" s="298">
        <f>'Disability benefits'!AT$22</f>
        <v>529.02542592395196</v>
      </c>
      <c r="AU14" s="298">
        <f>'Disability benefits'!AU$22</f>
        <v>628.73314831467371</v>
      </c>
      <c r="AV14" s="298">
        <f>'Disability benefits'!AV$22</f>
        <v>40.441304458882144</v>
      </c>
      <c r="AW14" s="298">
        <f>'Disability benefits'!AW$22</f>
        <v>0</v>
      </c>
      <c r="AX14" s="298">
        <f>'Disability benefits'!AX$22</f>
        <v>0</v>
      </c>
      <c r="AY14" s="298">
        <f>'Disability benefits'!AY$22</f>
        <v>0</v>
      </c>
      <c r="AZ14" s="298">
        <f>'Disability benefits'!AZ$22</f>
        <v>0</v>
      </c>
      <c r="BA14" s="298">
        <f>'Disability benefits'!BA$22</f>
        <v>0</v>
      </c>
      <c r="BB14" s="298">
        <f>'Disability benefits'!BB$22</f>
        <v>0</v>
      </c>
      <c r="BC14" s="298">
        <f>'Disability benefits'!BC$22</f>
        <v>0</v>
      </c>
      <c r="BD14" s="298">
        <f>'Disability benefits'!BD$22</f>
        <v>0</v>
      </c>
      <c r="BE14" s="298">
        <f>'Disability benefits'!BE$22</f>
        <v>0</v>
      </c>
      <c r="BF14" s="298">
        <f>'Disability benefits'!BF$22</f>
        <v>0</v>
      </c>
      <c r="BG14" s="298">
        <f>'Disability benefits'!BG$22</f>
        <v>0</v>
      </c>
      <c r="BH14" s="298">
        <f>'Disability benefits'!BH$22</f>
        <v>0</v>
      </c>
      <c r="BI14" s="298">
        <f>'Disability benefits'!BI$22</f>
        <v>0</v>
      </c>
      <c r="BJ14" s="298">
        <f>'Disability benefits'!BJ$22</f>
        <v>0</v>
      </c>
      <c r="BK14" s="298">
        <f>'Disability benefits'!BK$22</f>
        <v>0</v>
      </c>
      <c r="BL14" s="298">
        <f>'Disability benefits'!BL$22</f>
        <v>0</v>
      </c>
      <c r="BM14" s="298">
        <f>'Disability benefits'!BM$22</f>
        <v>0</v>
      </c>
      <c r="BN14" s="298">
        <f>'Disability benefits'!BN$22</f>
        <v>0</v>
      </c>
      <c r="BO14" s="298">
        <f>'Disability benefits'!BO$22</f>
        <v>0</v>
      </c>
      <c r="BP14" s="298">
        <f>'Disability benefits'!BP$22</f>
        <v>0</v>
      </c>
      <c r="BQ14" s="298">
        <f>'Disability benefits'!BQ$22</f>
        <v>0</v>
      </c>
      <c r="BR14" s="298">
        <f>'Disability benefits'!BR$22</f>
        <v>0</v>
      </c>
      <c r="BS14" s="298">
        <f>'Disability benefits'!BS$22</f>
        <v>0</v>
      </c>
      <c r="BT14" s="298">
        <f>'Disability benefits'!BT$22</f>
        <v>0</v>
      </c>
      <c r="BU14" s="298">
        <f>'Disability benefits'!BU$22</f>
        <v>0</v>
      </c>
      <c r="BV14" s="298">
        <f>'Disability benefits'!BV$22</f>
        <v>0</v>
      </c>
      <c r="BW14" s="298">
        <f>'Disability benefits'!BW$22</f>
        <v>0</v>
      </c>
      <c r="BX14" s="298">
        <f>'Disability benefits'!BX$22</f>
        <v>0</v>
      </c>
      <c r="BY14" s="298">
        <f>'Disability benefits'!BY$22</f>
        <v>0</v>
      </c>
      <c r="BZ14" s="298">
        <f>'Disability benefits'!BZ$22</f>
        <v>0</v>
      </c>
      <c r="CA14" s="298">
        <f>'Disability benefits'!CA$22</f>
        <v>0</v>
      </c>
      <c r="CB14" s="298">
        <f>'Disability benefits'!CB$22</f>
        <v>0</v>
      </c>
      <c r="CC14" s="298">
        <f>'Disability benefits'!CC$22</f>
        <v>0</v>
      </c>
      <c r="CD14" s="298">
        <f>'Disability benefits'!CD$22</f>
        <v>0</v>
      </c>
      <c r="CE14" s="298">
        <f>'Disability benefits'!CE$22</f>
        <v>0</v>
      </c>
      <c r="CF14" s="299">
        <f>'Disability benefits'!CF$22</f>
        <v>0</v>
      </c>
    </row>
    <row r="15" spans="1:84" ht="15.6">
      <c r="A15" s="295"/>
      <c r="B15" s="300" t="s">
        <v>309</v>
      </c>
      <c r="C15" s="297"/>
      <c r="D15" s="298">
        <f>'Disability benefits'!D$11</f>
        <v>0</v>
      </c>
      <c r="E15" s="298">
        <f>'Disability benefits'!E$11</f>
        <v>0</v>
      </c>
      <c r="F15" s="298">
        <f>'Disability benefits'!F$11</f>
        <v>0</v>
      </c>
      <c r="G15" s="298">
        <f>'Disability benefits'!G$11</f>
        <v>0</v>
      </c>
      <c r="H15" s="298">
        <f>'Disability benefits'!H$11</f>
        <v>0</v>
      </c>
      <c r="I15" s="298">
        <f>'Disability benefits'!I$11</f>
        <v>0</v>
      </c>
      <c r="J15" s="298">
        <f>'Disability benefits'!J$11</f>
        <v>0</v>
      </c>
      <c r="K15" s="298">
        <f>'Disability benefits'!K$11</f>
        <v>0</v>
      </c>
      <c r="L15" s="298">
        <f>'Disability benefits'!L$11</f>
        <v>0</v>
      </c>
      <c r="M15" s="298">
        <f>'Disability benefits'!M$11</f>
        <v>0</v>
      </c>
      <c r="N15" s="298">
        <f>'Disability benefits'!N$11</f>
        <v>0</v>
      </c>
      <c r="O15" s="298">
        <f>'Disability benefits'!O$11</f>
        <v>0</v>
      </c>
      <c r="P15" s="298">
        <f>'Disability benefits'!P$11</f>
        <v>0</v>
      </c>
      <c r="Q15" s="298">
        <f>'Disability benefits'!Q$11</f>
        <v>0</v>
      </c>
      <c r="R15" s="298">
        <f>'Disability benefits'!R$11</f>
        <v>0</v>
      </c>
      <c r="S15" s="298">
        <f>'Disability benefits'!S$11</f>
        <v>0</v>
      </c>
      <c r="T15" s="298">
        <f>'Disability benefits'!T$11</f>
        <v>0</v>
      </c>
      <c r="U15" s="298">
        <f>'Disability benefits'!U$11</f>
        <v>0</v>
      </c>
      <c r="V15" s="298">
        <f>'Disability benefits'!V$11</f>
        <v>0</v>
      </c>
      <c r="W15" s="298">
        <f>'Disability benefits'!W$11</f>
        <v>0</v>
      </c>
      <c r="X15" s="298">
        <f>'Disability benefits'!X$11</f>
        <v>0</v>
      </c>
      <c r="Y15" s="298">
        <f>'Disability benefits'!Y$11</f>
        <v>0</v>
      </c>
      <c r="Z15" s="298">
        <f>'Disability benefits'!Z$11</f>
        <v>0</v>
      </c>
      <c r="AA15" s="298">
        <f>'Disability benefits'!AA$11</f>
        <v>0</v>
      </c>
      <c r="AB15" s="298">
        <f>'Disability benefits'!AB$11</f>
        <v>0</v>
      </c>
      <c r="AC15" s="298">
        <f>'Disability benefits'!AC$11</f>
        <v>0</v>
      </c>
      <c r="AD15" s="298">
        <f>'Disability benefits'!AD$11</f>
        <v>0</v>
      </c>
      <c r="AE15" s="298">
        <f>'Disability benefits'!AE$11</f>
        <v>0</v>
      </c>
      <c r="AF15" s="298">
        <f>'Disability benefits'!AF$11</f>
        <v>0</v>
      </c>
      <c r="AG15" s="298">
        <f>'Disability benefits'!AG$11</f>
        <v>0</v>
      </c>
      <c r="AH15" s="298">
        <f>'Disability benefits'!AH$11</f>
        <v>0</v>
      </c>
      <c r="AI15" s="298">
        <f>'Disability benefits'!AI$11</f>
        <v>0</v>
      </c>
      <c r="AJ15" s="298">
        <f>'Disability benefits'!AJ$11</f>
        <v>0</v>
      </c>
      <c r="AK15" s="298">
        <f>'Disability benefits'!AK$11</f>
        <v>0</v>
      </c>
      <c r="AL15" s="298">
        <f>'Disability benefits'!AL$11</f>
        <v>0</v>
      </c>
      <c r="AM15" s="298">
        <f>'Disability benefits'!AM$11</f>
        <v>0</v>
      </c>
      <c r="AN15" s="298">
        <f>'Disability benefits'!AN$11</f>
        <v>0</v>
      </c>
      <c r="AO15" s="298">
        <f>'Disability benefits'!AO$11</f>
        <v>0</v>
      </c>
      <c r="AP15" s="298">
        <f>'Disability benefits'!AP$11</f>
        <v>0</v>
      </c>
      <c r="AQ15" s="298">
        <f>'Disability benefits'!AQ$11</f>
        <v>0</v>
      </c>
      <c r="AR15" s="298">
        <f>'Disability benefits'!AR$11</f>
        <v>0</v>
      </c>
      <c r="AS15" s="298">
        <f>'Disability benefits'!AS$11</f>
        <v>0</v>
      </c>
      <c r="AT15" s="298">
        <f>'Disability benefits'!AT$11</f>
        <v>0</v>
      </c>
      <c r="AU15" s="298">
        <f>'Disability benefits'!AU$11</f>
        <v>0</v>
      </c>
      <c r="AV15" s="298">
        <f>'Disability benefits'!AV$11</f>
        <v>0</v>
      </c>
      <c r="AW15" s="298">
        <f>'Disability benefits'!AW$11</f>
        <v>0</v>
      </c>
      <c r="AX15" s="298">
        <f>'Disability benefits'!AX$11</f>
        <v>0</v>
      </c>
      <c r="AY15" s="298">
        <f>'Disability benefits'!AY$11</f>
        <v>0</v>
      </c>
      <c r="AZ15" s="298">
        <f>'Disability benefits'!AZ$11</f>
        <v>0</v>
      </c>
      <c r="BA15" s="298">
        <f>'Disability benefits'!BA$11</f>
        <v>0</v>
      </c>
      <c r="BB15" s="298">
        <f>'Disability benefits'!BB$11</f>
        <v>0</v>
      </c>
      <c r="BC15" s="298">
        <f>'Disability benefits'!BC$11</f>
        <v>0</v>
      </c>
      <c r="BD15" s="298">
        <f>'Disability benefits'!BD$11</f>
        <v>0</v>
      </c>
      <c r="BE15" s="298">
        <f>'Disability benefits'!BE$11</f>
        <v>0</v>
      </c>
      <c r="BF15" s="298">
        <f>'Disability benefits'!BF$11</f>
        <v>0</v>
      </c>
      <c r="BG15" s="298">
        <f>'Disability benefits'!BG$11</f>
        <v>0</v>
      </c>
      <c r="BH15" s="298">
        <f>'Disability benefits'!BH$11</f>
        <v>0</v>
      </c>
      <c r="BI15" s="298">
        <f>'Disability benefits'!BI$11</f>
        <v>0</v>
      </c>
      <c r="BJ15" s="298">
        <f>'Disability benefits'!BJ$11</f>
        <v>0</v>
      </c>
      <c r="BK15" s="298">
        <f>'Disability benefits'!BK$11</f>
        <v>0</v>
      </c>
      <c r="BL15" s="298">
        <f>'Disability benefits'!BL$11</f>
        <v>0</v>
      </c>
      <c r="BM15" s="298">
        <f>'Disability benefits'!BM$11</f>
        <v>0</v>
      </c>
      <c r="BN15" s="298">
        <f>'Disability benefits'!BN$11</f>
        <v>0</v>
      </c>
      <c r="BO15" s="298">
        <f>'Disability benefits'!BO$11</f>
        <v>0</v>
      </c>
      <c r="BP15" s="298">
        <f>'Disability benefits'!BP$11</f>
        <v>0</v>
      </c>
      <c r="BQ15" s="298">
        <f>'Disability benefits'!BQ$11</f>
        <v>145.66823881438239</v>
      </c>
      <c r="BR15" s="298">
        <f>'Disability benefits'!BR$11</f>
        <v>1436.2081898445697</v>
      </c>
      <c r="BS15" s="298">
        <f>'Disability benefits'!BS$11</f>
        <v>2879.4073605188605</v>
      </c>
      <c r="BT15" s="298">
        <f>'Disability benefits'!BT$11</f>
        <v>4731.643955192837</v>
      </c>
      <c r="BU15" s="298">
        <f>'Disability benefits'!BU$11</f>
        <v>7727.2655064995752</v>
      </c>
      <c r="BV15" s="298">
        <f>'Disability benefits'!BV$11</f>
        <v>9507.7874431559103</v>
      </c>
      <c r="BW15" s="298">
        <f>'Disability benefits'!BW$11</f>
        <v>11185.048382536765</v>
      </c>
      <c r="BX15" s="298">
        <f>'Disability benefits'!BX$11</f>
        <v>11795.212112845924</v>
      </c>
      <c r="BY15" s="298">
        <f>'Disability benefits'!BY$11</f>
        <v>12905.861409805253</v>
      </c>
      <c r="BZ15" s="298">
        <f>'Disability benefits'!BZ$11</f>
        <v>14926.842790460238</v>
      </c>
      <c r="CA15" s="298">
        <f>'Disability benefits'!CA$11</f>
        <v>17960.80347257734</v>
      </c>
      <c r="CB15" s="298">
        <f>'Disability benefits'!CB$11</f>
        <v>20992.825414025181</v>
      </c>
      <c r="CC15" s="298">
        <f>'Disability benefits'!CC$11</f>
        <v>23131.733204993827</v>
      </c>
      <c r="CD15" s="298">
        <f>'Disability benefits'!CD$11</f>
        <v>24945.309316141469</v>
      </c>
      <c r="CE15" s="298">
        <f>'Disability benefits'!CE$11</f>
        <v>26916.475397913375</v>
      </c>
      <c r="CF15" s="299">
        <f>'Disability benefits'!CF$11</f>
        <v>28456.785448236522</v>
      </c>
    </row>
    <row r="16" spans="1:84" ht="27" customHeight="1">
      <c r="A16" s="295"/>
      <c r="B16" s="296" t="s">
        <v>479</v>
      </c>
      <c r="C16" s="297"/>
      <c r="D16" s="298">
        <f>SUM(D17:D23)</f>
        <v>0</v>
      </c>
      <c r="E16" s="298">
        <f t="shared" ref="E16:BP16" si="10">SUM(E17:E23)</f>
        <v>0</v>
      </c>
      <c r="F16" s="298">
        <f t="shared" si="10"/>
        <v>0</v>
      </c>
      <c r="G16" s="298">
        <f>SUM(G17:G23)</f>
        <v>0</v>
      </c>
      <c r="H16" s="298">
        <f t="shared" si="10"/>
        <v>0</v>
      </c>
      <c r="I16" s="298">
        <f t="shared" si="10"/>
        <v>0</v>
      </c>
      <c r="J16" s="298">
        <f t="shared" si="10"/>
        <v>0</v>
      </c>
      <c r="K16" s="298">
        <f t="shared" si="10"/>
        <v>0</v>
      </c>
      <c r="L16" s="298">
        <f t="shared" si="10"/>
        <v>0</v>
      </c>
      <c r="M16" s="298">
        <f t="shared" si="10"/>
        <v>0</v>
      </c>
      <c r="N16" s="298">
        <f t="shared" si="10"/>
        <v>0</v>
      </c>
      <c r="O16" s="298">
        <f t="shared" si="10"/>
        <v>0</v>
      </c>
      <c r="P16" s="298">
        <f t="shared" si="10"/>
        <v>0</v>
      </c>
      <c r="Q16" s="298">
        <f t="shared" si="10"/>
        <v>0</v>
      </c>
      <c r="R16" s="298">
        <f t="shared" si="10"/>
        <v>0</v>
      </c>
      <c r="S16" s="298">
        <f t="shared" si="10"/>
        <v>0</v>
      </c>
      <c r="T16" s="298">
        <f t="shared" si="10"/>
        <v>0</v>
      </c>
      <c r="U16" s="298">
        <f t="shared" si="10"/>
        <v>0</v>
      </c>
      <c r="V16" s="298">
        <f t="shared" si="10"/>
        <v>0</v>
      </c>
      <c r="W16" s="298">
        <f t="shared" si="10"/>
        <v>0</v>
      </c>
      <c r="X16" s="298">
        <f t="shared" si="10"/>
        <v>0</v>
      </c>
      <c r="Y16" s="298">
        <f t="shared" si="10"/>
        <v>0</v>
      </c>
      <c r="Z16" s="298">
        <f t="shared" si="10"/>
        <v>0</v>
      </c>
      <c r="AA16" s="298">
        <f t="shared" si="10"/>
        <v>0</v>
      </c>
      <c r="AB16" s="298">
        <f t="shared" si="10"/>
        <v>0</v>
      </c>
      <c r="AC16" s="298">
        <f t="shared" si="10"/>
        <v>0</v>
      </c>
      <c r="AD16" s="298">
        <f t="shared" si="10"/>
        <v>0</v>
      </c>
      <c r="AE16" s="298">
        <f t="shared" si="10"/>
        <v>0</v>
      </c>
      <c r="AF16" s="298">
        <f t="shared" si="10"/>
        <v>0</v>
      </c>
      <c r="AG16" s="298">
        <f t="shared" si="10"/>
        <v>0</v>
      </c>
      <c r="AH16" s="298">
        <f t="shared" si="10"/>
        <v>1652.4323738622757</v>
      </c>
      <c r="AI16" s="298">
        <f t="shared" si="10"/>
        <v>1783.7169090070074</v>
      </c>
      <c r="AJ16" s="298">
        <f t="shared" si="10"/>
        <v>1971.7290670028681</v>
      </c>
      <c r="AK16" s="298">
        <f t="shared" si="10"/>
        <v>2243.8932925984277</v>
      </c>
      <c r="AL16" s="298">
        <f t="shared" si="10"/>
        <v>2403.3792483511188</v>
      </c>
      <c r="AM16" s="298">
        <f t="shared" si="10"/>
        <v>2433.9255550907906</v>
      </c>
      <c r="AN16" s="298">
        <f t="shared" si="10"/>
        <v>2774.3981146915726</v>
      </c>
      <c r="AO16" s="298">
        <f t="shared" si="10"/>
        <v>3030.1574586141169</v>
      </c>
      <c r="AP16" s="298">
        <f t="shared" si="10"/>
        <v>3301.5291413821133</v>
      </c>
      <c r="AQ16" s="298">
        <f t="shared" si="10"/>
        <v>3580.5006524997461</v>
      </c>
      <c r="AR16" s="298">
        <f t="shared" si="10"/>
        <v>4061.2307059201048</v>
      </c>
      <c r="AS16" s="298">
        <f t="shared" si="10"/>
        <v>4560.853084641888</v>
      </c>
      <c r="AT16" s="298">
        <f t="shared" si="10"/>
        <v>5257.4889414189201</v>
      </c>
      <c r="AU16" s="298">
        <f t="shared" si="10"/>
        <v>6563.6414546689839</v>
      </c>
      <c r="AV16" s="298">
        <f t="shared" si="10"/>
        <v>7708.637044337127</v>
      </c>
      <c r="AW16" s="298">
        <f t="shared" si="10"/>
        <v>8890.6973580754093</v>
      </c>
      <c r="AX16" s="298">
        <f t="shared" si="10"/>
        <v>9923.9102566546535</v>
      </c>
      <c r="AY16" s="298">
        <f t="shared" si="10"/>
        <v>11443.883916415363</v>
      </c>
      <c r="AZ16" s="298">
        <f t="shared" si="10"/>
        <v>11585.857396427811</v>
      </c>
      <c r="BA16" s="298">
        <f t="shared" si="10"/>
        <v>11542.971034354819</v>
      </c>
      <c r="BB16" s="298">
        <f t="shared" si="10"/>
        <v>11507.816331762036</v>
      </c>
      <c r="BC16" s="298">
        <f t="shared" si="10"/>
        <v>11198.355892556072</v>
      </c>
      <c r="BD16" s="298">
        <f t="shared" si="10"/>
        <v>11371.893</v>
      </c>
      <c r="BE16" s="298">
        <f t="shared" si="10"/>
        <v>11629.709338892208</v>
      </c>
      <c r="BF16" s="298">
        <f>SUM(BF17:BF23)</f>
        <v>11457.917699970272</v>
      </c>
      <c r="BG16" s="298">
        <f t="shared" si="10"/>
        <v>11572.643684366109</v>
      </c>
      <c r="BH16" s="298">
        <f t="shared" si="10"/>
        <v>11316.177431344131</v>
      </c>
      <c r="BI16" s="298">
        <f t="shared" si="10"/>
        <v>11280.443204931817</v>
      </c>
      <c r="BJ16" s="298">
        <f t="shared" si="10"/>
        <v>11344.053712949226</v>
      </c>
      <c r="BK16" s="298">
        <f t="shared" si="10"/>
        <v>11935.241110683666</v>
      </c>
      <c r="BL16" s="298">
        <f t="shared" si="10"/>
        <v>12036.593708628898</v>
      </c>
      <c r="BM16" s="298">
        <f t="shared" si="10"/>
        <v>12781.555537801794</v>
      </c>
      <c r="BN16" s="298">
        <f t="shared" si="10"/>
        <v>13141.076623992642</v>
      </c>
      <c r="BO16" s="298">
        <f t="shared" si="10"/>
        <v>13243.032113571322</v>
      </c>
      <c r="BP16" s="298">
        <f t="shared" si="10"/>
        <v>13272.310041567645</v>
      </c>
      <c r="BQ16" s="298">
        <f t="shared" ref="BQ16:CD16" si="11">SUM(BQ17:BQ23)</f>
        <v>13330.209035966524</v>
      </c>
      <c r="BR16" s="298">
        <f>SUM(BR17:BR23)</f>
        <v>14137.195853360297</v>
      </c>
      <c r="BS16" s="298">
        <f t="shared" si="11"/>
        <v>14925.037513208992</v>
      </c>
      <c r="BT16" s="298">
        <f t="shared" si="11"/>
        <v>15276.107397866226</v>
      </c>
      <c r="BU16" s="298">
        <f t="shared" si="11"/>
        <v>15819.142285837343</v>
      </c>
      <c r="BV16" s="298">
        <f t="shared" si="11"/>
        <v>16227.373680752875</v>
      </c>
      <c r="BW16" s="298">
        <f t="shared" si="11"/>
        <v>17232.688809975265</v>
      </c>
      <c r="BX16" s="298">
        <f t="shared" si="11"/>
        <v>19322.663641124396</v>
      </c>
      <c r="BY16" s="298">
        <f t="shared" si="11"/>
        <v>20914.546203182486</v>
      </c>
      <c r="BZ16" s="298">
        <f t="shared" si="11"/>
        <v>21801.205237364375</v>
      </c>
      <c r="CA16" s="298">
        <f t="shared" si="11"/>
        <v>25603.771295835642</v>
      </c>
      <c r="CB16" s="298">
        <f t="shared" si="11"/>
        <v>28823.02714296904</v>
      </c>
      <c r="CC16" s="298">
        <f t="shared" si="11"/>
        <v>30991.085649768422</v>
      </c>
      <c r="CD16" s="298">
        <f t="shared" si="11"/>
        <v>31818.30744892238</v>
      </c>
      <c r="CE16" s="298">
        <f>SUM(CE17:CE23)</f>
        <v>32699.684417883163</v>
      </c>
      <c r="CF16" s="299">
        <f>SUM(CF17:CF23)</f>
        <v>33777.449423176797</v>
      </c>
    </row>
    <row r="17" spans="1:84" ht="15.6">
      <c r="A17" s="295"/>
      <c r="B17" s="300" t="s">
        <v>480</v>
      </c>
      <c r="C17" s="297"/>
      <c r="D17" s="298">
        <f>'Incapacity benefits'!D$8</f>
        <v>0</v>
      </c>
      <c r="E17" s="298">
        <f>'Incapacity benefits'!E$8</f>
        <v>0</v>
      </c>
      <c r="F17" s="298">
        <f>'Incapacity benefits'!F$8</f>
        <v>0</v>
      </c>
      <c r="G17" s="298">
        <f>'Incapacity benefits'!G$8</f>
        <v>0</v>
      </c>
      <c r="H17" s="298">
        <f>'Incapacity benefits'!H$8</f>
        <v>0</v>
      </c>
      <c r="I17" s="298">
        <f>'Incapacity benefits'!I$8</f>
        <v>0</v>
      </c>
      <c r="J17" s="298">
        <f>'Incapacity benefits'!J$8</f>
        <v>0</v>
      </c>
      <c r="K17" s="298">
        <f>'Incapacity benefits'!K$8</f>
        <v>0</v>
      </c>
      <c r="L17" s="298">
        <f>'Incapacity benefits'!L$8</f>
        <v>0</v>
      </c>
      <c r="M17" s="298">
        <f>'Incapacity benefits'!M$8</f>
        <v>0</v>
      </c>
      <c r="N17" s="298">
        <f>'Incapacity benefits'!N$8</f>
        <v>0</v>
      </c>
      <c r="O17" s="298">
        <f>'Incapacity benefits'!O$8</f>
        <v>0</v>
      </c>
      <c r="P17" s="298">
        <f>'Incapacity benefits'!P$8</f>
        <v>0</v>
      </c>
      <c r="Q17" s="298">
        <f>'Incapacity benefits'!Q$8</f>
        <v>0</v>
      </c>
      <c r="R17" s="298">
        <f>'Incapacity benefits'!R$8</f>
        <v>0</v>
      </c>
      <c r="S17" s="298">
        <f>'Incapacity benefits'!S$8</f>
        <v>0</v>
      </c>
      <c r="T17" s="298">
        <f>'Incapacity benefits'!T$8</f>
        <v>0</v>
      </c>
      <c r="U17" s="298">
        <f>'Incapacity benefits'!U$8</f>
        <v>0</v>
      </c>
      <c r="V17" s="298">
        <f>'Incapacity benefits'!V$8</f>
        <v>0</v>
      </c>
      <c r="W17" s="298">
        <f>'Incapacity benefits'!W$8</f>
        <v>0</v>
      </c>
      <c r="X17" s="298">
        <f>'Incapacity benefits'!X$8</f>
        <v>0</v>
      </c>
      <c r="Y17" s="298">
        <f>'Incapacity benefits'!Y$8</f>
        <v>0</v>
      </c>
      <c r="Z17" s="298">
        <f>'Incapacity benefits'!Z$8</f>
        <v>0</v>
      </c>
      <c r="AA17" s="298">
        <f>'Incapacity benefits'!AA$8</f>
        <v>0</v>
      </c>
      <c r="AB17" s="298">
        <f>'Incapacity benefits'!AB$8</f>
        <v>0</v>
      </c>
      <c r="AC17" s="298">
        <f>'Incapacity benefits'!AC$8</f>
        <v>0</v>
      </c>
      <c r="AD17" s="298">
        <f>'Incapacity benefits'!AD$8</f>
        <v>0</v>
      </c>
      <c r="AE17" s="298">
        <f>'Incapacity benefits'!AE$8</f>
        <v>0</v>
      </c>
      <c r="AF17" s="298">
        <f>'Incapacity benefits'!AF$8</f>
        <v>0</v>
      </c>
      <c r="AG17" s="298">
        <f>'Incapacity benefits'!AG$8</f>
        <v>0</v>
      </c>
      <c r="AH17" s="298">
        <f>'Incapacity benefits'!AH$8</f>
        <v>0</v>
      </c>
      <c r="AI17" s="298">
        <f>'Incapacity benefits'!AI$8</f>
        <v>0</v>
      </c>
      <c r="AJ17" s="298">
        <f>'Incapacity benefits'!AJ$8</f>
        <v>0</v>
      </c>
      <c r="AK17" s="298">
        <f>'Incapacity benefits'!AK$8</f>
        <v>0</v>
      </c>
      <c r="AL17" s="298">
        <f>'Incapacity benefits'!AL$8</f>
        <v>0</v>
      </c>
      <c r="AM17" s="298">
        <f>'Incapacity benefits'!AM$8</f>
        <v>0</v>
      </c>
      <c r="AN17" s="298">
        <f>'Incapacity benefits'!AN$8</f>
        <v>0</v>
      </c>
      <c r="AO17" s="298">
        <f>'Incapacity benefits'!AO$8</f>
        <v>0</v>
      </c>
      <c r="AP17" s="298">
        <f>'Incapacity benefits'!AP$8</f>
        <v>0</v>
      </c>
      <c r="AQ17" s="298">
        <f>'Incapacity benefits'!AQ$8</f>
        <v>0</v>
      </c>
      <c r="AR17" s="298">
        <f>'Incapacity benefits'!AR$8</f>
        <v>0</v>
      </c>
      <c r="AS17" s="298">
        <f>'Incapacity benefits'!AS$8</f>
        <v>0</v>
      </c>
      <c r="AT17" s="298">
        <f>'Incapacity benefits'!AT$8</f>
        <v>0</v>
      </c>
      <c r="AU17" s="298">
        <f>'Incapacity benefits'!AU$8</f>
        <v>0</v>
      </c>
      <c r="AV17" s="298">
        <f>'Incapacity benefits'!AV$8</f>
        <v>0</v>
      </c>
      <c r="AW17" s="298">
        <f>'Incapacity benefits'!AW$8</f>
        <v>0</v>
      </c>
      <c r="AX17" s="298">
        <f>'Incapacity benefits'!AX$8</f>
        <v>0</v>
      </c>
      <c r="AY17" s="298">
        <f>'Incapacity benefits'!AY$8</f>
        <v>0</v>
      </c>
      <c r="AZ17" s="298">
        <f>'Incapacity benefits'!AZ$8</f>
        <v>0</v>
      </c>
      <c r="BA17" s="298">
        <f>'Incapacity benefits'!BA$8</f>
        <v>0</v>
      </c>
      <c r="BB17" s="298">
        <f>'Incapacity benefits'!BB$8</f>
        <v>0</v>
      </c>
      <c r="BC17" s="298">
        <f>'Incapacity benefits'!BC$8</f>
        <v>0</v>
      </c>
      <c r="BD17" s="298">
        <f>'Incapacity benefits'!BD$8</f>
        <v>0</v>
      </c>
      <c r="BE17" s="298">
        <f>'Incapacity benefits'!BE$8</f>
        <v>0</v>
      </c>
      <c r="BF17" s="298">
        <f>'Incapacity benefits'!BF$8</f>
        <v>0</v>
      </c>
      <c r="BG17" s="298">
        <f>'Incapacity benefits'!BG$8</f>
        <v>0</v>
      </c>
      <c r="BH17" s="298">
        <f>'Incapacity benefits'!BH$8</f>
        <v>0</v>
      </c>
      <c r="BI17" s="298">
        <f>'Incapacity benefits'!BI$8</f>
        <v>0</v>
      </c>
      <c r="BJ17" s="298">
        <f>'Incapacity benefits'!BJ$8</f>
        <v>0</v>
      </c>
      <c r="BK17" s="298">
        <f>'Incapacity benefits'!BK$8</f>
        <v>0</v>
      </c>
      <c r="BL17" s="298">
        <f>'Incapacity benefits'!BL$8</f>
        <v>127.18792894999999</v>
      </c>
      <c r="BM17" s="298">
        <f>'Incapacity benefits'!BM$8</f>
        <v>1267.3993002300001</v>
      </c>
      <c r="BN17" s="298">
        <f>'Incapacity benefits'!BN$8</f>
        <v>2231.7483618999995</v>
      </c>
      <c r="BO17" s="298">
        <f>'Incapacity benefits'!BO$8</f>
        <v>3554.1022156099998</v>
      </c>
      <c r="BP17" s="298">
        <f>'Incapacity benefits'!BP$8</f>
        <v>6779.6544881600003</v>
      </c>
      <c r="BQ17" s="298">
        <f>'Incapacity benefits'!BQ$8</f>
        <v>10436.707839979998</v>
      </c>
      <c r="BR17" s="298">
        <f>'Incapacity benefits'!BR$8</f>
        <v>12827.382151169997</v>
      </c>
      <c r="BS17" s="298">
        <f>'Incapacity benefits'!BS$8</f>
        <v>14271.548569180002</v>
      </c>
      <c r="BT17" s="298">
        <f>'Incapacity benefits'!BT$8</f>
        <v>14830.444816650004</v>
      </c>
      <c r="BU17" s="298">
        <f>'Incapacity benefits'!BU$8</f>
        <v>15352.892355200001</v>
      </c>
      <c r="BV17" s="298">
        <f>'Incapacity benefits'!BV$8</f>
        <v>15097.869323739997</v>
      </c>
      <c r="BW17" s="298">
        <f>'Incapacity benefits'!BW$8</f>
        <v>13850.988828140005</v>
      </c>
      <c r="BX17" s="298">
        <f>'Incapacity benefits'!BX$8</f>
        <v>13427.61508335</v>
      </c>
      <c r="BY17" s="298">
        <f>'Incapacity benefits'!BY$8</f>
        <v>12688.531819610005</v>
      </c>
      <c r="BZ17" s="298">
        <f>'Incapacity benefits'!BZ$8</f>
        <v>12088.053886389998</v>
      </c>
      <c r="CA17" s="298">
        <f>'Incapacity benefits'!CA$8</f>
        <v>12747.192747544264</v>
      </c>
      <c r="CB17" s="298">
        <f>'Incapacity benefits'!CB$8</f>
        <v>13104.216416482832</v>
      </c>
      <c r="CC17" s="298">
        <f>'Incapacity benefits'!CC$8</f>
        <v>12426.881992940196</v>
      </c>
      <c r="CD17" s="298">
        <f>'Incapacity benefits'!CD$8</f>
        <v>11512.931894790601</v>
      </c>
      <c r="CE17" s="298">
        <f>'Incapacity benefits'!CE$8</f>
        <v>11085.711128384908</v>
      </c>
      <c r="CF17" s="299">
        <f>'Incapacity benefits'!CF$8</f>
        <v>9623.820693816484</v>
      </c>
    </row>
    <row r="18" spans="1:84" ht="15.6">
      <c r="A18" s="295"/>
      <c r="B18" s="300" t="s">
        <v>292</v>
      </c>
      <c r="C18" s="297"/>
      <c r="D18" s="298">
        <f>'Incapacity benefits'!D$17</f>
        <v>0</v>
      </c>
      <c r="E18" s="298">
        <f>'Incapacity benefits'!E$17</f>
        <v>0</v>
      </c>
      <c r="F18" s="298">
        <f>'Incapacity benefits'!F$17</f>
        <v>0</v>
      </c>
      <c r="G18" s="298">
        <f>'Incapacity benefits'!G$17</f>
        <v>0</v>
      </c>
      <c r="H18" s="298">
        <f>'Incapacity benefits'!H$17</f>
        <v>0</v>
      </c>
      <c r="I18" s="298">
        <f>'Incapacity benefits'!I$17</f>
        <v>0</v>
      </c>
      <c r="J18" s="298">
        <f>'Incapacity benefits'!J$17</f>
        <v>0</v>
      </c>
      <c r="K18" s="298">
        <f>'Incapacity benefits'!K$17</f>
        <v>0</v>
      </c>
      <c r="L18" s="298">
        <f>'Incapacity benefits'!L$17</f>
        <v>0</v>
      </c>
      <c r="M18" s="298">
        <f>'Incapacity benefits'!M$17</f>
        <v>0</v>
      </c>
      <c r="N18" s="298">
        <f>'Incapacity benefits'!N$17</f>
        <v>0</v>
      </c>
      <c r="O18" s="298">
        <f>'Incapacity benefits'!O$17</f>
        <v>0</v>
      </c>
      <c r="P18" s="298">
        <f>'Incapacity benefits'!P$17</f>
        <v>0</v>
      </c>
      <c r="Q18" s="298">
        <f>'Incapacity benefits'!Q$17</f>
        <v>0</v>
      </c>
      <c r="R18" s="298">
        <f>'Incapacity benefits'!R$17</f>
        <v>0</v>
      </c>
      <c r="S18" s="298">
        <f>'Incapacity benefits'!S$17</f>
        <v>0</v>
      </c>
      <c r="T18" s="298">
        <f>'Incapacity benefits'!T$17</f>
        <v>0</v>
      </c>
      <c r="U18" s="298">
        <f>'Incapacity benefits'!U$17</f>
        <v>0</v>
      </c>
      <c r="V18" s="298">
        <f>'Incapacity benefits'!V$17</f>
        <v>0</v>
      </c>
      <c r="W18" s="298">
        <f>'Incapacity benefits'!W$17</f>
        <v>0</v>
      </c>
      <c r="X18" s="298">
        <f>'Incapacity benefits'!X$17</f>
        <v>0</v>
      </c>
      <c r="Y18" s="298">
        <f>'Incapacity benefits'!Y$17</f>
        <v>0</v>
      </c>
      <c r="Z18" s="298">
        <f>'Incapacity benefits'!Z$17</f>
        <v>0</v>
      </c>
      <c r="AA18" s="298">
        <f>'Incapacity benefits'!AA$17</f>
        <v>0</v>
      </c>
      <c r="AB18" s="298">
        <f>'Incapacity benefits'!AB$17</f>
        <v>0</v>
      </c>
      <c r="AC18" s="298">
        <f>'Incapacity benefits'!AC$17</f>
        <v>0</v>
      </c>
      <c r="AD18" s="298">
        <f>'Incapacity benefits'!AD$17</f>
        <v>0</v>
      </c>
      <c r="AE18" s="298">
        <f>'Incapacity benefits'!AE$17</f>
        <v>0</v>
      </c>
      <c r="AF18" s="298">
        <f>'Incapacity benefits'!AF$17</f>
        <v>0</v>
      </c>
      <c r="AG18" s="298">
        <f>'Incapacity benefits'!AG$17</f>
        <v>0</v>
      </c>
      <c r="AH18" s="298">
        <f>'Incapacity benefits'!AH$17</f>
        <v>0</v>
      </c>
      <c r="AI18" s="298">
        <f>'Incapacity benefits'!AI$17</f>
        <v>0</v>
      </c>
      <c r="AJ18" s="298">
        <f>'Incapacity benefits'!AJ$17</f>
        <v>0</v>
      </c>
      <c r="AK18" s="298">
        <f>'Incapacity benefits'!AK$17</f>
        <v>0</v>
      </c>
      <c r="AL18" s="298">
        <f>'Incapacity benefits'!AL$17</f>
        <v>0</v>
      </c>
      <c r="AM18" s="298">
        <f>'Incapacity benefits'!AM$17</f>
        <v>0</v>
      </c>
      <c r="AN18" s="298">
        <f>'Incapacity benefits'!AN$17</f>
        <v>0</v>
      </c>
      <c r="AO18" s="298">
        <f>'Incapacity benefits'!AO$17</f>
        <v>0</v>
      </c>
      <c r="AP18" s="298">
        <f>'Incapacity benefits'!AP$17</f>
        <v>0</v>
      </c>
      <c r="AQ18" s="298">
        <f>'Incapacity benefits'!AQ$17</f>
        <v>0</v>
      </c>
      <c r="AR18" s="298">
        <f>'Incapacity benefits'!AR$17</f>
        <v>0</v>
      </c>
      <c r="AS18" s="298">
        <f>'Incapacity benefits'!AS$17</f>
        <v>0</v>
      </c>
      <c r="AT18" s="298">
        <f>'Incapacity benefits'!AT$17</f>
        <v>0</v>
      </c>
      <c r="AU18" s="298">
        <f>'Incapacity benefits'!AU$17</f>
        <v>0</v>
      </c>
      <c r="AV18" s="298">
        <f>'Incapacity benefits'!AV$17</f>
        <v>0</v>
      </c>
      <c r="AW18" s="298">
        <f>'Incapacity benefits'!AW$17</f>
        <v>0</v>
      </c>
      <c r="AX18" s="298">
        <f>'Incapacity benefits'!AX$17</f>
        <v>0</v>
      </c>
      <c r="AY18" s="298">
        <f>'Incapacity benefits'!AY$17</f>
        <v>7622.94</v>
      </c>
      <c r="AZ18" s="298">
        <f>'Incapacity benefits'!AZ$17</f>
        <v>7661.6239999999998</v>
      </c>
      <c r="BA18" s="298">
        <f>'Incapacity benefits'!BA$17</f>
        <v>7412.2720000000008</v>
      </c>
      <c r="BB18" s="298">
        <f>'Incapacity benefits'!BB$17</f>
        <v>7250.5899999999992</v>
      </c>
      <c r="BC18" s="298">
        <f>'Incapacity benefits'!BC$17</f>
        <v>6790.04</v>
      </c>
      <c r="BD18" s="298">
        <f>'Incapacity benefits'!BD$17</f>
        <v>6766.183</v>
      </c>
      <c r="BE18" s="298">
        <f>'Incapacity benefits'!BE$17</f>
        <v>6749.0433528570848</v>
      </c>
      <c r="BF18" s="298">
        <f>'Incapacity benefits'!BF$17</f>
        <v>6757.9545089520052</v>
      </c>
      <c r="BG18" s="298">
        <f>'Incapacity benefits'!BG$17</f>
        <v>6724.1235550023994</v>
      </c>
      <c r="BH18" s="298">
        <f>'Incapacity benefits'!BH$17</f>
        <v>6662.027000000001</v>
      </c>
      <c r="BI18" s="298">
        <f>'Incapacity benefits'!BI$17</f>
        <v>6649.9306075200002</v>
      </c>
      <c r="BJ18" s="298">
        <f>'Incapacity benefits'!BJ$17</f>
        <v>6566.1693209299992</v>
      </c>
      <c r="BK18" s="298">
        <f>'Incapacity benefits'!BK$17</f>
        <v>6657.0001817393668</v>
      </c>
      <c r="BL18" s="298">
        <f>'Incapacity benefits'!BL$17</f>
        <v>6515.843602259999</v>
      </c>
      <c r="BM18" s="298">
        <f>'Incapacity benefits'!BM$17</f>
        <v>6108.3423565899984</v>
      </c>
      <c r="BN18" s="298">
        <f>'Incapacity benefits'!BN$17</f>
        <v>5556.0370140352552</v>
      </c>
      <c r="BO18" s="298">
        <f>'Incapacity benefits'!BO$17</f>
        <v>4935.2797263499997</v>
      </c>
      <c r="BP18" s="298">
        <f>'Incapacity benefits'!BP$17</f>
        <v>3275.8454461099991</v>
      </c>
      <c r="BQ18" s="298">
        <f>'Incapacity benefits'!BQ$17</f>
        <v>1186.7982191800002</v>
      </c>
      <c r="BR18" s="298">
        <f>'Incapacity benefits'!BR$17</f>
        <v>244.52811802000031</v>
      </c>
      <c r="BS18" s="298">
        <f>'Incapacity benefits'!BS$17</f>
        <v>62.986505620193512</v>
      </c>
      <c r="BT18" s="298">
        <f>'Incapacity benefits'!BT$17</f>
        <v>15.069286518175856</v>
      </c>
      <c r="BU18" s="298">
        <f>'Incapacity benefits'!BU$17</f>
        <v>9.0194682002369593</v>
      </c>
      <c r="BV18" s="298">
        <f>'Incapacity benefits'!BV$17</f>
        <v>0</v>
      </c>
      <c r="BW18" s="298">
        <f>'Incapacity benefits'!BW$17</f>
        <v>4.8985961261127366</v>
      </c>
      <c r="BX18" s="298">
        <f>'Incapacity benefits'!BX$17</f>
        <v>4.6984256310168773</v>
      </c>
      <c r="BY18" s="298">
        <f>'Incapacity benefits'!BY$17</f>
        <v>0</v>
      </c>
      <c r="BZ18" s="298">
        <f>'Incapacity benefits'!BZ$17</f>
        <v>12.018685147337271</v>
      </c>
      <c r="CA18" s="298">
        <f>'Incapacity benefits'!CA$17</f>
        <v>2.2670046299686537</v>
      </c>
      <c r="CB18" s="298">
        <f>'Incapacity benefits'!CB$17</f>
        <v>1.7144078102438194</v>
      </c>
      <c r="CC18" s="298">
        <f>'Incapacity benefits'!CC$17</f>
        <v>1.7669693134713469</v>
      </c>
      <c r="CD18" s="298">
        <f>'Incapacity benefits'!CD$17</f>
        <v>1.7964071681702025</v>
      </c>
      <c r="CE18" s="298">
        <f>'Incapacity benefits'!CE$17</f>
        <v>1.830290108415626</v>
      </c>
      <c r="CF18" s="299">
        <f>'Incapacity benefits'!CF$17</f>
        <v>1.842316646964113</v>
      </c>
    </row>
    <row r="19" spans="1:84" ht="15.6">
      <c r="A19" s="295"/>
      <c r="B19" s="300" t="s">
        <v>481</v>
      </c>
      <c r="C19" s="297"/>
      <c r="D19" s="298">
        <f>'Incapacity benefits'!D$44-D$9</f>
        <v>0</v>
      </c>
      <c r="E19" s="298">
        <f>'Incapacity benefits'!E$44-E$9</f>
        <v>0</v>
      </c>
      <c r="F19" s="298">
        <f>'Incapacity benefits'!F$44-F$9</f>
        <v>0</v>
      </c>
      <c r="G19" s="298">
        <f>'Incapacity benefits'!G$44-G$9</f>
        <v>0</v>
      </c>
      <c r="H19" s="298">
        <f>'Incapacity benefits'!H$44-H$9</f>
        <v>0</v>
      </c>
      <c r="I19" s="298">
        <f>'Incapacity benefits'!I$44-I$9</f>
        <v>0</v>
      </c>
      <c r="J19" s="298">
        <f>'Incapacity benefits'!J$44-J$9</f>
        <v>0</v>
      </c>
      <c r="K19" s="298">
        <f>'Incapacity benefits'!K$44-K$9</f>
        <v>0</v>
      </c>
      <c r="L19" s="298">
        <f>'Incapacity benefits'!L$44-L$9</f>
        <v>0</v>
      </c>
      <c r="M19" s="298">
        <f>'Incapacity benefits'!M$44-M$9</f>
        <v>0</v>
      </c>
      <c r="N19" s="298">
        <f>'Incapacity benefits'!N$44-N$9</f>
        <v>0</v>
      </c>
      <c r="O19" s="298">
        <f>'Incapacity benefits'!O$44-O$9</f>
        <v>0</v>
      </c>
      <c r="P19" s="298">
        <f>'Incapacity benefits'!P$44-P$9</f>
        <v>0</v>
      </c>
      <c r="Q19" s="298">
        <f>'Incapacity benefits'!Q$44-Q$9</f>
        <v>0</v>
      </c>
      <c r="R19" s="298">
        <f>'Incapacity benefits'!R$44-R$9</f>
        <v>0</v>
      </c>
      <c r="S19" s="298">
        <f>'Incapacity benefits'!S$44-S$9</f>
        <v>0</v>
      </c>
      <c r="T19" s="298">
        <f>'Incapacity benefits'!T$44-T$9</f>
        <v>0</v>
      </c>
      <c r="U19" s="298">
        <f>'Incapacity benefits'!U$44-U$9</f>
        <v>0</v>
      </c>
      <c r="V19" s="298">
        <f>'Incapacity benefits'!V$44-V$9</f>
        <v>0</v>
      </c>
      <c r="W19" s="298">
        <f>'Incapacity benefits'!W$44-W$9</f>
        <v>0</v>
      </c>
      <c r="X19" s="298">
        <f>'Incapacity benefits'!X$44-X$9</f>
        <v>0</v>
      </c>
      <c r="Y19" s="298">
        <f>'Incapacity benefits'!Y$44-Y$9</f>
        <v>0</v>
      </c>
      <c r="Z19" s="298">
        <f>'Incapacity benefits'!Z$44-Z$9</f>
        <v>0</v>
      </c>
      <c r="AA19" s="298">
        <f>'Incapacity benefits'!AA$44-AA$9</f>
        <v>0</v>
      </c>
      <c r="AB19" s="298">
        <f>'Incapacity benefits'!AB$44-AB$9</f>
        <v>0</v>
      </c>
      <c r="AC19" s="298">
        <f>'Incapacity benefits'!AC$44-AC$9</f>
        <v>0</v>
      </c>
      <c r="AD19" s="298">
        <f>'Incapacity benefits'!AD$44-AD$9</f>
        <v>0</v>
      </c>
      <c r="AE19" s="298">
        <f>'Incapacity benefits'!AE$44-AE$9</f>
        <v>0</v>
      </c>
      <c r="AF19" s="298">
        <f>'Incapacity benefits'!AF$44-AF$9</f>
        <v>0</v>
      </c>
      <c r="AG19" s="298">
        <f>'Incapacity benefits'!AG$44-AG$9</f>
        <v>0</v>
      </c>
      <c r="AH19" s="298">
        <f>'Incapacity benefits'!AH$44-AH$9</f>
        <v>122.48885855444965</v>
      </c>
      <c r="AI19" s="298">
        <f>'Incapacity benefits'!AI$44-AI$9</f>
        <v>137.58259613114754</v>
      </c>
      <c r="AJ19" s="298">
        <f>'Incapacity benefits'!AJ$44-AJ$9</f>
        <v>162.51833741333334</v>
      </c>
      <c r="AK19" s="298">
        <f>'Incapacity benefits'!AK$44-AK$9</f>
        <v>185.96505255704483</v>
      </c>
      <c r="AL19" s="298">
        <f>'Incapacity benefits'!AL$44-AL$9</f>
        <v>245.25419361111111</v>
      </c>
      <c r="AM19" s="298">
        <f>'Incapacity benefits'!AM$44-AM$9</f>
        <v>285.90929880124224</v>
      </c>
      <c r="AN19" s="298">
        <f>'Incapacity benefits'!AN$44-AN$9</f>
        <v>331.99236544871792</v>
      </c>
      <c r="AO19" s="298">
        <f>'Incapacity benefits'!AO$44-AO$9</f>
        <v>405.88084412442396</v>
      </c>
      <c r="AP19" s="298">
        <f>'Incapacity benefits'!AP$44-AP$9</f>
        <v>506.39321081111109</v>
      </c>
      <c r="AQ19" s="298">
        <f>'Incapacity benefits'!AQ$44-AQ$9</f>
        <v>548.46810889204551</v>
      </c>
      <c r="AR19" s="298">
        <f>'Incapacity benefits'!AR$44-AR$9</f>
        <v>712.81524487311174</v>
      </c>
      <c r="AS19" s="298">
        <f>'Incapacity benefits'!AS$44-AS$9</f>
        <v>813.66243428333337</v>
      </c>
      <c r="AT19" s="298">
        <f>'Incapacity benefits'!AT$44-AT$9</f>
        <v>976.48868381898592</v>
      </c>
      <c r="AU19" s="298">
        <f>'Incapacity benefits'!AU$44-AU$9</f>
        <v>1222.7078169633298</v>
      </c>
      <c r="AV19" s="298">
        <f>'Incapacity benefits'!AV$44-AV$9</f>
        <v>1643.6375723417407</v>
      </c>
      <c r="AW19" s="298">
        <f>'Incapacity benefits'!AW$44-AW$9</f>
        <v>2031.7317211781042</v>
      </c>
      <c r="AX19" s="298">
        <f>'Incapacity benefits'!AX$44-AX$9</f>
        <v>2456.8890000000001</v>
      </c>
      <c r="AY19" s="298">
        <f>'Incapacity benefits'!AY$44-AY$9</f>
        <v>2872.4450000000002</v>
      </c>
      <c r="AZ19" s="298">
        <f>'Incapacity benefits'!AZ$44-AZ$9</f>
        <v>3123.165</v>
      </c>
      <c r="BA19" s="298">
        <f>'Incapacity benefits'!BA$44-BA$9</f>
        <v>3268.2559999999999</v>
      </c>
      <c r="BB19" s="298">
        <f>'Incapacity benefits'!BB$44-BB$9</f>
        <v>3417.1860000000001</v>
      </c>
      <c r="BC19" s="298">
        <f>'Incapacity benefits'!BC$44-BC$9</f>
        <v>3546.3220000000001</v>
      </c>
      <c r="BD19" s="298">
        <f>'Incapacity benefits'!BD$44-BD$9</f>
        <v>3754.5540000000001</v>
      </c>
      <c r="BE19" s="298">
        <f>'Incapacity benefits'!BE$44-BE$9</f>
        <v>4006.4920000000002</v>
      </c>
      <c r="BF19" s="298">
        <f>'Incapacity benefits'!BF$44-BF$9</f>
        <v>3904.9700000000003</v>
      </c>
      <c r="BG19" s="298">
        <f>'Incapacity benefits'!BG$44-BG$9</f>
        <v>4082.377</v>
      </c>
      <c r="BH19" s="298">
        <f>'Incapacity benefits'!BH$44-BH$9</f>
        <v>3860.0294313441318</v>
      </c>
      <c r="BI19" s="298">
        <f>'Incapacity benefits'!BI$44-BI$9</f>
        <v>3858.5614780406295</v>
      </c>
      <c r="BJ19" s="298">
        <f>'Incapacity benefits'!BJ$44-BJ$9</f>
        <v>4009.5491527764661</v>
      </c>
      <c r="BK19" s="298">
        <f>'Incapacity benefits'!BK$44-BK$9</f>
        <v>4580.663486167904</v>
      </c>
      <c r="BL19" s="298">
        <f>'Incapacity benefits'!BL$44-BL$9</f>
        <v>4681.6665727803229</v>
      </c>
      <c r="BM19" s="298">
        <f>'Incapacity benefits'!BM$44-BM$9</f>
        <v>4682.5030413903514</v>
      </c>
      <c r="BN19" s="298">
        <f>'Incapacity benefits'!BN$44-BN$9</f>
        <v>4635.0118573493246</v>
      </c>
      <c r="BO19" s="298">
        <f>'Incapacity benefits'!BO$44-BO$9</f>
        <v>4042.2862376047092</v>
      </c>
      <c r="BP19" s="298">
        <f>'Incapacity benefits'!BP$44-BP$9</f>
        <v>2489.4119175746559</v>
      </c>
      <c r="BQ19" s="298">
        <f>'Incapacity benefits'!BQ$44-BQ$9</f>
        <v>991.64976374931302</v>
      </c>
      <c r="BR19" s="298">
        <f>'Incapacity benefits'!BR$44-BR$9</f>
        <v>459.84335153560301</v>
      </c>
      <c r="BS19" s="298">
        <f>'Incapacity benefits'!BS$44-BS$9</f>
        <v>233.19424866448765</v>
      </c>
      <c r="BT19" s="298">
        <f>'Incapacity benefits'!BT$44-BT$9</f>
        <v>99.729245369872473</v>
      </c>
      <c r="BU19" s="298">
        <f>'Incapacity benefits'!BU$44-BU$9</f>
        <v>28.960770188816397</v>
      </c>
      <c r="BV19" s="298">
        <f>'Incapacity benefits'!BV$44-BV$9</f>
        <v>3.1480217970206676</v>
      </c>
      <c r="BW19" s="298">
        <f>'Incapacity benefits'!BW$44-BW$9</f>
        <v>1.4391787459022238</v>
      </c>
      <c r="BX19" s="298">
        <f>'Incapacity benefits'!BX$44-BX$9</f>
        <v>1.1305357672420584</v>
      </c>
      <c r="BY19" s="298">
        <f>'Incapacity benefits'!BY$44-BY$9</f>
        <v>0.84633069890477097</v>
      </c>
      <c r="BZ19" s="298">
        <f>'Incapacity benefits'!BZ$44-BZ$9</f>
        <v>0.93711222994447019</v>
      </c>
      <c r="CA19" s="298">
        <f>'Incapacity benefits'!CA$44-CA$9</f>
        <v>0.66371421650972928</v>
      </c>
      <c r="CB19" s="298">
        <f>'Incapacity benefits'!CB$44-CB$9</f>
        <v>0.54307946578322341</v>
      </c>
      <c r="CC19" s="298">
        <f>'Incapacity benefits'!CC$44-CC$9</f>
        <v>0.1063722610804847</v>
      </c>
      <c r="CD19" s="298">
        <f>'Incapacity benefits'!CD$44-CD$9</f>
        <v>0</v>
      </c>
      <c r="CE19" s="298">
        <f>'Incapacity benefits'!CE$44-CE$9</f>
        <v>0</v>
      </c>
      <c r="CF19" s="299">
        <f>'Incapacity benefits'!CF$44-CF$9</f>
        <v>0</v>
      </c>
    </row>
    <row r="20" spans="1:84" ht="15.6">
      <c r="A20" s="295"/>
      <c r="B20" s="300" t="s">
        <v>295</v>
      </c>
      <c r="C20" s="297"/>
      <c r="D20" s="298">
        <f>'Incapacity benefits'!D$29+'Incapacity benefits'!D$32</f>
        <v>0</v>
      </c>
      <c r="E20" s="298">
        <f>'Incapacity benefits'!E$29+'Incapacity benefits'!E$32</f>
        <v>0</v>
      </c>
      <c r="F20" s="298">
        <f>'Incapacity benefits'!F$29+'Incapacity benefits'!F$32</f>
        <v>0</v>
      </c>
      <c r="G20" s="298">
        <f>'Incapacity benefits'!G$29+'Incapacity benefits'!G$32</f>
        <v>0</v>
      </c>
      <c r="H20" s="298">
        <f>'Incapacity benefits'!H$29+'Incapacity benefits'!H$32</f>
        <v>0</v>
      </c>
      <c r="I20" s="298">
        <f>'Incapacity benefits'!I$29+'Incapacity benefits'!I$32</f>
        <v>0</v>
      </c>
      <c r="J20" s="298">
        <f>'Incapacity benefits'!J$29+'Incapacity benefits'!J$32</f>
        <v>0</v>
      </c>
      <c r="K20" s="298">
        <f>'Incapacity benefits'!K$29+'Incapacity benefits'!K$32</f>
        <v>0</v>
      </c>
      <c r="L20" s="298">
        <f>'Incapacity benefits'!L$29+'Incapacity benefits'!L$32</f>
        <v>0</v>
      </c>
      <c r="M20" s="298">
        <f>'Incapacity benefits'!M$29+'Incapacity benefits'!M$32</f>
        <v>0</v>
      </c>
      <c r="N20" s="298">
        <f>'Incapacity benefits'!N$29+'Incapacity benefits'!N$32</f>
        <v>0</v>
      </c>
      <c r="O20" s="298">
        <f>'Incapacity benefits'!O$29+'Incapacity benefits'!O$32</f>
        <v>0</v>
      </c>
      <c r="P20" s="298">
        <f>'Incapacity benefits'!P$29+'Incapacity benefits'!P$32</f>
        <v>0</v>
      </c>
      <c r="Q20" s="298">
        <f>'Incapacity benefits'!Q$29+'Incapacity benefits'!Q$32</f>
        <v>0</v>
      </c>
      <c r="R20" s="298">
        <f>'Incapacity benefits'!R$29+'Incapacity benefits'!R$32</f>
        <v>0</v>
      </c>
      <c r="S20" s="298">
        <f>'Incapacity benefits'!S$29+'Incapacity benefits'!S$32</f>
        <v>0</v>
      </c>
      <c r="T20" s="298">
        <f>'Incapacity benefits'!T$29+'Incapacity benefits'!T$32</f>
        <v>0</v>
      </c>
      <c r="U20" s="298">
        <f>'Incapacity benefits'!U$29+'Incapacity benefits'!U$32</f>
        <v>0</v>
      </c>
      <c r="V20" s="298">
        <f>'Incapacity benefits'!V$29+'Incapacity benefits'!V$32</f>
        <v>0</v>
      </c>
      <c r="W20" s="298">
        <f>'Incapacity benefits'!W$29+'Incapacity benefits'!W$32</f>
        <v>0</v>
      </c>
      <c r="X20" s="298">
        <f>'Incapacity benefits'!X$29+'Incapacity benefits'!X$32</f>
        <v>0</v>
      </c>
      <c r="Y20" s="298">
        <f>'Incapacity benefits'!Y$29+'Incapacity benefits'!Y$32</f>
        <v>0</v>
      </c>
      <c r="Z20" s="298">
        <f>'Incapacity benefits'!Z$29+'Incapacity benefits'!Z$32</f>
        <v>0</v>
      </c>
      <c r="AA20" s="298">
        <f>'Incapacity benefits'!AA$29+'Incapacity benefits'!AA$32</f>
        <v>0</v>
      </c>
      <c r="AB20" s="298">
        <f>'Incapacity benefits'!AB$29+'Incapacity benefits'!AB$32</f>
        <v>0</v>
      </c>
      <c r="AC20" s="298">
        <f>'Incapacity benefits'!AC$29+'Incapacity benefits'!AC$32</f>
        <v>0</v>
      </c>
      <c r="AD20" s="298">
        <f>'Incapacity benefits'!AD$29+'Incapacity benefits'!AD$32</f>
        <v>0</v>
      </c>
      <c r="AE20" s="298">
        <f>'Incapacity benefits'!AE$29+'Incapacity benefits'!AE$32</f>
        <v>0</v>
      </c>
      <c r="AF20" s="298">
        <f>'Incapacity benefits'!AF$29+'Incapacity benefits'!AF$32</f>
        <v>0</v>
      </c>
      <c r="AG20" s="298">
        <f>'Incapacity benefits'!AG$29+'Incapacity benefits'!AG$32</f>
        <v>0</v>
      </c>
      <c r="AH20" s="298">
        <f>'Incapacity benefits'!AH$29+'Incapacity benefits'!AH$32</f>
        <v>772.81210362020079</v>
      </c>
      <c r="AI20" s="298">
        <f>'Incapacity benefits'!AI$29+'Incapacity benefits'!AI$32</f>
        <v>915.551730661693</v>
      </c>
      <c r="AJ20" s="298">
        <f>'Incapacity benefits'!AJ$29+'Incapacity benefits'!AJ$32</f>
        <v>1059.2419900730245</v>
      </c>
      <c r="AK20" s="298">
        <f>'Incapacity benefits'!AK$29+'Incapacity benefits'!AK$32</f>
        <v>1262.4115423642295</v>
      </c>
      <c r="AL20" s="298">
        <f>'Incapacity benefits'!AL$29+'Incapacity benefits'!AL$32</f>
        <v>1466.2511294259673</v>
      </c>
      <c r="AM20" s="298">
        <f>'Incapacity benefits'!AM$29+'Incapacity benefits'!AM$32</f>
        <v>1719.8984990312515</v>
      </c>
      <c r="AN20" s="298">
        <f>'Incapacity benefits'!AN$29+'Incapacity benefits'!AN$32</f>
        <v>1953.0018867231408</v>
      </c>
      <c r="AO20" s="298">
        <f>'Incapacity benefits'!AO$29+'Incapacity benefits'!AO$32</f>
        <v>2110.5430021843372</v>
      </c>
      <c r="AP20" s="298">
        <f>'Incapacity benefits'!AP$29+'Incapacity benefits'!AP$32</f>
        <v>2362.3371645279713</v>
      </c>
      <c r="AQ20" s="298">
        <f>'Incapacity benefits'!AQ$29+'Incapacity benefits'!AQ$32</f>
        <v>2578.7432304261088</v>
      </c>
      <c r="AR20" s="298">
        <f>'Incapacity benefits'!AR$29+'Incapacity benefits'!AR$32</f>
        <v>2880.370128444697</v>
      </c>
      <c r="AS20" s="298">
        <f>'Incapacity benefits'!AS$29+'Incapacity benefits'!AS$32</f>
        <v>3243.8829504999271</v>
      </c>
      <c r="AT20" s="298">
        <f>'Incapacity benefits'!AT$29+'Incapacity benefits'!AT$32</f>
        <v>3694.8882678145428</v>
      </c>
      <c r="AU20" s="298">
        <f>'Incapacity benefits'!AU$29+'Incapacity benefits'!AU$32</f>
        <v>4550.7002688273406</v>
      </c>
      <c r="AV20" s="298">
        <f>'Incapacity benefits'!AV$29+'Incapacity benefits'!AV$32</f>
        <v>5155.3106193436415</v>
      </c>
      <c r="AW20" s="298">
        <f>'Incapacity benefits'!AW$29+'Incapacity benefits'!AW$32</f>
        <v>5897.1557472124659</v>
      </c>
      <c r="AX20" s="298">
        <f>'Incapacity benefits'!AX$29+'Incapacity benefits'!AX$32</f>
        <v>6458.1980337844716</v>
      </c>
      <c r="AY20" s="298">
        <f>'Incapacity benefits'!AY$29+'Incapacity benefits'!AY$32</f>
        <v>227.17214073915585</v>
      </c>
      <c r="AZ20" s="298">
        <f>'Incapacity benefits'!AZ$29+'Incapacity benefits'!AZ$32</f>
        <v>0</v>
      </c>
      <c r="BA20" s="298">
        <f>'Incapacity benefits'!BA$29+'Incapacity benefits'!BA$32</f>
        <v>0</v>
      </c>
      <c r="BB20" s="298">
        <f>'Incapacity benefits'!BB$29+'Incapacity benefits'!BB$32</f>
        <v>0</v>
      </c>
      <c r="BC20" s="298">
        <f>'Incapacity benefits'!BC$29+'Incapacity benefits'!BC$32</f>
        <v>0</v>
      </c>
      <c r="BD20" s="298">
        <f>'Incapacity benefits'!BD$29+'Incapacity benefits'!BD$32</f>
        <v>0</v>
      </c>
      <c r="BE20" s="298">
        <f>'Incapacity benefits'!BE$29+'Incapacity benefits'!BE$32</f>
        <v>0</v>
      </c>
      <c r="BF20" s="298">
        <f>'Incapacity benefits'!BF$29+'Incapacity benefits'!BF$32</f>
        <v>0</v>
      </c>
      <c r="BG20" s="298">
        <f>'Incapacity benefits'!BG$29+'Incapacity benefits'!BG$32</f>
        <v>0</v>
      </c>
      <c r="BH20" s="298">
        <f>'Incapacity benefits'!BH$29+'Incapacity benefits'!BH$32</f>
        <v>0</v>
      </c>
      <c r="BI20" s="298">
        <f>'Incapacity benefits'!BI$29+'Incapacity benefits'!BI$32</f>
        <v>0</v>
      </c>
      <c r="BJ20" s="298">
        <f>'Incapacity benefits'!BJ$29+'Incapacity benefits'!BJ$32</f>
        <v>0</v>
      </c>
      <c r="BK20" s="298">
        <f>'Incapacity benefits'!BK$29+'Incapacity benefits'!BK$32</f>
        <v>0</v>
      </c>
      <c r="BL20" s="298">
        <f>'Incapacity benefits'!BL$29+'Incapacity benefits'!BL$32</f>
        <v>0</v>
      </c>
      <c r="BM20" s="298">
        <f>'Incapacity benefits'!BM$29+'Incapacity benefits'!BM$32</f>
        <v>0</v>
      </c>
      <c r="BN20" s="298">
        <f>'Incapacity benefits'!BN$29+'Incapacity benefits'!BN$32</f>
        <v>0</v>
      </c>
      <c r="BO20" s="298">
        <f>'Incapacity benefits'!BO$29+'Incapacity benefits'!BO$32</f>
        <v>0</v>
      </c>
      <c r="BP20" s="298">
        <f>'Incapacity benefits'!BP$29+'Incapacity benefits'!BP$32</f>
        <v>0</v>
      </c>
      <c r="BQ20" s="298">
        <f>'Incapacity benefits'!BQ$29+'Incapacity benefits'!BQ$32</f>
        <v>0</v>
      </c>
      <c r="BR20" s="298">
        <f>'Incapacity benefits'!BR$29+'Incapacity benefits'!BR$32</f>
        <v>0</v>
      </c>
      <c r="BS20" s="298">
        <f>'Incapacity benefits'!BS$29+'Incapacity benefits'!BS$32</f>
        <v>0</v>
      </c>
      <c r="BT20" s="298">
        <f>'Incapacity benefits'!BT$29+'Incapacity benefits'!BT$32</f>
        <v>0</v>
      </c>
      <c r="BU20" s="298">
        <f>'Incapacity benefits'!BU$29+'Incapacity benefits'!BU$32</f>
        <v>0</v>
      </c>
      <c r="BV20" s="298">
        <f>'Incapacity benefits'!BV$29+'Incapacity benefits'!BV$32</f>
        <v>0</v>
      </c>
      <c r="BW20" s="298">
        <f>'Incapacity benefits'!BW$29+'Incapacity benefits'!BW$32</f>
        <v>0</v>
      </c>
      <c r="BX20" s="298">
        <f>'Incapacity benefits'!BX$29+'Incapacity benefits'!BX$32</f>
        <v>0</v>
      </c>
      <c r="BY20" s="298">
        <f>'Incapacity benefits'!BY$29+'Incapacity benefits'!BY$32</f>
        <v>0</v>
      </c>
      <c r="BZ20" s="298">
        <f>'Incapacity benefits'!BZ$29+'Incapacity benefits'!BZ$32</f>
        <v>0</v>
      </c>
      <c r="CA20" s="298">
        <f>'Incapacity benefits'!CA$29+'Incapacity benefits'!CA$32</f>
        <v>0</v>
      </c>
      <c r="CB20" s="298">
        <f>'Incapacity benefits'!CB$29+'Incapacity benefits'!CB$32</f>
        <v>0</v>
      </c>
      <c r="CC20" s="298">
        <f>'Incapacity benefits'!CC$29+'Incapacity benefits'!CC$32</f>
        <v>0</v>
      </c>
      <c r="CD20" s="298">
        <f>'Incapacity benefits'!CD$29+'Incapacity benefits'!CD$32</f>
        <v>0</v>
      </c>
      <c r="CE20" s="298">
        <f>'Incapacity benefits'!CE$29+'Incapacity benefits'!CE$32</f>
        <v>0</v>
      </c>
      <c r="CF20" s="299">
        <f>'Incapacity benefits'!CF$29+'Incapacity benefits'!CF$32</f>
        <v>0</v>
      </c>
    </row>
    <row r="21" spans="1:84" ht="15.6">
      <c r="A21" s="295"/>
      <c r="B21" s="300" t="s">
        <v>313</v>
      </c>
      <c r="C21" s="297"/>
      <c r="D21" s="298">
        <f>'Incapacity benefits'!D$38</f>
        <v>0</v>
      </c>
      <c r="E21" s="298">
        <f>'Incapacity benefits'!E$38</f>
        <v>0</v>
      </c>
      <c r="F21" s="298">
        <f>'Incapacity benefits'!F$38</f>
        <v>0</v>
      </c>
      <c r="G21" s="298">
        <f>'Incapacity benefits'!G$38</f>
        <v>0</v>
      </c>
      <c r="H21" s="298">
        <f>'Incapacity benefits'!H$38</f>
        <v>0</v>
      </c>
      <c r="I21" s="298">
        <f>'Incapacity benefits'!I$38</f>
        <v>0</v>
      </c>
      <c r="J21" s="298">
        <f>'Incapacity benefits'!J$38</f>
        <v>0</v>
      </c>
      <c r="K21" s="298">
        <f>'Incapacity benefits'!K$38</f>
        <v>0</v>
      </c>
      <c r="L21" s="298">
        <f>'Incapacity benefits'!L$38</f>
        <v>0</v>
      </c>
      <c r="M21" s="298">
        <f>'Incapacity benefits'!M$38</f>
        <v>0</v>
      </c>
      <c r="N21" s="298">
        <f>'Incapacity benefits'!N$38</f>
        <v>0</v>
      </c>
      <c r="O21" s="298">
        <f>'Incapacity benefits'!O$38</f>
        <v>0</v>
      </c>
      <c r="P21" s="298">
        <f>'Incapacity benefits'!P$38</f>
        <v>0</v>
      </c>
      <c r="Q21" s="298">
        <f>'Incapacity benefits'!Q$38</f>
        <v>0</v>
      </c>
      <c r="R21" s="298">
        <f>'Incapacity benefits'!R$38</f>
        <v>0</v>
      </c>
      <c r="S21" s="298">
        <f>'Incapacity benefits'!S$38</f>
        <v>0</v>
      </c>
      <c r="T21" s="298">
        <f>'Incapacity benefits'!T$38</f>
        <v>0</v>
      </c>
      <c r="U21" s="298">
        <f>'Incapacity benefits'!U$38</f>
        <v>0</v>
      </c>
      <c r="V21" s="298">
        <f>'Incapacity benefits'!V$38</f>
        <v>0</v>
      </c>
      <c r="W21" s="298">
        <f>'Incapacity benefits'!W$38</f>
        <v>0</v>
      </c>
      <c r="X21" s="298">
        <f>'Incapacity benefits'!X$38</f>
        <v>0</v>
      </c>
      <c r="Y21" s="298">
        <f>'Incapacity benefits'!Y$38</f>
        <v>0</v>
      </c>
      <c r="Z21" s="298">
        <f>'Incapacity benefits'!Z$38</f>
        <v>0</v>
      </c>
      <c r="AA21" s="298">
        <f>'Incapacity benefits'!AA$38</f>
        <v>0</v>
      </c>
      <c r="AB21" s="298">
        <f>'Incapacity benefits'!AB$38</f>
        <v>0</v>
      </c>
      <c r="AC21" s="298">
        <f>'Incapacity benefits'!AC$38</f>
        <v>0</v>
      </c>
      <c r="AD21" s="298">
        <f>'Incapacity benefits'!AD$38</f>
        <v>0</v>
      </c>
      <c r="AE21" s="298">
        <f>'Incapacity benefits'!AE$38</f>
        <v>0</v>
      </c>
      <c r="AF21" s="298">
        <f>'Incapacity benefits'!AF$38</f>
        <v>0</v>
      </c>
      <c r="AG21" s="298">
        <f>'Incapacity benefits'!AG$38</f>
        <v>0</v>
      </c>
      <c r="AH21" s="298">
        <f>'Incapacity benefits'!AH$38</f>
        <v>65.063615077455893</v>
      </c>
      <c r="AI21" s="298">
        <f>'Incapacity benefits'!AI$38</f>
        <v>79.479739700042487</v>
      </c>
      <c r="AJ21" s="298">
        <f>'Incapacity benefits'!AJ$38</f>
        <v>99.580834840251342</v>
      </c>
      <c r="AK21" s="298">
        <f>'Incapacity benefits'!AK$38</f>
        <v>118.59112985115947</v>
      </c>
      <c r="AL21" s="298">
        <f>'Incapacity benefits'!AL$38</f>
        <v>139.73920084720251</v>
      </c>
      <c r="AM21" s="298">
        <f>'Incapacity benefits'!AM$38</f>
        <v>164.50313614077683</v>
      </c>
      <c r="AN21" s="298">
        <f>'Incapacity benefits'!AN$38</f>
        <v>212.71284119727849</v>
      </c>
      <c r="AO21" s="298">
        <f>'Incapacity benefits'!AO$38</f>
        <v>238.91816166157855</v>
      </c>
      <c r="AP21" s="298">
        <f>'Incapacity benefits'!AP$38</f>
        <v>254.25078624505122</v>
      </c>
      <c r="AQ21" s="298">
        <f>'Incapacity benefits'!AQ$38</f>
        <v>261.22874343482823</v>
      </c>
      <c r="AR21" s="298">
        <f>'Incapacity benefits'!AR$38</f>
        <v>277.40848838548044</v>
      </c>
      <c r="AS21" s="298">
        <f>'Incapacity benefits'!AS$38</f>
        <v>301.45498962625896</v>
      </c>
      <c r="AT21" s="298">
        <f>'Incapacity benefits'!AT$38</f>
        <v>371.69112573456874</v>
      </c>
      <c r="AU21" s="298">
        <f>'Incapacity benefits'!AU$38</f>
        <v>518.375122512399</v>
      </c>
      <c r="AV21" s="298">
        <f>'Incapacity benefits'!AV$38</f>
        <v>547.65025616051685</v>
      </c>
      <c r="AW21" s="298">
        <f>'Incapacity benefits'!AW$38</f>
        <v>599.38952382356536</v>
      </c>
      <c r="AX21" s="298">
        <f>'Incapacity benefits'!AX$38</f>
        <v>668.19973532569691</v>
      </c>
      <c r="AY21" s="298">
        <f>'Incapacity benefits'!AY$38</f>
        <v>709.36948030254121</v>
      </c>
      <c r="AZ21" s="298">
        <f>'Incapacity benefits'!AZ$38</f>
        <v>801.06839642781028</v>
      </c>
      <c r="BA21" s="298">
        <f>'Incapacity benefits'!BA$38</f>
        <v>862.44303435481982</v>
      </c>
      <c r="BB21" s="298">
        <f>'Incapacity benefits'!BB$38</f>
        <v>840.04033176203689</v>
      </c>
      <c r="BC21" s="298">
        <f>'Incapacity benefits'!BC$38</f>
        <v>861.99389255607184</v>
      </c>
      <c r="BD21" s="298">
        <f>'Incapacity benefits'!BD$38</f>
        <v>851.15599999999995</v>
      </c>
      <c r="BE21" s="298">
        <f>'Incapacity benefits'!BE$38</f>
        <v>874.17398603512197</v>
      </c>
      <c r="BF21" s="298">
        <f>'Incapacity benefits'!BF$38</f>
        <v>794.99319101826757</v>
      </c>
      <c r="BG21" s="298">
        <f>'Incapacity benefits'!BG$38</f>
        <v>766.14312936370834</v>
      </c>
      <c r="BH21" s="298">
        <f>'Incapacity benefits'!BH$38</f>
        <v>794.12099999999998</v>
      </c>
      <c r="BI21" s="298">
        <f>'Incapacity benefits'!BI$38</f>
        <v>771.95111937118725</v>
      </c>
      <c r="BJ21" s="298">
        <f>'Incapacity benefits'!BJ$38</f>
        <v>768.33523924275994</v>
      </c>
      <c r="BK21" s="298">
        <f>'Incapacity benefits'!BK$38</f>
        <v>697.57744277639608</v>
      </c>
      <c r="BL21" s="298">
        <f>'Incapacity benefits'!BL$38</f>
        <v>711.89560463857492</v>
      </c>
      <c r="BM21" s="298">
        <f>'Incapacity benefits'!BM$38</f>
        <v>723.31083959144485</v>
      </c>
      <c r="BN21" s="298">
        <f>'Incapacity benefits'!BN$38</f>
        <v>718.27939070806326</v>
      </c>
      <c r="BO21" s="298">
        <f>'Incapacity benefits'!BO$38</f>
        <v>711.3639340066137</v>
      </c>
      <c r="BP21" s="298">
        <f>'Incapacity benefits'!BP$38</f>
        <v>727.39818972298963</v>
      </c>
      <c r="BQ21" s="298">
        <f>'Incapacity benefits'!BQ$38</f>
        <v>715.05321305721429</v>
      </c>
      <c r="BR21" s="298">
        <f>'Incapacity benefits'!BR$38</f>
        <v>596.85802620084485</v>
      </c>
      <c r="BS21" s="298">
        <f>'Incapacity benefits'!BS$38</f>
        <v>341.39509716401932</v>
      </c>
      <c r="BT21" s="298">
        <f>'Incapacity benefits'!BT$38</f>
        <v>113.98152528710739</v>
      </c>
      <c r="BU21" s="298">
        <f>'Incapacity benefits'!BU$38</f>
        <v>14.603759587950137</v>
      </c>
      <c r="BV21" s="298">
        <f>'Incapacity benefits'!BV$38</f>
        <v>1.2038047262866163</v>
      </c>
      <c r="BW21" s="298">
        <f>'Incapacity benefits'!BW$38</f>
        <v>0.27115140967569445</v>
      </c>
      <c r="BX21" s="298">
        <f>'Incapacity benefits'!BX$38</f>
        <v>0.15698976653150842</v>
      </c>
      <c r="BY21" s="298">
        <f>'Incapacity benefits'!BY$38</f>
        <v>0.13299450341598953</v>
      </c>
      <c r="BZ21" s="298">
        <f>'Incapacity benefits'!BZ$38</f>
        <v>0.11184386096372559</v>
      </c>
      <c r="CA21" s="298">
        <f>'Incapacity benefits'!CA$38</f>
        <v>4.9463362052783011E-2</v>
      </c>
      <c r="CB21" s="298">
        <f>'Incapacity benefits'!CB$38</f>
        <v>4.7104114406410511E-4</v>
      </c>
      <c r="CC21" s="298">
        <f>'Incapacity benefits'!CC$38</f>
        <v>4.0597483908354562E-4</v>
      </c>
      <c r="CD21" s="298">
        <f>'Incapacity benefits'!CD$38</f>
        <v>3.3684867032477778E-4</v>
      </c>
      <c r="CE21" s="298">
        <f>'Incapacity benefits'!CE$38</f>
        <v>3.3684867032477778E-4</v>
      </c>
      <c r="CF21" s="299">
        <f>'Incapacity benefits'!CF$38</f>
        <v>2.6976636863382659E-4</v>
      </c>
    </row>
    <row r="22" spans="1:84" ht="15.6">
      <c r="A22" s="295"/>
      <c r="B22" s="300" t="s">
        <v>314</v>
      </c>
      <c r="C22" s="297"/>
      <c r="D22" s="298">
        <f>'Incapacity benefits'!D$35</f>
        <v>0</v>
      </c>
      <c r="E22" s="298">
        <f>'Incapacity benefits'!E$35</f>
        <v>0</v>
      </c>
      <c r="F22" s="298">
        <f>'Incapacity benefits'!F$35</f>
        <v>0</v>
      </c>
      <c r="G22" s="298">
        <f>'Incapacity benefits'!G$35</f>
        <v>0</v>
      </c>
      <c r="H22" s="298">
        <f>'Incapacity benefits'!H$35</f>
        <v>0</v>
      </c>
      <c r="I22" s="298">
        <f>'Incapacity benefits'!I$35</f>
        <v>0</v>
      </c>
      <c r="J22" s="298">
        <f>'Incapacity benefits'!J$35</f>
        <v>0</v>
      </c>
      <c r="K22" s="298">
        <f>'Incapacity benefits'!K$35</f>
        <v>0</v>
      </c>
      <c r="L22" s="298">
        <f>'Incapacity benefits'!L$35</f>
        <v>0</v>
      </c>
      <c r="M22" s="298">
        <f>'Incapacity benefits'!M$35</f>
        <v>0</v>
      </c>
      <c r="N22" s="298">
        <f>'Incapacity benefits'!N$35</f>
        <v>0</v>
      </c>
      <c r="O22" s="298">
        <f>'Incapacity benefits'!O$35</f>
        <v>0</v>
      </c>
      <c r="P22" s="298">
        <f>'Incapacity benefits'!P$35</f>
        <v>0</v>
      </c>
      <c r="Q22" s="298">
        <f>'Incapacity benefits'!Q$35</f>
        <v>0</v>
      </c>
      <c r="R22" s="298">
        <f>'Incapacity benefits'!R$35</f>
        <v>0</v>
      </c>
      <c r="S22" s="298">
        <f>'Incapacity benefits'!S$35</f>
        <v>0</v>
      </c>
      <c r="T22" s="298">
        <f>'Incapacity benefits'!T$35</f>
        <v>0</v>
      </c>
      <c r="U22" s="298">
        <f>'Incapacity benefits'!U$35</f>
        <v>0</v>
      </c>
      <c r="V22" s="298">
        <f>'Incapacity benefits'!V$35</f>
        <v>0</v>
      </c>
      <c r="W22" s="298">
        <f>'Incapacity benefits'!W$35</f>
        <v>0</v>
      </c>
      <c r="X22" s="298">
        <f>'Incapacity benefits'!X$35</f>
        <v>0</v>
      </c>
      <c r="Y22" s="298">
        <f>'Incapacity benefits'!Y$35</f>
        <v>0</v>
      </c>
      <c r="Z22" s="298">
        <f>'Incapacity benefits'!Z$35</f>
        <v>0</v>
      </c>
      <c r="AA22" s="298">
        <f>'Incapacity benefits'!AA$35</f>
        <v>0</v>
      </c>
      <c r="AB22" s="298">
        <f>'Incapacity benefits'!AB$35</f>
        <v>0</v>
      </c>
      <c r="AC22" s="298">
        <f>'Incapacity benefits'!AC$35</f>
        <v>0</v>
      </c>
      <c r="AD22" s="298">
        <f>'Incapacity benefits'!AD$35</f>
        <v>0</v>
      </c>
      <c r="AE22" s="298">
        <f>'Incapacity benefits'!AE$35</f>
        <v>0</v>
      </c>
      <c r="AF22" s="298">
        <f>'Incapacity benefits'!AF$35</f>
        <v>0</v>
      </c>
      <c r="AG22" s="298">
        <f>'Incapacity benefits'!AG$35</f>
        <v>0</v>
      </c>
      <c r="AH22" s="298">
        <f>'Incapacity benefits'!AH$35</f>
        <v>692.06779661016947</v>
      </c>
      <c r="AI22" s="298">
        <f>'Incapacity benefits'!AI$35</f>
        <v>651.10284251412429</v>
      </c>
      <c r="AJ22" s="298">
        <f>'Incapacity benefits'!AJ$35</f>
        <v>650.38790467625904</v>
      </c>
      <c r="AK22" s="298">
        <f>'Incapacity benefits'!AK$35</f>
        <v>676.92556782599399</v>
      </c>
      <c r="AL22" s="298">
        <f>'Incapacity benefits'!AL$35</f>
        <v>552.13472446683784</v>
      </c>
      <c r="AM22" s="298">
        <f>'Incapacity benefits'!AM$35</f>
        <v>263.61462111751996</v>
      </c>
      <c r="AN22" s="298">
        <f>'Incapacity benefits'!AN$35</f>
        <v>276.69102132243557</v>
      </c>
      <c r="AO22" s="298">
        <f>'Incapacity benefits'!AO$35</f>
        <v>274.81545064377684</v>
      </c>
      <c r="AP22" s="298">
        <f>'Incapacity benefits'!AP$35</f>
        <v>178.54797979797979</v>
      </c>
      <c r="AQ22" s="298">
        <f>'Incapacity benefits'!AQ$35</f>
        <v>192.06056974676341</v>
      </c>
      <c r="AR22" s="298">
        <f>'Incapacity benefits'!AR$35</f>
        <v>190.63684421681606</v>
      </c>
      <c r="AS22" s="298">
        <f>'Incapacity benefits'!AS$35</f>
        <v>201.85271023236854</v>
      </c>
      <c r="AT22" s="298">
        <f>'Incapacity benefits'!AT$35</f>
        <v>214.42086405082213</v>
      </c>
      <c r="AU22" s="298">
        <f>'Incapacity benefits'!AU$35</f>
        <v>271.85824636591479</v>
      </c>
      <c r="AV22" s="298">
        <f>'Incapacity benefits'!AV$35</f>
        <v>362.03859649122808</v>
      </c>
      <c r="AW22" s="298">
        <f>'Incapacity benefits'!AW$35</f>
        <v>362.42036586127239</v>
      </c>
      <c r="AX22" s="298">
        <f>'Incapacity benefits'!AX$35</f>
        <v>340.62348754448396</v>
      </c>
      <c r="AY22" s="298">
        <f>'Incapacity benefits'!AY$35</f>
        <v>11.957295373665481</v>
      </c>
      <c r="AZ22" s="298">
        <f>'Incapacity benefits'!AZ$35</f>
        <v>0</v>
      </c>
      <c r="BA22" s="298">
        <f>'Incapacity benefits'!BA$35</f>
        <v>0</v>
      </c>
      <c r="BB22" s="298">
        <f>'Incapacity benefits'!BB$35</f>
        <v>0</v>
      </c>
      <c r="BC22" s="298">
        <f>'Incapacity benefits'!BC$35</f>
        <v>0</v>
      </c>
      <c r="BD22" s="298">
        <f>'Incapacity benefits'!BD$35</f>
        <v>0</v>
      </c>
      <c r="BE22" s="298">
        <f>'Incapacity benefits'!BE$35</f>
        <v>0</v>
      </c>
      <c r="BF22" s="298">
        <f>'Incapacity benefits'!BF$35</f>
        <v>0</v>
      </c>
      <c r="BG22" s="298">
        <f>'Incapacity benefits'!BG$35</f>
        <v>0</v>
      </c>
      <c r="BH22" s="298">
        <f>'Incapacity benefits'!BH$35</f>
        <v>0</v>
      </c>
      <c r="BI22" s="298">
        <f>'Incapacity benefits'!BI$35</f>
        <v>0</v>
      </c>
      <c r="BJ22" s="298">
        <f>'Incapacity benefits'!BJ$35</f>
        <v>0</v>
      </c>
      <c r="BK22" s="298">
        <f>'Incapacity benefits'!BK$35</f>
        <v>0</v>
      </c>
      <c r="BL22" s="298">
        <f>'Incapacity benefits'!BL$35</f>
        <v>0</v>
      </c>
      <c r="BM22" s="298">
        <f>'Incapacity benefits'!BM$35</f>
        <v>0</v>
      </c>
      <c r="BN22" s="298">
        <f>'Incapacity benefits'!BN$35</f>
        <v>0</v>
      </c>
      <c r="BO22" s="298">
        <f>'Incapacity benefits'!BO$35</f>
        <v>0</v>
      </c>
      <c r="BP22" s="298">
        <f>'Incapacity benefits'!BP$35</f>
        <v>0</v>
      </c>
      <c r="BQ22" s="298">
        <f>'Incapacity benefits'!BQ$35</f>
        <v>0</v>
      </c>
      <c r="BR22" s="298">
        <f>'Incapacity benefits'!BR$35</f>
        <v>0</v>
      </c>
      <c r="BS22" s="298">
        <f>'Incapacity benefits'!BS$35</f>
        <v>0</v>
      </c>
      <c r="BT22" s="298">
        <f>'Incapacity benefits'!BT$35</f>
        <v>0</v>
      </c>
      <c r="BU22" s="298">
        <f>'Incapacity benefits'!BU$35</f>
        <v>0</v>
      </c>
      <c r="BV22" s="298">
        <f>'Incapacity benefits'!BV$35</f>
        <v>0</v>
      </c>
      <c r="BW22" s="298">
        <f>'Incapacity benefits'!BW$35</f>
        <v>0</v>
      </c>
      <c r="BX22" s="298">
        <f>'Incapacity benefits'!BX$35</f>
        <v>0</v>
      </c>
      <c r="BY22" s="298">
        <f>'Incapacity benefits'!BY$35</f>
        <v>0</v>
      </c>
      <c r="BZ22" s="298">
        <f>'Incapacity benefits'!BZ$35</f>
        <v>0</v>
      </c>
      <c r="CA22" s="298">
        <f>'Incapacity benefits'!CA$35</f>
        <v>0</v>
      </c>
      <c r="CB22" s="298">
        <f>'Incapacity benefits'!CB$35</f>
        <v>0</v>
      </c>
      <c r="CC22" s="298">
        <f>'Incapacity benefits'!CC$35</f>
        <v>0</v>
      </c>
      <c r="CD22" s="298">
        <f>'Incapacity benefits'!CD$35</f>
        <v>0</v>
      </c>
      <c r="CE22" s="298">
        <f>'Incapacity benefits'!CE$35</f>
        <v>0</v>
      </c>
      <c r="CF22" s="299">
        <f>'Incapacity benefits'!CF$35</f>
        <v>0</v>
      </c>
    </row>
    <row r="23" spans="1:84" ht="15.6">
      <c r="A23" s="295"/>
      <c r="B23" s="300" t="s">
        <v>512</v>
      </c>
      <c r="C23" s="301" t="s">
        <v>513</v>
      </c>
      <c r="D23" s="298">
        <f>'Table 4'!D$34</f>
        <v>0</v>
      </c>
      <c r="E23" s="298">
        <f>'Table 4'!E$34</f>
        <v>0</v>
      </c>
      <c r="F23" s="298">
        <f>'Table 4'!F$34</f>
        <v>0</v>
      </c>
      <c r="G23" s="298">
        <f>'Table 4'!G$34</f>
        <v>0</v>
      </c>
      <c r="H23" s="298">
        <f>'Table 4'!H$34</f>
        <v>0</v>
      </c>
      <c r="I23" s="298">
        <f>'Table 4'!I$34</f>
        <v>0</v>
      </c>
      <c r="J23" s="298">
        <f>'Table 4'!J$34</f>
        <v>0</v>
      </c>
      <c r="K23" s="298">
        <f>'Table 4'!K$34</f>
        <v>0</v>
      </c>
      <c r="L23" s="298">
        <f>'Table 4'!L$34</f>
        <v>0</v>
      </c>
      <c r="M23" s="298">
        <f>'Table 4'!M$34</f>
        <v>0</v>
      </c>
      <c r="N23" s="298">
        <f>'Table 4'!N$34</f>
        <v>0</v>
      </c>
      <c r="O23" s="298">
        <f>'Table 4'!O$34</f>
        <v>0</v>
      </c>
      <c r="P23" s="298">
        <f>'Table 4'!P$34</f>
        <v>0</v>
      </c>
      <c r="Q23" s="298">
        <f>'Table 4'!Q$34</f>
        <v>0</v>
      </c>
      <c r="R23" s="298">
        <f>'Table 4'!R$34</f>
        <v>0</v>
      </c>
      <c r="S23" s="298">
        <f>'Table 4'!S$34</f>
        <v>0</v>
      </c>
      <c r="T23" s="298">
        <f>'Table 4'!T$34</f>
        <v>0</v>
      </c>
      <c r="U23" s="298">
        <f>'Table 4'!U$34</f>
        <v>0</v>
      </c>
      <c r="V23" s="298">
        <f>'Table 4'!V$34</f>
        <v>0</v>
      </c>
      <c r="W23" s="298">
        <f>'Table 4'!W$34</f>
        <v>0</v>
      </c>
      <c r="X23" s="298">
        <f>'Table 4'!X$34</f>
        <v>0</v>
      </c>
      <c r="Y23" s="298">
        <f>'Table 4'!Y$34</f>
        <v>0</v>
      </c>
      <c r="Z23" s="298">
        <f>'Table 4'!Z$34</f>
        <v>0</v>
      </c>
      <c r="AA23" s="298">
        <f>'Table 4'!AA$34</f>
        <v>0</v>
      </c>
      <c r="AB23" s="298">
        <f>'Table 4'!AB$34</f>
        <v>0</v>
      </c>
      <c r="AC23" s="298">
        <f>'Table 4'!AC$34</f>
        <v>0</v>
      </c>
      <c r="AD23" s="298">
        <f>'Table 4'!AD$34</f>
        <v>0</v>
      </c>
      <c r="AE23" s="298">
        <f>'Table 4'!AE$34</f>
        <v>0</v>
      </c>
      <c r="AF23" s="298">
        <f>'Table 4'!AF$34</f>
        <v>0</v>
      </c>
      <c r="AG23" s="298">
        <f>'Table 4'!AG$34</f>
        <v>0</v>
      </c>
      <c r="AH23" s="298">
        <f>'Table 4'!AH$34</f>
        <v>0</v>
      </c>
      <c r="AI23" s="298">
        <f>'Table 4'!AI$34</f>
        <v>0</v>
      </c>
      <c r="AJ23" s="298">
        <f>'Table 4'!AJ$34</f>
        <v>0</v>
      </c>
      <c r="AK23" s="298">
        <f>'Table 4'!AK$34</f>
        <v>0</v>
      </c>
      <c r="AL23" s="298">
        <f>'Table 4'!AL$34</f>
        <v>0</v>
      </c>
      <c r="AM23" s="298">
        <f>'Table 4'!AM$34</f>
        <v>0</v>
      </c>
      <c r="AN23" s="298">
        <f>'Table 4'!AN$34</f>
        <v>0</v>
      </c>
      <c r="AO23" s="298">
        <f>'Table 4'!AO$34</f>
        <v>0</v>
      </c>
      <c r="AP23" s="298">
        <f>'Table 4'!AP$34</f>
        <v>0</v>
      </c>
      <c r="AQ23" s="298">
        <f>'Table 4'!AQ$34</f>
        <v>0</v>
      </c>
      <c r="AR23" s="298">
        <f>'Table 4'!AR$34</f>
        <v>0</v>
      </c>
      <c r="AS23" s="298">
        <f>'Table 4'!AS$34</f>
        <v>0</v>
      </c>
      <c r="AT23" s="298">
        <f>'Table 4'!AT$34</f>
        <v>0</v>
      </c>
      <c r="AU23" s="298">
        <f>'Table 4'!AU$34</f>
        <v>0</v>
      </c>
      <c r="AV23" s="298">
        <f>'Table 4'!AV$34</f>
        <v>0</v>
      </c>
      <c r="AW23" s="298">
        <f>'Table 4'!AW$34</f>
        <v>0</v>
      </c>
      <c r="AX23" s="298">
        <f>'Table 4'!AX$34</f>
        <v>0</v>
      </c>
      <c r="AY23" s="298">
        <f>'Table 4'!AY$34</f>
        <v>0</v>
      </c>
      <c r="AZ23" s="298">
        <f>'Table 4'!AZ$34</f>
        <v>0</v>
      </c>
      <c r="BA23" s="298">
        <f>'Table 4'!BA$34</f>
        <v>0</v>
      </c>
      <c r="BB23" s="298">
        <f>'Table 4'!BB$34</f>
        <v>0</v>
      </c>
      <c r="BC23" s="298">
        <f>'Table 4'!BC$34</f>
        <v>0</v>
      </c>
      <c r="BD23" s="298">
        <f>'Table 4'!BD$34</f>
        <v>0</v>
      </c>
      <c r="BE23" s="298">
        <f>'Table 4'!BE$34</f>
        <v>0</v>
      </c>
      <c r="BF23" s="298">
        <f>'Table 4'!BF$34</f>
        <v>0</v>
      </c>
      <c r="BG23" s="298">
        <f>'Table 4'!BG$34</f>
        <v>0</v>
      </c>
      <c r="BH23" s="298">
        <f>'Table 4'!BH$34</f>
        <v>0</v>
      </c>
      <c r="BI23" s="298">
        <f>'Table 4'!BI$34</f>
        <v>0</v>
      </c>
      <c r="BJ23" s="298">
        <f>'Table 4'!BJ$34</f>
        <v>0</v>
      </c>
      <c r="BK23" s="298">
        <f>'Table 4'!BK$34</f>
        <v>0</v>
      </c>
      <c r="BL23" s="298">
        <f>'Table 4'!BL$34</f>
        <v>0</v>
      </c>
      <c r="BM23" s="298">
        <f>'Table 4'!BM$34</f>
        <v>0</v>
      </c>
      <c r="BN23" s="298">
        <f>'Table 4'!BN$34</f>
        <v>0</v>
      </c>
      <c r="BO23" s="298">
        <f>'Table 4'!BO$34</f>
        <v>0</v>
      </c>
      <c r="BP23" s="298">
        <f>'Table 4'!BP$34</f>
        <v>0</v>
      </c>
      <c r="BQ23" s="298">
        <f>'Table 4'!BQ$34</f>
        <v>0</v>
      </c>
      <c r="BR23" s="298">
        <f>'Table 4'!BR$34</f>
        <v>8.5842064338530673</v>
      </c>
      <c r="BS23" s="298">
        <f>'Table 4'!BS$34</f>
        <v>15.913092580289941</v>
      </c>
      <c r="BT23" s="298">
        <f>'Table 4'!BT$34</f>
        <v>216.88252404106768</v>
      </c>
      <c r="BU23" s="298">
        <f>'Table 4'!BU$34</f>
        <v>413.66593266033817</v>
      </c>
      <c r="BV23" s="298">
        <f>'Table 4'!BV$34</f>
        <v>1125.1525304895706</v>
      </c>
      <c r="BW23" s="298">
        <f>'Table 4'!BW$34</f>
        <v>3375.0910555535684</v>
      </c>
      <c r="BX23" s="298">
        <f>'Table 4'!BX$34</f>
        <v>5889.0626066096038</v>
      </c>
      <c r="BY23" s="298">
        <f>'Table 4'!BY$34</f>
        <v>8225.035058370162</v>
      </c>
      <c r="BZ23" s="298">
        <f>'Table 4'!BZ$34</f>
        <v>9700.0837097361291</v>
      </c>
      <c r="CA23" s="298">
        <f>'Table 4'!CA$34</f>
        <v>12853.598366082848</v>
      </c>
      <c r="CB23" s="298">
        <f>'Table 4'!CB$34</f>
        <v>15716.552768169035</v>
      </c>
      <c r="CC23" s="298">
        <f>'Table 4'!CC$34</f>
        <v>18562.329909278837</v>
      </c>
      <c r="CD23" s="298">
        <f>'Table 4'!CD$34</f>
        <v>20303.578810114937</v>
      </c>
      <c r="CE23" s="298">
        <f>'Table 4'!CE$34</f>
        <v>21612.14266254117</v>
      </c>
      <c r="CF23" s="299">
        <f>'Table 4'!CF$34</f>
        <v>24151.786142946978</v>
      </c>
    </row>
    <row r="24" spans="1:84" ht="27" customHeight="1">
      <c r="A24" s="295"/>
      <c r="B24" s="296" t="s">
        <v>482</v>
      </c>
      <c r="C24" s="297"/>
      <c r="D24" s="298">
        <f>SUM(D25:D27)</f>
        <v>0</v>
      </c>
      <c r="E24" s="298">
        <f t="shared" ref="E24:BP24" si="12">SUM(E25:E27)</f>
        <v>0</v>
      </c>
      <c r="F24" s="298">
        <f t="shared" si="12"/>
        <v>0</v>
      </c>
      <c r="G24" s="298">
        <f t="shared" si="12"/>
        <v>0</v>
      </c>
      <c r="H24" s="298">
        <f t="shared" si="12"/>
        <v>0</v>
      </c>
      <c r="I24" s="298">
        <f t="shared" si="12"/>
        <v>0</v>
      </c>
      <c r="J24" s="298">
        <f t="shared" si="12"/>
        <v>0</v>
      </c>
      <c r="K24" s="298">
        <f t="shared" si="12"/>
        <v>0</v>
      </c>
      <c r="L24" s="298">
        <f t="shared" si="12"/>
        <v>0</v>
      </c>
      <c r="M24" s="298">
        <f t="shared" si="12"/>
        <v>0</v>
      </c>
      <c r="N24" s="298">
        <f t="shared" si="12"/>
        <v>0</v>
      </c>
      <c r="O24" s="298">
        <f t="shared" si="12"/>
        <v>0</v>
      </c>
      <c r="P24" s="298">
        <f t="shared" si="12"/>
        <v>0</v>
      </c>
      <c r="Q24" s="298">
        <f t="shared" si="12"/>
        <v>0</v>
      </c>
      <c r="R24" s="298">
        <f t="shared" si="12"/>
        <v>0</v>
      </c>
      <c r="S24" s="298">
        <f t="shared" si="12"/>
        <v>0</v>
      </c>
      <c r="T24" s="298">
        <f t="shared" si="12"/>
        <v>0</v>
      </c>
      <c r="U24" s="298">
        <f t="shared" si="12"/>
        <v>0</v>
      </c>
      <c r="V24" s="298">
        <f t="shared" si="12"/>
        <v>0</v>
      </c>
      <c r="W24" s="298">
        <f t="shared" si="12"/>
        <v>0</v>
      </c>
      <c r="X24" s="298">
        <f t="shared" si="12"/>
        <v>0</v>
      </c>
      <c r="Y24" s="298">
        <f t="shared" si="12"/>
        <v>0</v>
      </c>
      <c r="Z24" s="298">
        <f t="shared" si="12"/>
        <v>2.8</v>
      </c>
      <c r="AA24" s="298">
        <f t="shared" si="12"/>
        <v>2.9</v>
      </c>
      <c r="AB24" s="298">
        <f t="shared" si="12"/>
        <v>2.9</v>
      </c>
      <c r="AC24" s="298">
        <f t="shared" si="12"/>
        <v>3</v>
      </c>
      <c r="AD24" s="298">
        <f t="shared" si="12"/>
        <v>3.5</v>
      </c>
      <c r="AE24" s="298">
        <f t="shared" si="12"/>
        <v>4</v>
      </c>
      <c r="AF24" s="298">
        <f t="shared" si="12"/>
        <v>4</v>
      </c>
      <c r="AG24" s="298">
        <f t="shared" si="12"/>
        <v>4.5</v>
      </c>
      <c r="AH24" s="298">
        <f t="shared" si="12"/>
        <v>161.73750043946862</v>
      </c>
      <c r="AI24" s="298">
        <f t="shared" si="12"/>
        <v>181.19930304374824</v>
      </c>
      <c r="AJ24" s="298">
        <f t="shared" si="12"/>
        <v>207.23872922573543</v>
      </c>
      <c r="AK24" s="298">
        <f t="shared" si="12"/>
        <v>229.22300541816915</v>
      </c>
      <c r="AL24" s="298">
        <f t="shared" si="12"/>
        <v>237.82502414359607</v>
      </c>
      <c r="AM24" s="298">
        <f t="shared" si="12"/>
        <v>263.29748759525484</v>
      </c>
      <c r="AN24" s="298">
        <f t="shared" si="12"/>
        <v>280.03659140788017</v>
      </c>
      <c r="AO24" s="298">
        <f t="shared" si="12"/>
        <v>303.19546442134015</v>
      </c>
      <c r="AP24" s="298">
        <f t="shared" si="12"/>
        <v>298.81489967459271</v>
      </c>
      <c r="AQ24" s="298">
        <f t="shared" si="12"/>
        <v>306.83950617311092</v>
      </c>
      <c r="AR24" s="298">
        <f t="shared" si="12"/>
        <v>302.19593117391207</v>
      </c>
      <c r="AS24" s="298">
        <f t="shared" si="12"/>
        <v>317.85822245272215</v>
      </c>
      <c r="AT24" s="298">
        <f t="shared" si="12"/>
        <v>348.66984352187495</v>
      </c>
      <c r="AU24" s="298">
        <f t="shared" si="12"/>
        <v>396.66213285957724</v>
      </c>
      <c r="AV24" s="298">
        <f t="shared" si="12"/>
        <v>399.51533573963235</v>
      </c>
      <c r="AW24" s="298">
        <f t="shared" si="12"/>
        <v>402.25121585872171</v>
      </c>
      <c r="AX24" s="298">
        <f t="shared" si="12"/>
        <v>421.20154669082063</v>
      </c>
      <c r="AY24" s="298">
        <f t="shared" si="12"/>
        <v>436.36725298340411</v>
      </c>
      <c r="AZ24" s="298">
        <f t="shared" si="12"/>
        <v>458.99338593739583</v>
      </c>
      <c r="BA24" s="298">
        <f t="shared" si="12"/>
        <v>461.28420947497807</v>
      </c>
      <c r="BB24" s="298">
        <f t="shared" si="12"/>
        <v>472.51720492423391</v>
      </c>
      <c r="BC24" s="298">
        <f t="shared" si="12"/>
        <v>465.44604660798586</v>
      </c>
      <c r="BD24" s="298">
        <f t="shared" si="12"/>
        <v>456.483</v>
      </c>
      <c r="BE24" s="298">
        <f t="shared" si="12"/>
        <v>465.81517196123633</v>
      </c>
      <c r="BF24" s="298">
        <f t="shared" si="12"/>
        <v>459.86098397608805</v>
      </c>
      <c r="BG24" s="298">
        <f t="shared" si="12"/>
        <v>474.08928444871651</v>
      </c>
      <c r="BH24" s="298">
        <f t="shared" si="12"/>
        <v>464.36799999999999</v>
      </c>
      <c r="BI24" s="298">
        <f t="shared" si="12"/>
        <v>457.05108711905029</v>
      </c>
      <c r="BJ24" s="298">
        <f t="shared" si="12"/>
        <v>449.82467542373149</v>
      </c>
      <c r="BK24" s="298">
        <f t="shared" si="12"/>
        <v>423.07557421483176</v>
      </c>
      <c r="BL24" s="298">
        <f t="shared" si="12"/>
        <v>351.82365625768108</v>
      </c>
      <c r="BM24" s="298">
        <f t="shared" si="12"/>
        <v>356.74274253656409</v>
      </c>
      <c r="BN24" s="298">
        <f t="shared" si="12"/>
        <v>403.58508928024094</v>
      </c>
      <c r="BO24" s="298">
        <f t="shared" si="12"/>
        <v>392.86659263963156</v>
      </c>
      <c r="BP24" s="298">
        <f t="shared" si="12"/>
        <v>389.19540725625785</v>
      </c>
      <c r="BQ24" s="298">
        <f t="shared" ref="BQ24:CD24" si="13">SUM(BQ25:BQ27)</f>
        <v>374.71814512820708</v>
      </c>
      <c r="BR24" s="298">
        <f t="shared" si="13"/>
        <v>367.9651481339838</v>
      </c>
      <c r="BS24" s="298">
        <f t="shared" si="13"/>
        <v>347.06810652424377</v>
      </c>
      <c r="BT24" s="298">
        <f t="shared" si="13"/>
        <v>355.36760879671732</v>
      </c>
      <c r="BU24" s="298">
        <f t="shared" si="13"/>
        <v>339.65309242577848</v>
      </c>
      <c r="BV24" s="298">
        <f t="shared" si="13"/>
        <v>331.50198913268781</v>
      </c>
      <c r="BW24" s="298">
        <f t="shared" si="13"/>
        <v>328.75344742687969</v>
      </c>
      <c r="BX24" s="298">
        <f t="shared" si="13"/>
        <v>287.56385817781126</v>
      </c>
      <c r="BY24" s="298">
        <f t="shared" si="13"/>
        <v>272.96794640615309</v>
      </c>
      <c r="BZ24" s="298">
        <f t="shared" si="13"/>
        <v>260.72082727047149</v>
      </c>
      <c r="CA24" s="298">
        <f t="shared" si="13"/>
        <v>262.76814508968044</v>
      </c>
      <c r="CB24" s="298">
        <f t="shared" si="13"/>
        <v>260.73573831787087</v>
      </c>
      <c r="CC24" s="298">
        <f t="shared" si="13"/>
        <v>248.2873846345388</v>
      </c>
      <c r="CD24" s="298">
        <f t="shared" si="13"/>
        <v>238.55679184235174</v>
      </c>
      <c r="CE24" s="298">
        <f>SUM(CE25:CE27)</f>
        <v>235.45602533436499</v>
      </c>
      <c r="CF24" s="299">
        <f>SUM(CF25:CF27)</f>
        <v>225.53911202999609</v>
      </c>
    </row>
    <row r="25" spans="1:84" ht="15.6">
      <c r="A25" s="295"/>
      <c r="B25" s="300" t="s">
        <v>483</v>
      </c>
      <c r="C25" s="297"/>
      <c r="D25" s="298">
        <f>'Industrial injuries benefits'!D$11</f>
        <v>0</v>
      </c>
      <c r="E25" s="298">
        <f>'Industrial injuries benefits'!E$11</f>
        <v>0</v>
      </c>
      <c r="F25" s="298">
        <f>'Industrial injuries benefits'!F$11</f>
        <v>0</v>
      </c>
      <c r="G25" s="298">
        <f>'Industrial injuries benefits'!G$11</f>
        <v>0</v>
      </c>
      <c r="H25" s="298">
        <f>'Industrial injuries benefits'!H$11</f>
        <v>0</v>
      </c>
      <c r="I25" s="298">
        <f>'Industrial injuries benefits'!I$11</f>
        <v>0</v>
      </c>
      <c r="J25" s="298">
        <f>'Industrial injuries benefits'!J$11</f>
        <v>0</v>
      </c>
      <c r="K25" s="298">
        <f>'Industrial injuries benefits'!K$11</f>
        <v>0</v>
      </c>
      <c r="L25" s="298">
        <f>'Industrial injuries benefits'!L$11</f>
        <v>0</v>
      </c>
      <c r="M25" s="298">
        <f>'Industrial injuries benefits'!M$11</f>
        <v>0</v>
      </c>
      <c r="N25" s="298">
        <f>'Industrial injuries benefits'!N$11</f>
        <v>0</v>
      </c>
      <c r="O25" s="298">
        <f>'Industrial injuries benefits'!O$11</f>
        <v>0</v>
      </c>
      <c r="P25" s="298">
        <f>'Industrial injuries benefits'!P$11</f>
        <v>0</v>
      </c>
      <c r="Q25" s="298">
        <f>'Industrial injuries benefits'!Q$11</f>
        <v>0</v>
      </c>
      <c r="R25" s="298">
        <f>'Industrial injuries benefits'!R$11</f>
        <v>0</v>
      </c>
      <c r="S25" s="298">
        <f>'Industrial injuries benefits'!S$11</f>
        <v>0</v>
      </c>
      <c r="T25" s="298">
        <f>'Industrial injuries benefits'!T$11</f>
        <v>0</v>
      </c>
      <c r="U25" s="298">
        <f>'Industrial injuries benefits'!U$11</f>
        <v>0</v>
      </c>
      <c r="V25" s="298">
        <f>'Industrial injuries benefits'!V$11</f>
        <v>0</v>
      </c>
      <c r="W25" s="298">
        <f>'Industrial injuries benefits'!W$11</f>
        <v>0</v>
      </c>
      <c r="X25" s="298">
        <f>'Industrial injuries benefits'!X$11</f>
        <v>0</v>
      </c>
      <c r="Y25" s="298">
        <f>'Industrial injuries benefits'!Y$11</f>
        <v>0</v>
      </c>
      <c r="Z25" s="298">
        <f>'Industrial injuries benefits'!Z$11</f>
        <v>0</v>
      </c>
      <c r="AA25" s="298">
        <f>'Industrial injuries benefits'!AA$11</f>
        <v>0</v>
      </c>
      <c r="AB25" s="298">
        <f>'Industrial injuries benefits'!AB$11</f>
        <v>0</v>
      </c>
      <c r="AC25" s="298">
        <f>'Industrial injuries benefits'!AC$11</f>
        <v>0</v>
      </c>
      <c r="AD25" s="298">
        <f>'Industrial injuries benefits'!AD$11</f>
        <v>0</v>
      </c>
      <c r="AE25" s="298">
        <f>'Industrial injuries benefits'!AE$11</f>
        <v>0</v>
      </c>
      <c r="AF25" s="298">
        <f>'Industrial injuries benefits'!AF$11</f>
        <v>0</v>
      </c>
      <c r="AG25" s="298">
        <f>'Industrial injuries benefits'!AG$11</f>
        <v>0</v>
      </c>
      <c r="AH25" s="298">
        <f>'Industrial injuries benefits'!AH$11</f>
        <v>5.8755802207076453</v>
      </c>
      <c r="AI25" s="298">
        <f>'Industrial injuries benefits'!AI$11</f>
        <v>6.6100277482961012</v>
      </c>
      <c r="AJ25" s="298">
        <f>'Industrial injuries benefits'!AJ$11</f>
        <v>7.7116990396787841</v>
      </c>
      <c r="AK25" s="298">
        <f>'Industrial injuries benefits'!AK$11</f>
        <v>8.6297584491643544</v>
      </c>
      <c r="AL25" s="298">
        <f>'Industrial injuries benefits'!AL$11</f>
        <v>9.3642059767528103</v>
      </c>
      <c r="AM25" s="298">
        <f>'Industrial injuries benefits'!AM$11</f>
        <v>9.9150416224441535</v>
      </c>
      <c r="AN25" s="298">
        <f>'Industrial injuries benefits'!AN$11</f>
        <v>10.098653504341266</v>
      </c>
      <c r="AO25" s="298">
        <f>'Industrial injuries benefits'!AO$11</f>
        <v>10.649489150032608</v>
      </c>
      <c r="AP25" s="298">
        <f>'Industrial injuries benefits'!AP$11</f>
        <v>11.200324795723949</v>
      </c>
      <c r="AQ25" s="298">
        <f>'Industrial injuries benefits'!AQ$11</f>
        <v>10.372602432131758</v>
      </c>
      <c r="AR25" s="298">
        <f>'Industrial injuries benefits'!AR$11</f>
        <v>10.761492397989846</v>
      </c>
      <c r="AS25" s="298">
        <f>'Industrial injuries benefits'!AS$11</f>
        <v>10.895345459892843</v>
      </c>
      <c r="AT25" s="298">
        <f>'Industrial injuries benefits'!AT$11</f>
        <v>11.056373080316611</v>
      </c>
      <c r="AU25" s="298">
        <f>'Industrial injuries benefits'!AU$11</f>
        <v>11.751711277060982</v>
      </c>
      <c r="AV25" s="298">
        <f>'Industrial injuries benefits'!AV$11</f>
        <v>10.740101662601536</v>
      </c>
      <c r="AW25" s="298">
        <f>'Industrial injuries benefits'!AW$11</f>
        <v>10.867560615178869</v>
      </c>
      <c r="AX25" s="298">
        <f>'Industrial injuries benefits'!AX$11</f>
        <v>8.9144351893882074</v>
      </c>
      <c r="AY25" s="298">
        <f>'Industrial injuries benefits'!AY$11</f>
        <v>8.2866278477680808</v>
      </c>
      <c r="AZ25" s="298">
        <f>'Industrial injuries benefits'!AZ$11</f>
        <v>7.7611274445963527</v>
      </c>
      <c r="BA25" s="298">
        <f>'Industrial injuries benefits'!BA$11</f>
        <v>6.8913768673835412</v>
      </c>
      <c r="BB25" s="298">
        <f>'Industrial injuries benefits'!BB$11</f>
        <v>6.0945233728261901</v>
      </c>
      <c r="BC25" s="298">
        <f>'Industrial injuries benefits'!BC$11</f>
        <v>6.0057435125149512</v>
      </c>
      <c r="BD25" s="298">
        <f>'Industrial injuries benefits'!BD$11</f>
        <v>5.2120000000000033</v>
      </c>
      <c r="BE25" s="298">
        <f>'Industrial injuries benefits'!BE$11</f>
        <v>5.213000000000001</v>
      </c>
      <c r="BF25" s="298">
        <f>'Industrial injuries benefits'!BF$11</f>
        <v>4.7798173643700785</v>
      </c>
      <c r="BG25" s="298">
        <f>'Industrial injuries benefits'!BG$11</f>
        <v>3.6967457020200758</v>
      </c>
      <c r="BH25" s="298">
        <f>'Industrial injuries benefits'!BH$11</f>
        <v>3.266</v>
      </c>
      <c r="BI25" s="298">
        <f>'Industrial injuries benefits'!BI$11</f>
        <v>6.1911786786786775</v>
      </c>
      <c r="BJ25" s="298">
        <f>'Industrial injuries benefits'!BJ$11</f>
        <v>5.6055504291845493</v>
      </c>
      <c r="BK25" s="298">
        <f>'Industrial injuries benefits'!BK$11</f>
        <v>5.6746798378225547</v>
      </c>
      <c r="BL25" s="298">
        <f>'Industrial injuries benefits'!BL$11</f>
        <v>2.1965525831999999</v>
      </c>
      <c r="BM25" s="298">
        <f>'Industrial injuries benefits'!BM$11</f>
        <v>1.8406603625641045</v>
      </c>
      <c r="BN25" s="298">
        <f>'Industrial injuries benefits'!BN$11</f>
        <v>1.6231135700409567</v>
      </c>
      <c r="BO25" s="298">
        <f>'Industrial injuries benefits'!BO$11</f>
        <v>1.448690672492809</v>
      </c>
      <c r="BP25" s="298">
        <f>'Industrial injuries benefits'!BP$11</f>
        <v>1.2921065736641424</v>
      </c>
      <c r="BQ25" s="298">
        <f>'Industrial injuries benefits'!BQ$11</f>
        <v>1.3134113182071192</v>
      </c>
      <c r="BR25" s="298">
        <f>'Industrial injuries benefits'!BR$11</f>
        <v>1.2081481339837865</v>
      </c>
      <c r="BS25" s="298">
        <f>'Industrial injuries benefits'!BS$11</f>
        <v>1.0813523540077929</v>
      </c>
      <c r="BT25" s="298">
        <f>'Industrial injuries benefits'!BT$11</f>
        <v>1.0297670745376626</v>
      </c>
      <c r="BU25" s="298">
        <f>'Industrial injuries benefits'!BU$11</f>
        <v>0.98217161277972498</v>
      </c>
      <c r="BV25" s="298">
        <f>'Industrial injuries benefits'!BV$11</f>
        <v>0.95287536348174917</v>
      </c>
      <c r="BW25" s="298">
        <f>'Industrial injuries benefits'!BW$11</f>
        <v>0.9080634741339052</v>
      </c>
      <c r="BX25" s="298">
        <f>'Industrial injuries benefits'!BX$11</f>
        <v>0.71119116000620053</v>
      </c>
      <c r="BY25" s="298">
        <f>'Industrial injuries benefits'!BY$11</f>
        <v>0.59925794662670728</v>
      </c>
      <c r="BZ25" s="298">
        <f>'Industrial injuries benefits'!BZ$11</f>
        <v>0.46497782995955561</v>
      </c>
      <c r="CA25" s="298">
        <f>'Industrial injuries benefits'!CA$11</f>
        <v>0.34784252842872143</v>
      </c>
      <c r="CB25" s="298">
        <f>'Industrial injuries benefits'!CB$11</f>
        <v>0.27573451228601581</v>
      </c>
      <c r="CC25" s="298">
        <f>'Industrial injuries benefits'!CC$11</f>
        <v>0.20589035607492287</v>
      </c>
      <c r="CD25" s="298">
        <f>'Industrial injuries benefits'!CD$11</f>
        <v>0.16434307365632739</v>
      </c>
      <c r="CE25" s="298">
        <f>'Industrial injuries benefits'!CE$11</f>
        <v>0.13760954126601158</v>
      </c>
      <c r="CF25" s="299">
        <f>'Industrial injuries benefits'!CF$11</f>
        <v>0.10453599990345251</v>
      </c>
    </row>
    <row r="26" spans="1:84" ht="15.6">
      <c r="A26" s="295"/>
      <c r="B26" s="300" t="s">
        <v>484</v>
      </c>
      <c r="C26" s="297"/>
      <c r="D26" s="298">
        <f>'Industrial injuries benefits'!D$7</f>
        <v>0</v>
      </c>
      <c r="E26" s="298">
        <f>'Industrial injuries benefits'!E$7</f>
        <v>0</v>
      </c>
      <c r="F26" s="298">
        <f>'Industrial injuries benefits'!F$7</f>
        <v>0</v>
      </c>
      <c r="G26" s="298">
        <f>'Industrial injuries benefits'!G$7</f>
        <v>0</v>
      </c>
      <c r="H26" s="298">
        <f>'Industrial injuries benefits'!H$7</f>
        <v>0</v>
      </c>
      <c r="I26" s="298">
        <f>'Industrial injuries benefits'!I$7</f>
        <v>0</v>
      </c>
      <c r="J26" s="298">
        <f>'Industrial injuries benefits'!J$7</f>
        <v>0</v>
      </c>
      <c r="K26" s="298">
        <f>'Industrial injuries benefits'!K$7</f>
        <v>0</v>
      </c>
      <c r="L26" s="298">
        <f>'Industrial injuries benefits'!L$7</f>
        <v>0</v>
      </c>
      <c r="M26" s="298">
        <f>'Industrial injuries benefits'!M$7</f>
        <v>0</v>
      </c>
      <c r="N26" s="298">
        <f>'Industrial injuries benefits'!N$7</f>
        <v>0</v>
      </c>
      <c r="O26" s="298">
        <f>'Industrial injuries benefits'!O$7</f>
        <v>0</v>
      </c>
      <c r="P26" s="298">
        <f>'Industrial injuries benefits'!P$7</f>
        <v>0</v>
      </c>
      <c r="Q26" s="298">
        <f>'Industrial injuries benefits'!Q$7</f>
        <v>0</v>
      </c>
      <c r="R26" s="298">
        <f>'Industrial injuries benefits'!R$7</f>
        <v>0</v>
      </c>
      <c r="S26" s="298">
        <f>'Industrial injuries benefits'!S$7</f>
        <v>0</v>
      </c>
      <c r="T26" s="298">
        <f>'Industrial injuries benefits'!T$7</f>
        <v>0</v>
      </c>
      <c r="U26" s="298">
        <f>'Industrial injuries benefits'!U$7</f>
        <v>0</v>
      </c>
      <c r="V26" s="298">
        <f>'Industrial injuries benefits'!V$7</f>
        <v>0</v>
      </c>
      <c r="W26" s="298">
        <f>'Industrial injuries benefits'!W$7</f>
        <v>0</v>
      </c>
      <c r="X26" s="298">
        <f>'Industrial injuries benefits'!X$7</f>
        <v>0</v>
      </c>
      <c r="Y26" s="298">
        <f>'Industrial injuries benefits'!Y$7</f>
        <v>0</v>
      </c>
      <c r="Z26" s="298">
        <f>'Industrial injuries benefits'!Z$7</f>
        <v>0</v>
      </c>
      <c r="AA26" s="298">
        <f>'Industrial injuries benefits'!AA$7</f>
        <v>0</v>
      </c>
      <c r="AB26" s="298">
        <f>'Industrial injuries benefits'!AB$7</f>
        <v>0</v>
      </c>
      <c r="AC26" s="298">
        <f>'Industrial injuries benefits'!AC$7</f>
        <v>0</v>
      </c>
      <c r="AD26" s="298">
        <f>'Industrial injuries benefits'!AD$7</f>
        <v>0</v>
      </c>
      <c r="AE26" s="298">
        <f>'Industrial injuries benefits'!AE$7</f>
        <v>0</v>
      </c>
      <c r="AF26" s="298">
        <f>'Industrial injuries benefits'!AF$7</f>
        <v>0</v>
      </c>
      <c r="AG26" s="298">
        <f>'Industrial injuries benefits'!AG$7</f>
        <v>0</v>
      </c>
      <c r="AH26" s="298">
        <f>'Industrial injuries benefits'!AH$7</f>
        <v>150.86192021876099</v>
      </c>
      <c r="AI26" s="298">
        <f>'Industrial injuries benefits'!AI$7</f>
        <v>169.58927529545215</v>
      </c>
      <c r="AJ26" s="298">
        <f>'Industrial injuries benefits'!AJ$7</f>
        <v>194.52703018605663</v>
      </c>
      <c r="AK26" s="298">
        <f>'Industrial injuries benefits'!AK$7</f>
        <v>215.59324696900481</v>
      </c>
      <c r="AL26" s="298">
        <f>'Industrial injuries benefits'!AL$7</f>
        <v>223.46081816684327</v>
      </c>
      <c r="AM26" s="298">
        <f>'Industrial injuries benefits'!AM$7</f>
        <v>248.3824459728107</v>
      </c>
      <c r="AN26" s="298">
        <f>'Industrial injuries benefits'!AN$7</f>
        <v>264.93793790353891</v>
      </c>
      <c r="AO26" s="298">
        <f>'Industrial injuries benefits'!AO$7</f>
        <v>287.54597527130755</v>
      </c>
      <c r="AP26" s="298">
        <f>'Industrial injuries benefits'!AP$7</f>
        <v>283.61457487886878</v>
      </c>
      <c r="AQ26" s="298">
        <f>'Industrial injuries benefits'!AQ$7</f>
        <v>292.24290374097916</v>
      </c>
      <c r="AR26" s="298">
        <f>'Industrial injuries benefits'!AR$7</f>
        <v>287.73943877592222</v>
      </c>
      <c r="AS26" s="298">
        <f>'Industrial injuries benefits'!AS$7</f>
        <v>302.68487699282929</v>
      </c>
      <c r="AT26" s="298">
        <f>'Industrial injuries benefits'!AT$7</f>
        <v>333.52147044155834</v>
      </c>
      <c r="AU26" s="298">
        <f>'Industrial injuries benefits'!AU$7</f>
        <v>380.80942158251628</v>
      </c>
      <c r="AV26" s="298">
        <f>'Industrial injuries benefits'!AV$7</f>
        <v>384.88923407703078</v>
      </c>
      <c r="AW26" s="298">
        <f>'Industrial injuries benefits'!AW$7</f>
        <v>387.87665524354281</v>
      </c>
      <c r="AX26" s="298">
        <f>'Industrial injuries benefits'!AX$7</f>
        <v>409.33011150143244</v>
      </c>
      <c r="AY26" s="298">
        <f>'Industrial injuries benefits'!AY$7</f>
        <v>424.97262513563601</v>
      </c>
      <c r="AZ26" s="298">
        <f>'Industrial injuries benefits'!AZ$7</f>
        <v>448.46025849279948</v>
      </c>
      <c r="BA26" s="298">
        <f>'Industrial injuries benefits'!BA$7</f>
        <v>451.93083260759454</v>
      </c>
      <c r="BB26" s="298">
        <f>'Industrial injuries benefits'!BB$7</f>
        <v>464.56368155140774</v>
      </c>
      <c r="BC26" s="298">
        <f>'Industrial injuries benefits'!BC$7</f>
        <v>457.40530309547091</v>
      </c>
      <c r="BD26" s="298">
        <f>'Industrial injuries benefits'!BD$7</f>
        <v>449.27100000000002</v>
      </c>
      <c r="BE26" s="298">
        <f>'Industrial injuries benefits'!BE$7</f>
        <v>458.60217196123631</v>
      </c>
      <c r="BF26" s="298">
        <f>'Industrial injuries benefits'!BF$7</f>
        <v>453.35111210171794</v>
      </c>
      <c r="BG26" s="298">
        <f>'Industrial injuries benefits'!BG$7</f>
        <v>469.02827967669646</v>
      </c>
      <c r="BH26" s="298">
        <f>'Industrial injuries benefits'!BH$7</f>
        <v>459.91899999999998</v>
      </c>
      <c r="BI26" s="298">
        <f>'Industrial injuries benefits'!BI$7</f>
        <v>449.75794596037161</v>
      </c>
      <c r="BJ26" s="298">
        <f>'Industrial injuries benefits'!BJ$7</f>
        <v>443.13462537454694</v>
      </c>
      <c r="BK26" s="298">
        <f>'Industrial injuries benefits'!BK$7</f>
        <v>416.31119045700922</v>
      </c>
      <c r="BL26" s="298">
        <f>'Industrial injuries benefits'!BL$7</f>
        <v>348.6831197044811</v>
      </c>
      <c r="BM26" s="298">
        <f>'Industrial injuries benefits'!BM$7</f>
        <v>354.05537931399999</v>
      </c>
      <c r="BN26" s="298">
        <f>'Industrial injuries benefits'!BN$7</f>
        <v>401.20840422019995</v>
      </c>
      <c r="BO26" s="298">
        <f>'Industrial injuries benefits'!BO$7</f>
        <v>390.79752025713873</v>
      </c>
      <c r="BP26" s="298">
        <f>'Industrial injuries benefits'!BP$7</f>
        <v>387.51426097503168</v>
      </c>
      <c r="BQ26" s="298">
        <f>'Industrial injuries benefits'!BQ$7</f>
        <v>373.41078429999999</v>
      </c>
      <c r="BR26" s="298">
        <f>'Industrial injuries benefits'!BR$7</f>
        <v>366.75900000000001</v>
      </c>
      <c r="BS26" s="298">
        <f>'Industrial injuries benefits'!BS$7</f>
        <v>346.02319956318229</v>
      </c>
      <c r="BT26" s="298">
        <f>'Industrial injuries benefits'!BT$7</f>
        <v>354.33784172217963</v>
      </c>
      <c r="BU26" s="298">
        <f>'Industrial injuries benefits'!BU$7</f>
        <v>338.69333340869139</v>
      </c>
      <c r="BV26" s="298">
        <f>'Industrial injuries benefits'!BV$7</f>
        <v>330.58593021450383</v>
      </c>
      <c r="BW26" s="298">
        <f>'Industrial injuries benefits'!BW$7</f>
        <v>327.84507374401733</v>
      </c>
      <c r="BX26" s="298">
        <f>'Industrial injuries benefits'!BX$7</f>
        <v>286.85889589780504</v>
      </c>
      <c r="BY26" s="298">
        <f>'Industrial injuries benefits'!BY$7</f>
        <v>272.34032811952636</v>
      </c>
      <c r="BZ26" s="298">
        <f>'Industrial injuries benefits'!BZ$7</f>
        <v>260.26001415051195</v>
      </c>
      <c r="CA26" s="298">
        <f>'Industrial injuries benefits'!CA$7</f>
        <v>262.70304256125172</v>
      </c>
      <c r="CB26" s="298">
        <f>'Industrial injuries benefits'!CB$7</f>
        <v>260.46000380558485</v>
      </c>
      <c r="CC26" s="298">
        <f>'Industrial injuries benefits'!CC$7</f>
        <v>248.08149427846388</v>
      </c>
      <c r="CD26" s="298">
        <f>'Industrial injuries benefits'!CD$7</f>
        <v>238.3924487686954</v>
      </c>
      <c r="CE26" s="298">
        <f>'Industrial injuries benefits'!CE$7</f>
        <v>235.31841579309898</v>
      </c>
      <c r="CF26" s="299">
        <f>'Industrial injuries benefits'!CF$7</f>
        <v>225.43457603009264</v>
      </c>
    </row>
    <row r="27" spans="1:84" ht="15.6">
      <c r="A27" s="295"/>
      <c r="B27" s="300" t="s">
        <v>486</v>
      </c>
      <c r="C27" s="297"/>
      <c r="D27" s="298">
        <f>'Industrial injuries benefits'!D$13</f>
        <v>0</v>
      </c>
      <c r="E27" s="298">
        <f>'Industrial injuries benefits'!E$13</f>
        <v>0</v>
      </c>
      <c r="F27" s="298">
        <f>'Industrial injuries benefits'!F$13</f>
        <v>0</v>
      </c>
      <c r="G27" s="298">
        <f>'Industrial injuries benefits'!G$13</f>
        <v>0</v>
      </c>
      <c r="H27" s="298">
        <f>'Industrial injuries benefits'!H$13</f>
        <v>0</v>
      </c>
      <c r="I27" s="298">
        <f>'Industrial injuries benefits'!I$13</f>
        <v>0</v>
      </c>
      <c r="J27" s="298">
        <f>'Industrial injuries benefits'!J$13</f>
        <v>0</v>
      </c>
      <c r="K27" s="298">
        <f>'Industrial injuries benefits'!K$13</f>
        <v>0</v>
      </c>
      <c r="L27" s="298">
        <f>'Industrial injuries benefits'!L$13</f>
        <v>0</v>
      </c>
      <c r="M27" s="298">
        <f>'Industrial injuries benefits'!M$13</f>
        <v>0</v>
      </c>
      <c r="N27" s="298">
        <f>'Industrial injuries benefits'!N$13</f>
        <v>0</v>
      </c>
      <c r="O27" s="298">
        <f>'Industrial injuries benefits'!O$13</f>
        <v>0</v>
      </c>
      <c r="P27" s="298">
        <f>'Industrial injuries benefits'!P$13</f>
        <v>0</v>
      </c>
      <c r="Q27" s="298">
        <f>'Industrial injuries benefits'!Q$13</f>
        <v>0</v>
      </c>
      <c r="R27" s="298">
        <f>'Industrial injuries benefits'!R$13</f>
        <v>0</v>
      </c>
      <c r="S27" s="298">
        <f>'Industrial injuries benefits'!S$13</f>
        <v>0</v>
      </c>
      <c r="T27" s="298">
        <f>'Industrial injuries benefits'!T$13</f>
        <v>0</v>
      </c>
      <c r="U27" s="298">
        <f>'Industrial injuries benefits'!U$13</f>
        <v>0</v>
      </c>
      <c r="V27" s="298">
        <f>'Industrial injuries benefits'!V$13</f>
        <v>0</v>
      </c>
      <c r="W27" s="298">
        <f>'Industrial injuries benefits'!W$13</f>
        <v>0</v>
      </c>
      <c r="X27" s="298">
        <f>'Industrial injuries benefits'!X$13</f>
        <v>0</v>
      </c>
      <c r="Y27" s="298">
        <f>'Industrial injuries benefits'!Y$13</f>
        <v>0</v>
      </c>
      <c r="Z27" s="298">
        <f>'Industrial injuries benefits'!Z$13</f>
        <v>2.8</v>
      </c>
      <c r="AA27" s="298">
        <f>'Industrial injuries benefits'!AA$13</f>
        <v>2.9</v>
      </c>
      <c r="AB27" s="298">
        <f>'Industrial injuries benefits'!AB$13</f>
        <v>2.9</v>
      </c>
      <c r="AC27" s="298">
        <f>'Industrial injuries benefits'!AC$13</f>
        <v>3</v>
      </c>
      <c r="AD27" s="298">
        <f>'Industrial injuries benefits'!AD$13</f>
        <v>3.5</v>
      </c>
      <c r="AE27" s="298">
        <f>'Industrial injuries benefits'!AE$13</f>
        <v>4</v>
      </c>
      <c r="AF27" s="298">
        <f>'Industrial injuries benefits'!AF$13</f>
        <v>4</v>
      </c>
      <c r="AG27" s="298">
        <f>'Industrial injuries benefits'!AG$13</f>
        <v>4.5</v>
      </c>
      <c r="AH27" s="298">
        <f>'Industrial injuries benefits'!AH$13</f>
        <v>5</v>
      </c>
      <c r="AI27" s="298">
        <f>'Industrial injuries benefits'!AI$13</f>
        <v>5</v>
      </c>
      <c r="AJ27" s="298">
        <f>'Industrial injuries benefits'!AJ$13</f>
        <v>5</v>
      </c>
      <c r="AK27" s="298">
        <f>'Industrial injuries benefits'!AK$13</f>
        <v>5</v>
      </c>
      <c r="AL27" s="298">
        <f>'Industrial injuries benefits'!AL$13</f>
        <v>5</v>
      </c>
      <c r="AM27" s="298">
        <f>'Industrial injuries benefits'!AM$13</f>
        <v>5</v>
      </c>
      <c r="AN27" s="298">
        <f>'Industrial injuries benefits'!AN$13</f>
        <v>5</v>
      </c>
      <c r="AO27" s="298">
        <f>'Industrial injuries benefits'!AO$13</f>
        <v>5</v>
      </c>
      <c r="AP27" s="298">
        <f>'Industrial injuries benefits'!AP$13</f>
        <v>4</v>
      </c>
      <c r="AQ27" s="298">
        <f>'Industrial injuries benefits'!AQ$13</f>
        <v>4.2240000000000002</v>
      </c>
      <c r="AR27" s="298">
        <f>'Industrial injuries benefits'!AR$13</f>
        <v>3.6949999999999998</v>
      </c>
      <c r="AS27" s="298">
        <f>'Industrial injuries benefits'!AS$13</f>
        <v>4.2779999999999996</v>
      </c>
      <c r="AT27" s="298">
        <f>'Industrial injuries benefits'!AT$13</f>
        <v>4.0919999999999996</v>
      </c>
      <c r="AU27" s="298">
        <f>'Industrial injuries benefits'!AU$13</f>
        <v>4.101</v>
      </c>
      <c r="AV27" s="298">
        <f>'Industrial injuries benefits'!AV$13</f>
        <v>3.8860000000000001</v>
      </c>
      <c r="AW27" s="298">
        <f>'Industrial injuries benefits'!AW$13</f>
        <v>3.5070000000000001</v>
      </c>
      <c r="AX27" s="298">
        <f>'Industrial injuries benefits'!AX$13</f>
        <v>2.9569999999999999</v>
      </c>
      <c r="AY27" s="298">
        <f>'Industrial injuries benefits'!AY$13</f>
        <v>3.1080000000000001</v>
      </c>
      <c r="AZ27" s="298">
        <f>'Industrial injuries benefits'!AZ$13</f>
        <v>2.7719999999999998</v>
      </c>
      <c r="BA27" s="298">
        <f>'Industrial injuries benefits'!BA$13</f>
        <v>2.4620000000000002</v>
      </c>
      <c r="BB27" s="298">
        <f>'Industrial injuries benefits'!BB$13</f>
        <v>1.859</v>
      </c>
      <c r="BC27" s="298">
        <f>'Industrial injuries benefits'!BC$13</f>
        <v>2.0350000000000001</v>
      </c>
      <c r="BD27" s="298">
        <f>'Industrial injuries benefits'!BD$13</f>
        <v>2</v>
      </c>
      <c r="BE27" s="298">
        <f>'Industrial injuries benefits'!BE$13</f>
        <v>2</v>
      </c>
      <c r="BF27" s="298">
        <f>'Industrial injuries benefits'!BF$13</f>
        <v>1.73005451</v>
      </c>
      <c r="BG27" s="298">
        <f>'Industrial injuries benefits'!BG$13</f>
        <v>1.3642590700000001</v>
      </c>
      <c r="BH27" s="298">
        <f>'Industrial injuries benefits'!BH$13</f>
        <v>1.1830000000000001</v>
      </c>
      <c r="BI27" s="298">
        <f>'Industrial injuries benefits'!BI$13</f>
        <v>1.1019624799999999</v>
      </c>
      <c r="BJ27" s="298">
        <f>'Industrial injuries benefits'!BJ$13</f>
        <v>1.0844996200000001</v>
      </c>
      <c r="BK27" s="298">
        <f>'Industrial injuries benefits'!BK$13</f>
        <v>1.0897039199999998</v>
      </c>
      <c r="BL27" s="298">
        <f>'Industrial injuries benefits'!BL$13</f>
        <v>0.94398397000000001</v>
      </c>
      <c r="BM27" s="298">
        <f>'Industrial injuries benefits'!BM$13</f>
        <v>0.84670285999999995</v>
      </c>
      <c r="BN27" s="298">
        <f>'Industrial injuries benefits'!BN$13</f>
        <v>0.75357149000000001</v>
      </c>
      <c r="BO27" s="298">
        <f>'Industrial injuries benefits'!BO$13</f>
        <v>0.62038171000000009</v>
      </c>
      <c r="BP27" s="298">
        <f>'Industrial injuries benefits'!BP$13</f>
        <v>0.38903970756204248</v>
      </c>
      <c r="BQ27" s="298">
        <f>'Industrial injuries benefits'!BQ$13</f>
        <v>-6.0504900000000004E-3</v>
      </c>
      <c r="BR27" s="298">
        <f>'Industrial injuries benefits'!BR$13</f>
        <v>-2E-3</v>
      </c>
      <c r="BS27" s="298">
        <f>'Industrial injuries benefits'!BS$13</f>
        <v>-3.6445392946300642E-2</v>
      </c>
      <c r="BT27" s="298">
        <f>'Industrial injuries benefits'!BT$13</f>
        <v>0</v>
      </c>
      <c r="BU27" s="298">
        <f>'Industrial injuries benefits'!BU$13</f>
        <v>-2.2412595692622359E-2</v>
      </c>
      <c r="BV27" s="298">
        <f>'Industrial injuries benefits'!BV$13</f>
        <v>-3.6816445297728866E-2</v>
      </c>
      <c r="BW27" s="298">
        <f>'Industrial injuries benefits'!BW$13</f>
        <v>3.1020872850033782E-4</v>
      </c>
      <c r="BX27" s="298">
        <f>'Industrial injuries benefits'!BX$13</f>
        <v>-6.22888E-3</v>
      </c>
      <c r="BY27" s="298">
        <f>'Industrial injuries benefits'!BY$13</f>
        <v>2.8360339999999998E-2</v>
      </c>
      <c r="BZ27" s="298">
        <f>'Industrial injuries benefits'!BZ$13</f>
        <v>-4.1647100000000012E-3</v>
      </c>
      <c r="CA27" s="298">
        <f>'Industrial injuries benefits'!CA$13</f>
        <v>-0.28273999999999999</v>
      </c>
      <c r="CB27" s="298">
        <f>'Industrial injuries benefits'!CB$13</f>
        <v>0</v>
      </c>
      <c r="CC27" s="298">
        <f>'Industrial injuries benefits'!CC$13</f>
        <v>0</v>
      </c>
      <c r="CD27" s="298">
        <f>'Industrial injuries benefits'!CD$13</f>
        <v>0</v>
      </c>
      <c r="CE27" s="298">
        <f>'Industrial injuries benefits'!CE$13</f>
        <v>0</v>
      </c>
      <c r="CF27" s="299">
        <f>'Industrial injuries benefits'!CF$13</f>
        <v>0</v>
      </c>
    </row>
    <row r="28" spans="1:84" ht="27" customHeight="1">
      <c r="A28" s="295"/>
      <c r="B28" s="296" t="s">
        <v>514</v>
      </c>
      <c r="C28" s="297"/>
      <c r="D28" s="298">
        <f>SUM(D29:D31)</f>
        <v>0</v>
      </c>
      <c r="E28" s="298">
        <f t="shared" ref="E28:BP28" si="14">SUM(E29:E31)</f>
        <v>0</v>
      </c>
      <c r="F28" s="298">
        <f t="shared" si="14"/>
        <v>0</v>
      </c>
      <c r="G28" s="298">
        <f t="shared" si="14"/>
        <v>0</v>
      </c>
      <c r="H28" s="298">
        <f t="shared" si="14"/>
        <v>0</v>
      </c>
      <c r="I28" s="298">
        <f t="shared" si="14"/>
        <v>0</v>
      </c>
      <c r="J28" s="298">
        <f t="shared" si="14"/>
        <v>0</v>
      </c>
      <c r="K28" s="298">
        <f t="shared" si="14"/>
        <v>0</v>
      </c>
      <c r="L28" s="298">
        <f t="shared" si="14"/>
        <v>0</v>
      </c>
      <c r="M28" s="298">
        <f t="shared" si="14"/>
        <v>0</v>
      </c>
      <c r="N28" s="298">
        <f t="shared" si="14"/>
        <v>0</v>
      </c>
      <c r="O28" s="298">
        <f t="shared" si="14"/>
        <v>0</v>
      </c>
      <c r="P28" s="298">
        <f t="shared" si="14"/>
        <v>0</v>
      </c>
      <c r="Q28" s="298">
        <f t="shared" si="14"/>
        <v>0</v>
      </c>
      <c r="R28" s="298">
        <f t="shared" si="14"/>
        <v>0</v>
      </c>
      <c r="S28" s="298">
        <f t="shared" si="14"/>
        <v>0</v>
      </c>
      <c r="T28" s="298">
        <f t="shared" si="14"/>
        <v>0</v>
      </c>
      <c r="U28" s="298">
        <f t="shared" si="14"/>
        <v>0</v>
      </c>
      <c r="V28" s="298">
        <f t="shared" si="14"/>
        <v>0</v>
      </c>
      <c r="W28" s="298">
        <f t="shared" si="14"/>
        <v>0</v>
      </c>
      <c r="X28" s="298">
        <f t="shared" si="14"/>
        <v>0</v>
      </c>
      <c r="Y28" s="298">
        <f t="shared" si="14"/>
        <v>0</v>
      </c>
      <c r="Z28" s="298">
        <f t="shared" si="14"/>
        <v>0</v>
      </c>
      <c r="AA28" s="298">
        <f t="shared" si="14"/>
        <v>0</v>
      </c>
      <c r="AB28" s="298">
        <f t="shared" si="14"/>
        <v>0</v>
      </c>
      <c r="AC28" s="298">
        <f t="shared" si="14"/>
        <v>0</v>
      </c>
      <c r="AD28" s="298">
        <f t="shared" si="14"/>
        <v>0</v>
      </c>
      <c r="AE28" s="298">
        <f t="shared" si="14"/>
        <v>0</v>
      </c>
      <c r="AF28" s="298">
        <f t="shared" si="14"/>
        <v>0</v>
      </c>
      <c r="AG28" s="298">
        <f t="shared" si="14"/>
        <v>0</v>
      </c>
      <c r="AH28" s="298">
        <f t="shared" si="14"/>
        <v>4</v>
      </c>
      <c r="AI28" s="298">
        <f t="shared" si="14"/>
        <v>4</v>
      </c>
      <c r="AJ28" s="298">
        <f t="shared" si="14"/>
        <v>5</v>
      </c>
      <c r="AK28" s="298">
        <f t="shared" si="14"/>
        <v>6</v>
      </c>
      <c r="AL28" s="298">
        <f t="shared" si="14"/>
        <v>8</v>
      </c>
      <c r="AM28" s="298">
        <f t="shared" si="14"/>
        <v>10</v>
      </c>
      <c r="AN28" s="298">
        <f t="shared" si="14"/>
        <v>11</v>
      </c>
      <c r="AO28" s="298">
        <f t="shared" si="14"/>
        <v>13</v>
      </c>
      <c r="AP28" s="298">
        <f t="shared" si="14"/>
        <v>104</v>
      </c>
      <c r="AQ28" s="298">
        <f t="shared" si="14"/>
        <v>183.72300000000001</v>
      </c>
      <c r="AR28" s="298">
        <f t="shared" si="14"/>
        <v>173.41800000000001</v>
      </c>
      <c r="AS28" s="298">
        <f t="shared" si="14"/>
        <v>183.63200000000001</v>
      </c>
      <c r="AT28" s="298">
        <f t="shared" si="14"/>
        <v>208.02</v>
      </c>
      <c r="AU28" s="298">
        <f t="shared" si="14"/>
        <v>269.96832117263904</v>
      </c>
      <c r="AV28" s="298">
        <f t="shared" si="14"/>
        <v>327.97337600551521</v>
      </c>
      <c r="AW28" s="298">
        <f t="shared" si="14"/>
        <v>419.73289899962754</v>
      </c>
      <c r="AX28" s="298">
        <f t="shared" si="14"/>
        <v>500.04761254962028</v>
      </c>
      <c r="AY28" s="298">
        <f t="shared" si="14"/>
        <v>586.19055781453687</v>
      </c>
      <c r="AZ28" s="298">
        <f t="shared" si="14"/>
        <v>699.84472339379818</v>
      </c>
      <c r="BA28" s="298">
        <f t="shared" si="14"/>
        <v>709.21133412100005</v>
      </c>
      <c r="BB28" s="298">
        <f t="shared" si="14"/>
        <v>743.95880802719989</v>
      </c>
      <c r="BC28" s="298">
        <f t="shared" si="14"/>
        <v>796.16035103942988</v>
      </c>
      <c r="BD28" s="298">
        <f t="shared" si="14"/>
        <v>1062.5753809245423</v>
      </c>
      <c r="BE28" s="298">
        <f t="shared" si="14"/>
        <v>1204.9458330198895</v>
      </c>
      <c r="BF28" s="298">
        <f>SUM(BF29:BF31)</f>
        <v>1323.6141531671719</v>
      </c>
      <c r="BG28" s="298">
        <f t="shared" si="14"/>
        <v>1395.0542927975321</v>
      </c>
      <c r="BH28" s="298">
        <f t="shared" si="14"/>
        <v>1385.8987667337435</v>
      </c>
      <c r="BI28" s="298">
        <f t="shared" si="14"/>
        <v>1409.8212688171038</v>
      </c>
      <c r="BJ28" s="298">
        <f t="shared" si="14"/>
        <v>1432.5211562657728</v>
      </c>
      <c r="BK28" s="298">
        <f t="shared" si="14"/>
        <v>1519.3189117063534</v>
      </c>
      <c r="BL28" s="298">
        <f t="shared" si="14"/>
        <v>1593.2292611102469</v>
      </c>
      <c r="BM28" s="298">
        <f t="shared" si="14"/>
        <v>1750.4748234956869</v>
      </c>
      <c r="BN28" s="298">
        <f t="shared" si="14"/>
        <v>1914.6434845305282</v>
      </c>
      <c r="BO28" s="298">
        <f t="shared" si="14"/>
        <v>2122.1051116318954</v>
      </c>
      <c r="BP28" s="298">
        <f t="shared" si="14"/>
        <v>2390.4446178677631</v>
      </c>
      <c r="BQ28" s="298">
        <f t="shared" ref="BQ28:CD28" si="15">SUM(BQ29:BQ31)</f>
        <v>2599.6368526478509</v>
      </c>
      <c r="BR28" s="298">
        <f t="shared" si="15"/>
        <v>2860.1611611903727</v>
      </c>
      <c r="BS28" s="298">
        <f t="shared" si="15"/>
        <v>3127.2575946538373</v>
      </c>
      <c r="BT28" s="298">
        <f t="shared" si="15"/>
        <v>3274.5545449746614</v>
      </c>
      <c r="BU28" s="298">
        <f t="shared" si="15"/>
        <v>3544.47118416799</v>
      </c>
      <c r="BV28" s="298">
        <f t="shared" si="15"/>
        <v>3767.6170293917871</v>
      </c>
      <c r="BW28" s="298">
        <f t="shared" si="15"/>
        <v>3780.7940938310398</v>
      </c>
      <c r="BX28" s="298">
        <f t="shared" si="15"/>
        <v>3915.6179748468671</v>
      </c>
      <c r="BY28" s="298">
        <f t="shared" si="15"/>
        <v>3993.0055869029388</v>
      </c>
      <c r="BZ28" s="298">
        <f t="shared" si="15"/>
        <v>4406.7448466869519</v>
      </c>
      <c r="CA28" s="298">
        <f t="shared" si="15"/>
        <v>4941.2605594913275</v>
      </c>
      <c r="CB28" s="298">
        <f t="shared" si="15"/>
        <v>5458.7279879939115</v>
      </c>
      <c r="CC28" s="298">
        <f t="shared" si="15"/>
        <v>5708.9714632041278</v>
      </c>
      <c r="CD28" s="298">
        <f t="shared" si="15"/>
        <v>5954.1074845502735</v>
      </c>
      <c r="CE28" s="298">
        <f>SUM(CE29:CE31)</f>
        <v>6228.817934452818</v>
      </c>
      <c r="CF28" s="299">
        <f>SUM(CF29:CF31)</f>
        <v>6385.0828198906702</v>
      </c>
    </row>
    <row r="29" spans="1:84" ht="15.6">
      <c r="A29" s="295"/>
      <c r="B29" s="300" t="s">
        <v>271</v>
      </c>
      <c r="C29" s="297"/>
      <c r="D29" s="298">
        <f>'Carers Allowance'!D$5</f>
        <v>0</v>
      </c>
      <c r="E29" s="298">
        <f>'Carers Allowance'!E$5</f>
        <v>0</v>
      </c>
      <c r="F29" s="298">
        <f>'Carers Allowance'!F$5</f>
        <v>0</v>
      </c>
      <c r="G29" s="298">
        <f>'Carers Allowance'!G$5</f>
        <v>0</v>
      </c>
      <c r="H29" s="298">
        <f>'Carers Allowance'!H$5</f>
        <v>0</v>
      </c>
      <c r="I29" s="298">
        <f>'Carers Allowance'!I$5</f>
        <v>0</v>
      </c>
      <c r="J29" s="298">
        <f>'Carers Allowance'!J$5</f>
        <v>0</v>
      </c>
      <c r="K29" s="298">
        <f>'Carers Allowance'!K$5</f>
        <v>0</v>
      </c>
      <c r="L29" s="298">
        <f>'Carers Allowance'!L$5</f>
        <v>0</v>
      </c>
      <c r="M29" s="298">
        <f>'Carers Allowance'!M$5</f>
        <v>0</v>
      </c>
      <c r="N29" s="298">
        <f>'Carers Allowance'!N$5</f>
        <v>0</v>
      </c>
      <c r="O29" s="298">
        <f>'Carers Allowance'!O$5</f>
        <v>0</v>
      </c>
      <c r="P29" s="298">
        <f>'Carers Allowance'!P$5</f>
        <v>0</v>
      </c>
      <c r="Q29" s="298">
        <f>'Carers Allowance'!Q$5</f>
        <v>0</v>
      </c>
      <c r="R29" s="298">
        <f>'Carers Allowance'!R$5</f>
        <v>0</v>
      </c>
      <c r="S29" s="298">
        <f>'Carers Allowance'!S$5</f>
        <v>0</v>
      </c>
      <c r="T29" s="298">
        <f>'Carers Allowance'!T$5</f>
        <v>0</v>
      </c>
      <c r="U29" s="298">
        <f>'Carers Allowance'!U$5</f>
        <v>0</v>
      </c>
      <c r="V29" s="298">
        <f>'Carers Allowance'!V$5</f>
        <v>0</v>
      </c>
      <c r="W29" s="298">
        <f>'Carers Allowance'!W$5</f>
        <v>0</v>
      </c>
      <c r="X29" s="298">
        <f>'Carers Allowance'!X$5</f>
        <v>0</v>
      </c>
      <c r="Y29" s="298">
        <f>'Carers Allowance'!Y$5</f>
        <v>0</v>
      </c>
      <c r="Z29" s="298">
        <f>'Carers Allowance'!Z$5</f>
        <v>0</v>
      </c>
      <c r="AA29" s="298">
        <f>'Carers Allowance'!AA$5</f>
        <v>0</v>
      </c>
      <c r="AB29" s="298">
        <f>'Carers Allowance'!AB$5</f>
        <v>0</v>
      </c>
      <c r="AC29" s="298">
        <f>'Carers Allowance'!AC$5</f>
        <v>0</v>
      </c>
      <c r="AD29" s="298">
        <f>'Carers Allowance'!AD$5</f>
        <v>0</v>
      </c>
      <c r="AE29" s="298">
        <f>'Carers Allowance'!AE$5</f>
        <v>0</v>
      </c>
      <c r="AF29" s="298" t="str">
        <f>'Carers Allowance'!AF$5</f>
        <v>-</v>
      </c>
      <c r="AG29" s="298" t="str">
        <f>'Carers Allowance'!AG$5</f>
        <v>-</v>
      </c>
      <c r="AH29" s="298">
        <f>'Carers Allowance'!AH$5</f>
        <v>4</v>
      </c>
      <c r="AI29" s="298">
        <f>'Carers Allowance'!AI$5</f>
        <v>4</v>
      </c>
      <c r="AJ29" s="298">
        <f>'Carers Allowance'!AJ$5</f>
        <v>5</v>
      </c>
      <c r="AK29" s="298">
        <f>'Carers Allowance'!AK$5</f>
        <v>6</v>
      </c>
      <c r="AL29" s="298">
        <f>'Carers Allowance'!AL$5</f>
        <v>8</v>
      </c>
      <c r="AM29" s="298">
        <f>'Carers Allowance'!AM$5</f>
        <v>10</v>
      </c>
      <c r="AN29" s="298">
        <f>'Carers Allowance'!AN$5</f>
        <v>11</v>
      </c>
      <c r="AO29" s="298">
        <f>'Carers Allowance'!AO$5</f>
        <v>13</v>
      </c>
      <c r="AP29" s="298">
        <f>'Carers Allowance'!AP$5</f>
        <v>104</v>
      </c>
      <c r="AQ29" s="298">
        <f>'Carers Allowance'!AQ$5</f>
        <v>183.72300000000001</v>
      </c>
      <c r="AR29" s="298">
        <f>'Carers Allowance'!AR$5</f>
        <v>173.41800000000001</v>
      </c>
      <c r="AS29" s="298">
        <f>'Carers Allowance'!AS$5</f>
        <v>183.63200000000001</v>
      </c>
      <c r="AT29" s="298">
        <f>'Carers Allowance'!AT$5</f>
        <v>208.02</v>
      </c>
      <c r="AU29" s="298">
        <f>'Carers Allowance'!AU$5</f>
        <v>269.96832117263904</v>
      </c>
      <c r="AV29" s="298">
        <f>'Carers Allowance'!AV$5</f>
        <v>327.97337600551521</v>
      </c>
      <c r="AW29" s="298">
        <f>'Carers Allowance'!AW$5</f>
        <v>419.73289899962754</v>
      </c>
      <c r="AX29" s="298">
        <f>'Carers Allowance'!AX$5</f>
        <v>500.04761254962028</v>
      </c>
      <c r="AY29" s="298">
        <f>'Carers Allowance'!AY$5</f>
        <v>586.19055781453687</v>
      </c>
      <c r="AZ29" s="298">
        <f>'Carers Allowance'!AZ$5</f>
        <v>699.84472339379818</v>
      </c>
      <c r="BA29" s="298">
        <f>'Carers Allowance'!BA$5</f>
        <v>709.21133412100005</v>
      </c>
      <c r="BB29" s="298">
        <f>'Carers Allowance'!BB$5</f>
        <v>743.95880802719989</v>
      </c>
      <c r="BC29" s="298">
        <f>'Carers Allowance'!BC$5</f>
        <v>796.16035103942988</v>
      </c>
      <c r="BD29" s="298">
        <f>'Carers Allowance'!BD$5</f>
        <v>809.72477850657356</v>
      </c>
      <c r="BE29" s="298">
        <f>'Carers Allowance'!BE$5</f>
        <v>870.53092037570082</v>
      </c>
      <c r="BF29" s="298">
        <f>'Carers Allowance'!BF$5</f>
        <v>947.298</v>
      </c>
      <c r="BG29" s="298">
        <f>'Carers Allowance'!BG$5</f>
        <v>1017.4757964240732</v>
      </c>
      <c r="BH29" s="298">
        <f>'Carers Allowance'!BH$5</f>
        <v>1057.6289999999999</v>
      </c>
      <c r="BI29" s="298">
        <f>'Carers Allowance'!BI$5</f>
        <v>1113.5155272727516</v>
      </c>
      <c r="BJ29" s="298">
        <f>'Carers Allowance'!BJ$5</f>
        <v>1142.0356692484781</v>
      </c>
      <c r="BK29" s="298">
        <f>'Carers Allowance'!BK$5</f>
        <v>1235.597033053456</v>
      </c>
      <c r="BL29" s="298">
        <f>'Carers Allowance'!BL$5</f>
        <v>1316.2793594178083</v>
      </c>
      <c r="BM29" s="298">
        <f>'Carers Allowance'!BM$5</f>
        <v>1446.1896739375136</v>
      </c>
      <c r="BN29" s="298">
        <f>'Carers Allowance'!BN$5</f>
        <v>1526.3989427992453</v>
      </c>
      <c r="BO29" s="298">
        <f>'Carers Allowance'!BO$5</f>
        <v>1691.4195913635774</v>
      </c>
      <c r="BP29" s="298">
        <f>'Carers Allowance'!BP$5</f>
        <v>1882.2267307552024</v>
      </c>
      <c r="BQ29" s="298">
        <f>'Carers Allowance'!BQ$5</f>
        <v>2041.8053091705644</v>
      </c>
      <c r="BR29" s="298">
        <f>'Carers Allowance'!BR$5</f>
        <v>2274.4593787053836</v>
      </c>
      <c r="BS29" s="298">
        <f>'Carers Allowance'!BS$5</f>
        <v>2503.5602726161615</v>
      </c>
      <c r="BT29" s="298">
        <f>'Carers Allowance'!BT$5</f>
        <v>2626.7182223174623</v>
      </c>
      <c r="BU29" s="298">
        <f>'Carers Allowance'!BU$5</f>
        <v>2791.2308667358793</v>
      </c>
      <c r="BV29" s="298">
        <f>'Carers Allowance'!BV$5</f>
        <v>2855.414544307062</v>
      </c>
      <c r="BW29" s="298">
        <f>'Carers Allowance'!BW$5</f>
        <v>2913.4681466665279</v>
      </c>
      <c r="BX29" s="298">
        <f>'Carers Allowance'!BX$5</f>
        <v>3011.148786525986</v>
      </c>
      <c r="BY29" s="298">
        <f>'Carers Allowance'!BY$5</f>
        <v>3044.3763376680536</v>
      </c>
      <c r="BZ29" s="298">
        <f>'Carers Allowance'!BZ$5</f>
        <v>3219.2465652835781</v>
      </c>
      <c r="CA29" s="298">
        <f>'Carers Allowance'!CA$5</f>
        <v>3698.852337186408</v>
      </c>
      <c r="CB29" s="298">
        <f>'Carers Allowance'!CB$5</f>
        <v>4095.5032706277216</v>
      </c>
      <c r="CC29" s="298">
        <f>'Carers Allowance'!CC$5</f>
        <v>4388.8307759898717</v>
      </c>
      <c r="CD29" s="298">
        <f>'Carers Allowance'!CD$5</f>
        <v>4606.1763675613602</v>
      </c>
      <c r="CE29" s="298">
        <f>'Carers Allowance'!CE$5</f>
        <v>4817.7100052855676</v>
      </c>
      <c r="CF29" s="299">
        <f>'Carers Allowance'!CF$5</f>
        <v>4915.7643710079437</v>
      </c>
    </row>
    <row r="30" spans="1:84" ht="15.6">
      <c r="A30" s="295"/>
      <c r="B30" s="300" t="s">
        <v>515</v>
      </c>
      <c r="C30" s="297"/>
      <c r="D30" s="298">
        <f>'Table 4'!D$25</f>
        <v>0</v>
      </c>
      <c r="E30" s="298">
        <f>'Table 4'!E$25</f>
        <v>0</v>
      </c>
      <c r="F30" s="298">
        <f>'Table 4'!F$25</f>
        <v>0</v>
      </c>
      <c r="G30" s="298">
        <f>'Table 4'!G$25</f>
        <v>0</v>
      </c>
      <c r="H30" s="298">
        <f>'Table 4'!H$25</f>
        <v>0</v>
      </c>
      <c r="I30" s="298">
        <f>'Table 4'!I$25</f>
        <v>0</v>
      </c>
      <c r="J30" s="298">
        <f>'Table 4'!J$25</f>
        <v>0</v>
      </c>
      <c r="K30" s="298">
        <f>'Table 4'!K$25</f>
        <v>0</v>
      </c>
      <c r="L30" s="298">
        <f>'Table 4'!L$25</f>
        <v>0</v>
      </c>
      <c r="M30" s="298">
        <f>'Table 4'!M$25</f>
        <v>0</v>
      </c>
      <c r="N30" s="298">
        <f>'Table 4'!N$25</f>
        <v>0</v>
      </c>
      <c r="O30" s="298">
        <f>'Table 4'!O$25</f>
        <v>0</v>
      </c>
      <c r="P30" s="298">
        <f>'Table 4'!P$25</f>
        <v>0</v>
      </c>
      <c r="Q30" s="298">
        <f>'Table 4'!Q$25</f>
        <v>0</v>
      </c>
      <c r="R30" s="298">
        <f>'Table 4'!R$25</f>
        <v>0</v>
      </c>
      <c r="S30" s="298">
        <f>'Table 4'!S$25</f>
        <v>0</v>
      </c>
      <c r="T30" s="298">
        <f>'Table 4'!T$25</f>
        <v>0</v>
      </c>
      <c r="U30" s="298">
        <f>'Table 4'!U$25</f>
        <v>0</v>
      </c>
      <c r="V30" s="298">
        <f>'Table 4'!V$25</f>
        <v>0</v>
      </c>
      <c r="W30" s="298">
        <f>'Table 4'!W$25</f>
        <v>0</v>
      </c>
      <c r="X30" s="298">
        <f>'Table 4'!X$25</f>
        <v>0</v>
      </c>
      <c r="Y30" s="298">
        <f>'Table 4'!Y$25</f>
        <v>0</v>
      </c>
      <c r="Z30" s="298">
        <f>'Table 4'!Z$25</f>
        <v>0</v>
      </c>
      <c r="AA30" s="298">
        <f>'Table 4'!AA$25</f>
        <v>0</v>
      </c>
      <c r="AB30" s="298">
        <f>'Table 4'!AB$25</f>
        <v>0</v>
      </c>
      <c r="AC30" s="298">
        <f>'Table 4'!AC$25</f>
        <v>0</v>
      </c>
      <c r="AD30" s="298">
        <f>'Table 4'!AD$25</f>
        <v>0</v>
      </c>
      <c r="AE30" s="298">
        <f>'Table 4'!AE$25</f>
        <v>0</v>
      </c>
      <c r="AF30" s="298">
        <f>'Table 4'!AF$25</f>
        <v>0</v>
      </c>
      <c r="AG30" s="298">
        <f>'Table 4'!AG$25</f>
        <v>0</v>
      </c>
      <c r="AH30" s="298">
        <f>'Table 4'!AH$25</f>
        <v>0</v>
      </c>
      <c r="AI30" s="298">
        <f>'Table 4'!AI$25</f>
        <v>0</v>
      </c>
      <c r="AJ30" s="298">
        <f>'Table 4'!AJ$25</f>
        <v>0</v>
      </c>
      <c r="AK30" s="298">
        <f>'Table 4'!AK$25</f>
        <v>0</v>
      </c>
      <c r="AL30" s="298">
        <f>'Table 4'!AL$25</f>
        <v>0</v>
      </c>
      <c r="AM30" s="298">
        <f>'Table 4'!AM$25</f>
        <v>0</v>
      </c>
      <c r="AN30" s="298">
        <f>'Table 4'!AN$25</f>
        <v>0</v>
      </c>
      <c r="AO30" s="298">
        <f>'Table 4'!AO$25</f>
        <v>0</v>
      </c>
      <c r="AP30" s="298">
        <f>'Table 4'!AP$25</f>
        <v>0</v>
      </c>
      <c r="AQ30" s="298">
        <f>'Table 4'!AQ$25</f>
        <v>0</v>
      </c>
      <c r="AR30" s="298">
        <f>'Table 4'!AR$25</f>
        <v>0</v>
      </c>
      <c r="AS30" s="298">
        <f>'Table 4'!AS$25</f>
        <v>0</v>
      </c>
      <c r="AT30" s="298">
        <f>'Table 4'!AT$25</f>
        <v>0</v>
      </c>
      <c r="AU30" s="298">
        <f>'Table 4'!AU$25</f>
        <v>0</v>
      </c>
      <c r="AV30" s="298">
        <f>'Table 4'!AV$25</f>
        <v>0</v>
      </c>
      <c r="AW30" s="298">
        <f>'Table 4'!AW$25</f>
        <v>0</v>
      </c>
      <c r="AX30" s="298">
        <f>'Table 4'!AX$25</f>
        <v>0</v>
      </c>
      <c r="AY30" s="298">
        <f>'Table 4'!AY$25</f>
        <v>0</v>
      </c>
      <c r="AZ30" s="298">
        <f>'Table 4'!AZ$25</f>
        <v>0</v>
      </c>
      <c r="BA30" s="298">
        <f>'Table 4'!BA$25</f>
        <v>0</v>
      </c>
      <c r="BB30" s="298">
        <f>'Table 4'!BB$25</f>
        <v>0</v>
      </c>
      <c r="BC30" s="298">
        <f>'Table 4'!BC$25</f>
        <v>0</v>
      </c>
      <c r="BD30" s="298">
        <f>'Table 4'!BD$25</f>
        <v>252.8506024179687</v>
      </c>
      <c r="BE30" s="298">
        <f>'Table 4'!BE$25</f>
        <v>334.41491264418875</v>
      </c>
      <c r="BF30" s="298">
        <f>'Table 4'!BF$25</f>
        <v>376.31615316717199</v>
      </c>
      <c r="BG30" s="298">
        <f>'Table 4'!BG$25</f>
        <v>377.57849637345873</v>
      </c>
      <c r="BH30" s="298">
        <f>'Table 4'!BH$25</f>
        <v>328.26976673374355</v>
      </c>
      <c r="BI30" s="298">
        <f>'Table 4'!BI$25</f>
        <v>296.30574154435226</v>
      </c>
      <c r="BJ30" s="298">
        <f>'Table 4'!BJ$25</f>
        <v>290.48548701729464</v>
      </c>
      <c r="BK30" s="298">
        <f>'Table 4'!BK$25</f>
        <v>283.72187865289749</v>
      </c>
      <c r="BL30" s="298">
        <f>'Table 4'!BL$25</f>
        <v>276.94990169243857</v>
      </c>
      <c r="BM30" s="298">
        <f>'Table 4'!BM$25</f>
        <v>304.28514955817326</v>
      </c>
      <c r="BN30" s="298">
        <f>'Table 4'!BN$25</f>
        <v>388.24454173128282</v>
      </c>
      <c r="BO30" s="298">
        <f>'Table 4'!BO$25</f>
        <v>430.68552026831782</v>
      </c>
      <c r="BP30" s="298">
        <f>'Table 4'!BP$25</f>
        <v>508.21788711256067</v>
      </c>
      <c r="BQ30" s="298">
        <f>'Table 4'!BQ$25</f>
        <v>557.83154347728623</v>
      </c>
      <c r="BR30" s="298">
        <f>'Table 4'!BR$25</f>
        <v>585.70178248498928</v>
      </c>
      <c r="BS30" s="298">
        <f>'Table 4'!BS$25</f>
        <v>623.69732203767592</v>
      </c>
      <c r="BT30" s="298">
        <f>'Table 4'!BT$25</f>
        <v>647.83632265719939</v>
      </c>
      <c r="BU30" s="298">
        <f>'Table 4'!BU$25</f>
        <v>753.24031743211071</v>
      </c>
      <c r="BV30" s="298">
        <f>'Table 4'!BV$25</f>
        <v>912.20248508472514</v>
      </c>
      <c r="BW30" s="298">
        <f>'Table 4'!BW$25</f>
        <v>637.83416075420985</v>
      </c>
      <c r="BX30" s="298">
        <f>'Table 4'!BX$25</f>
        <v>501.04570704273419</v>
      </c>
      <c r="BY30" s="298">
        <f>'Table 4'!BY$25</f>
        <v>400.94507953195983</v>
      </c>
      <c r="BZ30" s="298">
        <f>'Table 4'!BZ$25</f>
        <v>503.61778904964865</v>
      </c>
      <c r="CA30" s="298">
        <f>'Table 4'!CA$25</f>
        <v>406.44339609477032</v>
      </c>
      <c r="CB30" s="298">
        <f>'Table 4'!CB$25</f>
        <v>367.9180642990533</v>
      </c>
      <c r="CC30" s="298">
        <f>'Table 4'!CC$25</f>
        <v>76.806230242213971</v>
      </c>
      <c r="CD30" s="298">
        <f>'Table 4'!CD$25</f>
        <v>0.24460524092796793</v>
      </c>
      <c r="CE30" s="298">
        <f>'Table 4'!CE$25</f>
        <v>0.244658415603004</v>
      </c>
      <c r="CF30" s="299">
        <f>'Table 4'!CF$25</f>
        <v>0.24519106109360939</v>
      </c>
    </row>
    <row r="31" spans="1:84" ht="15.6">
      <c r="A31" s="295"/>
      <c r="B31" s="300" t="s">
        <v>516</v>
      </c>
      <c r="C31" s="297"/>
      <c r="D31" s="298">
        <f>'Table 4'!D$36</f>
        <v>0</v>
      </c>
      <c r="E31" s="298">
        <f>'Table 4'!E$36</f>
        <v>0</v>
      </c>
      <c r="F31" s="298">
        <f>'Table 4'!F$36</f>
        <v>0</v>
      </c>
      <c r="G31" s="298">
        <f>'Table 4'!G$36</f>
        <v>0</v>
      </c>
      <c r="H31" s="298">
        <f>'Table 4'!H$36</f>
        <v>0</v>
      </c>
      <c r="I31" s="298">
        <f>'Table 4'!I$36</f>
        <v>0</v>
      </c>
      <c r="J31" s="298">
        <f>'Table 4'!J$36</f>
        <v>0</v>
      </c>
      <c r="K31" s="298">
        <f>'Table 4'!K$36</f>
        <v>0</v>
      </c>
      <c r="L31" s="298">
        <f>'Table 4'!L$36</f>
        <v>0</v>
      </c>
      <c r="M31" s="298">
        <f>'Table 4'!M$36</f>
        <v>0</v>
      </c>
      <c r="N31" s="298">
        <f>'Table 4'!N$36</f>
        <v>0</v>
      </c>
      <c r="O31" s="298">
        <f>'Table 4'!O$36</f>
        <v>0</v>
      </c>
      <c r="P31" s="298">
        <f>'Table 4'!P$36</f>
        <v>0</v>
      </c>
      <c r="Q31" s="298">
        <f>'Table 4'!Q$36</f>
        <v>0</v>
      </c>
      <c r="R31" s="298">
        <f>'Table 4'!R$36</f>
        <v>0</v>
      </c>
      <c r="S31" s="298">
        <f>'Table 4'!S$36</f>
        <v>0</v>
      </c>
      <c r="T31" s="298">
        <f>'Table 4'!T$36</f>
        <v>0</v>
      </c>
      <c r="U31" s="298">
        <f>'Table 4'!U$36</f>
        <v>0</v>
      </c>
      <c r="V31" s="298">
        <f>'Table 4'!V$36</f>
        <v>0</v>
      </c>
      <c r="W31" s="298">
        <f>'Table 4'!W$36</f>
        <v>0</v>
      </c>
      <c r="X31" s="298">
        <f>'Table 4'!X$36</f>
        <v>0</v>
      </c>
      <c r="Y31" s="298">
        <f>'Table 4'!Y$36</f>
        <v>0</v>
      </c>
      <c r="Z31" s="298">
        <f>'Table 4'!Z$36</f>
        <v>0</v>
      </c>
      <c r="AA31" s="298">
        <f>'Table 4'!AA$36</f>
        <v>0</v>
      </c>
      <c r="AB31" s="298">
        <f>'Table 4'!AB$36</f>
        <v>0</v>
      </c>
      <c r="AC31" s="298">
        <f>'Table 4'!AC$36</f>
        <v>0</v>
      </c>
      <c r="AD31" s="298">
        <f>'Table 4'!AD$36</f>
        <v>0</v>
      </c>
      <c r="AE31" s="298">
        <f>'Table 4'!AE$36</f>
        <v>0</v>
      </c>
      <c r="AF31" s="298">
        <f>'Table 4'!AF$36</f>
        <v>0</v>
      </c>
      <c r="AG31" s="298">
        <f>'Table 4'!AG$36</f>
        <v>0</v>
      </c>
      <c r="AH31" s="298">
        <f>'Table 4'!AH$36</f>
        <v>0</v>
      </c>
      <c r="AI31" s="298">
        <f>'Table 4'!AI$36</f>
        <v>0</v>
      </c>
      <c r="AJ31" s="298">
        <f>'Table 4'!AJ$36</f>
        <v>0</v>
      </c>
      <c r="AK31" s="298">
        <f>'Table 4'!AK$36</f>
        <v>0</v>
      </c>
      <c r="AL31" s="298">
        <f>'Table 4'!AL$36</f>
        <v>0</v>
      </c>
      <c r="AM31" s="298">
        <f>'Table 4'!AM$36</f>
        <v>0</v>
      </c>
      <c r="AN31" s="298">
        <f>'Table 4'!AN$36</f>
        <v>0</v>
      </c>
      <c r="AO31" s="298">
        <f>'Table 4'!AO$36</f>
        <v>0</v>
      </c>
      <c r="AP31" s="298">
        <f>'Table 4'!AP$36</f>
        <v>0</v>
      </c>
      <c r="AQ31" s="298">
        <f>'Table 4'!AQ$36</f>
        <v>0</v>
      </c>
      <c r="AR31" s="298">
        <f>'Table 4'!AR$36</f>
        <v>0</v>
      </c>
      <c r="AS31" s="298">
        <f>'Table 4'!AS$36</f>
        <v>0</v>
      </c>
      <c r="AT31" s="298">
        <f>'Table 4'!AT$36</f>
        <v>0</v>
      </c>
      <c r="AU31" s="298">
        <f>'Table 4'!AU$36</f>
        <v>0</v>
      </c>
      <c r="AV31" s="298">
        <f>'Table 4'!AV$36</f>
        <v>0</v>
      </c>
      <c r="AW31" s="298">
        <f>'Table 4'!AW$36</f>
        <v>0</v>
      </c>
      <c r="AX31" s="298">
        <f>'Table 4'!AX$36</f>
        <v>0</v>
      </c>
      <c r="AY31" s="298">
        <f>'Table 4'!AY$36</f>
        <v>0</v>
      </c>
      <c r="AZ31" s="298">
        <f>'Table 4'!AZ$36</f>
        <v>0</v>
      </c>
      <c r="BA31" s="298">
        <f>'Table 4'!BA$36</f>
        <v>0</v>
      </c>
      <c r="BB31" s="298">
        <f>'Table 4'!BB$36</f>
        <v>0</v>
      </c>
      <c r="BC31" s="298">
        <f>'Table 4'!BC$36</f>
        <v>0</v>
      </c>
      <c r="BD31" s="298">
        <f>'Table 4'!BD$36</f>
        <v>0</v>
      </c>
      <c r="BE31" s="298">
        <f>'Table 4'!BE$36</f>
        <v>0</v>
      </c>
      <c r="BF31" s="298">
        <f>'Table 4'!BF$36</f>
        <v>0</v>
      </c>
      <c r="BG31" s="298">
        <f>'Table 4'!BG$36</f>
        <v>0</v>
      </c>
      <c r="BH31" s="298">
        <f>'Table 4'!BH$36</f>
        <v>0</v>
      </c>
      <c r="BI31" s="298">
        <f>'Table 4'!BI$36</f>
        <v>0</v>
      </c>
      <c r="BJ31" s="298">
        <f>'Table 4'!BJ$36</f>
        <v>0</v>
      </c>
      <c r="BK31" s="298">
        <f>'Table 4'!BK$36</f>
        <v>0</v>
      </c>
      <c r="BL31" s="298">
        <f>'Table 4'!BL$36</f>
        <v>0</v>
      </c>
      <c r="BM31" s="298">
        <f>'Table 4'!BM$36</f>
        <v>0</v>
      </c>
      <c r="BN31" s="298">
        <f>'Table 4'!BN$36</f>
        <v>0</v>
      </c>
      <c r="BO31" s="298">
        <f>'Table 4'!BO$36</f>
        <v>0</v>
      </c>
      <c r="BP31" s="298">
        <f>'Table 4'!BP$36</f>
        <v>0</v>
      </c>
      <c r="BQ31" s="298">
        <f>'Table 4'!BQ$36</f>
        <v>0</v>
      </c>
      <c r="BR31" s="298">
        <f>'Table 4'!BR$36</f>
        <v>0</v>
      </c>
      <c r="BS31" s="298">
        <f>'Table 4'!BS$36</f>
        <v>0</v>
      </c>
      <c r="BT31" s="298">
        <f>'Table 4'!BT$36</f>
        <v>0</v>
      </c>
      <c r="BU31" s="298">
        <f>'Table 4'!BU$36</f>
        <v>0</v>
      </c>
      <c r="BV31" s="298">
        <f>'Table 4'!BV$36</f>
        <v>0</v>
      </c>
      <c r="BW31" s="298">
        <f>'Table 4'!BW$36</f>
        <v>229.49178641030215</v>
      </c>
      <c r="BX31" s="298">
        <f>'Table 4'!BX$36</f>
        <v>403.42348127814699</v>
      </c>
      <c r="BY31" s="298">
        <f>'Table 4'!BY$36</f>
        <v>547.68416970292537</v>
      </c>
      <c r="BZ31" s="298">
        <f>'Table 4'!BZ$36</f>
        <v>683.88049235372534</v>
      </c>
      <c r="CA31" s="298">
        <f>'Table 4'!CA$36</f>
        <v>835.96482621014923</v>
      </c>
      <c r="CB31" s="298">
        <f>'Table 4'!CB$36</f>
        <v>995.30665306713638</v>
      </c>
      <c r="CC31" s="298">
        <f>'Table 4'!CC$36</f>
        <v>1243.3344569720423</v>
      </c>
      <c r="CD31" s="298">
        <f>'Table 4'!CD$36</f>
        <v>1347.6865117479854</v>
      </c>
      <c r="CE31" s="298">
        <f>'Table 4'!CE$36</f>
        <v>1410.8632707516467</v>
      </c>
      <c r="CF31" s="299">
        <f>'Table 4'!CF$36</f>
        <v>1469.073257821633</v>
      </c>
    </row>
    <row r="32" spans="1:84" ht="27" customHeight="1">
      <c r="A32" s="295"/>
      <c r="B32" s="296" t="s">
        <v>517</v>
      </c>
      <c r="C32" s="297"/>
      <c r="D32" s="298">
        <f>SUM(D33:D34)</f>
        <v>0</v>
      </c>
      <c r="E32" s="298">
        <f t="shared" ref="E32:BP32" si="16">SUM(E33:E34)</f>
        <v>0</v>
      </c>
      <c r="F32" s="298">
        <f t="shared" si="16"/>
        <v>0</v>
      </c>
      <c r="G32" s="298">
        <f t="shared" si="16"/>
        <v>0</v>
      </c>
      <c r="H32" s="298">
        <f t="shared" si="16"/>
        <v>0</v>
      </c>
      <c r="I32" s="298">
        <f t="shared" si="16"/>
        <v>0</v>
      </c>
      <c r="J32" s="298">
        <f t="shared" si="16"/>
        <v>0</v>
      </c>
      <c r="K32" s="298">
        <f t="shared" si="16"/>
        <v>0</v>
      </c>
      <c r="L32" s="298">
        <f t="shared" si="16"/>
        <v>0</v>
      </c>
      <c r="M32" s="298">
        <f t="shared" si="16"/>
        <v>0</v>
      </c>
      <c r="N32" s="298">
        <f t="shared" si="16"/>
        <v>0</v>
      </c>
      <c r="O32" s="298">
        <f t="shared" si="16"/>
        <v>0</v>
      </c>
      <c r="P32" s="298">
        <f t="shared" si="16"/>
        <v>0</v>
      </c>
      <c r="Q32" s="298">
        <f t="shared" si="16"/>
        <v>0</v>
      </c>
      <c r="R32" s="298">
        <f t="shared" si="16"/>
        <v>0</v>
      </c>
      <c r="S32" s="298">
        <f t="shared" si="16"/>
        <v>0</v>
      </c>
      <c r="T32" s="298">
        <f t="shared" si="16"/>
        <v>0</v>
      </c>
      <c r="U32" s="298">
        <f t="shared" si="16"/>
        <v>0</v>
      </c>
      <c r="V32" s="298">
        <f t="shared" si="16"/>
        <v>0</v>
      </c>
      <c r="W32" s="298">
        <f t="shared" si="16"/>
        <v>0</v>
      </c>
      <c r="X32" s="298">
        <f t="shared" si="16"/>
        <v>0</v>
      </c>
      <c r="Y32" s="298">
        <f t="shared" si="16"/>
        <v>0</v>
      </c>
      <c r="Z32" s="298">
        <f t="shared" si="16"/>
        <v>0</v>
      </c>
      <c r="AA32" s="298">
        <f t="shared" si="16"/>
        <v>0</v>
      </c>
      <c r="AB32" s="298">
        <f t="shared" si="16"/>
        <v>0</v>
      </c>
      <c r="AC32" s="298">
        <f t="shared" si="16"/>
        <v>0</v>
      </c>
      <c r="AD32" s="298">
        <f t="shared" si="16"/>
        <v>0</v>
      </c>
      <c r="AE32" s="298">
        <f t="shared" si="16"/>
        <v>0</v>
      </c>
      <c r="AF32" s="298">
        <f t="shared" si="16"/>
        <v>0</v>
      </c>
      <c r="AG32" s="298">
        <f t="shared" si="16"/>
        <v>0</v>
      </c>
      <c r="AH32" s="298">
        <f t="shared" si="16"/>
        <v>51.497172727332845</v>
      </c>
      <c r="AI32" s="298">
        <f t="shared" si="16"/>
        <v>56.414147956273574</v>
      </c>
      <c r="AJ32" s="298">
        <f t="shared" si="16"/>
        <v>72.615417878922116</v>
      </c>
      <c r="AK32" s="298">
        <f t="shared" si="16"/>
        <v>117.78692276529311</v>
      </c>
      <c r="AL32" s="298">
        <f t="shared" si="16"/>
        <v>151.22362386540289</v>
      </c>
      <c r="AM32" s="298">
        <f t="shared" si="16"/>
        <v>178.70507247687672</v>
      </c>
      <c r="AN32" s="298">
        <f t="shared" si="16"/>
        <v>201.80019075346371</v>
      </c>
      <c r="AO32" s="298">
        <f t="shared" si="16"/>
        <v>225.35883833034222</v>
      </c>
      <c r="AP32" s="298">
        <f t="shared" si="16"/>
        <v>242.96586799409306</v>
      </c>
      <c r="AQ32" s="298">
        <f t="shared" si="16"/>
        <v>251.3770479196252</v>
      </c>
      <c r="AR32" s="298">
        <f t="shared" si="16"/>
        <v>219.61099999999999</v>
      </c>
      <c r="AS32" s="298">
        <f t="shared" si="16"/>
        <v>302.30599999999998</v>
      </c>
      <c r="AT32" s="298">
        <f t="shared" si="16"/>
        <v>415.50300000000004</v>
      </c>
      <c r="AU32" s="298">
        <f t="shared" si="16"/>
        <v>549.82100000000003</v>
      </c>
      <c r="AV32" s="298">
        <f t="shared" si="16"/>
        <v>722.96500000000003</v>
      </c>
      <c r="AW32" s="298">
        <f t="shared" si="16"/>
        <v>963.53300000000002</v>
      </c>
      <c r="AX32" s="298">
        <f t="shared" si="16"/>
        <v>1237.7020586775143</v>
      </c>
      <c r="AY32" s="298">
        <f t="shared" si="16"/>
        <v>1440.7675679371928</v>
      </c>
      <c r="AZ32" s="298">
        <f t="shared" si="16"/>
        <v>1632.1173192887268</v>
      </c>
      <c r="BA32" s="298">
        <f t="shared" si="16"/>
        <v>1783.2014949487759</v>
      </c>
      <c r="BB32" s="298">
        <f t="shared" si="16"/>
        <v>1966.2753495570933</v>
      </c>
      <c r="BC32" s="298">
        <f t="shared" si="16"/>
        <v>2143.4684371455282</v>
      </c>
      <c r="BD32" s="298">
        <f t="shared" si="16"/>
        <v>2303.1767229957381</v>
      </c>
      <c r="BE32" s="298">
        <f t="shared" si="16"/>
        <v>2531.7035246192022</v>
      </c>
      <c r="BF32" s="298">
        <f t="shared" si="16"/>
        <v>2999.4614887041653</v>
      </c>
      <c r="BG32" s="298">
        <f t="shared" si="16"/>
        <v>2966.6712049912694</v>
      </c>
      <c r="BH32" s="298">
        <f t="shared" si="16"/>
        <v>3201.5130041258617</v>
      </c>
      <c r="BI32" s="298">
        <f t="shared" si="16"/>
        <v>3472.5465205192463</v>
      </c>
      <c r="BJ32" s="298">
        <f t="shared" si="16"/>
        <v>3760.9241738617989</v>
      </c>
      <c r="BK32" s="298">
        <f t="shared" si="16"/>
        <v>3996.4280011900032</v>
      </c>
      <c r="BL32" s="298">
        <f t="shared" si="16"/>
        <v>4891.7079022417884</v>
      </c>
      <c r="BM32" s="298">
        <f t="shared" si="16"/>
        <v>5587.16694369992</v>
      </c>
      <c r="BN32" s="298">
        <f t="shared" si="16"/>
        <v>5998.1093455519394</v>
      </c>
      <c r="BO32" s="298">
        <f t="shared" si="16"/>
        <v>6471.3592562218046</v>
      </c>
      <c r="BP32" s="298">
        <f t="shared" si="16"/>
        <v>6901.4624032787806</v>
      </c>
      <c r="BQ32" s="298">
        <f t="shared" ref="BQ32:CD32" si="17">SUM(BQ33:BQ34)</f>
        <v>7141.9076247388075</v>
      </c>
      <c r="BR32" s="298">
        <f t="shared" si="17"/>
        <v>7733.6700263693729</v>
      </c>
      <c r="BS32" s="298">
        <f t="shared" si="17"/>
        <v>8132.5337356956888</v>
      </c>
      <c r="BT32" s="298">
        <f t="shared" si="17"/>
        <v>8160.913121062179</v>
      </c>
      <c r="BU32" s="298">
        <f t="shared" si="17"/>
        <v>8155.1111739159687</v>
      </c>
      <c r="BV32" s="298">
        <f t="shared" si="17"/>
        <v>8119.9048112608998</v>
      </c>
      <c r="BW32" s="298">
        <f t="shared" si="17"/>
        <v>8538.3609628565609</v>
      </c>
      <c r="BX32" s="298">
        <f t="shared" si="17"/>
        <v>9074.9592513184471</v>
      </c>
      <c r="BY32" s="298">
        <f t="shared" si="17"/>
        <v>10085.339092049619</v>
      </c>
      <c r="BZ32" s="298">
        <f t="shared" si="17"/>
        <v>10929.336377111717</v>
      </c>
      <c r="CA32" s="298">
        <f t="shared" si="17"/>
        <v>11892.416970574897</v>
      </c>
      <c r="CB32" s="298">
        <f t="shared" si="17"/>
        <v>13523.284425140253</v>
      </c>
      <c r="CC32" s="298">
        <f t="shared" si="17"/>
        <v>13876.543812457052</v>
      </c>
      <c r="CD32" s="298">
        <f t="shared" si="17"/>
        <v>14678.545108420436</v>
      </c>
      <c r="CE32" s="298">
        <f>SUM(CE33:CE34)</f>
        <v>15352.27418611858</v>
      </c>
      <c r="CF32" s="299">
        <f>SUM(CF33:CF34)</f>
        <v>15891.896853135637</v>
      </c>
    </row>
    <row r="33" spans="1:84" ht="15.6">
      <c r="A33" s="295"/>
      <c r="B33" s="300" t="s">
        <v>518</v>
      </c>
      <c r="C33" s="297"/>
      <c r="D33" s="298">
        <f>'Table 4'!D$26</f>
        <v>0</v>
      </c>
      <c r="E33" s="298">
        <f>'Table 4'!E$26</f>
        <v>0</v>
      </c>
      <c r="F33" s="298">
        <f>'Table 4'!F$26</f>
        <v>0</v>
      </c>
      <c r="G33" s="298">
        <f>'Table 4'!G$26</f>
        <v>0</v>
      </c>
      <c r="H33" s="298">
        <f>'Table 4'!H$26</f>
        <v>0</v>
      </c>
      <c r="I33" s="298">
        <f>'Table 4'!I$26</f>
        <v>0</v>
      </c>
      <c r="J33" s="298">
        <f>'Table 4'!J$26</f>
        <v>0</v>
      </c>
      <c r="K33" s="298">
        <f>'Table 4'!K$26</f>
        <v>0</v>
      </c>
      <c r="L33" s="298">
        <f>'Table 4'!L$26</f>
        <v>0</v>
      </c>
      <c r="M33" s="298">
        <f>'Table 4'!M$26</f>
        <v>0</v>
      </c>
      <c r="N33" s="298">
        <f>'Table 4'!N$26</f>
        <v>0</v>
      </c>
      <c r="O33" s="298">
        <f>'Table 4'!O$26</f>
        <v>0</v>
      </c>
      <c r="P33" s="298">
        <f>'Table 4'!P$26</f>
        <v>0</v>
      </c>
      <c r="Q33" s="298">
        <f>'Table 4'!Q$26</f>
        <v>0</v>
      </c>
      <c r="R33" s="298">
        <f>'Table 4'!R$26</f>
        <v>0</v>
      </c>
      <c r="S33" s="298">
        <f>'Table 4'!S$26</f>
        <v>0</v>
      </c>
      <c r="T33" s="298">
        <f>'Table 4'!T$26</f>
        <v>0</v>
      </c>
      <c r="U33" s="298">
        <f>'Table 4'!U$26</f>
        <v>0</v>
      </c>
      <c r="V33" s="298">
        <f>'Table 4'!V$26</f>
        <v>0</v>
      </c>
      <c r="W33" s="298">
        <f>'Table 4'!W$26</f>
        <v>0</v>
      </c>
      <c r="X33" s="298">
        <f>'Table 4'!X$26</f>
        <v>0</v>
      </c>
      <c r="Y33" s="298">
        <f>'Table 4'!Y$26</f>
        <v>0</v>
      </c>
      <c r="Z33" s="298">
        <f>'Table 4'!Z$26</f>
        <v>0</v>
      </c>
      <c r="AA33" s="298">
        <f>'Table 4'!AA$26</f>
        <v>0</v>
      </c>
      <c r="AB33" s="298">
        <f>'Table 4'!AB$26</f>
        <v>0</v>
      </c>
      <c r="AC33" s="298">
        <f>'Table 4'!AC$26</f>
        <v>0</v>
      </c>
      <c r="AD33" s="298">
        <f>'Table 4'!AD$26</f>
        <v>0</v>
      </c>
      <c r="AE33" s="298">
        <f>'Table 4'!AE$26</f>
        <v>0</v>
      </c>
      <c r="AF33" s="298">
        <f>'Table 4'!AF$26</f>
        <v>0</v>
      </c>
      <c r="AG33" s="298">
        <f>'Table 4'!AG$26</f>
        <v>0</v>
      </c>
      <c r="AH33" s="298">
        <f>'Table 4'!AH$26</f>
        <v>51.497172727332845</v>
      </c>
      <c r="AI33" s="298">
        <f>'Table 4'!AI$26</f>
        <v>56.414147956273574</v>
      </c>
      <c r="AJ33" s="298">
        <f>'Table 4'!AJ$26</f>
        <v>72.615417878922116</v>
      </c>
      <c r="AK33" s="298">
        <f>'Table 4'!AK$26</f>
        <v>117.78692276529311</v>
      </c>
      <c r="AL33" s="298">
        <f>'Table 4'!AL$26</f>
        <v>151.22362386540289</v>
      </c>
      <c r="AM33" s="298">
        <f>'Table 4'!AM$26</f>
        <v>178.70507247687672</v>
      </c>
      <c r="AN33" s="298">
        <f>'Table 4'!AN$26</f>
        <v>201.80019075346371</v>
      </c>
      <c r="AO33" s="298">
        <f>'Table 4'!AO$26</f>
        <v>225.35883833034222</v>
      </c>
      <c r="AP33" s="298">
        <f>'Table 4'!AP$26</f>
        <v>242.96586799409306</v>
      </c>
      <c r="AQ33" s="298">
        <f>'Table 4'!AQ$26</f>
        <v>251.3770479196252</v>
      </c>
      <c r="AR33" s="298">
        <f>'Table 4'!AR$26</f>
        <v>219.61099999999999</v>
      </c>
      <c r="AS33" s="298">
        <f>'Table 4'!AS$26</f>
        <v>302.30599999999998</v>
      </c>
      <c r="AT33" s="298">
        <f>'Table 4'!AT$26</f>
        <v>415.50300000000004</v>
      </c>
      <c r="AU33" s="298">
        <f>'Table 4'!AU$26</f>
        <v>549.82100000000003</v>
      </c>
      <c r="AV33" s="298">
        <f>'Table 4'!AV$26</f>
        <v>722.96500000000003</v>
      </c>
      <c r="AW33" s="298">
        <f>'Table 4'!AW$26</f>
        <v>963.53300000000002</v>
      </c>
      <c r="AX33" s="298">
        <f>'Table 4'!AX$26</f>
        <v>1237.7020586775143</v>
      </c>
      <c r="AY33" s="298">
        <f>'Table 4'!AY$26</f>
        <v>1440.7675679371928</v>
      </c>
      <c r="AZ33" s="298">
        <f>'Table 4'!AZ$26</f>
        <v>1632.1173192887268</v>
      </c>
      <c r="BA33" s="298">
        <f>'Table 4'!BA$26</f>
        <v>1783.2014949487759</v>
      </c>
      <c r="BB33" s="298">
        <f>'Table 4'!BB$26</f>
        <v>1966.2753495570933</v>
      </c>
      <c r="BC33" s="298">
        <f>'Table 4'!BC$26</f>
        <v>2143.4684371455282</v>
      </c>
      <c r="BD33" s="298">
        <f>'Table 4'!BD$26</f>
        <v>2303.1767229957381</v>
      </c>
      <c r="BE33" s="298">
        <f>'Table 4'!BE$26</f>
        <v>2531.7035246192022</v>
      </c>
      <c r="BF33" s="298">
        <f>'Table 4'!BF$26</f>
        <v>2999.4614887041653</v>
      </c>
      <c r="BG33" s="298">
        <f>'Table 4'!BG$26</f>
        <v>2966.6712049912694</v>
      </c>
      <c r="BH33" s="298">
        <f>'Table 4'!BH$26</f>
        <v>3201.5130041258617</v>
      </c>
      <c r="BI33" s="298">
        <f>'Table 4'!BI$26</f>
        <v>3472.5465205192463</v>
      </c>
      <c r="BJ33" s="298">
        <f>'Table 4'!BJ$26</f>
        <v>3760.9241738617989</v>
      </c>
      <c r="BK33" s="298">
        <f>'Table 4'!BK$26</f>
        <v>3996.4280011900032</v>
      </c>
      <c r="BL33" s="298">
        <f>'Table 4'!BL$26</f>
        <v>4891.7079022417884</v>
      </c>
      <c r="BM33" s="298">
        <f>'Table 4'!BM$26</f>
        <v>5587.16694369992</v>
      </c>
      <c r="BN33" s="298">
        <f>'Table 4'!BN$26</f>
        <v>5998.1093455519394</v>
      </c>
      <c r="BO33" s="298">
        <f>'Table 4'!BO$26</f>
        <v>6471.3592562218046</v>
      </c>
      <c r="BP33" s="298">
        <f>'Table 4'!BP$26</f>
        <v>6901.4624032787806</v>
      </c>
      <c r="BQ33" s="298">
        <f>'Table 4'!BQ$26</f>
        <v>7141.9076247388075</v>
      </c>
      <c r="BR33" s="298">
        <f>'Table 4'!BR$26</f>
        <v>7733.6700263693729</v>
      </c>
      <c r="BS33" s="298">
        <f>'Table 4'!BS$26</f>
        <v>8132.5337356956888</v>
      </c>
      <c r="BT33" s="298">
        <f>'Table 4'!BT$26</f>
        <v>8108.0490092891159</v>
      </c>
      <c r="BU33" s="298">
        <f>'Table 4'!BU$26</f>
        <v>7918.391130132075</v>
      </c>
      <c r="BV33" s="298">
        <f>'Table 4'!BV$26</f>
        <v>7516.1284248974798</v>
      </c>
      <c r="BW33" s="298">
        <f>'Table 4'!BW$26</f>
        <v>6860.5919873947169</v>
      </c>
      <c r="BX33" s="298">
        <f>'Table 4'!BX$26</f>
        <v>6632.3136667107028</v>
      </c>
      <c r="BY33" s="298">
        <f>'Table 4'!BY$26</f>
        <v>6246.9974535818019</v>
      </c>
      <c r="BZ33" s="298">
        <f>'Table 4'!BZ$26</f>
        <v>6096.1118194482306</v>
      </c>
      <c r="CA33" s="298">
        <f>'Table 4'!CA$26</f>
        <v>5808.7086025379713</v>
      </c>
      <c r="CB33" s="298">
        <f>'Table 4'!CB$26</f>
        <v>5735.5293383796206</v>
      </c>
      <c r="CC33" s="298">
        <f>'Table 4'!CC$26</f>
        <v>4523.8481677495092</v>
      </c>
      <c r="CD33" s="298">
        <f>'Table 4'!CD$26</f>
        <v>4255.756257310888</v>
      </c>
      <c r="CE33" s="298">
        <f>'Table 4'!CE$26</f>
        <v>4064.887821616901</v>
      </c>
      <c r="CF33" s="299">
        <f>'Table 4'!CF$26</f>
        <v>3249.6532425749106</v>
      </c>
    </row>
    <row r="34" spans="1:84" ht="15.6">
      <c r="A34" s="295"/>
      <c r="B34" s="300" t="s">
        <v>519</v>
      </c>
      <c r="C34" s="302" t="s">
        <v>513</v>
      </c>
      <c r="D34" s="298">
        <f>'Table 4'!D$35</f>
        <v>0</v>
      </c>
      <c r="E34" s="298">
        <f>'Table 4'!E$35</f>
        <v>0</v>
      </c>
      <c r="F34" s="298">
        <f>'Table 4'!F$35</f>
        <v>0</v>
      </c>
      <c r="G34" s="298">
        <f>'Table 4'!G$35</f>
        <v>0</v>
      </c>
      <c r="H34" s="298">
        <f>'Table 4'!H$35</f>
        <v>0</v>
      </c>
      <c r="I34" s="298">
        <f>'Table 4'!I$35</f>
        <v>0</v>
      </c>
      <c r="J34" s="298">
        <f>'Table 4'!J$35</f>
        <v>0</v>
      </c>
      <c r="K34" s="298">
        <f>'Table 4'!K$35</f>
        <v>0</v>
      </c>
      <c r="L34" s="298">
        <f>'Table 4'!L$35</f>
        <v>0</v>
      </c>
      <c r="M34" s="298">
        <f>'Table 4'!M$35</f>
        <v>0</v>
      </c>
      <c r="N34" s="298">
        <f>'Table 4'!N$35</f>
        <v>0</v>
      </c>
      <c r="O34" s="298">
        <f>'Table 4'!O$35</f>
        <v>0</v>
      </c>
      <c r="P34" s="298">
        <f>'Table 4'!P$35</f>
        <v>0</v>
      </c>
      <c r="Q34" s="298">
        <f>'Table 4'!Q$35</f>
        <v>0</v>
      </c>
      <c r="R34" s="298">
        <f>'Table 4'!R$35</f>
        <v>0</v>
      </c>
      <c r="S34" s="298">
        <f>'Table 4'!S$35</f>
        <v>0</v>
      </c>
      <c r="T34" s="298">
        <f>'Table 4'!T$35</f>
        <v>0</v>
      </c>
      <c r="U34" s="298">
        <f>'Table 4'!U$35</f>
        <v>0</v>
      </c>
      <c r="V34" s="298">
        <f>'Table 4'!V$35</f>
        <v>0</v>
      </c>
      <c r="W34" s="298">
        <f>'Table 4'!W$35</f>
        <v>0</v>
      </c>
      <c r="X34" s="298">
        <f>'Table 4'!X$35</f>
        <v>0</v>
      </c>
      <c r="Y34" s="298">
        <f>'Table 4'!Y$35</f>
        <v>0</v>
      </c>
      <c r="Z34" s="298">
        <f>'Table 4'!Z$35</f>
        <v>0</v>
      </c>
      <c r="AA34" s="298">
        <f>'Table 4'!AA$35</f>
        <v>0</v>
      </c>
      <c r="AB34" s="298">
        <f>'Table 4'!AB$35</f>
        <v>0</v>
      </c>
      <c r="AC34" s="298">
        <f>'Table 4'!AC$35</f>
        <v>0</v>
      </c>
      <c r="AD34" s="298">
        <f>'Table 4'!AD$35</f>
        <v>0</v>
      </c>
      <c r="AE34" s="298">
        <f>'Table 4'!AE$35</f>
        <v>0</v>
      </c>
      <c r="AF34" s="298">
        <f>'Table 4'!AF$35</f>
        <v>0</v>
      </c>
      <c r="AG34" s="298">
        <f>'Table 4'!AG$35</f>
        <v>0</v>
      </c>
      <c r="AH34" s="298">
        <f>'Table 4'!AH$35</f>
        <v>0</v>
      </c>
      <c r="AI34" s="298">
        <f>'Table 4'!AI$35</f>
        <v>0</v>
      </c>
      <c r="AJ34" s="298">
        <f>'Table 4'!AJ$35</f>
        <v>0</v>
      </c>
      <c r="AK34" s="298">
        <f>'Table 4'!AK$35</f>
        <v>0</v>
      </c>
      <c r="AL34" s="298">
        <f>'Table 4'!AL$35</f>
        <v>0</v>
      </c>
      <c r="AM34" s="298">
        <f>'Table 4'!AM$35</f>
        <v>0</v>
      </c>
      <c r="AN34" s="298">
        <f>'Table 4'!AN$35</f>
        <v>0</v>
      </c>
      <c r="AO34" s="298">
        <f>'Table 4'!AO$35</f>
        <v>0</v>
      </c>
      <c r="AP34" s="298">
        <f>'Table 4'!AP$35</f>
        <v>0</v>
      </c>
      <c r="AQ34" s="298">
        <f>'Table 4'!AQ$35</f>
        <v>0</v>
      </c>
      <c r="AR34" s="298">
        <f>'Table 4'!AR$35</f>
        <v>0</v>
      </c>
      <c r="AS34" s="298">
        <f>'Table 4'!AS$35</f>
        <v>0</v>
      </c>
      <c r="AT34" s="298">
        <f>'Table 4'!AT$35</f>
        <v>0</v>
      </c>
      <c r="AU34" s="298">
        <f>'Table 4'!AU$35</f>
        <v>0</v>
      </c>
      <c r="AV34" s="298">
        <f>'Table 4'!AV$35</f>
        <v>0</v>
      </c>
      <c r="AW34" s="298">
        <f>'Table 4'!AW$35</f>
        <v>0</v>
      </c>
      <c r="AX34" s="298">
        <f>'Table 4'!AX$35</f>
        <v>0</v>
      </c>
      <c r="AY34" s="298">
        <f>'Table 4'!AY$35</f>
        <v>0</v>
      </c>
      <c r="AZ34" s="298">
        <f>'Table 4'!AZ$35</f>
        <v>0</v>
      </c>
      <c r="BA34" s="298">
        <f>'Table 4'!BA$35</f>
        <v>0</v>
      </c>
      <c r="BB34" s="298">
        <f>'Table 4'!BB$35</f>
        <v>0</v>
      </c>
      <c r="BC34" s="298">
        <f>'Table 4'!BC$35</f>
        <v>0</v>
      </c>
      <c r="BD34" s="298">
        <f>'Table 4'!BD$35</f>
        <v>0</v>
      </c>
      <c r="BE34" s="298">
        <f>'Table 4'!BE$35</f>
        <v>0</v>
      </c>
      <c r="BF34" s="298">
        <f>'Table 4'!BF$35</f>
        <v>0</v>
      </c>
      <c r="BG34" s="298">
        <f>'Table 4'!BG$35</f>
        <v>0</v>
      </c>
      <c r="BH34" s="298">
        <f>'Table 4'!BH$35</f>
        <v>0</v>
      </c>
      <c r="BI34" s="298">
        <f>'Table 4'!BI$35</f>
        <v>0</v>
      </c>
      <c r="BJ34" s="298">
        <f>'Table 4'!BJ$35</f>
        <v>0</v>
      </c>
      <c r="BK34" s="298">
        <f>'Table 4'!BK$35</f>
        <v>0</v>
      </c>
      <c r="BL34" s="298">
        <f>'Table 4'!BL$35</f>
        <v>0</v>
      </c>
      <c r="BM34" s="298">
        <f>'Table 4'!BM$35</f>
        <v>0</v>
      </c>
      <c r="BN34" s="298">
        <f>'Table 4'!BN$35</f>
        <v>0</v>
      </c>
      <c r="BO34" s="298">
        <f>'Table 4'!BO$35</f>
        <v>0</v>
      </c>
      <c r="BP34" s="298">
        <f>'Table 4'!BP$35</f>
        <v>0</v>
      </c>
      <c r="BQ34" s="298">
        <f>'Table 4'!BQ$35</f>
        <v>0</v>
      </c>
      <c r="BR34" s="298">
        <f>'Table 4'!BR$35</f>
        <v>0</v>
      </c>
      <c r="BS34" s="298">
        <f>'Table 4'!BS$35</f>
        <v>0</v>
      </c>
      <c r="BT34" s="298">
        <f>'Table 4'!BT$35</f>
        <v>52.864111773063229</v>
      </c>
      <c r="BU34" s="298">
        <f>'Table 4'!BU$35</f>
        <v>236.72004378389357</v>
      </c>
      <c r="BV34" s="298">
        <f>'Table 4'!BV$35</f>
        <v>603.77638636341965</v>
      </c>
      <c r="BW34" s="298">
        <f>'Table 4'!BW$35</f>
        <v>1677.7689754618443</v>
      </c>
      <c r="BX34" s="298">
        <f>'Table 4'!BX$35</f>
        <v>2442.6455846077447</v>
      </c>
      <c r="BY34" s="298">
        <f>'Table 4'!BY$35</f>
        <v>3838.3416384678167</v>
      </c>
      <c r="BZ34" s="298">
        <f>'Table 4'!BZ$35</f>
        <v>4833.2245576634859</v>
      </c>
      <c r="CA34" s="298">
        <f>'Table 4'!CA$35</f>
        <v>6083.7083680369269</v>
      </c>
      <c r="CB34" s="298">
        <f>'Table 4'!CB$35</f>
        <v>7787.7550867606315</v>
      </c>
      <c r="CC34" s="298">
        <f>'Table 4'!CC$35</f>
        <v>9352.6956447075427</v>
      </c>
      <c r="CD34" s="298">
        <f>'Table 4'!CD$35</f>
        <v>10422.788851109548</v>
      </c>
      <c r="CE34" s="298">
        <f>'Table 4'!CE$35</f>
        <v>11287.386364501679</v>
      </c>
      <c r="CF34" s="299">
        <f>'Table 4'!CF$35</f>
        <v>12642.243610560727</v>
      </c>
    </row>
    <row r="35" spans="1:84" ht="27" customHeight="1">
      <c r="A35" s="295"/>
      <c r="B35" s="303" t="s">
        <v>520</v>
      </c>
      <c r="C35" s="297"/>
      <c r="D35" s="298">
        <f>D16+D11</f>
        <v>0</v>
      </c>
      <c r="E35" s="298">
        <f t="shared" ref="E35:BP35" si="18">E16+E11</f>
        <v>0</v>
      </c>
      <c r="F35" s="298">
        <f t="shared" si="18"/>
        <v>0</v>
      </c>
      <c r="G35" s="298">
        <f t="shared" si="18"/>
        <v>0</v>
      </c>
      <c r="H35" s="298">
        <f t="shared" si="18"/>
        <v>0</v>
      </c>
      <c r="I35" s="298">
        <f t="shared" si="18"/>
        <v>0</v>
      </c>
      <c r="J35" s="298">
        <f t="shared" si="18"/>
        <v>0</v>
      </c>
      <c r="K35" s="298">
        <f t="shared" si="18"/>
        <v>0</v>
      </c>
      <c r="L35" s="298">
        <f t="shared" si="18"/>
        <v>0</v>
      </c>
      <c r="M35" s="298">
        <f t="shared" si="18"/>
        <v>0</v>
      </c>
      <c r="N35" s="298">
        <f t="shared" si="18"/>
        <v>0</v>
      </c>
      <c r="O35" s="298">
        <f t="shared" si="18"/>
        <v>0</v>
      </c>
      <c r="P35" s="298">
        <f t="shared" si="18"/>
        <v>0</v>
      </c>
      <c r="Q35" s="298">
        <f t="shared" si="18"/>
        <v>0</v>
      </c>
      <c r="R35" s="298">
        <f t="shared" si="18"/>
        <v>0</v>
      </c>
      <c r="S35" s="298">
        <f t="shared" si="18"/>
        <v>0</v>
      </c>
      <c r="T35" s="298">
        <f t="shared" si="18"/>
        <v>0</v>
      </c>
      <c r="U35" s="298">
        <f t="shared" si="18"/>
        <v>0</v>
      </c>
      <c r="V35" s="298">
        <f t="shared" si="18"/>
        <v>0</v>
      </c>
      <c r="W35" s="298">
        <f t="shared" si="18"/>
        <v>0</v>
      </c>
      <c r="X35" s="298">
        <f t="shared" si="18"/>
        <v>0</v>
      </c>
      <c r="Y35" s="298">
        <f t="shared" si="18"/>
        <v>0</v>
      </c>
      <c r="Z35" s="298">
        <f t="shared" si="18"/>
        <v>0</v>
      </c>
      <c r="AA35" s="298">
        <f t="shared" si="18"/>
        <v>0</v>
      </c>
      <c r="AB35" s="298">
        <f t="shared" si="18"/>
        <v>0</v>
      </c>
      <c r="AC35" s="298">
        <f t="shared" si="18"/>
        <v>0</v>
      </c>
      <c r="AD35" s="298">
        <f t="shared" si="18"/>
        <v>0</v>
      </c>
      <c r="AE35" s="298">
        <f t="shared" si="18"/>
        <v>0</v>
      </c>
      <c r="AF35" s="298">
        <f t="shared" si="18"/>
        <v>7.3822378353269071</v>
      </c>
      <c r="AG35" s="298">
        <f t="shared" si="18"/>
        <v>15.771070385661062</v>
      </c>
      <c r="AH35" s="298">
        <f t="shared" si="18"/>
        <v>1690.3308769340072</v>
      </c>
      <c r="AI35" s="298">
        <f t="shared" si="18"/>
        <v>1848.5726126252614</v>
      </c>
      <c r="AJ35" s="298">
        <f t="shared" si="18"/>
        <v>2068.2982762681795</v>
      </c>
      <c r="AK35" s="298">
        <f t="shared" si="18"/>
        <v>2371.7390993096665</v>
      </c>
      <c r="AL35" s="298">
        <f t="shared" si="18"/>
        <v>2573.0651737308012</v>
      </c>
      <c r="AM35" s="298">
        <f t="shared" si="18"/>
        <v>2648.3635230133664</v>
      </c>
      <c r="AN35" s="298">
        <f t="shared" si="18"/>
        <v>3019.6868233915284</v>
      </c>
      <c r="AO35" s="298">
        <f t="shared" si="18"/>
        <v>3312.6508911545297</v>
      </c>
      <c r="AP35" s="298">
        <f t="shared" si="18"/>
        <v>3636.7983750467838</v>
      </c>
      <c r="AQ35" s="298">
        <f t="shared" si="18"/>
        <v>3961.0598903573919</v>
      </c>
      <c r="AR35" s="298">
        <f t="shared" si="18"/>
        <v>4482.699847357535</v>
      </c>
      <c r="AS35" s="298">
        <f t="shared" si="18"/>
        <v>5030.9786513894587</v>
      </c>
      <c r="AT35" s="298">
        <f t="shared" si="18"/>
        <v>5786.514367342872</v>
      </c>
      <c r="AU35" s="298">
        <f t="shared" si="18"/>
        <v>7192.3746029836575</v>
      </c>
      <c r="AV35" s="298">
        <f t="shared" si="18"/>
        <v>8985.2988078646267</v>
      </c>
      <c r="AW35" s="298">
        <f t="shared" si="18"/>
        <v>10627.522438410071</v>
      </c>
      <c r="AX35" s="298">
        <f t="shared" si="18"/>
        <v>11862.566998213688</v>
      </c>
      <c r="AY35" s="298">
        <f t="shared" si="18"/>
        <v>13800.298933502874</v>
      </c>
      <c r="AZ35" s="298">
        <f t="shared" si="18"/>
        <v>14427.883392050062</v>
      </c>
      <c r="BA35" s="298">
        <f t="shared" si="18"/>
        <v>14634.422830499556</v>
      </c>
      <c r="BB35" s="298">
        <f t="shared" si="18"/>
        <v>14766.127767056852</v>
      </c>
      <c r="BC35" s="298">
        <f t="shared" si="18"/>
        <v>14606.948149797892</v>
      </c>
      <c r="BD35" s="298">
        <f t="shared" si="18"/>
        <v>14961.530800400422</v>
      </c>
      <c r="BE35" s="298">
        <f t="shared" si="18"/>
        <v>15491.449960154281</v>
      </c>
      <c r="BF35" s="298">
        <f t="shared" si="18"/>
        <v>15563.161588594316</v>
      </c>
      <c r="BG35" s="298">
        <f t="shared" si="18"/>
        <v>15961.270951923729</v>
      </c>
      <c r="BH35" s="298">
        <f t="shared" si="18"/>
        <v>15944.429431344131</v>
      </c>
      <c r="BI35" s="298">
        <f t="shared" si="18"/>
        <v>16150.139607050696</v>
      </c>
      <c r="BJ35" s="298">
        <f t="shared" si="18"/>
        <v>16467.050155148798</v>
      </c>
      <c r="BK35" s="298">
        <f t="shared" si="18"/>
        <v>17403.317130333329</v>
      </c>
      <c r="BL35" s="298">
        <f t="shared" si="18"/>
        <v>17836.264300061834</v>
      </c>
      <c r="BM35" s="298">
        <f t="shared" si="18"/>
        <v>19058.848007043314</v>
      </c>
      <c r="BN35" s="298">
        <f t="shared" si="18"/>
        <v>19597.195623710209</v>
      </c>
      <c r="BO35" s="298">
        <f t="shared" si="18"/>
        <v>20142.807423229598</v>
      </c>
      <c r="BP35" s="298">
        <f t="shared" si="18"/>
        <v>20691.737630440137</v>
      </c>
      <c r="BQ35" s="298">
        <f t="shared" ref="BQ35:CC35" si="19">BQ16+BQ11</f>
        <v>21008.974232924593</v>
      </c>
      <c r="BR35" s="298">
        <f t="shared" si="19"/>
        <v>22650.410442240624</v>
      </c>
      <c r="BS35" s="298">
        <f t="shared" si="19"/>
        <v>24443.468610374504</v>
      </c>
      <c r="BT35" s="298">
        <f t="shared" si="19"/>
        <v>25153.400298890541</v>
      </c>
      <c r="BU35" s="298">
        <f t="shared" si="19"/>
        <v>27126.588233063299</v>
      </c>
      <c r="BV35" s="298">
        <f t="shared" si="19"/>
        <v>28230.889914168489</v>
      </c>
      <c r="BW35" s="298">
        <f t="shared" si="19"/>
        <v>30050.137762050137</v>
      </c>
      <c r="BX35" s="298">
        <f t="shared" si="19"/>
        <v>32001.96881079657</v>
      </c>
      <c r="BY35" s="298">
        <f t="shared" si="19"/>
        <v>34637.293189685683</v>
      </c>
      <c r="BZ35" s="298">
        <f t="shared" si="19"/>
        <v>37516.436827790159</v>
      </c>
      <c r="CA35" s="298">
        <f t="shared" si="19"/>
        <v>44370.109418572916</v>
      </c>
      <c r="CB35" s="298">
        <f t="shared" si="19"/>
        <v>50610.29251271909</v>
      </c>
      <c r="CC35" s="298">
        <f t="shared" si="19"/>
        <v>54885.550920810958</v>
      </c>
      <c r="CD35" s="298">
        <f>CD16+CD11</f>
        <v>57483.156965247887</v>
      </c>
      <c r="CE35" s="298">
        <f>CE16+CE11</f>
        <v>60308.457014725645</v>
      </c>
      <c r="CF35" s="299">
        <f>CF16+CF11</f>
        <v>62812.614513470922</v>
      </c>
    </row>
    <row r="36" spans="1:84" s="294" customFormat="1" ht="27" customHeight="1">
      <c r="A36" s="288"/>
      <c r="B36" s="293" t="s">
        <v>457</v>
      </c>
      <c r="C36" s="289"/>
      <c r="D36" s="291">
        <f>D37+D42+D46+D51</f>
        <v>0</v>
      </c>
      <c r="E36" s="291">
        <f t="shared" ref="E36:BP36" si="20">E37+E42+E46+E51</f>
        <v>0</v>
      </c>
      <c r="F36" s="291">
        <f t="shared" si="20"/>
        <v>0</v>
      </c>
      <c r="G36" s="291">
        <f t="shared" si="20"/>
        <v>0</v>
      </c>
      <c r="H36" s="291">
        <f t="shared" si="20"/>
        <v>0</v>
      </c>
      <c r="I36" s="291">
        <f t="shared" si="20"/>
        <v>0</v>
      </c>
      <c r="J36" s="291">
        <f t="shared" si="20"/>
        <v>0</v>
      </c>
      <c r="K36" s="291">
        <f t="shared" si="20"/>
        <v>0</v>
      </c>
      <c r="L36" s="291">
        <f t="shared" si="20"/>
        <v>0</v>
      </c>
      <c r="M36" s="291">
        <f t="shared" si="20"/>
        <v>0</v>
      </c>
      <c r="N36" s="291">
        <f t="shared" si="20"/>
        <v>0</v>
      </c>
      <c r="O36" s="291">
        <f t="shared" si="20"/>
        <v>0</v>
      </c>
      <c r="P36" s="291">
        <f t="shared" si="20"/>
        <v>0</v>
      </c>
      <c r="Q36" s="291">
        <f t="shared" si="20"/>
        <v>0</v>
      </c>
      <c r="R36" s="291">
        <f t="shared" si="20"/>
        <v>0</v>
      </c>
      <c r="S36" s="291">
        <f t="shared" si="20"/>
        <v>0</v>
      </c>
      <c r="T36" s="291">
        <f t="shared" si="20"/>
        <v>0</v>
      </c>
      <c r="U36" s="291">
        <f t="shared" si="20"/>
        <v>0</v>
      </c>
      <c r="V36" s="291">
        <f t="shared" si="20"/>
        <v>0</v>
      </c>
      <c r="W36" s="291">
        <f t="shared" si="20"/>
        <v>0</v>
      </c>
      <c r="X36" s="291">
        <f t="shared" si="20"/>
        <v>0</v>
      </c>
      <c r="Y36" s="291">
        <f t="shared" si="20"/>
        <v>0</v>
      </c>
      <c r="Z36" s="291">
        <f t="shared" si="20"/>
        <v>0</v>
      </c>
      <c r="AA36" s="291">
        <f t="shared" si="20"/>
        <v>0</v>
      </c>
      <c r="AB36" s="291">
        <f t="shared" si="20"/>
        <v>0</v>
      </c>
      <c r="AC36" s="291">
        <f t="shared" si="20"/>
        <v>18.1796875</v>
      </c>
      <c r="AD36" s="291">
        <f t="shared" si="20"/>
        <v>31.19737611168345</v>
      </c>
      <c r="AE36" s="291">
        <f t="shared" si="20"/>
        <v>49.276852855594228</v>
      </c>
      <c r="AF36" s="291">
        <f t="shared" si="20"/>
        <v>66.046537152148517</v>
      </c>
      <c r="AG36" s="291">
        <f t="shared" si="20"/>
        <v>88.839765240708175</v>
      </c>
      <c r="AH36" s="291">
        <f t="shared" si="20"/>
        <v>258.11413250068358</v>
      </c>
      <c r="AI36" s="291">
        <f t="shared" si="20"/>
        <v>305.7873946256878</v>
      </c>
      <c r="AJ36" s="291">
        <f t="shared" si="20"/>
        <v>388.84742571798841</v>
      </c>
      <c r="AK36" s="291">
        <f t="shared" si="20"/>
        <v>482.66435420183143</v>
      </c>
      <c r="AL36" s="291">
        <f t="shared" si="20"/>
        <v>593.93759217154206</v>
      </c>
      <c r="AM36" s="291">
        <f t="shared" si="20"/>
        <v>710.47983839481799</v>
      </c>
      <c r="AN36" s="291">
        <f t="shared" si="20"/>
        <v>829.39313104256257</v>
      </c>
      <c r="AO36" s="291">
        <f t="shared" si="20"/>
        <v>993.53064962539042</v>
      </c>
      <c r="AP36" s="291">
        <f t="shared" si="20"/>
        <v>1211.2694385134364</v>
      </c>
      <c r="AQ36" s="291">
        <f t="shared" si="20"/>
        <v>1415.0480493004588</v>
      </c>
      <c r="AR36" s="291">
        <f t="shared" si="20"/>
        <v>1631.8074410566494</v>
      </c>
      <c r="AS36" s="291">
        <f t="shared" si="20"/>
        <v>1914.6843034256733</v>
      </c>
      <c r="AT36" s="291">
        <f t="shared" si="20"/>
        <v>2304.3560397957795</v>
      </c>
      <c r="AU36" s="291">
        <f t="shared" si="20"/>
        <v>2877.976333408672</v>
      </c>
      <c r="AV36" s="291">
        <f t="shared" si="20"/>
        <v>3518.9052789337861</v>
      </c>
      <c r="AW36" s="291">
        <f t="shared" si="20"/>
        <v>4088.8251420278812</v>
      </c>
      <c r="AX36" s="291">
        <f t="shared" si="20"/>
        <v>4454.0453902961845</v>
      </c>
      <c r="AY36" s="291">
        <f t="shared" si="20"/>
        <v>3686.8242456152539</v>
      </c>
      <c r="AZ36" s="291">
        <f t="shared" si="20"/>
        <v>4036.0962567005113</v>
      </c>
      <c r="BA36" s="291">
        <f t="shared" si="20"/>
        <v>4358.3338667151984</v>
      </c>
      <c r="BB36" s="291">
        <f t="shared" si="20"/>
        <v>4688.5010123243246</v>
      </c>
      <c r="BC36" s="291">
        <f t="shared" si="20"/>
        <v>4988.7399468664707</v>
      </c>
      <c r="BD36" s="291">
        <f t="shared" si="20"/>
        <v>5336.818108979679</v>
      </c>
      <c r="BE36" s="291">
        <f t="shared" si="20"/>
        <v>5722.9334806594406</v>
      </c>
      <c r="BF36" s="291">
        <f t="shared" si="20"/>
        <v>5985.9913311368155</v>
      </c>
      <c r="BG36" s="291">
        <f t="shared" si="20"/>
        <v>6391.7915029383157</v>
      </c>
      <c r="BH36" s="291">
        <f t="shared" si="20"/>
        <v>6795.8890890000011</v>
      </c>
      <c r="BI36" s="291">
        <f t="shared" si="20"/>
        <v>7289.9413307592949</v>
      </c>
      <c r="BJ36" s="291">
        <f t="shared" si="20"/>
        <v>7756.8646147910613</v>
      </c>
      <c r="BK36" s="291">
        <f t="shared" si="20"/>
        <v>8447.7768242060702</v>
      </c>
      <c r="BL36" s="291">
        <f t="shared" si="20"/>
        <v>9078.1133054892762</v>
      </c>
      <c r="BM36" s="291">
        <f t="shared" si="20"/>
        <v>9856.7322730734413</v>
      </c>
      <c r="BN36" s="291">
        <f t="shared" si="20"/>
        <v>10176.035963456925</v>
      </c>
      <c r="BO36" s="291">
        <f t="shared" si="20"/>
        <v>10443.52698347598</v>
      </c>
      <c r="BP36" s="291">
        <f t="shared" si="20"/>
        <v>10867.65476407867</v>
      </c>
      <c r="BQ36" s="291">
        <f t="shared" ref="BQ36:CC36" si="21">BQ37+BQ42+BQ46+BQ51</f>
        <v>10917.525163220158</v>
      </c>
      <c r="BR36" s="291">
        <f t="shared" si="21"/>
        <v>11365.515359143083</v>
      </c>
      <c r="BS36" s="291">
        <f t="shared" si="21"/>
        <v>11185.957026493259</v>
      </c>
      <c r="BT36" s="291">
        <f t="shared" si="21"/>
        <v>11139.584255356123</v>
      </c>
      <c r="BU36" s="291">
        <f t="shared" si="21"/>
        <v>11016.31278046763</v>
      </c>
      <c r="BV36" s="291">
        <f t="shared" si="21"/>
        <v>11036.561989500935</v>
      </c>
      <c r="BW36" s="291">
        <f t="shared" si="21"/>
        <v>11238.649343262117</v>
      </c>
      <c r="BX36" s="291">
        <f t="shared" si="21"/>
        <v>10534.922463135146</v>
      </c>
      <c r="BY36" s="291">
        <f t="shared" si="21"/>
        <v>10605.017902380601</v>
      </c>
      <c r="BZ36" s="291">
        <f t="shared" si="21"/>
        <v>11300.5031013113</v>
      </c>
      <c r="CA36" s="291">
        <f t="shared" si="21"/>
        <v>13347.465561360821</v>
      </c>
      <c r="CB36" s="291">
        <f t="shared" si="21"/>
        <v>15178.854280674339</v>
      </c>
      <c r="CC36" s="291">
        <f t="shared" si="21"/>
        <v>16394.10989631608</v>
      </c>
      <c r="CD36" s="291">
        <f>CD37+CD42+CD46+CD51</f>
        <v>16984.158169056249</v>
      </c>
      <c r="CE36" s="291">
        <f>CE37+CE42+CE46+CE51</f>
        <v>17400.582684639492</v>
      </c>
      <c r="CF36" s="292">
        <f>CF37+CF42+CF46+CF51</f>
        <v>18196.187002953586</v>
      </c>
    </row>
    <row r="37" spans="1:84" ht="27" customHeight="1">
      <c r="A37" s="295"/>
      <c r="B37" s="296" t="s">
        <v>478</v>
      </c>
      <c r="C37" s="297"/>
      <c r="D37" s="298">
        <f>SUM(D38:D41)</f>
        <v>0</v>
      </c>
      <c r="E37" s="298">
        <f t="shared" ref="E37:BP37" si="22">SUM(E38:E41)</f>
        <v>0</v>
      </c>
      <c r="F37" s="298">
        <f t="shared" si="22"/>
        <v>0</v>
      </c>
      <c r="G37" s="298">
        <f t="shared" si="22"/>
        <v>0</v>
      </c>
      <c r="H37" s="298">
        <f t="shared" si="22"/>
        <v>0</v>
      </c>
      <c r="I37" s="298">
        <f t="shared" si="22"/>
        <v>0</v>
      </c>
      <c r="J37" s="298">
        <f t="shared" si="22"/>
        <v>0</v>
      </c>
      <c r="K37" s="298">
        <f t="shared" si="22"/>
        <v>0</v>
      </c>
      <c r="L37" s="298">
        <f t="shared" si="22"/>
        <v>0</v>
      </c>
      <c r="M37" s="298">
        <f t="shared" si="22"/>
        <v>0</v>
      </c>
      <c r="N37" s="298">
        <f t="shared" si="22"/>
        <v>0</v>
      </c>
      <c r="O37" s="298">
        <f t="shared" si="22"/>
        <v>0</v>
      </c>
      <c r="P37" s="298">
        <f t="shared" si="22"/>
        <v>0</v>
      </c>
      <c r="Q37" s="298">
        <f t="shared" si="22"/>
        <v>0</v>
      </c>
      <c r="R37" s="298">
        <f t="shared" si="22"/>
        <v>0</v>
      </c>
      <c r="S37" s="298">
        <f t="shared" si="22"/>
        <v>0</v>
      </c>
      <c r="T37" s="298">
        <f t="shared" si="22"/>
        <v>0</v>
      </c>
      <c r="U37" s="298">
        <f t="shared" si="22"/>
        <v>0</v>
      </c>
      <c r="V37" s="298">
        <f t="shared" si="22"/>
        <v>0</v>
      </c>
      <c r="W37" s="298">
        <f t="shared" si="22"/>
        <v>0</v>
      </c>
      <c r="X37" s="298">
        <f t="shared" si="22"/>
        <v>0</v>
      </c>
      <c r="Y37" s="298">
        <f t="shared" si="22"/>
        <v>0</v>
      </c>
      <c r="Z37" s="298">
        <f t="shared" si="22"/>
        <v>0</v>
      </c>
      <c r="AA37" s="298">
        <f t="shared" si="22"/>
        <v>0</v>
      </c>
      <c r="AB37" s="298">
        <f t="shared" si="22"/>
        <v>0</v>
      </c>
      <c r="AC37" s="298">
        <f t="shared" si="22"/>
        <v>18.1796875</v>
      </c>
      <c r="AD37" s="298">
        <f t="shared" si="22"/>
        <v>31.19737611168345</v>
      </c>
      <c r="AE37" s="298">
        <f t="shared" si="22"/>
        <v>49.276852855594228</v>
      </c>
      <c r="AF37" s="298">
        <f t="shared" si="22"/>
        <v>66.046537152148517</v>
      </c>
      <c r="AG37" s="298">
        <f t="shared" si="22"/>
        <v>88.839765240708175</v>
      </c>
      <c r="AH37" s="298">
        <f t="shared" si="22"/>
        <v>91.795148247978432</v>
      </c>
      <c r="AI37" s="298">
        <f t="shared" si="22"/>
        <v>113.12101054529593</v>
      </c>
      <c r="AJ37" s="298">
        <f t="shared" si="22"/>
        <v>164.29688453325866</v>
      </c>
      <c r="AK37" s="298">
        <f t="shared" si="22"/>
        <v>222.81559966138366</v>
      </c>
      <c r="AL37" s="298">
        <f t="shared" si="22"/>
        <v>289.88767105514569</v>
      </c>
      <c r="AM37" s="298">
        <f t="shared" si="22"/>
        <v>374.79358227962092</v>
      </c>
      <c r="AN37" s="298">
        <f t="shared" si="22"/>
        <v>453.83547169329756</v>
      </c>
      <c r="AO37" s="298">
        <f t="shared" si="22"/>
        <v>560.00272853642332</v>
      </c>
      <c r="AP37" s="298">
        <f t="shared" si="22"/>
        <v>662.38226875903149</v>
      </c>
      <c r="AQ37" s="298">
        <f t="shared" si="22"/>
        <v>783.24209908126988</v>
      </c>
      <c r="AR37" s="298">
        <f t="shared" si="22"/>
        <v>901.29383327755522</v>
      </c>
      <c r="AS37" s="298">
        <f t="shared" si="22"/>
        <v>1060.2731762369494</v>
      </c>
      <c r="AT37" s="298">
        <f t="shared" si="22"/>
        <v>1273.6061409175879</v>
      </c>
      <c r="AU37" s="298">
        <f t="shared" si="22"/>
        <v>1591.0994310120532</v>
      </c>
      <c r="AV37" s="298">
        <f t="shared" si="22"/>
        <v>2084.8754626743203</v>
      </c>
      <c r="AW37" s="298">
        <f t="shared" si="22"/>
        <v>2505.6738937835353</v>
      </c>
      <c r="AX37" s="298">
        <f t="shared" si="22"/>
        <v>2783.4478061912787</v>
      </c>
      <c r="AY37" s="298">
        <f t="shared" si="22"/>
        <v>3202.1433777872348</v>
      </c>
      <c r="AZ37" s="298">
        <f t="shared" si="22"/>
        <v>3605.4237624595153</v>
      </c>
      <c r="BA37" s="298">
        <f t="shared" si="22"/>
        <v>3894.5934446659953</v>
      </c>
      <c r="BB37" s="298">
        <f t="shared" si="22"/>
        <v>4209.2136319993933</v>
      </c>
      <c r="BC37" s="298">
        <f t="shared" si="22"/>
        <v>4507.8352370699577</v>
      </c>
      <c r="BD37" s="298">
        <f t="shared" si="22"/>
        <v>4802.0902141166407</v>
      </c>
      <c r="BE37" s="298">
        <f t="shared" si="22"/>
        <v>5169.1544573063775</v>
      </c>
      <c r="BF37" s="298">
        <f t="shared" si="22"/>
        <v>5435.1737885787206</v>
      </c>
      <c r="BG37" s="298">
        <f t="shared" si="22"/>
        <v>5856.9570213673551</v>
      </c>
      <c r="BH37" s="298">
        <f t="shared" si="22"/>
        <v>6282.3670000000002</v>
      </c>
      <c r="BI37" s="298">
        <f t="shared" si="22"/>
        <v>6748.9814744332834</v>
      </c>
      <c r="BJ37" s="298">
        <f t="shared" si="22"/>
        <v>7209.1649307960306</v>
      </c>
      <c r="BK37" s="298">
        <f t="shared" si="22"/>
        <v>7803.564191511372</v>
      </c>
      <c r="BL37" s="298">
        <f t="shared" si="22"/>
        <v>8354.3973890433408</v>
      </c>
      <c r="BM37" s="298">
        <f t="shared" si="22"/>
        <v>9095.4528786989631</v>
      </c>
      <c r="BN37" s="298">
        <f t="shared" si="22"/>
        <v>9428.038914189452</v>
      </c>
      <c r="BO37" s="298">
        <f t="shared" si="22"/>
        <v>9690.6692483258048</v>
      </c>
      <c r="BP37" s="298">
        <f t="shared" si="22"/>
        <v>10095.711594902883</v>
      </c>
      <c r="BQ37" s="298">
        <f t="shared" ref="BQ37:CD37" si="23">SUM(BQ38:BQ41)</f>
        <v>10145.737351976444</v>
      </c>
      <c r="BR37" s="298">
        <f t="shared" si="23"/>
        <v>10560.146527338247</v>
      </c>
      <c r="BS37" s="298">
        <f t="shared" si="23"/>
        <v>10381.048190876567</v>
      </c>
      <c r="BT37" s="298">
        <f t="shared" si="23"/>
        <v>10389.842496618448</v>
      </c>
      <c r="BU37" s="298">
        <f t="shared" si="23"/>
        <v>10282.066940867238</v>
      </c>
      <c r="BV37" s="298">
        <f t="shared" si="23"/>
        <v>10318.687997659314</v>
      </c>
      <c r="BW37" s="298">
        <f t="shared" si="23"/>
        <v>10534.882142636472</v>
      </c>
      <c r="BX37" s="298">
        <f t="shared" si="23"/>
        <v>9923.7709961054752</v>
      </c>
      <c r="BY37" s="298">
        <f t="shared" si="23"/>
        <v>10002.034132418225</v>
      </c>
      <c r="BZ37" s="298">
        <f t="shared" si="23"/>
        <v>10699.102823986315</v>
      </c>
      <c r="CA37" s="298">
        <f t="shared" si="23"/>
        <v>12713.527145193635</v>
      </c>
      <c r="CB37" s="298">
        <f t="shared" si="23"/>
        <v>14517.07691313073</v>
      </c>
      <c r="CC37" s="298">
        <f t="shared" si="23"/>
        <v>15730.013083768339</v>
      </c>
      <c r="CD37" s="298">
        <f t="shared" si="23"/>
        <v>16338.040547067194</v>
      </c>
      <c r="CE37" s="298">
        <f>SUM(CE38:CE41)</f>
        <v>16780.824873915513</v>
      </c>
      <c r="CF37" s="299">
        <f>SUM(CF38:CF41)</f>
        <v>17593.429438239596</v>
      </c>
    </row>
    <row r="38" spans="1:84" ht="15.6">
      <c r="A38" s="295"/>
      <c r="B38" s="300" t="s">
        <v>268</v>
      </c>
      <c r="C38" s="297"/>
      <c r="D38" s="298">
        <f>'Disability benefits'!D$18</f>
        <v>0</v>
      </c>
      <c r="E38" s="298">
        <f>'Disability benefits'!E$18</f>
        <v>0</v>
      </c>
      <c r="F38" s="298">
        <f>'Disability benefits'!F$18</f>
        <v>0</v>
      </c>
      <c r="G38" s="298">
        <f>'Disability benefits'!G$18</f>
        <v>0</v>
      </c>
      <c r="H38" s="298">
        <f>'Disability benefits'!H$18</f>
        <v>0</v>
      </c>
      <c r="I38" s="298">
        <f>'Disability benefits'!I$18</f>
        <v>0</v>
      </c>
      <c r="J38" s="298">
        <f>'Disability benefits'!J$18</f>
        <v>0</v>
      </c>
      <c r="K38" s="298">
        <f>'Disability benefits'!K$18</f>
        <v>0</v>
      </c>
      <c r="L38" s="298">
        <f>'Disability benefits'!L$18</f>
        <v>0</v>
      </c>
      <c r="M38" s="298">
        <f>'Disability benefits'!M$18</f>
        <v>0</v>
      </c>
      <c r="N38" s="298">
        <f>'Disability benefits'!N$18</f>
        <v>0</v>
      </c>
      <c r="O38" s="298">
        <f>'Disability benefits'!O$18</f>
        <v>0</v>
      </c>
      <c r="P38" s="298">
        <f>'Disability benefits'!P$18</f>
        <v>0</v>
      </c>
      <c r="Q38" s="298">
        <f>'Disability benefits'!Q$18</f>
        <v>0</v>
      </c>
      <c r="R38" s="298">
        <f>'Disability benefits'!R$18</f>
        <v>0</v>
      </c>
      <c r="S38" s="298">
        <f>'Disability benefits'!S$18</f>
        <v>0</v>
      </c>
      <c r="T38" s="298">
        <f>'Disability benefits'!T$18</f>
        <v>0</v>
      </c>
      <c r="U38" s="298">
        <f>'Disability benefits'!U$18</f>
        <v>0</v>
      </c>
      <c r="V38" s="298">
        <f>'Disability benefits'!V$18</f>
        <v>0</v>
      </c>
      <c r="W38" s="298">
        <f>'Disability benefits'!W$18</f>
        <v>0</v>
      </c>
      <c r="X38" s="298">
        <f>'Disability benefits'!X$18</f>
        <v>0</v>
      </c>
      <c r="Y38" s="298">
        <f>'Disability benefits'!Y$18</f>
        <v>0</v>
      </c>
      <c r="Z38" s="298">
        <f>'Disability benefits'!Z$18</f>
        <v>0</v>
      </c>
      <c r="AA38" s="298">
        <f>'Disability benefits'!AA$18</f>
        <v>0</v>
      </c>
      <c r="AB38" s="298">
        <f>'Disability benefits'!AB$18</f>
        <v>0</v>
      </c>
      <c r="AC38" s="298">
        <f>'Disability benefits'!AC$18</f>
        <v>18.1796875</v>
      </c>
      <c r="AD38" s="298">
        <f>'Disability benefits'!AD$18</f>
        <v>31.19737611168345</v>
      </c>
      <c r="AE38" s="298">
        <f>'Disability benefits'!AE$18</f>
        <v>49.276852855594228</v>
      </c>
      <c r="AF38" s="298">
        <f>'Disability benefits'!AF$18</f>
        <v>66.046537152148517</v>
      </c>
      <c r="AG38" s="298">
        <f>'Disability benefits'!AG$18</f>
        <v>88.839765240708175</v>
      </c>
      <c r="AH38" s="298">
        <f>'Disability benefits'!AH$18</f>
        <v>91.795148247978432</v>
      </c>
      <c r="AI38" s="298">
        <f>'Disability benefits'!AI$18</f>
        <v>110.61695040710585</v>
      </c>
      <c r="AJ38" s="298">
        <f>'Disability benefits'!AJ$18</f>
        <v>149.4963281520491</v>
      </c>
      <c r="AK38" s="298">
        <f>'Disability benefits'!AK$18</f>
        <v>193.25159579250203</v>
      </c>
      <c r="AL38" s="298">
        <f>'Disability benefits'!AL$18</f>
        <v>241.11294619072987</v>
      </c>
      <c r="AM38" s="298">
        <f>'Disability benefits'!AM$18</f>
        <v>304.00372136294919</v>
      </c>
      <c r="AN38" s="298">
        <f>'Disability benefits'!AN$18</f>
        <v>362.05707222653785</v>
      </c>
      <c r="AO38" s="298">
        <f>'Disability benefits'!AO$18</f>
        <v>439.95309705296535</v>
      </c>
      <c r="AP38" s="298">
        <f>'Disability benefits'!AP$18</f>
        <v>504.19562238080925</v>
      </c>
      <c r="AQ38" s="298">
        <f>'Disability benefits'!AQ$18</f>
        <v>588.95286162117668</v>
      </c>
      <c r="AR38" s="298">
        <f>'Disability benefits'!AR$18</f>
        <v>669.81688074358397</v>
      </c>
      <c r="AS38" s="298">
        <f>'Disability benefits'!AS$18</f>
        <v>784.80669061681635</v>
      </c>
      <c r="AT38" s="298">
        <f>'Disability benefits'!AT$18</f>
        <v>945.80283525647269</v>
      </c>
      <c r="AU38" s="298">
        <f>'Disability benefits'!AU$18</f>
        <v>1188.5453647098627</v>
      </c>
      <c r="AV38" s="298">
        <f>'Disability benefits'!AV$18</f>
        <v>1553.4739999999999</v>
      </c>
      <c r="AW38" s="298">
        <f>'Disability benefits'!AW$18</f>
        <v>1795.461</v>
      </c>
      <c r="AX38" s="298">
        <f>'Disability benefits'!AX$18</f>
        <v>1962.682</v>
      </c>
      <c r="AY38" s="298">
        <f>'Disability benefits'!AY$18</f>
        <v>2194.1619999999998</v>
      </c>
      <c r="AZ38" s="298">
        <f>'Disability benefits'!AZ$18</f>
        <v>2392.893</v>
      </c>
      <c r="BA38" s="298">
        <f>'Disability benefits'!BA$18</f>
        <v>2521.25</v>
      </c>
      <c r="BB38" s="298">
        <f>'Disability benefits'!BB$18</f>
        <v>2679.9749999999999</v>
      </c>
      <c r="BC38" s="298">
        <f>'Disability benefits'!BC$18</f>
        <v>2822.8040000000001</v>
      </c>
      <c r="BD38" s="298">
        <f>'Disability benefits'!BD$18</f>
        <v>2955.1210000000001</v>
      </c>
      <c r="BE38" s="298">
        <f>'Disability benefits'!BE$18</f>
        <v>3124.4597597447382</v>
      </c>
      <c r="BF38" s="298">
        <f>'Disability benefits'!BF$18</f>
        <v>3250.6787885787207</v>
      </c>
      <c r="BG38" s="298">
        <f>'Disability benefits'!BG$18</f>
        <v>3457.0445494205601</v>
      </c>
      <c r="BH38" s="298">
        <f>'Disability benefits'!BH$18</f>
        <v>3673.5859999999998</v>
      </c>
      <c r="BI38" s="298">
        <f>'Disability benefits'!BI$18</f>
        <v>3924.14037813</v>
      </c>
      <c r="BJ38" s="298">
        <f>'Disability benefits'!BJ$18</f>
        <v>4149.40578293</v>
      </c>
      <c r="BK38" s="298">
        <f>'Disability benefits'!BK$18</f>
        <v>4444.4350972342991</v>
      </c>
      <c r="BL38" s="298">
        <f>'Disability benefits'!BL$18</f>
        <v>4734.8039219600005</v>
      </c>
      <c r="BM38" s="298">
        <f>'Disability benefits'!BM$18</f>
        <v>5106.2537628999999</v>
      </c>
      <c r="BN38" s="298">
        <f>'Disability benefits'!BN$18</f>
        <v>5227.7472379531791</v>
      </c>
      <c r="BO38" s="298">
        <f>'Disability benefits'!BO$18</f>
        <v>5339.4256940699997</v>
      </c>
      <c r="BP38" s="298">
        <f>'Disability benefits'!BP$18</f>
        <v>5475.6249157700013</v>
      </c>
      <c r="BQ38" s="298">
        <f>'Disability benefits'!BQ$18</f>
        <v>5360.0751764300812</v>
      </c>
      <c r="BR38" s="298">
        <f>'Disability benefits'!BR$18</f>
        <v>5421.7736767999995</v>
      </c>
      <c r="BS38" s="298">
        <f>'Disability benefits'!BS$18</f>
        <v>5489.5433917499959</v>
      </c>
      <c r="BT38" s="298">
        <f>'Disability benefits'!BT$18</f>
        <v>5482.7675999399999</v>
      </c>
      <c r="BU38" s="298">
        <f>'Disability benefits'!BU$18</f>
        <v>5529.3185711499982</v>
      </c>
      <c r="BV38" s="298">
        <f>'Disability benefits'!BV$18</f>
        <v>5675.5506973500005</v>
      </c>
      <c r="BW38" s="298">
        <f>'Disability benefits'!BW$18</f>
        <v>5908.4831024900022</v>
      </c>
      <c r="BX38" s="298">
        <f>'Disability benefits'!BX$18</f>
        <v>5337.6142274424847</v>
      </c>
      <c r="BY38" s="298">
        <f>'Disability benefits'!BY$18</f>
        <v>5307.254480399999</v>
      </c>
      <c r="BZ38" s="298">
        <f>'Disability benefits'!BZ$18</f>
        <v>5668.0533127400004</v>
      </c>
      <c r="CA38" s="298">
        <f>'Disability benefits'!CA$18</f>
        <v>6659.6575757234941</v>
      </c>
      <c r="CB38" s="298">
        <f>'Disability benefits'!CB$18</f>
        <v>7535.2445946381431</v>
      </c>
      <c r="CC38" s="298">
        <f>'Disability benefits'!CC$18</f>
        <v>8007.9255758248592</v>
      </c>
      <c r="CD38" s="298">
        <f>'Disability benefits'!CD$18</f>
        <v>8218.8635878740824</v>
      </c>
      <c r="CE38" s="298">
        <f>'Disability benefits'!CE$18</f>
        <v>8432.044005097714</v>
      </c>
      <c r="CF38" s="299">
        <f>'Disability benefits'!CF$18</f>
        <v>8792.1923757675395</v>
      </c>
    </row>
    <row r="39" spans="1:84" ht="15.6">
      <c r="A39" s="295"/>
      <c r="B39" s="300" t="s">
        <v>278</v>
      </c>
      <c r="C39" s="297"/>
      <c r="D39" s="298">
        <f>'Disability benefits'!D$8</f>
        <v>0</v>
      </c>
      <c r="E39" s="298">
        <f>'Disability benefits'!E$8</f>
        <v>0</v>
      </c>
      <c r="F39" s="298">
        <f>'Disability benefits'!F$8</f>
        <v>0</v>
      </c>
      <c r="G39" s="298">
        <f>'Disability benefits'!G$8</f>
        <v>0</v>
      </c>
      <c r="H39" s="298">
        <f>'Disability benefits'!H$8</f>
        <v>0</v>
      </c>
      <c r="I39" s="298">
        <f>'Disability benefits'!I$8</f>
        <v>0</v>
      </c>
      <c r="J39" s="298">
        <f>'Disability benefits'!J$8</f>
        <v>0</v>
      </c>
      <c r="K39" s="298">
        <f>'Disability benefits'!K$8</f>
        <v>0</v>
      </c>
      <c r="L39" s="298">
        <f>'Disability benefits'!L$8</f>
        <v>0</v>
      </c>
      <c r="M39" s="298">
        <f>'Disability benefits'!M$8</f>
        <v>0</v>
      </c>
      <c r="N39" s="298">
        <f>'Disability benefits'!N$8</f>
        <v>0</v>
      </c>
      <c r="O39" s="298">
        <f>'Disability benefits'!O$8</f>
        <v>0</v>
      </c>
      <c r="P39" s="298">
        <f>'Disability benefits'!P$8</f>
        <v>0</v>
      </c>
      <c r="Q39" s="298">
        <f>'Disability benefits'!Q$8</f>
        <v>0</v>
      </c>
      <c r="R39" s="298">
        <f>'Disability benefits'!R$8</f>
        <v>0</v>
      </c>
      <c r="S39" s="298">
        <f>'Disability benefits'!S$8</f>
        <v>0</v>
      </c>
      <c r="T39" s="298">
        <f>'Disability benefits'!T$8</f>
        <v>0</v>
      </c>
      <c r="U39" s="298">
        <f>'Disability benefits'!U$8</f>
        <v>0</v>
      </c>
      <c r="V39" s="298">
        <f>'Disability benefits'!V$8</f>
        <v>0</v>
      </c>
      <c r="W39" s="298">
        <f>'Disability benefits'!W$8</f>
        <v>0</v>
      </c>
      <c r="X39" s="298">
        <f>'Disability benefits'!X$8</f>
        <v>0</v>
      </c>
      <c r="Y39" s="298">
        <f>'Disability benefits'!Y$8</f>
        <v>0</v>
      </c>
      <c r="Z39" s="298">
        <f>'Disability benefits'!Z$8</f>
        <v>0</v>
      </c>
      <c r="AA39" s="298">
        <f>'Disability benefits'!AA$8</f>
        <v>0</v>
      </c>
      <c r="AB39" s="298">
        <f>'Disability benefits'!AB$8</f>
        <v>0</v>
      </c>
      <c r="AC39" s="298">
        <f>'Disability benefits'!AC$8</f>
        <v>0</v>
      </c>
      <c r="AD39" s="298">
        <f>'Disability benefits'!AD$8</f>
        <v>0</v>
      </c>
      <c r="AE39" s="298">
        <f>'Disability benefits'!AE$8</f>
        <v>0</v>
      </c>
      <c r="AF39" s="298">
        <f>'Disability benefits'!AF$8</f>
        <v>0</v>
      </c>
      <c r="AG39" s="298">
        <f>'Disability benefits'!AG$8</f>
        <v>0</v>
      </c>
      <c r="AH39" s="298">
        <f>'Disability benefits'!AH$8</f>
        <v>0</v>
      </c>
      <c r="AI39" s="298">
        <f>'Disability benefits'!AI$8</f>
        <v>0</v>
      </c>
      <c r="AJ39" s="298">
        <f>'Disability benefits'!AJ$8</f>
        <v>0</v>
      </c>
      <c r="AK39" s="298">
        <f>'Disability benefits'!AK$8</f>
        <v>0</v>
      </c>
      <c r="AL39" s="298">
        <f>'Disability benefits'!AL$8</f>
        <v>0</v>
      </c>
      <c r="AM39" s="298">
        <f>'Disability benefits'!AM$8</f>
        <v>0</v>
      </c>
      <c r="AN39" s="298">
        <f>'Disability benefits'!AN$8</f>
        <v>0</v>
      </c>
      <c r="AO39" s="298">
        <f>'Disability benefits'!AO$8</f>
        <v>0</v>
      </c>
      <c r="AP39" s="298">
        <f>'Disability benefits'!AP$8</f>
        <v>0</v>
      </c>
      <c r="AQ39" s="298">
        <f>'Disability benefits'!AQ$8</f>
        <v>0</v>
      </c>
      <c r="AR39" s="298">
        <f>'Disability benefits'!AR$8</f>
        <v>0</v>
      </c>
      <c r="AS39" s="298">
        <f>'Disability benefits'!AS$8</f>
        <v>0</v>
      </c>
      <c r="AT39" s="298">
        <f>'Disability benefits'!AT$8</f>
        <v>0</v>
      </c>
      <c r="AU39" s="298">
        <f>'Disability benefits'!AU$8</f>
        <v>0</v>
      </c>
      <c r="AV39" s="298">
        <f>'Disability benefits'!AV$8</f>
        <v>505.50842426823931</v>
      </c>
      <c r="AW39" s="298">
        <f>'Disability benefits'!AW$8</f>
        <v>710.21289378353549</v>
      </c>
      <c r="AX39" s="298">
        <f>'Disability benefits'!AX$8</f>
        <v>820.7658061912789</v>
      </c>
      <c r="AY39" s="298">
        <f>'Disability benefits'!AY$8</f>
        <v>1007.9813777872349</v>
      </c>
      <c r="AZ39" s="298">
        <f>'Disability benefits'!AZ$8</f>
        <v>1212.5307624595152</v>
      </c>
      <c r="BA39" s="298">
        <f>'Disability benefits'!BA$8</f>
        <v>1373.3434446659953</v>
      </c>
      <c r="BB39" s="298">
        <f>'Disability benefits'!BB$8</f>
        <v>1529.2386319993936</v>
      </c>
      <c r="BC39" s="298">
        <f>'Disability benefits'!BC$8</f>
        <v>1685.0312370699578</v>
      </c>
      <c r="BD39" s="298">
        <f>'Disability benefits'!BD$8</f>
        <v>1846.9692141166404</v>
      </c>
      <c r="BE39" s="298">
        <f>'Disability benefits'!BE$8</f>
        <v>2044.6946975616393</v>
      </c>
      <c r="BF39" s="298">
        <f>'Disability benefits'!BF$8</f>
        <v>2184.4949999999999</v>
      </c>
      <c r="BG39" s="298">
        <f>'Disability benefits'!BG$8</f>
        <v>2399.912471946795</v>
      </c>
      <c r="BH39" s="298">
        <f>'Disability benefits'!BH$8</f>
        <v>2608.7809999999999</v>
      </c>
      <c r="BI39" s="298">
        <f>'Disability benefits'!BI$8</f>
        <v>2824.8410963032829</v>
      </c>
      <c r="BJ39" s="298">
        <f>'Disability benefits'!BJ$8</f>
        <v>3059.7591478660306</v>
      </c>
      <c r="BK39" s="298">
        <f>'Disability benefits'!BK$8</f>
        <v>3359.1290942770729</v>
      </c>
      <c r="BL39" s="298">
        <f>'Disability benefits'!BL$8</f>
        <v>3619.5934670833412</v>
      </c>
      <c r="BM39" s="298">
        <f>'Disability benefits'!BM$8</f>
        <v>3989.1991157989637</v>
      </c>
      <c r="BN39" s="298">
        <f>'Disability benefits'!BN$8</f>
        <v>4200.2916762362729</v>
      </c>
      <c r="BO39" s="298">
        <f>'Disability benefits'!BO$8</f>
        <v>4351.2435542558051</v>
      </c>
      <c r="BP39" s="298">
        <f>'Disability benefits'!BP$8</f>
        <v>4620.0866791328817</v>
      </c>
      <c r="BQ39" s="298">
        <f>'Disability benefits'!BQ$8</f>
        <v>4770.7953469207459</v>
      </c>
      <c r="BR39" s="298">
        <f>'Disability benefits'!BR$8</f>
        <v>5009.9905589028167</v>
      </c>
      <c r="BS39" s="298">
        <f>'Disability benefits'!BS$8</f>
        <v>4766.3278780454339</v>
      </c>
      <c r="BT39" s="298">
        <f>'Disability benefits'!BT$8</f>
        <v>4478.3398482512839</v>
      </c>
      <c r="BU39" s="298">
        <f>'Disability benefits'!BU$8</f>
        <v>3842.5519515868186</v>
      </c>
      <c r="BV39" s="298">
        <f>'Disability benefits'!BV$8</f>
        <v>3525.5145970952212</v>
      </c>
      <c r="BW39" s="298">
        <f>'Disability benefits'!BW$8</f>
        <v>3311.6174378432311</v>
      </c>
      <c r="BX39" s="298">
        <f>'Disability benefits'!BX$8</f>
        <v>2692.7846661489066</v>
      </c>
      <c r="BY39" s="298">
        <f>'Disability benefits'!BY$8</f>
        <v>2447.3924579298737</v>
      </c>
      <c r="BZ39" s="298">
        <f>'Disability benefits'!BZ$8</f>
        <v>2337.7158355165429</v>
      </c>
      <c r="CA39" s="298">
        <f>'Disability benefits'!CA$8</f>
        <v>2364.3469220391544</v>
      </c>
      <c r="CB39" s="298">
        <f>'Disability benefits'!CB$8</f>
        <v>2301.9802980599852</v>
      </c>
      <c r="CC39" s="298">
        <f>'Disability benefits'!CC$8</f>
        <v>2150.5704428408649</v>
      </c>
      <c r="CD39" s="298">
        <f>'Disability benefits'!CD$8</f>
        <v>1964.6400997887176</v>
      </c>
      <c r="CE39" s="298">
        <f>'Disability benefits'!CE$8</f>
        <v>1780.512510039511</v>
      </c>
      <c r="CF39" s="299">
        <f>'Disability benefits'!CF$8</f>
        <v>1531.1798361500428</v>
      </c>
    </row>
    <row r="40" spans="1:84" ht="15.6">
      <c r="A40" s="295"/>
      <c r="B40" s="300" t="s">
        <v>302</v>
      </c>
      <c r="C40" s="297"/>
      <c r="D40" s="298">
        <f>'Disability benefits'!D$23</f>
        <v>0</v>
      </c>
      <c r="E40" s="298">
        <f>'Disability benefits'!E$23</f>
        <v>0</v>
      </c>
      <c r="F40" s="298">
        <f>'Disability benefits'!F$23</f>
        <v>0</v>
      </c>
      <c r="G40" s="298">
        <f>'Disability benefits'!G$23</f>
        <v>0</v>
      </c>
      <c r="H40" s="298">
        <f>'Disability benefits'!H$23</f>
        <v>0</v>
      </c>
      <c r="I40" s="298">
        <f>'Disability benefits'!I$23</f>
        <v>0</v>
      </c>
      <c r="J40" s="298">
        <f>'Disability benefits'!J$23</f>
        <v>0</v>
      </c>
      <c r="K40" s="298">
        <f>'Disability benefits'!K$23</f>
        <v>0</v>
      </c>
      <c r="L40" s="298">
        <f>'Disability benefits'!L$23</f>
        <v>0</v>
      </c>
      <c r="M40" s="298">
        <f>'Disability benefits'!M$23</f>
        <v>0</v>
      </c>
      <c r="N40" s="298">
        <f>'Disability benefits'!N$23</f>
        <v>0</v>
      </c>
      <c r="O40" s="298">
        <f>'Disability benefits'!O$23</f>
        <v>0</v>
      </c>
      <c r="P40" s="298">
        <f>'Disability benefits'!P$23</f>
        <v>0</v>
      </c>
      <c r="Q40" s="298">
        <f>'Disability benefits'!Q$23</f>
        <v>0</v>
      </c>
      <c r="R40" s="298">
        <f>'Disability benefits'!R$23</f>
        <v>0</v>
      </c>
      <c r="S40" s="298">
        <f>'Disability benefits'!S$23</f>
        <v>0</v>
      </c>
      <c r="T40" s="298">
        <f>'Disability benefits'!T$23</f>
        <v>0</v>
      </c>
      <c r="U40" s="298">
        <f>'Disability benefits'!U$23</f>
        <v>0</v>
      </c>
      <c r="V40" s="298">
        <f>'Disability benefits'!V$23</f>
        <v>0</v>
      </c>
      <c r="W40" s="298">
        <f>'Disability benefits'!W$23</f>
        <v>0</v>
      </c>
      <c r="X40" s="298">
        <f>'Disability benefits'!X$23</f>
        <v>0</v>
      </c>
      <c r="Y40" s="298">
        <f>'Disability benefits'!Y$23</f>
        <v>0</v>
      </c>
      <c r="Z40" s="298">
        <f>'Disability benefits'!Z$23</f>
        <v>0</v>
      </c>
      <c r="AA40" s="298">
        <f>'Disability benefits'!AA$23</f>
        <v>0</v>
      </c>
      <c r="AB40" s="298">
        <f>'Disability benefits'!AB$23</f>
        <v>0</v>
      </c>
      <c r="AC40" s="298">
        <f>'Disability benefits'!AC$23</f>
        <v>0</v>
      </c>
      <c r="AD40" s="298">
        <f>'Disability benefits'!AD$23</f>
        <v>0</v>
      </c>
      <c r="AE40" s="298">
        <f>'Disability benefits'!AE$23</f>
        <v>0</v>
      </c>
      <c r="AF40" s="298">
        <f>'Disability benefits'!AF$23</f>
        <v>0</v>
      </c>
      <c r="AG40" s="298">
        <f>'Disability benefits'!AG$23</f>
        <v>0</v>
      </c>
      <c r="AH40" s="298">
        <f>'Disability benefits'!AH$23</f>
        <v>0</v>
      </c>
      <c r="AI40" s="298">
        <f>'Disability benefits'!AI$23</f>
        <v>2.5040601381900864</v>
      </c>
      <c r="AJ40" s="298">
        <f>'Disability benefits'!AJ$23</f>
        <v>14.800556381209555</v>
      </c>
      <c r="AK40" s="298">
        <f>'Disability benefits'!AK$23</f>
        <v>29.564003868881628</v>
      </c>
      <c r="AL40" s="298">
        <f>'Disability benefits'!AL$23</f>
        <v>48.774724864415802</v>
      </c>
      <c r="AM40" s="298">
        <f>'Disability benefits'!AM$23</f>
        <v>70.789860916671742</v>
      </c>
      <c r="AN40" s="298">
        <f>'Disability benefits'!AN$23</f>
        <v>91.778399466759709</v>
      </c>
      <c r="AO40" s="298">
        <f>'Disability benefits'!AO$23</f>
        <v>120.04963148345799</v>
      </c>
      <c r="AP40" s="298">
        <f>'Disability benefits'!AP$23</f>
        <v>158.18664637822221</v>
      </c>
      <c r="AQ40" s="298">
        <f>'Disability benefits'!AQ$23</f>
        <v>194.28923746009318</v>
      </c>
      <c r="AR40" s="298">
        <f>'Disability benefits'!AR$23</f>
        <v>231.47695253397123</v>
      </c>
      <c r="AS40" s="298">
        <f>'Disability benefits'!AS$23</f>
        <v>275.4664856201332</v>
      </c>
      <c r="AT40" s="298">
        <f>'Disability benefits'!AT$23</f>
        <v>327.80330566111519</v>
      </c>
      <c r="AU40" s="298">
        <f>'Disability benefits'!AU$23</f>
        <v>402.55406630219051</v>
      </c>
      <c r="AV40" s="298">
        <f>'Disability benefits'!AV$23</f>
        <v>25.893038406080755</v>
      </c>
      <c r="AW40" s="298">
        <f>'Disability benefits'!AW$23</f>
        <v>0</v>
      </c>
      <c r="AX40" s="298">
        <f>'Disability benefits'!AX$23</f>
        <v>0</v>
      </c>
      <c r="AY40" s="298">
        <f>'Disability benefits'!AY$23</f>
        <v>0</v>
      </c>
      <c r="AZ40" s="298">
        <f>'Disability benefits'!AZ$23</f>
        <v>0</v>
      </c>
      <c r="BA40" s="298">
        <f>'Disability benefits'!BA$23</f>
        <v>0</v>
      </c>
      <c r="BB40" s="298">
        <f>'Disability benefits'!BB$23</f>
        <v>0</v>
      </c>
      <c r="BC40" s="298">
        <f>'Disability benefits'!BC$23</f>
        <v>0</v>
      </c>
      <c r="BD40" s="298">
        <f>'Disability benefits'!BD$23</f>
        <v>0</v>
      </c>
      <c r="BE40" s="298">
        <f>'Disability benefits'!BE$23</f>
        <v>0</v>
      </c>
      <c r="BF40" s="298">
        <f>'Disability benefits'!BF$23</f>
        <v>0</v>
      </c>
      <c r="BG40" s="298">
        <f>'Disability benefits'!BG$23</f>
        <v>0</v>
      </c>
      <c r="BH40" s="298">
        <f>'Disability benefits'!BH$23</f>
        <v>0</v>
      </c>
      <c r="BI40" s="298">
        <f>'Disability benefits'!BI$23</f>
        <v>0</v>
      </c>
      <c r="BJ40" s="298">
        <f>'Disability benefits'!BJ$23</f>
        <v>0</v>
      </c>
      <c r="BK40" s="298">
        <f>'Disability benefits'!BK$23</f>
        <v>0</v>
      </c>
      <c r="BL40" s="298">
        <f>'Disability benefits'!BL$23</f>
        <v>0</v>
      </c>
      <c r="BM40" s="298">
        <f>'Disability benefits'!BM$23</f>
        <v>0</v>
      </c>
      <c r="BN40" s="298">
        <f>'Disability benefits'!BN$23</f>
        <v>0</v>
      </c>
      <c r="BO40" s="298">
        <f>'Disability benefits'!BO$23</f>
        <v>0</v>
      </c>
      <c r="BP40" s="298">
        <f>'Disability benefits'!BP$23</f>
        <v>0</v>
      </c>
      <c r="BQ40" s="298">
        <f>'Disability benefits'!BQ$23</f>
        <v>0</v>
      </c>
      <c r="BR40" s="298">
        <f>'Disability benefits'!BR$23</f>
        <v>0</v>
      </c>
      <c r="BS40" s="298">
        <f>'Disability benefits'!BS$23</f>
        <v>0</v>
      </c>
      <c r="BT40" s="298">
        <f>'Disability benefits'!BT$23</f>
        <v>0</v>
      </c>
      <c r="BU40" s="298">
        <f>'Disability benefits'!BU$23</f>
        <v>0</v>
      </c>
      <c r="BV40" s="298">
        <f>'Disability benefits'!BV$23</f>
        <v>0</v>
      </c>
      <c r="BW40" s="298">
        <f>'Disability benefits'!BW$23</f>
        <v>0</v>
      </c>
      <c r="BX40" s="298">
        <f>'Disability benefits'!BX$23</f>
        <v>0</v>
      </c>
      <c r="BY40" s="298">
        <f>'Disability benefits'!BY$23</f>
        <v>0</v>
      </c>
      <c r="BZ40" s="298">
        <f>'Disability benefits'!BZ$23</f>
        <v>0</v>
      </c>
      <c r="CA40" s="298">
        <f>'Disability benefits'!CA$23</f>
        <v>0</v>
      </c>
      <c r="CB40" s="298">
        <f>'Disability benefits'!CB$23</f>
        <v>0</v>
      </c>
      <c r="CC40" s="298">
        <f>'Disability benefits'!CC$23</f>
        <v>0</v>
      </c>
      <c r="CD40" s="298">
        <f>'Disability benefits'!CD$23</f>
        <v>0</v>
      </c>
      <c r="CE40" s="298">
        <f>'Disability benefits'!CE$23</f>
        <v>0</v>
      </c>
      <c r="CF40" s="299">
        <f>'Disability benefits'!CF$23</f>
        <v>0</v>
      </c>
    </row>
    <row r="41" spans="1:84" ht="15.6">
      <c r="A41" s="304"/>
      <c r="B41" s="300" t="s">
        <v>309</v>
      </c>
      <c r="C41" s="305"/>
      <c r="D41" s="306">
        <f>'Disability benefits'!D$12</f>
        <v>0</v>
      </c>
      <c r="E41" s="306">
        <f>'Disability benefits'!E$12</f>
        <v>0</v>
      </c>
      <c r="F41" s="306">
        <f>'Disability benefits'!F$12</f>
        <v>0</v>
      </c>
      <c r="G41" s="306">
        <f>'Disability benefits'!G$12</f>
        <v>0</v>
      </c>
      <c r="H41" s="306">
        <f>'Disability benefits'!H$12</f>
        <v>0</v>
      </c>
      <c r="I41" s="306">
        <f>'Disability benefits'!I$12</f>
        <v>0</v>
      </c>
      <c r="J41" s="306">
        <f>'Disability benefits'!J$12</f>
        <v>0</v>
      </c>
      <c r="K41" s="306">
        <f>'Disability benefits'!K$12</f>
        <v>0</v>
      </c>
      <c r="L41" s="306">
        <f>'Disability benefits'!L$12</f>
        <v>0</v>
      </c>
      <c r="M41" s="306">
        <f>'Disability benefits'!M$12</f>
        <v>0</v>
      </c>
      <c r="N41" s="306">
        <f>'Disability benefits'!N$12</f>
        <v>0</v>
      </c>
      <c r="O41" s="306">
        <f>'Disability benefits'!O$12</f>
        <v>0</v>
      </c>
      <c r="P41" s="306">
        <f>'Disability benefits'!P$12</f>
        <v>0</v>
      </c>
      <c r="Q41" s="306">
        <f>'Disability benefits'!Q$12</f>
        <v>0</v>
      </c>
      <c r="R41" s="306">
        <f>'Disability benefits'!R$12</f>
        <v>0</v>
      </c>
      <c r="S41" s="306">
        <f>'Disability benefits'!S$12</f>
        <v>0</v>
      </c>
      <c r="T41" s="306">
        <f>'Disability benefits'!T$12</f>
        <v>0</v>
      </c>
      <c r="U41" s="306">
        <f>'Disability benefits'!U$12</f>
        <v>0</v>
      </c>
      <c r="V41" s="306">
        <f>'Disability benefits'!V$12</f>
        <v>0</v>
      </c>
      <c r="W41" s="306">
        <f>'Disability benefits'!W$12</f>
        <v>0</v>
      </c>
      <c r="X41" s="306">
        <f>'Disability benefits'!X$12</f>
        <v>0</v>
      </c>
      <c r="Y41" s="306">
        <f>'Disability benefits'!Y$12</f>
        <v>0</v>
      </c>
      <c r="Z41" s="306">
        <f>'Disability benefits'!Z$12</f>
        <v>0</v>
      </c>
      <c r="AA41" s="306">
        <f>'Disability benefits'!AA$12</f>
        <v>0</v>
      </c>
      <c r="AB41" s="306">
        <f>'Disability benefits'!AB$12</f>
        <v>0</v>
      </c>
      <c r="AC41" s="306">
        <f>'Disability benefits'!AC$12</f>
        <v>0</v>
      </c>
      <c r="AD41" s="306">
        <f>'Disability benefits'!AD$12</f>
        <v>0</v>
      </c>
      <c r="AE41" s="306">
        <f>'Disability benefits'!AE$12</f>
        <v>0</v>
      </c>
      <c r="AF41" s="306">
        <f>'Disability benefits'!AF$12</f>
        <v>0</v>
      </c>
      <c r="AG41" s="306">
        <f>'Disability benefits'!AG$12</f>
        <v>0</v>
      </c>
      <c r="AH41" s="306">
        <f>'Disability benefits'!AH$12</f>
        <v>0</v>
      </c>
      <c r="AI41" s="306">
        <f>'Disability benefits'!AI$12</f>
        <v>0</v>
      </c>
      <c r="AJ41" s="306">
        <f>'Disability benefits'!AJ$12</f>
        <v>0</v>
      </c>
      <c r="AK41" s="306">
        <f>'Disability benefits'!AK$12</f>
        <v>0</v>
      </c>
      <c r="AL41" s="306">
        <f>'Disability benefits'!AL$12</f>
        <v>0</v>
      </c>
      <c r="AM41" s="306">
        <f>'Disability benefits'!AM$12</f>
        <v>0</v>
      </c>
      <c r="AN41" s="306">
        <f>'Disability benefits'!AN$12</f>
        <v>0</v>
      </c>
      <c r="AO41" s="306">
        <f>'Disability benefits'!AO$12</f>
        <v>0</v>
      </c>
      <c r="AP41" s="306">
        <f>'Disability benefits'!AP$12</f>
        <v>0</v>
      </c>
      <c r="AQ41" s="306">
        <f>'Disability benefits'!AQ$12</f>
        <v>0</v>
      </c>
      <c r="AR41" s="306">
        <f>'Disability benefits'!AR$12</f>
        <v>0</v>
      </c>
      <c r="AS41" s="306">
        <f>'Disability benefits'!AS$12</f>
        <v>0</v>
      </c>
      <c r="AT41" s="306">
        <f>'Disability benefits'!AT$12</f>
        <v>0</v>
      </c>
      <c r="AU41" s="306">
        <f>'Disability benefits'!AU$12</f>
        <v>0</v>
      </c>
      <c r="AV41" s="306">
        <f>'Disability benefits'!AV$12</f>
        <v>0</v>
      </c>
      <c r="AW41" s="306">
        <f>'Disability benefits'!AW$12</f>
        <v>0</v>
      </c>
      <c r="AX41" s="306">
        <f>'Disability benefits'!AX$12</f>
        <v>0</v>
      </c>
      <c r="AY41" s="306">
        <f>'Disability benefits'!AY$12</f>
        <v>0</v>
      </c>
      <c r="AZ41" s="306">
        <f>'Disability benefits'!AZ$12</f>
        <v>0</v>
      </c>
      <c r="BA41" s="306">
        <f>'Disability benefits'!BA$12</f>
        <v>0</v>
      </c>
      <c r="BB41" s="306">
        <f>'Disability benefits'!BB$12</f>
        <v>0</v>
      </c>
      <c r="BC41" s="306">
        <f>'Disability benefits'!BC$12</f>
        <v>0</v>
      </c>
      <c r="BD41" s="306">
        <f>'Disability benefits'!BD$12</f>
        <v>0</v>
      </c>
      <c r="BE41" s="306">
        <f>'Disability benefits'!BE$12</f>
        <v>0</v>
      </c>
      <c r="BF41" s="306">
        <f>'Disability benefits'!BF$12</f>
        <v>0</v>
      </c>
      <c r="BG41" s="306">
        <f>'Disability benefits'!BG$12</f>
        <v>0</v>
      </c>
      <c r="BH41" s="306">
        <f>'Disability benefits'!BH$12</f>
        <v>0</v>
      </c>
      <c r="BI41" s="306">
        <f>'Disability benefits'!BI$12</f>
        <v>0</v>
      </c>
      <c r="BJ41" s="306">
        <f>'Disability benefits'!BJ$12</f>
        <v>0</v>
      </c>
      <c r="BK41" s="306">
        <f>'Disability benefits'!BK$12</f>
        <v>0</v>
      </c>
      <c r="BL41" s="306">
        <f>'Disability benefits'!BL$12</f>
        <v>0</v>
      </c>
      <c r="BM41" s="306">
        <f>'Disability benefits'!BM$12</f>
        <v>0</v>
      </c>
      <c r="BN41" s="306">
        <f>'Disability benefits'!BN$12</f>
        <v>0</v>
      </c>
      <c r="BO41" s="306">
        <f>'Disability benefits'!BO$12</f>
        <v>0</v>
      </c>
      <c r="BP41" s="306">
        <f>'Disability benefits'!BP$12</f>
        <v>0</v>
      </c>
      <c r="BQ41" s="306">
        <f>'Disability benefits'!BQ$12</f>
        <v>14.866828625617664</v>
      </c>
      <c r="BR41" s="306">
        <f>'Disability benefits'!BR$12</f>
        <v>128.38229163543059</v>
      </c>
      <c r="BS41" s="306">
        <f>'Disability benefits'!BS$12</f>
        <v>125.17692108113887</v>
      </c>
      <c r="BT41" s="306">
        <f>'Disability benefits'!BT$12</f>
        <v>428.73504842716466</v>
      </c>
      <c r="BU41" s="306">
        <f>'Disability benefits'!BU$12</f>
        <v>910.19641813042097</v>
      </c>
      <c r="BV41" s="306">
        <f>'Disability benefits'!BV$12</f>
        <v>1117.6227032140916</v>
      </c>
      <c r="BW41" s="306">
        <f>'Disability benefits'!BW$12</f>
        <v>1314.781602303239</v>
      </c>
      <c r="BX41" s="306">
        <f>'Disability benefits'!BX$12</f>
        <v>1893.372102514084</v>
      </c>
      <c r="BY41" s="306">
        <f>'Disability benefits'!BY$12</f>
        <v>2247.3871940883514</v>
      </c>
      <c r="BZ41" s="306">
        <f>'Disability benefits'!BZ$12</f>
        <v>2693.3336757297711</v>
      </c>
      <c r="CA41" s="306">
        <f>'Disability benefits'!CA$12</f>
        <v>3689.5226474309848</v>
      </c>
      <c r="CB41" s="306">
        <f>'Disability benefits'!CB$12</f>
        <v>4679.8520204326014</v>
      </c>
      <c r="CC41" s="306">
        <f>'Disability benefits'!CC$12</f>
        <v>5571.5170651026137</v>
      </c>
      <c r="CD41" s="306">
        <f>'Disability benefits'!CD$12</f>
        <v>6154.5368594043948</v>
      </c>
      <c r="CE41" s="306">
        <f>'Disability benefits'!CE$12</f>
        <v>6568.2683587782876</v>
      </c>
      <c r="CF41" s="307">
        <f>'Disability benefits'!CF$12</f>
        <v>7270.0572263220129</v>
      </c>
    </row>
    <row r="42" spans="1:84" ht="27" customHeight="1">
      <c r="A42" s="295"/>
      <c r="B42" s="296" t="s">
        <v>479</v>
      </c>
      <c r="C42" s="297"/>
      <c r="D42" s="298">
        <f>SUM(D43:D45)</f>
        <v>0</v>
      </c>
      <c r="E42" s="298">
        <f t="shared" ref="E42:BP42" si="24">SUM(E43:E45)</f>
        <v>0</v>
      </c>
      <c r="F42" s="298">
        <f t="shared" si="24"/>
        <v>0</v>
      </c>
      <c r="G42" s="298">
        <f t="shared" si="24"/>
        <v>0</v>
      </c>
      <c r="H42" s="298">
        <f t="shared" si="24"/>
        <v>0</v>
      </c>
      <c r="I42" s="298">
        <f t="shared" si="24"/>
        <v>0</v>
      </c>
      <c r="J42" s="298">
        <f t="shared" si="24"/>
        <v>0</v>
      </c>
      <c r="K42" s="298">
        <f t="shared" si="24"/>
        <v>0</v>
      </c>
      <c r="L42" s="298">
        <f t="shared" si="24"/>
        <v>0</v>
      </c>
      <c r="M42" s="298">
        <f t="shared" si="24"/>
        <v>0</v>
      </c>
      <c r="N42" s="298">
        <f t="shared" si="24"/>
        <v>0</v>
      </c>
      <c r="O42" s="298">
        <f t="shared" si="24"/>
        <v>0</v>
      </c>
      <c r="P42" s="298">
        <f t="shared" si="24"/>
        <v>0</v>
      </c>
      <c r="Q42" s="298">
        <f t="shared" si="24"/>
        <v>0</v>
      </c>
      <c r="R42" s="298">
        <f t="shared" si="24"/>
        <v>0</v>
      </c>
      <c r="S42" s="298">
        <f t="shared" si="24"/>
        <v>0</v>
      </c>
      <c r="T42" s="298">
        <f t="shared" si="24"/>
        <v>0</v>
      </c>
      <c r="U42" s="298">
        <f t="shared" si="24"/>
        <v>0</v>
      </c>
      <c r="V42" s="298">
        <f t="shared" si="24"/>
        <v>0</v>
      </c>
      <c r="W42" s="298">
        <f t="shared" si="24"/>
        <v>0</v>
      </c>
      <c r="X42" s="298">
        <f t="shared" si="24"/>
        <v>0</v>
      </c>
      <c r="Y42" s="298">
        <f t="shared" si="24"/>
        <v>0</v>
      </c>
      <c r="Z42" s="298">
        <f t="shared" si="24"/>
        <v>0</v>
      </c>
      <c r="AA42" s="298">
        <f t="shared" si="24"/>
        <v>0</v>
      </c>
      <c r="AB42" s="298">
        <f t="shared" si="24"/>
        <v>0</v>
      </c>
      <c r="AC42" s="298">
        <f t="shared" si="24"/>
        <v>0</v>
      </c>
      <c r="AD42" s="298">
        <f t="shared" si="24"/>
        <v>0</v>
      </c>
      <c r="AE42" s="298">
        <f t="shared" si="24"/>
        <v>0</v>
      </c>
      <c r="AF42" s="298">
        <f t="shared" si="24"/>
        <v>0</v>
      </c>
      <c r="AG42" s="298">
        <f t="shared" si="24"/>
        <v>0</v>
      </c>
      <c r="AH42" s="298">
        <f t="shared" si="24"/>
        <v>75.056484692173782</v>
      </c>
      <c r="AI42" s="298">
        <f t="shared" si="24"/>
        <v>88.865687124140152</v>
      </c>
      <c r="AJ42" s="298">
        <f t="shared" si="24"/>
        <v>102.78927041046519</v>
      </c>
      <c r="AK42" s="298">
        <f t="shared" si="24"/>
        <v>122.07175995861695</v>
      </c>
      <c r="AL42" s="298">
        <f t="shared" si="24"/>
        <v>142.87494525999253</v>
      </c>
      <c r="AM42" s="298">
        <f t="shared" si="24"/>
        <v>170.98374371045185</v>
      </c>
      <c r="AN42" s="298">
        <f t="shared" si="24"/>
        <v>214.59425075714512</v>
      </c>
      <c r="AO42" s="298">
        <f t="shared" si="24"/>
        <v>266.72338551030725</v>
      </c>
      <c r="AP42" s="298">
        <f t="shared" si="24"/>
        <v>342.7020694289975</v>
      </c>
      <c r="AQ42" s="298">
        <f t="shared" si="24"/>
        <v>424.5434563922999</v>
      </c>
      <c r="AR42" s="298">
        <f t="shared" si="24"/>
        <v>519.12653895300639</v>
      </c>
      <c r="AS42" s="298">
        <f t="shared" si="24"/>
        <v>639.13134964144592</v>
      </c>
      <c r="AT42" s="298">
        <f t="shared" si="24"/>
        <v>795.04874240006654</v>
      </c>
      <c r="AU42" s="298">
        <f t="shared" si="24"/>
        <v>1014.2053622943447</v>
      </c>
      <c r="AV42" s="298">
        <f t="shared" si="24"/>
        <v>1148.7175280046133</v>
      </c>
      <c r="AW42" s="298">
        <f t="shared" si="24"/>
        <v>1277.1013631026954</v>
      </c>
      <c r="AX42" s="298">
        <f t="shared" si="24"/>
        <v>1355.5027433453472</v>
      </c>
      <c r="AY42" s="298">
        <f t="shared" si="24"/>
        <v>154.91308358463749</v>
      </c>
      <c r="AZ42" s="298">
        <f t="shared" si="24"/>
        <v>104.71260357218971</v>
      </c>
      <c r="BA42" s="298">
        <f t="shared" si="24"/>
        <v>136.38296564518024</v>
      </c>
      <c r="BB42" s="298">
        <f t="shared" si="24"/>
        <v>144.18166823796307</v>
      </c>
      <c r="BC42" s="298">
        <f t="shared" si="24"/>
        <v>144.24510744392822</v>
      </c>
      <c r="BD42" s="298">
        <f t="shared" si="24"/>
        <v>163.05199999999999</v>
      </c>
      <c r="BE42" s="298">
        <f t="shared" si="24"/>
        <v>165.48699999999999</v>
      </c>
      <c r="BF42" s="298">
        <f t="shared" si="24"/>
        <v>162.65124892159454</v>
      </c>
      <c r="BG42" s="298">
        <f t="shared" si="24"/>
        <v>169.90298870138361</v>
      </c>
      <c r="BH42" s="298">
        <f t="shared" si="24"/>
        <v>124.283</v>
      </c>
      <c r="BI42" s="298">
        <f t="shared" si="24"/>
        <v>128.26055663881266</v>
      </c>
      <c r="BJ42" s="298">
        <f t="shared" si="24"/>
        <v>135.16607401724025</v>
      </c>
      <c r="BK42" s="298">
        <f t="shared" si="24"/>
        <v>200.75442016647554</v>
      </c>
      <c r="BL42" s="298">
        <f t="shared" si="24"/>
        <v>175.53506304142508</v>
      </c>
      <c r="BM42" s="298">
        <f t="shared" si="24"/>
        <v>183.23841614855513</v>
      </c>
      <c r="BN42" s="298">
        <f t="shared" si="24"/>
        <v>169.98493378695881</v>
      </c>
      <c r="BO42" s="298">
        <f t="shared" si="24"/>
        <v>169.32235473338639</v>
      </c>
      <c r="BP42" s="298">
        <f t="shared" si="24"/>
        <v>159.46672221701033</v>
      </c>
      <c r="BQ42" s="298">
        <f t="shared" ref="BQ42:CD42" si="25">SUM(BQ43:BQ45)</f>
        <v>144.67452092278563</v>
      </c>
      <c r="BR42" s="298">
        <f t="shared" si="25"/>
        <v>138.30903393915511</v>
      </c>
      <c r="BS42" s="298">
        <f t="shared" si="25"/>
        <v>128.19760849598063</v>
      </c>
      <c r="BT42" s="298">
        <f t="shared" si="25"/>
        <v>120.30785280289261</v>
      </c>
      <c r="BU42" s="298">
        <f t="shared" si="25"/>
        <v>104.98221706204986</v>
      </c>
      <c r="BV42" s="298">
        <f>SUM(BV43:BV45)</f>
        <v>95.955396013713354</v>
      </c>
      <c r="BW42" s="298">
        <f t="shared" si="25"/>
        <v>88.741009500324324</v>
      </c>
      <c r="BX42" s="298">
        <f t="shared" si="25"/>
        <v>71.893421583468523</v>
      </c>
      <c r="BY42" s="298">
        <f t="shared" si="25"/>
        <v>62.260187286584028</v>
      </c>
      <c r="BZ42" s="298">
        <f t="shared" si="25"/>
        <v>58.278530529036267</v>
      </c>
      <c r="CA42" s="298">
        <f t="shared" si="25"/>
        <v>56.616059944196053</v>
      </c>
      <c r="CB42" s="298">
        <f t="shared" si="25"/>
        <v>51.372751291524537</v>
      </c>
      <c r="CC42" s="298">
        <f t="shared" si="25"/>
        <v>45.476457924604354</v>
      </c>
      <c r="CD42" s="298">
        <f t="shared" si="25"/>
        <v>38.353657674697146</v>
      </c>
      <c r="CE42" s="298">
        <f>SUM(CE43:CE45)</f>
        <v>30.948456296878504</v>
      </c>
      <c r="CF42" s="299">
        <f>SUM(CF43:CF45)</f>
        <v>23.243789535299573</v>
      </c>
    </row>
    <row r="43" spans="1:84" ht="15.6">
      <c r="A43" s="304"/>
      <c r="B43" s="300" t="s">
        <v>295</v>
      </c>
      <c r="C43" s="297"/>
      <c r="D43" s="298">
        <f>'Incapacity benefits'!D$30+'Incapacity benefits'!D$33</f>
        <v>0</v>
      </c>
      <c r="E43" s="298">
        <f>'Incapacity benefits'!E$30+'Incapacity benefits'!E$33</f>
        <v>0</v>
      </c>
      <c r="F43" s="298">
        <f>'Incapacity benefits'!F$30+'Incapacity benefits'!F$33</f>
        <v>0</v>
      </c>
      <c r="G43" s="298">
        <f>'Incapacity benefits'!G$30+'Incapacity benefits'!G$33</f>
        <v>0</v>
      </c>
      <c r="H43" s="298">
        <f>'Incapacity benefits'!H$30+'Incapacity benefits'!H$33</f>
        <v>0</v>
      </c>
      <c r="I43" s="298">
        <f>'Incapacity benefits'!I$30+'Incapacity benefits'!I$33</f>
        <v>0</v>
      </c>
      <c r="J43" s="298">
        <f>'Incapacity benefits'!J$30+'Incapacity benefits'!J$33</f>
        <v>0</v>
      </c>
      <c r="K43" s="298">
        <f>'Incapacity benefits'!K$30+'Incapacity benefits'!K$33</f>
        <v>0</v>
      </c>
      <c r="L43" s="298">
        <f>'Incapacity benefits'!L$30+'Incapacity benefits'!L$33</f>
        <v>0</v>
      </c>
      <c r="M43" s="298">
        <f>'Incapacity benefits'!M$30+'Incapacity benefits'!M$33</f>
        <v>0</v>
      </c>
      <c r="N43" s="298">
        <f>'Incapacity benefits'!N$30+'Incapacity benefits'!N$33</f>
        <v>0</v>
      </c>
      <c r="O43" s="298">
        <f>'Incapacity benefits'!O$30+'Incapacity benefits'!O$33</f>
        <v>0</v>
      </c>
      <c r="P43" s="298">
        <f>'Incapacity benefits'!P$30+'Incapacity benefits'!P$33</f>
        <v>0</v>
      </c>
      <c r="Q43" s="298">
        <f>'Incapacity benefits'!Q$30+'Incapacity benefits'!Q$33</f>
        <v>0</v>
      </c>
      <c r="R43" s="298">
        <f>'Incapacity benefits'!R$30+'Incapacity benefits'!R$33</f>
        <v>0</v>
      </c>
      <c r="S43" s="298">
        <f>'Incapacity benefits'!S$30+'Incapacity benefits'!S$33</f>
        <v>0</v>
      </c>
      <c r="T43" s="298">
        <f>'Incapacity benefits'!T$30+'Incapacity benefits'!T$33</f>
        <v>0</v>
      </c>
      <c r="U43" s="298">
        <f>'Incapacity benefits'!U$30+'Incapacity benefits'!U$33</f>
        <v>0</v>
      </c>
      <c r="V43" s="298">
        <f>'Incapacity benefits'!V$30+'Incapacity benefits'!V$33</f>
        <v>0</v>
      </c>
      <c r="W43" s="298">
        <f>'Incapacity benefits'!W$30+'Incapacity benefits'!W$33</f>
        <v>0</v>
      </c>
      <c r="X43" s="298">
        <f>'Incapacity benefits'!X$30+'Incapacity benefits'!X$33</f>
        <v>0</v>
      </c>
      <c r="Y43" s="298">
        <f>'Incapacity benefits'!Y$30+'Incapacity benefits'!Y$33</f>
        <v>0</v>
      </c>
      <c r="Z43" s="298">
        <f>'Incapacity benefits'!Z$30+'Incapacity benefits'!Z$33</f>
        <v>0</v>
      </c>
      <c r="AA43" s="298">
        <f>'Incapacity benefits'!AA$30+'Incapacity benefits'!AA$33</f>
        <v>0</v>
      </c>
      <c r="AB43" s="298">
        <f>'Incapacity benefits'!AB$30+'Incapacity benefits'!AB$33</f>
        <v>0</v>
      </c>
      <c r="AC43" s="298">
        <f>'Incapacity benefits'!AC$30+'Incapacity benefits'!AC$33</f>
        <v>0</v>
      </c>
      <c r="AD43" s="298">
        <f>'Incapacity benefits'!AD$30+'Incapacity benefits'!AD$33</f>
        <v>0</v>
      </c>
      <c r="AE43" s="298">
        <f>'Incapacity benefits'!AE$30+'Incapacity benefits'!AE$33</f>
        <v>0</v>
      </c>
      <c r="AF43" s="298">
        <f>'Incapacity benefits'!AF$30+'Incapacity benefits'!AF$33</f>
        <v>0</v>
      </c>
      <c r="AG43" s="298">
        <f>'Incapacity benefits'!AG$30+'Incapacity benefits'!AG$33</f>
        <v>0</v>
      </c>
      <c r="AH43" s="298">
        <f>'Incapacity benefits'!AH$30+'Incapacity benefits'!AH$33</f>
        <v>67.18789637979917</v>
      </c>
      <c r="AI43" s="298">
        <f>'Incapacity benefits'!AI$30+'Incapacity benefits'!AI$33</f>
        <v>79.448269338306929</v>
      </c>
      <c r="AJ43" s="298">
        <f>'Incapacity benefits'!AJ$30+'Incapacity benefits'!AJ$33</f>
        <v>90.758009926975532</v>
      </c>
      <c r="AK43" s="298">
        <f>'Incapacity benefits'!AK$30+'Incapacity benefits'!AK$33</f>
        <v>107.5884576357704</v>
      </c>
      <c r="AL43" s="298">
        <f>'Incapacity benefits'!AL$30+'Incapacity benefits'!AL$33</f>
        <v>126.74887057403282</v>
      </c>
      <c r="AM43" s="298">
        <f>'Incapacity benefits'!AM$30+'Incapacity benefits'!AM$33</f>
        <v>152.10150096874864</v>
      </c>
      <c r="AN43" s="298">
        <f>'Incapacity benefits'!AN$30+'Incapacity benefits'!AN$33</f>
        <v>188.99811327685919</v>
      </c>
      <c r="AO43" s="298">
        <f>'Incapacity benefits'!AO$30+'Incapacity benefits'!AO$33</f>
        <v>238.45699781566265</v>
      </c>
      <c r="AP43" s="298">
        <f>'Incapacity benefits'!AP$30+'Incapacity benefits'!AP$33</f>
        <v>311.50083547202848</v>
      </c>
      <c r="AQ43" s="298">
        <f>'Incapacity benefits'!AQ$30+'Incapacity benefits'!AQ$33</f>
        <v>389.66176957389155</v>
      </c>
      <c r="AR43" s="298">
        <f>'Incapacity benefits'!AR$30+'Incapacity benefits'!AR$33</f>
        <v>478.98787155530283</v>
      </c>
      <c r="AS43" s="298">
        <f>'Incapacity benefits'!AS$30+'Incapacity benefits'!AS$33</f>
        <v>592.7530495000733</v>
      </c>
      <c r="AT43" s="298">
        <f>'Incapacity benefits'!AT$30+'Incapacity benefits'!AT$33</f>
        <v>736.13073218545742</v>
      </c>
      <c r="AU43" s="298">
        <f>'Incapacity benefits'!AU$30+'Incapacity benefits'!AU$33</f>
        <v>934.71773117265855</v>
      </c>
      <c r="AV43" s="298">
        <f>'Incapacity benefits'!AV$30+'Incapacity benefits'!AV$33</f>
        <v>1054.2913806563581</v>
      </c>
      <c r="AW43" s="298">
        <f>'Incapacity benefits'!AW$30+'Incapacity benefits'!AW$33</f>
        <v>1170.6722527875331</v>
      </c>
      <c r="AX43" s="298">
        <f>'Incapacity benefits'!AX$30+'Incapacity benefits'!AX$33</f>
        <v>1246.935966215528</v>
      </c>
      <c r="AY43" s="298">
        <f>'Incapacity benefits'!AY$30+'Incapacity benefits'!AY$33</f>
        <v>43.827859260844122</v>
      </c>
      <c r="AZ43" s="298">
        <f>'Incapacity benefits'!AZ$30+'Incapacity benefits'!AZ$33</f>
        <v>0</v>
      </c>
      <c r="BA43" s="298">
        <f>'Incapacity benefits'!BA$30+'Incapacity benefits'!BA$33</f>
        <v>0</v>
      </c>
      <c r="BB43" s="298">
        <f>'Incapacity benefits'!BB$30+'Incapacity benefits'!BB$33</f>
        <v>0</v>
      </c>
      <c r="BC43" s="298">
        <f>'Incapacity benefits'!BC$30+'Incapacity benefits'!BC$33</f>
        <v>0</v>
      </c>
      <c r="BD43" s="298">
        <f>'Incapacity benefits'!BD$30+'Incapacity benefits'!BD$33</f>
        <v>0</v>
      </c>
      <c r="BE43" s="298">
        <f>'Incapacity benefits'!BE$30+'Incapacity benefits'!BE$33</f>
        <v>0</v>
      </c>
      <c r="BF43" s="298">
        <f>'Incapacity benefits'!BF$30+'Incapacity benefits'!BF$33</f>
        <v>0</v>
      </c>
      <c r="BG43" s="298">
        <f>'Incapacity benefits'!BG$30+'Incapacity benefits'!BG$33</f>
        <v>0</v>
      </c>
      <c r="BH43" s="298">
        <f>'Incapacity benefits'!BH$30+'Incapacity benefits'!BH$33</f>
        <v>0</v>
      </c>
      <c r="BI43" s="298">
        <f>'Incapacity benefits'!BI$30+'Incapacity benefits'!BI$33</f>
        <v>0</v>
      </c>
      <c r="BJ43" s="298">
        <f>'Incapacity benefits'!BJ$30+'Incapacity benefits'!BJ$33</f>
        <v>0</v>
      </c>
      <c r="BK43" s="298">
        <f>'Incapacity benefits'!BK$30+'Incapacity benefits'!BK$33</f>
        <v>0</v>
      </c>
      <c r="BL43" s="298">
        <f>'Incapacity benefits'!BL$30+'Incapacity benefits'!BL$33</f>
        <v>0</v>
      </c>
      <c r="BM43" s="298">
        <f>'Incapacity benefits'!BM$30+'Incapacity benefits'!BM$33</f>
        <v>0</v>
      </c>
      <c r="BN43" s="298">
        <f>'Incapacity benefits'!BN$30+'Incapacity benefits'!BN$33</f>
        <v>0</v>
      </c>
      <c r="BO43" s="298">
        <f>'Incapacity benefits'!BO$30+'Incapacity benefits'!BO$33</f>
        <v>0</v>
      </c>
      <c r="BP43" s="298">
        <f>'Incapacity benefits'!BP$30+'Incapacity benefits'!BP$33</f>
        <v>0</v>
      </c>
      <c r="BQ43" s="298">
        <f>'Incapacity benefits'!BQ$30+'Incapacity benefits'!BQ$33</f>
        <v>0</v>
      </c>
      <c r="BR43" s="298">
        <f>'Incapacity benefits'!BR$30+'Incapacity benefits'!BR$33</f>
        <v>0</v>
      </c>
      <c r="BS43" s="298">
        <f>'Incapacity benefits'!BS$30+'Incapacity benefits'!BS$33</f>
        <v>0</v>
      </c>
      <c r="BT43" s="298">
        <f>'Incapacity benefits'!BT$30+'Incapacity benefits'!BT$33</f>
        <v>0</v>
      </c>
      <c r="BU43" s="298">
        <f>'Incapacity benefits'!BU$30+'Incapacity benefits'!BU$33</f>
        <v>0</v>
      </c>
      <c r="BV43" s="298">
        <f>'Incapacity benefits'!BV$30+'Incapacity benefits'!BV$33</f>
        <v>0</v>
      </c>
      <c r="BW43" s="298">
        <f>'Incapacity benefits'!BW$30+'Incapacity benefits'!BW$33</f>
        <v>0</v>
      </c>
      <c r="BX43" s="298">
        <f>'Incapacity benefits'!BX$30+'Incapacity benefits'!BX$33</f>
        <v>0</v>
      </c>
      <c r="BY43" s="298">
        <f>'Incapacity benefits'!BY$30+'Incapacity benefits'!BY$33</f>
        <v>0</v>
      </c>
      <c r="BZ43" s="298">
        <f>'Incapacity benefits'!BZ$30+'Incapacity benefits'!BZ$33</f>
        <v>0</v>
      </c>
      <c r="CA43" s="298">
        <f>'Incapacity benefits'!CA$30+'Incapacity benefits'!CA$33</f>
        <v>0</v>
      </c>
      <c r="CB43" s="298">
        <f>'Incapacity benefits'!CB$30+'Incapacity benefits'!CB$33</f>
        <v>0</v>
      </c>
      <c r="CC43" s="298">
        <f>'Incapacity benefits'!CC$30+'Incapacity benefits'!CC$33</f>
        <v>0</v>
      </c>
      <c r="CD43" s="298">
        <f>'Incapacity benefits'!CD$30+'Incapacity benefits'!CD$33</f>
        <v>0</v>
      </c>
      <c r="CE43" s="298">
        <f>'Incapacity benefits'!CE$30+'Incapacity benefits'!CE$33</f>
        <v>0</v>
      </c>
      <c r="CF43" s="299">
        <f>'Incapacity benefits'!CF$30+'Incapacity benefits'!CF$33</f>
        <v>0</v>
      </c>
    </row>
    <row r="44" spans="1:84" ht="15.6">
      <c r="A44" s="304"/>
      <c r="B44" s="300" t="s">
        <v>313</v>
      </c>
      <c r="C44" s="297"/>
      <c r="D44" s="298">
        <f>'Incapacity benefits'!D$39</f>
        <v>0</v>
      </c>
      <c r="E44" s="298">
        <f>'Incapacity benefits'!E$39</f>
        <v>0</v>
      </c>
      <c r="F44" s="298">
        <f>'Incapacity benefits'!F$39</f>
        <v>0</v>
      </c>
      <c r="G44" s="298">
        <f>'Incapacity benefits'!G$39</f>
        <v>0</v>
      </c>
      <c r="H44" s="298">
        <f>'Incapacity benefits'!H$39</f>
        <v>0</v>
      </c>
      <c r="I44" s="298">
        <f>'Incapacity benefits'!I$39</f>
        <v>0</v>
      </c>
      <c r="J44" s="298">
        <f>'Incapacity benefits'!J$39</f>
        <v>0</v>
      </c>
      <c r="K44" s="298">
        <f>'Incapacity benefits'!K$39</f>
        <v>0</v>
      </c>
      <c r="L44" s="298">
        <f>'Incapacity benefits'!L$39</f>
        <v>0</v>
      </c>
      <c r="M44" s="298">
        <f>'Incapacity benefits'!M$39</f>
        <v>0</v>
      </c>
      <c r="N44" s="298">
        <f>'Incapacity benefits'!N$39</f>
        <v>0</v>
      </c>
      <c r="O44" s="298">
        <f>'Incapacity benefits'!O$39</f>
        <v>0</v>
      </c>
      <c r="P44" s="298">
        <f>'Incapacity benefits'!P$39</f>
        <v>0</v>
      </c>
      <c r="Q44" s="298">
        <f>'Incapacity benefits'!Q$39</f>
        <v>0</v>
      </c>
      <c r="R44" s="298">
        <f>'Incapacity benefits'!R$39</f>
        <v>0</v>
      </c>
      <c r="S44" s="298">
        <f>'Incapacity benefits'!S$39</f>
        <v>0</v>
      </c>
      <c r="T44" s="298">
        <f>'Incapacity benefits'!T$39</f>
        <v>0</v>
      </c>
      <c r="U44" s="298">
        <f>'Incapacity benefits'!U$39</f>
        <v>0</v>
      </c>
      <c r="V44" s="298">
        <f>'Incapacity benefits'!V$39</f>
        <v>0</v>
      </c>
      <c r="W44" s="298">
        <f>'Incapacity benefits'!W$39</f>
        <v>0</v>
      </c>
      <c r="X44" s="298">
        <f>'Incapacity benefits'!X$39</f>
        <v>0</v>
      </c>
      <c r="Y44" s="298">
        <f>'Incapacity benefits'!Y$39</f>
        <v>0</v>
      </c>
      <c r="Z44" s="298">
        <f>'Incapacity benefits'!Z$39</f>
        <v>0</v>
      </c>
      <c r="AA44" s="298">
        <f>'Incapacity benefits'!AA$39</f>
        <v>0</v>
      </c>
      <c r="AB44" s="298">
        <f>'Incapacity benefits'!AB$39</f>
        <v>0</v>
      </c>
      <c r="AC44" s="298">
        <f>'Incapacity benefits'!AC$39</f>
        <v>0</v>
      </c>
      <c r="AD44" s="298">
        <f>'Incapacity benefits'!AD$39</f>
        <v>0</v>
      </c>
      <c r="AE44" s="298">
        <f>'Incapacity benefits'!AE$39</f>
        <v>0</v>
      </c>
      <c r="AF44" s="298">
        <f>'Incapacity benefits'!AF$39</f>
        <v>0</v>
      </c>
      <c r="AG44" s="298">
        <f>'Incapacity benefits'!AG$39</f>
        <v>0</v>
      </c>
      <c r="AH44" s="298">
        <f>'Incapacity benefits'!AH$39</f>
        <v>3.9363849225441023</v>
      </c>
      <c r="AI44" s="298">
        <f>'Incapacity benefits'!AI$39</f>
        <v>5.5202602999575197</v>
      </c>
      <c r="AJ44" s="298">
        <f>'Incapacity benefits'!AJ$39</f>
        <v>8.4191651597486601</v>
      </c>
      <c r="AK44" s="298">
        <f>'Incapacity benefits'!AK$39</f>
        <v>11.40887014884054</v>
      </c>
      <c r="AL44" s="298">
        <f>'Incapacity benefits'!AL$39</f>
        <v>14.260799152797492</v>
      </c>
      <c r="AM44" s="298">
        <f>'Incapacity benefits'!AM$39</f>
        <v>17.496863859223165</v>
      </c>
      <c r="AN44" s="298">
        <f>'Incapacity benefits'!AN$39</f>
        <v>23.287158802721503</v>
      </c>
      <c r="AO44" s="298">
        <f>'Incapacity benefits'!AO$39</f>
        <v>27.081838338421456</v>
      </c>
      <c r="AP44" s="298">
        <f>'Incapacity benefits'!AP$39</f>
        <v>30.749213754948787</v>
      </c>
      <c r="AQ44" s="298">
        <f>'Incapacity benefits'!AQ$39</f>
        <v>33.941256565171791</v>
      </c>
      <c r="AR44" s="298">
        <f>'Incapacity benefits'!AR$39</f>
        <v>38.815511614519529</v>
      </c>
      <c r="AS44" s="298">
        <f>'Incapacity benefits'!AS$39</f>
        <v>44.539010373741071</v>
      </c>
      <c r="AT44" s="298">
        <f>'Incapacity benefits'!AT$39</f>
        <v>57.046874265431249</v>
      </c>
      <c r="AU44" s="298">
        <f>'Incapacity benefits'!AU$39</f>
        <v>77.833877487600887</v>
      </c>
      <c r="AV44" s="298">
        <f>'Incapacity benefits'!AV$39</f>
        <v>92.464743839483148</v>
      </c>
      <c r="AW44" s="298">
        <f>'Incapacity benefits'!AW$39</f>
        <v>103.84947617643465</v>
      </c>
      <c r="AX44" s="298">
        <f>'Incapacity benefits'!AX$39</f>
        <v>107.35026467430309</v>
      </c>
      <c r="AY44" s="298">
        <f>'Incapacity benefits'!AY$39</f>
        <v>111.04251969745886</v>
      </c>
      <c r="AZ44" s="298">
        <f>'Incapacity benefits'!AZ$39</f>
        <v>104.71260357218971</v>
      </c>
      <c r="BA44" s="298">
        <f>'Incapacity benefits'!BA$39</f>
        <v>136.38296564518024</v>
      </c>
      <c r="BB44" s="298">
        <f>'Incapacity benefits'!BB$39</f>
        <v>144.18166823796307</v>
      </c>
      <c r="BC44" s="298">
        <f>'Incapacity benefits'!BC$39</f>
        <v>144.24510744392822</v>
      </c>
      <c r="BD44" s="298">
        <f>'Incapacity benefits'!BD$39</f>
        <v>163.05199999999999</v>
      </c>
      <c r="BE44" s="298">
        <f>'Incapacity benefits'!BE$39</f>
        <v>165.48699999999999</v>
      </c>
      <c r="BF44" s="298">
        <f>'Incapacity benefits'!BF$39</f>
        <v>162.65124892159454</v>
      </c>
      <c r="BG44" s="298">
        <f>'Incapacity benefits'!BG$39</f>
        <v>169.90298870138361</v>
      </c>
      <c r="BH44" s="298">
        <f>'Incapacity benefits'!BH$39</f>
        <v>124.283</v>
      </c>
      <c r="BI44" s="298">
        <f>'Incapacity benefits'!BI$39</f>
        <v>128.26055663881266</v>
      </c>
      <c r="BJ44" s="298">
        <f>'Incapacity benefits'!BJ$39</f>
        <v>135.16607401724025</v>
      </c>
      <c r="BK44" s="298">
        <f>'Incapacity benefits'!BK$39</f>
        <v>200.75442016647554</v>
      </c>
      <c r="BL44" s="298">
        <f>'Incapacity benefits'!BL$39</f>
        <v>175.53506304142508</v>
      </c>
      <c r="BM44" s="298">
        <f>'Incapacity benefits'!BM$39</f>
        <v>183.23841614855513</v>
      </c>
      <c r="BN44" s="298">
        <f>'Incapacity benefits'!BN$39</f>
        <v>169.98493378695881</v>
      </c>
      <c r="BO44" s="298">
        <f>'Incapacity benefits'!BO$39</f>
        <v>169.32235473338639</v>
      </c>
      <c r="BP44" s="298">
        <f>'Incapacity benefits'!BP$39</f>
        <v>159.46672221701033</v>
      </c>
      <c r="BQ44" s="298">
        <f>'Incapacity benefits'!BQ$39</f>
        <v>144.67452092278563</v>
      </c>
      <c r="BR44" s="298">
        <f>'Incapacity benefits'!BR$39</f>
        <v>138.30903393915511</v>
      </c>
      <c r="BS44" s="298">
        <f>'Incapacity benefits'!BS$39</f>
        <v>128.19760849598063</v>
      </c>
      <c r="BT44" s="298">
        <f>'Incapacity benefits'!BT$39</f>
        <v>120.30785280289261</v>
      </c>
      <c r="BU44" s="298">
        <f>'Incapacity benefits'!BU$39</f>
        <v>104.98221706204986</v>
      </c>
      <c r="BV44" s="298">
        <f>'Incapacity benefits'!BV$39</f>
        <v>95.955396013713354</v>
      </c>
      <c r="BW44" s="298">
        <f>'Incapacity benefits'!BW$39</f>
        <v>88.741009500324324</v>
      </c>
      <c r="BX44" s="298">
        <f>'Incapacity benefits'!BX$39</f>
        <v>71.893421583468523</v>
      </c>
      <c r="BY44" s="298">
        <f>'Incapacity benefits'!BY$39</f>
        <v>62.260187286584028</v>
      </c>
      <c r="BZ44" s="298">
        <f>'Incapacity benefits'!BZ$39</f>
        <v>58.278530529036267</v>
      </c>
      <c r="CA44" s="298">
        <f>'Incapacity benefits'!CA$39</f>
        <v>56.616059944196053</v>
      </c>
      <c r="CB44" s="298">
        <f>'Incapacity benefits'!CB$39</f>
        <v>51.372751291524537</v>
      </c>
      <c r="CC44" s="298">
        <f>'Incapacity benefits'!CC$39</f>
        <v>45.476457924604354</v>
      </c>
      <c r="CD44" s="298">
        <f>'Incapacity benefits'!CD$39</f>
        <v>38.353657674697146</v>
      </c>
      <c r="CE44" s="298">
        <f>'Incapacity benefits'!CE$39</f>
        <v>30.948456296878504</v>
      </c>
      <c r="CF44" s="299">
        <f>'Incapacity benefits'!CF$39</f>
        <v>23.243789535299573</v>
      </c>
    </row>
    <row r="45" spans="1:84" ht="15.6">
      <c r="A45" s="304"/>
      <c r="B45" s="300" t="s">
        <v>314</v>
      </c>
      <c r="C45" s="297"/>
      <c r="D45" s="298">
        <f>'Incapacity benefits'!D$36</f>
        <v>0</v>
      </c>
      <c r="E45" s="298">
        <f>'Incapacity benefits'!E$36</f>
        <v>0</v>
      </c>
      <c r="F45" s="298">
        <f>'Incapacity benefits'!F$36</f>
        <v>0</v>
      </c>
      <c r="G45" s="298">
        <f>'Incapacity benefits'!G$36</f>
        <v>0</v>
      </c>
      <c r="H45" s="298">
        <f>'Incapacity benefits'!H$36</f>
        <v>0</v>
      </c>
      <c r="I45" s="298">
        <f>'Incapacity benefits'!I$36</f>
        <v>0</v>
      </c>
      <c r="J45" s="298">
        <f>'Incapacity benefits'!J$36</f>
        <v>0</v>
      </c>
      <c r="K45" s="298">
        <f>'Incapacity benefits'!K$36</f>
        <v>0</v>
      </c>
      <c r="L45" s="298">
        <f>'Incapacity benefits'!L$36</f>
        <v>0</v>
      </c>
      <c r="M45" s="298">
        <f>'Incapacity benefits'!M$36</f>
        <v>0</v>
      </c>
      <c r="N45" s="298">
        <f>'Incapacity benefits'!N$36</f>
        <v>0</v>
      </c>
      <c r="O45" s="298">
        <f>'Incapacity benefits'!O$36</f>
        <v>0</v>
      </c>
      <c r="P45" s="298">
        <f>'Incapacity benefits'!P$36</f>
        <v>0</v>
      </c>
      <c r="Q45" s="298">
        <f>'Incapacity benefits'!Q$36</f>
        <v>0</v>
      </c>
      <c r="R45" s="298">
        <f>'Incapacity benefits'!R$36</f>
        <v>0</v>
      </c>
      <c r="S45" s="298">
        <f>'Incapacity benefits'!S$36</f>
        <v>0</v>
      </c>
      <c r="T45" s="298">
        <f>'Incapacity benefits'!T$36</f>
        <v>0</v>
      </c>
      <c r="U45" s="298">
        <f>'Incapacity benefits'!U$36</f>
        <v>0</v>
      </c>
      <c r="V45" s="298">
        <f>'Incapacity benefits'!V$36</f>
        <v>0</v>
      </c>
      <c r="W45" s="298">
        <f>'Incapacity benefits'!W$36</f>
        <v>0</v>
      </c>
      <c r="X45" s="298">
        <f>'Incapacity benefits'!X$36</f>
        <v>0</v>
      </c>
      <c r="Y45" s="298">
        <f>'Incapacity benefits'!Y$36</f>
        <v>0</v>
      </c>
      <c r="Z45" s="298">
        <f>'Incapacity benefits'!Z$36</f>
        <v>0</v>
      </c>
      <c r="AA45" s="298">
        <f>'Incapacity benefits'!AA$36</f>
        <v>0</v>
      </c>
      <c r="AB45" s="298">
        <f>'Incapacity benefits'!AB$36</f>
        <v>0</v>
      </c>
      <c r="AC45" s="298">
        <f>'Incapacity benefits'!AC$36</f>
        <v>0</v>
      </c>
      <c r="AD45" s="298">
        <f>'Incapacity benefits'!AD$36</f>
        <v>0</v>
      </c>
      <c r="AE45" s="298">
        <f>'Incapacity benefits'!AE$36</f>
        <v>0</v>
      </c>
      <c r="AF45" s="298">
        <f>'Incapacity benefits'!AF$36</f>
        <v>0</v>
      </c>
      <c r="AG45" s="298">
        <f>'Incapacity benefits'!AG$36</f>
        <v>0</v>
      </c>
      <c r="AH45" s="298">
        <f>'Incapacity benefits'!AH$36</f>
        <v>3.9322033898305087</v>
      </c>
      <c r="AI45" s="298">
        <f>'Incapacity benefits'!AI$36</f>
        <v>3.8971574858757063</v>
      </c>
      <c r="AJ45" s="298">
        <f>'Incapacity benefits'!AJ$36</f>
        <v>3.6120953237410074</v>
      </c>
      <c r="AK45" s="298">
        <f>'Incapacity benefits'!AK$36</f>
        <v>3.0744321740060183</v>
      </c>
      <c r="AL45" s="298">
        <f>'Incapacity benefits'!AL$36</f>
        <v>1.8652755331622144</v>
      </c>
      <c r="AM45" s="298">
        <f>'Incapacity benefits'!AM$36</f>
        <v>1.3853788824800299</v>
      </c>
      <c r="AN45" s="298">
        <f>'Incapacity benefits'!AN$36</f>
        <v>2.3089786775644203</v>
      </c>
      <c r="AO45" s="298">
        <f>'Incapacity benefits'!AO$36</f>
        <v>1.1845493562231759</v>
      </c>
      <c r="AP45" s="298">
        <f>'Incapacity benefits'!AP$36</f>
        <v>0.45202020202020204</v>
      </c>
      <c r="AQ45" s="298">
        <f>'Incapacity benefits'!AQ$36</f>
        <v>0.94043025323659124</v>
      </c>
      <c r="AR45" s="298">
        <f>'Incapacity benefits'!AR$36</f>
        <v>1.3231557831839522</v>
      </c>
      <c r="AS45" s="298">
        <f>'Incapacity benefits'!AS$36</f>
        <v>1.8392897676314719</v>
      </c>
      <c r="AT45" s="298">
        <f>'Incapacity benefits'!AT$36</f>
        <v>1.8711359491778774</v>
      </c>
      <c r="AU45" s="298">
        <f>'Incapacity benefits'!AU$36</f>
        <v>1.653753634085213</v>
      </c>
      <c r="AV45" s="298">
        <f>'Incapacity benefits'!AV$36</f>
        <v>1.9614035087719299</v>
      </c>
      <c r="AW45" s="298">
        <f>'Incapacity benefits'!AW$36</f>
        <v>2.5796341387276018</v>
      </c>
      <c r="AX45" s="298">
        <f>'Incapacity benefits'!AX$36</f>
        <v>1.2165124555160141</v>
      </c>
      <c r="AY45" s="298">
        <f>'Incapacity benefits'!AY$36</f>
        <v>4.2704626334519574E-2</v>
      </c>
      <c r="AZ45" s="298">
        <f>'Incapacity benefits'!AZ$36</f>
        <v>0</v>
      </c>
      <c r="BA45" s="298">
        <f>'Incapacity benefits'!BA$36</f>
        <v>0</v>
      </c>
      <c r="BB45" s="298">
        <f>'Incapacity benefits'!BB$36</f>
        <v>0</v>
      </c>
      <c r="BC45" s="298">
        <f>'Incapacity benefits'!BC$36</f>
        <v>0</v>
      </c>
      <c r="BD45" s="298">
        <f>'Incapacity benefits'!BD$36</f>
        <v>0</v>
      </c>
      <c r="BE45" s="298">
        <f>'Incapacity benefits'!BE$36</f>
        <v>0</v>
      </c>
      <c r="BF45" s="298">
        <f>'Incapacity benefits'!BF$36</f>
        <v>0</v>
      </c>
      <c r="BG45" s="298">
        <f>'Incapacity benefits'!BG$36</f>
        <v>0</v>
      </c>
      <c r="BH45" s="298">
        <f>'Incapacity benefits'!BH$36</f>
        <v>0</v>
      </c>
      <c r="BI45" s="298">
        <f>'Incapacity benefits'!BI$36</f>
        <v>0</v>
      </c>
      <c r="BJ45" s="298">
        <f>'Incapacity benefits'!BJ$36</f>
        <v>0</v>
      </c>
      <c r="BK45" s="298">
        <f>'Incapacity benefits'!BK$36</f>
        <v>0</v>
      </c>
      <c r="BL45" s="298">
        <f>'Incapacity benefits'!BL$36</f>
        <v>0</v>
      </c>
      <c r="BM45" s="298">
        <f>'Incapacity benefits'!BM$36</f>
        <v>0</v>
      </c>
      <c r="BN45" s="298">
        <f>'Incapacity benefits'!BN$36</f>
        <v>0</v>
      </c>
      <c r="BO45" s="298">
        <f>'Incapacity benefits'!BO$36</f>
        <v>0</v>
      </c>
      <c r="BP45" s="298">
        <f>'Incapacity benefits'!BP$36</f>
        <v>0</v>
      </c>
      <c r="BQ45" s="298">
        <f>'Incapacity benefits'!BQ$36</f>
        <v>0</v>
      </c>
      <c r="BR45" s="298">
        <f>'Incapacity benefits'!BR$36</f>
        <v>0</v>
      </c>
      <c r="BS45" s="298">
        <f>'Incapacity benefits'!BS$36</f>
        <v>0</v>
      </c>
      <c r="BT45" s="298">
        <f>'Incapacity benefits'!BT$36</f>
        <v>0</v>
      </c>
      <c r="BU45" s="298">
        <f>'Incapacity benefits'!BU$36</f>
        <v>0</v>
      </c>
      <c r="BV45" s="298">
        <f>'Incapacity benefits'!BV$36</f>
        <v>0</v>
      </c>
      <c r="BW45" s="298">
        <f>'Incapacity benefits'!BW$36</f>
        <v>0</v>
      </c>
      <c r="BX45" s="298">
        <f>'Incapacity benefits'!BX$36</f>
        <v>0</v>
      </c>
      <c r="BY45" s="298">
        <f>'Incapacity benefits'!BY$36</f>
        <v>0</v>
      </c>
      <c r="BZ45" s="298">
        <f>'Incapacity benefits'!BZ$36</f>
        <v>0</v>
      </c>
      <c r="CA45" s="298">
        <f>'Incapacity benefits'!CA$36</f>
        <v>0</v>
      </c>
      <c r="CB45" s="298">
        <f>'Incapacity benefits'!CB$36</f>
        <v>0</v>
      </c>
      <c r="CC45" s="298">
        <f>'Incapacity benefits'!CC$36</f>
        <v>0</v>
      </c>
      <c r="CD45" s="298">
        <f>'Incapacity benefits'!CD$36</f>
        <v>0</v>
      </c>
      <c r="CE45" s="298">
        <f>'Incapacity benefits'!CE$36</f>
        <v>0</v>
      </c>
      <c r="CF45" s="299">
        <f>'Incapacity benefits'!CF$36</f>
        <v>0</v>
      </c>
    </row>
    <row r="46" spans="1:84" ht="27" customHeight="1">
      <c r="A46" s="304"/>
      <c r="B46" s="296" t="s">
        <v>482</v>
      </c>
      <c r="C46" s="297"/>
      <c r="D46" s="298">
        <f>SUM(D47:D50)</f>
        <v>0</v>
      </c>
      <c r="E46" s="298">
        <f t="shared" ref="E46:BP46" si="26">SUM(E47:E50)</f>
        <v>0</v>
      </c>
      <c r="F46" s="298">
        <f t="shared" si="26"/>
        <v>0</v>
      </c>
      <c r="G46" s="298">
        <f t="shared" si="26"/>
        <v>0</v>
      </c>
      <c r="H46" s="298">
        <f t="shared" si="26"/>
        <v>0</v>
      </c>
      <c r="I46" s="298">
        <f t="shared" si="26"/>
        <v>0</v>
      </c>
      <c r="J46" s="298">
        <f t="shared" si="26"/>
        <v>0</v>
      </c>
      <c r="K46" s="298">
        <f t="shared" si="26"/>
        <v>0</v>
      </c>
      <c r="L46" s="298">
        <f t="shared" si="26"/>
        <v>0</v>
      </c>
      <c r="M46" s="298">
        <f t="shared" si="26"/>
        <v>0</v>
      </c>
      <c r="N46" s="298">
        <f t="shared" si="26"/>
        <v>0</v>
      </c>
      <c r="O46" s="298">
        <f t="shared" si="26"/>
        <v>0</v>
      </c>
      <c r="P46" s="298">
        <f t="shared" si="26"/>
        <v>0</v>
      </c>
      <c r="Q46" s="298">
        <f t="shared" si="26"/>
        <v>0</v>
      </c>
      <c r="R46" s="298">
        <f t="shared" si="26"/>
        <v>0</v>
      </c>
      <c r="S46" s="298">
        <f t="shared" si="26"/>
        <v>0</v>
      </c>
      <c r="T46" s="298">
        <f t="shared" si="26"/>
        <v>0</v>
      </c>
      <c r="U46" s="298">
        <f t="shared" si="26"/>
        <v>0</v>
      </c>
      <c r="V46" s="298">
        <f t="shared" si="26"/>
        <v>0</v>
      </c>
      <c r="W46" s="298">
        <f t="shared" si="26"/>
        <v>0</v>
      </c>
      <c r="X46" s="298">
        <f t="shared" si="26"/>
        <v>0</v>
      </c>
      <c r="Y46" s="298">
        <f t="shared" si="26"/>
        <v>0</v>
      </c>
      <c r="Z46" s="298">
        <f t="shared" si="26"/>
        <v>0</v>
      </c>
      <c r="AA46" s="298">
        <f t="shared" si="26"/>
        <v>0</v>
      </c>
      <c r="AB46" s="298">
        <f t="shared" si="26"/>
        <v>0</v>
      </c>
      <c r="AC46" s="298">
        <f t="shared" si="26"/>
        <v>0</v>
      </c>
      <c r="AD46" s="298">
        <f t="shared" si="26"/>
        <v>0</v>
      </c>
      <c r="AE46" s="298">
        <f t="shared" si="26"/>
        <v>0</v>
      </c>
      <c r="AF46" s="298">
        <f t="shared" si="26"/>
        <v>0</v>
      </c>
      <c r="AG46" s="298">
        <f t="shared" si="26"/>
        <v>0</v>
      </c>
      <c r="AH46" s="298">
        <f t="shared" si="26"/>
        <v>91.262499560531367</v>
      </c>
      <c r="AI46" s="298">
        <f t="shared" si="26"/>
        <v>103.80069695625174</v>
      </c>
      <c r="AJ46" s="298">
        <f t="shared" si="26"/>
        <v>121.76127077426457</v>
      </c>
      <c r="AK46" s="298">
        <f t="shared" si="26"/>
        <v>137.77699458183082</v>
      </c>
      <c r="AL46" s="298">
        <f t="shared" si="26"/>
        <v>161.17497585640393</v>
      </c>
      <c r="AM46" s="298">
        <f t="shared" si="26"/>
        <v>164.70251240474516</v>
      </c>
      <c r="AN46" s="298">
        <f t="shared" si="26"/>
        <v>160.96340859211983</v>
      </c>
      <c r="AO46" s="298">
        <f t="shared" si="26"/>
        <v>166.80453557865985</v>
      </c>
      <c r="AP46" s="298">
        <f t="shared" si="26"/>
        <v>206.18510032540726</v>
      </c>
      <c r="AQ46" s="298">
        <f t="shared" si="26"/>
        <v>207.26249382688911</v>
      </c>
      <c r="AR46" s="298">
        <f t="shared" si="26"/>
        <v>211.38706882608795</v>
      </c>
      <c r="AS46" s="298">
        <f t="shared" si="26"/>
        <v>215.27977754727789</v>
      </c>
      <c r="AT46" s="298">
        <f t="shared" si="26"/>
        <v>235.70115647812503</v>
      </c>
      <c r="AU46" s="298">
        <f t="shared" si="26"/>
        <v>257.99286127491263</v>
      </c>
      <c r="AV46" s="298">
        <f t="shared" si="26"/>
        <v>267.98866426036761</v>
      </c>
      <c r="AW46" s="298">
        <f t="shared" si="26"/>
        <v>284.03278414127828</v>
      </c>
      <c r="AX46" s="298">
        <f t="shared" si="26"/>
        <v>288.8204533091793</v>
      </c>
      <c r="AY46" s="298">
        <f t="shared" si="26"/>
        <v>298.60834205791821</v>
      </c>
      <c r="AZ46" s="298">
        <f t="shared" si="26"/>
        <v>289.40361406260422</v>
      </c>
      <c r="BA46" s="298">
        <f t="shared" si="26"/>
        <v>290.66179052502196</v>
      </c>
      <c r="BB46" s="298">
        <f t="shared" si="26"/>
        <v>296.69252011416853</v>
      </c>
      <c r="BC46" s="298">
        <f t="shared" si="26"/>
        <v>298.29195339201408</v>
      </c>
      <c r="BD46" s="298">
        <f t="shared" si="26"/>
        <v>314.38967336961207</v>
      </c>
      <c r="BE46" s="298">
        <f t="shared" si="26"/>
        <v>327.04192503876374</v>
      </c>
      <c r="BF46" s="298">
        <f t="shared" si="26"/>
        <v>342.35629363649957</v>
      </c>
      <c r="BG46" s="298">
        <f t="shared" si="26"/>
        <v>328.73817396378581</v>
      </c>
      <c r="BH46" s="298">
        <f t="shared" si="26"/>
        <v>350.82708899999994</v>
      </c>
      <c r="BI46" s="298">
        <f t="shared" si="26"/>
        <v>377.07625465994977</v>
      </c>
      <c r="BJ46" s="298">
        <f t="shared" si="26"/>
        <v>373.30572311626844</v>
      </c>
      <c r="BK46" s="298">
        <f t="shared" si="26"/>
        <v>399.16985676896826</v>
      </c>
      <c r="BL46" s="298">
        <f t="shared" si="26"/>
        <v>501.46373557231908</v>
      </c>
      <c r="BM46" s="298">
        <f t="shared" si="26"/>
        <v>529.3326154634359</v>
      </c>
      <c r="BN46" s="298">
        <f t="shared" si="26"/>
        <v>532.32842753975922</v>
      </c>
      <c r="BO46" s="298">
        <f t="shared" si="26"/>
        <v>541.97777501036842</v>
      </c>
      <c r="BP46" s="298">
        <f t="shared" si="26"/>
        <v>567.47997951397826</v>
      </c>
      <c r="BQ46" s="298">
        <f t="shared" ref="BQ46:CD46" si="27">SUM(BQ47:BQ50)</f>
        <v>580.65178311179295</v>
      </c>
      <c r="BR46" s="298">
        <f t="shared" si="27"/>
        <v>622.30759907106517</v>
      </c>
      <c r="BS46" s="298">
        <f t="shared" si="27"/>
        <v>634.82753191687289</v>
      </c>
      <c r="BT46" s="298">
        <f t="shared" si="27"/>
        <v>589.1785546532825</v>
      </c>
      <c r="BU46" s="298">
        <f t="shared" si="27"/>
        <v>590.47913623422176</v>
      </c>
      <c r="BV46" s="298">
        <f t="shared" si="27"/>
        <v>592.32190811497128</v>
      </c>
      <c r="BW46" s="298">
        <f t="shared" si="27"/>
        <v>587.69502569184851</v>
      </c>
      <c r="BX46" s="298">
        <f t="shared" si="27"/>
        <v>511.82237709218828</v>
      </c>
      <c r="BY46" s="298">
        <f t="shared" si="27"/>
        <v>510.3344063238473</v>
      </c>
      <c r="BZ46" s="298">
        <f t="shared" si="27"/>
        <v>512.55295365952804</v>
      </c>
      <c r="CA46" s="298">
        <f t="shared" si="27"/>
        <v>542.91770301364988</v>
      </c>
      <c r="CB46" s="298">
        <f t="shared" si="27"/>
        <v>570.97586614762383</v>
      </c>
      <c r="CC46" s="298">
        <f t="shared" si="27"/>
        <v>575.64250804925905</v>
      </c>
      <c r="CD46" s="298">
        <f t="shared" si="27"/>
        <v>565.24034258465565</v>
      </c>
      <c r="CE46" s="298">
        <f>SUM(CE47:CE50)</f>
        <v>549.27363100883213</v>
      </c>
      <c r="CF46" s="299">
        <f>SUM(CF47:CF50)</f>
        <v>537.49650346522799</v>
      </c>
    </row>
    <row r="47" spans="1:84" ht="15.6">
      <c r="A47" s="304"/>
      <c r="B47" s="300" t="s">
        <v>483</v>
      </c>
      <c r="C47" s="297"/>
      <c r="D47" s="298">
        <f>'Industrial injuries benefits'!D$12</f>
        <v>0</v>
      </c>
      <c r="E47" s="298">
        <f>'Industrial injuries benefits'!E$12</f>
        <v>0</v>
      </c>
      <c r="F47" s="298">
        <f>'Industrial injuries benefits'!F$12</f>
        <v>0</v>
      </c>
      <c r="G47" s="298">
        <f>'Industrial injuries benefits'!G$12</f>
        <v>0</v>
      </c>
      <c r="H47" s="298">
        <f>'Industrial injuries benefits'!H$12</f>
        <v>0</v>
      </c>
      <c r="I47" s="298">
        <f>'Industrial injuries benefits'!I$12</f>
        <v>0</v>
      </c>
      <c r="J47" s="298">
        <f>'Industrial injuries benefits'!J$12</f>
        <v>0</v>
      </c>
      <c r="K47" s="298">
        <f>'Industrial injuries benefits'!K$12</f>
        <v>0</v>
      </c>
      <c r="L47" s="298">
        <f>'Industrial injuries benefits'!L$12</f>
        <v>0</v>
      </c>
      <c r="M47" s="298">
        <f>'Industrial injuries benefits'!M$12</f>
        <v>0</v>
      </c>
      <c r="N47" s="298">
        <f>'Industrial injuries benefits'!N$12</f>
        <v>0</v>
      </c>
      <c r="O47" s="298">
        <f>'Industrial injuries benefits'!O$12</f>
        <v>0</v>
      </c>
      <c r="P47" s="298">
        <f>'Industrial injuries benefits'!P$12</f>
        <v>0</v>
      </c>
      <c r="Q47" s="298">
        <f>'Industrial injuries benefits'!Q$12</f>
        <v>0</v>
      </c>
      <c r="R47" s="298">
        <f>'Industrial injuries benefits'!R$12</f>
        <v>0</v>
      </c>
      <c r="S47" s="298">
        <f>'Industrial injuries benefits'!S$12</f>
        <v>0</v>
      </c>
      <c r="T47" s="298">
        <f>'Industrial injuries benefits'!T$12</f>
        <v>0</v>
      </c>
      <c r="U47" s="298">
        <f>'Industrial injuries benefits'!U$12</f>
        <v>0</v>
      </c>
      <c r="V47" s="298">
        <f>'Industrial injuries benefits'!V$12</f>
        <v>0</v>
      </c>
      <c r="W47" s="298">
        <f>'Industrial injuries benefits'!W$12</f>
        <v>0</v>
      </c>
      <c r="X47" s="298">
        <f>'Industrial injuries benefits'!X$12</f>
        <v>0</v>
      </c>
      <c r="Y47" s="298">
        <f>'Industrial injuries benefits'!Y$12</f>
        <v>0</v>
      </c>
      <c r="Z47" s="298">
        <f>'Industrial injuries benefits'!Z$12</f>
        <v>0</v>
      </c>
      <c r="AA47" s="298">
        <f>'Industrial injuries benefits'!AA$12</f>
        <v>0</v>
      </c>
      <c r="AB47" s="298">
        <f>'Industrial injuries benefits'!AB$12</f>
        <v>0</v>
      </c>
      <c r="AC47" s="298">
        <f>'Industrial injuries benefits'!AC$12</f>
        <v>0</v>
      </c>
      <c r="AD47" s="298">
        <f>'Industrial injuries benefits'!AD$12</f>
        <v>0</v>
      </c>
      <c r="AE47" s="298">
        <f>'Industrial injuries benefits'!AE$12</f>
        <v>0</v>
      </c>
      <c r="AF47" s="298">
        <f>'Industrial injuries benefits'!AF$12</f>
        <v>0</v>
      </c>
      <c r="AG47" s="298">
        <f>'Industrial injuries benefits'!AG$12</f>
        <v>0</v>
      </c>
      <c r="AH47" s="298">
        <f>'Industrial injuries benefits'!AH$12</f>
        <v>26.124419779292353</v>
      </c>
      <c r="AI47" s="298">
        <f>'Industrial injuries benefits'!AI$12</f>
        <v>29.389972251703899</v>
      </c>
      <c r="AJ47" s="298">
        <f>'Industrial injuries benefits'!AJ$12</f>
        <v>34.288300960321216</v>
      </c>
      <c r="AK47" s="298">
        <f>'Industrial injuries benefits'!AK$12</f>
        <v>38.370241550835644</v>
      </c>
      <c r="AL47" s="298">
        <f>'Industrial injuries benefits'!AL$12</f>
        <v>41.635794023247186</v>
      </c>
      <c r="AM47" s="298">
        <f>'Industrial injuries benefits'!AM$12</f>
        <v>44.08495837755585</v>
      </c>
      <c r="AN47" s="298">
        <f>'Industrial injuries benefits'!AN$12</f>
        <v>44.901346495658736</v>
      </c>
      <c r="AO47" s="298">
        <f>'Industrial injuries benefits'!AO$12</f>
        <v>47.350510849967392</v>
      </c>
      <c r="AP47" s="298">
        <f>'Industrial injuries benefits'!AP$12</f>
        <v>49.799675204276049</v>
      </c>
      <c r="AQ47" s="298">
        <f>'Industrial injuries benefits'!AQ$12</f>
        <v>46.119397567868241</v>
      </c>
      <c r="AR47" s="298">
        <f>'Industrial injuries benefits'!AR$12</f>
        <v>47.848507602010152</v>
      </c>
      <c r="AS47" s="298">
        <f>'Industrial injuries benefits'!AS$12</f>
        <v>48.443654540107154</v>
      </c>
      <c r="AT47" s="298">
        <f>'Industrial injuries benefits'!AT$12</f>
        <v>49.15962691968339</v>
      </c>
      <c r="AU47" s="298">
        <f>'Industrial injuries benefits'!AU$12</f>
        <v>52.251288722939016</v>
      </c>
      <c r="AV47" s="298">
        <f>'Industrial injuries benefits'!AV$12</f>
        <v>51.94789833739847</v>
      </c>
      <c r="AW47" s="298">
        <f>'Industrial injuries benefits'!AW$12</f>
        <v>55.754439384821133</v>
      </c>
      <c r="AX47" s="298">
        <f>'Industrial injuries benefits'!AX$12</f>
        <v>49.254564810611789</v>
      </c>
      <c r="AY47" s="298">
        <f>'Industrial injuries benefits'!AY$12</f>
        <v>49.479372152231917</v>
      </c>
      <c r="AZ47" s="298">
        <f>'Industrial injuries benefits'!AZ$12</f>
        <v>47.585872555403647</v>
      </c>
      <c r="BA47" s="298">
        <f>'Industrial injuries benefits'!BA$12</f>
        <v>47.727623132616458</v>
      </c>
      <c r="BB47" s="298">
        <f>'Industrial injuries benefits'!BB$12</f>
        <v>43.298476627173812</v>
      </c>
      <c r="BC47" s="298">
        <f>'Industrial injuries benefits'!BC$12</f>
        <v>45.522256487485045</v>
      </c>
      <c r="BD47" s="298">
        <f>'Industrial injuries benefits'!BD$12</f>
        <v>43.787999999999997</v>
      </c>
      <c r="BE47" s="298">
        <f>'Industrial injuries benefits'!BE$12</f>
        <v>43.786999999999999</v>
      </c>
      <c r="BF47" s="298">
        <f>'Industrial injuries benefits'!BF$12</f>
        <v>43.276589385629926</v>
      </c>
      <c r="BG47" s="298">
        <f>'Industrial injuries benefits'!BG$12</f>
        <v>41.870065056891917</v>
      </c>
      <c r="BH47" s="298">
        <f>'Industrial injuries benefits'!BH$12</f>
        <v>40.161999999999999</v>
      </c>
      <c r="BI47" s="298">
        <f>'Industrial injuries benefits'!BI$12</f>
        <v>34.633821321321321</v>
      </c>
      <c r="BJ47" s="298">
        <f>'Industrial injuries benefits'!BJ$12</f>
        <v>33.675449570815445</v>
      </c>
      <c r="BK47" s="298">
        <f>'Industrial injuries benefits'!BK$12</f>
        <v>32.278980572177439</v>
      </c>
      <c r="BL47" s="298">
        <f>'Industrial injuries benefits'!BL$12</f>
        <v>34.4126571368</v>
      </c>
      <c r="BM47" s="298">
        <f>'Industrial injuries benefits'!BM$12</f>
        <v>34.052216707435903</v>
      </c>
      <c r="BN47" s="298">
        <f>'Industrial injuries benefits'!BN$12</f>
        <v>32.443668379959036</v>
      </c>
      <c r="BO47" s="298">
        <f>'Industrial injuries benefits'!BO$12</f>
        <v>31.415099537507196</v>
      </c>
      <c r="BP47" s="298">
        <f>'Industrial injuries benefits'!BP$12</f>
        <v>30.485839132581937</v>
      </c>
      <c r="BQ47" s="298">
        <f>'Industrial injuries benefits'!BQ$12</f>
        <v>28.811339391792881</v>
      </c>
      <c r="BR47" s="298">
        <f>'Industrial injuries benefits'!BR$12</f>
        <v>27.547684241065259</v>
      </c>
      <c r="BS47" s="298">
        <f>'Industrial injuries benefits'!BS$12</f>
        <v>25.944535112099693</v>
      </c>
      <c r="BT47" s="298">
        <f>'Industrial injuries benefits'!BT$12</f>
        <v>24.468501471795534</v>
      </c>
      <c r="BU47" s="298">
        <f>'Industrial injuries benefits'!BU$12</f>
        <v>22.849321929125864</v>
      </c>
      <c r="BV47" s="298">
        <f>'Industrial injuries benefits'!BV$12</f>
        <v>21.394699465595245</v>
      </c>
      <c r="BW47" s="298">
        <f>'Industrial injuries benefits'!BW$12</f>
        <v>20.040629875368261</v>
      </c>
      <c r="BX47" s="298">
        <f>'Industrial injuries benefits'!BX$12</f>
        <v>16.071167713275997</v>
      </c>
      <c r="BY47" s="298">
        <f>'Industrial injuries benefits'!BY$12</f>
        <v>14.977944506557453</v>
      </c>
      <c r="BZ47" s="298">
        <f>'Industrial injuries benefits'!BZ$12</f>
        <v>13.986173394832859</v>
      </c>
      <c r="CA47" s="298">
        <f>'Industrial injuries benefits'!CA$12</f>
        <v>13.646056285393087</v>
      </c>
      <c r="CB47" s="298">
        <f>'Industrial injuries benefits'!CB$12</f>
        <v>13.93601603018786</v>
      </c>
      <c r="CC47" s="298">
        <f>'Industrial injuries benefits'!CC$12</f>
        <v>13.167862140860187</v>
      </c>
      <c r="CD47" s="298">
        <f>'Industrial injuries benefits'!CD$12</f>
        <v>12.28912178808176</v>
      </c>
      <c r="CE47" s="298">
        <f>'Industrial injuries benefits'!CE$12</f>
        <v>11.49646272220274</v>
      </c>
      <c r="CF47" s="299">
        <f>'Industrial injuries benefits'!CF$12</f>
        <v>10.694800137175362</v>
      </c>
    </row>
    <row r="48" spans="1:84" ht="15.6">
      <c r="A48" s="304"/>
      <c r="B48" s="300" t="s">
        <v>484</v>
      </c>
      <c r="C48" s="297"/>
      <c r="D48" s="298">
        <f>'Industrial injuries benefits'!D$8</f>
        <v>0</v>
      </c>
      <c r="E48" s="298">
        <f>'Industrial injuries benefits'!E$8</f>
        <v>0</v>
      </c>
      <c r="F48" s="298">
        <f>'Industrial injuries benefits'!F$8</f>
        <v>0</v>
      </c>
      <c r="G48" s="298">
        <f>'Industrial injuries benefits'!G$8</f>
        <v>0</v>
      </c>
      <c r="H48" s="298">
        <f>'Industrial injuries benefits'!H$8</f>
        <v>0</v>
      </c>
      <c r="I48" s="298">
        <f>'Industrial injuries benefits'!I$8</f>
        <v>0</v>
      </c>
      <c r="J48" s="298">
        <f>'Industrial injuries benefits'!J$8</f>
        <v>0</v>
      </c>
      <c r="K48" s="298">
        <f>'Industrial injuries benefits'!K$8</f>
        <v>0</v>
      </c>
      <c r="L48" s="298">
        <f>'Industrial injuries benefits'!L$8</f>
        <v>0</v>
      </c>
      <c r="M48" s="298">
        <f>'Industrial injuries benefits'!M$8</f>
        <v>0</v>
      </c>
      <c r="N48" s="298">
        <f>'Industrial injuries benefits'!N$8</f>
        <v>0</v>
      </c>
      <c r="O48" s="298">
        <f>'Industrial injuries benefits'!O$8</f>
        <v>0</v>
      </c>
      <c r="P48" s="298">
        <f>'Industrial injuries benefits'!P$8</f>
        <v>0</v>
      </c>
      <c r="Q48" s="298">
        <f>'Industrial injuries benefits'!Q$8</f>
        <v>0</v>
      </c>
      <c r="R48" s="298">
        <f>'Industrial injuries benefits'!R$8</f>
        <v>0</v>
      </c>
      <c r="S48" s="298">
        <f>'Industrial injuries benefits'!S$8</f>
        <v>0</v>
      </c>
      <c r="T48" s="298">
        <f>'Industrial injuries benefits'!T$8</f>
        <v>0</v>
      </c>
      <c r="U48" s="298">
        <f>'Industrial injuries benefits'!U$8</f>
        <v>0</v>
      </c>
      <c r="V48" s="298">
        <f>'Industrial injuries benefits'!V$8</f>
        <v>0</v>
      </c>
      <c r="W48" s="298">
        <f>'Industrial injuries benefits'!W$8</f>
        <v>0</v>
      </c>
      <c r="X48" s="298">
        <f>'Industrial injuries benefits'!X$8</f>
        <v>0</v>
      </c>
      <c r="Y48" s="298">
        <f>'Industrial injuries benefits'!Y$8</f>
        <v>0</v>
      </c>
      <c r="Z48" s="298">
        <f>'Industrial injuries benefits'!Z$8</f>
        <v>0</v>
      </c>
      <c r="AA48" s="298">
        <f>'Industrial injuries benefits'!AA$8</f>
        <v>0</v>
      </c>
      <c r="AB48" s="298">
        <f>'Industrial injuries benefits'!AB$8</f>
        <v>0</v>
      </c>
      <c r="AC48" s="298">
        <f>'Industrial injuries benefits'!AC$8</f>
        <v>0</v>
      </c>
      <c r="AD48" s="298">
        <f>'Industrial injuries benefits'!AD$8</f>
        <v>0</v>
      </c>
      <c r="AE48" s="298">
        <f>'Industrial injuries benefits'!AE$8</f>
        <v>0</v>
      </c>
      <c r="AF48" s="298">
        <f>'Industrial injuries benefits'!AF$8</f>
        <v>0</v>
      </c>
      <c r="AG48" s="298">
        <f>'Industrial injuries benefits'!AG$8</f>
        <v>0</v>
      </c>
      <c r="AH48" s="298">
        <f>'Industrial injuries benefits'!AH$8</f>
        <v>65.138079781239014</v>
      </c>
      <c r="AI48" s="298">
        <f>'Industrial injuries benefits'!AI$8</f>
        <v>74.410724704547846</v>
      </c>
      <c r="AJ48" s="298">
        <f>'Industrial injuries benefits'!AJ$8</f>
        <v>87.472969813943365</v>
      </c>
      <c r="AK48" s="298">
        <f>'Industrial injuries benefits'!AK$8</f>
        <v>99.406753030995191</v>
      </c>
      <c r="AL48" s="298">
        <f>'Industrial injuries benefits'!AL$8</f>
        <v>119.53918183315673</v>
      </c>
      <c r="AM48" s="298">
        <f>'Industrial injuries benefits'!AM$8</f>
        <v>120.6175540271893</v>
      </c>
      <c r="AN48" s="298">
        <f>'Industrial injuries benefits'!AN$8</f>
        <v>116.06206209646109</v>
      </c>
      <c r="AO48" s="298">
        <f>'Industrial injuries benefits'!AO$8</f>
        <v>119.45402472869245</v>
      </c>
      <c r="AP48" s="298">
        <f>'Industrial injuries benefits'!AP$8</f>
        <v>156.38542512113122</v>
      </c>
      <c r="AQ48" s="298">
        <f>'Industrial injuries benefits'!AQ$8</f>
        <v>161.14309625902087</v>
      </c>
      <c r="AR48" s="298">
        <f>'Industrial injuries benefits'!AR$8</f>
        <v>163.5385612240778</v>
      </c>
      <c r="AS48" s="298">
        <f>'Industrial injuries benefits'!AS$8</f>
        <v>166.83612300717073</v>
      </c>
      <c r="AT48" s="298">
        <f>'Industrial injuries benefits'!AT$8</f>
        <v>186.54152955844165</v>
      </c>
      <c r="AU48" s="298">
        <f>'Industrial injuries benefits'!AU$8</f>
        <v>205.7415725519736</v>
      </c>
      <c r="AV48" s="298">
        <f>'Industrial injuries benefits'!AV$8</f>
        <v>216.04076592296917</v>
      </c>
      <c r="AW48" s="298">
        <f>'Industrial injuries benefits'!AW$8</f>
        <v>228.27834475645716</v>
      </c>
      <c r="AX48" s="298">
        <f>'Industrial injuries benefits'!AX$8</f>
        <v>236.10888849856752</v>
      </c>
      <c r="AY48" s="298">
        <f>'Industrial injuries benefits'!AY$8</f>
        <v>245.00037486436395</v>
      </c>
      <c r="AZ48" s="298">
        <f>'Industrial injuries benefits'!AZ$8</f>
        <v>236.35974150720057</v>
      </c>
      <c r="BA48" s="298">
        <f>'Industrial injuries benefits'!BA$8</f>
        <v>237.96716739240549</v>
      </c>
      <c r="BB48" s="298">
        <f>'Industrial injuries benefits'!BB$8</f>
        <v>245.0973184485922</v>
      </c>
      <c r="BC48" s="298">
        <f>'Industrial injuries benefits'!BC$8</f>
        <v>242.20669690452905</v>
      </c>
      <c r="BD48" s="298">
        <f>'Industrial injuries benefits'!BD$8</f>
        <v>258.72899999999998</v>
      </c>
      <c r="BE48" s="298">
        <f>'Industrial injuries benefits'!BE$8</f>
        <v>268.85582803876378</v>
      </c>
      <c r="BF48" s="298">
        <f>'Industrial injuries benefits'!BF$8</f>
        <v>279.37000925086966</v>
      </c>
      <c r="BG48" s="298">
        <f>'Industrial injuries benefits'!BG$8</f>
        <v>267.52760810474769</v>
      </c>
      <c r="BH48" s="298">
        <f>'Industrial injuries benefits'!BH$8</f>
        <v>290.02199999999999</v>
      </c>
      <c r="BI48" s="298">
        <f>'Industrial injuries benefits'!BI$8</f>
        <v>295.90443333862845</v>
      </c>
      <c r="BJ48" s="298">
        <f>'Industrial injuries benefits'!BJ$8</f>
        <v>306.96027354545299</v>
      </c>
      <c r="BK48" s="298">
        <f>'Industrial injuries benefits'!BK$8</f>
        <v>339.45087619679083</v>
      </c>
      <c r="BL48" s="298">
        <f>'Industrial injuries benefits'!BL$8</f>
        <v>429.98707743551904</v>
      </c>
      <c r="BM48" s="298">
        <f>'Industrial injuries benefits'!BM$8</f>
        <v>453.03202475600006</v>
      </c>
      <c r="BN48" s="298">
        <f>'Industrial injuries benefits'!BN$8</f>
        <v>452.41763415980012</v>
      </c>
      <c r="BO48" s="298">
        <f>'Industrial injuries benefits'!BO$8</f>
        <v>463.35645447286123</v>
      </c>
      <c r="BP48" s="298">
        <f>'Industrial injuries benefits'!BP$8</f>
        <v>485.5666966211603</v>
      </c>
      <c r="BQ48" s="298">
        <f>'Industrial injuries benefits'!BQ$8</f>
        <v>497.16494340000003</v>
      </c>
      <c r="BR48" s="298">
        <f>'Industrial injuries benefits'!BR$8</f>
        <v>512.43799999999999</v>
      </c>
      <c r="BS48" s="298">
        <f>'Industrial injuries benefits'!BS$8</f>
        <v>519.03479934477321</v>
      </c>
      <c r="BT48" s="298">
        <f>'Industrial injuries benefits'!BT$8</f>
        <v>481.27709238148697</v>
      </c>
      <c r="BU48" s="298">
        <f>'Industrial injuries benefits'!BU$8</f>
        <v>477.91213640509585</v>
      </c>
      <c r="BV48" s="298">
        <f>'Industrial injuries benefits'!BV$8</f>
        <v>485.10195680171694</v>
      </c>
      <c r="BW48" s="298">
        <f>'Industrial injuries benefits'!BW$8</f>
        <v>481.98807081648027</v>
      </c>
      <c r="BX48" s="298">
        <f>'Industrial injuries benefits'!BX$8</f>
        <v>419.86078117891225</v>
      </c>
      <c r="BY48" s="298">
        <f>'Industrial injuries benefits'!BY$8</f>
        <v>416.92968401728984</v>
      </c>
      <c r="BZ48" s="298">
        <f>'Industrial injuries benefits'!BZ$8</f>
        <v>420.68915086469525</v>
      </c>
      <c r="CA48" s="298">
        <f>'Industrial injuries benefits'!CA$8</f>
        <v>451.30121525821124</v>
      </c>
      <c r="CB48" s="298">
        <f>'Industrial injuries benefits'!CB$8</f>
        <v>475.18575990712628</v>
      </c>
      <c r="CC48" s="298">
        <f>'Industrial injuries benefits'!CC$8</f>
        <v>480.7295383049775</v>
      </c>
      <c r="CD48" s="298">
        <f>'Industrial injuries benefits'!CD$8</f>
        <v>472.27727299399635</v>
      </c>
      <c r="CE48" s="298">
        <f>'Industrial injuries benefits'!CE$8</f>
        <v>458.38560030744128</v>
      </c>
      <c r="CF48" s="299">
        <f>'Industrial injuries benefits'!CF$8</f>
        <v>448.62832376410626</v>
      </c>
    </row>
    <row r="49" spans="1:84" ht="15.6">
      <c r="A49" s="304"/>
      <c r="B49" s="300" t="s">
        <v>485</v>
      </c>
      <c r="C49" s="297"/>
      <c r="D49" s="298">
        <f>'Industrial injuries benefits'!D$15</f>
        <v>0</v>
      </c>
      <c r="E49" s="298">
        <f>'Industrial injuries benefits'!E$15</f>
        <v>0</v>
      </c>
      <c r="F49" s="298">
        <f>'Industrial injuries benefits'!F$15</f>
        <v>0</v>
      </c>
      <c r="G49" s="298">
        <f>'Industrial injuries benefits'!G$15</f>
        <v>0</v>
      </c>
      <c r="H49" s="298">
        <f>'Industrial injuries benefits'!H$15</f>
        <v>0</v>
      </c>
      <c r="I49" s="298">
        <f>'Industrial injuries benefits'!I$15</f>
        <v>0</v>
      </c>
      <c r="J49" s="298">
        <f>'Industrial injuries benefits'!J$15</f>
        <v>0</v>
      </c>
      <c r="K49" s="298">
        <f>'Industrial injuries benefits'!K$15</f>
        <v>0</v>
      </c>
      <c r="L49" s="298">
        <f>'Industrial injuries benefits'!L$15</f>
        <v>0</v>
      </c>
      <c r="M49" s="298">
        <f>'Industrial injuries benefits'!M$15</f>
        <v>0</v>
      </c>
      <c r="N49" s="298">
        <f>'Industrial injuries benefits'!N$15</f>
        <v>0</v>
      </c>
      <c r="O49" s="298">
        <f>'Industrial injuries benefits'!O$15</f>
        <v>0</v>
      </c>
      <c r="P49" s="298">
        <f>'Industrial injuries benefits'!P$15</f>
        <v>0</v>
      </c>
      <c r="Q49" s="298">
        <f>'Industrial injuries benefits'!Q$15</f>
        <v>0</v>
      </c>
      <c r="R49" s="298">
        <f>'Industrial injuries benefits'!R$15</f>
        <v>0</v>
      </c>
      <c r="S49" s="298">
        <f>'Industrial injuries benefits'!S$15</f>
        <v>0</v>
      </c>
      <c r="T49" s="298">
        <f>'Industrial injuries benefits'!T$15</f>
        <v>0</v>
      </c>
      <c r="U49" s="298">
        <f>'Industrial injuries benefits'!U$15</f>
        <v>0</v>
      </c>
      <c r="V49" s="298">
        <f>'Industrial injuries benefits'!V$15</f>
        <v>0</v>
      </c>
      <c r="W49" s="298">
        <f>'Industrial injuries benefits'!W$15</f>
        <v>0</v>
      </c>
      <c r="X49" s="298">
        <f>'Industrial injuries benefits'!X$15</f>
        <v>0</v>
      </c>
      <c r="Y49" s="298">
        <f>'Industrial injuries benefits'!Y$15</f>
        <v>0</v>
      </c>
      <c r="Z49" s="298">
        <f>'Industrial injuries benefits'!Z$15</f>
        <v>0</v>
      </c>
      <c r="AA49" s="298">
        <f>'Industrial injuries benefits'!AA$15</f>
        <v>0</v>
      </c>
      <c r="AB49" s="298">
        <f>'Industrial injuries benefits'!AB$15</f>
        <v>0</v>
      </c>
      <c r="AC49" s="298">
        <f>'Industrial injuries benefits'!AC$15</f>
        <v>0</v>
      </c>
      <c r="AD49" s="298">
        <f>'Industrial injuries benefits'!AD$15</f>
        <v>0</v>
      </c>
      <c r="AE49" s="298">
        <f>'Industrial injuries benefits'!AE$15</f>
        <v>0</v>
      </c>
      <c r="AF49" s="298">
        <f>'Industrial injuries benefits'!AF$15</f>
        <v>0</v>
      </c>
      <c r="AG49" s="298">
        <f>'Industrial injuries benefits'!AG$15</f>
        <v>0</v>
      </c>
      <c r="AH49" s="298">
        <f>'Industrial injuries benefits'!AH$15</f>
        <v>0</v>
      </c>
      <c r="AI49" s="298">
        <f>'Industrial injuries benefits'!AI$15</f>
        <v>0</v>
      </c>
      <c r="AJ49" s="298">
        <f>'Industrial injuries benefits'!AJ$15</f>
        <v>0</v>
      </c>
      <c r="AK49" s="298">
        <f>'Industrial injuries benefits'!AK$15</f>
        <v>0</v>
      </c>
      <c r="AL49" s="298">
        <f>'Industrial injuries benefits'!AL$15</f>
        <v>0</v>
      </c>
      <c r="AM49" s="298">
        <f>'Industrial injuries benefits'!AM$15</f>
        <v>0</v>
      </c>
      <c r="AN49" s="298">
        <f>'Industrial injuries benefits'!AN$15</f>
        <v>0</v>
      </c>
      <c r="AO49" s="298">
        <f>'Industrial injuries benefits'!AO$15</f>
        <v>0</v>
      </c>
      <c r="AP49" s="298">
        <f>'Industrial injuries benefits'!AP$15</f>
        <v>0</v>
      </c>
      <c r="AQ49" s="298">
        <f>'Industrial injuries benefits'!AQ$15</f>
        <v>0</v>
      </c>
      <c r="AR49" s="298">
        <f>'Industrial injuries benefits'!AR$15</f>
        <v>0</v>
      </c>
      <c r="AS49" s="298">
        <f>'Industrial injuries benefits'!AS$15</f>
        <v>0</v>
      </c>
      <c r="AT49" s="298">
        <f>'Industrial injuries benefits'!AT$15</f>
        <v>0</v>
      </c>
      <c r="AU49" s="298">
        <f>'Industrial injuries benefits'!AU$15</f>
        <v>0</v>
      </c>
      <c r="AV49" s="298">
        <f>'Industrial injuries benefits'!AV$15</f>
        <v>0</v>
      </c>
      <c r="AW49" s="298">
        <f>'Industrial injuries benefits'!AW$15</f>
        <v>0</v>
      </c>
      <c r="AX49" s="298">
        <f>'Industrial injuries benefits'!AX$15</f>
        <v>0</v>
      </c>
      <c r="AY49" s="298">
        <f>'Industrial injuries benefits'!AY$15</f>
        <v>0</v>
      </c>
      <c r="AZ49" s="298">
        <f>'Industrial injuries benefits'!AZ$15</f>
        <v>0</v>
      </c>
      <c r="BA49" s="298">
        <f>'Industrial injuries benefits'!BA$15</f>
        <v>0</v>
      </c>
      <c r="BB49" s="298">
        <f>'Industrial injuries benefits'!BB$15</f>
        <v>0</v>
      </c>
      <c r="BC49" s="298">
        <f>'Industrial injuries benefits'!BC$15</f>
        <v>0</v>
      </c>
      <c r="BD49" s="298">
        <f>'Industrial injuries benefits'!BD$15</f>
        <v>0</v>
      </c>
      <c r="BE49" s="298">
        <f>'Industrial injuries benefits'!BE$15</f>
        <v>0</v>
      </c>
      <c r="BF49" s="298">
        <f>'Industrial injuries benefits'!BF$15</f>
        <v>0</v>
      </c>
      <c r="BG49" s="298">
        <f>'Industrial injuries benefits'!BG$15</f>
        <v>0</v>
      </c>
      <c r="BH49" s="298">
        <f>'Industrial injuries benefits'!BH$15</f>
        <v>0</v>
      </c>
      <c r="BI49" s="298">
        <f>'Industrial injuries benefits'!BI$15</f>
        <v>0</v>
      </c>
      <c r="BJ49" s="298">
        <f>'Industrial injuries benefits'!BJ$15</f>
        <v>0</v>
      </c>
      <c r="BK49" s="298">
        <f>'Industrial injuries benefits'!BK$15</f>
        <v>0</v>
      </c>
      <c r="BL49" s="298">
        <f>'Industrial injuries benefits'!BL$15</f>
        <v>5.5109329999999996</v>
      </c>
      <c r="BM49" s="298">
        <f>'Industrial injuries benefits'!BM$15</f>
        <v>7.0408049999999998</v>
      </c>
      <c r="BN49" s="298">
        <f>'Industrial injuries benefits'!BN$15</f>
        <v>9.2482140000000008</v>
      </c>
      <c r="BO49" s="298">
        <f>'Industrial injuries benefits'!BO$15</f>
        <v>9.5133209999999995</v>
      </c>
      <c r="BP49" s="298">
        <f>'Industrial injuries benefits'!BP$15</f>
        <v>9.4075343484310903</v>
      </c>
      <c r="BQ49" s="298">
        <f>'Industrial injuries benefits'!BQ$15</f>
        <v>9.2168086836232543</v>
      </c>
      <c r="BR49" s="298">
        <f>'Industrial injuries benefits'!BR$15</f>
        <v>37.532187830000005</v>
      </c>
      <c r="BS49" s="298">
        <f>'Industrial injuries benefits'!BS$15</f>
        <v>43.794516459999997</v>
      </c>
      <c r="BT49" s="298">
        <f>'Industrial injuries benefits'!BT$15</f>
        <v>41.280517799999998</v>
      </c>
      <c r="BU49" s="298">
        <f>'Industrial injuries benefits'!BU$15</f>
        <v>48.629247100000001</v>
      </c>
      <c r="BV49" s="298">
        <f>'Industrial injuries benefits'!BV$15</f>
        <v>41.032349681177138</v>
      </c>
      <c r="BW49" s="298">
        <f>'Industrial injuries benefits'!BW$15</f>
        <v>43.885255000000001</v>
      </c>
      <c r="BX49" s="298">
        <f>'Industrial injuries benefits'!BX$15</f>
        <v>41.886665799999996</v>
      </c>
      <c r="BY49" s="298">
        <f>'Industrial injuries benefits'!BY$15</f>
        <v>41.936323200000004</v>
      </c>
      <c r="BZ49" s="298">
        <f>'Industrial injuries benefits'!BZ$15</f>
        <v>42.326642399999997</v>
      </c>
      <c r="CA49" s="298">
        <f>'Industrial injuries benefits'!CA$15</f>
        <v>44.174649658969237</v>
      </c>
      <c r="CB49" s="298">
        <f>'Industrial injuries benefits'!CB$15</f>
        <v>44.123074434256225</v>
      </c>
      <c r="CC49" s="298">
        <f>'Industrial injuries benefits'!CC$15</f>
        <v>44.098434708052132</v>
      </c>
      <c r="CD49" s="298">
        <f>'Industrial injuries benefits'!CD$15</f>
        <v>43.862654737720511</v>
      </c>
      <c r="CE49" s="298">
        <f>'Industrial injuries benefits'!CE$15</f>
        <v>43.580523895641328</v>
      </c>
      <c r="CF49" s="299">
        <f>'Industrial injuries benefits'!CF$15</f>
        <v>43.312461538027421</v>
      </c>
    </row>
    <row r="50" spans="1:84" ht="15.6">
      <c r="A50" s="304"/>
      <c r="B50" s="300" t="s">
        <v>487</v>
      </c>
      <c r="C50" s="297"/>
      <c r="D50" s="298">
        <f>'Industrial injuries benefits'!D$18</f>
        <v>0</v>
      </c>
      <c r="E50" s="298">
        <f>'Industrial injuries benefits'!E$18</f>
        <v>0</v>
      </c>
      <c r="F50" s="298">
        <f>'Industrial injuries benefits'!F$18</f>
        <v>0</v>
      </c>
      <c r="G50" s="298">
        <f>'Industrial injuries benefits'!G$18</f>
        <v>0</v>
      </c>
      <c r="H50" s="298">
        <f>'Industrial injuries benefits'!H$18</f>
        <v>0</v>
      </c>
      <c r="I50" s="298">
        <f>'Industrial injuries benefits'!I$18</f>
        <v>0</v>
      </c>
      <c r="J50" s="298">
        <f>'Industrial injuries benefits'!J$18</f>
        <v>0</v>
      </c>
      <c r="K50" s="298">
        <f>'Industrial injuries benefits'!K$18</f>
        <v>0</v>
      </c>
      <c r="L50" s="298">
        <f>'Industrial injuries benefits'!L$18</f>
        <v>0</v>
      </c>
      <c r="M50" s="298">
        <f>'Industrial injuries benefits'!M$18</f>
        <v>0</v>
      </c>
      <c r="N50" s="298">
        <f>'Industrial injuries benefits'!N$18</f>
        <v>0</v>
      </c>
      <c r="O50" s="298">
        <f>'Industrial injuries benefits'!O$18</f>
        <v>0</v>
      </c>
      <c r="P50" s="298">
        <f>'Industrial injuries benefits'!P$18</f>
        <v>0</v>
      </c>
      <c r="Q50" s="298">
        <f>'Industrial injuries benefits'!Q$18</f>
        <v>0</v>
      </c>
      <c r="R50" s="298">
        <f>'Industrial injuries benefits'!R$18</f>
        <v>0</v>
      </c>
      <c r="S50" s="298">
        <f>'Industrial injuries benefits'!S$18</f>
        <v>0</v>
      </c>
      <c r="T50" s="298">
        <f>'Industrial injuries benefits'!T$18</f>
        <v>0</v>
      </c>
      <c r="U50" s="298">
        <f>'Industrial injuries benefits'!U$18</f>
        <v>0</v>
      </c>
      <c r="V50" s="298">
        <f>'Industrial injuries benefits'!V$18</f>
        <v>0</v>
      </c>
      <c r="W50" s="298">
        <f>'Industrial injuries benefits'!W$18</f>
        <v>0</v>
      </c>
      <c r="X50" s="298">
        <f>'Industrial injuries benefits'!X$18</f>
        <v>0</v>
      </c>
      <c r="Y50" s="298">
        <f>'Industrial injuries benefits'!Y$18</f>
        <v>0</v>
      </c>
      <c r="Z50" s="298">
        <f>'Industrial injuries benefits'!Z$18</f>
        <v>0</v>
      </c>
      <c r="AA50" s="298">
        <f>'Industrial injuries benefits'!AA$18</f>
        <v>0</v>
      </c>
      <c r="AB50" s="298">
        <f>'Industrial injuries benefits'!AB$18</f>
        <v>0</v>
      </c>
      <c r="AC50" s="298">
        <f>'Industrial injuries benefits'!AC$18</f>
        <v>0</v>
      </c>
      <c r="AD50" s="298">
        <f>'Industrial injuries benefits'!AD$18</f>
        <v>0</v>
      </c>
      <c r="AE50" s="298">
        <f>'Industrial injuries benefits'!AE$18</f>
        <v>0</v>
      </c>
      <c r="AF50" s="298">
        <f>'Industrial injuries benefits'!AF$18</f>
        <v>0</v>
      </c>
      <c r="AG50" s="298">
        <f>'Industrial injuries benefits'!AG$18</f>
        <v>0</v>
      </c>
      <c r="AH50" s="298">
        <f>'Industrial injuries benefits'!AH$18</f>
        <v>0</v>
      </c>
      <c r="AI50" s="298">
        <f>'Industrial injuries benefits'!AI$18</f>
        <v>0</v>
      </c>
      <c r="AJ50" s="298">
        <f>'Industrial injuries benefits'!AJ$18</f>
        <v>0</v>
      </c>
      <c r="AK50" s="298">
        <f>'Industrial injuries benefits'!AK$18</f>
        <v>0</v>
      </c>
      <c r="AL50" s="298">
        <f>'Industrial injuries benefits'!AL$18</f>
        <v>0</v>
      </c>
      <c r="AM50" s="298">
        <f>'Industrial injuries benefits'!AM$18</f>
        <v>0</v>
      </c>
      <c r="AN50" s="298">
        <f>'Industrial injuries benefits'!AN$18</f>
        <v>0</v>
      </c>
      <c r="AO50" s="298">
        <f>'Industrial injuries benefits'!AO$18</f>
        <v>0</v>
      </c>
      <c r="AP50" s="298">
        <f>'Industrial injuries benefits'!AP$18</f>
        <v>0</v>
      </c>
      <c r="AQ50" s="298">
        <f>'Industrial injuries benefits'!AQ$18</f>
        <v>0</v>
      </c>
      <c r="AR50" s="298">
        <f>'Industrial injuries benefits'!AR$18</f>
        <v>0</v>
      </c>
      <c r="AS50" s="298">
        <f>'Industrial injuries benefits'!AS$18</f>
        <v>0</v>
      </c>
      <c r="AT50" s="298">
        <f>'Industrial injuries benefits'!AT$18</f>
        <v>0</v>
      </c>
      <c r="AU50" s="298">
        <f>'Industrial injuries benefits'!AU$18</f>
        <v>0</v>
      </c>
      <c r="AV50" s="298">
        <f>'Industrial injuries benefits'!AV$18</f>
        <v>0</v>
      </c>
      <c r="AW50" s="298">
        <f>'Industrial injuries benefits'!AW$18</f>
        <v>0</v>
      </c>
      <c r="AX50" s="298">
        <f>'Industrial injuries benefits'!AX$18</f>
        <v>3.4569999999999999</v>
      </c>
      <c r="AY50" s="298">
        <f>'Industrial injuries benefits'!AY$18</f>
        <v>4.1285950413223143</v>
      </c>
      <c r="AZ50" s="298">
        <f>'Industrial injuries benefits'!AZ$18</f>
        <v>5.4580000000000002</v>
      </c>
      <c r="BA50" s="298">
        <f>'Industrial injuries benefits'!BA$18</f>
        <v>4.9669999999999996</v>
      </c>
      <c r="BB50" s="298">
        <f>'Industrial injuries benefits'!BB$18</f>
        <v>8.2967250384024585</v>
      </c>
      <c r="BC50" s="298">
        <f>'Industrial injuries benefits'!BC$18</f>
        <v>10.563000000000001</v>
      </c>
      <c r="BD50" s="298">
        <f>'Industrial injuries benefits'!BD$18</f>
        <v>11.87267336961207</v>
      </c>
      <c r="BE50" s="298">
        <f>'Industrial injuries benefits'!BE$18</f>
        <v>14.399096999999999</v>
      </c>
      <c r="BF50" s="298">
        <f>'Industrial injuries benefits'!BF$18</f>
        <v>19.709695</v>
      </c>
      <c r="BG50" s="298">
        <f>'Industrial injuries benefits'!BG$18</f>
        <v>19.340500802146213</v>
      </c>
      <c r="BH50" s="298">
        <f>'Industrial injuries benefits'!BH$18</f>
        <v>20.643089</v>
      </c>
      <c r="BI50" s="298">
        <f>'Industrial injuries benefits'!BI$18</f>
        <v>46.53799999999999</v>
      </c>
      <c r="BJ50" s="298">
        <f>'Industrial injuries benefits'!BJ$18</f>
        <v>32.67</v>
      </c>
      <c r="BK50" s="298">
        <f>'Industrial injuries benefits'!BK$18</f>
        <v>27.44</v>
      </c>
      <c r="BL50" s="298">
        <f>'Industrial injuries benefits'!BL$18</f>
        <v>31.553068</v>
      </c>
      <c r="BM50" s="298">
        <f>'Industrial injuries benefits'!BM$18</f>
        <v>35.207568999999999</v>
      </c>
      <c r="BN50" s="298">
        <f>'Industrial injuries benefits'!BN$18</f>
        <v>38.218910999999999</v>
      </c>
      <c r="BO50" s="298">
        <f>'Industrial injuries benefits'!BO$18</f>
        <v>37.692900000000002</v>
      </c>
      <c r="BP50" s="298">
        <f>'Industrial injuries benefits'!BP$18</f>
        <v>42.019909411804896</v>
      </c>
      <c r="BQ50" s="298">
        <f>'Industrial injuries benefits'!BQ$18</f>
        <v>45.458691636376749</v>
      </c>
      <c r="BR50" s="298">
        <f>'Industrial injuries benefits'!BR$18</f>
        <v>44.789727000000006</v>
      </c>
      <c r="BS50" s="298">
        <f>'Industrial injuries benefits'!BS$18</f>
        <v>46.053681000000005</v>
      </c>
      <c r="BT50" s="298">
        <f>'Industrial injuries benefits'!BT$18</f>
        <v>42.152442999999998</v>
      </c>
      <c r="BU50" s="298">
        <f>'Industrial injuries benefits'!BU$18</f>
        <v>41.088430800000005</v>
      </c>
      <c r="BV50" s="298">
        <f>'Industrial injuries benefits'!BV$18</f>
        <v>44.79290216648203</v>
      </c>
      <c r="BW50" s="298">
        <f>'Industrial injuries benefits'!BW$18</f>
        <v>41.78107</v>
      </c>
      <c r="BX50" s="298">
        <f>'Industrial injuries benefits'!BX$18</f>
        <v>34.003762399999999</v>
      </c>
      <c r="BY50" s="298">
        <f>'Industrial injuries benefits'!BY$18</f>
        <v>36.4904546</v>
      </c>
      <c r="BZ50" s="298">
        <f>'Industrial injuries benefits'!BZ$18</f>
        <v>35.550986999999999</v>
      </c>
      <c r="CA50" s="298">
        <f>'Industrial injuries benefits'!CA$18</f>
        <v>33.795781811076367</v>
      </c>
      <c r="CB50" s="298">
        <f>'Industrial injuries benefits'!CB$18</f>
        <v>37.731015776053439</v>
      </c>
      <c r="CC50" s="298">
        <f>'Industrial injuries benefits'!CC$18</f>
        <v>37.646672895369342</v>
      </c>
      <c r="CD50" s="298">
        <f>'Industrial injuries benefits'!CD$18</f>
        <v>36.811293064856905</v>
      </c>
      <c r="CE50" s="298">
        <f>'Industrial injuries benefits'!CE$18</f>
        <v>35.81104408354674</v>
      </c>
      <c r="CF50" s="299">
        <f>'Industrial injuries benefits'!CF$18</f>
        <v>34.860918025918949</v>
      </c>
    </row>
    <row r="51" spans="1:84" ht="27" customHeight="1">
      <c r="A51" s="295"/>
      <c r="B51" s="296" t="s">
        <v>514</v>
      </c>
      <c r="C51" s="297"/>
      <c r="D51" s="298">
        <f>SUM(D52)</f>
        <v>0</v>
      </c>
      <c r="E51" s="298">
        <f t="shared" ref="E51:BP51" si="28">SUM(E52)</f>
        <v>0</v>
      </c>
      <c r="F51" s="298">
        <f t="shared" si="28"/>
        <v>0</v>
      </c>
      <c r="G51" s="298">
        <f t="shared" si="28"/>
        <v>0</v>
      </c>
      <c r="H51" s="298">
        <f t="shared" si="28"/>
        <v>0</v>
      </c>
      <c r="I51" s="298">
        <f t="shared" si="28"/>
        <v>0</v>
      </c>
      <c r="J51" s="298">
        <f t="shared" si="28"/>
        <v>0</v>
      </c>
      <c r="K51" s="298">
        <f t="shared" si="28"/>
        <v>0</v>
      </c>
      <c r="L51" s="298">
        <f t="shared" si="28"/>
        <v>0</v>
      </c>
      <c r="M51" s="298">
        <f t="shared" si="28"/>
        <v>0</v>
      </c>
      <c r="N51" s="298">
        <f t="shared" si="28"/>
        <v>0</v>
      </c>
      <c r="O51" s="298">
        <f t="shared" si="28"/>
        <v>0</v>
      </c>
      <c r="P51" s="298">
        <f t="shared" si="28"/>
        <v>0</v>
      </c>
      <c r="Q51" s="298">
        <f t="shared" si="28"/>
        <v>0</v>
      </c>
      <c r="R51" s="298">
        <f t="shared" si="28"/>
        <v>0</v>
      </c>
      <c r="S51" s="298">
        <f t="shared" si="28"/>
        <v>0</v>
      </c>
      <c r="T51" s="298">
        <f t="shared" si="28"/>
        <v>0</v>
      </c>
      <c r="U51" s="298">
        <f t="shared" si="28"/>
        <v>0</v>
      </c>
      <c r="V51" s="298">
        <f t="shared" si="28"/>
        <v>0</v>
      </c>
      <c r="W51" s="298">
        <f t="shared" si="28"/>
        <v>0</v>
      </c>
      <c r="X51" s="298">
        <f t="shared" si="28"/>
        <v>0</v>
      </c>
      <c r="Y51" s="298">
        <f t="shared" si="28"/>
        <v>0</v>
      </c>
      <c r="Z51" s="298">
        <f t="shared" si="28"/>
        <v>0</v>
      </c>
      <c r="AA51" s="298">
        <f t="shared" si="28"/>
        <v>0</v>
      </c>
      <c r="AB51" s="298">
        <f t="shared" si="28"/>
        <v>0</v>
      </c>
      <c r="AC51" s="298">
        <f t="shared" si="28"/>
        <v>0</v>
      </c>
      <c r="AD51" s="298">
        <f t="shared" si="28"/>
        <v>0</v>
      </c>
      <c r="AE51" s="298">
        <f t="shared" si="28"/>
        <v>0</v>
      </c>
      <c r="AF51" s="298">
        <f t="shared" si="28"/>
        <v>0</v>
      </c>
      <c r="AG51" s="298">
        <f t="shared" si="28"/>
        <v>0</v>
      </c>
      <c r="AH51" s="298">
        <f t="shared" si="28"/>
        <v>0</v>
      </c>
      <c r="AI51" s="298">
        <f t="shared" si="28"/>
        <v>0</v>
      </c>
      <c r="AJ51" s="298">
        <f t="shared" si="28"/>
        <v>0</v>
      </c>
      <c r="AK51" s="298">
        <f t="shared" si="28"/>
        <v>0</v>
      </c>
      <c r="AL51" s="298">
        <f t="shared" si="28"/>
        <v>0</v>
      </c>
      <c r="AM51" s="298">
        <f t="shared" si="28"/>
        <v>0</v>
      </c>
      <c r="AN51" s="298">
        <f t="shared" si="28"/>
        <v>0</v>
      </c>
      <c r="AO51" s="298">
        <f t="shared" si="28"/>
        <v>0</v>
      </c>
      <c r="AP51" s="298">
        <f t="shared" si="28"/>
        <v>0</v>
      </c>
      <c r="AQ51" s="298">
        <f t="shared" si="28"/>
        <v>0</v>
      </c>
      <c r="AR51" s="298">
        <f t="shared" si="28"/>
        <v>0</v>
      </c>
      <c r="AS51" s="298">
        <f t="shared" si="28"/>
        <v>0</v>
      </c>
      <c r="AT51" s="298">
        <f t="shared" si="28"/>
        <v>0</v>
      </c>
      <c r="AU51" s="298">
        <f t="shared" si="28"/>
        <v>14.67867882736096</v>
      </c>
      <c r="AV51" s="298">
        <f t="shared" si="28"/>
        <v>17.32362399448489</v>
      </c>
      <c r="AW51" s="298">
        <f t="shared" si="28"/>
        <v>22.017101000372413</v>
      </c>
      <c r="AX51" s="298">
        <f t="shared" si="28"/>
        <v>26.274387450379745</v>
      </c>
      <c r="AY51" s="298">
        <f t="shared" si="28"/>
        <v>31.159442185463192</v>
      </c>
      <c r="AZ51" s="298">
        <f t="shared" si="28"/>
        <v>36.556276606201791</v>
      </c>
      <c r="BA51" s="298">
        <f t="shared" si="28"/>
        <v>36.695665879000003</v>
      </c>
      <c r="BB51" s="298">
        <f t="shared" si="28"/>
        <v>38.413191972800014</v>
      </c>
      <c r="BC51" s="298">
        <f t="shared" si="28"/>
        <v>38.367648960570129</v>
      </c>
      <c r="BD51" s="298">
        <f t="shared" si="28"/>
        <v>57.286221493426368</v>
      </c>
      <c r="BE51" s="298">
        <f t="shared" si="28"/>
        <v>61.250098314299194</v>
      </c>
      <c r="BF51" s="298">
        <f t="shared" si="28"/>
        <v>45.81</v>
      </c>
      <c r="BG51" s="298">
        <f t="shared" si="28"/>
        <v>36.193318905790619</v>
      </c>
      <c r="BH51" s="298">
        <f t="shared" si="28"/>
        <v>38.411999999999999</v>
      </c>
      <c r="BI51" s="298">
        <f t="shared" si="28"/>
        <v>35.623045027248956</v>
      </c>
      <c r="BJ51" s="298">
        <f t="shared" si="28"/>
        <v>39.227886861522336</v>
      </c>
      <c r="BK51" s="298">
        <f t="shared" si="28"/>
        <v>44.288355759254614</v>
      </c>
      <c r="BL51" s="298">
        <f t="shared" si="28"/>
        <v>46.717117832191811</v>
      </c>
      <c r="BM51" s="298">
        <f t="shared" si="28"/>
        <v>48.708362762486907</v>
      </c>
      <c r="BN51" s="298">
        <f t="shared" si="28"/>
        <v>45.683687940754801</v>
      </c>
      <c r="BO51" s="298">
        <f t="shared" si="28"/>
        <v>41.557605406422965</v>
      </c>
      <c r="BP51" s="298">
        <f t="shared" si="28"/>
        <v>44.996467444797425</v>
      </c>
      <c r="BQ51" s="298">
        <f t="shared" ref="BQ51:CD51" si="29">SUM(BQ52)</f>
        <v>46.46150720913667</v>
      </c>
      <c r="BR51" s="298">
        <f t="shared" si="29"/>
        <v>44.752198794615161</v>
      </c>
      <c r="BS51" s="298">
        <f t="shared" si="29"/>
        <v>41.883695203837881</v>
      </c>
      <c r="BT51" s="298">
        <f t="shared" si="29"/>
        <v>40.255351281499983</v>
      </c>
      <c r="BU51" s="298">
        <f t="shared" si="29"/>
        <v>38.784486304119874</v>
      </c>
      <c r="BV51" s="298">
        <f t="shared" si="29"/>
        <v>29.596687712938138</v>
      </c>
      <c r="BW51" s="298">
        <f t="shared" si="29"/>
        <v>27.33116543347186</v>
      </c>
      <c r="BX51" s="298">
        <f t="shared" si="29"/>
        <v>27.435668354013981</v>
      </c>
      <c r="BY51" s="298">
        <f t="shared" si="29"/>
        <v>30.389176351945153</v>
      </c>
      <c r="BZ51" s="298">
        <f t="shared" si="29"/>
        <v>30.568793136421611</v>
      </c>
      <c r="CA51" s="298">
        <f t="shared" si="29"/>
        <v>34.404653209340395</v>
      </c>
      <c r="CB51" s="298">
        <f t="shared" si="29"/>
        <v>39.428750104459802</v>
      </c>
      <c r="CC51" s="298">
        <f t="shared" si="29"/>
        <v>42.977846573878942</v>
      </c>
      <c r="CD51" s="298">
        <f t="shared" si="29"/>
        <v>42.523621729700906</v>
      </c>
      <c r="CE51" s="298">
        <f>SUM(CE52)</f>
        <v>39.535723418264972</v>
      </c>
      <c r="CF51" s="299">
        <f>SUM(CF52)</f>
        <v>42.017271713461653</v>
      </c>
    </row>
    <row r="52" spans="1:84" ht="15.6">
      <c r="A52" s="304"/>
      <c r="B52" s="300" t="s">
        <v>271</v>
      </c>
      <c r="C52" s="297"/>
      <c r="D52" s="298">
        <f>'Carers Allowance'!D$6</f>
        <v>0</v>
      </c>
      <c r="E52" s="298">
        <f>'Carers Allowance'!E$6</f>
        <v>0</v>
      </c>
      <c r="F52" s="298">
        <f>'Carers Allowance'!F$6</f>
        <v>0</v>
      </c>
      <c r="G52" s="298">
        <f>'Carers Allowance'!G$6</f>
        <v>0</v>
      </c>
      <c r="H52" s="298">
        <f>'Carers Allowance'!H$6</f>
        <v>0</v>
      </c>
      <c r="I52" s="298">
        <f>'Carers Allowance'!I$6</f>
        <v>0</v>
      </c>
      <c r="J52" s="298">
        <f>'Carers Allowance'!J$6</f>
        <v>0</v>
      </c>
      <c r="K52" s="298">
        <f>'Carers Allowance'!K$6</f>
        <v>0</v>
      </c>
      <c r="L52" s="298">
        <f>'Carers Allowance'!L$6</f>
        <v>0</v>
      </c>
      <c r="M52" s="298">
        <f>'Carers Allowance'!M$6</f>
        <v>0</v>
      </c>
      <c r="N52" s="298">
        <f>'Carers Allowance'!N$6</f>
        <v>0</v>
      </c>
      <c r="O52" s="298">
        <f>'Carers Allowance'!O$6</f>
        <v>0</v>
      </c>
      <c r="P52" s="298">
        <f>'Carers Allowance'!P$6</f>
        <v>0</v>
      </c>
      <c r="Q52" s="298">
        <f>'Carers Allowance'!Q$6</f>
        <v>0</v>
      </c>
      <c r="R52" s="298">
        <f>'Carers Allowance'!R$6</f>
        <v>0</v>
      </c>
      <c r="S52" s="298">
        <f>'Carers Allowance'!S$6</f>
        <v>0</v>
      </c>
      <c r="T52" s="298">
        <f>'Carers Allowance'!T$6</f>
        <v>0</v>
      </c>
      <c r="U52" s="298">
        <f>'Carers Allowance'!U$6</f>
        <v>0</v>
      </c>
      <c r="V52" s="298">
        <f>'Carers Allowance'!V$6</f>
        <v>0</v>
      </c>
      <c r="W52" s="298">
        <f>'Carers Allowance'!W$6</f>
        <v>0</v>
      </c>
      <c r="X52" s="298">
        <f>'Carers Allowance'!X$6</f>
        <v>0</v>
      </c>
      <c r="Y52" s="298">
        <f>'Carers Allowance'!Y$6</f>
        <v>0</v>
      </c>
      <c r="Z52" s="298">
        <f>'Carers Allowance'!Z$6</f>
        <v>0</v>
      </c>
      <c r="AA52" s="298">
        <f>'Carers Allowance'!AA$6</f>
        <v>0</v>
      </c>
      <c r="AB52" s="298">
        <f>'Carers Allowance'!AB$6</f>
        <v>0</v>
      </c>
      <c r="AC52" s="298">
        <f>'Carers Allowance'!AC$6</f>
        <v>0</v>
      </c>
      <c r="AD52" s="298">
        <f>'Carers Allowance'!AD$6</f>
        <v>0</v>
      </c>
      <c r="AE52" s="298">
        <f>'Carers Allowance'!AE$6</f>
        <v>0</v>
      </c>
      <c r="AF52" s="298" t="str">
        <f>'Carers Allowance'!AF$6</f>
        <v>-</v>
      </c>
      <c r="AG52" s="298" t="str">
        <f>'Carers Allowance'!AG$6</f>
        <v>-</v>
      </c>
      <c r="AH52" s="298">
        <f>'Carers Allowance'!AH$6</f>
        <v>0</v>
      </c>
      <c r="AI52" s="298">
        <f>'Carers Allowance'!AI$6</f>
        <v>0</v>
      </c>
      <c r="AJ52" s="298">
        <f>'Carers Allowance'!AJ$6</f>
        <v>0</v>
      </c>
      <c r="AK52" s="298">
        <f>'Carers Allowance'!AK$6</f>
        <v>0</v>
      </c>
      <c r="AL52" s="298">
        <f>'Carers Allowance'!AL$6</f>
        <v>0</v>
      </c>
      <c r="AM52" s="298">
        <f>'Carers Allowance'!AM$6</f>
        <v>0</v>
      </c>
      <c r="AN52" s="298">
        <f>'Carers Allowance'!AN$6</f>
        <v>0</v>
      </c>
      <c r="AO52" s="298">
        <f>'Carers Allowance'!AO$6</f>
        <v>0</v>
      </c>
      <c r="AP52" s="298">
        <f>'Carers Allowance'!AP$6</f>
        <v>0</v>
      </c>
      <c r="AQ52" s="298">
        <f>'Carers Allowance'!AQ$6</f>
        <v>0</v>
      </c>
      <c r="AR52" s="298">
        <f>'Carers Allowance'!AR$6</f>
        <v>0</v>
      </c>
      <c r="AS52" s="298">
        <f>'Carers Allowance'!AS$6</f>
        <v>0</v>
      </c>
      <c r="AT52" s="298">
        <f>'Carers Allowance'!AT$6</f>
        <v>0</v>
      </c>
      <c r="AU52" s="298">
        <f>'Carers Allowance'!AU$6</f>
        <v>14.67867882736096</v>
      </c>
      <c r="AV52" s="298">
        <f>'Carers Allowance'!AV$6</f>
        <v>17.32362399448489</v>
      </c>
      <c r="AW52" s="298">
        <f>'Carers Allowance'!AW$6</f>
        <v>22.017101000372413</v>
      </c>
      <c r="AX52" s="298">
        <f>'Carers Allowance'!AX$6</f>
        <v>26.274387450379745</v>
      </c>
      <c r="AY52" s="298">
        <f>'Carers Allowance'!AY$6</f>
        <v>31.159442185463192</v>
      </c>
      <c r="AZ52" s="298">
        <f>'Carers Allowance'!AZ$6</f>
        <v>36.556276606201791</v>
      </c>
      <c r="BA52" s="298">
        <f>'Carers Allowance'!BA$6</f>
        <v>36.695665879000003</v>
      </c>
      <c r="BB52" s="298">
        <f>'Carers Allowance'!BB$6</f>
        <v>38.413191972800014</v>
      </c>
      <c r="BC52" s="298">
        <f>'Carers Allowance'!BC$6</f>
        <v>38.367648960570129</v>
      </c>
      <c r="BD52" s="298">
        <f>'Carers Allowance'!BD$6</f>
        <v>57.286221493426368</v>
      </c>
      <c r="BE52" s="298">
        <f>'Carers Allowance'!BE$6</f>
        <v>61.250098314299194</v>
      </c>
      <c r="BF52" s="298">
        <f>'Carers Allowance'!BF$6</f>
        <v>45.81</v>
      </c>
      <c r="BG52" s="298">
        <f>'Carers Allowance'!BG$6</f>
        <v>36.193318905790619</v>
      </c>
      <c r="BH52" s="298">
        <f>'Carers Allowance'!BH$6</f>
        <v>38.411999999999999</v>
      </c>
      <c r="BI52" s="298">
        <f>'Carers Allowance'!BI$6</f>
        <v>35.623045027248956</v>
      </c>
      <c r="BJ52" s="298">
        <f>'Carers Allowance'!BJ$6</f>
        <v>39.227886861522336</v>
      </c>
      <c r="BK52" s="298">
        <f>'Carers Allowance'!BK$6</f>
        <v>44.288355759254614</v>
      </c>
      <c r="BL52" s="298">
        <f>'Carers Allowance'!BL$6</f>
        <v>46.717117832191811</v>
      </c>
      <c r="BM52" s="298">
        <f>'Carers Allowance'!BM$6</f>
        <v>48.708362762486907</v>
      </c>
      <c r="BN52" s="298">
        <f>'Carers Allowance'!BN$6</f>
        <v>45.683687940754801</v>
      </c>
      <c r="BO52" s="298">
        <f>'Carers Allowance'!BO$6</f>
        <v>41.557605406422965</v>
      </c>
      <c r="BP52" s="298">
        <f>'Carers Allowance'!BP$6</f>
        <v>44.996467444797425</v>
      </c>
      <c r="BQ52" s="298">
        <f>'Carers Allowance'!BQ$6</f>
        <v>46.46150720913667</v>
      </c>
      <c r="BR52" s="298">
        <f>'Carers Allowance'!BR$6</f>
        <v>44.752198794615161</v>
      </c>
      <c r="BS52" s="298">
        <f>'Carers Allowance'!BS$6</f>
        <v>41.883695203837881</v>
      </c>
      <c r="BT52" s="298">
        <f>'Carers Allowance'!BT$6</f>
        <v>40.255351281499983</v>
      </c>
      <c r="BU52" s="298">
        <f>'Carers Allowance'!BU$6</f>
        <v>38.784486304119874</v>
      </c>
      <c r="BV52" s="298">
        <f>'Carers Allowance'!BV$6</f>
        <v>29.596687712938138</v>
      </c>
      <c r="BW52" s="298">
        <f>'Carers Allowance'!BW$6</f>
        <v>27.33116543347186</v>
      </c>
      <c r="BX52" s="298">
        <f>'Carers Allowance'!BX$6</f>
        <v>27.435668354013981</v>
      </c>
      <c r="BY52" s="298">
        <f>'Carers Allowance'!BY$6</f>
        <v>30.389176351945153</v>
      </c>
      <c r="BZ52" s="298">
        <f>'Carers Allowance'!BZ$6</f>
        <v>30.568793136421611</v>
      </c>
      <c r="CA52" s="298">
        <f>'Carers Allowance'!CA$6</f>
        <v>34.404653209340395</v>
      </c>
      <c r="CB52" s="298">
        <f>'Carers Allowance'!CB$6</f>
        <v>39.428750104459802</v>
      </c>
      <c r="CC52" s="298">
        <f>'Carers Allowance'!CC$6</f>
        <v>42.977846573878942</v>
      </c>
      <c r="CD52" s="298">
        <f>'Carers Allowance'!CD$6</f>
        <v>42.523621729700906</v>
      </c>
      <c r="CE52" s="298">
        <f>'Carers Allowance'!CE$6</f>
        <v>39.535723418264972</v>
      </c>
      <c r="CF52" s="299">
        <f>'Carers Allowance'!CF$6</f>
        <v>42.017271713461653</v>
      </c>
    </row>
    <row r="53" spans="1:84" ht="15.95" thickBot="1">
      <c r="A53" s="308"/>
      <c r="B53" s="309"/>
      <c r="C53" s="310"/>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c r="AD53" s="311"/>
      <c r="AE53" s="311"/>
      <c r="AF53" s="311"/>
      <c r="AG53" s="311"/>
      <c r="AH53" s="311"/>
      <c r="AI53" s="311"/>
      <c r="AJ53" s="311"/>
      <c r="AK53" s="311"/>
      <c r="AL53" s="311"/>
      <c r="AM53" s="311"/>
      <c r="AN53" s="311"/>
      <c r="AO53" s="311"/>
      <c r="AP53" s="311"/>
      <c r="AQ53" s="311"/>
      <c r="AR53" s="311"/>
      <c r="AS53" s="311"/>
      <c r="AT53" s="311"/>
      <c r="AU53" s="311"/>
      <c r="AV53" s="311"/>
      <c r="AW53" s="311"/>
      <c r="AX53" s="311"/>
      <c r="AY53" s="311"/>
      <c r="AZ53" s="311"/>
      <c r="BA53" s="311"/>
      <c r="BB53" s="311"/>
      <c r="BC53" s="311"/>
      <c r="BD53" s="311"/>
      <c r="BE53" s="311"/>
      <c r="BF53" s="311"/>
      <c r="BG53" s="311"/>
      <c r="BH53" s="311"/>
      <c r="BI53" s="311"/>
      <c r="BJ53" s="311"/>
      <c r="BK53" s="311"/>
      <c r="BL53" s="311"/>
      <c r="BM53" s="311"/>
      <c r="BN53" s="311"/>
      <c r="BO53" s="311"/>
      <c r="BP53" s="311"/>
      <c r="BQ53" s="311"/>
      <c r="BR53" s="311"/>
      <c r="BS53" s="311"/>
      <c r="BT53" s="311"/>
      <c r="BU53" s="311"/>
      <c r="BV53" s="311"/>
      <c r="BW53" s="311"/>
      <c r="BX53" s="311"/>
      <c r="BY53" s="311"/>
      <c r="BZ53" s="311"/>
      <c r="CA53" s="311"/>
      <c r="CB53" s="311"/>
      <c r="CC53" s="311"/>
      <c r="CD53" s="311"/>
      <c r="CE53" s="311"/>
      <c r="CF53" s="312"/>
    </row>
    <row r="54" spans="1:84" ht="49.5" customHeight="1">
      <c r="A54" s="313" t="s">
        <v>48</v>
      </c>
      <c r="B54" s="314" t="s">
        <v>19</v>
      </c>
      <c r="C54" s="315"/>
      <c r="D54" s="316" t="s">
        <v>190</v>
      </c>
      <c r="E54" s="316" t="s">
        <v>191</v>
      </c>
      <c r="F54" s="316" t="s">
        <v>192</v>
      </c>
      <c r="G54" s="316" t="s">
        <v>193</v>
      </c>
      <c r="H54" s="316" t="s">
        <v>194</v>
      </c>
      <c r="I54" s="316" t="s">
        <v>195</v>
      </c>
      <c r="J54" s="316" t="s">
        <v>196</v>
      </c>
      <c r="K54" s="316" t="s">
        <v>197</v>
      </c>
      <c r="L54" s="316" t="s">
        <v>198</v>
      </c>
      <c r="M54" s="316" t="s">
        <v>199</v>
      </c>
      <c r="N54" s="316" t="s">
        <v>200</v>
      </c>
      <c r="O54" s="316" t="s">
        <v>201</v>
      </c>
      <c r="P54" s="316" t="s">
        <v>202</v>
      </c>
      <c r="Q54" s="316" t="s">
        <v>203</v>
      </c>
      <c r="R54" s="316" t="s">
        <v>204</v>
      </c>
      <c r="S54" s="316" t="s">
        <v>205</v>
      </c>
      <c r="T54" s="316" t="s">
        <v>206</v>
      </c>
      <c r="U54" s="316" t="s">
        <v>207</v>
      </c>
      <c r="V54" s="316" t="s">
        <v>208</v>
      </c>
      <c r="W54" s="316" t="s">
        <v>209</v>
      </c>
      <c r="X54" s="316" t="s">
        <v>210</v>
      </c>
      <c r="Y54" s="316" t="s">
        <v>211</v>
      </c>
      <c r="Z54" s="316" t="s">
        <v>212</v>
      </c>
      <c r="AA54" s="316" t="s">
        <v>213</v>
      </c>
      <c r="AB54" s="316" t="s">
        <v>214</v>
      </c>
      <c r="AC54" s="316" t="s">
        <v>215</v>
      </c>
      <c r="AD54" s="316" t="s">
        <v>216</v>
      </c>
      <c r="AE54" s="316" t="s">
        <v>217</v>
      </c>
      <c r="AF54" s="316" t="s">
        <v>218</v>
      </c>
      <c r="AG54" s="316" t="s">
        <v>219</v>
      </c>
      <c r="AH54" s="316" t="s">
        <v>220</v>
      </c>
      <c r="AI54" s="316" t="s">
        <v>221</v>
      </c>
      <c r="AJ54" s="316" t="s">
        <v>222</v>
      </c>
      <c r="AK54" s="316" t="s">
        <v>223</v>
      </c>
      <c r="AL54" s="316" t="s">
        <v>224</v>
      </c>
      <c r="AM54" s="316" t="s">
        <v>225</v>
      </c>
      <c r="AN54" s="316" t="s">
        <v>226</v>
      </c>
      <c r="AO54" s="316" t="s">
        <v>227</v>
      </c>
      <c r="AP54" s="316" t="s">
        <v>228</v>
      </c>
      <c r="AQ54" s="316" t="s">
        <v>229</v>
      </c>
      <c r="AR54" s="316" t="s">
        <v>230</v>
      </c>
      <c r="AS54" s="316" t="s">
        <v>231</v>
      </c>
      <c r="AT54" s="316" t="s">
        <v>232</v>
      </c>
      <c r="AU54" s="316" t="s">
        <v>233</v>
      </c>
      <c r="AV54" s="316" t="s">
        <v>234</v>
      </c>
      <c r="AW54" s="316" t="s">
        <v>235</v>
      </c>
      <c r="AX54" s="316" t="s">
        <v>236</v>
      </c>
      <c r="AY54" s="316" t="s">
        <v>128</v>
      </c>
      <c r="AZ54" s="316" t="s">
        <v>129</v>
      </c>
      <c r="BA54" s="316" t="s">
        <v>130</v>
      </c>
      <c r="BB54" s="316" t="s">
        <v>131</v>
      </c>
      <c r="BC54" s="316" t="s">
        <v>132</v>
      </c>
      <c r="BD54" s="316" t="s">
        <v>133</v>
      </c>
      <c r="BE54" s="316" t="s">
        <v>134</v>
      </c>
      <c r="BF54" s="316" t="s">
        <v>135</v>
      </c>
      <c r="BG54" s="316" t="s">
        <v>136</v>
      </c>
      <c r="BH54" s="316" t="s">
        <v>137</v>
      </c>
      <c r="BI54" s="316" t="s">
        <v>138</v>
      </c>
      <c r="BJ54" s="316" t="s">
        <v>139</v>
      </c>
      <c r="BK54" s="316" t="s">
        <v>140</v>
      </c>
      <c r="BL54" s="316" t="s">
        <v>141</v>
      </c>
      <c r="BM54" s="316" t="s">
        <v>142</v>
      </c>
      <c r="BN54" s="316" t="s">
        <v>143</v>
      </c>
      <c r="BO54" s="316" t="s">
        <v>144</v>
      </c>
      <c r="BP54" s="316" t="s">
        <v>145</v>
      </c>
      <c r="BQ54" s="316" t="s">
        <v>146</v>
      </c>
      <c r="BR54" s="316" t="s">
        <v>147</v>
      </c>
      <c r="BS54" s="316" t="s">
        <v>148</v>
      </c>
      <c r="BT54" s="316" t="s">
        <v>149</v>
      </c>
      <c r="BU54" s="316" t="s">
        <v>150</v>
      </c>
      <c r="BV54" s="316" t="s">
        <v>151</v>
      </c>
      <c r="BW54" s="316" t="s">
        <v>152</v>
      </c>
      <c r="BX54" s="316" t="s">
        <v>153</v>
      </c>
      <c r="BY54" s="316" t="s">
        <v>154</v>
      </c>
      <c r="BZ54" s="316" t="s">
        <v>155</v>
      </c>
      <c r="CA54" s="316" t="s">
        <v>156</v>
      </c>
      <c r="CB54" s="316" t="s">
        <v>157</v>
      </c>
      <c r="CC54" s="316" t="s">
        <v>158</v>
      </c>
      <c r="CD54" s="316" t="s">
        <v>159</v>
      </c>
      <c r="CE54" s="316" t="s">
        <v>160</v>
      </c>
      <c r="CF54" s="317" t="s">
        <v>161</v>
      </c>
    </row>
    <row r="55" spans="1:84" ht="24.75" customHeight="1">
      <c r="A55" s="283">
        <v>2023</v>
      </c>
      <c r="B55" s="284" t="s">
        <v>351</v>
      </c>
      <c r="C55" s="285"/>
      <c r="D55" s="286" t="s">
        <v>163</v>
      </c>
      <c r="E55" s="286" t="s">
        <v>163</v>
      </c>
      <c r="F55" s="286" t="s">
        <v>163</v>
      </c>
      <c r="G55" s="286" t="s">
        <v>163</v>
      </c>
      <c r="H55" s="286" t="s">
        <v>163</v>
      </c>
      <c r="I55" s="286" t="s">
        <v>163</v>
      </c>
      <c r="J55" s="286" t="s">
        <v>163</v>
      </c>
      <c r="K55" s="286" t="s">
        <v>163</v>
      </c>
      <c r="L55" s="286" t="s">
        <v>163</v>
      </c>
      <c r="M55" s="286" t="s">
        <v>163</v>
      </c>
      <c r="N55" s="286" t="s">
        <v>163</v>
      </c>
      <c r="O55" s="286" t="s">
        <v>163</v>
      </c>
      <c r="P55" s="286" t="s">
        <v>163</v>
      </c>
      <c r="Q55" s="286" t="s">
        <v>163</v>
      </c>
      <c r="R55" s="286" t="s">
        <v>163</v>
      </c>
      <c r="S55" s="286" t="s">
        <v>163</v>
      </c>
      <c r="T55" s="286" t="s">
        <v>163</v>
      </c>
      <c r="U55" s="286" t="s">
        <v>163</v>
      </c>
      <c r="V55" s="286" t="s">
        <v>163</v>
      </c>
      <c r="W55" s="286" t="s">
        <v>163</v>
      </c>
      <c r="X55" s="286" t="s">
        <v>163</v>
      </c>
      <c r="Y55" s="286" t="s">
        <v>163</v>
      </c>
      <c r="Z55" s="286" t="s">
        <v>163</v>
      </c>
      <c r="AA55" s="286" t="s">
        <v>163</v>
      </c>
      <c r="AB55" s="286" t="s">
        <v>163</v>
      </c>
      <c r="AC55" s="286" t="s">
        <v>163</v>
      </c>
      <c r="AD55" s="286" t="s">
        <v>163</v>
      </c>
      <c r="AE55" s="286" t="s">
        <v>163</v>
      </c>
      <c r="AF55" s="286" t="s">
        <v>163</v>
      </c>
      <c r="AG55" s="286" t="s">
        <v>163</v>
      </c>
      <c r="AH55" s="286" t="s">
        <v>163</v>
      </c>
      <c r="AI55" s="286" t="s">
        <v>163</v>
      </c>
      <c r="AJ55" s="286" t="s">
        <v>163</v>
      </c>
      <c r="AK55" s="286" t="s">
        <v>163</v>
      </c>
      <c r="AL55" s="286" t="s">
        <v>163</v>
      </c>
      <c r="AM55" s="286" t="s">
        <v>163</v>
      </c>
      <c r="AN55" s="286" t="s">
        <v>163</v>
      </c>
      <c r="AO55" s="286" t="s">
        <v>163</v>
      </c>
      <c r="AP55" s="286" t="s">
        <v>163</v>
      </c>
      <c r="AQ55" s="286" t="s">
        <v>163</v>
      </c>
      <c r="AR55" s="286" t="s">
        <v>163</v>
      </c>
      <c r="AS55" s="286" t="s">
        <v>163</v>
      </c>
      <c r="AT55" s="286" t="s">
        <v>163</v>
      </c>
      <c r="AU55" s="286" t="s">
        <v>163</v>
      </c>
      <c r="AV55" s="286" t="s">
        <v>163</v>
      </c>
      <c r="AW55" s="286" t="s">
        <v>163</v>
      </c>
      <c r="AX55" s="286" t="s">
        <v>163</v>
      </c>
      <c r="AY55" s="286" t="s">
        <v>163</v>
      </c>
      <c r="AZ55" s="286" t="s">
        <v>163</v>
      </c>
      <c r="BA55" s="286" t="s">
        <v>163</v>
      </c>
      <c r="BB55" s="286" t="s">
        <v>163</v>
      </c>
      <c r="BC55" s="286" t="s">
        <v>163</v>
      </c>
      <c r="BD55" s="286" t="s">
        <v>163</v>
      </c>
      <c r="BE55" s="286" t="s">
        <v>163</v>
      </c>
      <c r="BF55" s="286" t="s">
        <v>163</v>
      </c>
      <c r="BG55" s="286" t="s">
        <v>163</v>
      </c>
      <c r="BH55" s="286" t="s">
        <v>163</v>
      </c>
      <c r="BI55" s="286" t="s">
        <v>163</v>
      </c>
      <c r="BJ55" s="286" t="s">
        <v>163</v>
      </c>
      <c r="BK55" s="286" t="s">
        <v>163</v>
      </c>
      <c r="BL55" s="286" t="s">
        <v>163</v>
      </c>
      <c r="BM55" s="286" t="s">
        <v>163</v>
      </c>
      <c r="BN55" s="286" t="s">
        <v>163</v>
      </c>
      <c r="BO55" s="286" t="s">
        <v>163</v>
      </c>
      <c r="BP55" s="286" t="s">
        <v>163</v>
      </c>
      <c r="BQ55" s="286" t="s">
        <v>163</v>
      </c>
      <c r="BR55" s="286" t="s">
        <v>163</v>
      </c>
      <c r="BS55" s="286" t="s">
        <v>163</v>
      </c>
      <c r="BT55" s="286" t="s">
        <v>163</v>
      </c>
      <c r="BU55" s="286" t="s">
        <v>163</v>
      </c>
      <c r="BV55" s="286" t="s">
        <v>163</v>
      </c>
      <c r="BW55" s="286" t="s">
        <v>163</v>
      </c>
      <c r="BX55" s="286" t="s">
        <v>163</v>
      </c>
      <c r="BY55" s="286" t="s">
        <v>163</v>
      </c>
      <c r="BZ55" s="286" t="s">
        <v>163</v>
      </c>
      <c r="CA55" s="286" t="s">
        <v>164</v>
      </c>
      <c r="CB55" s="286" t="s">
        <v>164</v>
      </c>
      <c r="CC55" s="286" t="s">
        <v>164</v>
      </c>
      <c r="CD55" s="286" t="s">
        <v>164</v>
      </c>
      <c r="CE55" s="286" t="s">
        <v>164</v>
      </c>
      <c r="CF55" s="318" t="s">
        <v>164</v>
      </c>
    </row>
    <row r="56" spans="1:84" ht="15.6">
      <c r="A56" s="288"/>
      <c r="B56" s="289" t="s">
        <v>176</v>
      </c>
      <c r="C56" s="289"/>
      <c r="D56" s="290">
        <v>0</v>
      </c>
      <c r="E56" s="290">
        <v>0</v>
      </c>
      <c r="F56" s="290">
        <v>0</v>
      </c>
      <c r="G56" s="290">
        <v>0</v>
      </c>
      <c r="H56" s="290">
        <v>0</v>
      </c>
      <c r="I56" s="290">
        <v>0</v>
      </c>
      <c r="J56" s="290">
        <v>0</v>
      </c>
      <c r="K56" s="290">
        <v>0</v>
      </c>
      <c r="L56" s="290">
        <v>0</v>
      </c>
      <c r="M56" s="290">
        <v>0</v>
      </c>
      <c r="N56" s="290">
        <v>0</v>
      </c>
      <c r="O56" s="290">
        <v>0</v>
      </c>
      <c r="P56" s="290">
        <v>0</v>
      </c>
      <c r="Q56" s="290">
        <v>0</v>
      </c>
      <c r="R56" s="290">
        <v>0</v>
      </c>
      <c r="S56" s="290">
        <v>0</v>
      </c>
      <c r="T56" s="290">
        <v>0</v>
      </c>
      <c r="U56" s="290">
        <v>0</v>
      </c>
      <c r="V56" s="290">
        <v>0</v>
      </c>
      <c r="W56" s="290">
        <v>0</v>
      </c>
      <c r="X56" s="290">
        <v>0</v>
      </c>
      <c r="Y56" s="290">
        <v>0</v>
      </c>
      <c r="Z56" s="290">
        <v>45.135336313554902</v>
      </c>
      <c r="AA56" s="290">
        <v>43.460949329176309</v>
      </c>
      <c r="AB56" s="290">
        <v>40.053911436230642</v>
      </c>
      <c r="AC56" s="290">
        <v>268.9088290554966</v>
      </c>
      <c r="AD56" s="290">
        <v>366.12451487397396</v>
      </c>
      <c r="AE56" s="290">
        <v>451.69512371253251</v>
      </c>
      <c r="AF56" s="290">
        <v>582.18582017799179</v>
      </c>
      <c r="AG56" s="290">
        <v>740.11827961218</v>
      </c>
      <c r="AH56" s="290">
        <v>12831.090334462468</v>
      </c>
      <c r="AI56" s="290">
        <v>12154.350414348884</v>
      </c>
      <c r="AJ56" s="290">
        <v>11680.834563411516</v>
      </c>
      <c r="AK56" s="290">
        <v>12363.420408489428</v>
      </c>
      <c r="AL56" s="290">
        <v>12796.906305740486</v>
      </c>
      <c r="AM56" s="290">
        <v>13076.135791464929</v>
      </c>
      <c r="AN56" s="290">
        <v>14065.78075700606</v>
      </c>
      <c r="AO56" s="290">
        <v>14897.086081406042</v>
      </c>
      <c r="AP56" s="290">
        <v>16229.469616298868</v>
      </c>
      <c r="AQ56" s="290">
        <v>17080.495992697877</v>
      </c>
      <c r="AR56" s="290">
        <v>17838.19091349273</v>
      </c>
      <c r="AS56" s="290">
        <v>18830.212835104838</v>
      </c>
      <c r="AT56" s="290">
        <v>20317.490395875277</v>
      </c>
      <c r="AU56" s="290">
        <v>23952.167064667839</v>
      </c>
      <c r="AV56" s="290">
        <v>29291.171505149669</v>
      </c>
      <c r="AW56" s="290">
        <v>33822.473944809622</v>
      </c>
      <c r="AX56" s="290">
        <v>37129.500334781929</v>
      </c>
      <c r="AY56" s="290">
        <v>38987.174483342955</v>
      </c>
      <c r="AZ56" s="290">
        <v>40155.802135982965</v>
      </c>
      <c r="BA56" s="290">
        <v>41551.7685734685</v>
      </c>
      <c r="BB56" s="290">
        <v>42338.947000425746</v>
      </c>
      <c r="BC56" s="290">
        <v>42622.641198603094</v>
      </c>
      <c r="BD56" s="290">
        <v>44472.845588021752</v>
      </c>
      <c r="BE56" s="290">
        <v>46281.263825001872</v>
      </c>
      <c r="BF56" s="290">
        <v>47122.447537233675</v>
      </c>
      <c r="BG56" s="290">
        <v>47628.312318791737</v>
      </c>
      <c r="BH56" s="290">
        <v>47176.922492931342</v>
      </c>
      <c r="BI56" s="290">
        <v>47299.884363199424</v>
      </c>
      <c r="BJ56" s="290">
        <v>47626.440015115179</v>
      </c>
      <c r="BK56" s="290">
        <v>49316.786787664445</v>
      </c>
      <c r="BL56" s="290">
        <v>50415.737458204545</v>
      </c>
      <c r="BM56" s="290">
        <v>53733.87762429037</v>
      </c>
      <c r="BN56" s="290">
        <v>54408.124740143066</v>
      </c>
      <c r="BO56" s="290">
        <v>55611.563015670275</v>
      </c>
      <c r="BP56" s="290">
        <v>56938.176609101123</v>
      </c>
      <c r="BQ56" s="290">
        <v>57010.623263459835</v>
      </c>
      <c r="BR56" s="290">
        <v>60453.953838068854</v>
      </c>
      <c r="BS56" s="290">
        <v>63076.209643515831</v>
      </c>
      <c r="BT56" s="290">
        <v>62816.894359078156</v>
      </c>
      <c r="BU56" s="290">
        <v>64529.094982918607</v>
      </c>
      <c r="BV56" s="290">
        <v>64957.362881542023</v>
      </c>
      <c r="BW56" s="290">
        <v>66579.067074874911</v>
      </c>
      <c r="BX56" s="290">
        <v>65190.700284395571</v>
      </c>
      <c r="BY56" s="290">
        <v>70215.533607036559</v>
      </c>
      <c r="BZ56" s="290">
        <v>71382.105910163868</v>
      </c>
      <c r="CA56" s="290">
        <v>78347.040650378156</v>
      </c>
      <c r="CB56" s="290">
        <v>87669.737827520614</v>
      </c>
      <c r="CC56" s="290">
        <v>92540.021443405654</v>
      </c>
      <c r="CD56" s="290">
        <v>95456.143992520956</v>
      </c>
      <c r="CE56" s="290">
        <v>98064.136751332073</v>
      </c>
      <c r="CF56" s="319">
        <v>100239.82587868589</v>
      </c>
    </row>
    <row r="57" spans="1:84" ht="27" customHeight="1">
      <c r="A57" s="295"/>
      <c r="B57" s="293" t="s">
        <v>509</v>
      </c>
      <c r="C57" s="297"/>
      <c r="D57" s="290">
        <v>0</v>
      </c>
      <c r="E57" s="290">
        <v>0</v>
      </c>
      <c r="F57" s="290">
        <v>0</v>
      </c>
      <c r="G57" s="290">
        <v>0</v>
      </c>
      <c r="H57" s="290">
        <v>0</v>
      </c>
      <c r="I57" s="290">
        <v>0</v>
      </c>
      <c r="J57" s="290">
        <v>0</v>
      </c>
      <c r="K57" s="290">
        <v>0</v>
      </c>
      <c r="L57" s="290">
        <v>0</v>
      </c>
      <c r="M57" s="290">
        <v>0</v>
      </c>
      <c r="N57" s="290">
        <v>0</v>
      </c>
      <c r="O57" s="290">
        <v>0</v>
      </c>
      <c r="P57" s="290">
        <v>0</v>
      </c>
      <c r="Q57" s="290">
        <v>0</v>
      </c>
      <c r="R57" s="290">
        <v>0</v>
      </c>
      <c r="S57" s="290">
        <v>0</v>
      </c>
      <c r="T57" s="290">
        <v>0</v>
      </c>
      <c r="U57" s="290">
        <v>0</v>
      </c>
      <c r="V57" s="290">
        <v>0</v>
      </c>
      <c r="W57" s="290">
        <v>0</v>
      </c>
      <c r="X57" s="290">
        <v>0</v>
      </c>
      <c r="Y57" s="290">
        <v>0</v>
      </c>
      <c r="Z57" s="290">
        <v>0</v>
      </c>
      <c r="AA57" s="290">
        <v>0</v>
      </c>
      <c r="AB57" s="290">
        <v>0</v>
      </c>
      <c r="AC57" s="290">
        <v>0</v>
      </c>
      <c r="AD57" s="290">
        <v>0</v>
      </c>
      <c r="AE57" s="290">
        <v>0</v>
      </c>
      <c r="AF57" s="290">
        <v>6.0844805901760175</v>
      </c>
      <c r="AG57" s="290">
        <v>26.35575960847234</v>
      </c>
      <c r="AH57" s="290">
        <v>97.676311106187455</v>
      </c>
      <c r="AI57" s="290">
        <v>100.90415912951312</v>
      </c>
      <c r="AJ57" s="290">
        <v>97.633032369113366</v>
      </c>
      <c r="AK57" s="290">
        <v>105.57561491711273</v>
      </c>
      <c r="AL57" s="290">
        <v>111.35347251762208</v>
      </c>
      <c r="AM57" s="290">
        <v>128.64056153593805</v>
      </c>
      <c r="AN57" s="290">
        <v>128.20926235800371</v>
      </c>
      <c r="AO57" s="290">
        <v>138.75080365497638</v>
      </c>
      <c r="AP57" s="290">
        <v>155.50949059223854</v>
      </c>
      <c r="AQ57" s="290">
        <v>165.62350495833317</v>
      </c>
      <c r="AR57" s="290">
        <v>211.16675148483355</v>
      </c>
      <c r="AS57" s="290">
        <v>268.8460617583907</v>
      </c>
      <c r="AT57" s="290">
        <v>291.52150457242612</v>
      </c>
      <c r="AU57" s="290">
        <v>431.13198836720443</v>
      </c>
      <c r="AV57" s="290">
        <v>991.28918657440488</v>
      </c>
      <c r="AW57" s="290">
        <v>1284.5644985085498</v>
      </c>
      <c r="AX57" s="290">
        <v>1292.3228156596344</v>
      </c>
      <c r="AY57" s="290">
        <v>1479.4926924026458</v>
      </c>
      <c r="AZ57" s="290">
        <v>1504.0623396187311</v>
      </c>
      <c r="BA57" s="290">
        <v>1635.7407856049508</v>
      </c>
      <c r="BB57" s="290">
        <v>1721.4154186307555</v>
      </c>
      <c r="BC57" s="290">
        <v>1896.4453737623076</v>
      </c>
      <c r="BD57" s="290">
        <v>2195.2912129190477</v>
      </c>
      <c r="BE57" s="290">
        <v>2475.1807718648456</v>
      </c>
      <c r="BF57" s="290">
        <v>2747.3314142229424</v>
      </c>
      <c r="BG57" s="290">
        <v>2827.8206867724689</v>
      </c>
      <c r="BH57" s="290">
        <v>2717.498510975317</v>
      </c>
      <c r="BI57" s="290">
        <v>2487.3024678684501</v>
      </c>
      <c r="BJ57" s="290">
        <v>2331.5246024922853</v>
      </c>
      <c r="BK57" s="290">
        <v>2244.8015548335584</v>
      </c>
      <c r="BL57" s="290">
        <v>2176.7886996602874</v>
      </c>
      <c r="BM57" s="290">
        <v>2107.5274695885637</v>
      </c>
      <c r="BN57" s="290">
        <v>1688.868412037526</v>
      </c>
      <c r="BO57" s="290">
        <v>1788.1664251310121</v>
      </c>
      <c r="BP57" s="290">
        <v>1857.3338017121505</v>
      </c>
      <c r="BQ57" s="290">
        <v>1917.6335239045438</v>
      </c>
      <c r="BR57" s="290">
        <v>2223.3168217817583</v>
      </c>
      <c r="BS57" s="290">
        <v>2358.3482895601351</v>
      </c>
      <c r="BT57" s="290">
        <v>2384.1537002439468</v>
      </c>
      <c r="BU57" s="290">
        <v>2431.6726413731908</v>
      </c>
      <c r="BV57" s="290">
        <v>2562.0586577367958</v>
      </c>
      <c r="BW57" s="290">
        <v>2722.0375895200687</v>
      </c>
      <c r="BX57" s="290">
        <v>2522.4993612400626</v>
      </c>
      <c r="BY57" s="290">
        <v>2766.5343223205514</v>
      </c>
      <c r="BZ57" s="290">
        <v>3039.983733358617</v>
      </c>
      <c r="CA57" s="290">
        <v>3533.0199952885191</v>
      </c>
      <c r="CB57" s="290">
        <v>4040.4844888495031</v>
      </c>
      <c r="CC57" s="290">
        <v>4437.8866611299709</v>
      </c>
      <c r="CD57" s="290">
        <v>4742.2152193627917</v>
      </c>
      <c r="CE57" s="290">
        <v>5017.2597709299325</v>
      </c>
      <c r="CF57" s="319">
        <v>5253.2480695154691</v>
      </c>
    </row>
    <row r="58" spans="1:84" ht="27" customHeight="1">
      <c r="A58" s="295"/>
      <c r="B58" s="296" t="s">
        <v>478</v>
      </c>
      <c r="C58" s="297"/>
      <c r="D58" s="320">
        <v>0</v>
      </c>
      <c r="E58" s="320">
        <v>0</v>
      </c>
      <c r="F58" s="320">
        <v>0</v>
      </c>
      <c r="G58" s="320">
        <v>0</v>
      </c>
      <c r="H58" s="320">
        <v>0</v>
      </c>
      <c r="I58" s="320">
        <v>0</v>
      </c>
      <c r="J58" s="320">
        <v>0</v>
      </c>
      <c r="K58" s="320">
        <v>0</v>
      </c>
      <c r="L58" s="320">
        <v>0</v>
      </c>
      <c r="M58" s="320">
        <v>0</v>
      </c>
      <c r="N58" s="320">
        <v>0</v>
      </c>
      <c r="O58" s="320">
        <v>0</v>
      </c>
      <c r="P58" s="320">
        <v>0</v>
      </c>
      <c r="Q58" s="320">
        <v>0</v>
      </c>
      <c r="R58" s="320">
        <v>0</v>
      </c>
      <c r="S58" s="320">
        <v>0</v>
      </c>
      <c r="T58" s="320">
        <v>0</v>
      </c>
      <c r="U58" s="320">
        <v>0</v>
      </c>
      <c r="V58" s="320">
        <v>0</v>
      </c>
      <c r="W58" s="320">
        <v>0</v>
      </c>
      <c r="X58" s="320">
        <v>0</v>
      </c>
      <c r="Y58" s="320">
        <v>0</v>
      </c>
      <c r="Z58" s="320">
        <v>0</v>
      </c>
      <c r="AA58" s="320">
        <v>0</v>
      </c>
      <c r="AB58" s="320">
        <v>0</v>
      </c>
      <c r="AC58" s="320">
        <v>0</v>
      </c>
      <c r="AD58" s="320">
        <v>0</v>
      </c>
      <c r="AE58" s="320">
        <v>0</v>
      </c>
      <c r="AF58" s="320">
        <v>6.0844805901760175</v>
      </c>
      <c r="AG58" s="320">
        <v>26.35575960847234</v>
      </c>
      <c r="AH58" s="320">
        <v>53.513513356109186</v>
      </c>
      <c r="AI58" s="320">
        <v>58.558646163876077</v>
      </c>
      <c r="AJ58" s="320">
        <v>57.579051831105367</v>
      </c>
      <c r="AK58" s="320">
        <v>59.581382088731189</v>
      </c>
      <c r="AL58" s="320">
        <v>62.427928822914872</v>
      </c>
      <c r="AM58" s="320">
        <v>63.779171755345594</v>
      </c>
      <c r="AN58" s="320">
        <v>60.774664632042288</v>
      </c>
      <c r="AO58" s="320">
        <v>59.234247467630183</v>
      </c>
      <c r="AP58" s="320">
        <v>60.108202861027934</v>
      </c>
      <c r="AQ58" s="320">
        <v>59.092454738753688</v>
      </c>
      <c r="AR58" s="320">
        <v>57.966732012220149</v>
      </c>
      <c r="AS58" s="320">
        <v>57.261495710037785</v>
      </c>
      <c r="AT58" s="320">
        <v>58.398765677682796</v>
      </c>
      <c r="AU58" s="320">
        <v>63.749404934984035</v>
      </c>
      <c r="AV58" s="320">
        <v>473.41717884457876</v>
      </c>
      <c r="AW58" s="320">
        <v>641.23794678052786</v>
      </c>
      <c r="AX58" s="320">
        <v>708.25574253358661</v>
      </c>
      <c r="AY58" s="320">
        <v>822.31460087190953</v>
      </c>
      <c r="AZ58" s="320">
        <v>806.06488675740457</v>
      </c>
      <c r="BA58" s="320">
        <v>888.68300966077607</v>
      </c>
      <c r="BB58" s="320">
        <v>948.41955333188832</v>
      </c>
      <c r="BC58" s="320">
        <v>1002.8395782615607</v>
      </c>
      <c r="BD58" s="320">
        <v>1063.9803646350392</v>
      </c>
      <c r="BE58" s="320">
        <v>1160.9938665663258</v>
      </c>
      <c r="BF58" s="320">
        <v>1284.5180669728468</v>
      </c>
      <c r="BG58" s="320">
        <v>1307.5679881943975</v>
      </c>
      <c r="BH58" s="320">
        <v>1347.1676130972332</v>
      </c>
      <c r="BI58" s="320">
        <v>1438.3948951077291</v>
      </c>
      <c r="BJ58" s="320">
        <v>1475.1290147473533</v>
      </c>
      <c r="BK58" s="320">
        <v>1539.6899126815599</v>
      </c>
      <c r="BL58" s="320">
        <v>1580.6681529487946</v>
      </c>
      <c r="BM58" s="320">
        <v>1681.0674300568257</v>
      </c>
      <c r="BN58" s="320">
        <v>1688.868412037526</v>
      </c>
      <c r="BO58" s="320">
        <v>1788.1664251310121</v>
      </c>
      <c r="BP58" s="320">
        <v>1857.3338017121505</v>
      </c>
      <c r="BQ58" s="320">
        <v>1917.6335239045438</v>
      </c>
      <c r="BR58" s="320">
        <v>2223.3168217817583</v>
      </c>
      <c r="BS58" s="320">
        <v>2358.3482895601351</v>
      </c>
      <c r="BT58" s="320">
        <v>2384.1537002439468</v>
      </c>
      <c r="BU58" s="320">
        <v>2431.6726413731908</v>
      </c>
      <c r="BV58" s="320">
        <v>2562.0586577367958</v>
      </c>
      <c r="BW58" s="320">
        <v>2722.0375895200687</v>
      </c>
      <c r="BX58" s="320">
        <v>2522.4993612400626</v>
      </c>
      <c r="BY58" s="320">
        <v>2766.5343223205514</v>
      </c>
      <c r="BZ58" s="320">
        <v>3039.983733358617</v>
      </c>
      <c r="CA58" s="320">
        <v>3533.0199952885191</v>
      </c>
      <c r="CB58" s="320">
        <v>4040.4844888495031</v>
      </c>
      <c r="CC58" s="320">
        <v>4437.8866611299709</v>
      </c>
      <c r="CD58" s="320">
        <v>4742.2152193627917</v>
      </c>
      <c r="CE58" s="320">
        <v>5017.2597709299325</v>
      </c>
      <c r="CF58" s="321">
        <v>5253.2480695154691</v>
      </c>
    </row>
    <row r="59" spans="1:84" ht="15.6">
      <c r="A59" s="295"/>
      <c r="B59" s="300" t="s">
        <v>278</v>
      </c>
      <c r="C59" s="297"/>
      <c r="D59" s="320">
        <v>0</v>
      </c>
      <c r="E59" s="320">
        <v>0</v>
      </c>
      <c r="F59" s="320">
        <v>0</v>
      </c>
      <c r="G59" s="320">
        <v>0</v>
      </c>
      <c r="H59" s="320">
        <v>0</v>
      </c>
      <c r="I59" s="320">
        <v>0</v>
      </c>
      <c r="J59" s="320">
        <v>0</v>
      </c>
      <c r="K59" s="320">
        <v>0</v>
      </c>
      <c r="L59" s="320">
        <v>0</v>
      </c>
      <c r="M59" s="320">
        <v>0</v>
      </c>
      <c r="N59" s="320">
        <v>0</v>
      </c>
      <c r="O59" s="320">
        <v>0</v>
      </c>
      <c r="P59" s="320">
        <v>0</v>
      </c>
      <c r="Q59" s="320">
        <v>0</v>
      </c>
      <c r="R59" s="320">
        <v>0</v>
      </c>
      <c r="S59" s="320">
        <v>0</v>
      </c>
      <c r="T59" s="320">
        <v>0</v>
      </c>
      <c r="U59" s="320">
        <v>0</v>
      </c>
      <c r="V59" s="320">
        <v>0</v>
      </c>
      <c r="W59" s="320">
        <v>0</v>
      </c>
      <c r="X59" s="320">
        <v>0</v>
      </c>
      <c r="Y59" s="320">
        <v>0</v>
      </c>
      <c r="Z59" s="320">
        <v>0</v>
      </c>
      <c r="AA59" s="320">
        <v>0</v>
      </c>
      <c r="AB59" s="320">
        <v>0</v>
      </c>
      <c r="AC59" s="320">
        <v>0</v>
      </c>
      <c r="AD59" s="320">
        <v>0</v>
      </c>
      <c r="AE59" s="320">
        <v>0</v>
      </c>
      <c r="AF59" s="320">
        <v>0</v>
      </c>
      <c r="AG59" s="320">
        <v>0</v>
      </c>
      <c r="AH59" s="320">
        <v>0</v>
      </c>
      <c r="AI59" s="320">
        <v>0</v>
      </c>
      <c r="AJ59" s="320">
        <v>0</v>
      </c>
      <c r="AK59" s="320">
        <v>0</v>
      </c>
      <c r="AL59" s="320">
        <v>0</v>
      </c>
      <c r="AM59" s="320">
        <v>0</v>
      </c>
      <c r="AN59" s="320">
        <v>0</v>
      </c>
      <c r="AO59" s="320">
        <v>0</v>
      </c>
      <c r="AP59" s="320">
        <v>0</v>
      </c>
      <c r="AQ59" s="320">
        <v>0</v>
      </c>
      <c r="AR59" s="320">
        <v>0</v>
      </c>
      <c r="AS59" s="320">
        <v>0</v>
      </c>
      <c r="AT59" s="320">
        <v>0</v>
      </c>
      <c r="AU59" s="320">
        <v>0</v>
      </c>
      <c r="AV59" s="320">
        <v>469.42679325657332</v>
      </c>
      <c r="AW59" s="320">
        <v>641.23794678052786</v>
      </c>
      <c r="AX59" s="320">
        <v>708.25574253358661</v>
      </c>
      <c r="AY59" s="320">
        <v>822.31460087190953</v>
      </c>
      <c r="AZ59" s="320">
        <v>806.06488675740457</v>
      </c>
      <c r="BA59" s="320">
        <v>888.68300966077607</v>
      </c>
      <c r="BB59" s="320">
        <v>948.41955333188832</v>
      </c>
      <c r="BC59" s="320">
        <v>1002.8395782615607</v>
      </c>
      <c r="BD59" s="320">
        <v>1063.9803646350392</v>
      </c>
      <c r="BE59" s="320">
        <v>1160.9938665663258</v>
      </c>
      <c r="BF59" s="320">
        <v>1284.5180669728468</v>
      </c>
      <c r="BG59" s="320">
        <v>1307.5679881943975</v>
      </c>
      <c r="BH59" s="320">
        <v>1347.1676130972332</v>
      </c>
      <c r="BI59" s="320">
        <v>1438.3948951077291</v>
      </c>
      <c r="BJ59" s="320">
        <v>1475.1290147473533</v>
      </c>
      <c r="BK59" s="320">
        <v>1539.6899126815599</v>
      </c>
      <c r="BL59" s="320">
        <v>1580.6681529487946</v>
      </c>
      <c r="BM59" s="320">
        <v>1681.0674300568257</v>
      </c>
      <c r="BN59" s="320">
        <v>1688.868412037526</v>
      </c>
      <c r="BO59" s="320">
        <v>1788.1664251310121</v>
      </c>
      <c r="BP59" s="320">
        <v>1857.3338017121505</v>
      </c>
      <c r="BQ59" s="320">
        <v>1917.6335239045438</v>
      </c>
      <c r="BR59" s="320">
        <v>2223.3168217817583</v>
      </c>
      <c r="BS59" s="320">
        <v>2358.3482895601351</v>
      </c>
      <c r="BT59" s="320">
        <v>2384.1537002439468</v>
      </c>
      <c r="BU59" s="320">
        <v>2431.6726413731908</v>
      </c>
      <c r="BV59" s="320">
        <v>2562.0586577367958</v>
      </c>
      <c r="BW59" s="320">
        <v>2722.0375895200687</v>
      </c>
      <c r="BX59" s="320">
        <v>2522.4993612400626</v>
      </c>
      <c r="BY59" s="320">
        <v>2766.5343223205514</v>
      </c>
      <c r="BZ59" s="320">
        <v>3039.983733358617</v>
      </c>
      <c r="CA59" s="320">
        <v>3533.0199952885191</v>
      </c>
      <c r="CB59" s="320">
        <v>4040.4844888495031</v>
      </c>
      <c r="CC59" s="320">
        <v>4437.8866611299709</v>
      </c>
      <c r="CD59" s="320">
        <v>4742.2152193627917</v>
      </c>
      <c r="CE59" s="320">
        <v>5017.2597709299325</v>
      </c>
      <c r="CF59" s="321">
        <v>5253.2480695154691</v>
      </c>
    </row>
    <row r="60" spans="1:84" ht="15.6">
      <c r="A60" s="295"/>
      <c r="B60" s="300" t="s">
        <v>302</v>
      </c>
      <c r="C60" s="297"/>
      <c r="D60" s="320">
        <v>0</v>
      </c>
      <c r="E60" s="320">
        <v>0</v>
      </c>
      <c r="F60" s="320">
        <v>0</v>
      </c>
      <c r="G60" s="320">
        <v>0</v>
      </c>
      <c r="H60" s="320">
        <v>0</v>
      </c>
      <c r="I60" s="320">
        <v>0</v>
      </c>
      <c r="J60" s="320">
        <v>0</v>
      </c>
      <c r="K60" s="320">
        <v>0</v>
      </c>
      <c r="L60" s="320">
        <v>0</v>
      </c>
      <c r="M60" s="320">
        <v>0</v>
      </c>
      <c r="N60" s="320">
        <v>0</v>
      </c>
      <c r="O60" s="320">
        <v>0</v>
      </c>
      <c r="P60" s="320">
        <v>0</v>
      </c>
      <c r="Q60" s="320">
        <v>0</v>
      </c>
      <c r="R60" s="320">
        <v>0</v>
      </c>
      <c r="S60" s="320">
        <v>0</v>
      </c>
      <c r="T60" s="320">
        <v>0</v>
      </c>
      <c r="U60" s="320">
        <v>0</v>
      </c>
      <c r="V60" s="320">
        <v>0</v>
      </c>
      <c r="W60" s="320">
        <v>0</v>
      </c>
      <c r="X60" s="320">
        <v>0</v>
      </c>
      <c r="Y60" s="320">
        <v>0</v>
      </c>
      <c r="Z60" s="320">
        <v>0</v>
      </c>
      <c r="AA60" s="320">
        <v>0</v>
      </c>
      <c r="AB60" s="320">
        <v>0</v>
      </c>
      <c r="AC60" s="320">
        <v>0</v>
      </c>
      <c r="AD60" s="320">
        <v>0</v>
      </c>
      <c r="AE60" s="320">
        <v>0</v>
      </c>
      <c r="AF60" s="320">
        <v>6.0844805901760175</v>
      </c>
      <c r="AG60" s="320">
        <v>26.35575960847234</v>
      </c>
      <c r="AH60" s="320">
        <v>53.513513356109186</v>
      </c>
      <c r="AI60" s="320">
        <v>58.558646163876077</v>
      </c>
      <c r="AJ60" s="320">
        <v>57.579051831105367</v>
      </c>
      <c r="AK60" s="320">
        <v>59.581382088731189</v>
      </c>
      <c r="AL60" s="320">
        <v>62.427928822914872</v>
      </c>
      <c r="AM60" s="320">
        <v>63.779171755345594</v>
      </c>
      <c r="AN60" s="320">
        <v>60.774664632042288</v>
      </c>
      <c r="AO60" s="320">
        <v>59.234247467630183</v>
      </c>
      <c r="AP60" s="320">
        <v>60.108202861027934</v>
      </c>
      <c r="AQ60" s="320">
        <v>59.092454738753688</v>
      </c>
      <c r="AR60" s="320">
        <v>57.966732012220149</v>
      </c>
      <c r="AS60" s="320">
        <v>57.261495710037785</v>
      </c>
      <c r="AT60" s="320">
        <v>58.398765677682796</v>
      </c>
      <c r="AU60" s="320">
        <v>63.749404934984035</v>
      </c>
      <c r="AV60" s="320">
        <v>3.9903855880053856</v>
      </c>
      <c r="AW60" s="320">
        <v>0</v>
      </c>
      <c r="AX60" s="320">
        <v>0</v>
      </c>
      <c r="AY60" s="320">
        <v>0</v>
      </c>
      <c r="AZ60" s="320">
        <v>0</v>
      </c>
      <c r="BA60" s="320">
        <v>0</v>
      </c>
      <c r="BB60" s="320">
        <v>0</v>
      </c>
      <c r="BC60" s="320">
        <v>0</v>
      </c>
      <c r="BD60" s="320">
        <v>0</v>
      </c>
      <c r="BE60" s="320">
        <v>0</v>
      </c>
      <c r="BF60" s="320">
        <v>0</v>
      </c>
      <c r="BG60" s="320">
        <v>0</v>
      </c>
      <c r="BH60" s="320">
        <v>0</v>
      </c>
      <c r="BI60" s="320">
        <v>0</v>
      </c>
      <c r="BJ60" s="320">
        <v>0</v>
      </c>
      <c r="BK60" s="320">
        <v>0</v>
      </c>
      <c r="BL60" s="320">
        <v>0</v>
      </c>
      <c r="BM60" s="320">
        <v>0</v>
      </c>
      <c r="BN60" s="320">
        <v>0</v>
      </c>
      <c r="BO60" s="320">
        <v>0</v>
      </c>
      <c r="BP60" s="320">
        <v>0</v>
      </c>
      <c r="BQ60" s="320">
        <v>0</v>
      </c>
      <c r="BR60" s="320">
        <v>0</v>
      </c>
      <c r="BS60" s="320">
        <v>0</v>
      </c>
      <c r="BT60" s="320">
        <v>0</v>
      </c>
      <c r="BU60" s="320">
        <v>0</v>
      </c>
      <c r="BV60" s="320">
        <v>0</v>
      </c>
      <c r="BW60" s="320">
        <v>0</v>
      </c>
      <c r="BX60" s="320">
        <v>0</v>
      </c>
      <c r="BY60" s="320">
        <v>0</v>
      </c>
      <c r="BZ60" s="320">
        <v>0</v>
      </c>
      <c r="CA60" s="320">
        <v>0</v>
      </c>
      <c r="CB60" s="320">
        <v>0</v>
      </c>
      <c r="CC60" s="320">
        <v>0</v>
      </c>
      <c r="CD60" s="320">
        <v>0</v>
      </c>
      <c r="CE60" s="320">
        <v>0</v>
      </c>
      <c r="CF60" s="321">
        <v>0</v>
      </c>
    </row>
    <row r="61" spans="1:84" ht="27" customHeight="1">
      <c r="A61" s="295"/>
      <c r="B61" s="296" t="s">
        <v>510</v>
      </c>
      <c r="C61" s="297"/>
      <c r="D61" s="320">
        <v>0</v>
      </c>
      <c r="E61" s="320">
        <v>0</v>
      </c>
      <c r="F61" s="320">
        <v>0</v>
      </c>
      <c r="G61" s="320">
        <v>0</v>
      </c>
      <c r="H61" s="320">
        <v>0</v>
      </c>
      <c r="I61" s="320">
        <v>0</v>
      </c>
      <c r="J61" s="320">
        <v>0</v>
      </c>
      <c r="K61" s="320">
        <v>0</v>
      </c>
      <c r="L61" s="320">
        <v>0</v>
      </c>
      <c r="M61" s="320">
        <v>0</v>
      </c>
      <c r="N61" s="320">
        <v>0</v>
      </c>
      <c r="O61" s="320">
        <v>0</v>
      </c>
      <c r="P61" s="320">
        <v>0</v>
      </c>
      <c r="Q61" s="320">
        <v>0</v>
      </c>
      <c r="R61" s="320">
        <v>0</v>
      </c>
      <c r="S61" s="320">
        <v>0</v>
      </c>
      <c r="T61" s="320">
        <v>0</v>
      </c>
      <c r="U61" s="320">
        <v>0</v>
      </c>
      <c r="V61" s="320">
        <v>0</v>
      </c>
      <c r="W61" s="320">
        <v>0</v>
      </c>
      <c r="X61" s="320">
        <v>0</v>
      </c>
      <c r="Y61" s="320">
        <v>0</v>
      </c>
      <c r="Z61" s="320">
        <v>0</v>
      </c>
      <c r="AA61" s="320">
        <v>0</v>
      </c>
      <c r="AB61" s="320">
        <v>0</v>
      </c>
      <c r="AC61" s="320">
        <v>0</v>
      </c>
      <c r="AD61" s="320">
        <v>0</v>
      </c>
      <c r="AE61" s="320">
        <v>0</v>
      </c>
      <c r="AF61" s="320">
        <v>0</v>
      </c>
      <c r="AG61" s="320">
        <v>0</v>
      </c>
      <c r="AH61" s="320">
        <v>44.162797750078269</v>
      </c>
      <c r="AI61" s="320">
        <v>42.345512965637042</v>
      </c>
      <c r="AJ61" s="320">
        <v>40.053980538008005</v>
      </c>
      <c r="AK61" s="320">
        <v>45.994232828381541</v>
      </c>
      <c r="AL61" s="320">
        <v>48.925543694707208</v>
      </c>
      <c r="AM61" s="320">
        <v>64.861389780592447</v>
      </c>
      <c r="AN61" s="320">
        <v>67.434597725961424</v>
      </c>
      <c r="AO61" s="320">
        <v>79.516556187346197</v>
      </c>
      <c r="AP61" s="320">
        <v>95.401287731210601</v>
      </c>
      <c r="AQ61" s="320">
        <v>106.53105021957948</v>
      </c>
      <c r="AR61" s="320">
        <v>153.20001947261341</v>
      </c>
      <c r="AS61" s="320">
        <v>211.58456604835294</v>
      </c>
      <c r="AT61" s="320">
        <v>233.12273889474326</v>
      </c>
      <c r="AU61" s="320">
        <v>367.38258343222043</v>
      </c>
      <c r="AV61" s="320">
        <v>517.87200772982612</v>
      </c>
      <c r="AW61" s="320">
        <v>643.32655172802197</v>
      </c>
      <c r="AX61" s="320">
        <v>584.06707312604794</v>
      </c>
      <c r="AY61" s="320">
        <v>657.17809153073654</v>
      </c>
      <c r="AZ61" s="320">
        <v>697.99745286132656</v>
      </c>
      <c r="BA61" s="320">
        <v>747.05777594417498</v>
      </c>
      <c r="BB61" s="320">
        <v>772.99586529886733</v>
      </c>
      <c r="BC61" s="320">
        <v>893.60579550074704</v>
      </c>
      <c r="BD61" s="320">
        <v>1131.3108482840082</v>
      </c>
      <c r="BE61" s="320">
        <v>1314.1869052985198</v>
      </c>
      <c r="BF61" s="320">
        <v>1462.8133472500954</v>
      </c>
      <c r="BG61" s="320">
        <v>1520.2526985780714</v>
      </c>
      <c r="BH61" s="320">
        <v>1370.3308978780838</v>
      </c>
      <c r="BI61" s="320">
        <v>1048.9075727607205</v>
      </c>
      <c r="BJ61" s="320">
        <v>856.39558774493196</v>
      </c>
      <c r="BK61" s="320">
        <v>705.11164215199847</v>
      </c>
      <c r="BL61" s="320">
        <v>596.12054671149281</v>
      </c>
      <c r="BM61" s="320">
        <v>426.46003953173778</v>
      </c>
      <c r="BN61" s="320">
        <v>0</v>
      </c>
      <c r="BO61" s="320">
        <v>0</v>
      </c>
      <c r="BP61" s="320">
        <v>0</v>
      </c>
      <c r="BQ61" s="320">
        <v>0</v>
      </c>
      <c r="BR61" s="320">
        <v>0</v>
      </c>
      <c r="BS61" s="320">
        <v>0</v>
      </c>
      <c r="BT61" s="320">
        <v>0</v>
      </c>
      <c r="BU61" s="320">
        <v>0</v>
      </c>
      <c r="BV61" s="320">
        <v>0</v>
      </c>
      <c r="BW61" s="320">
        <v>0</v>
      </c>
      <c r="BX61" s="320">
        <v>0</v>
      </c>
      <c r="BY61" s="320">
        <v>0</v>
      </c>
      <c r="BZ61" s="320">
        <v>0</v>
      </c>
      <c r="CA61" s="320">
        <v>0</v>
      </c>
      <c r="CB61" s="320">
        <v>0</v>
      </c>
      <c r="CC61" s="320">
        <v>0</v>
      </c>
      <c r="CD61" s="320">
        <v>0</v>
      </c>
      <c r="CE61" s="320">
        <v>0</v>
      </c>
      <c r="CF61" s="321">
        <v>0</v>
      </c>
    </row>
    <row r="62" spans="1:84" ht="27" customHeight="1">
      <c r="A62" s="295"/>
      <c r="B62" s="293" t="s">
        <v>511</v>
      </c>
      <c r="C62" s="297"/>
      <c r="D62" s="290">
        <v>0</v>
      </c>
      <c r="E62" s="290">
        <v>0</v>
      </c>
      <c r="F62" s="290">
        <v>0</v>
      </c>
      <c r="G62" s="290">
        <v>0</v>
      </c>
      <c r="H62" s="290">
        <v>0</v>
      </c>
      <c r="I62" s="290">
        <v>0</v>
      </c>
      <c r="J62" s="290">
        <v>0</v>
      </c>
      <c r="K62" s="290">
        <v>0</v>
      </c>
      <c r="L62" s="290">
        <v>0</v>
      </c>
      <c r="M62" s="290">
        <v>0</v>
      </c>
      <c r="N62" s="290">
        <v>0</v>
      </c>
      <c r="O62" s="290">
        <v>0</v>
      </c>
      <c r="P62" s="290">
        <v>0</v>
      </c>
      <c r="Q62" s="290">
        <v>0</v>
      </c>
      <c r="R62" s="290">
        <v>0</v>
      </c>
      <c r="S62" s="290">
        <v>0</v>
      </c>
      <c r="T62" s="290">
        <v>0</v>
      </c>
      <c r="U62" s="290">
        <v>0</v>
      </c>
      <c r="V62" s="290">
        <v>0</v>
      </c>
      <c r="W62" s="290">
        <v>0</v>
      </c>
      <c r="X62" s="290">
        <v>0</v>
      </c>
      <c r="Y62" s="290">
        <v>0</v>
      </c>
      <c r="Z62" s="290">
        <v>45.135336313554902</v>
      </c>
      <c r="AA62" s="290">
        <v>43.460949329176309</v>
      </c>
      <c r="AB62" s="290">
        <v>40.053911436230642</v>
      </c>
      <c r="AC62" s="290">
        <v>38.08963126422379</v>
      </c>
      <c r="AD62" s="290">
        <v>36.931778297420543</v>
      </c>
      <c r="AE62" s="290">
        <v>33.913048500581858</v>
      </c>
      <c r="AF62" s="290">
        <v>84.688443869861544</v>
      </c>
      <c r="AG62" s="290">
        <v>132.60580581737619</v>
      </c>
      <c r="AH62" s="290">
        <v>11215.796186879847</v>
      </c>
      <c r="AI62" s="290">
        <v>10515.118727444975</v>
      </c>
      <c r="AJ62" s="290">
        <v>9940.569020171939</v>
      </c>
      <c r="AK62" s="290">
        <v>10413.235434840601</v>
      </c>
      <c r="AL62" s="290">
        <v>10571.546655949269</v>
      </c>
      <c r="AM62" s="290">
        <v>10533.61271982102</v>
      </c>
      <c r="AN62" s="290">
        <v>11275.215958521427</v>
      </c>
      <c r="AO62" s="290">
        <v>11733.653465630839</v>
      </c>
      <c r="AP62" s="290">
        <v>12530.015226556012</v>
      </c>
      <c r="AQ62" s="290">
        <v>13002.618236298846</v>
      </c>
      <c r="AR62" s="290">
        <v>13403.082858044301</v>
      </c>
      <c r="AS62" s="290">
        <v>13975.348988350133</v>
      </c>
      <c r="AT62" s="290">
        <v>14934.206747408196</v>
      </c>
      <c r="AU62" s="290">
        <v>17523.500970068955</v>
      </c>
      <c r="AV62" s="290">
        <v>21163.583691859174</v>
      </c>
      <c r="AW62" s="290">
        <v>24475.679833487404</v>
      </c>
      <c r="AX62" s="290">
        <v>27197.635108911913</v>
      </c>
      <c r="AY62" s="290">
        <v>30576.297254765232</v>
      </c>
      <c r="AZ62" s="290">
        <v>31312.167045885275</v>
      </c>
      <c r="BA62" s="290">
        <v>31989.126347330195</v>
      </c>
      <c r="BB62" s="290">
        <v>32205.103255472597</v>
      </c>
      <c r="BC62" s="290">
        <v>31892.906224806771</v>
      </c>
      <c r="BD62" s="290">
        <v>32923.402018426459</v>
      </c>
      <c r="BE62" s="290">
        <v>33942.574420864163</v>
      </c>
      <c r="BF62" s="290">
        <v>34287.460148320577</v>
      </c>
      <c r="BG62" s="290">
        <v>34268.412677678913</v>
      </c>
      <c r="BH62" s="290">
        <v>33587.941333313109</v>
      </c>
      <c r="BI62" s="290">
        <v>33461.408490472837</v>
      </c>
      <c r="BJ62" s="290">
        <v>33531.284885167159</v>
      </c>
      <c r="BK62" s="290">
        <v>34563.187776594721</v>
      </c>
      <c r="BL62" s="290">
        <v>35264.019230202895</v>
      </c>
      <c r="BM62" s="290">
        <v>37726.661514412917</v>
      </c>
      <c r="BN62" s="290">
        <v>38634.743026648139</v>
      </c>
      <c r="BO62" s="290">
        <v>39618.993388991308</v>
      </c>
      <c r="BP62" s="290">
        <v>40565.993111344942</v>
      </c>
      <c r="BQ62" s="290">
        <v>40786.624674108978</v>
      </c>
      <c r="BR62" s="290">
        <v>43516.214677061434</v>
      </c>
      <c r="BS62" s="290">
        <v>46339.351554007822</v>
      </c>
      <c r="BT62" s="290">
        <v>46432.280446976562</v>
      </c>
      <c r="BU62" s="290">
        <v>48465.38760612793</v>
      </c>
      <c r="BV62" s="290">
        <v>49020.342486574889</v>
      </c>
      <c r="BW62" s="290">
        <v>50551.305907382761</v>
      </c>
      <c r="BX62" s="290">
        <v>50839.763139732109</v>
      </c>
      <c r="BY62" s="290">
        <v>55446.073463259061</v>
      </c>
      <c r="BZ62" s="290">
        <v>56352.438921841866</v>
      </c>
      <c r="CA62" s="290">
        <v>61466.555093728821</v>
      </c>
      <c r="CB62" s="290">
        <v>68700.78148875339</v>
      </c>
      <c r="CC62" s="290">
        <v>72249.855386941534</v>
      </c>
      <c r="CD62" s="290">
        <v>74553.622934662824</v>
      </c>
      <c r="CE62" s="290">
        <v>76779.001437058658</v>
      </c>
      <c r="CF62" s="319">
        <v>78288.949689344969</v>
      </c>
    </row>
    <row r="63" spans="1:84" ht="27" customHeight="1">
      <c r="A63" s="295"/>
      <c r="B63" s="296" t="s">
        <v>478</v>
      </c>
      <c r="C63" s="297"/>
      <c r="D63" s="320">
        <v>0</v>
      </c>
      <c r="E63" s="320">
        <v>0</v>
      </c>
      <c r="F63" s="320">
        <v>0</v>
      </c>
      <c r="G63" s="320">
        <v>0</v>
      </c>
      <c r="H63" s="320">
        <v>0</v>
      </c>
      <c r="I63" s="320">
        <v>0</v>
      </c>
      <c r="J63" s="320">
        <v>0</v>
      </c>
      <c r="K63" s="320">
        <v>0</v>
      </c>
      <c r="L63" s="320">
        <v>0</v>
      </c>
      <c r="M63" s="320">
        <v>0</v>
      </c>
      <c r="N63" s="320">
        <v>0</v>
      </c>
      <c r="O63" s="320">
        <v>0</v>
      </c>
      <c r="P63" s="320">
        <v>0</v>
      </c>
      <c r="Q63" s="320">
        <v>0</v>
      </c>
      <c r="R63" s="320">
        <v>0</v>
      </c>
      <c r="S63" s="320">
        <v>0</v>
      </c>
      <c r="T63" s="320">
        <v>0</v>
      </c>
      <c r="U63" s="320">
        <v>0</v>
      </c>
      <c r="V63" s="320">
        <v>0</v>
      </c>
      <c r="W63" s="320">
        <v>0</v>
      </c>
      <c r="X63" s="320">
        <v>0</v>
      </c>
      <c r="Y63" s="320">
        <v>0</v>
      </c>
      <c r="Z63" s="320">
        <v>0</v>
      </c>
      <c r="AA63" s="320">
        <v>0</v>
      </c>
      <c r="AB63" s="320">
        <v>0</v>
      </c>
      <c r="AC63" s="320">
        <v>0</v>
      </c>
      <c r="AD63" s="320">
        <v>0</v>
      </c>
      <c r="AE63" s="320">
        <v>0</v>
      </c>
      <c r="AF63" s="320">
        <v>54.926829292800036</v>
      </c>
      <c r="AG63" s="320">
        <v>103.16847888666351</v>
      </c>
      <c r="AH63" s="320">
        <v>222.82950445289615</v>
      </c>
      <c r="AI63" s="320">
        <v>326.27019936928588</v>
      </c>
      <c r="AJ63" s="320">
        <v>407.94335309113995</v>
      </c>
      <c r="AK63" s="320">
        <v>488.59123214958612</v>
      </c>
      <c r="AL63" s="320">
        <v>603.9642871189568</v>
      </c>
      <c r="AM63" s="320">
        <v>728.56122341328262</v>
      </c>
      <c r="AN63" s="320">
        <v>787.37781531393796</v>
      </c>
      <c r="AO63" s="320">
        <v>860.01649548563853</v>
      </c>
      <c r="AP63" s="320">
        <v>980.93426013147507</v>
      </c>
      <c r="AQ63" s="320">
        <v>1052.1511951269988</v>
      </c>
      <c r="AR63" s="320">
        <v>1090.974872446259</v>
      </c>
      <c r="AS63" s="320">
        <v>1126.0363948398167</v>
      </c>
      <c r="AT63" s="320">
        <v>1168.9476757749851</v>
      </c>
      <c r="AU63" s="320">
        <v>1310.2430541079148</v>
      </c>
      <c r="AV63" s="320">
        <v>2589.0550803921387</v>
      </c>
      <c r="AW63" s="320">
        <v>3424.6225036678557</v>
      </c>
      <c r="AX63" s="320">
        <v>3760.4257859675204</v>
      </c>
      <c r="AY63" s="320">
        <v>4430.1592704551158</v>
      </c>
      <c r="AZ63" s="320">
        <v>5168.1761848450678</v>
      </c>
      <c r="BA63" s="320">
        <v>5622.7068521183783</v>
      </c>
      <c r="BB63" s="320">
        <v>5846.2846317411022</v>
      </c>
      <c r="BC63" s="320">
        <v>6035.4083109829708</v>
      </c>
      <c r="BD63" s="320">
        <v>6291.7675297443066</v>
      </c>
      <c r="BE63" s="320">
        <v>6655.7320790365302</v>
      </c>
      <c r="BF63" s="320">
        <v>6918.2004700253847</v>
      </c>
      <c r="BG63" s="320">
        <v>7231.3636735240489</v>
      </c>
      <c r="BH63" s="320">
        <v>7403.8820605518113</v>
      </c>
      <c r="BI63" s="320">
        <v>7582.6081145851595</v>
      </c>
      <c r="BJ63" s="320">
        <v>7769.2521827170349</v>
      </c>
      <c r="BK63" s="320">
        <v>8096.6929913572721</v>
      </c>
      <c r="BL63" s="320">
        <v>8289.2022471160963</v>
      </c>
      <c r="BM63" s="320">
        <v>8852.0625709641081</v>
      </c>
      <c r="BN63" s="320">
        <v>8935.8267063772728</v>
      </c>
      <c r="BO63" s="320">
        <v>9384.4915279618708</v>
      </c>
      <c r="BP63" s="320">
        <v>9909.394310088428</v>
      </c>
      <c r="BQ63" s="320">
        <v>10062.282112214863</v>
      </c>
      <c r="BR63" s="320">
        <v>11021.676621506685</v>
      </c>
      <c r="BS63" s="320">
        <v>12235.059949414815</v>
      </c>
      <c r="BT63" s="320">
        <v>12413.986293533715</v>
      </c>
      <c r="BU63" s="320">
        <v>13992.294789844986</v>
      </c>
      <c r="BV63" s="320">
        <v>14546.791880196452</v>
      </c>
      <c r="BW63" s="320">
        <v>15174.904699141896</v>
      </c>
      <c r="BX63" s="320">
        <v>14236.115439987172</v>
      </c>
      <c r="BY63" s="320">
        <v>15531.620565076568</v>
      </c>
      <c r="BZ63" s="320">
        <v>16673.651372719462</v>
      </c>
      <c r="CA63" s="320">
        <v>18766.338122737274</v>
      </c>
      <c r="CB63" s="320">
        <v>21427.874050619801</v>
      </c>
      <c r="CC63" s="320">
        <v>23104.745660134373</v>
      </c>
      <c r="CD63" s="320">
        <v>24419.921985796351</v>
      </c>
      <c r="CE63" s="320">
        <v>25811.553822642058</v>
      </c>
      <c r="CF63" s="321">
        <v>26643.95507678475</v>
      </c>
    </row>
    <row r="64" spans="1:84" ht="15.6">
      <c r="A64" s="295"/>
      <c r="B64" s="300" t="s">
        <v>266</v>
      </c>
      <c r="C64" s="297"/>
      <c r="D64" s="320">
        <v>0</v>
      </c>
      <c r="E64" s="320">
        <v>0</v>
      </c>
      <c r="F64" s="320">
        <v>0</v>
      </c>
      <c r="G64" s="320">
        <v>0</v>
      </c>
      <c r="H64" s="320">
        <v>0</v>
      </c>
      <c r="I64" s="320">
        <v>0</v>
      </c>
      <c r="J64" s="320">
        <v>0</v>
      </c>
      <c r="K64" s="320">
        <v>0</v>
      </c>
      <c r="L64" s="320">
        <v>0</v>
      </c>
      <c r="M64" s="320">
        <v>0</v>
      </c>
      <c r="N64" s="320">
        <v>0</v>
      </c>
      <c r="O64" s="320">
        <v>0</v>
      </c>
      <c r="P64" s="320">
        <v>0</v>
      </c>
      <c r="Q64" s="320">
        <v>0</v>
      </c>
      <c r="R64" s="320">
        <v>0</v>
      </c>
      <c r="S64" s="320">
        <v>0</v>
      </c>
      <c r="T64" s="320">
        <v>0</v>
      </c>
      <c r="U64" s="320">
        <v>0</v>
      </c>
      <c r="V64" s="320">
        <v>0</v>
      </c>
      <c r="W64" s="320">
        <v>0</v>
      </c>
      <c r="X64" s="320">
        <v>0</v>
      </c>
      <c r="Y64" s="320">
        <v>0</v>
      </c>
      <c r="Z64" s="320">
        <v>0</v>
      </c>
      <c r="AA64" s="320">
        <v>0</v>
      </c>
      <c r="AB64" s="320">
        <v>0</v>
      </c>
      <c r="AC64" s="320">
        <v>0</v>
      </c>
      <c r="AD64" s="320">
        <v>0</v>
      </c>
      <c r="AE64" s="320">
        <v>0</v>
      </c>
      <c r="AF64" s="320">
        <v>0</v>
      </c>
      <c r="AG64" s="320">
        <v>0</v>
      </c>
      <c r="AH64" s="320">
        <v>0</v>
      </c>
      <c r="AI64" s="320">
        <v>0</v>
      </c>
      <c r="AJ64" s="320">
        <v>0</v>
      </c>
      <c r="AK64" s="320">
        <v>0</v>
      </c>
      <c r="AL64" s="320">
        <v>0</v>
      </c>
      <c r="AM64" s="320">
        <v>0</v>
      </c>
      <c r="AN64" s="320">
        <v>0</v>
      </c>
      <c r="AO64" s="320">
        <v>0</v>
      </c>
      <c r="AP64" s="320">
        <v>0</v>
      </c>
      <c r="AQ64" s="320">
        <v>0</v>
      </c>
      <c r="AR64" s="320">
        <v>0</v>
      </c>
      <c r="AS64" s="320">
        <v>0</v>
      </c>
      <c r="AT64" s="320">
        <v>0</v>
      </c>
      <c r="AU64" s="320">
        <v>0</v>
      </c>
      <c r="AV64" s="320">
        <v>0</v>
      </c>
      <c r="AW64" s="320">
        <v>0</v>
      </c>
      <c r="AX64" s="320">
        <v>0</v>
      </c>
      <c r="AY64" s="320">
        <v>0</v>
      </c>
      <c r="AZ64" s="320">
        <v>0</v>
      </c>
      <c r="BA64" s="320">
        <v>0</v>
      </c>
      <c r="BB64" s="320">
        <v>0</v>
      </c>
      <c r="BC64" s="320">
        <v>0</v>
      </c>
      <c r="BD64" s="320">
        <v>0</v>
      </c>
      <c r="BE64" s="320">
        <v>0</v>
      </c>
      <c r="BF64" s="320">
        <v>0</v>
      </c>
      <c r="BG64" s="320">
        <v>0</v>
      </c>
      <c r="BH64" s="320">
        <v>0</v>
      </c>
      <c r="BI64" s="320">
        <v>0</v>
      </c>
      <c r="BJ64" s="320">
        <v>0</v>
      </c>
      <c r="BK64" s="320">
        <v>0</v>
      </c>
      <c r="BL64" s="320">
        <v>0</v>
      </c>
      <c r="BM64" s="320">
        <v>0</v>
      </c>
      <c r="BN64" s="320">
        <v>0</v>
      </c>
      <c r="BO64" s="320">
        <v>0</v>
      </c>
      <c r="BP64" s="320">
        <v>0</v>
      </c>
      <c r="BQ64" s="320">
        <v>6.2495270706148123</v>
      </c>
      <c r="BR64" s="320">
        <v>7.8198005232161609</v>
      </c>
      <c r="BS64" s="320">
        <v>8.9152441534238367</v>
      </c>
      <c r="BT64" s="320">
        <v>9.2356226375172881</v>
      </c>
      <c r="BU64" s="320">
        <v>10.17315189678502</v>
      </c>
      <c r="BV64" s="320">
        <v>11.086603312142101</v>
      </c>
      <c r="BW64" s="320">
        <v>11.886551931463787</v>
      </c>
      <c r="BX64" s="320">
        <v>11.99096937982408</v>
      </c>
      <c r="BY64" s="320">
        <v>14.587790069274259</v>
      </c>
      <c r="BZ64" s="320">
        <v>17.598477641324038</v>
      </c>
      <c r="CA64" s="320">
        <v>19.842678718337968</v>
      </c>
      <c r="CB64" s="320">
        <v>23.900107696142648</v>
      </c>
      <c r="CC64" s="320">
        <v>26.678498100088259</v>
      </c>
      <c r="CD64" s="320">
        <v>29.074938370957003</v>
      </c>
      <c r="CE64" s="320">
        <v>31.448346249242395</v>
      </c>
      <c r="CF64" s="321">
        <v>33.723823969116189</v>
      </c>
    </row>
    <row r="65" spans="1:84" ht="15.6">
      <c r="A65" s="295"/>
      <c r="B65" s="300" t="s">
        <v>278</v>
      </c>
      <c r="C65" s="297"/>
      <c r="D65" s="320">
        <v>0</v>
      </c>
      <c r="E65" s="320">
        <v>0</v>
      </c>
      <c r="F65" s="320">
        <v>0</v>
      </c>
      <c r="G65" s="320">
        <v>0</v>
      </c>
      <c r="H65" s="320">
        <v>0</v>
      </c>
      <c r="I65" s="320">
        <v>0</v>
      </c>
      <c r="J65" s="320">
        <v>0</v>
      </c>
      <c r="K65" s="320">
        <v>0</v>
      </c>
      <c r="L65" s="320">
        <v>0</v>
      </c>
      <c r="M65" s="320">
        <v>0</v>
      </c>
      <c r="N65" s="320">
        <v>0</v>
      </c>
      <c r="O65" s="320">
        <v>0</v>
      </c>
      <c r="P65" s="320">
        <v>0</v>
      </c>
      <c r="Q65" s="320">
        <v>0</v>
      </c>
      <c r="R65" s="320">
        <v>0</v>
      </c>
      <c r="S65" s="320">
        <v>0</v>
      </c>
      <c r="T65" s="320">
        <v>0</v>
      </c>
      <c r="U65" s="320">
        <v>0</v>
      </c>
      <c r="V65" s="320">
        <v>0</v>
      </c>
      <c r="W65" s="320">
        <v>0</v>
      </c>
      <c r="X65" s="320">
        <v>0</v>
      </c>
      <c r="Y65" s="320">
        <v>0</v>
      </c>
      <c r="Z65" s="320">
        <v>0</v>
      </c>
      <c r="AA65" s="320">
        <v>0</v>
      </c>
      <c r="AB65" s="320">
        <v>0</v>
      </c>
      <c r="AC65" s="320">
        <v>0</v>
      </c>
      <c r="AD65" s="320">
        <v>0</v>
      </c>
      <c r="AE65" s="320">
        <v>0</v>
      </c>
      <c r="AF65" s="320">
        <v>0</v>
      </c>
      <c r="AG65" s="320">
        <v>0</v>
      </c>
      <c r="AH65" s="320">
        <v>0</v>
      </c>
      <c r="AI65" s="320">
        <v>0</v>
      </c>
      <c r="AJ65" s="320">
        <v>0</v>
      </c>
      <c r="AK65" s="320">
        <v>0</v>
      </c>
      <c r="AL65" s="320">
        <v>0</v>
      </c>
      <c r="AM65" s="320">
        <v>0</v>
      </c>
      <c r="AN65" s="320">
        <v>0</v>
      </c>
      <c r="AO65" s="320">
        <v>0</v>
      </c>
      <c r="AP65" s="320">
        <v>0</v>
      </c>
      <c r="AQ65" s="320">
        <v>0</v>
      </c>
      <c r="AR65" s="320">
        <v>0</v>
      </c>
      <c r="AS65" s="320">
        <v>0</v>
      </c>
      <c r="AT65" s="320">
        <v>0</v>
      </c>
      <c r="AU65" s="320">
        <v>0</v>
      </c>
      <c r="AV65" s="320">
        <v>2507.0405893513421</v>
      </c>
      <c r="AW65" s="320">
        <v>3424.6225036678557</v>
      </c>
      <c r="AX65" s="320">
        <v>3760.4257859675204</v>
      </c>
      <c r="AY65" s="320">
        <v>4430.1592704551158</v>
      </c>
      <c r="AZ65" s="320">
        <v>5168.1761848450678</v>
      </c>
      <c r="BA65" s="320">
        <v>5622.7068521183783</v>
      </c>
      <c r="BB65" s="320">
        <v>5846.2846317411022</v>
      </c>
      <c r="BC65" s="320">
        <v>6035.4083109829708</v>
      </c>
      <c r="BD65" s="320">
        <v>6291.7675297443066</v>
      </c>
      <c r="BE65" s="320">
        <v>6655.7320790365302</v>
      </c>
      <c r="BF65" s="320">
        <v>6918.2004700253847</v>
      </c>
      <c r="BG65" s="320">
        <v>7231.3636735240489</v>
      </c>
      <c r="BH65" s="320">
        <v>7403.8820605518113</v>
      </c>
      <c r="BI65" s="320">
        <v>7582.6081145851595</v>
      </c>
      <c r="BJ65" s="320">
        <v>7769.2521827170349</v>
      </c>
      <c r="BK65" s="320">
        <v>8096.6929913572721</v>
      </c>
      <c r="BL65" s="320">
        <v>8289.2022471160963</v>
      </c>
      <c r="BM65" s="320">
        <v>8852.0625709641081</v>
      </c>
      <c r="BN65" s="320">
        <v>8935.8267063772728</v>
      </c>
      <c r="BO65" s="320">
        <v>9384.4915279618708</v>
      </c>
      <c r="BP65" s="320">
        <v>9909.394310088428</v>
      </c>
      <c r="BQ65" s="320">
        <v>9865.1483900759486</v>
      </c>
      <c r="BR65" s="320">
        <v>9154.4625740321262</v>
      </c>
      <c r="BS65" s="320">
        <v>8524.9337267813789</v>
      </c>
      <c r="BT65" s="320">
        <v>6457.9225476202237</v>
      </c>
      <c r="BU65" s="320">
        <v>4420.0881432960887</v>
      </c>
      <c r="BV65" s="320">
        <v>3013.4310959480349</v>
      </c>
      <c r="BW65" s="320">
        <v>1920.7541136321609</v>
      </c>
      <c r="BX65" s="320">
        <v>980.65418335097149</v>
      </c>
      <c r="BY65" s="320">
        <v>909.97613542136185</v>
      </c>
      <c r="BZ65" s="320">
        <v>818.8715368884499</v>
      </c>
      <c r="CA65" s="320">
        <v>785.69197144159648</v>
      </c>
      <c r="CB65" s="320">
        <v>757.43518258254562</v>
      </c>
      <c r="CC65" s="320">
        <v>710.84503268346577</v>
      </c>
      <c r="CD65" s="320">
        <v>655.56245032525965</v>
      </c>
      <c r="CE65" s="320">
        <v>615.7831215294641</v>
      </c>
      <c r="CF65" s="321">
        <v>497.02298433682734</v>
      </c>
    </row>
    <row r="66" spans="1:84" ht="15.6">
      <c r="A66" s="295"/>
      <c r="B66" s="300" t="s">
        <v>302</v>
      </c>
      <c r="C66" s="297"/>
      <c r="D66" s="320">
        <v>0</v>
      </c>
      <c r="E66" s="320">
        <v>0</v>
      </c>
      <c r="F66" s="320">
        <v>0</v>
      </c>
      <c r="G66" s="320">
        <v>0</v>
      </c>
      <c r="H66" s="320">
        <v>0</v>
      </c>
      <c r="I66" s="320">
        <v>0</v>
      </c>
      <c r="J66" s="320">
        <v>0</v>
      </c>
      <c r="K66" s="320">
        <v>0</v>
      </c>
      <c r="L66" s="320">
        <v>0</v>
      </c>
      <c r="M66" s="320">
        <v>0</v>
      </c>
      <c r="N66" s="320">
        <v>0</v>
      </c>
      <c r="O66" s="320">
        <v>0</v>
      </c>
      <c r="P66" s="320">
        <v>0</v>
      </c>
      <c r="Q66" s="320">
        <v>0</v>
      </c>
      <c r="R66" s="320">
        <v>0</v>
      </c>
      <c r="S66" s="320">
        <v>0</v>
      </c>
      <c r="T66" s="320">
        <v>0</v>
      </c>
      <c r="U66" s="320">
        <v>0</v>
      </c>
      <c r="V66" s="320">
        <v>0</v>
      </c>
      <c r="W66" s="320">
        <v>0</v>
      </c>
      <c r="X66" s="320">
        <v>0</v>
      </c>
      <c r="Y66" s="320">
        <v>0</v>
      </c>
      <c r="Z66" s="320">
        <v>0</v>
      </c>
      <c r="AA66" s="320">
        <v>0</v>
      </c>
      <c r="AB66" s="320">
        <v>0</v>
      </c>
      <c r="AC66" s="320">
        <v>0</v>
      </c>
      <c r="AD66" s="320">
        <v>0</v>
      </c>
      <c r="AE66" s="320">
        <v>0</v>
      </c>
      <c r="AF66" s="320">
        <v>54.926829292800036</v>
      </c>
      <c r="AG66" s="320">
        <v>103.16847888666351</v>
      </c>
      <c r="AH66" s="320">
        <v>222.82950445289615</v>
      </c>
      <c r="AI66" s="320">
        <v>326.27019936928588</v>
      </c>
      <c r="AJ66" s="320">
        <v>407.94335309113995</v>
      </c>
      <c r="AK66" s="320">
        <v>488.59123214958612</v>
      </c>
      <c r="AL66" s="320">
        <v>603.9642871189568</v>
      </c>
      <c r="AM66" s="320">
        <v>728.56122341328262</v>
      </c>
      <c r="AN66" s="320">
        <v>787.37781531393796</v>
      </c>
      <c r="AO66" s="320">
        <v>860.01649548563853</v>
      </c>
      <c r="AP66" s="320">
        <v>980.93426013147507</v>
      </c>
      <c r="AQ66" s="320">
        <v>1052.1511951269988</v>
      </c>
      <c r="AR66" s="320">
        <v>1090.974872446259</v>
      </c>
      <c r="AS66" s="320">
        <v>1126.0363948398167</v>
      </c>
      <c r="AT66" s="320">
        <v>1168.9476757749851</v>
      </c>
      <c r="AU66" s="320">
        <v>1310.2430541079148</v>
      </c>
      <c r="AV66" s="320">
        <v>82.014491040796941</v>
      </c>
      <c r="AW66" s="320">
        <v>0</v>
      </c>
      <c r="AX66" s="320">
        <v>0</v>
      </c>
      <c r="AY66" s="320">
        <v>0</v>
      </c>
      <c r="AZ66" s="320">
        <v>0</v>
      </c>
      <c r="BA66" s="320">
        <v>0</v>
      </c>
      <c r="BB66" s="320">
        <v>0</v>
      </c>
      <c r="BC66" s="320">
        <v>0</v>
      </c>
      <c r="BD66" s="320">
        <v>0</v>
      </c>
      <c r="BE66" s="320">
        <v>0</v>
      </c>
      <c r="BF66" s="320">
        <v>0</v>
      </c>
      <c r="BG66" s="320">
        <v>0</v>
      </c>
      <c r="BH66" s="320">
        <v>0</v>
      </c>
      <c r="BI66" s="320">
        <v>0</v>
      </c>
      <c r="BJ66" s="320">
        <v>0</v>
      </c>
      <c r="BK66" s="320">
        <v>0</v>
      </c>
      <c r="BL66" s="320">
        <v>0</v>
      </c>
      <c r="BM66" s="320">
        <v>0</v>
      </c>
      <c r="BN66" s="320">
        <v>0</v>
      </c>
      <c r="BO66" s="320">
        <v>0</v>
      </c>
      <c r="BP66" s="320">
        <v>0</v>
      </c>
      <c r="BQ66" s="320">
        <v>0</v>
      </c>
      <c r="BR66" s="320">
        <v>0</v>
      </c>
      <c r="BS66" s="320">
        <v>0</v>
      </c>
      <c r="BT66" s="320">
        <v>0</v>
      </c>
      <c r="BU66" s="320">
        <v>0</v>
      </c>
      <c r="BV66" s="320">
        <v>0</v>
      </c>
      <c r="BW66" s="320">
        <v>0</v>
      </c>
      <c r="BX66" s="320">
        <v>0</v>
      </c>
      <c r="BY66" s="320">
        <v>0</v>
      </c>
      <c r="BZ66" s="320">
        <v>0</v>
      </c>
      <c r="CA66" s="320">
        <v>0</v>
      </c>
      <c r="CB66" s="320">
        <v>0</v>
      </c>
      <c r="CC66" s="320">
        <v>0</v>
      </c>
      <c r="CD66" s="320">
        <v>0</v>
      </c>
      <c r="CE66" s="320">
        <v>0</v>
      </c>
      <c r="CF66" s="321">
        <v>0</v>
      </c>
    </row>
    <row r="67" spans="1:84" ht="15.6">
      <c r="A67" s="295"/>
      <c r="B67" s="300" t="s">
        <v>309</v>
      </c>
      <c r="C67" s="297"/>
      <c r="D67" s="320">
        <v>0</v>
      </c>
      <c r="E67" s="320">
        <v>0</v>
      </c>
      <c r="F67" s="320">
        <v>0</v>
      </c>
      <c r="G67" s="320">
        <v>0</v>
      </c>
      <c r="H67" s="320">
        <v>0</v>
      </c>
      <c r="I67" s="320">
        <v>0</v>
      </c>
      <c r="J67" s="320">
        <v>0</v>
      </c>
      <c r="K67" s="320">
        <v>0</v>
      </c>
      <c r="L67" s="320">
        <v>0</v>
      </c>
      <c r="M67" s="320">
        <v>0</v>
      </c>
      <c r="N67" s="320">
        <v>0</v>
      </c>
      <c r="O67" s="320">
        <v>0</v>
      </c>
      <c r="P67" s="320">
        <v>0</v>
      </c>
      <c r="Q67" s="320">
        <v>0</v>
      </c>
      <c r="R67" s="320">
        <v>0</v>
      </c>
      <c r="S67" s="320">
        <v>0</v>
      </c>
      <c r="T67" s="320">
        <v>0</v>
      </c>
      <c r="U67" s="320">
        <v>0</v>
      </c>
      <c r="V67" s="320">
        <v>0</v>
      </c>
      <c r="W67" s="320">
        <v>0</v>
      </c>
      <c r="X67" s="320">
        <v>0</v>
      </c>
      <c r="Y67" s="320">
        <v>0</v>
      </c>
      <c r="Z67" s="320">
        <v>0</v>
      </c>
      <c r="AA67" s="320">
        <v>0</v>
      </c>
      <c r="AB67" s="320">
        <v>0</v>
      </c>
      <c r="AC67" s="320">
        <v>0</v>
      </c>
      <c r="AD67" s="320">
        <v>0</v>
      </c>
      <c r="AE67" s="320">
        <v>0</v>
      </c>
      <c r="AF67" s="320">
        <v>0</v>
      </c>
      <c r="AG67" s="320">
        <v>0</v>
      </c>
      <c r="AH67" s="320">
        <v>0</v>
      </c>
      <c r="AI67" s="320">
        <v>0</v>
      </c>
      <c r="AJ67" s="320">
        <v>0</v>
      </c>
      <c r="AK67" s="320">
        <v>0</v>
      </c>
      <c r="AL67" s="320">
        <v>0</v>
      </c>
      <c r="AM67" s="320">
        <v>0</v>
      </c>
      <c r="AN67" s="320">
        <v>0</v>
      </c>
      <c r="AO67" s="320">
        <v>0</v>
      </c>
      <c r="AP67" s="320">
        <v>0</v>
      </c>
      <c r="AQ67" s="320">
        <v>0</v>
      </c>
      <c r="AR67" s="320">
        <v>0</v>
      </c>
      <c r="AS67" s="320">
        <v>0</v>
      </c>
      <c r="AT67" s="320">
        <v>0</v>
      </c>
      <c r="AU67" s="320">
        <v>0</v>
      </c>
      <c r="AV67" s="320">
        <v>0</v>
      </c>
      <c r="AW67" s="320">
        <v>0</v>
      </c>
      <c r="AX67" s="320">
        <v>0</v>
      </c>
      <c r="AY67" s="320">
        <v>0</v>
      </c>
      <c r="AZ67" s="320">
        <v>0</v>
      </c>
      <c r="BA67" s="320">
        <v>0</v>
      </c>
      <c r="BB67" s="320">
        <v>0</v>
      </c>
      <c r="BC67" s="320">
        <v>0</v>
      </c>
      <c r="BD67" s="320">
        <v>0</v>
      </c>
      <c r="BE67" s="320">
        <v>0</v>
      </c>
      <c r="BF67" s="320">
        <v>0</v>
      </c>
      <c r="BG67" s="320">
        <v>0</v>
      </c>
      <c r="BH67" s="320">
        <v>0</v>
      </c>
      <c r="BI67" s="320">
        <v>0</v>
      </c>
      <c r="BJ67" s="320">
        <v>0</v>
      </c>
      <c r="BK67" s="320">
        <v>0</v>
      </c>
      <c r="BL67" s="320">
        <v>0</v>
      </c>
      <c r="BM67" s="320">
        <v>0</v>
      </c>
      <c r="BN67" s="320">
        <v>0</v>
      </c>
      <c r="BO67" s="320">
        <v>0</v>
      </c>
      <c r="BP67" s="320">
        <v>0</v>
      </c>
      <c r="BQ67" s="320">
        <v>190.88419506829811</v>
      </c>
      <c r="BR67" s="320">
        <v>1859.394246951344</v>
      </c>
      <c r="BS67" s="320">
        <v>3701.2109784800127</v>
      </c>
      <c r="BT67" s="320">
        <v>5946.8281232759746</v>
      </c>
      <c r="BU67" s="320">
        <v>9562.0334946521125</v>
      </c>
      <c r="BV67" s="320">
        <v>11522.274180936274</v>
      </c>
      <c r="BW67" s="320">
        <v>13242.264033578273</v>
      </c>
      <c r="BX67" s="320">
        <v>13243.470287256376</v>
      </c>
      <c r="BY67" s="320">
        <v>14607.056639585931</v>
      </c>
      <c r="BZ67" s="320">
        <v>15837.181358189686</v>
      </c>
      <c r="CA67" s="320">
        <v>17960.80347257734</v>
      </c>
      <c r="CB67" s="320">
        <v>20646.538760341115</v>
      </c>
      <c r="CC67" s="320">
        <v>22367.222129350819</v>
      </c>
      <c r="CD67" s="320">
        <v>23735.284597100133</v>
      </c>
      <c r="CE67" s="320">
        <v>25164.32235486335</v>
      </c>
      <c r="CF67" s="321">
        <v>26113.208268478807</v>
      </c>
    </row>
    <row r="68" spans="1:84" ht="27" customHeight="1">
      <c r="A68" s="295"/>
      <c r="B68" s="296" t="s">
        <v>479</v>
      </c>
      <c r="C68" s="297"/>
      <c r="D68" s="320">
        <v>0</v>
      </c>
      <c r="E68" s="320">
        <v>0</v>
      </c>
      <c r="F68" s="320">
        <v>0</v>
      </c>
      <c r="G68" s="320">
        <v>0</v>
      </c>
      <c r="H68" s="320">
        <v>0</v>
      </c>
      <c r="I68" s="320">
        <v>0</v>
      </c>
      <c r="J68" s="320">
        <v>0</v>
      </c>
      <c r="K68" s="320">
        <v>0</v>
      </c>
      <c r="L68" s="320">
        <v>0</v>
      </c>
      <c r="M68" s="320">
        <v>0</v>
      </c>
      <c r="N68" s="320">
        <v>0</v>
      </c>
      <c r="O68" s="320">
        <v>0</v>
      </c>
      <c r="P68" s="320">
        <v>0</v>
      </c>
      <c r="Q68" s="320">
        <v>0</v>
      </c>
      <c r="R68" s="320">
        <v>0</v>
      </c>
      <c r="S68" s="320">
        <v>0</v>
      </c>
      <c r="T68" s="320">
        <v>0</v>
      </c>
      <c r="U68" s="320">
        <v>0</v>
      </c>
      <c r="V68" s="320">
        <v>0</v>
      </c>
      <c r="W68" s="320">
        <v>0</v>
      </c>
      <c r="X68" s="320">
        <v>0</v>
      </c>
      <c r="Y68" s="320">
        <v>0</v>
      </c>
      <c r="Z68" s="320">
        <v>0</v>
      </c>
      <c r="AA68" s="320">
        <v>0</v>
      </c>
      <c r="AB68" s="320">
        <v>0</v>
      </c>
      <c r="AC68" s="320">
        <v>0</v>
      </c>
      <c r="AD68" s="320">
        <v>0</v>
      </c>
      <c r="AE68" s="320">
        <v>0</v>
      </c>
      <c r="AF68" s="320">
        <v>0</v>
      </c>
      <c r="AG68" s="320">
        <v>0</v>
      </c>
      <c r="AH68" s="320">
        <v>9715.705296136166</v>
      </c>
      <c r="AI68" s="320">
        <v>8973.3614632512054</v>
      </c>
      <c r="AJ68" s="320">
        <v>8329.2984699766566</v>
      </c>
      <c r="AK68" s="320">
        <v>8575.5381177197305</v>
      </c>
      <c r="AL68" s="320">
        <v>8554.3643714641385</v>
      </c>
      <c r="AM68" s="320">
        <v>8269.3554564649039</v>
      </c>
      <c r="AN68" s="320">
        <v>8905.8299419281466</v>
      </c>
      <c r="AO68" s="320">
        <v>9224.9415318856154</v>
      </c>
      <c r="AP68" s="320">
        <v>9659.6487849622772</v>
      </c>
      <c r="AQ68" s="320">
        <v>9899.1895766035759</v>
      </c>
      <c r="AR68" s="320">
        <v>10512.514952470807</v>
      </c>
      <c r="AS68" s="320">
        <v>10924.07417948781</v>
      </c>
      <c r="AT68" s="320">
        <v>11617.077700472924</v>
      </c>
      <c r="AU68" s="320">
        <v>13678.244337342656</v>
      </c>
      <c r="AV68" s="320">
        <v>15633.025498777844</v>
      </c>
      <c r="AW68" s="320">
        <v>17530.425251516197</v>
      </c>
      <c r="AX68" s="320">
        <v>19249.476829374718</v>
      </c>
      <c r="AY68" s="320">
        <v>21514.982740596297</v>
      </c>
      <c r="AZ68" s="320">
        <v>21068.685638154864</v>
      </c>
      <c r="BA68" s="320">
        <v>20994.259852154002</v>
      </c>
      <c r="BB68" s="320">
        <v>20648.109028654671</v>
      </c>
      <c r="BC68" s="320">
        <v>19828.317710833533</v>
      </c>
      <c r="BD68" s="320">
        <v>19932.180099380854</v>
      </c>
      <c r="BE68" s="320">
        <v>20043.870655258757</v>
      </c>
      <c r="BF68" s="320">
        <v>19309.004231662071</v>
      </c>
      <c r="BG68" s="320">
        <v>19068.831788108528</v>
      </c>
      <c r="BH68" s="320">
        <v>18102.653675286063</v>
      </c>
      <c r="BI68" s="320">
        <v>17564.787025453035</v>
      </c>
      <c r="BJ68" s="320">
        <v>17203.76249809557</v>
      </c>
      <c r="BK68" s="320">
        <v>17672.757786060014</v>
      </c>
      <c r="BL68" s="320">
        <v>17203.349404804525</v>
      </c>
      <c r="BM68" s="320">
        <v>18024.192743809697</v>
      </c>
      <c r="BN68" s="320">
        <v>18188.385847962305</v>
      </c>
      <c r="BO68" s="320">
        <v>18012.053595480371</v>
      </c>
      <c r="BP68" s="320">
        <v>17726.509495812294</v>
      </c>
      <c r="BQ68" s="320">
        <v>17467.95487220096</v>
      </c>
      <c r="BR68" s="320">
        <v>18302.792605999093</v>
      </c>
      <c r="BS68" s="320">
        <v>19184.750812111884</v>
      </c>
      <c r="BT68" s="320">
        <v>19199.328171790283</v>
      </c>
      <c r="BU68" s="320">
        <v>19575.251849003173</v>
      </c>
      <c r="BV68" s="320">
        <v>19665.589907643207</v>
      </c>
      <c r="BW68" s="320">
        <v>20402.219769247575</v>
      </c>
      <c r="BX68" s="320">
        <v>21695.169137584693</v>
      </c>
      <c r="BY68" s="320">
        <v>23671.411870967349</v>
      </c>
      <c r="BZ68" s="320">
        <v>23130.788340044463</v>
      </c>
      <c r="CA68" s="320">
        <v>25603.771295835642</v>
      </c>
      <c r="CB68" s="320">
        <v>28347.577582391285</v>
      </c>
      <c r="CC68" s="320">
        <v>29966.820497845692</v>
      </c>
      <c r="CD68" s="320">
        <v>30274.893493083389</v>
      </c>
      <c r="CE68" s="320">
        <v>30571.067995689526</v>
      </c>
      <c r="CF68" s="321">
        <v>30995.685481407221</v>
      </c>
    </row>
    <row r="69" spans="1:84" ht="15.6">
      <c r="A69" s="295"/>
      <c r="B69" s="300" t="s">
        <v>480</v>
      </c>
      <c r="C69" s="297"/>
      <c r="D69" s="320">
        <v>0</v>
      </c>
      <c r="E69" s="320">
        <v>0</v>
      </c>
      <c r="F69" s="320">
        <v>0</v>
      </c>
      <c r="G69" s="320">
        <v>0</v>
      </c>
      <c r="H69" s="320">
        <v>0</v>
      </c>
      <c r="I69" s="320">
        <v>0</v>
      </c>
      <c r="J69" s="320">
        <v>0</v>
      </c>
      <c r="K69" s="320">
        <v>0</v>
      </c>
      <c r="L69" s="320">
        <v>0</v>
      </c>
      <c r="M69" s="320">
        <v>0</v>
      </c>
      <c r="N69" s="320">
        <v>0</v>
      </c>
      <c r="O69" s="320">
        <v>0</v>
      </c>
      <c r="P69" s="320">
        <v>0</v>
      </c>
      <c r="Q69" s="320">
        <v>0</v>
      </c>
      <c r="R69" s="320">
        <v>0</v>
      </c>
      <c r="S69" s="320">
        <v>0</v>
      </c>
      <c r="T69" s="320">
        <v>0</v>
      </c>
      <c r="U69" s="320">
        <v>0</v>
      </c>
      <c r="V69" s="320">
        <v>0</v>
      </c>
      <c r="W69" s="320">
        <v>0</v>
      </c>
      <c r="X69" s="320">
        <v>0</v>
      </c>
      <c r="Y69" s="320">
        <v>0</v>
      </c>
      <c r="Z69" s="320">
        <v>0</v>
      </c>
      <c r="AA69" s="320">
        <v>0</v>
      </c>
      <c r="AB69" s="320">
        <v>0</v>
      </c>
      <c r="AC69" s="320">
        <v>0</v>
      </c>
      <c r="AD69" s="320">
        <v>0</v>
      </c>
      <c r="AE69" s="320">
        <v>0</v>
      </c>
      <c r="AF69" s="320">
        <v>0</v>
      </c>
      <c r="AG69" s="320">
        <v>0</v>
      </c>
      <c r="AH69" s="320">
        <v>0</v>
      </c>
      <c r="AI69" s="320">
        <v>0</v>
      </c>
      <c r="AJ69" s="320">
        <v>0</v>
      </c>
      <c r="AK69" s="320">
        <v>0</v>
      </c>
      <c r="AL69" s="320">
        <v>0</v>
      </c>
      <c r="AM69" s="320">
        <v>0</v>
      </c>
      <c r="AN69" s="320">
        <v>0</v>
      </c>
      <c r="AO69" s="320">
        <v>0</v>
      </c>
      <c r="AP69" s="320">
        <v>0</v>
      </c>
      <c r="AQ69" s="320">
        <v>0</v>
      </c>
      <c r="AR69" s="320">
        <v>0</v>
      </c>
      <c r="AS69" s="320">
        <v>0</v>
      </c>
      <c r="AT69" s="320">
        <v>0</v>
      </c>
      <c r="AU69" s="320">
        <v>0</v>
      </c>
      <c r="AV69" s="320">
        <v>0</v>
      </c>
      <c r="AW69" s="320">
        <v>0</v>
      </c>
      <c r="AX69" s="320">
        <v>0</v>
      </c>
      <c r="AY69" s="320">
        <v>0</v>
      </c>
      <c r="AZ69" s="320">
        <v>0</v>
      </c>
      <c r="BA69" s="320">
        <v>0</v>
      </c>
      <c r="BB69" s="320">
        <v>0</v>
      </c>
      <c r="BC69" s="320">
        <v>0</v>
      </c>
      <c r="BD69" s="320">
        <v>0</v>
      </c>
      <c r="BE69" s="320">
        <v>0</v>
      </c>
      <c r="BF69" s="320">
        <v>0</v>
      </c>
      <c r="BG69" s="320">
        <v>0</v>
      </c>
      <c r="BH69" s="320">
        <v>0</v>
      </c>
      <c r="BI69" s="320">
        <v>0</v>
      </c>
      <c r="BJ69" s="320">
        <v>0</v>
      </c>
      <c r="BK69" s="320">
        <v>0</v>
      </c>
      <c r="BL69" s="320">
        <v>181.78385303740112</v>
      </c>
      <c r="BM69" s="320">
        <v>1787.2511059513654</v>
      </c>
      <c r="BN69" s="320">
        <v>3088.932625785269</v>
      </c>
      <c r="BO69" s="320">
        <v>4833.9896061853697</v>
      </c>
      <c r="BP69" s="320">
        <v>9054.9127684859141</v>
      </c>
      <c r="BQ69" s="320">
        <v>13676.300279405041</v>
      </c>
      <c r="BR69" s="320">
        <v>16607.035626160221</v>
      </c>
      <c r="BS69" s="320">
        <v>18344.751412541147</v>
      </c>
      <c r="BT69" s="320">
        <v>18639.2102092881</v>
      </c>
      <c r="BU69" s="320">
        <v>18998.295168805824</v>
      </c>
      <c r="BV69" s="320">
        <v>18296.768931377817</v>
      </c>
      <c r="BW69" s="320">
        <v>16398.538916894129</v>
      </c>
      <c r="BX69" s="320">
        <v>15076.305511402561</v>
      </c>
      <c r="BY69" s="320">
        <v>14361.079596083193</v>
      </c>
      <c r="BZ69" s="320">
        <v>12825.26414686152</v>
      </c>
      <c r="CA69" s="320">
        <v>12747.192747544264</v>
      </c>
      <c r="CB69" s="320">
        <v>12888.056125406245</v>
      </c>
      <c r="CC69" s="320">
        <v>12016.169624994485</v>
      </c>
      <c r="CD69" s="320">
        <v>10954.472907380023</v>
      </c>
      <c r="CE69" s="320">
        <v>10364.076434361079</v>
      </c>
      <c r="CF69" s="321">
        <v>8831.2446454383262</v>
      </c>
    </row>
    <row r="70" spans="1:84" ht="15.6">
      <c r="A70" s="295"/>
      <c r="B70" s="300" t="s">
        <v>292</v>
      </c>
      <c r="C70" s="297"/>
      <c r="D70" s="320">
        <v>0</v>
      </c>
      <c r="E70" s="320">
        <v>0</v>
      </c>
      <c r="F70" s="320">
        <v>0</v>
      </c>
      <c r="G70" s="320">
        <v>0</v>
      </c>
      <c r="H70" s="320">
        <v>0</v>
      </c>
      <c r="I70" s="320">
        <v>0</v>
      </c>
      <c r="J70" s="320">
        <v>0</v>
      </c>
      <c r="K70" s="320">
        <v>0</v>
      </c>
      <c r="L70" s="320">
        <v>0</v>
      </c>
      <c r="M70" s="320">
        <v>0</v>
      </c>
      <c r="N70" s="320">
        <v>0</v>
      </c>
      <c r="O70" s="320">
        <v>0</v>
      </c>
      <c r="P70" s="320">
        <v>0</v>
      </c>
      <c r="Q70" s="320">
        <v>0</v>
      </c>
      <c r="R70" s="320">
        <v>0</v>
      </c>
      <c r="S70" s="320">
        <v>0</v>
      </c>
      <c r="T70" s="320">
        <v>0</v>
      </c>
      <c r="U70" s="320">
        <v>0</v>
      </c>
      <c r="V70" s="320">
        <v>0</v>
      </c>
      <c r="W70" s="320">
        <v>0</v>
      </c>
      <c r="X70" s="320">
        <v>0</v>
      </c>
      <c r="Y70" s="320">
        <v>0</v>
      </c>
      <c r="Z70" s="320">
        <v>0</v>
      </c>
      <c r="AA70" s="320">
        <v>0</v>
      </c>
      <c r="AB70" s="320">
        <v>0</v>
      </c>
      <c r="AC70" s="320">
        <v>0</v>
      </c>
      <c r="AD70" s="320">
        <v>0</v>
      </c>
      <c r="AE70" s="320">
        <v>0</v>
      </c>
      <c r="AF70" s="320">
        <v>0</v>
      </c>
      <c r="AG70" s="320">
        <v>0</v>
      </c>
      <c r="AH70" s="320">
        <v>0</v>
      </c>
      <c r="AI70" s="320">
        <v>0</v>
      </c>
      <c r="AJ70" s="320">
        <v>0</v>
      </c>
      <c r="AK70" s="320">
        <v>0</v>
      </c>
      <c r="AL70" s="320">
        <v>0</v>
      </c>
      <c r="AM70" s="320">
        <v>0</v>
      </c>
      <c r="AN70" s="320">
        <v>0</v>
      </c>
      <c r="AO70" s="320">
        <v>0</v>
      </c>
      <c r="AP70" s="320">
        <v>0</v>
      </c>
      <c r="AQ70" s="320">
        <v>0</v>
      </c>
      <c r="AR70" s="320">
        <v>0</v>
      </c>
      <c r="AS70" s="320">
        <v>0</v>
      </c>
      <c r="AT70" s="320">
        <v>0</v>
      </c>
      <c r="AU70" s="320">
        <v>0</v>
      </c>
      <c r="AV70" s="320">
        <v>0</v>
      </c>
      <c r="AW70" s="320">
        <v>0</v>
      </c>
      <c r="AX70" s="320">
        <v>0</v>
      </c>
      <c r="AY70" s="320">
        <v>14331.447586369277</v>
      </c>
      <c r="AZ70" s="320">
        <v>13932.53360631836</v>
      </c>
      <c r="BA70" s="320">
        <v>13481.378754195513</v>
      </c>
      <c r="BB70" s="320">
        <v>13009.503152119742</v>
      </c>
      <c r="BC70" s="320">
        <v>12022.753311382488</v>
      </c>
      <c r="BD70" s="320">
        <v>11859.483565433569</v>
      </c>
      <c r="BE70" s="320">
        <v>11632.014874095483</v>
      </c>
      <c r="BF70" s="320">
        <v>11388.576495978201</v>
      </c>
      <c r="BG70" s="320">
        <v>11079.67932737941</v>
      </c>
      <c r="BH70" s="320">
        <v>10657.341517318375</v>
      </c>
      <c r="BI70" s="320">
        <v>10354.612202121923</v>
      </c>
      <c r="BJ70" s="320">
        <v>9957.8881040217784</v>
      </c>
      <c r="BK70" s="320">
        <v>9857.1575305945626</v>
      </c>
      <c r="BL70" s="320">
        <v>9312.7953697049488</v>
      </c>
      <c r="BM70" s="320">
        <v>8613.8138393826357</v>
      </c>
      <c r="BN70" s="320">
        <v>7690.035442935422</v>
      </c>
      <c r="BO70" s="320">
        <v>6712.5505833823127</v>
      </c>
      <c r="BP70" s="320">
        <v>4375.2221900644781</v>
      </c>
      <c r="BQ70" s="320">
        <v>1555.184744598537</v>
      </c>
      <c r="BR70" s="320">
        <v>316.57957326746197</v>
      </c>
      <c r="BS70" s="320">
        <v>80.963308385634107</v>
      </c>
      <c r="BT70" s="320">
        <v>18.939391406583436</v>
      </c>
      <c r="BU70" s="320">
        <v>11.161057810434141</v>
      </c>
      <c r="BV70" s="320">
        <v>0</v>
      </c>
      <c r="BW70" s="320">
        <v>5.7995728831292181</v>
      </c>
      <c r="BX70" s="320">
        <v>5.2753150724173503</v>
      </c>
      <c r="BY70" s="320">
        <v>0</v>
      </c>
      <c r="BZ70" s="320">
        <v>12.751664838796918</v>
      </c>
      <c r="CA70" s="320">
        <v>2.2670046299686537</v>
      </c>
      <c r="CB70" s="320">
        <v>1.6861278368743209</v>
      </c>
      <c r="CC70" s="320">
        <v>1.7085704205523098</v>
      </c>
      <c r="CD70" s="320">
        <v>1.7092686584247072</v>
      </c>
      <c r="CE70" s="320">
        <v>1.7111456685989104</v>
      </c>
      <c r="CF70" s="321">
        <v>1.6905914544062022</v>
      </c>
    </row>
    <row r="71" spans="1:84" ht="15.6">
      <c r="A71" s="295"/>
      <c r="B71" s="300" t="s">
        <v>481</v>
      </c>
      <c r="C71" s="297"/>
      <c r="D71" s="320">
        <v>0</v>
      </c>
      <c r="E71" s="320">
        <v>0</v>
      </c>
      <c r="F71" s="320">
        <v>0</v>
      </c>
      <c r="G71" s="320">
        <v>0</v>
      </c>
      <c r="H71" s="320">
        <v>0</v>
      </c>
      <c r="I71" s="320">
        <v>0</v>
      </c>
      <c r="J71" s="320">
        <v>0</v>
      </c>
      <c r="K71" s="320">
        <v>0</v>
      </c>
      <c r="L71" s="320">
        <v>0</v>
      </c>
      <c r="M71" s="320">
        <v>0</v>
      </c>
      <c r="N71" s="320">
        <v>0</v>
      </c>
      <c r="O71" s="320">
        <v>0</v>
      </c>
      <c r="P71" s="320">
        <v>0</v>
      </c>
      <c r="Q71" s="320">
        <v>0</v>
      </c>
      <c r="R71" s="320">
        <v>0</v>
      </c>
      <c r="S71" s="320">
        <v>0</v>
      </c>
      <c r="T71" s="320">
        <v>0</v>
      </c>
      <c r="U71" s="320">
        <v>0</v>
      </c>
      <c r="V71" s="320">
        <v>0</v>
      </c>
      <c r="W71" s="320">
        <v>0</v>
      </c>
      <c r="X71" s="320">
        <v>0</v>
      </c>
      <c r="Y71" s="320">
        <v>0</v>
      </c>
      <c r="Z71" s="320">
        <v>0</v>
      </c>
      <c r="AA71" s="320">
        <v>0</v>
      </c>
      <c r="AB71" s="320">
        <v>0</v>
      </c>
      <c r="AC71" s="320">
        <v>0</v>
      </c>
      <c r="AD71" s="320">
        <v>0</v>
      </c>
      <c r="AE71" s="320">
        <v>0</v>
      </c>
      <c r="AF71" s="320">
        <v>0</v>
      </c>
      <c r="AG71" s="320">
        <v>0</v>
      </c>
      <c r="AH71" s="320">
        <v>720.19023023227692</v>
      </c>
      <c r="AI71" s="320">
        <v>692.13806288610101</v>
      </c>
      <c r="AJ71" s="320">
        <v>686.53638160219828</v>
      </c>
      <c r="AK71" s="320">
        <v>710.7068780975635</v>
      </c>
      <c r="AL71" s="320">
        <v>872.93494658340865</v>
      </c>
      <c r="AM71" s="320">
        <v>971.38781223237311</v>
      </c>
      <c r="AN71" s="320">
        <v>1065.696928298783</v>
      </c>
      <c r="AO71" s="320">
        <v>1235.6542876397793</v>
      </c>
      <c r="AP71" s="320">
        <v>1481.6105974084912</v>
      </c>
      <c r="AQ71" s="320">
        <v>1516.3772649651812</v>
      </c>
      <c r="AR71" s="320">
        <v>1845.1256436021695</v>
      </c>
      <c r="AS71" s="320">
        <v>1948.8697890981666</v>
      </c>
      <c r="AT71" s="320">
        <v>2157.6735662131759</v>
      </c>
      <c r="AU71" s="320">
        <v>2548.0514725109574</v>
      </c>
      <c r="AV71" s="320">
        <v>3333.2777158114704</v>
      </c>
      <c r="AW71" s="320">
        <v>4006.1110658430089</v>
      </c>
      <c r="AX71" s="320">
        <v>4765.644454123506</v>
      </c>
      <c r="AY71" s="320">
        <v>5400.3173266782242</v>
      </c>
      <c r="AZ71" s="320">
        <v>5679.4227073238362</v>
      </c>
      <c r="BA71" s="320">
        <v>5944.276869719838</v>
      </c>
      <c r="BB71" s="320">
        <v>6131.3482128184678</v>
      </c>
      <c r="BC71" s="320">
        <v>6279.2788508946296</v>
      </c>
      <c r="BD71" s="320">
        <v>6580.8257711227834</v>
      </c>
      <c r="BE71" s="320">
        <v>6905.2119093613146</v>
      </c>
      <c r="BF71" s="320">
        <v>6580.6967922896738</v>
      </c>
      <c r="BG71" s="320">
        <v>6726.7395792897551</v>
      </c>
      <c r="BH71" s="320">
        <v>6174.9452406504279</v>
      </c>
      <c r="BI71" s="320">
        <v>6008.1691255508258</v>
      </c>
      <c r="BJ71" s="320">
        <v>6080.6597971293804</v>
      </c>
      <c r="BK71" s="320">
        <v>6782.6829420337981</v>
      </c>
      <c r="BL71" s="320">
        <v>6691.2905592713614</v>
      </c>
      <c r="BM71" s="320">
        <v>6603.1350481468753</v>
      </c>
      <c r="BN71" s="320">
        <v>6415.2570206790342</v>
      </c>
      <c r="BO71" s="320">
        <v>5497.9762742849434</v>
      </c>
      <c r="BP71" s="320">
        <v>3324.8608462030193</v>
      </c>
      <c r="BQ71" s="320">
        <v>1299.4614919739543</v>
      </c>
      <c r="BR71" s="320">
        <v>595.33853684308713</v>
      </c>
      <c r="BS71" s="320">
        <v>299.74956830001003</v>
      </c>
      <c r="BT71" s="320">
        <v>125.34178114305674</v>
      </c>
      <c r="BU71" s="320">
        <v>35.837238198099698</v>
      </c>
      <c r="BV71" s="320">
        <v>3.8150169521244579</v>
      </c>
      <c r="BW71" s="320">
        <v>1.7038804208041305</v>
      </c>
      <c r="BX71" s="320">
        <v>1.2693469773082635</v>
      </c>
      <c r="BY71" s="320">
        <v>0.95789037726144954</v>
      </c>
      <c r="BZ71" s="320">
        <v>0.99426359257251429</v>
      </c>
      <c r="CA71" s="320">
        <v>0.66371421650972928</v>
      </c>
      <c r="CB71" s="320">
        <v>0.53412111133680573</v>
      </c>
      <c r="CC71" s="320">
        <v>0.10285662431360103</v>
      </c>
      <c r="CD71" s="320">
        <v>0</v>
      </c>
      <c r="CE71" s="320">
        <v>0</v>
      </c>
      <c r="CF71" s="321">
        <v>0</v>
      </c>
    </row>
    <row r="72" spans="1:84" ht="15.6">
      <c r="A72" s="295"/>
      <c r="B72" s="300" t="s">
        <v>295</v>
      </c>
      <c r="C72" s="297"/>
      <c r="D72" s="320">
        <v>0</v>
      </c>
      <c r="E72" s="320">
        <v>0</v>
      </c>
      <c r="F72" s="320">
        <v>0</v>
      </c>
      <c r="G72" s="320">
        <v>0</v>
      </c>
      <c r="H72" s="320">
        <v>0</v>
      </c>
      <c r="I72" s="320">
        <v>0</v>
      </c>
      <c r="J72" s="320">
        <v>0</v>
      </c>
      <c r="K72" s="320">
        <v>0</v>
      </c>
      <c r="L72" s="320">
        <v>0</v>
      </c>
      <c r="M72" s="320">
        <v>0</v>
      </c>
      <c r="N72" s="320">
        <v>0</v>
      </c>
      <c r="O72" s="320">
        <v>0</v>
      </c>
      <c r="P72" s="320">
        <v>0</v>
      </c>
      <c r="Q72" s="320">
        <v>0</v>
      </c>
      <c r="R72" s="320">
        <v>0</v>
      </c>
      <c r="S72" s="320">
        <v>0</v>
      </c>
      <c r="T72" s="320">
        <v>0</v>
      </c>
      <c r="U72" s="320">
        <v>0</v>
      </c>
      <c r="V72" s="320">
        <v>0</v>
      </c>
      <c r="W72" s="320">
        <v>0</v>
      </c>
      <c r="X72" s="320">
        <v>0</v>
      </c>
      <c r="Y72" s="320">
        <v>0</v>
      </c>
      <c r="Z72" s="320">
        <v>0</v>
      </c>
      <c r="AA72" s="320">
        <v>0</v>
      </c>
      <c r="AB72" s="320">
        <v>0</v>
      </c>
      <c r="AC72" s="320">
        <v>0</v>
      </c>
      <c r="AD72" s="320">
        <v>0</v>
      </c>
      <c r="AE72" s="320">
        <v>0</v>
      </c>
      <c r="AF72" s="320">
        <v>0</v>
      </c>
      <c r="AG72" s="320">
        <v>0</v>
      </c>
      <c r="AH72" s="320">
        <v>4543.8559343347233</v>
      </c>
      <c r="AI72" s="320">
        <v>4605.8747192715591</v>
      </c>
      <c r="AJ72" s="320">
        <v>4474.6222160539046</v>
      </c>
      <c r="AK72" s="320">
        <v>4824.5869522866069</v>
      </c>
      <c r="AL72" s="320">
        <v>5218.8377800905919</v>
      </c>
      <c r="AM72" s="320">
        <v>5843.421138244038</v>
      </c>
      <c r="AN72" s="320">
        <v>6269.1444992402203</v>
      </c>
      <c r="AO72" s="320">
        <v>6425.2884748060405</v>
      </c>
      <c r="AP72" s="320">
        <v>6911.75099289023</v>
      </c>
      <c r="AQ72" s="320">
        <v>7129.5806326830379</v>
      </c>
      <c r="AR72" s="320">
        <v>7455.8517445920297</v>
      </c>
      <c r="AS72" s="320">
        <v>7769.6907405688571</v>
      </c>
      <c r="AT72" s="320">
        <v>8164.3165739465812</v>
      </c>
      <c r="AU72" s="320">
        <v>9483.3928106711955</v>
      </c>
      <c r="AV72" s="320">
        <v>10454.909461008308</v>
      </c>
      <c r="AW72" s="320">
        <v>11627.844685226821</v>
      </c>
      <c r="AX72" s="320">
        <v>12527.011046626973</v>
      </c>
      <c r="AY72" s="320">
        <v>427.09317246187385</v>
      </c>
      <c r="AZ72" s="320">
        <v>0</v>
      </c>
      <c r="BA72" s="320">
        <v>0</v>
      </c>
      <c r="BB72" s="320">
        <v>0</v>
      </c>
      <c r="BC72" s="320">
        <v>0</v>
      </c>
      <c r="BD72" s="320">
        <v>0</v>
      </c>
      <c r="BE72" s="320">
        <v>0</v>
      </c>
      <c r="BF72" s="320">
        <v>0</v>
      </c>
      <c r="BG72" s="320">
        <v>0</v>
      </c>
      <c r="BH72" s="320">
        <v>0</v>
      </c>
      <c r="BI72" s="320">
        <v>0</v>
      </c>
      <c r="BJ72" s="320">
        <v>0</v>
      </c>
      <c r="BK72" s="320">
        <v>0</v>
      </c>
      <c r="BL72" s="320">
        <v>0</v>
      </c>
      <c r="BM72" s="320">
        <v>0</v>
      </c>
      <c r="BN72" s="320">
        <v>0</v>
      </c>
      <c r="BO72" s="320">
        <v>0</v>
      </c>
      <c r="BP72" s="320">
        <v>0</v>
      </c>
      <c r="BQ72" s="320">
        <v>0</v>
      </c>
      <c r="BR72" s="320">
        <v>0</v>
      </c>
      <c r="BS72" s="320">
        <v>0</v>
      </c>
      <c r="BT72" s="320">
        <v>0</v>
      </c>
      <c r="BU72" s="320">
        <v>0</v>
      </c>
      <c r="BV72" s="320">
        <v>0</v>
      </c>
      <c r="BW72" s="320">
        <v>0</v>
      </c>
      <c r="BX72" s="320">
        <v>0</v>
      </c>
      <c r="BY72" s="320">
        <v>0</v>
      </c>
      <c r="BZ72" s="320">
        <v>0</v>
      </c>
      <c r="CA72" s="320">
        <v>0</v>
      </c>
      <c r="CB72" s="320">
        <v>0</v>
      </c>
      <c r="CC72" s="320">
        <v>0</v>
      </c>
      <c r="CD72" s="320">
        <v>0</v>
      </c>
      <c r="CE72" s="320">
        <v>0</v>
      </c>
      <c r="CF72" s="321">
        <v>0</v>
      </c>
    </row>
    <row r="73" spans="1:84" ht="15.6">
      <c r="A73" s="295"/>
      <c r="B73" s="300" t="s">
        <v>313</v>
      </c>
      <c r="C73" s="297"/>
      <c r="D73" s="320">
        <v>0</v>
      </c>
      <c r="E73" s="320">
        <v>0</v>
      </c>
      <c r="F73" s="320">
        <v>0</v>
      </c>
      <c r="G73" s="320">
        <v>0</v>
      </c>
      <c r="H73" s="320">
        <v>0</v>
      </c>
      <c r="I73" s="320">
        <v>0</v>
      </c>
      <c r="J73" s="320">
        <v>0</v>
      </c>
      <c r="K73" s="320">
        <v>0</v>
      </c>
      <c r="L73" s="320">
        <v>0</v>
      </c>
      <c r="M73" s="320">
        <v>0</v>
      </c>
      <c r="N73" s="320">
        <v>0</v>
      </c>
      <c r="O73" s="320">
        <v>0</v>
      </c>
      <c r="P73" s="320">
        <v>0</v>
      </c>
      <c r="Q73" s="320">
        <v>0</v>
      </c>
      <c r="R73" s="320">
        <v>0</v>
      </c>
      <c r="S73" s="320">
        <v>0</v>
      </c>
      <c r="T73" s="320">
        <v>0</v>
      </c>
      <c r="U73" s="320">
        <v>0</v>
      </c>
      <c r="V73" s="320">
        <v>0</v>
      </c>
      <c r="W73" s="320">
        <v>0</v>
      </c>
      <c r="X73" s="320">
        <v>0</v>
      </c>
      <c r="Y73" s="320">
        <v>0</v>
      </c>
      <c r="Z73" s="320">
        <v>0</v>
      </c>
      <c r="AA73" s="320">
        <v>0</v>
      </c>
      <c r="AB73" s="320">
        <v>0</v>
      </c>
      <c r="AC73" s="320">
        <v>0</v>
      </c>
      <c r="AD73" s="320">
        <v>0</v>
      </c>
      <c r="AE73" s="320">
        <v>0</v>
      </c>
      <c r="AF73" s="320">
        <v>0</v>
      </c>
      <c r="AG73" s="320">
        <v>0</v>
      </c>
      <c r="AH73" s="320">
        <v>382.55054766101409</v>
      </c>
      <c r="AI73" s="320">
        <v>399.83947549762019</v>
      </c>
      <c r="AJ73" s="320">
        <v>420.66555144652494</v>
      </c>
      <c r="AK73" s="320">
        <v>453.22242274916852</v>
      </c>
      <c r="AL73" s="320">
        <v>497.37470349063403</v>
      </c>
      <c r="AM73" s="320">
        <v>558.90571657216469</v>
      </c>
      <c r="AN73" s="320">
        <v>682.80913980433797</v>
      </c>
      <c r="AO73" s="320">
        <v>727.35694508815698</v>
      </c>
      <c r="AP73" s="320">
        <v>743.88963212348722</v>
      </c>
      <c r="AQ73" s="320">
        <v>722.23219742018603</v>
      </c>
      <c r="AR73" s="320">
        <v>718.07318846565852</v>
      </c>
      <c r="AS73" s="320">
        <v>722.0396288455654</v>
      </c>
      <c r="AT73" s="320">
        <v>821.29791167366307</v>
      </c>
      <c r="AU73" s="320">
        <v>1080.2633923705255</v>
      </c>
      <c r="AV73" s="320">
        <v>1110.6282952132146</v>
      </c>
      <c r="AW73" s="320">
        <v>1181.8592873805226</v>
      </c>
      <c r="AX73" s="320">
        <v>1296.1116122469114</v>
      </c>
      <c r="AY73" s="320">
        <v>1333.6444372284029</v>
      </c>
      <c r="AZ73" s="320">
        <v>1456.7293245126655</v>
      </c>
      <c r="BA73" s="320">
        <v>1568.6042282386529</v>
      </c>
      <c r="BB73" s="320">
        <v>1507.2576637164607</v>
      </c>
      <c r="BC73" s="320">
        <v>1526.2855485564141</v>
      </c>
      <c r="BD73" s="320">
        <v>1491.8707628245015</v>
      </c>
      <c r="BE73" s="320">
        <v>1506.6438718019594</v>
      </c>
      <c r="BF73" s="320">
        <v>1339.7309433941989</v>
      </c>
      <c r="BG73" s="320">
        <v>1262.4128814393594</v>
      </c>
      <c r="BH73" s="320">
        <v>1270.3669173172646</v>
      </c>
      <c r="BI73" s="320">
        <v>1202.0056977802881</v>
      </c>
      <c r="BJ73" s="320">
        <v>1165.2145969444111</v>
      </c>
      <c r="BK73" s="320">
        <v>1032.9173134316527</v>
      </c>
      <c r="BL73" s="320">
        <v>1017.4796227908114</v>
      </c>
      <c r="BM73" s="320">
        <v>1019.9927503288206</v>
      </c>
      <c r="BN73" s="320">
        <v>994.1607585625809</v>
      </c>
      <c r="BO73" s="320">
        <v>967.53713162774318</v>
      </c>
      <c r="BP73" s="320">
        <v>971.51369105888205</v>
      </c>
      <c r="BQ73" s="320">
        <v>937.00835622343095</v>
      </c>
      <c r="BR73" s="320">
        <v>772.72528315319687</v>
      </c>
      <c r="BS73" s="320">
        <v>438.83171896699827</v>
      </c>
      <c r="BT73" s="320">
        <v>143.25434173198207</v>
      </c>
      <c r="BU73" s="320">
        <v>18.071287729193521</v>
      </c>
      <c r="BV73" s="320">
        <v>1.4588639259669118</v>
      </c>
      <c r="BW73" s="320">
        <v>0.3210230691186457</v>
      </c>
      <c r="BX73" s="320">
        <v>0.17626552948539634</v>
      </c>
      <c r="BY73" s="320">
        <v>0.15052526774191341</v>
      </c>
      <c r="BZ73" s="320">
        <v>0.11866484659533685</v>
      </c>
      <c r="CA73" s="320">
        <v>4.9463362052783011E-2</v>
      </c>
      <c r="CB73" s="320">
        <v>4.6327109604491385E-4</v>
      </c>
      <c r="CC73" s="320">
        <v>3.925572426517852E-4</v>
      </c>
      <c r="CD73" s="320">
        <v>3.2050911676368234E-4</v>
      </c>
      <c r="CE73" s="320">
        <v>3.1492119230131161E-4</v>
      </c>
      <c r="CF73" s="321">
        <v>2.4754958288526193E-4</v>
      </c>
    </row>
    <row r="74" spans="1:84" ht="15.6">
      <c r="A74" s="295"/>
      <c r="B74" s="300" t="s">
        <v>314</v>
      </c>
      <c r="C74" s="297"/>
      <c r="D74" s="320">
        <v>0</v>
      </c>
      <c r="E74" s="320">
        <v>0</v>
      </c>
      <c r="F74" s="320">
        <v>0</v>
      </c>
      <c r="G74" s="320">
        <v>0</v>
      </c>
      <c r="H74" s="320">
        <v>0</v>
      </c>
      <c r="I74" s="320">
        <v>0</v>
      </c>
      <c r="J74" s="320">
        <v>0</v>
      </c>
      <c r="K74" s="320">
        <v>0</v>
      </c>
      <c r="L74" s="320">
        <v>0</v>
      </c>
      <c r="M74" s="320">
        <v>0</v>
      </c>
      <c r="N74" s="320">
        <v>0</v>
      </c>
      <c r="O74" s="320">
        <v>0</v>
      </c>
      <c r="P74" s="320">
        <v>0</v>
      </c>
      <c r="Q74" s="320">
        <v>0</v>
      </c>
      <c r="R74" s="320">
        <v>0</v>
      </c>
      <c r="S74" s="320">
        <v>0</v>
      </c>
      <c r="T74" s="320">
        <v>0</v>
      </c>
      <c r="U74" s="320">
        <v>0</v>
      </c>
      <c r="V74" s="320">
        <v>0</v>
      </c>
      <c r="W74" s="320">
        <v>0</v>
      </c>
      <c r="X74" s="320">
        <v>0</v>
      </c>
      <c r="Y74" s="320">
        <v>0</v>
      </c>
      <c r="Z74" s="320">
        <v>0</v>
      </c>
      <c r="AA74" s="320">
        <v>0</v>
      </c>
      <c r="AB74" s="320">
        <v>0</v>
      </c>
      <c r="AC74" s="320">
        <v>0</v>
      </c>
      <c r="AD74" s="320">
        <v>0</v>
      </c>
      <c r="AE74" s="320">
        <v>0</v>
      </c>
      <c r="AF74" s="320">
        <v>0</v>
      </c>
      <c r="AG74" s="320">
        <v>0</v>
      </c>
      <c r="AH74" s="320">
        <v>4069.108583908152</v>
      </c>
      <c r="AI74" s="320">
        <v>3275.5092055959249</v>
      </c>
      <c r="AJ74" s="320">
        <v>2747.4743208740288</v>
      </c>
      <c r="AK74" s="320">
        <v>2587.0218645863929</v>
      </c>
      <c r="AL74" s="320">
        <v>1965.216941299504</v>
      </c>
      <c r="AM74" s="320">
        <v>895.64078941632886</v>
      </c>
      <c r="AN74" s="320">
        <v>888.17937458480606</v>
      </c>
      <c r="AO74" s="320">
        <v>836.64182435163832</v>
      </c>
      <c r="AP74" s="320">
        <v>522.39756254006954</v>
      </c>
      <c r="AQ74" s="320">
        <v>530.99948153517039</v>
      </c>
      <c r="AR74" s="320">
        <v>493.46437581094955</v>
      </c>
      <c r="AS74" s="320">
        <v>483.47402097522064</v>
      </c>
      <c r="AT74" s="320">
        <v>473.7896486395029</v>
      </c>
      <c r="AU74" s="320">
        <v>566.53666178997753</v>
      </c>
      <c r="AV74" s="320">
        <v>734.21002674485101</v>
      </c>
      <c r="AW74" s="320">
        <v>714.61021306584212</v>
      </c>
      <c r="AX74" s="320">
        <v>660.70971637732794</v>
      </c>
      <c r="AY74" s="320">
        <v>22.480217858519506</v>
      </c>
      <c r="AZ74" s="320">
        <v>0</v>
      </c>
      <c r="BA74" s="320">
        <v>0</v>
      </c>
      <c r="BB74" s="320">
        <v>0</v>
      </c>
      <c r="BC74" s="320">
        <v>0</v>
      </c>
      <c r="BD74" s="320">
        <v>0</v>
      </c>
      <c r="BE74" s="320">
        <v>0</v>
      </c>
      <c r="BF74" s="320">
        <v>0</v>
      </c>
      <c r="BG74" s="320">
        <v>0</v>
      </c>
      <c r="BH74" s="320">
        <v>0</v>
      </c>
      <c r="BI74" s="320">
        <v>0</v>
      </c>
      <c r="BJ74" s="320">
        <v>0</v>
      </c>
      <c r="BK74" s="320">
        <v>0</v>
      </c>
      <c r="BL74" s="320">
        <v>0</v>
      </c>
      <c r="BM74" s="320">
        <v>0</v>
      </c>
      <c r="BN74" s="320">
        <v>0</v>
      </c>
      <c r="BO74" s="320">
        <v>0</v>
      </c>
      <c r="BP74" s="320">
        <v>0</v>
      </c>
      <c r="BQ74" s="320">
        <v>0</v>
      </c>
      <c r="BR74" s="320">
        <v>0</v>
      </c>
      <c r="BS74" s="320">
        <v>0</v>
      </c>
      <c r="BT74" s="320">
        <v>0</v>
      </c>
      <c r="BU74" s="320">
        <v>0</v>
      </c>
      <c r="BV74" s="320">
        <v>0</v>
      </c>
      <c r="BW74" s="320">
        <v>0</v>
      </c>
      <c r="BX74" s="320">
        <v>0</v>
      </c>
      <c r="BY74" s="320">
        <v>0</v>
      </c>
      <c r="BZ74" s="320">
        <v>0</v>
      </c>
      <c r="CA74" s="320">
        <v>0</v>
      </c>
      <c r="CB74" s="320">
        <v>0</v>
      </c>
      <c r="CC74" s="320">
        <v>0</v>
      </c>
      <c r="CD74" s="320">
        <v>0</v>
      </c>
      <c r="CE74" s="320">
        <v>0</v>
      </c>
      <c r="CF74" s="321">
        <v>0</v>
      </c>
    </row>
    <row r="75" spans="1:84" ht="17.25" customHeight="1">
      <c r="A75" s="295"/>
      <c r="B75" s="300" t="s">
        <v>512</v>
      </c>
      <c r="C75" s="297"/>
      <c r="D75" s="320">
        <v>0</v>
      </c>
      <c r="E75" s="320">
        <v>0</v>
      </c>
      <c r="F75" s="320">
        <v>0</v>
      </c>
      <c r="G75" s="320">
        <v>0</v>
      </c>
      <c r="H75" s="320">
        <v>0</v>
      </c>
      <c r="I75" s="320">
        <v>0</v>
      </c>
      <c r="J75" s="320">
        <v>0</v>
      </c>
      <c r="K75" s="320">
        <v>0</v>
      </c>
      <c r="L75" s="320">
        <v>0</v>
      </c>
      <c r="M75" s="320">
        <v>0</v>
      </c>
      <c r="N75" s="320">
        <v>0</v>
      </c>
      <c r="O75" s="320">
        <v>0</v>
      </c>
      <c r="P75" s="320">
        <v>0</v>
      </c>
      <c r="Q75" s="320">
        <v>0</v>
      </c>
      <c r="R75" s="320">
        <v>0</v>
      </c>
      <c r="S75" s="320">
        <v>0</v>
      </c>
      <c r="T75" s="320">
        <v>0</v>
      </c>
      <c r="U75" s="320">
        <v>0</v>
      </c>
      <c r="V75" s="320">
        <v>0</v>
      </c>
      <c r="W75" s="320">
        <v>0</v>
      </c>
      <c r="X75" s="320">
        <v>0</v>
      </c>
      <c r="Y75" s="320">
        <v>0</v>
      </c>
      <c r="Z75" s="320">
        <v>0</v>
      </c>
      <c r="AA75" s="320">
        <v>0</v>
      </c>
      <c r="AB75" s="320">
        <v>0</v>
      </c>
      <c r="AC75" s="320">
        <v>0</v>
      </c>
      <c r="AD75" s="320">
        <v>0</v>
      </c>
      <c r="AE75" s="320">
        <v>0</v>
      </c>
      <c r="AF75" s="320">
        <v>0</v>
      </c>
      <c r="AG75" s="320">
        <v>0</v>
      </c>
      <c r="AH75" s="320">
        <v>0</v>
      </c>
      <c r="AI75" s="320">
        <v>0</v>
      </c>
      <c r="AJ75" s="320">
        <v>0</v>
      </c>
      <c r="AK75" s="320">
        <v>0</v>
      </c>
      <c r="AL75" s="320">
        <v>0</v>
      </c>
      <c r="AM75" s="320">
        <v>0</v>
      </c>
      <c r="AN75" s="320">
        <v>0</v>
      </c>
      <c r="AO75" s="320">
        <v>0</v>
      </c>
      <c r="AP75" s="320">
        <v>0</v>
      </c>
      <c r="AQ75" s="320">
        <v>0</v>
      </c>
      <c r="AR75" s="320">
        <v>0</v>
      </c>
      <c r="AS75" s="320">
        <v>0</v>
      </c>
      <c r="AT75" s="320">
        <v>0</v>
      </c>
      <c r="AU75" s="320">
        <v>0</v>
      </c>
      <c r="AV75" s="320">
        <v>0</v>
      </c>
      <c r="AW75" s="320">
        <v>0</v>
      </c>
      <c r="AX75" s="320">
        <v>0</v>
      </c>
      <c r="AY75" s="320">
        <v>0</v>
      </c>
      <c r="AZ75" s="320">
        <v>0</v>
      </c>
      <c r="BA75" s="320">
        <v>0</v>
      </c>
      <c r="BB75" s="320">
        <v>0</v>
      </c>
      <c r="BC75" s="320">
        <v>0</v>
      </c>
      <c r="BD75" s="320">
        <v>0</v>
      </c>
      <c r="BE75" s="320">
        <v>0</v>
      </c>
      <c r="BF75" s="320">
        <v>0</v>
      </c>
      <c r="BG75" s="320">
        <v>0</v>
      </c>
      <c r="BH75" s="320">
        <v>0</v>
      </c>
      <c r="BI75" s="320">
        <v>0</v>
      </c>
      <c r="BJ75" s="320">
        <v>0</v>
      </c>
      <c r="BK75" s="320">
        <v>0</v>
      </c>
      <c r="BL75" s="320">
        <v>0</v>
      </c>
      <c r="BM75" s="320">
        <v>0</v>
      </c>
      <c r="BN75" s="320">
        <v>0</v>
      </c>
      <c r="BO75" s="320">
        <v>0</v>
      </c>
      <c r="BP75" s="320">
        <v>0</v>
      </c>
      <c r="BQ75" s="320">
        <v>0</v>
      </c>
      <c r="BR75" s="320">
        <v>11.113586575130514</v>
      </c>
      <c r="BS75" s="320">
        <v>20.454803918096804</v>
      </c>
      <c r="BT75" s="320">
        <v>272.58244822056457</v>
      </c>
      <c r="BU75" s="320">
        <v>511.88709645962211</v>
      </c>
      <c r="BV75" s="320">
        <v>1363.5470953873009</v>
      </c>
      <c r="BW75" s="320">
        <v>3995.8563759803956</v>
      </c>
      <c r="BX75" s="320">
        <v>6612.1426986029173</v>
      </c>
      <c r="BY75" s="320">
        <v>9309.223859239155</v>
      </c>
      <c r="BZ75" s="320">
        <v>10291.659599904975</v>
      </c>
      <c r="CA75" s="320">
        <v>12853.598366082848</v>
      </c>
      <c r="CB75" s="320">
        <v>15457.300744765731</v>
      </c>
      <c r="CC75" s="320">
        <v>17948.839053249099</v>
      </c>
      <c r="CD75" s="320">
        <v>19318.710996535825</v>
      </c>
      <c r="CE75" s="320">
        <v>20205.280100738655</v>
      </c>
      <c r="CF75" s="321">
        <v>22162.749996964903</v>
      </c>
    </row>
    <row r="76" spans="1:84" ht="27" customHeight="1">
      <c r="A76" s="295"/>
      <c r="B76" s="296" t="s">
        <v>482</v>
      </c>
      <c r="C76" s="297"/>
      <c r="D76" s="320">
        <v>0</v>
      </c>
      <c r="E76" s="320">
        <v>0</v>
      </c>
      <c r="F76" s="320">
        <v>0</v>
      </c>
      <c r="G76" s="320">
        <v>0</v>
      </c>
      <c r="H76" s="320">
        <v>0</v>
      </c>
      <c r="I76" s="320">
        <v>0</v>
      </c>
      <c r="J76" s="320">
        <v>0</v>
      </c>
      <c r="K76" s="320">
        <v>0</v>
      </c>
      <c r="L76" s="320">
        <v>0</v>
      </c>
      <c r="M76" s="320">
        <v>0</v>
      </c>
      <c r="N76" s="320">
        <v>0</v>
      </c>
      <c r="O76" s="320">
        <v>0</v>
      </c>
      <c r="P76" s="320">
        <v>0</v>
      </c>
      <c r="Q76" s="320">
        <v>0</v>
      </c>
      <c r="R76" s="320">
        <v>0</v>
      </c>
      <c r="S76" s="320">
        <v>0</v>
      </c>
      <c r="T76" s="320">
        <v>0</v>
      </c>
      <c r="U76" s="320">
        <v>0</v>
      </c>
      <c r="V76" s="320">
        <v>0</v>
      </c>
      <c r="W76" s="320">
        <v>0</v>
      </c>
      <c r="X76" s="320">
        <v>0</v>
      </c>
      <c r="Y76" s="320">
        <v>0</v>
      </c>
      <c r="Z76" s="320">
        <v>45.135336313554902</v>
      </c>
      <c r="AA76" s="320">
        <v>43.460949329176309</v>
      </c>
      <c r="AB76" s="320">
        <v>40.053911436230642</v>
      </c>
      <c r="AC76" s="320">
        <v>38.08963126422379</v>
      </c>
      <c r="AD76" s="320">
        <v>36.931778297420543</v>
      </c>
      <c r="AE76" s="320">
        <v>33.913048500581858</v>
      </c>
      <c r="AF76" s="320">
        <v>29.761614577061493</v>
      </c>
      <c r="AG76" s="320">
        <v>29.43732693071269</v>
      </c>
      <c r="AH76" s="320">
        <v>950.95806307081034</v>
      </c>
      <c r="AI76" s="320">
        <v>911.56104137955424</v>
      </c>
      <c r="AJ76" s="320">
        <v>875.45153091629788</v>
      </c>
      <c r="AK76" s="320">
        <v>876.02678206925509</v>
      </c>
      <c r="AL76" s="320">
        <v>846.49225234525181</v>
      </c>
      <c r="AM76" s="320">
        <v>894.56331610689017</v>
      </c>
      <c r="AN76" s="320">
        <v>898.91866902203719</v>
      </c>
      <c r="AO76" s="320">
        <v>923.04128423048871</v>
      </c>
      <c r="AP76" s="320">
        <v>874.27578523870193</v>
      </c>
      <c r="AQ76" s="320">
        <v>848.33455876580479</v>
      </c>
      <c r="AR76" s="320">
        <v>782.23560173783585</v>
      </c>
      <c r="AS76" s="320">
        <v>761.32836032939554</v>
      </c>
      <c r="AT76" s="320">
        <v>770.42951666431452</v>
      </c>
      <c r="AU76" s="320">
        <v>826.62065106638238</v>
      </c>
      <c r="AV76" s="320">
        <v>810.21241431500448</v>
      </c>
      <c r="AW76" s="320">
        <v>793.14755501578691</v>
      </c>
      <c r="AX76" s="320">
        <v>817.00753068427275</v>
      </c>
      <c r="AY76" s="320">
        <v>820.38877579248935</v>
      </c>
      <c r="AZ76" s="320">
        <v>834.67170597912673</v>
      </c>
      <c r="BA76" s="320">
        <v>838.97988919751469</v>
      </c>
      <c r="BB76" s="320">
        <v>847.82260021496609</v>
      </c>
      <c r="BC76" s="320">
        <v>824.13991642553651</v>
      </c>
      <c r="BD76" s="320">
        <v>800.1043773719706</v>
      </c>
      <c r="BE76" s="320">
        <v>802.83511685232816</v>
      </c>
      <c r="BF76" s="320">
        <v>774.96259949516013</v>
      </c>
      <c r="BG76" s="320">
        <v>781.18095262106863</v>
      </c>
      <c r="BH76" s="320">
        <v>742.85624566128274</v>
      </c>
      <c r="BI76" s="320">
        <v>711.67460880331828</v>
      </c>
      <c r="BJ76" s="320">
        <v>682.17914667832645</v>
      </c>
      <c r="BK76" s="320">
        <v>626.45673254176018</v>
      </c>
      <c r="BL76" s="320">
        <v>502.84535924293334</v>
      </c>
      <c r="BM76" s="320">
        <v>503.06865486109353</v>
      </c>
      <c r="BN76" s="320">
        <v>558.59664594840945</v>
      </c>
      <c r="BO76" s="320">
        <v>534.34395248857277</v>
      </c>
      <c r="BP76" s="320">
        <v>519.80974380852467</v>
      </c>
      <c r="BQ76" s="320">
        <v>491.03203342375627</v>
      </c>
      <c r="BR76" s="320">
        <v>476.38795291438475</v>
      </c>
      <c r="BS76" s="320">
        <v>446.12384609460941</v>
      </c>
      <c r="BT76" s="320">
        <v>446.63337100298065</v>
      </c>
      <c r="BU76" s="320">
        <v>420.30058933599321</v>
      </c>
      <c r="BV76" s="320">
        <v>401.73981940058303</v>
      </c>
      <c r="BW76" s="320">
        <v>389.21959064324369</v>
      </c>
      <c r="BX76" s="320">
        <v>322.87197339326019</v>
      </c>
      <c r="BY76" s="320">
        <v>308.94940890321419</v>
      </c>
      <c r="BZ76" s="320">
        <v>276.62132463662078</v>
      </c>
      <c r="CA76" s="320">
        <v>262.76814508968044</v>
      </c>
      <c r="CB76" s="320">
        <v>256.43477813089106</v>
      </c>
      <c r="CC76" s="320">
        <v>240.08140828968965</v>
      </c>
      <c r="CD76" s="320">
        <v>226.9850926757409</v>
      </c>
      <c r="CE76" s="320">
        <v>220.12879600009438</v>
      </c>
      <c r="CF76" s="321">
        <v>206.96469092899738</v>
      </c>
    </row>
    <row r="77" spans="1:84" ht="15.6">
      <c r="A77" s="295"/>
      <c r="B77" s="300" t="s">
        <v>483</v>
      </c>
      <c r="C77" s="297"/>
      <c r="D77" s="320">
        <v>0</v>
      </c>
      <c r="E77" s="320">
        <v>0</v>
      </c>
      <c r="F77" s="320">
        <v>0</v>
      </c>
      <c r="G77" s="320">
        <v>0</v>
      </c>
      <c r="H77" s="320">
        <v>0</v>
      </c>
      <c r="I77" s="320">
        <v>0</v>
      </c>
      <c r="J77" s="320">
        <v>0</v>
      </c>
      <c r="K77" s="320">
        <v>0</v>
      </c>
      <c r="L77" s="320">
        <v>0</v>
      </c>
      <c r="M77" s="320">
        <v>0</v>
      </c>
      <c r="N77" s="320">
        <v>0</v>
      </c>
      <c r="O77" s="320">
        <v>0</v>
      </c>
      <c r="P77" s="320">
        <v>0</v>
      </c>
      <c r="Q77" s="320">
        <v>0</v>
      </c>
      <c r="R77" s="320">
        <v>0</v>
      </c>
      <c r="S77" s="320">
        <v>0</v>
      </c>
      <c r="T77" s="320">
        <v>0</v>
      </c>
      <c r="U77" s="320">
        <v>0</v>
      </c>
      <c r="V77" s="320">
        <v>0</v>
      </c>
      <c r="W77" s="320">
        <v>0</v>
      </c>
      <c r="X77" s="320">
        <v>0</v>
      </c>
      <c r="Y77" s="320">
        <v>0</v>
      </c>
      <c r="Z77" s="320">
        <v>0</v>
      </c>
      <c r="AA77" s="320">
        <v>0</v>
      </c>
      <c r="AB77" s="320">
        <v>0</v>
      </c>
      <c r="AC77" s="320">
        <v>0</v>
      </c>
      <c r="AD77" s="320">
        <v>0</v>
      </c>
      <c r="AE77" s="320">
        <v>0</v>
      </c>
      <c r="AF77" s="320">
        <v>0</v>
      </c>
      <c r="AG77" s="320">
        <v>0</v>
      </c>
      <c r="AH77" s="320">
        <v>34.54628871423941</v>
      </c>
      <c r="AI77" s="320">
        <v>33.253128883888579</v>
      </c>
      <c r="AJ77" s="320">
        <v>32.577012778816794</v>
      </c>
      <c r="AK77" s="320">
        <v>32.980544472248624</v>
      </c>
      <c r="AL77" s="320">
        <v>33.330083060983043</v>
      </c>
      <c r="AM77" s="320">
        <v>33.686734325190471</v>
      </c>
      <c r="AN77" s="320">
        <v>32.416721405578905</v>
      </c>
      <c r="AO77" s="320">
        <v>32.421059332815283</v>
      </c>
      <c r="AP77" s="320">
        <v>32.770028423527961</v>
      </c>
      <c r="AQ77" s="320">
        <v>28.677653726085694</v>
      </c>
      <c r="AR77" s="320">
        <v>27.856174134569034</v>
      </c>
      <c r="AS77" s="320">
        <v>26.096337638194402</v>
      </c>
      <c r="AT77" s="320">
        <v>24.430435630129999</v>
      </c>
      <c r="AU77" s="320">
        <v>24.489877964799916</v>
      </c>
      <c r="AV77" s="320">
        <v>21.780800183640508</v>
      </c>
      <c r="AW77" s="320">
        <v>21.428348233861751</v>
      </c>
      <c r="AX77" s="320">
        <v>17.29139111370165</v>
      </c>
      <c r="AY77" s="320">
        <v>15.57920863446863</v>
      </c>
      <c r="AZ77" s="320">
        <v>14.113478936679536</v>
      </c>
      <c r="BA77" s="320">
        <v>12.533979013060893</v>
      </c>
      <c r="BB77" s="320">
        <v>10.935209552526038</v>
      </c>
      <c r="BC77" s="320">
        <v>10.634042318219484</v>
      </c>
      <c r="BD77" s="320">
        <v>9.1353763773518697</v>
      </c>
      <c r="BE77" s="320">
        <v>8.984635357689605</v>
      </c>
      <c r="BF77" s="320">
        <v>8.0549988341627863</v>
      </c>
      <c r="BG77" s="320">
        <v>6.0913153362239045</v>
      </c>
      <c r="BH77" s="320">
        <v>5.2246677168318003</v>
      </c>
      <c r="BI77" s="320">
        <v>9.6402892113292662</v>
      </c>
      <c r="BJ77" s="320">
        <v>8.5010667875017596</v>
      </c>
      <c r="BK77" s="320">
        <v>8.4026155280185826</v>
      </c>
      <c r="BL77" s="320">
        <v>3.1394315110699238</v>
      </c>
      <c r="BM77" s="320">
        <v>2.5956478499526847</v>
      </c>
      <c r="BN77" s="320">
        <v>2.2465294687551194</v>
      </c>
      <c r="BO77" s="320">
        <v>1.9703866767394018</v>
      </c>
      <c r="BP77" s="320">
        <v>1.7257387279172964</v>
      </c>
      <c r="BQ77" s="320">
        <v>1.7210990145149252</v>
      </c>
      <c r="BR77" s="320">
        <v>1.5641351342228234</v>
      </c>
      <c r="BS77" s="320">
        <v>1.3899781111685579</v>
      </c>
      <c r="BT77" s="320">
        <v>1.2942325875055454</v>
      </c>
      <c r="BU77" s="320">
        <v>1.2153792115719031</v>
      </c>
      <c r="BV77" s="320">
        <v>1.1547682637982577</v>
      </c>
      <c r="BW77" s="320">
        <v>1.0750795054676663</v>
      </c>
      <c r="BX77" s="320">
        <v>0.79851374489856475</v>
      </c>
      <c r="BY77" s="320">
        <v>0.67824955577532142</v>
      </c>
      <c r="BZ77" s="320">
        <v>0.49333528355462208</v>
      </c>
      <c r="CA77" s="320">
        <v>0.34784252842872143</v>
      </c>
      <c r="CB77" s="320">
        <v>0.27118614017880338</v>
      </c>
      <c r="CC77" s="320">
        <v>0.19908561489135346</v>
      </c>
      <c r="CD77" s="320">
        <v>0.15637126705304305</v>
      </c>
      <c r="CE77" s="320">
        <v>0.12865171997189623</v>
      </c>
      <c r="CF77" s="321">
        <v>9.5926869252257754E-2</v>
      </c>
    </row>
    <row r="78" spans="1:84" ht="15.6">
      <c r="A78" s="295"/>
      <c r="B78" s="300" t="s">
        <v>484</v>
      </c>
      <c r="C78" s="297"/>
      <c r="D78" s="320">
        <v>0</v>
      </c>
      <c r="E78" s="320">
        <v>0</v>
      </c>
      <c r="F78" s="320">
        <v>0</v>
      </c>
      <c r="G78" s="320">
        <v>0</v>
      </c>
      <c r="H78" s="320">
        <v>0</v>
      </c>
      <c r="I78" s="320">
        <v>0</v>
      </c>
      <c r="J78" s="320">
        <v>0</v>
      </c>
      <c r="K78" s="320">
        <v>0</v>
      </c>
      <c r="L78" s="320">
        <v>0</v>
      </c>
      <c r="M78" s="320">
        <v>0</v>
      </c>
      <c r="N78" s="320">
        <v>0</v>
      </c>
      <c r="O78" s="320">
        <v>0</v>
      </c>
      <c r="P78" s="320">
        <v>0</v>
      </c>
      <c r="Q78" s="320">
        <v>0</v>
      </c>
      <c r="R78" s="320">
        <v>0</v>
      </c>
      <c r="S78" s="320">
        <v>0</v>
      </c>
      <c r="T78" s="320">
        <v>0</v>
      </c>
      <c r="U78" s="320">
        <v>0</v>
      </c>
      <c r="V78" s="320">
        <v>0</v>
      </c>
      <c r="W78" s="320">
        <v>0</v>
      </c>
      <c r="X78" s="320">
        <v>0</v>
      </c>
      <c r="Y78" s="320">
        <v>0</v>
      </c>
      <c r="Z78" s="320">
        <v>0</v>
      </c>
      <c r="AA78" s="320">
        <v>0</v>
      </c>
      <c r="AB78" s="320">
        <v>0</v>
      </c>
      <c r="AC78" s="320">
        <v>0</v>
      </c>
      <c r="AD78" s="320">
        <v>0</v>
      </c>
      <c r="AE78" s="320">
        <v>0</v>
      </c>
      <c r="AF78" s="320">
        <v>0</v>
      </c>
      <c r="AG78" s="320">
        <v>0</v>
      </c>
      <c r="AH78" s="320">
        <v>887.01358097263426</v>
      </c>
      <c r="AI78" s="320">
        <v>853.15436537745552</v>
      </c>
      <c r="AJ78" s="320">
        <v>821.75270528456815</v>
      </c>
      <c r="AK78" s="320">
        <v>823.93762368473517</v>
      </c>
      <c r="AL78" s="320">
        <v>795.36563472291516</v>
      </c>
      <c r="AM78" s="320">
        <v>843.88888994542162</v>
      </c>
      <c r="AN78" s="320">
        <v>850.45192600137693</v>
      </c>
      <c r="AO78" s="320">
        <v>875.39834013115581</v>
      </c>
      <c r="AP78" s="320">
        <v>829.80251462489787</v>
      </c>
      <c r="AQ78" s="320">
        <v>807.97860057065532</v>
      </c>
      <c r="AR78" s="320">
        <v>744.81490257080395</v>
      </c>
      <c r="AS78" s="320">
        <v>724.98543318863256</v>
      </c>
      <c r="AT78" s="320">
        <v>736.95729654732918</v>
      </c>
      <c r="AU78" s="320">
        <v>793.58452931071542</v>
      </c>
      <c r="AV78" s="320">
        <v>780.5508517165764</v>
      </c>
      <c r="AW78" s="320">
        <v>764.80420350591942</v>
      </c>
      <c r="AX78" s="320">
        <v>793.98042637764979</v>
      </c>
      <c r="AY78" s="320">
        <v>798.96639653114494</v>
      </c>
      <c r="AZ78" s="320">
        <v>815.51739194577385</v>
      </c>
      <c r="BA78" s="320">
        <v>821.96804503152509</v>
      </c>
      <c r="BB78" s="320">
        <v>833.55184605713339</v>
      </c>
      <c r="BC78" s="320">
        <v>809.90261065251218</v>
      </c>
      <c r="BD78" s="320">
        <v>787.46348434943377</v>
      </c>
      <c r="BE78" s="320">
        <v>790.40347003954946</v>
      </c>
      <c r="BF78" s="320">
        <v>763.99209448183501</v>
      </c>
      <c r="BG78" s="320">
        <v>772.84167844062881</v>
      </c>
      <c r="BH78" s="320">
        <v>735.73911563305717</v>
      </c>
      <c r="BI78" s="320">
        <v>700.31845294387915</v>
      </c>
      <c r="BJ78" s="320">
        <v>672.0333879346806</v>
      </c>
      <c r="BK78" s="320">
        <v>616.44056993429126</v>
      </c>
      <c r="BL78" s="320">
        <v>498.35673489030376</v>
      </c>
      <c r="BM78" s="320">
        <v>499.27901027887771</v>
      </c>
      <c r="BN78" s="320">
        <v>555.30710840532959</v>
      </c>
      <c r="BO78" s="320">
        <v>531.52977501571161</v>
      </c>
      <c r="BP78" s="320">
        <v>517.56440328945371</v>
      </c>
      <c r="BQ78" s="320">
        <v>489.31886299355614</v>
      </c>
      <c r="BR78" s="320">
        <v>474.826407090347</v>
      </c>
      <c r="BS78" s="320">
        <v>444.78071515426404</v>
      </c>
      <c r="BT78" s="320">
        <v>445.33913841547508</v>
      </c>
      <c r="BU78" s="320">
        <v>419.11294438443025</v>
      </c>
      <c r="BV78" s="320">
        <v>400.62966816042189</v>
      </c>
      <c r="BW78" s="320">
        <v>388.14414387375109</v>
      </c>
      <c r="BX78" s="320">
        <v>322.08045333244405</v>
      </c>
      <c r="BY78" s="320">
        <v>308.23906066920699</v>
      </c>
      <c r="BZ78" s="320">
        <v>276.13240805489755</v>
      </c>
      <c r="CA78" s="320">
        <v>262.70304256125172</v>
      </c>
      <c r="CB78" s="320">
        <v>256.16359199071223</v>
      </c>
      <c r="CC78" s="320">
        <v>239.8823226747983</v>
      </c>
      <c r="CD78" s="320">
        <v>226.82872140868784</v>
      </c>
      <c r="CE78" s="320">
        <v>220.00014428012247</v>
      </c>
      <c r="CF78" s="321">
        <v>206.86876405974513</v>
      </c>
    </row>
    <row r="79" spans="1:84" ht="15.6">
      <c r="A79" s="295"/>
      <c r="B79" s="300" t="s">
        <v>486</v>
      </c>
      <c r="C79" s="297"/>
      <c r="D79" s="320">
        <v>0</v>
      </c>
      <c r="E79" s="320">
        <v>0</v>
      </c>
      <c r="F79" s="320">
        <v>0</v>
      </c>
      <c r="G79" s="320">
        <v>0</v>
      </c>
      <c r="H79" s="320">
        <v>0</v>
      </c>
      <c r="I79" s="320">
        <v>0</v>
      </c>
      <c r="J79" s="320">
        <v>0</v>
      </c>
      <c r="K79" s="320">
        <v>0</v>
      </c>
      <c r="L79" s="320">
        <v>0</v>
      </c>
      <c r="M79" s="320">
        <v>0</v>
      </c>
      <c r="N79" s="320">
        <v>0</v>
      </c>
      <c r="O79" s="320">
        <v>0</v>
      </c>
      <c r="P79" s="320">
        <v>0</v>
      </c>
      <c r="Q79" s="320">
        <v>0</v>
      </c>
      <c r="R79" s="320">
        <v>0</v>
      </c>
      <c r="S79" s="320">
        <v>0</v>
      </c>
      <c r="T79" s="320">
        <v>0</v>
      </c>
      <c r="U79" s="320">
        <v>0</v>
      </c>
      <c r="V79" s="320">
        <v>0</v>
      </c>
      <c r="W79" s="320">
        <v>0</v>
      </c>
      <c r="X79" s="320">
        <v>0</v>
      </c>
      <c r="Y79" s="320">
        <v>0</v>
      </c>
      <c r="Z79" s="320">
        <v>45.135336313554902</v>
      </c>
      <c r="AA79" s="320">
        <v>43.460949329176309</v>
      </c>
      <c r="AB79" s="320">
        <v>40.053911436230642</v>
      </c>
      <c r="AC79" s="320">
        <v>38.08963126422379</v>
      </c>
      <c r="AD79" s="320">
        <v>36.931778297420543</v>
      </c>
      <c r="AE79" s="320">
        <v>33.913048500581858</v>
      </c>
      <c r="AF79" s="320">
        <v>29.761614577061493</v>
      </c>
      <c r="AG79" s="320">
        <v>29.43732693071269</v>
      </c>
      <c r="AH79" s="320">
        <v>29.398193383936736</v>
      </c>
      <c r="AI79" s="320">
        <v>25.153547118210206</v>
      </c>
      <c r="AJ79" s="320">
        <v>21.121812852912971</v>
      </c>
      <c r="AK79" s="320">
        <v>19.108613912271338</v>
      </c>
      <c r="AL79" s="320">
        <v>17.796534561353589</v>
      </c>
      <c r="AM79" s="320">
        <v>16.987691836278124</v>
      </c>
      <c r="AN79" s="320">
        <v>16.050021615081366</v>
      </c>
      <c r="AO79" s="320">
        <v>15.221884766517656</v>
      </c>
      <c r="AP79" s="320">
        <v>11.703242190276081</v>
      </c>
      <c r="AQ79" s="320">
        <v>11.678304469063765</v>
      </c>
      <c r="AR79" s="320">
        <v>9.5645250324628535</v>
      </c>
      <c r="AS79" s="320">
        <v>10.246589502568524</v>
      </c>
      <c r="AT79" s="320">
        <v>9.0417844868553612</v>
      </c>
      <c r="AU79" s="320">
        <v>8.5462437908670275</v>
      </c>
      <c r="AV79" s="320">
        <v>7.8807624147875091</v>
      </c>
      <c r="AW79" s="320">
        <v>6.9150032760057707</v>
      </c>
      <c r="AX79" s="320">
        <v>5.7357131929212937</v>
      </c>
      <c r="AY79" s="320">
        <v>5.8431706268756827</v>
      </c>
      <c r="AZ79" s="320">
        <v>5.0408350966733018</v>
      </c>
      <c r="BA79" s="320">
        <v>4.4778651529287314</v>
      </c>
      <c r="BB79" s="320">
        <v>3.3355446053066853</v>
      </c>
      <c r="BC79" s="320">
        <v>3.6032634548048859</v>
      </c>
      <c r="BD79" s="320">
        <v>3.5055166451849051</v>
      </c>
      <c r="BE79" s="320">
        <v>3.4470114550890476</v>
      </c>
      <c r="BF79" s="320">
        <v>2.9155061791622683</v>
      </c>
      <c r="BG79" s="320">
        <v>2.2479588442160128</v>
      </c>
      <c r="BH79" s="320">
        <v>1.89246231139376</v>
      </c>
      <c r="BI79" s="320">
        <v>1.7158666481098641</v>
      </c>
      <c r="BJ79" s="320">
        <v>1.6446919561441613</v>
      </c>
      <c r="BK79" s="320">
        <v>1.6135470794504114</v>
      </c>
      <c r="BL79" s="320">
        <v>1.3491928415596901</v>
      </c>
      <c r="BM79" s="320">
        <v>1.1939967322631191</v>
      </c>
      <c r="BN79" s="320">
        <v>1.0430080743246979</v>
      </c>
      <c r="BO79" s="320">
        <v>0.84379079612171326</v>
      </c>
      <c r="BP79" s="320">
        <v>0.51960179115376004</v>
      </c>
      <c r="BQ79" s="320">
        <v>-7.92858431473502E-3</v>
      </c>
      <c r="BR79" s="320">
        <v>-2.5893101851098242E-3</v>
      </c>
      <c r="BS79" s="320">
        <v>-4.6847170823220652E-2</v>
      </c>
      <c r="BT79" s="320">
        <v>0</v>
      </c>
      <c r="BU79" s="320">
        <v>-2.7734260008885389E-2</v>
      </c>
      <c r="BV79" s="320">
        <v>-4.4617023637106755E-2</v>
      </c>
      <c r="BW79" s="320">
        <v>3.6726402495814759E-4</v>
      </c>
      <c r="BX79" s="320">
        <v>-6.9936840824630156E-3</v>
      </c>
      <c r="BY79" s="320">
        <v>3.2098678231828742E-2</v>
      </c>
      <c r="BZ79" s="320">
        <v>-4.4187018313356623E-3</v>
      </c>
      <c r="CA79" s="320">
        <v>-0.28273999999999999</v>
      </c>
      <c r="CB79" s="320">
        <v>0</v>
      </c>
      <c r="CC79" s="320">
        <v>0</v>
      </c>
      <c r="CD79" s="320">
        <v>0</v>
      </c>
      <c r="CE79" s="320">
        <v>0</v>
      </c>
      <c r="CF79" s="321">
        <v>0</v>
      </c>
    </row>
    <row r="80" spans="1:84" ht="27" customHeight="1">
      <c r="A80" s="295"/>
      <c r="B80" s="296" t="s">
        <v>514</v>
      </c>
      <c r="C80" s="297"/>
      <c r="D80" s="320">
        <v>0</v>
      </c>
      <c r="E80" s="320">
        <v>0</v>
      </c>
      <c r="F80" s="320">
        <v>0</v>
      </c>
      <c r="G80" s="320">
        <v>0</v>
      </c>
      <c r="H80" s="320">
        <v>0</v>
      </c>
      <c r="I80" s="320">
        <v>0</v>
      </c>
      <c r="J80" s="320">
        <v>0</v>
      </c>
      <c r="K80" s="320">
        <v>0</v>
      </c>
      <c r="L80" s="320">
        <v>0</v>
      </c>
      <c r="M80" s="320">
        <v>0</v>
      </c>
      <c r="N80" s="320">
        <v>0</v>
      </c>
      <c r="O80" s="320">
        <v>0</v>
      </c>
      <c r="P80" s="320">
        <v>0</v>
      </c>
      <c r="Q80" s="320">
        <v>0</v>
      </c>
      <c r="R80" s="320">
        <v>0</v>
      </c>
      <c r="S80" s="320">
        <v>0</v>
      </c>
      <c r="T80" s="320">
        <v>0</v>
      </c>
      <c r="U80" s="320">
        <v>0</v>
      </c>
      <c r="V80" s="320">
        <v>0</v>
      </c>
      <c r="W80" s="320">
        <v>0</v>
      </c>
      <c r="X80" s="320">
        <v>0</v>
      </c>
      <c r="Y80" s="320">
        <v>0</v>
      </c>
      <c r="Z80" s="320">
        <v>0</v>
      </c>
      <c r="AA80" s="320">
        <v>0</v>
      </c>
      <c r="AB80" s="320">
        <v>0</v>
      </c>
      <c r="AC80" s="320">
        <v>0</v>
      </c>
      <c r="AD80" s="320">
        <v>0</v>
      </c>
      <c r="AE80" s="320">
        <v>0</v>
      </c>
      <c r="AF80" s="320">
        <v>0</v>
      </c>
      <c r="AG80" s="320">
        <v>0</v>
      </c>
      <c r="AH80" s="320">
        <v>23.518554707149388</v>
      </c>
      <c r="AI80" s="320">
        <v>20.122837694568165</v>
      </c>
      <c r="AJ80" s="320">
        <v>21.121812852912971</v>
      </c>
      <c r="AK80" s="320">
        <v>22.930336694725607</v>
      </c>
      <c r="AL80" s="320">
        <v>28.47445529816574</v>
      </c>
      <c r="AM80" s="320">
        <v>33.975383672556248</v>
      </c>
      <c r="AN80" s="320">
        <v>35.310047553179011</v>
      </c>
      <c r="AO80" s="320">
        <v>39.576900392945902</v>
      </c>
      <c r="AP80" s="320">
        <v>304.28429694717806</v>
      </c>
      <c r="AQ80" s="320">
        <v>507.94818465194174</v>
      </c>
      <c r="AR80" s="320">
        <v>448.89331585375999</v>
      </c>
      <c r="AS80" s="320">
        <v>439.83209993821026</v>
      </c>
      <c r="AT80" s="320">
        <v>459.64614099600499</v>
      </c>
      <c r="AU80" s="320">
        <v>562.59816838635993</v>
      </c>
      <c r="AV80" s="320">
        <v>665.12615920618521</v>
      </c>
      <c r="AW80" s="320">
        <v>827.61744272307487</v>
      </c>
      <c r="AX80" s="320">
        <v>969.94578572527996</v>
      </c>
      <c r="AY80" s="320">
        <v>1102.0628858345474</v>
      </c>
      <c r="AZ80" s="320">
        <v>1272.6557878445444</v>
      </c>
      <c r="BA80" s="320">
        <v>1289.9076844526892</v>
      </c>
      <c r="BB80" s="320">
        <v>1334.8616399599348</v>
      </c>
      <c r="BC80" s="320">
        <v>1409.7176889754332</v>
      </c>
      <c r="BD80" s="320">
        <v>1862.4378422973371</v>
      </c>
      <c r="BE80" s="320">
        <v>2076.7310445906869</v>
      </c>
      <c r="BF80" s="320">
        <v>2230.5685861802831</v>
      </c>
      <c r="BG80" s="320">
        <v>2298.7016942872347</v>
      </c>
      <c r="BH80" s="320">
        <v>2217.0424204993251</v>
      </c>
      <c r="BI80" s="320">
        <v>2195.2338113718715</v>
      </c>
      <c r="BJ80" s="320">
        <v>2172.4821099675901</v>
      </c>
      <c r="BK80" s="320">
        <v>2249.6868624071431</v>
      </c>
      <c r="BL80" s="320">
        <v>2277.129254698445</v>
      </c>
      <c r="BM80" s="320">
        <v>2468.470720841442</v>
      </c>
      <c r="BN80" s="320">
        <v>2650.0320677186392</v>
      </c>
      <c r="BO80" s="320">
        <v>2886.3081111753504</v>
      </c>
      <c r="BP80" s="320">
        <v>3192.6800297110376</v>
      </c>
      <c r="BQ80" s="320">
        <v>3406.5736781501769</v>
      </c>
      <c r="BR80" s="320">
        <v>3702.9222128628867</v>
      </c>
      <c r="BS80" s="320">
        <v>4019.7994561568617</v>
      </c>
      <c r="BT80" s="320">
        <v>4115.527973715185</v>
      </c>
      <c r="BU80" s="320">
        <v>4386.0732047237079</v>
      </c>
      <c r="BV80" s="320">
        <v>4565.8905061730402</v>
      </c>
      <c r="BW80" s="320">
        <v>4476.1785496853545</v>
      </c>
      <c r="BX80" s="320">
        <v>4396.3915027569328</v>
      </c>
      <c r="BY80" s="320">
        <v>4519.3464363224102</v>
      </c>
      <c r="BZ80" s="320">
        <v>4675.497579491639</v>
      </c>
      <c r="CA80" s="320">
        <v>4941.2605594913275</v>
      </c>
      <c r="CB80" s="320">
        <v>5368.6836699446085</v>
      </c>
      <c r="CC80" s="320">
        <v>5520.2881563602132</v>
      </c>
      <c r="CD80" s="320">
        <v>5665.2909722020804</v>
      </c>
      <c r="CE80" s="320">
        <v>5823.3472278646095</v>
      </c>
      <c r="CF80" s="321">
        <v>5859.2351476446775</v>
      </c>
    </row>
    <row r="81" spans="1:84" ht="15.6">
      <c r="A81" s="295"/>
      <c r="B81" s="300" t="s">
        <v>271</v>
      </c>
      <c r="C81" s="297"/>
      <c r="D81" s="320">
        <v>0</v>
      </c>
      <c r="E81" s="320">
        <v>0</v>
      </c>
      <c r="F81" s="320">
        <v>0</v>
      </c>
      <c r="G81" s="320">
        <v>0</v>
      </c>
      <c r="H81" s="320">
        <v>0</v>
      </c>
      <c r="I81" s="320">
        <v>0</v>
      </c>
      <c r="J81" s="320">
        <v>0</v>
      </c>
      <c r="K81" s="320">
        <v>0</v>
      </c>
      <c r="L81" s="320">
        <v>0</v>
      </c>
      <c r="M81" s="320">
        <v>0</v>
      </c>
      <c r="N81" s="320">
        <v>0</v>
      </c>
      <c r="O81" s="320">
        <v>0</v>
      </c>
      <c r="P81" s="320">
        <v>0</v>
      </c>
      <c r="Q81" s="320">
        <v>0</v>
      </c>
      <c r="R81" s="320">
        <v>0</v>
      </c>
      <c r="S81" s="320">
        <v>0</v>
      </c>
      <c r="T81" s="320">
        <v>0</v>
      </c>
      <c r="U81" s="320">
        <v>0</v>
      </c>
      <c r="V81" s="320">
        <v>0</v>
      </c>
      <c r="W81" s="320">
        <v>0</v>
      </c>
      <c r="X81" s="320">
        <v>0</v>
      </c>
      <c r="Y81" s="320">
        <v>0</v>
      </c>
      <c r="Z81" s="320">
        <v>0</v>
      </c>
      <c r="AA81" s="320">
        <v>0</v>
      </c>
      <c r="AB81" s="320">
        <v>0</v>
      </c>
      <c r="AC81" s="320">
        <v>0</v>
      </c>
      <c r="AD81" s="320">
        <v>0</v>
      </c>
      <c r="AE81" s="320">
        <v>0</v>
      </c>
      <c r="AF81" s="320" t="s">
        <v>521</v>
      </c>
      <c r="AG81" s="320" t="s">
        <v>521</v>
      </c>
      <c r="AH81" s="320">
        <v>23.518554707149388</v>
      </c>
      <c r="AI81" s="320">
        <v>20.122837694568165</v>
      </c>
      <c r="AJ81" s="320">
        <v>21.121812852912971</v>
      </c>
      <c r="AK81" s="320">
        <v>22.930336694725607</v>
      </c>
      <c r="AL81" s="320">
        <v>28.47445529816574</v>
      </c>
      <c r="AM81" s="320">
        <v>33.975383672556248</v>
      </c>
      <c r="AN81" s="320">
        <v>35.310047553179011</v>
      </c>
      <c r="AO81" s="320">
        <v>39.576900392945902</v>
      </c>
      <c r="AP81" s="320">
        <v>304.28429694717806</v>
      </c>
      <c r="AQ81" s="320">
        <v>507.94818465194174</v>
      </c>
      <c r="AR81" s="320">
        <v>448.89331585375999</v>
      </c>
      <c r="AS81" s="320">
        <v>439.83209993821026</v>
      </c>
      <c r="AT81" s="320">
        <v>459.64614099600499</v>
      </c>
      <c r="AU81" s="320">
        <v>562.59816838635993</v>
      </c>
      <c r="AV81" s="320">
        <v>665.12615920618521</v>
      </c>
      <c r="AW81" s="320">
        <v>827.61744272307487</v>
      </c>
      <c r="AX81" s="320">
        <v>969.94578572527996</v>
      </c>
      <c r="AY81" s="320">
        <v>1102.0628858345474</v>
      </c>
      <c r="AZ81" s="320">
        <v>1272.6557878445444</v>
      </c>
      <c r="BA81" s="320">
        <v>1289.9076844526892</v>
      </c>
      <c r="BB81" s="320">
        <v>1334.8616399599348</v>
      </c>
      <c r="BC81" s="320">
        <v>1409.7176889754332</v>
      </c>
      <c r="BD81" s="320">
        <v>1419.251844536727</v>
      </c>
      <c r="BE81" s="320">
        <v>1500.3650272721261</v>
      </c>
      <c r="BF81" s="320">
        <v>1596.396620189764</v>
      </c>
      <c r="BG81" s="320">
        <v>1676.5464607446052</v>
      </c>
      <c r="BH81" s="320">
        <v>1691.9044986788424</v>
      </c>
      <c r="BI81" s="320">
        <v>1733.8559071446648</v>
      </c>
      <c r="BJ81" s="320">
        <v>1731.9479363604441</v>
      </c>
      <c r="BK81" s="320">
        <v>1829.5740223280079</v>
      </c>
      <c r="BL81" s="320">
        <v>1881.2975067990631</v>
      </c>
      <c r="BM81" s="320">
        <v>2039.3762989226907</v>
      </c>
      <c r="BN81" s="320">
        <v>2112.6680654814791</v>
      </c>
      <c r="BO81" s="320">
        <v>2300.5260480237816</v>
      </c>
      <c r="BP81" s="320">
        <v>2513.9037523616284</v>
      </c>
      <c r="BQ81" s="320">
        <v>2675.5891750969631</v>
      </c>
      <c r="BR81" s="320">
        <v>2944.6404174502063</v>
      </c>
      <c r="BS81" s="320">
        <v>3218.0944222576441</v>
      </c>
      <c r="BT81" s="320">
        <v>3301.3138656081201</v>
      </c>
      <c r="BU81" s="320">
        <v>3453.9829149892553</v>
      </c>
      <c r="BV81" s="320">
        <v>3460.4127907195225</v>
      </c>
      <c r="BW81" s="320">
        <v>3449.3292413302884</v>
      </c>
      <c r="BX81" s="320">
        <v>3380.8683644980497</v>
      </c>
      <c r="BY81" s="320">
        <v>3445.6729531239775</v>
      </c>
      <c r="BZ81" s="320">
        <v>3415.5777217476329</v>
      </c>
      <c r="CA81" s="320">
        <v>3698.852337186408</v>
      </c>
      <c r="CB81" s="320">
        <v>4027.9459935691352</v>
      </c>
      <c r="CC81" s="320">
        <v>4243.7785350863323</v>
      </c>
      <c r="CD81" s="320">
        <v>4382.7440903994675</v>
      </c>
      <c r="CE81" s="320">
        <v>4504.0966840203309</v>
      </c>
      <c r="CF81" s="321">
        <v>4510.9233807310829</v>
      </c>
    </row>
    <row r="82" spans="1:84" ht="15.6">
      <c r="A82" s="295"/>
      <c r="B82" s="300" t="s">
        <v>515</v>
      </c>
      <c r="C82" s="297"/>
      <c r="D82" s="320">
        <v>0</v>
      </c>
      <c r="E82" s="320">
        <v>0</v>
      </c>
      <c r="F82" s="320">
        <v>0</v>
      </c>
      <c r="G82" s="320">
        <v>0</v>
      </c>
      <c r="H82" s="320">
        <v>0</v>
      </c>
      <c r="I82" s="320">
        <v>0</v>
      </c>
      <c r="J82" s="320">
        <v>0</v>
      </c>
      <c r="K82" s="320">
        <v>0</v>
      </c>
      <c r="L82" s="320">
        <v>0</v>
      </c>
      <c r="M82" s="320">
        <v>0</v>
      </c>
      <c r="N82" s="320">
        <v>0</v>
      </c>
      <c r="O82" s="320">
        <v>0</v>
      </c>
      <c r="P82" s="320">
        <v>0</v>
      </c>
      <c r="Q82" s="320">
        <v>0</v>
      </c>
      <c r="R82" s="320">
        <v>0</v>
      </c>
      <c r="S82" s="320">
        <v>0</v>
      </c>
      <c r="T82" s="320">
        <v>0</v>
      </c>
      <c r="U82" s="320">
        <v>0</v>
      </c>
      <c r="V82" s="320">
        <v>0</v>
      </c>
      <c r="W82" s="320">
        <v>0</v>
      </c>
      <c r="X82" s="320">
        <v>0</v>
      </c>
      <c r="Y82" s="320">
        <v>0</v>
      </c>
      <c r="Z82" s="320">
        <v>0</v>
      </c>
      <c r="AA82" s="320">
        <v>0</v>
      </c>
      <c r="AB82" s="320">
        <v>0</v>
      </c>
      <c r="AC82" s="320">
        <v>0</v>
      </c>
      <c r="AD82" s="320">
        <v>0</v>
      </c>
      <c r="AE82" s="320">
        <v>0</v>
      </c>
      <c r="AF82" s="320">
        <v>0</v>
      </c>
      <c r="AG82" s="320">
        <v>0</v>
      </c>
      <c r="AH82" s="320">
        <v>0</v>
      </c>
      <c r="AI82" s="320">
        <v>0</v>
      </c>
      <c r="AJ82" s="320">
        <v>0</v>
      </c>
      <c r="AK82" s="320">
        <v>0</v>
      </c>
      <c r="AL82" s="320">
        <v>0</v>
      </c>
      <c r="AM82" s="320">
        <v>0</v>
      </c>
      <c r="AN82" s="320">
        <v>0</v>
      </c>
      <c r="AO82" s="320">
        <v>0</v>
      </c>
      <c r="AP82" s="320">
        <v>0</v>
      </c>
      <c r="AQ82" s="320">
        <v>0</v>
      </c>
      <c r="AR82" s="320">
        <v>0</v>
      </c>
      <c r="AS82" s="320">
        <v>0</v>
      </c>
      <c r="AT82" s="320">
        <v>0</v>
      </c>
      <c r="AU82" s="320">
        <v>0</v>
      </c>
      <c r="AV82" s="320">
        <v>0</v>
      </c>
      <c r="AW82" s="320">
        <v>0</v>
      </c>
      <c r="AX82" s="320">
        <v>0</v>
      </c>
      <c r="AY82" s="320">
        <v>0</v>
      </c>
      <c r="AZ82" s="320">
        <v>0</v>
      </c>
      <c r="BA82" s="320">
        <v>0</v>
      </c>
      <c r="BB82" s="320">
        <v>0</v>
      </c>
      <c r="BC82" s="320">
        <v>0</v>
      </c>
      <c r="BD82" s="320">
        <v>443.18599776060995</v>
      </c>
      <c r="BE82" s="320">
        <v>576.36601731856092</v>
      </c>
      <c r="BF82" s="320">
        <v>634.17196599051931</v>
      </c>
      <c r="BG82" s="320">
        <v>622.15523354262928</v>
      </c>
      <c r="BH82" s="320">
        <v>525.13792182048246</v>
      </c>
      <c r="BI82" s="320">
        <v>461.37790422720701</v>
      </c>
      <c r="BJ82" s="320">
        <v>440.53417360714582</v>
      </c>
      <c r="BK82" s="320">
        <v>420.11284007913531</v>
      </c>
      <c r="BL82" s="320">
        <v>395.83174789938226</v>
      </c>
      <c r="BM82" s="320">
        <v>429.09442191875127</v>
      </c>
      <c r="BN82" s="320">
        <v>537.36400223716021</v>
      </c>
      <c r="BO82" s="320">
        <v>585.78206315156865</v>
      </c>
      <c r="BP82" s="320">
        <v>678.77627734940904</v>
      </c>
      <c r="BQ82" s="320">
        <v>730.98450305321342</v>
      </c>
      <c r="BR82" s="320">
        <v>758.28179541268082</v>
      </c>
      <c r="BS82" s="320">
        <v>801.70503389921771</v>
      </c>
      <c r="BT82" s="320">
        <v>814.21410810706516</v>
      </c>
      <c r="BU82" s="320">
        <v>932.09028973445288</v>
      </c>
      <c r="BV82" s="320">
        <v>1105.4777154535175</v>
      </c>
      <c r="BW82" s="320">
        <v>755.14812967017508</v>
      </c>
      <c r="BX82" s="320">
        <v>562.56588438550705</v>
      </c>
      <c r="BY82" s="320">
        <v>453.79593814923811</v>
      </c>
      <c r="BZ82" s="320">
        <v>534.33176542109754</v>
      </c>
      <c r="CA82" s="320">
        <v>406.44339609477032</v>
      </c>
      <c r="CB82" s="320">
        <v>361.84908059612974</v>
      </c>
      <c r="CC82" s="320">
        <v>74.267760116426643</v>
      </c>
      <c r="CD82" s="320">
        <v>0.23274014901113277</v>
      </c>
      <c r="CE82" s="320">
        <v>0.22873214810069079</v>
      </c>
      <c r="CF82" s="321">
        <v>0.22499819087273304</v>
      </c>
    </row>
    <row r="83" spans="1:84" ht="15.6">
      <c r="A83" s="295"/>
      <c r="B83" s="300" t="s">
        <v>516</v>
      </c>
      <c r="C83" s="297"/>
      <c r="D83" s="320">
        <v>0</v>
      </c>
      <c r="E83" s="320">
        <v>0</v>
      </c>
      <c r="F83" s="320">
        <v>0</v>
      </c>
      <c r="G83" s="320">
        <v>0</v>
      </c>
      <c r="H83" s="320">
        <v>0</v>
      </c>
      <c r="I83" s="320">
        <v>0</v>
      </c>
      <c r="J83" s="320">
        <v>0</v>
      </c>
      <c r="K83" s="320">
        <v>0</v>
      </c>
      <c r="L83" s="320">
        <v>0</v>
      </c>
      <c r="M83" s="320">
        <v>0</v>
      </c>
      <c r="N83" s="320">
        <v>0</v>
      </c>
      <c r="O83" s="320">
        <v>0</v>
      </c>
      <c r="P83" s="320">
        <v>0</v>
      </c>
      <c r="Q83" s="320">
        <v>0</v>
      </c>
      <c r="R83" s="320">
        <v>0</v>
      </c>
      <c r="S83" s="320">
        <v>0</v>
      </c>
      <c r="T83" s="320">
        <v>0</v>
      </c>
      <c r="U83" s="320">
        <v>0</v>
      </c>
      <c r="V83" s="320">
        <v>0</v>
      </c>
      <c r="W83" s="320">
        <v>0</v>
      </c>
      <c r="X83" s="320">
        <v>0</v>
      </c>
      <c r="Y83" s="320">
        <v>0</v>
      </c>
      <c r="Z83" s="320">
        <v>0</v>
      </c>
      <c r="AA83" s="320">
        <v>0</v>
      </c>
      <c r="AB83" s="320">
        <v>0</v>
      </c>
      <c r="AC83" s="320">
        <v>0</v>
      </c>
      <c r="AD83" s="320">
        <v>0</v>
      </c>
      <c r="AE83" s="320">
        <v>0</v>
      </c>
      <c r="AF83" s="320">
        <v>0</v>
      </c>
      <c r="AG83" s="320">
        <v>0</v>
      </c>
      <c r="AH83" s="320">
        <v>0</v>
      </c>
      <c r="AI83" s="320">
        <v>0</v>
      </c>
      <c r="AJ83" s="320">
        <v>0</v>
      </c>
      <c r="AK83" s="320">
        <v>0</v>
      </c>
      <c r="AL83" s="320">
        <v>0</v>
      </c>
      <c r="AM83" s="320">
        <v>0</v>
      </c>
      <c r="AN83" s="320">
        <v>0</v>
      </c>
      <c r="AO83" s="320">
        <v>0</v>
      </c>
      <c r="AP83" s="320">
        <v>0</v>
      </c>
      <c r="AQ83" s="320">
        <v>0</v>
      </c>
      <c r="AR83" s="320">
        <v>0</v>
      </c>
      <c r="AS83" s="320">
        <v>0</v>
      </c>
      <c r="AT83" s="320">
        <v>0</v>
      </c>
      <c r="AU83" s="320">
        <v>0</v>
      </c>
      <c r="AV83" s="320">
        <v>0</v>
      </c>
      <c r="AW83" s="320">
        <v>0</v>
      </c>
      <c r="AX83" s="320">
        <v>0</v>
      </c>
      <c r="AY83" s="320">
        <v>0</v>
      </c>
      <c r="AZ83" s="320">
        <v>0</v>
      </c>
      <c r="BA83" s="320">
        <v>0</v>
      </c>
      <c r="BB83" s="320">
        <v>0</v>
      </c>
      <c r="BC83" s="320">
        <v>0</v>
      </c>
      <c r="BD83" s="320">
        <v>0</v>
      </c>
      <c r="BE83" s="320">
        <v>0</v>
      </c>
      <c r="BF83" s="320">
        <v>0</v>
      </c>
      <c r="BG83" s="320">
        <v>0</v>
      </c>
      <c r="BH83" s="320">
        <v>0</v>
      </c>
      <c r="BI83" s="320">
        <v>0</v>
      </c>
      <c r="BJ83" s="320">
        <v>0</v>
      </c>
      <c r="BK83" s="320">
        <v>0</v>
      </c>
      <c r="BL83" s="320">
        <v>0</v>
      </c>
      <c r="BM83" s="320">
        <v>0</v>
      </c>
      <c r="BN83" s="320">
        <v>0</v>
      </c>
      <c r="BO83" s="320">
        <v>0</v>
      </c>
      <c r="BP83" s="320">
        <v>0</v>
      </c>
      <c r="BQ83" s="320">
        <v>0</v>
      </c>
      <c r="BR83" s="320">
        <v>0</v>
      </c>
      <c r="BS83" s="320">
        <v>0</v>
      </c>
      <c r="BT83" s="320">
        <v>0</v>
      </c>
      <c r="BU83" s="320">
        <v>0</v>
      </c>
      <c r="BV83" s="320">
        <v>0</v>
      </c>
      <c r="BW83" s="320">
        <v>271.70117868489086</v>
      </c>
      <c r="BX83" s="320">
        <v>452.95725387337575</v>
      </c>
      <c r="BY83" s="320">
        <v>619.87754504919508</v>
      </c>
      <c r="BZ83" s="320">
        <v>725.58809232290844</v>
      </c>
      <c r="CA83" s="320">
        <v>835.96482621014923</v>
      </c>
      <c r="CB83" s="320">
        <v>978.88859577934306</v>
      </c>
      <c r="CC83" s="320">
        <v>1202.2418611574535</v>
      </c>
      <c r="CD83" s="320">
        <v>1282.3141416536027</v>
      </c>
      <c r="CE83" s="320">
        <v>1319.0218116961773</v>
      </c>
      <c r="CF83" s="321">
        <v>1348.0867687227226</v>
      </c>
    </row>
    <row r="84" spans="1:84" ht="27" customHeight="1">
      <c r="A84" s="295"/>
      <c r="B84" s="296" t="s">
        <v>517</v>
      </c>
      <c r="C84" s="297"/>
      <c r="D84" s="320">
        <v>0</v>
      </c>
      <c r="E84" s="320">
        <v>0</v>
      </c>
      <c r="F84" s="320">
        <v>0</v>
      </c>
      <c r="G84" s="320">
        <v>0</v>
      </c>
      <c r="H84" s="320">
        <v>0</v>
      </c>
      <c r="I84" s="320">
        <v>0</v>
      </c>
      <c r="J84" s="320">
        <v>0</v>
      </c>
      <c r="K84" s="320">
        <v>0</v>
      </c>
      <c r="L84" s="320">
        <v>0</v>
      </c>
      <c r="M84" s="320">
        <v>0</v>
      </c>
      <c r="N84" s="320">
        <v>0</v>
      </c>
      <c r="O84" s="320">
        <v>0</v>
      </c>
      <c r="P84" s="320">
        <v>0</v>
      </c>
      <c r="Q84" s="320">
        <v>0</v>
      </c>
      <c r="R84" s="320">
        <v>0</v>
      </c>
      <c r="S84" s="320">
        <v>0</v>
      </c>
      <c r="T84" s="320">
        <v>0</v>
      </c>
      <c r="U84" s="320">
        <v>0</v>
      </c>
      <c r="V84" s="320">
        <v>0</v>
      </c>
      <c r="W84" s="320">
        <v>0</v>
      </c>
      <c r="X84" s="320">
        <v>0</v>
      </c>
      <c r="Y84" s="320">
        <v>0</v>
      </c>
      <c r="Z84" s="320">
        <v>0</v>
      </c>
      <c r="AA84" s="320">
        <v>0</v>
      </c>
      <c r="AB84" s="320">
        <v>0</v>
      </c>
      <c r="AC84" s="320">
        <v>0</v>
      </c>
      <c r="AD84" s="320">
        <v>0</v>
      </c>
      <c r="AE84" s="320">
        <v>0</v>
      </c>
      <c r="AF84" s="320">
        <v>0</v>
      </c>
      <c r="AG84" s="320">
        <v>0</v>
      </c>
      <c r="AH84" s="320">
        <v>302.78476851282477</v>
      </c>
      <c r="AI84" s="320">
        <v>283.80318575036188</v>
      </c>
      <c r="AJ84" s="320">
        <v>306.75385333493273</v>
      </c>
      <c r="AK84" s="320">
        <v>450.1489662073019</v>
      </c>
      <c r="AL84" s="320">
        <v>538.25128972275559</v>
      </c>
      <c r="AM84" s="320">
        <v>607.15734016338581</v>
      </c>
      <c r="AN84" s="320">
        <v>647.77948470412707</v>
      </c>
      <c r="AO84" s="320">
        <v>686.07725363615032</v>
      </c>
      <c r="AP84" s="320">
        <v>710.87209927637969</v>
      </c>
      <c r="AQ84" s="320">
        <v>694.99472115052436</v>
      </c>
      <c r="AR84" s="320">
        <v>568.46411553564269</v>
      </c>
      <c r="AS84" s="320">
        <v>724.07795375490434</v>
      </c>
      <c r="AT84" s="320">
        <v>918.10571349996667</v>
      </c>
      <c r="AU84" s="320">
        <v>1145.7947591656425</v>
      </c>
      <c r="AV84" s="320">
        <v>1466.1645391680008</v>
      </c>
      <c r="AW84" s="320">
        <v>1899.8670805644904</v>
      </c>
      <c r="AX84" s="320">
        <v>2400.7791771601164</v>
      </c>
      <c r="AY84" s="320">
        <v>2708.7035820867823</v>
      </c>
      <c r="AZ84" s="320">
        <v>2967.9777290616739</v>
      </c>
      <c r="BA84" s="320">
        <v>3243.2720694076124</v>
      </c>
      <c r="BB84" s="320">
        <v>3528.0253549019258</v>
      </c>
      <c r="BC84" s="320">
        <v>3795.3225975892997</v>
      </c>
      <c r="BD84" s="320">
        <v>4036.9121696319921</v>
      </c>
      <c r="BE84" s="320">
        <v>4363.4055251258533</v>
      </c>
      <c r="BF84" s="320">
        <v>5054.7242609576788</v>
      </c>
      <c r="BG84" s="320">
        <v>4888.33456913803</v>
      </c>
      <c r="BH84" s="320">
        <v>5121.5069313146305</v>
      </c>
      <c r="BI84" s="320">
        <v>5407.1049302594511</v>
      </c>
      <c r="BJ84" s="320">
        <v>5703.6089477086452</v>
      </c>
      <c r="BK84" s="320">
        <v>5917.5934042285317</v>
      </c>
      <c r="BL84" s="320">
        <v>6991.4929643408977</v>
      </c>
      <c r="BM84" s="320">
        <v>7878.8668239365852</v>
      </c>
      <c r="BN84" s="320">
        <v>8301.9017586415084</v>
      </c>
      <c r="BO84" s="320">
        <v>8801.7962018851485</v>
      </c>
      <c r="BP84" s="320">
        <v>9217.5995319246558</v>
      </c>
      <c r="BQ84" s="320">
        <v>9358.7819781192175</v>
      </c>
      <c r="BR84" s="320">
        <v>10012.43528377839</v>
      </c>
      <c r="BS84" s="320">
        <v>10453.61749022965</v>
      </c>
      <c r="BT84" s="320">
        <v>10256.804636934392</v>
      </c>
      <c r="BU84" s="320">
        <v>10091.467173220068</v>
      </c>
      <c r="BV84" s="320">
        <v>9840.3303731616143</v>
      </c>
      <c r="BW84" s="320">
        <v>10108.783298664694</v>
      </c>
      <c r="BX84" s="320">
        <v>10189.215086010054</v>
      </c>
      <c r="BY84" s="320">
        <v>11414.745181989516</v>
      </c>
      <c r="BZ84" s="320">
        <v>11595.880304949686</v>
      </c>
      <c r="CA84" s="320">
        <v>11892.416970574897</v>
      </c>
      <c r="CB84" s="320">
        <v>13300.211407666815</v>
      </c>
      <c r="CC84" s="320">
        <v>13417.919664311568</v>
      </c>
      <c r="CD84" s="320">
        <v>13966.531390905253</v>
      </c>
      <c r="CE84" s="320">
        <v>14352.903594862368</v>
      </c>
      <c r="CF84" s="321">
        <v>14583.109292579315</v>
      </c>
    </row>
    <row r="85" spans="1:84" ht="15.6">
      <c r="A85" s="295"/>
      <c r="B85" s="300" t="s">
        <v>518</v>
      </c>
      <c r="C85" s="297"/>
      <c r="D85" s="320">
        <v>0</v>
      </c>
      <c r="E85" s="320">
        <v>0</v>
      </c>
      <c r="F85" s="320">
        <v>0</v>
      </c>
      <c r="G85" s="320">
        <v>0</v>
      </c>
      <c r="H85" s="320">
        <v>0</v>
      </c>
      <c r="I85" s="320">
        <v>0</v>
      </c>
      <c r="J85" s="320">
        <v>0</v>
      </c>
      <c r="K85" s="320">
        <v>0</v>
      </c>
      <c r="L85" s="320">
        <v>0</v>
      </c>
      <c r="M85" s="320">
        <v>0</v>
      </c>
      <c r="N85" s="320">
        <v>0</v>
      </c>
      <c r="O85" s="320">
        <v>0</v>
      </c>
      <c r="P85" s="320">
        <v>0</v>
      </c>
      <c r="Q85" s="320">
        <v>0</v>
      </c>
      <c r="R85" s="320">
        <v>0</v>
      </c>
      <c r="S85" s="320">
        <v>0</v>
      </c>
      <c r="T85" s="320">
        <v>0</v>
      </c>
      <c r="U85" s="320">
        <v>0</v>
      </c>
      <c r="V85" s="320">
        <v>0</v>
      </c>
      <c r="W85" s="320">
        <v>0</v>
      </c>
      <c r="X85" s="320">
        <v>0</v>
      </c>
      <c r="Y85" s="320">
        <v>0</v>
      </c>
      <c r="Z85" s="320">
        <v>0</v>
      </c>
      <c r="AA85" s="320">
        <v>0</v>
      </c>
      <c r="AB85" s="320">
        <v>0</v>
      </c>
      <c r="AC85" s="320">
        <v>0</v>
      </c>
      <c r="AD85" s="320">
        <v>0</v>
      </c>
      <c r="AE85" s="320">
        <v>0</v>
      </c>
      <c r="AF85" s="320">
        <v>0</v>
      </c>
      <c r="AG85" s="320">
        <v>0</v>
      </c>
      <c r="AH85" s="320">
        <v>302.78476851282477</v>
      </c>
      <c r="AI85" s="320">
        <v>283.80318575036188</v>
      </c>
      <c r="AJ85" s="320">
        <v>306.75385333493273</v>
      </c>
      <c r="AK85" s="320">
        <v>450.1489662073019</v>
      </c>
      <c r="AL85" s="320">
        <v>538.25128972275559</v>
      </c>
      <c r="AM85" s="320">
        <v>607.15734016338581</v>
      </c>
      <c r="AN85" s="320">
        <v>647.77948470412707</v>
      </c>
      <c r="AO85" s="320">
        <v>686.07725363615032</v>
      </c>
      <c r="AP85" s="320">
        <v>710.87209927637969</v>
      </c>
      <c r="AQ85" s="320">
        <v>694.99472115052436</v>
      </c>
      <c r="AR85" s="320">
        <v>568.46411553564269</v>
      </c>
      <c r="AS85" s="320">
        <v>724.07795375490434</v>
      </c>
      <c r="AT85" s="320">
        <v>918.10571349996667</v>
      </c>
      <c r="AU85" s="320">
        <v>1145.7947591656425</v>
      </c>
      <c r="AV85" s="320">
        <v>1466.1645391680008</v>
      </c>
      <c r="AW85" s="320">
        <v>1899.8670805644904</v>
      </c>
      <c r="AX85" s="320">
        <v>2400.7791771601164</v>
      </c>
      <c r="AY85" s="320">
        <v>2708.7035820867823</v>
      </c>
      <c r="AZ85" s="320">
        <v>2967.9777290616739</v>
      </c>
      <c r="BA85" s="320">
        <v>3243.2720694076124</v>
      </c>
      <c r="BB85" s="320">
        <v>3528.0253549019258</v>
      </c>
      <c r="BC85" s="320">
        <v>3795.3225975892997</v>
      </c>
      <c r="BD85" s="320">
        <v>4036.9121696319921</v>
      </c>
      <c r="BE85" s="320">
        <v>4363.4055251258533</v>
      </c>
      <c r="BF85" s="320">
        <v>5054.7242609576788</v>
      </c>
      <c r="BG85" s="320">
        <v>4888.33456913803</v>
      </c>
      <c r="BH85" s="320">
        <v>5121.5069313146305</v>
      </c>
      <c r="BI85" s="320">
        <v>5407.1049302594511</v>
      </c>
      <c r="BJ85" s="320">
        <v>5703.6089477086452</v>
      </c>
      <c r="BK85" s="320">
        <v>5917.5934042285317</v>
      </c>
      <c r="BL85" s="320">
        <v>6991.4929643408977</v>
      </c>
      <c r="BM85" s="320">
        <v>7878.8668239365852</v>
      </c>
      <c r="BN85" s="320">
        <v>8301.9017586415084</v>
      </c>
      <c r="BO85" s="320">
        <v>8801.7962018851485</v>
      </c>
      <c r="BP85" s="320">
        <v>9217.5995319246558</v>
      </c>
      <c r="BQ85" s="320">
        <v>9358.7819781192175</v>
      </c>
      <c r="BR85" s="320">
        <v>10012.43528377839</v>
      </c>
      <c r="BS85" s="320">
        <v>10453.61749022965</v>
      </c>
      <c r="BT85" s="320">
        <v>10190.363926352387</v>
      </c>
      <c r="BU85" s="320">
        <v>9798.5401364030713</v>
      </c>
      <c r="BV85" s="320">
        <v>9108.6273235039262</v>
      </c>
      <c r="BW85" s="320">
        <v>8122.4298202926184</v>
      </c>
      <c r="BX85" s="320">
        <v>7446.6527723726513</v>
      </c>
      <c r="BY85" s="320">
        <v>7070.4498316161153</v>
      </c>
      <c r="BZ85" s="320">
        <v>6467.8934333057687</v>
      </c>
      <c r="CA85" s="320">
        <v>5808.7086025379713</v>
      </c>
      <c r="CB85" s="320">
        <v>5640.9190502205365</v>
      </c>
      <c r="CC85" s="320">
        <v>4374.3335594786004</v>
      </c>
      <c r="CD85" s="320">
        <v>4049.3218449611136</v>
      </c>
      <c r="CE85" s="320">
        <v>3800.2801617724335</v>
      </c>
      <c r="CF85" s="321">
        <v>2982.0259241176823</v>
      </c>
    </row>
    <row r="86" spans="1:84" ht="15.6">
      <c r="A86" s="295"/>
      <c r="B86" s="300" t="s">
        <v>519</v>
      </c>
      <c r="C86" s="297"/>
      <c r="D86" s="320">
        <v>0</v>
      </c>
      <c r="E86" s="320">
        <v>0</v>
      </c>
      <c r="F86" s="320">
        <v>0</v>
      </c>
      <c r="G86" s="320">
        <v>0</v>
      </c>
      <c r="H86" s="320">
        <v>0</v>
      </c>
      <c r="I86" s="320">
        <v>0</v>
      </c>
      <c r="J86" s="320">
        <v>0</v>
      </c>
      <c r="K86" s="320">
        <v>0</v>
      </c>
      <c r="L86" s="320">
        <v>0</v>
      </c>
      <c r="M86" s="320">
        <v>0</v>
      </c>
      <c r="N86" s="320">
        <v>0</v>
      </c>
      <c r="O86" s="320">
        <v>0</v>
      </c>
      <c r="P86" s="320">
        <v>0</v>
      </c>
      <c r="Q86" s="320">
        <v>0</v>
      </c>
      <c r="R86" s="320">
        <v>0</v>
      </c>
      <c r="S86" s="320">
        <v>0</v>
      </c>
      <c r="T86" s="320">
        <v>0</v>
      </c>
      <c r="U86" s="320">
        <v>0</v>
      </c>
      <c r="V86" s="320">
        <v>0</v>
      </c>
      <c r="W86" s="320">
        <v>0</v>
      </c>
      <c r="X86" s="320">
        <v>0</v>
      </c>
      <c r="Y86" s="320">
        <v>0</v>
      </c>
      <c r="Z86" s="320">
        <v>0</v>
      </c>
      <c r="AA86" s="320">
        <v>0</v>
      </c>
      <c r="AB86" s="320">
        <v>0</v>
      </c>
      <c r="AC86" s="320">
        <v>0</v>
      </c>
      <c r="AD86" s="320">
        <v>0</v>
      </c>
      <c r="AE86" s="320">
        <v>0</v>
      </c>
      <c r="AF86" s="320">
        <v>0</v>
      </c>
      <c r="AG86" s="320">
        <v>0</v>
      </c>
      <c r="AH86" s="320">
        <v>0</v>
      </c>
      <c r="AI86" s="320">
        <v>0</v>
      </c>
      <c r="AJ86" s="320">
        <v>0</v>
      </c>
      <c r="AK86" s="320">
        <v>0</v>
      </c>
      <c r="AL86" s="320">
        <v>0</v>
      </c>
      <c r="AM86" s="320">
        <v>0</v>
      </c>
      <c r="AN86" s="320">
        <v>0</v>
      </c>
      <c r="AO86" s="320">
        <v>0</v>
      </c>
      <c r="AP86" s="320">
        <v>0</v>
      </c>
      <c r="AQ86" s="320">
        <v>0</v>
      </c>
      <c r="AR86" s="320">
        <v>0</v>
      </c>
      <c r="AS86" s="320">
        <v>0</v>
      </c>
      <c r="AT86" s="320">
        <v>0</v>
      </c>
      <c r="AU86" s="320">
        <v>0</v>
      </c>
      <c r="AV86" s="320">
        <v>0</v>
      </c>
      <c r="AW86" s="320">
        <v>0</v>
      </c>
      <c r="AX86" s="320">
        <v>0</v>
      </c>
      <c r="AY86" s="320">
        <v>0</v>
      </c>
      <c r="AZ86" s="320">
        <v>0</v>
      </c>
      <c r="BA86" s="320">
        <v>0</v>
      </c>
      <c r="BB86" s="320">
        <v>0</v>
      </c>
      <c r="BC86" s="320">
        <v>0</v>
      </c>
      <c r="BD86" s="320">
        <v>0</v>
      </c>
      <c r="BE86" s="320">
        <v>0</v>
      </c>
      <c r="BF86" s="320">
        <v>0</v>
      </c>
      <c r="BG86" s="320">
        <v>0</v>
      </c>
      <c r="BH86" s="320">
        <v>0</v>
      </c>
      <c r="BI86" s="320">
        <v>0</v>
      </c>
      <c r="BJ86" s="320">
        <v>0</v>
      </c>
      <c r="BK86" s="320">
        <v>0</v>
      </c>
      <c r="BL86" s="320">
        <v>0</v>
      </c>
      <c r="BM86" s="320">
        <v>0</v>
      </c>
      <c r="BN86" s="320">
        <v>0</v>
      </c>
      <c r="BO86" s="320">
        <v>0</v>
      </c>
      <c r="BP86" s="320">
        <v>0</v>
      </c>
      <c r="BQ86" s="320">
        <v>0</v>
      </c>
      <c r="BR86" s="320">
        <v>0</v>
      </c>
      <c r="BS86" s="320">
        <v>0</v>
      </c>
      <c r="BT86" s="320">
        <v>66.440710582004201</v>
      </c>
      <c r="BU86" s="320">
        <v>292.92703681699606</v>
      </c>
      <c r="BV86" s="320">
        <v>731.70304965768628</v>
      </c>
      <c r="BW86" s="320">
        <v>1986.3534783720745</v>
      </c>
      <c r="BX86" s="320">
        <v>2742.5623136374033</v>
      </c>
      <c r="BY86" s="320">
        <v>4344.2953503734007</v>
      </c>
      <c r="BZ86" s="320">
        <v>5127.9868716439169</v>
      </c>
      <c r="CA86" s="320">
        <v>6083.7083680369269</v>
      </c>
      <c r="CB86" s="320">
        <v>7659.2923574462775</v>
      </c>
      <c r="CC86" s="320">
        <v>9043.586104832968</v>
      </c>
      <c r="CD86" s="320">
        <v>9917.2095459441389</v>
      </c>
      <c r="CE86" s="320">
        <v>10552.623433089933</v>
      </c>
      <c r="CF86" s="321">
        <v>11601.083368461634</v>
      </c>
    </row>
    <row r="87" spans="1:84" ht="27" customHeight="1">
      <c r="A87" s="295"/>
      <c r="B87" s="303" t="s">
        <v>520</v>
      </c>
      <c r="C87" s="297"/>
      <c r="D87" s="320">
        <v>0</v>
      </c>
      <c r="E87" s="320">
        <v>0</v>
      </c>
      <c r="F87" s="320">
        <v>0</v>
      </c>
      <c r="G87" s="320">
        <v>0</v>
      </c>
      <c r="H87" s="320">
        <v>0</v>
      </c>
      <c r="I87" s="320">
        <v>0</v>
      </c>
      <c r="J87" s="320">
        <v>0</v>
      </c>
      <c r="K87" s="320">
        <v>0</v>
      </c>
      <c r="L87" s="320">
        <v>0</v>
      </c>
      <c r="M87" s="320">
        <v>0</v>
      </c>
      <c r="N87" s="320">
        <v>0</v>
      </c>
      <c r="O87" s="320">
        <v>0</v>
      </c>
      <c r="P87" s="320">
        <v>0</v>
      </c>
      <c r="Q87" s="320">
        <v>0</v>
      </c>
      <c r="R87" s="320">
        <v>0</v>
      </c>
      <c r="S87" s="320">
        <v>0</v>
      </c>
      <c r="T87" s="320">
        <v>0</v>
      </c>
      <c r="U87" s="320">
        <v>0</v>
      </c>
      <c r="V87" s="320">
        <v>0</v>
      </c>
      <c r="W87" s="320">
        <v>0</v>
      </c>
      <c r="X87" s="320">
        <v>0</v>
      </c>
      <c r="Y87" s="320">
        <v>0</v>
      </c>
      <c r="Z87" s="320">
        <v>0</v>
      </c>
      <c r="AA87" s="320">
        <v>0</v>
      </c>
      <c r="AB87" s="320">
        <v>0</v>
      </c>
      <c r="AC87" s="320">
        <v>0</v>
      </c>
      <c r="AD87" s="320">
        <v>0</v>
      </c>
      <c r="AE87" s="320">
        <v>0</v>
      </c>
      <c r="AF87" s="320">
        <v>54.926829292800036</v>
      </c>
      <c r="AG87" s="320">
        <v>103.16847888666351</v>
      </c>
      <c r="AH87" s="320">
        <v>9938.5348005890628</v>
      </c>
      <c r="AI87" s="320">
        <v>9299.6316626204916</v>
      </c>
      <c r="AJ87" s="320">
        <v>8737.2418230677958</v>
      </c>
      <c r="AK87" s="320">
        <v>9064.1293498693176</v>
      </c>
      <c r="AL87" s="320">
        <v>9158.3286585830956</v>
      </c>
      <c r="AM87" s="320">
        <v>8997.9166798781862</v>
      </c>
      <c r="AN87" s="320">
        <v>9693.207757242084</v>
      </c>
      <c r="AO87" s="320">
        <v>10084.958027371255</v>
      </c>
      <c r="AP87" s="320">
        <v>10640.583045093754</v>
      </c>
      <c r="AQ87" s="320">
        <v>10951.340771730574</v>
      </c>
      <c r="AR87" s="320">
        <v>11603.489824917066</v>
      </c>
      <c r="AS87" s="320">
        <v>12050.110574327626</v>
      </c>
      <c r="AT87" s="320">
        <v>12786.02537624791</v>
      </c>
      <c r="AU87" s="320">
        <v>14988.48739145057</v>
      </c>
      <c r="AV87" s="320">
        <v>18222.080579169986</v>
      </c>
      <c r="AW87" s="320">
        <v>20955.047755184052</v>
      </c>
      <c r="AX87" s="320">
        <v>23009.902615342242</v>
      </c>
      <c r="AY87" s="320">
        <v>25945.142011051415</v>
      </c>
      <c r="AZ87" s="320">
        <v>26236.86182299993</v>
      </c>
      <c r="BA87" s="320">
        <v>26616.966704272381</v>
      </c>
      <c r="BB87" s="320">
        <v>26494.39366039577</v>
      </c>
      <c r="BC87" s="320">
        <v>25863.726021816503</v>
      </c>
      <c r="BD87" s="320">
        <v>26223.947629125159</v>
      </c>
      <c r="BE87" s="320">
        <v>26699.602734295291</v>
      </c>
      <c r="BF87" s="320">
        <v>26227.204701687457</v>
      </c>
      <c r="BG87" s="320">
        <v>26300.195461632578</v>
      </c>
      <c r="BH87" s="320">
        <v>25506.535735837875</v>
      </c>
      <c r="BI87" s="320">
        <v>25147.395140038199</v>
      </c>
      <c r="BJ87" s="320">
        <v>24973.014680812605</v>
      </c>
      <c r="BK87" s="320">
        <v>25769.450777417285</v>
      </c>
      <c r="BL87" s="320">
        <v>25492.551651920618</v>
      </c>
      <c r="BM87" s="320">
        <v>26876.255314773804</v>
      </c>
      <c r="BN87" s="320">
        <v>27124.212554339578</v>
      </c>
      <c r="BO87" s="320">
        <v>27396.54512344224</v>
      </c>
      <c r="BP87" s="320">
        <v>27635.903805900722</v>
      </c>
      <c r="BQ87" s="320">
        <v>27530.236984415824</v>
      </c>
      <c r="BR87" s="320">
        <v>29324.469227505782</v>
      </c>
      <c r="BS87" s="320">
        <v>31419.810761526704</v>
      </c>
      <c r="BT87" s="320">
        <v>31613.314465324002</v>
      </c>
      <c r="BU87" s="320">
        <v>33567.546638848158</v>
      </c>
      <c r="BV87" s="320">
        <v>34212.381787839659</v>
      </c>
      <c r="BW87" s="320">
        <v>35577.124468389469</v>
      </c>
      <c r="BX87" s="320">
        <v>35931.284577571867</v>
      </c>
      <c r="BY87" s="320">
        <v>39203.032436043919</v>
      </c>
      <c r="BZ87" s="320">
        <v>39804.439712763924</v>
      </c>
      <c r="CA87" s="320">
        <v>44370.109418572916</v>
      </c>
      <c r="CB87" s="320">
        <v>49775.451633011086</v>
      </c>
      <c r="CC87" s="320">
        <v>53071.566157980058</v>
      </c>
      <c r="CD87" s="320">
        <v>54694.81547887974</v>
      </c>
      <c r="CE87" s="320">
        <v>56382.621818331587</v>
      </c>
      <c r="CF87" s="321">
        <v>57639.640558191968</v>
      </c>
    </row>
    <row r="88" spans="1:84" ht="27" customHeight="1">
      <c r="A88" s="295"/>
      <c r="B88" s="293" t="s">
        <v>457</v>
      </c>
      <c r="C88" s="297"/>
      <c r="D88" s="290">
        <v>0</v>
      </c>
      <c r="E88" s="290">
        <v>0</v>
      </c>
      <c r="F88" s="290">
        <v>0</v>
      </c>
      <c r="G88" s="290">
        <v>0</v>
      </c>
      <c r="H88" s="290">
        <v>0</v>
      </c>
      <c r="I88" s="290">
        <v>0</v>
      </c>
      <c r="J88" s="290">
        <v>0</v>
      </c>
      <c r="K88" s="290">
        <v>0</v>
      </c>
      <c r="L88" s="290">
        <v>0</v>
      </c>
      <c r="M88" s="290">
        <v>0</v>
      </c>
      <c r="N88" s="290">
        <v>0</v>
      </c>
      <c r="O88" s="290">
        <v>0</v>
      </c>
      <c r="P88" s="290">
        <v>0</v>
      </c>
      <c r="Q88" s="290">
        <v>0</v>
      </c>
      <c r="R88" s="290">
        <v>0</v>
      </c>
      <c r="S88" s="290">
        <v>0</v>
      </c>
      <c r="T88" s="290">
        <v>0</v>
      </c>
      <c r="U88" s="290">
        <v>0</v>
      </c>
      <c r="V88" s="290">
        <v>0</v>
      </c>
      <c r="W88" s="290">
        <v>0</v>
      </c>
      <c r="X88" s="290">
        <v>0</v>
      </c>
      <c r="Y88" s="290">
        <v>0</v>
      </c>
      <c r="Z88" s="290">
        <v>0</v>
      </c>
      <c r="AA88" s="290">
        <v>0</v>
      </c>
      <c r="AB88" s="290">
        <v>0</v>
      </c>
      <c r="AC88" s="290">
        <v>230.81919779127281</v>
      </c>
      <c r="AD88" s="290">
        <v>329.19273657655339</v>
      </c>
      <c r="AE88" s="290">
        <v>417.78207521195066</v>
      </c>
      <c r="AF88" s="290">
        <v>491.4128957179542</v>
      </c>
      <c r="AG88" s="290">
        <v>581.15671418633156</v>
      </c>
      <c r="AH88" s="290">
        <v>1517.6178364764332</v>
      </c>
      <c r="AI88" s="290">
        <v>1538.3275277743953</v>
      </c>
      <c r="AJ88" s="290">
        <v>1642.6325108704659</v>
      </c>
      <c r="AK88" s="290">
        <v>1844.6093587317155</v>
      </c>
      <c r="AL88" s="290">
        <v>2114.0061772735962</v>
      </c>
      <c r="AM88" s="290">
        <v>2413.8825101079701</v>
      </c>
      <c r="AN88" s="290">
        <v>2662.3555361266285</v>
      </c>
      <c r="AO88" s="290">
        <v>3024.6818121202241</v>
      </c>
      <c r="AP88" s="290">
        <v>3543.9448991506169</v>
      </c>
      <c r="AQ88" s="290">
        <v>3912.2542514406982</v>
      </c>
      <c r="AR88" s="290">
        <v>4223.9413039635929</v>
      </c>
      <c r="AS88" s="290">
        <v>4586.0177849963147</v>
      </c>
      <c r="AT88" s="290">
        <v>5091.7621438946562</v>
      </c>
      <c r="AU88" s="290">
        <v>5997.5341062316793</v>
      </c>
      <c r="AV88" s="290">
        <v>7136.2986267160923</v>
      </c>
      <c r="AW88" s="290">
        <v>8062.229612813675</v>
      </c>
      <c r="AX88" s="290">
        <v>8639.5424102103825</v>
      </c>
      <c r="AY88" s="290">
        <v>6931.3845361750791</v>
      </c>
      <c r="AZ88" s="290">
        <v>7339.5727504789593</v>
      </c>
      <c r="BA88" s="290">
        <v>7926.9014405333537</v>
      </c>
      <c r="BB88" s="290">
        <v>8412.428326322397</v>
      </c>
      <c r="BC88" s="290">
        <v>8833.2896000340152</v>
      </c>
      <c r="BD88" s="290">
        <v>9354.152356676248</v>
      </c>
      <c r="BE88" s="290">
        <v>9863.5086322728639</v>
      </c>
      <c r="BF88" s="290">
        <v>10087.65597469016</v>
      </c>
      <c r="BG88" s="290">
        <v>10532.078954340355</v>
      </c>
      <c r="BH88" s="290">
        <v>10871.482648642921</v>
      </c>
      <c r="BI88" s="290">
        <v>11351.173404858137</v>
      </c>
      <c r="BJ88" s="290">
        <v>11763.630527455727</v>
      </c>
      <c r="BK88" s="290">
        <v>12508.797456236165</v>
      </c>
      <c r="BL88" s="290">
        <v>12974.929528341363</v>
      </c>
      <c r="BM88" s="290">
        <v>13899.688640288892</v>
      </c>
      <c r="BN88" s="290">
        <v>14084.513301457409</v>
      </c>
      <c r="BO88" s="290">
        <v>14204.403201547948</v>
      </c>
      <c r="BP88" s="290">
        <v>14514.84969604403</v>
      </c>
      <c r="BQ88" s="290">
        <v>14306.365065446307</v>
      </c>
      <c r="BR88" s="290">
        <v>14714.422339225663</v>
      </c>
      <c r="BS88" s="290">
        <v>14378.509799947878</v>
      </c>
      <c r="BT88" s="290">
        <v>14000.460211857644</v>
      </c>
      <c r="BU88" s="290">
        <v>13632.034735417488</v>
      </c>
      <c r="BV88" s="290">
        <v>13374.961737230331</v>
      </c>
      <c r="BW88" s="290">
        <v>13305.723577972089</v>
      </c>
      <c r="BX88" s="290">
        <v>11828.437783423398</v>
      </c>
      <c r="BY88" s="290">
        <v>12002.925821456947</v>
      </c>
      <c r="BZ88" s="290">
        <v>11989.683254963385</v>
      </c>
      <c r="CA88" s="290">
        <v>13347.465561360821</v>
      </c>
      <c r="CB88" s="290">
        <v>14928.471849917727</v>
      </c>
      <c r="CC88" s="290">
        <v>15852.279395334144</v>
      </c>
      <c r="CD88" s="290">
        <v>16160.30583849534</v>
      </c>
      <c r="CE88" s="290">
        <v>16267.875543343489</v>
      </c>
      <c r="CF88" s="319">
        <v>16697.628119825462</v>
      </c>
    </row>
    <row r="89" spans="1:84" ht="27" customHeight="1">
      <c r="A89" s="295"/>
      <c r="B89" s="296" t="s">
        <v>478</v>
      </c>
      <c r="C89" s="297"/>
      <c r="D89" s="320">
        <v>0</v>
      </c>
      <c r="E89" s="320">
        <v>0</v>
      </c>
      <c r="F89" s="320">
        <v>0</v>
      </c>
      <c r="G89" s="320">
        <v>0</v>
      </c>
      <c r="H89" s="320">
        <v>0</v>
      </c>
      <c r="I89" s="320">
        <v>0</v>
      </c>
      <c r="J89" s="320">
        <v>0</v>
      </c>
      <c r="K89" s="320">
        <v>0</v>
      </c>
      <c r="L89" s="320">
        <v>0</v>
      </c>
      <c r="M89" s="320">
        <v>0</v>
      </c>
      <c r="N89" s="320">
        <v>0</v>
      </c>
      <c r="O89" s="320">
        <v>0</v>
      </c>
      <c r="P89" s="320">
        <v>0</v>
      </c>
      <c r="Q89" s="320">
        <v>0</v>
      </c>
      <c r="R89" s="320">
        <v>0</v>
      </c>
      <c r="S89" s="320">
        <v>0</v>
      </c>
      <c r="T89" s="320">
        <v>0</v>
      </c>
      <c r="U89" s="320">
        <v>0</v>
      </c>
      <c r="V89" s="320">
        <v>0</v>
      </c>
      <c r="W89" s="320">
        <v>0</v>
      </c>
      <c r="X89" s="320">
        <v>0</v>
      </c>
      <c r="Y89" s="320">
        <v>0</v>
      </c>
      <c r="Z89" s="320">
        <v>0</v>
      </c>
      <c r="AA89" s="320">
        <v>0</v>
      </c>
      <c r="AB89" s="320">
        <v>0</v>
      </c>
      <c r="AC89" s="320">
        <v>230.81919779127281</v>
      </c>
      <c r="AD89" s="320">
        <v>329.19273657655339</v>
      </c>
      <c r="AE89" s="320">
        <v>417.78207521195066</v>
      </c>
      <c r="AF89" s="320">
        <v>491.4128957179542</v>
      </c>
      <c r="AG89" s="320">
        <v>581.15671418633156</v>
      </c>
      <c r="AH89" s="320">
        <v>539.72230398024226</v>
      </c>
      <c r="AI89" s="320">
        <v>569.07893376213099</v>
      </c>
      <c r="AJ89" s="320">
        <v>694.04960948562825</v>
      </c>
      <c r="AK89" s="320">
        <v>851.53945351211939</v>
      </c>
      <c r="AL89" s="320">
        <v>1031.7991913686401</v>
      </c>
      <c r="AM89" s="320">
        <v>1273.3755755961899</v>
      </c>
      <c r="AN89" s="320">
        <v>1456.8138260736148</v>
      </c>
      <c r="AO89" s="320">
        <v>1704.8594005433808</v>
      </c>
      <c r="AP89" s="320">
        <v>1938.0050284578717</v>
      </c>
      <c r="AQ89" s="320">
        <v>2165.4686804118555</v>
      </c>
      <c r="AR89" s="320">
        <v>2333.0033640020511</v>
      </c>
      <c r="AS89" s="320">
        <v>2539.5474514924063</v>
      </c>
      <c r="AT89" s="320">
        <v>2814.1916537909015</v>
      </c>
      <c r="AU89" s="320">
        <v>3315.7580182733041</v>
      </c>
      <c r="AV89" s="320">
        <v>4228.1029814092899</v>
      </c>
      <c r="AW89" s="320">
        <v>4940.6168189664331</v>
      </c>
      <c r="AX89" s="320">
        <v>5399.0728115587253</v>
      </c>
      <c r="AY89" s="320">
        <v>6020.1641338902355</v>
      </c>
      <c r="AZ89" s="320">
        <v>6556.4021068491456</v>
      </c>
      <c r="BA89" s="320">
        <v>7083.454212304845</v>
      </c>
      <c r="BB89" s="320">
        <v>7552.458215599213</v>
      </c>
      <c r="BC89" s="320">
        <v>7981.7778722436833</v>
      </c>
      <c r="BD89" s="320">
        <v>8416.9035886327147</v>
      </c>
      <c r="BE89" s="320">
        <v>8909.0673137298472</v>
      </c>
      <c r="BF89" s="320">
        <v>9159.4124195670902</v>
      </c>
      <c r="BG89" s="320">
        <v>9650.8050603437205</v>
      </c>
      <c r="BH89" s="320">
        <v>10049.993891668539</v>
      </c>
      <c r="BI89" s="320">
        <v>10508.844385238423</v>
      </c>
      <c r="BJ89" s="320">
        <v>10933.019572839325</v>
      </c>
      <c r="BK89" s="320">
        <v>11554.8985182296</v>
      </c>
      <c r="BL89" s="320">
        <v>11940.55567791288</v>
      </c>
      <c r="BM89" s="320">
        <v>12826.153694130362</v>
      </c>
      <c r="BN89" s="320">
        <v>13049.220734912697</v>
      </c>
      <c r="BO89" s="320">
        <v>13180.429706731738</v>
      </c>
      <c r="BP89" s="320">
        <v>13483.841689467521</v>
      </c>
      <c r="BQ89" s="320">
        <v>13295.011483417316</v>
      </c>
      <c r="BR89" s="320">
        <v>13671.747479744532</v>
      </c>
      <c r="BS89" s="320">
        <v>13343.874180164217</v>
      </c>
      <c r="BT89" s="320">
        <v>13058.169241049827</v>
      </c>
      <c r="BU89" s="320">
        <v>12723.448987242733</v>
      </c>
      <c r="BV89" s="320">
        <v>12504.986360643999</v>
      </c>
      <c r="BW89" s="320">
        <v>12472.515640900707</v>
      </c>
      <c r="BX89" s="320">
        <v>11142.246961487619</v>
      </c>
      <c r="BY89" s="320">
        <v>11320.459320313541</v>
      </c>
      <c r="BZ89" s="320">
        <v>11351.605572055889</v>
      </c>
      <c r="CA89" s="320">
        <v>12713.527145193635</v>
      </c>
      <c r="CB89" s="320">
        <v>14277.610815243605</v>
      </c>
      <c r="CC89" s="320">
        <v>15210.131191824586</v>
      </c>
      <c r="CD89" s="320">
        <v>15545.529511340785</v>
      </c>
      <c r="CE89" s="320">
        <v>15688.461444712597</v>
      </c>
      <c r="CF89" s="321">
        <v>16144.511048629605</v>
      </c>
    </row>
    <row r="90" spans="1:84" ht="15.6">
      <c r="A90" s="295"/>
      <c r="B90" s="300" t="s">
        <v>268</v>
      </c>
      <c r="C90" s="297"/>
      <c r="D90" s="320">
        <v>0</v>
      </c>
      <c r="E90" s="320">
        <v>0</v>
      </c>
      <c r="F90" s="320">
        <v>0</v>
      </c>
      <c r="G90" s="320">
        <v>0</v>
      </c>
      <c r="H90" s="320">
        <v>0</v>
      </c>
      <c r="I90" s="320">
        <v>0</v>
      </c>
      <c r="J90" s="320">
        <v>0</v>
      </c>
      <c r="K90" s="320">
        <v>0</v>
      </c>
      <c r="L90" s="320">
        <v>0</v>
      </c>
      <c r="M90" s="320">
        <v>0</v>
      </c>
      <c r="N90" s="320">
        <v>0</v>
      </c>
      <c r="O90" s="320">
        <v>0</v>
      </c>
      <c r="P90" s="320">
        <v>0</v>
      </c>
      <c r="Q90" s="320">
        <v>0</v>
      </c>
      <c r="R90" s="320">
        <v>0</v>
      </c>
      <c r="S90" s="320">
        <v>0</v>
      </c>
      <c r="T90" s="320">
        <v>0</v>
      </c>
      <c r="U90" s="320">
        <v>0</v>
      </c>
      <c r="V90" s="320">
        <v>0</v>
      </c>
      <c r="W90" s="320">
        <v>0</v>
      </c>
      <c r="X90" s="320">
        <v>0</v>
      </c>
      <c r="Y90" s="320">
        <v>0</v>
      </c>
      <c r="Z90" s="320">
        <v>0</v>
      </c>
      <c r="AA90" s="320">
        <v>0</v>
      </c>
      <c r="AB90" s="320">
        <v>0</v>
      </c>
      <c r="AC90" s="320">
        <v>230.81919779127281</v>
      </c>
      <c r="AD90" s="320">
        <v>329.19273657655339</v>
      </c>
      <c r="AE90" s="320">
        <v>417.78207521195066</v>
      </c>
      <c r="AF90" s="320">
        <v>491.4128957179542</v>
      </c>
      <c r="AG90" s="320">
        <v>581.15671418633156</v>
      </c>
      <c r="AH90" s="320">
        <v>539.72230398024226</v>
      </c>
      <c r="AI90" s="320">
        <v>556.4817348275717</v>
      </c>
      <c r="AJ90" s="320">
        <v>631.52669308504915</v>
      </c>
      <c r="AK90" s="320">
        <v>738.55402638584826</v>
      </c>
      <c r="AL90" s="320">
        <v>858.1949760146224</v>
      </c>
      <c r="AM90" s="320">
        <v>1032.8643071191082</v>
      </c>
      <c r="AN90" s="320">
        <v>1162.2047670258016</v>
      </c>
      <c r="AO90" s="320">
        <v>1339.3830692025595</v>
      </c>
      <c r="AP90" s="320">
        <v>1475.1808699998985</v>
      </c>
      <c r="AQ90" s="320">
        <v>1628.3074895687689</v>
      </c>
      <c r="AR90" s="320">
        <v>1733.8241740292813</v>
      </c>
      <c r="AS90" s="320">
        <v>1879.7550251565719</v>
      </c>
      <c r="AT90" s="320">
        <v>2089.8693556807898</v>
      </c>
      <c r="AU90" s="320">
        <v>2476.8589230225434</v>
      </c>
      <c r="AV90" s="320">
        <v>3150.427048777563</v>
      </c>
      <c r="AW90" s="320">
        <v>3540.239149398516</v>
      </c>
      <c r="AX90" s="320">
        <v>3807.0277446429327</v>
      </c>
      <c r="AY90" s="320">
        <v>4125.1167789597166</v>
      </c>
      <c r="AZ90" s="320">
        <v>4351.4354318123624</v>
      </c>
      <c r="BA90" s="320">
        <v>4585.6285608536</v>
      </c>
      <c r="BB90" s="320">
        <v>4808.593950299507</v>
      </c>
      <c r="BC90" s="320">
        <v>4998.1850089813515</v>
      </c>
      <c r="BD90" s="320">
        <v>5179.6129270177316</v>
      </c>
      <c r="BE90" s="320">
        <v>5385.0242914024429</v>
      </c>
      <c r="BF90" s="320">
        <v>5478.0783147537804</v>
      </c>
      <c r="BG90" s="320">
        <v>5696.3475930702134</v>
      </c>
      <c r="BH90" s="320">
        <v>5876.6889709752804</v>
      </c>
      <c r="BI90" s="320">
        <v>6110.282082684429</v>
      </c>
      <c r="BJ90" s="320">
        <v>6292.7586032377185</v>
      </c>
      <c r="BK90" s="320">
        <v>6580.9667555837641</v>
      </c>
      <c r="BL90" s="320">
        <v>6767.2373268130586</v>
      </c>
      <c r="BM90" s="320">
        <v>7200.6964840166665</v>
      </c>
      <c r="BN90" s="320">
        <v>7235.6540183251936</v>
      </c>
      <c r="BO90" s="320">
        <v>7262.2357890468047</v>
      </c>
      <c r="BP90" s="320">
        <v>7313.2496725068022</v>
      </c>
      <c r="BQ90" s="320">
        <v>7023.8621945733457</v>
      </c>
      <c r="BR90" s="320">
        <v>7019.3269013492891</v>
      </c>
      <c r="BS90" s="320">
        <v>7056.298649151975</v>
      </c>
      <c r="BT90" s="320">
        <v>6890.8558770417239</v>
      </c>
      <c r="BU90" s="320">
        <v>6842.2043134750347</v>
      </c>
      <c r="BV90" s="320">
        <v>6878.0724909605469</v>
      </c>
      <c r="BW90" s="320">
        <v>6995.2038297185381</v>
      </c>
      <c r="BX90" s="320">
        <v>5992.9855224041285</v>
      </c>
      <c r="BY90" s="320">
        <v>6006.8339752200081</v>
      </c>
      <c r="BZ90" s="320">
        <v>6013.7290599135122</v>
      </c>
      <c r="CA90" s="320">
        <v>6659.6575757234941</v>
      </c>
      <c r="CB90" s="320">
        <v>7410.9471461572493</v>
      </c>
      <c r="CC90" s="320">
        <v>7743.2611107202156</v>
      </c>
      <c r="CD90" s="320">
        <v>7820.1903151670076</v>
      </c>
      <c r="CE90" s="320">
        <v>7883.1522447816888</v>
      </c>
      <c r="CF90" s="321">
        <v>8068.1056215074768</v>
      </c>
    </row>
    <row r="91" spans="1:84" ht="15.6">
      <c r="A91" s="295"/>
      <c r="B91" s="300" t="s">
        <v>278</v>
      </c>
      <c r="C91" s="297"/>
      <c r="D91" s="320">
        <v>0</v>
      </c>
      <c r="E91" s="320">
        <v>0</v>
      </c>
      <c r="F91" s="320">
        <v>0</v>
      </c>
      <c r="G91" s="320">
        <v>0</v>
      </c>
      <c r="H91" s="320">
        <v>0</v>
      </c>
      <c r="I91" s="320">
        <v>0</v>
      </c>
      <c r="J91" s="320">
        <v>0</v>
      </c>
      <c r="K91" s="320">
        <v>0</v>
      </c>
      <c r="L91" s="320">
        <v>0</v>
      </c>
      <c r="M91" s="320">
        <v>0</v>
      </c>
      <c r="N91" s="320">
        <v>0</v>
      </c>
      <c r="O91" s="320">
        <v>0</v>
      </c>
      <c r="P91" s="320">
        <v>0</v>
      </c>
      <c r="Q91" s="320">
        <v>0</v>
      </c>
      <c r="R91" s="320">
        <v>0</v>
      </c>
      <c r="S91" s="320">
        <v>0</v>
      </c>
      <c r="T91" s="320">
        <v>0</v>
      </c>
      <c r="U91" s="320">
        <v>0</v>
      </c>
      <c r="V91" s="320">
        <v>0</v>
      </c>
      <c r="W91" s="320">
        <v>0</v>
      </c>
      <c r="X91" s="320">
        <v>0</v>
      </c>
      <c r="Y91" s="320">
        <v>0</v>
      </c>
      <c r="Z91" s="320">
        <v>0</v>
      </c>
      <c r="AA91" s="320">
        <v>0</v>
      </c>
      <c r="AB91" s="320">
        <v>0</v>
      </c>
      <c r="AC91" s="320">
        <v>0</v>
      </c>
      <c r="AD91" s="320">
        <v>0</v>
      </c>
      <c r="AE91" s="320">
        <v>0</v>
      </c>
      <c r="AF91" s="320">
        <v>0</v>
      </c>
      <c r="AG91" s="320">
        <v>0</v>
      </c>
      <c r="AH91" s="320">
        <v>0</v>
      </c>
      <c r="AI91" s="320">
        <v>0</v>
      </c>
      <c r="AJ91" s="320">
        <v>0</v>
      </c>
      <c r="AK91" s="320">
        <v>0</v>
      </c>
      <c r="AL91" s="320">
        <v>0</v>
      </c>
      <c r="AM91" s="320">
        <v>0</v>
      </c>
      <c r="AN91" s="320">
        <v>0</v>
      </c>
      <c r="AO91" s="320">
        <v>0</v>
      </c>
      <c r="AP91" s="320">
        <v>0</v>
      </c>
      <c r="AQ91" s="320">
        <v>0</v>
      </c>
      <c r="AR91" s="320">
        <v>0</v>
      </c>
      <c r="AS91" s="320">
        <v>0</v>
      </c>
      <c r="AT91" s="320">
        <v>0</v>
      </c>
      <c r="AU91" s="320">
        <v>0</v>
      </c>
      <c r="AV91" s="320">
        <v>1025.1651544857432</v>
      </c>
      <c r="AW91" s="320">
        <v>1400.3776695679173</v>
      </c>
      <c r="AX91" s="320">
        <v>1592.0450669157933</v>
      </c>
      <c r="AY91" s="320">
        <v>1895.0473549305184</v>
      </c>
      <c r="AZ91" s="320">
        <v>2204.9666750367833</v>
      </c>
      <c r="BA91" s="320">
        <v>2497.8256514512459</v>
      </c>
      <c r="BB91" s="320">
        <v>2743.8642652997059</v>
      </c>
      <c r="BC91" s="320">
        <v>2983.5928632623322</v>
      </c>
      <c r="BD91" s="320">
        <v>3237.290661614983</v>
      </c>
      <c r="BE91" s="320">
        <v>3524.0430223274034</v>
      </c>
      <c r="BF91" s="320">
        <v>3681.3341048133093</v>
      </c>
      <c r="BG91" s="320">
        <v>3954.4574672735075</v>
      </c>
      <c r="BH91" s="320">
        <v>4173.3049206932583</v>
      </c>
      <c r="BI91" s="320">
        <v>4398.5623025539935</v>
      </c>
      <c r="BJ91" s="320">
        <v>4640.2609696016061</v>
      </c>
      <c r="BK91" s="320">
        <v>4973.931762645836</v>
      </c>
      <c r="BL91" s="320">
        <v>5173.3183510998224</v>
      </c>
      <c r="BM91" s="320">
        <v>5625.4572101136955</v>
      </c>
      <c r="BN91" s="320">
        <v>5813.5667165875029</v>
      </c>
      <c r="BO91" s="320">
        <v>5918.1939176849337</v>
      </c>
      <c r="BP91" s="320">
        <v>6170.5920169607198</v>
      </c>
      <c r="BQ91" s="320">
        <v>6251.6677420186861</v>
      </c>
      <c r="BR91" s="320">
        <v>6486.2097907355619</v>
      </c>
      <c r="BS91" s="320">
        <v>6126.672214270583</v>
      </c>
      <c r="BT91" s="320">
        <v>5628.4702753131851</v>
      </c>
      <c r="BU91" s="320">
        <v>4754.9305035667503</v>
      </c>
      <c r="BV91" s="320">
        <v>4272.4920029491759</v>
      </c>
      <c r="BW91" s="320">
        <v>3920.7083411986218</v>
      </c>
      <c r="BX91" s="320">
        <v>3023.4143629586847</v>
      </c>
      <c r="BY91" s="320">
        <v>2769.9972219689707</v>
      </c>
      <c r="BZ91" s="320">
        <v>2480.2853604547072</v>
      </c>
      <c r="CA91" s="320">
        <v>2364.3469220391544</v>
      </c>
      <c r="CB91" s="320">
        <v>2264.0080366544635</v>
      </c>
      <c r="CC91" s="320">
        <v>2079.4934116503364</v>
      </c>
      <c r="CD91" s="320">
        <v>1869.3410976943271</v>
      </c>
      <c r="CE91" s="320">
        <v>1664.6083893649218</v>
      </c>
      <c r="CF91" s="321">
        <v>1405.0785191677069</v>
      </c>
    </row>
    <row r="92" spans="1:84" ht="15.6">
      <c r="A92" s="295"/>
      <c r="B92" s="300" t="s">
        <v>302</v>
      </c>
      <c r="C92" s="297"/>
      <c r="D92" s="320">
        <v>0</v>
      </c>
      <c r="E92" s="320">
        <v>0</v>
      </c>
      <c r="F92" s="320">
        <v>0</v>
      </c>
      <c r="G92" s="320">
        <v>0</v>
      </c>
      <c r="H92" s="320">
        <v>0</v>
      </c>
      <c r="I92" s="320">
        <v>0</v>
      </c>
      <c r="J92" s="320">
        <v>0</v>
      </c>
      <c r="K92" s="320">
        <v>0</v>
      </c>
      <c r="L92" s="320">
        <v>0</v>
      </c>
      <c r="M92" s="320">
        <v>0</v>
      </c>
      <c r="N92" s="320">
        <v>0</v>
      </c>
      <c r="O92" s="320">
        <v>0</v>
      </c>
      <c r="P92" s="320">
        <v>0</v>
      </c>
      <c r="Q92" s="320">
        <v>0</v>
      </c>
      <c r="R92" s="320">
        <v>0</v>
      </c>
      <c r="S92" s="320">
        <v>0</v>
      </c>
      <c r="T92" s="320">
        <v>0</v>
      </c>
      <c r="U92" s="320">
        <v>0</v>
      </c>
      <c r="V92" s="320">
        <v>0</v>
      </c>
      <c r="W92" s="320">
        <v>0</v>
      </c>
      <c r="X92" s="320">
        <v>0</v>
      </c>
      <c r="Y92" s="320">
        <v>0</v>
      </c>
      <c r="Z92" s="320">
        <v>0</v>
      </c>
      <c r="AA92" s="320">
        <v>0</v>
      </c>
      <c r="AB92" s="320">
        <v>0</v>
      </c>
      <c r="AC92" s="320">
        <v>0</v>
      </c>
      <c r="AD92" s="320">
        <v>0</v>
      </c>
      <c r="AE92" s="320">
        <v>0</v>
      </c>
      <c r="AF92" s="320">
        <v>0</v>
      </c>
      <c r="AG92" s="320">
        <v>0</v>
      </c>
      <c r="AH92" s="320">
        <v>0</v>
      </c>
      <c r="AI92" s="320">
        <v>12.597198934559259</v>
      </c>
      <c r="AJ92" s="320">
        <v>62.522916400579014</v>
      </c>
      <c r="AK92" s="320">
        <v>112.98542712627103</v>
      </c>
      <c r="AL92" s="320">
        <v>173.60421535401761</v>
      </c>
      <c r="AM92" s="320">
        <v>240.51126847708167</v>
      </c>
      <c r="AN92" s="320">
        <v>294.6090590478131</v>
      </c>
      <c r="AO92" s="320">
        <v>365.4763313408215</v>
      </c>
      <c r="AP92" s="320">
        <v>462.82415845797328</v>
      </c>
      <c r="AQ92" s="320">
        <v>537.16119084308639</v>
      </c>
      <c r="AR92" s="320">
        <v>599.17918997276956</v>
      </c>
      <c r="AS92" s="320">
        <v>659.79242633583465</v>
      </c>
      <c r="AT92" s="320">
        <v>724.32229811011177</v>
      </c>
      <c r="AU92" s="320">
        <v>838.89909525076064</v>
      </c>
      <c r="AV92" s="320">
        <v>52.510778145983188</v>
      </c>
      <c r="AW92" s="320">
        <v>0</v>
      </c>
      <c r="AX92" s="320">
        <v>0</v>
      </c>
      <c r="AY92" s="320">
        <v>0</v>
      </c>
      <c r="AZ92" s="320">
        <v>0</v>
      </c>
      <c r="BA92" s="320">
        <v>0</v>
      </c>
      <c r="BB92" s="320">
        <v>0</v>
      </c>
      <c r="BC92" s="320">
        <v>0</v>
      </c>
      <c r="BD92" s="320">
        <v>0</v>
      </c>
      <c r="BE92" s="320">
        <v>0</v>
      </c>
      <c r="BF92" s="320">
        <v>0</v>
      </c>
      <c r="BG92" s="320">
        <v>0</v>
      </c>
      <c r="BH92" s="320">
        <v>0</v>
      </c>
      <c r="BI92" s="320">
        <v>0</v>
      </c>
      <c r="BJ92" s="320">
        <v>0</v>
      </c>
      <c r="BK92" s="320">
        <v>0</v>
      </c>
      <c r="BL92" s="320">
        <v>0</v>
      </c>
      <c r="BM92" s="320">
        <v>0</v>
      </c>
      <c r="BN92" s="320">
        <v>0</v>
      </c>
      <c r="BO92" s="320">
        <v>0</v>
      </c>
      <c r="BP92" s="320">
        <v>0</v>
      </c>
      <c r="BQ92" s="320">
        <v>0</v>
      </c>
      <c r="BR92" s="320">
        <v>0</v>
      </c>
      <c r="BS92" s="320">
        <v>0</v>
      </c>
      <c r="BT92" s="320">
        <v>0</v>
      </c>
      <c r="BU92" s="320">
        <v>0</v>
      </c>
      <c r="BV92" s="320">
        <v>0</v>
      </c>
      <c r="BW92" s="320">
        <v>0</v>
      </c>
      <c r="BX92" s="320">
        <v>0</v>
      </c>
      <c r="BY92" s="320">
        <v>0</v>
      </c>
      <c r="BZ92" s="320">
        <v>0</v>
      </c>
      <c r="CA92" s="320">
        <v>0</v>
      </c>
      <c r="CB92" s="320">
        <v>0</v>
      </c>
      <c r="CC92" s="320">
        <v>0</v>
      </c>
      <c r="CD92" s="320">
        <v>0</v>
      </c>
      <c r="CE92" s="320">
        <v>0</v>
      </c>
      <c r="CF92" s="321">
        <v>0</v>
      </c>
    </row>
    <row r="93" spans="1:84" ht="15.6">
      <c r="A93" s="304"/>
      <c r="B93" s="300" t="s">
        <v>309</v>
      </c>
      <c r="C93" s="305"/>
      <c r="D93" s="320">
        <v>0</v>
      </c>
      <c r="E93" s="320">
        <v>0</v>
      </c>
      <c r="F93" s="320">
        <v>0</v>
      </c>
      <c r="G93" s="320">
        <v>0</v>
      </c>
      <c r="H93" s="320">
        <v>0</v>
      </c>
      <c r="I93" s="320">
        <v>0</v>
      </c>
      <c r="J93" s="320">
        <v>0</v>
      </c>
      <c r="K93" s="320">
        <v>0</v>
      </c>
      <c r="L93" s="320">
        <v>0</v>
      </c>
      <c r="M93" s="320">
        <v>0</v>
      </c>
      <c r="N93" s="320">
        <v>0</v>
      </c>
      <c r="O93" s="320">
        <v>0</v>
      </c>
      <c r="P93" s="320">
        <v>0</v>
      </c>
      <c r="Q93" s="320">
        <v>0</v>
      </c>
      <c r="R93" s="320">
        <v>0</v>
      </c>
      <c r="S93" s="320">
        <v>0</v>
      </c>
      <c r="T93" s="320">
        <v>0</v>
      </c>
      <c r="U93" s="320">
        <v>0</v>
      </c>
      <c r="V93" s="320">
        <v>0</v>
      </c>
      <c r="W93" s="320">
        <v>0</v>
      </c>
      <c r="X93" s="320">
        <v>0</v>
      </c>
      <c r="Y93" s="320">
        <v>0</v>
      </c>
      <c r="Z93" s="320">
        <v>0</v>
      </c>
      <c r="AA93" s="320">
        <v>0</v>
      </c>
      <c r="AB93" s="320">
        <v>0</v>
      </c>
      <c r="AC93" s="320">
        <v>0</v>
      </c>
      <c r="AD93" s="320">
        <v>0</v>
      </c>
      <c r="AE93" s="320">
        <v>0</v>
      </c>
      <c r="AF93" s="320">
        <v>0</v>
      </c>
      <c r="AG93" s="320">
        <v>0</v>
      </c>
      <c r="AH93" s="320">
        <v>0</v>
      </c>
      <c r="AI93" s="320">
        <v>0</v>
      </c>
      <c r="AJ93" s="320">
        <v>0</v>
      </c>
      <c r="AK93" s="320">
        <v>0</v>
      </c>
      <c r="AL93" s="320">
        <v>0</v>
      </c>
      <c r="AM93" s="320">
        <v>0</v>
      </c>
      <c r="AN93" s="320">
        <v>0</v>
      </c>
      <c r="AO93" s="320">
        <v>0</v>
      </c>
      <c r="AP93" s="320">
        <v>0</v>
      </c>
      <c r="AQ93" s="320">
        <v>0</v>
      </c>
      <c r="AR93" s="320">
        <v>0</v>
      </c>
      <c r="AS93" s="320">
        <v>0</v>
      </c>
      <c r="AT93" s="320">
        <v>0</v>
      </c>
      <c r="AU93" s="320">
        <v>0</v>
      </c>
      <c r="AV93" s="320">
        <v>0</v>
      </c>
      <c r="AW93" s="320">
        <v>0</v>
      </c>
      <c r="AX93" s="320">
        <v>0</v>
      </c>
      <c r="AY93" s="320">
        <v>0</v>
      </c>
      <c r="AZ93" s="320">
        <v>0</v>
      </c>
      <c r="BA93" s="320">
        <v>0</v>
      </c>
      <c r="BB93" s="320">
        <v>0</v>
      </c>
      <c r="BC93" s="320">
        <v>0</v>
      </c>
      <c r="BD93" s="320">
        <v>0</v>
      </c>
      <c r="BE93" s="320">
        <v>0</v>
      </c>
      <c r="BF93" s="320">
        <v>0</v>
      </c>
      <c r="BG93" s="320">
        <v>0</v>
      </c>
      <c r="BH93" s="320">
        <v>0</v>
      </c>
      <c r="BI93" s="320">
        <v>0</v>
      </c>
      <c r="BJ93" s="320">
        <v>0</v>
      </c>
      <c r="BK93" s="320">
        <v>0</v>
      </c>
      <c r="BL93" s="320">
        <v>0</v>
      </c>
      <c r="BM93" s="320">
        <v>0</v>
      </c>
      <c r="BN93" s="320">
        <v>0</v>
      </c>
      <c r="BO93" s="320">
        <v>0</v>
      </c>
      <c r="BP93" s="320">
        <v>0</v>
      </c>
      <c r="BQ93" s="320">
        <v>19.481546825286181</v>
      </c>
      <c r="BR93" s="320">
        <v>166.21078765968011</v>
      </c>
      <c r="BS93" s="320">
        <v>160.90331674166137</v>
      </c>
      <c r="BT93" s="320">
        <v>538.84308869491872</v>
      </c>
      <c r="BU93" s="320">
        <v>1126.3141702009464</v>
      </c>
      <c r="BV93" s="320">
        <v>1354.4218667342757</v>
      </c>
      <c r="BW93" s="320">
        <v>1556.6034699835475</v>
      </c>
      <c r="BX93" s="320">
        <v>2125.8470761248059</v>
      </c>
      <c r="BY93" s="320">
        <v>2543.6281231245621</v>
      </c>
      <c r="BZ93" s="320">
        <v>2857.5911516876681</v>
      </c>
      <c r="CA93" s="320">
        <v>3689.5226474309848</v>
      </c>
      <c r="CB93" s="320">
        <v>4602.6556324318926</v>
      </c>
      <c r="CC93" s="320">
        <v>5387.3766694540327</v>
      </c>
      <c r="CD93" s="320">
        <v>5855.9980984794502</v>
      </c>
      <c r="CE93" s="320">
        <v>6140.7008105659861</v>
      </c>
      <c r="CF93" s="321">
        <v>6671.3269079544207</v>
      </c>
    </row>
    <row r="94" spans="1:84" ht="27" customHeight="1">
      <c r="A94" s="295"/>
      <c r="B94" s="296" t="s">
        <v>479</v>
      </c>
      <c r="C94" s="297"/>
      <c r="D94" s="320">
        <v>0</v>
      </c>
      <c r="E94" s="320">
        <v>0</v>
      </c>
      <c r="F94" s="320">
        <v>0</v>
      </c>
      <c r="G94" s="320">
        <v>0</v>
      </c>
      <c r="H94" s="320">
        <v>0</v>
      </c>
      <c r="I94" s="320">
        <v>0</v>
      </c>
      <c r="J94" s="320">
        <v>0</v>
      </c>
      <c r="K94" s="320">
        <v>0</v>
      </c>
      <c r="L94" s="320">
        <v>0</v>
      </c>
      <c r="M94" s="320">
        <v>0</v>
      </c>
      <c r="N94" s="320">
        <v>0</v>
      </c>
      <c r="O94" s="320">
        <v>0</v>
      </c>
      <c r="P94" s="320">
        <v>0</v>
      </c>
      <c r="Q94" s="320">
        <v>0</v>
      </c>
      <c r="R94" s="320">
        <v>0</v>
      </c>
      <c r="S94" s="320">
        <v>0</v>
      </c>
      <c r="T94" s="320">
        <v>0</v>
      </c>
      <c r="U94" s="320">
        <v>0</v>
      </c>
      <c r="V94" s="320">
        <v>0</v>
      </c>
      <c r="W94" s="320">
        <v>0</v>
      </c>
      <c r="X94" s="320">
        <v>0</v>
      </c>
      <c r="Y94" s="320">
        <v>0</v>
      </c>
      <c r="Z94" s="320">
        <v>0</v>
      </c>
      <c r="AA94" s="320">
        <v>0</v>
      </c>
      <c r="AB94" s="320">
        <v>0</v>
      </c>
      <c r="AC94" s="320">
        <v>0</v>
      </c>
      <c r="AD94" s="320">
        <v>0</v>
      </c>
      <c r="AE94" s="320">
        <v>0</v>
      </c>
      <c r="AF94" s="320">
        <v>0</v>
      </c>
      <c r="AG94" s="320">
        <v>0</v>
      </c>
      <c r="AH94" s="320">
        <v>441.30501033980244</v>
      </c>
      <c r="AI94" s="320">
        <v>447.05744965383707</v>
      </c>
      <c r="AJ94" s="320">
        <v>434.21914657946212</v>
      </c>
      <c r="AK94" s="320">
        <v>466.52442612813502</v>
      </c>
      <c r="AL94" s="320">
        <v>508.53578025419182</v>
      </c>
      <c r="AM94" s="320">
        <v>580.92382943326277</v>
      </c>
      <c r="AN94" s="320">
        <v>688.84847262487403</v>
      </c>
      <c r="AO94" s="320">
        <v>812.00652775467245</v>
      </c>
      <c r="AP94" s="320">
        <v>1002.6813294090915</v>
      </c>
      <c r="AQ94" s="320">
        <v>1173.7565682050126</v>
      </c>
      <c r="AR94" s="320">
        <v>1343.7615092914295</v>
      </c>
      <c r="AS94" s="320">
        <v>1530.8360397378433</v>
      </c>
      <c r="AT94" s="320">
        <v>1756.7593805783933</v>
      </c>
      <c r="AU94" s="320">
        <v>2113.5445696591291</v>
      </c>
      <c r="AV94" s="320">
        <v>2329.5856716176977</v>
      </c>
      <c r="AW94" s="320">
        <v>2518.1522981598441</v>
      </c>
      <c r="AX94" s="320">
        <v>2629.2779736377797</v>
      </c>
      <c r="AY94" s="320">
        <v>291.24310801817609</v>
      </c>
      <c r="AZ94" s="320">
        <v>190.41809781772443</v>
      </c>
      <c r="BA94" s="320">
        <v>248.05220524599059</v>
      </c>
      <c r="BB94" s="320">
        <v>258.70058401035823</v>
      </c>
      <c r="BC94" s="320">
        <v>255.40694063248682</v>
      </c>
      <c r="BD94" s="320">
        <v>285.7907500153446</v>
      </c>
      <c r="BE94" s="320">
        <v>285.21779233416061</v>
      </c>
      <c r="BF94" s="320">
        <v>274.10160693686413</v>
      </c>
      <c r="BG94" s="320">
        <v>279.95776939200306</v>
      </c>
      <c r="BH94" s="320">
        <v>198.81732328567259</v>
      </c>
      <c r="BI94" s="320">
        <v>199.71461406249048</v>
      </c>
      <c r="BJ94" s="320">
        <v>204.98536890196544</v>
      </c>
      <c r="BK94" s="320">
        <v>297.26121233589527</v>
      </c>
      <c r="BL94" s="320">
        <v>250.88418662259662</v>
      </c>
      <c r="BM94" s="320">
        <v>258.3976982272676</v>
      </c>
      <c r="BN94" s="320">
        <v>235.27384038022348</v>
      </c>
      <c r="BO94" s="320">
        <v>230.29796365480735</v>
      </c>
      <c r="BP94" s="320">
        <v>212.98390082756171</v>
      </c>
      <c r="BQ94" s="320">
        <v>189.58202349399826</v>
      </c>
      <c r="BR94" s="320">
        <v>179.06249513567735</v>
      </c>
      <c r="BS94" s="320">
        <v>164.78613012043738</v>
      </c>
      <c r="BT94" s="320">
        <v>151.20540118281789</v>
      </c>
      <c r="BU94" s="320">
        <v>129.90927709754558</v>
      </c>
      <c r="BV94" s="320">
        <v>116.28619051703748</v>
      </c>
      <c r="BW94" s="320">
        <v>105.06274431895243</v>
      </c>
      <c r="BX94" s="320">
        <v>80.720752071336548</v>
      </c>
      <c r="BY94" s="320">
        <v>70.467057812616332</v>
      </c>
      <c r="BZ94" s="320">
        <v>61.832744555132003</v>
      </c>
      <c r="CA94" s="320">
        <v>56.616059944196053</v>
      </c>
      <c r="CB94" s="320">
        <v>50.525333291115658</v>
      </c>
      <c r="CC94" s="320">
        <v>43.97344665189663</v>
      </c>
      <c r="CD94" s="320">
        <v>36.493232804278605</v>
      </c>
      <c r="CE94" s="320">
        <v>28.933837700772116</v>
      </c>
      <c r="CF94" s="321">
        <v>21.329532043879546</v>
      </c>
    </row>
    <row r="95" spans="1:84" ht="15.6">
      <c r="A95" s="304"/>
      <c r="B95" s="300" t="s">
        <v>295</v>
      </c>
      <c r="C95" s="297"/>
      <c r="D95" s="320">
        <v>0</v>
      </c>
      <c r="E95" s="320">
        <v>0</v>
      </c>
      <c r="F95" s="320">
        <v>0</v>
      </c>
      <c r="G95" s="320">
        <v>0</v>
      </c>
      <c r="H95" s="320">
        <v>0</v>
      </c>
      <c r="I95" s="320">
        <v>0</v>
      </c>
      <c r="J95" s="320">
        <v>0</v>
      </c>
      <c r="K95" s="320">
        <v>0</v>
      </c>
      <c r="L95" s="320">
        <v>0</v>
      </c>
      <c r="M95" s="320">
        <v>0</v>
      </c>
      <c r="N95" s="320">
        <v>0</v>
      </c>
      <c r="O95" s="320">
        <v>0</v>
      </c>
      <c r="P95" s="320">
        <v>0</v>
      </c>
      <c r="Q95" s="320">
        <v>0</v>
      </c>
      <c r="R95" s="320">
        <v>0</v>
      </c>
      <c r="S95" s="320">
        <v>0</v>
      </c>
      <c r="T95" s="320">
        <v>0</v>
      </c>
      <c r="U95" s="320">
        <v>0</v>
      </c>
      <c r="V95" s="320">
        <v>0</v>
      </c>
      <c r="W95" s="320">
        <v>0</v>
      </c>
      <c r="X95" s="320">
        <v>0</v>
      </c>
      <c r="Y95" s="320">
        <v>0</v>
      </c>
      <c r="Z95" s="320">
        <v>0</v>
      </c>
      <c r="AA95" s="320">
        <v>0</v>
      </c>
      <c r="AB95" s="320">
        <v>0</v>
      </c>
      <c r="AC95" s="320">
        <v>0</v>
      </c>
      <c r="AD95" s="320">
        <v>0</v>
      </c>
      <c r="AE95" s="320">
        <v>0</v>
      </c>
      <c r="AF95" s="320">
        <v>0</v>
      </c>
      <c r="AG95" s="320">
        <v>0</v>
      </c>
      <c r="AH95" s="320">
        <v>395.04055416664778</v>
      </c>
      <c r="AI95" s="320">
        <v>399.6811572522717</v>
      </c>
      <c r="AJ95" s="320">
        <v>383.39474011607899</v>
      </c>
      <c r="AK95" s="320">
        <v>411.17325967573953</v>
      </c>
      <c r="AL95" s="320">
        <v>451.13813115666159</v>
      </c>
      <c r="AM95" s="320">
        <v>516.77068525849211</v>
      </c>
      <c r="AN95" s="320">
        <v>606.68476066063738</v>
      </c>
      <c r="AO95" s="320">
        <v>725.95298850395386</v>
      </c>
      <c r="AP95" s="320">
        <v>911.39243000062288</v>
      </c>
      <c r="AQ95" s="320">
        <v>1077.3174207003012</v>
      </c>
      <c r="AR95" s="320">
        <v>1239.862378277888</v>
      </c>
      <c r="AS95" s="320">
        <v>1419.7515602204144</v>
      </c>
      <c r="AT95" s="320">
        <v>1626.5726868455395</v>
      </c>
      <c r="AU95" s="320">
        <v>1947.897002254974</v>
      </c>
      <c r="AV95" s="320">
        <v>2138.090552473252</v>
      </c>
      <c r="AW95" s="320">
        <v>2308.2983926874385</v>
      </c>
      <c r="AX95" s="320">
        <v>2418.690250980881</v>
      </c>
      <c r="AY95" s="320">
        <v>82.398217461970958</v>
      </c>
      <c r="AZ95" s="320">
        <v>0</v>
      </c>
      <c r="BA95" s="320">
        <v>0</v>
      </c>
      <c r="BB95" s="320">
        <v>0</v>
      </c>
      <c r="BC95" s="320">
        <v>0</v>
      </c>
      <c r="BD95" s="320">
        <v>0</v>
      </c>
      <c r="BE95" s="320">
        <v>0</v>
      </c>
      <c r="BF95" s="320">
        <v>0</v>
      </c>
      <c r="BG95" s="320">
        <v>0</v>
      </c>
      <c r="BH95" s="320">
        <v>0</v>
      </c>
      <c r="BI95" s="320">
        <v>0</v>
      </c>
      <c r="BJ95" s="320">
        <v>0</v>
      </c>
      <c r="BK95" s="320">
        <v>0</v>
      </c>
      <c r="BL95" s="320">
        <v>0</v>
      </c>
      <c r="BM95" s="320">
        <v>0</v>
      </c>
      <c r="BN95" s="320">
        <v>0</v>
      </c>
      <c r="BO95" s="320">
        <v>0</v>
      </c>
      <c r="BP95" s="320">
        <v>0</v>
      </c>
      <c r="BQ95" s="320">
        <v>0</v>
      </c>
      <c r="BR95" s="320">
        <v>0</v>
      </c>
      <c r="BS95" s="320">
        <v>0</v>
      </c>
      <c r="BT95" s="320">
        <v>0</v>
      </c>
      <c r="BU95" s="320">
        <v>0</v>
      </c>
      <c r="BV95" s="320">
        <v>0</v>
      </c>
      <c r="BW95" s="320">
        <v>0</v>
      </c>
      <c r="BX95" s="320">
        <v>0</v>
      </c>
      <c r="BY95" s="320">
        <v>0</v>
      </c>
      <c r="BZ95" s="320">
        <v>0</v>
      </c>
      <c r="CA95" s="320">
        <v>0</v>
      </c>
      <c r="CB95" s="320">
        <v>0</v>
      </c>
      <c r="CC95" s="320">
        <v>0</v>
      </c>
      <c r="CD95" s="320">
        <v>0</v>
      </c>
      <c r="CE95" s="320">
        <v>0</v>
      </c>
      <c r="CF95" s="321">
        <v>0</v>
      </c>
    </row>
    <row r="96" spans="1:84" ht="15.6">
      <c r="A96" s="304"/>
      <c r="B96" s="300" t="s">
        <v>313</v>
      </c>
      <c r="C96" s="297"/>
      <c r="D96" s="320">
        <v>0</v>
      </c>
      <c r="E96" s="320">
        <v>0</v>
      </c>
      <c r="F96" s="320">
        <v>0</v>
      </c>
      <c r="G96" s="320">
        <v>0</v>
      </c>
      <c r="H96" s="320">
        <v>0</v>
      </c>
      <c r="I96" s="320">
        <v>0</v>
      </c>
      <c r="J96" s="320">
        <v>0</v>
      </c>
      <c r="K96" s="320">
        <v>0</v>
      </c>
      <c r="L96" s="320">
        <v>0</v>
      </c>
      <c r="M96" s="320">
        <v>0</v>
      </c>
      <c r="N96" s="320">
        <v>0</v>
      </c>
      <c r="O96" s="320">
        <v>0</v>
      </c>
      <c r="P96" s="320">
        <v>0</v>
      </c>
      <c r="Q96" s="320">
        <v>0</v>
      </c>
      <c r="R96" s="320">
        <v>0</v>
      </c>
      <c r="S96" s="320">
        <v>0</v>
      </c>
      <c r="T96" s="320">
        <v>0</v>
      </c>
      <c r="U96" s="320">
        <v>0</v>
      </c>
      <c r="V96" s="320">
        <v>0</v>
      </c>
      <c r="W96" s="320">
        <v>0</v>
      </c>
      <c r="X96" s="320">
        <v>0</v>
      </c>
      <c r="Y96" s="320">
        <v>0</v>
      </c>
      <c r="Z96" s="320">
        <v>0</v>
      </c>
      <c r="AA96" s="320">
        <v>0</v>
      </c>
      <c r="AB96" s="320">
        <v>0</v>
      </c>
      <c r="AC96" s="320">
        <v>0</v>
      </c>
      <c r="AD96" s="320">
        <v>0</v>
      </c>
      <c r="AE96" s="320">
        <v>0</v>
      </c>
      <c r="AF96" s="320">
        <v>0</v>
      </c>
      <c r="AG96" s="320">
        <v>0</v>
      </c>
      <c r="AH96" s="320">
        <v>23.14452103731287</v>
      </c>
      <c r="AI96" s="320">
        <v>27.770825511953333</v>
      </c>
      <c r="AJ96" s="320">
        <v>35.565606176395271</v>
      </c>
      <c r="AK96" s="320">
        <v>43.601538969886306</v>
      </c>
      <c r="AL96" s="320">
        <v>50.758560999056506</v>
      </c>
      <c r="AM96" s="320">
        <v>59.446266268359018</v>
      </c>
      <c r="AN96" s="320">
        <v>74.751880427502485</v>
      </c>
      <c r="AO96" s="320">
        <v>82.447324490582275</v>
      </c>
      <c r="AP96" s="320">
        <v>89.966373933683556</v>
      </c>
      <c r="AQ96" s="320">
        <v>93.839092857643351</v>
      </c>
      <c r="AR96" s="320">
        <v>100.47413599050735</v>
      </c>
      <c r="AS96" s="320">
        <v>106.67904538344224</v>
      </c>
      <c r="AT96" s="320">
        <v>126.05218542442927</v>
      </c>
      <c r="AU96" s="320">
        <v>162.20124169654085</v>
      </c>
      <c r="AV96" s="320">
        <v>187.5174158371471</v>
      </c>
      <c r="AW96" s="320">
        <v>204.76745593713395</v>
      </c>
      <c r="AX96" s="320">
        <v>208.22804509840819</v>
      </c>
      <c r="AY96" s="320">
        <v>208.76460406385326</v>
      </c>
      <c r="AZ96" s="320">
        <v>190.41809781772443</v>
      </c>
      <c r="BA96" s="320">
        <v>248.05220524599059</v>
      </c>
      <c r="BB96" s="320">
        <v>258.70058401035823</v>
      </c>
      <c r="BC96" s="320">
        <v>255.40694063248682</v>
      </c>
      <c r="BD96" s="320">
        <v>285.7907500153446</v>
      </c>
      <c r="BE96" s="320">
        <v>285.21779233416061</v>
      </c>
      <c r="BF96" s="320">
        <v>274.10160693686413</v>
      </c>
      <c r="BG96" s="320">
        <v>279.95776939200306</v>
      </c>
      <c r="BH96" s="320">
        <v>198.81732328567259</v>
      </c>
      <c r="BI96" s="320">
        <v>199.71461406249048</v>
      </c>
      <c r="BJ96" s="320">
        <v>204.98536890196544</v>
      </c>
      <c r="BK96" s="320">
        <v>297.26121233589527</v>
      </c>
      <c r="BL96" s="320">
        <v>250.88418662259662</v>
      </c>
      <c r="BM96" s="320">
        <v>258.3976982272676</v>
      </c>
      <c r="BN96" s="320">
        <v>235.27384038022348</v>
      </c>
      <c r="BO96" s="320">
        <v>230.29796365480735</v>
      </c>
      <c r="BP96" s="320">
        <v>212.98390082756171</v>
      </c>
      <c r="BQ96" s="320">
        <v>189.58202349399826</v>
      </c>
      <c r="BR96" s="320">
        <v>179.06249513567735</v>
      </c>
      <c r="BS96" s="320">
        <v>164.78613012043738</v>
      </c>
      <c r="BT96" s="320">
        <v>151.20540118281789</v>
      </c>
      <c r="BU96" s="320">
        <v>129.90927709754558</v>
      </c>
      <c r="BV96" s="320">
        <v>116.28619051703748</v>
      </c>
      <c r="BW96" s="320">
        <v>105.06274431895243</v>
      </c>
      <c r="BX96" s="320">
        <v>80.720752071336548</v>
      </c>
      <c r="BY96" s="320">
        <v>70.467057812616332</v>
      </c>
      <c r="BZ96" s="320">
        <v>61.832744555132003</v>
      </c>
      <c r="CA96" s="320">
        <v>56.616059944196053</v>
      </c>
      <c r="CB96" s="320">
        <v>50.525333291115658</v>
      </c>
      <c r="CC96" s="320">
        <v>43.97344665189663</v>
      </c>
      <c r="CD96" s="320">
        <v>36.493232804278605</v>
      </c>
      <c r="CE96" s="320">
        <v>28.933837700772116</v>
      </c>
      <c r="CF96" s="321">
        <v>21.329532043879546</v>
      </c>
    </row>
    <row r="97" spans="1:84" ht="15.6">
      <c r="A97" s="304"/>
      <c r="B97" s="300" t="s">
        <v>314</v>
      </c>
      <c r="C97" s="297"/>
      <c r="D97" s="320">
        <v>0</v>
      </c>
      <c r="E97" s="320">
        <v>0</v>
      </c>
      <c r="F97" s="320">
        <v>0</v>
      </c>
      <c r="G97" s="320">
        <v>0</v>
      </c>
      <c r="H97" s="320">
        <v>0</v>
      </c>
      <c r="I97" s="320">
        <v>0</v>
      </c>
      <c r="J97" s="320">
        <v>0</v>
      </c>
      <c r="K97" s="320">
        <v>0</v>
      </c>
      <c r="L97" s="320">
        <v>0</v>
      </c>
      <c r="M97" s="320">
        <v>0</v>
      </c>
      <c r="N97" s="320">
        <v>0</v>
      </c>
      <c r="O97" s="320">
        <v>0</v>
      </c>
      <c r="P97" s="320">
        <v>0</v>
      </c>
      <c r="Q97" s="320">
        <v>0</v>
      </c>
      <c r="R97" s="320">
        <v>0</v>
      </c>
      <c r="S97" s="320">
        <v>0</v>
      </c>
      <c r="T97" s="320">
        <v>0</v>
      </c>
      <c r="U97" s="320">
        <v>0</v>
      </c>
      <c r="V97" s="320">
        <v>0</v>
      </c>
      <c r="W97" s="320">
        <v>0</v>
      </c>
      <c r="X97" s="320">
        <v>0</v>
      </c>
      <c r="Y97" s="320">
        <v>0</v>
      </c>
      <c r="Z97" s="320">
        <v>0</v>
      </c>
      <c r="AA97" s="320">
        <v>0</v>
      </c>
      <c r="AB97" s="320">
        <v>0</v>
      </c>
      <c r="AC97" s="320">
        <v>0</v>
      </c>
      <c r="AD97" s="320">
        <v>0</v>
      </c>
      <c r="AE97" s="320">
        <v>0</v>
      </c>
      <c r="AF97" s="320">
        <v>0</v>
      </c>
      <c r="AG97" s="320">
        <v>0</v>
      </c>
      <c r="AH97" s="320">
        <v>23.119935135841775</v>
      </c>
      <c r="AI97" s="320">
        <v>19.605466889612039</v>
      </c>
      <c r="AJ97" s="320">
        <v>15.258800286987929</v>
      </c>
      <c r="AK97" s="320">
        <v>11.749627482509204</v>
      </c>
      <c r="AL97" s="320">
        <v>6.6390880984737173</v>
      </c>
      <c r="AM97" s="320">
        <v>4.7068779064116226</v>
      </c>
      <c r="AN97" s="320">
        <v>7.4118315367341872</v>
      </c>
      <c r="AO97" s="320">
        <v>3.6062147601363717</v>
      </c>
      <c r="AP97" s="320">
        <v>1.3225254747849864</v>
      </c>
      <c r="AQ97" s="320">
        <v>2.6000546470680992</v>
      </c>
      <c r="AR97" s="320">
        <v>3.4249950230340738</v>
      </c>
      <c r="AS97" s="320">
        <v>4.4054341339865219</v>
      </c>
      <c r="AT97" s="320">
        <v>4.1345083084247101</v>
      </c>
      <c r="AU97" s="320">
        <v>3.4463257076138829</v>
      </c>
      <c r="AV97" s="320">
        <v>3.9777033072985506</v>
      </c>
      <c r="AW97" s="320">
        <v>5.0864495352716537</v>
      </c>
      <c r="AX97" s="320">
        <v>2.359677558490457</v>
      </c>
      <c r="AY97" s="320">
        <v>8.0286492351855379E-2</v>
      </c>
      <c r="AZ97" s="320">
        <v>0</v>
      </c>
      <c r="BA97" s="320">
        <v>0</v>
      </c>
      <c r="BB97" s="320">
        <v>0</v>
      </c>
      <c r="BC97" s="320">
        <v>0</v>
      </c>
      <c r="BD97" s="320">
        <v>0</v>
      </c>
      <c r="BE97" s="320">
        <v>0</v>
      </c>
      <c r="BF97" s="320">
        <v>0</v>
      </c>
      <c r="BG97" s="320">
        <v>0</v>
      </c>
      <c r="BH97" s="320">
        <v>0</v>
      </c>
      <c r="BI97" s="320">
        <v>0</v>
      </c>
      <c r="BJ97" s="320">
        <v>0</v>
      </c>
      <c r="BK97" s="320">
        <v>0</v>
      </c>
      <c r="BL97" s="320">
        <v>0</v>
      </c>
      <c r="BM97" s="320">
        <v>0</v>
      </c>
      <c r="BN97" s="320">
        <v>0</v>
      </c>
      <c r="BO97" s="320">
        <v>0</v>
      </c>
      <c r="BP97" s="320">
        <v>0</v>
      </c>
      <c r="BQ97" s="320">
        <v>0</v>
      </c>
      <c r="BR97" s="320">
        <v>0</v>
      </c>
      <c r="BS97" s="320">
        <v>0</v>
      </c>
      <c r="BT97" s="320">
        <v>0</v>
      </c>
      <c r="BU97" s="320">
        <v>0</v>
      </c>
      <c r="BV97" s="320">
        <v>0</v>
      </c>
      <c r="BW97" s="320">
        <v>0</v>
      </c>
      <c r="BX97" s="320">
        <v>0</v>
      </c>
      <c r="BY97" s="320">
        <v>0</v>
      </c>
      <c r="BZ97" s="320">
        <v>0</v>
      </c>
      <c r="CA97" s="320">
        <v>0</v>
      </c>
      <c r="CB97" s="320">
        <v>0</v>
      </c>
      <c r="CC97" s="320">
        <v>0</v>
      </c>
      <c r="CD97" s="320">
        <v>0</v>
      </c>
      <c r="CE97" s="320">
        <v>0</v>
      </c>
      <c r="CF97" s="321">
        <v>0</v>
      </c>
    </row>
    <row r="98" spans="1:84" ht="27" customHeight="1">
      <c r="A98" s="304"/>
      <c r="B98" s="296" t="s">
        <v>482</v>
      </c>
      <c r="C98" s="297"/>
      <c r="D98" s="320">
        <v>0</v>
      </c>
      <c r="E98" s="320">
        <v>0</v>
      </c>
      <c r="F98" s="320">
        <v>0</v>
      </c>
      <c r="G98" s="320">
        <v>0</v>
      </c>
      <c r="H98" s="320">
        <v>0</v>
      </c>
      <c r="I98" s="320">
        <v>0</v>
      </c>
      <c r="J98" s="320">
        <v>0</v>
      </c>
      <c r="K98" s="320">
        <v>0</v>
      </c>
      <c r="L98" s="320">
        <v>0</v>
      </c>
      <c r="M98" s="320">
        <v>0</v>
      </c>
      <c r="N98" s="320">
        <v>0</v>
      </c>
      <c r="O98" s="320">
        <v>0</v>
      </c>
      <c r="P98" s="320">
        <v>0</v>
      </c>
      <c r="Q98" s="320">
        <v>0</v>
      </c>
      <c r="R98" s="320">
        <v>0</v>
      </c>
      <c r="S98" s="320">
        <v>0</v>
      </c>
      <c r="T98" s="320">
        <v>0</v>
      </c>
      <c r="U98" s="320">
        <v>0</v>
      </c>
      <c r="V98" s="320">
        <v>0</v>
      </c>
      <c r="W98" s="320">
        <v>0</v>
      </c>
      <c r="X98" s="320">
        <v>0</v>
      </c>
      <c r="Y98" s="320">
        <v>0</v>
      </c>
      <c r="Z98" s="320">
        <v>0</v>
      </c>
      <c r="AA98" s="320">
        <v>0</v>
      </c>
      <c r="AB98" s="320">
        <v>0</v>
      </c>
      <c r="AC98" s="320">
        <v>0</v>
      </c>
      <c r="AD98" s="320">
        <v>0</v>
      </c>
      <c r="AE98" s="320">
        <v>0</v>
      </c>
      <c r="AF98" s="320">
        <v>0</v>
      </c>
      <c r="AG98" s="320">
        <v>0</v>
      </c>
      <c r="AH98" s="320">
        <v>536.59052215638849</v>
      </c>
      <c r="AI98" s="320">
        <v>522.19114435842732</v>
      </c>
      <c r="AJ98" s="320">
        <v>514.36375480537561</v>
      </c>
      <c r="AK98" s="320">
        <v>526.54547909146106</v>
      </c>
      <c r="AL98" s="320">
        <v>573.67120565076448</v>
      </c>
      <c r="AM98" s="320">
        <v>559.58310507851718</v>
      </c>
      <c r="AN98" s="320">
        <v>516.69323742813947</v>
      </c>
      <c r="AO98" s="320">
        <v>507.81588382217092</v>
      </c>
      <c r="AP98" s="320">
        <v>603.25854128365313</v>
      </c>
      <c r="AQ98" s="320">
        <v>573.02900282383041</v>
      </c>
      <c r="AR98" s="320">
        <v>547.17643067011272</v>
      </c>
      <c r="AS98" s="320">
        <v>515.63429376606473</v>
      </c>
      <c r="AT98" s="320">
        <v>520.81110952536142</v>
      </c>
      <c r="AU98" s="320">
        <v>537.64201140178989</v>
      </c>
      <c r="AV98" s="320">
        <v>543.47786744524285</v>
      </c>
      <c r="AW98" s="320">
        <v>560.04779949528915</v>
      </c>
      <c r="AX98" s="320">
        <v>560.2270153638716</v>
      </c>
      <c r="AY98" s="320">
        <v>561.3962333503456</v>
      </c>
      <c r="AZ98" s="320">
        <v>526.27557535024198</v>
      </c>
      <c r="BA98" s="320">
        <v>528.65325064170031</v>
      </c>
      <c r="BB98" s="320">
        <v>532.34595745113506</v>
      </c>
      <c r="BC98" s="320">
        <v>528.16928477631768</v>
      </c>
      <c r="BD98" s="320">
        <v>551.04911653571037</v>
      </c>
      <c r="BE98" s="320">
        <v>563.65863095149609</v>
      </c>
      <c r="BF98" s="320">
        <v>576.94245112098019</v>
      </c>
      <c r="BG98" s="320">
        <v>541.67855786607629</v>
      </c>
      <c r="BH98" s="320">
        <v>561.22319843489788</v>
      </c>
      <c r="BI98" s="320">
        <v>587.14573400465474</v>
      </c>
      <c r="BJ98" s="320">
        <v>566.13474884565301</v>
      </c>
      <c r="BK98" s="320">
        <v>591.05904344568</v>
      </c>
      <c r="BL98" s="320">
        <v>716.71903743869109</v>
      </c>
      <c r="BM98" s="320">
        <v>746.45007475660668</v>
      </c>
      <c r="BN98" s="320">
        <v>736.78855355387543</v>
      </c>
      <c r="BO98" s="320">
        <v>737.15238680436516</v>
      </c>
      <c r="BP98" s="320">
        <v>757.92678245404682</v>
      </c>
      <c r="BQ98" s="320">
        <v>760.88822887122888</v>
      </c>
      <c r="BR98" s="320">
        <v>805.67370227297499</v>
      </c>
      <c r="BS98" s="320">
        <v>816.01188591415712</v>
      </c>
      <c r="BT98" s="320">
        <v>740.49181037765493</v>
      </c>
      <c r="BU98" s="320">
        <v>730.68296589728254</v>
      </c>
      <c r="BV98" s="320">
        <v>717.82162458720904</v>
      </c>
      <c r="BW98" s="320">
        <v>695.78712896608636</v>
      </c>
      <c r="BX98" s="320">
        <v>574.66575238534381</v>
      </c>
      <c r="BY98" s="320">
        <v>577.60449625147373</v>
      </c>
      <c r="BZ98" s="320">
        <v>543.81185604564519</v>
      </c>
      <c r="CA98" s="320">
        <v>542.91770301364988</v>
      </c>
      <c r="CB98" s="320">
        <v>561.55734729067535</v>
      </c>
      <c r="CC98" s="320">
        <v>556.61734166356121</v>
      </c>
      <c r="CD98" s="320">
        <v>537.8221703720443</v>
      </c>
      <c r="CE98" s="320">
        <v>513.51815226164558</v>
      </c>
      <c r="CF98" s="321">
        <v>493.23062733483977</v>
      </c>
    </row>
    <row r="99" spans="1:84" ht="15.6">
      <c r="A99" s="304"/>
      <c r="B99" s="300" t="s">
        <v>483</v>
      </c>
      <c r="C99" s="297"/>
      <c r="D99" s="320">
        <v>0</v>
      </c>
      <c r="E99" s="320">
        <v>0</v>
      </c>
      <c r="F99" s="320">
        <v>0</v>
      </c>
      <c r="G99" s="320">
        <v>0</v>
      </c>
      <c r="H99" s="320">
        <v>0</v>
      </c>
      <c r="I99" s="320">
        <v>0</v>
      </c>
      <c r="J99" s="320">
        <v>0</v>
      </c>
      <c r="K99" s="320">
        <v>0</v>
      </c>
      <c r="L99" s="320">
        <v>0</v>
      </c>
      <c r="M99" s="320">
        <v>0</v>
      </c>
      <c r="N99" s="320">
        <v>0</v>
      </c>
      <c r="O99" s="320">
        <v>0</v>
      </c>
      <c r="P99" s="320">
        <v>0</v>
      </c>
      <c r="Q99" s="320">
        <v>0</v>
      </c>
      <c r="R99" s="320">
        <v>0</v>
      </c>
      <c r="S99" s="320">
        <v>0</v>
      </c>
      <c r="T99" s="320">
        <v>0</v>
      </c>
      <c r="U99" s="320">
        <v>0</v>
      </c>
      <c r="V99" s="320">
        <v>0</v>
      </c>
      <c r="W99" s="320">
        <v>0</v>
      </c>
      <c r="X99" s="320">
        <v>0</v>
      </c>
      <c r="Y99" s="320">
        <v>0</v>
      </c>
      <c r="Z99" s="320">
        <v>0</v>
      </c>
      <c r="AA99" s="320">
        <v>0</v>
      </c>
      <c r="AB99" s="320">
        <v>0</v>
      </c>
      <c r="AC99" s="320">
        <v>0</v>
      </c>
      <c r="AD99" s="320">
        <v>0</v>
      </c>
      <c r="AE99" s="320">
        <v>0</v>
      </c>
      <c r="AF99" s="320">
        <v>0</v>
      </c>
      <c r="AG99" s="320">
        <v>0</v>
      </c>
      <c r="AH99" s="320">
        <v>153.60214894295569</v>
      </c>
      <c r="AI99" s="320">
        <v>147.85241036722491</v>
      </c>
      <c r="AJ99" s="320">
        <v>144.84621518565217</v>
      </c>
      <c r="AK99" s="320">
        <v>146.64042630310195</v>
      </c>
      <c r="AL99" s="320">
        <v>148.19456946482353</v>
      </c>
      <c r="AM99" s="320">
        <v>149.78033750661328</v>
      </c>
      <c r="AN99" s="320">
        <v>144.13351636031615</v>
      </c>
      <c r="AO99" s="320">
        <v>144.15280395878952</v>
      </c>
      <c r="AP99" s="320">
        <v>145.70441497818226</v>
      </c>
      <c r="AQ99" s="320">
        <v>127.50860954719795</v>
      </c>
      <c r="AR99" s="320">
        <v>123.8560889649297</v>
      </c>
      <c r="AS99" s="320">
        <v>116.03137963457645</v>
      </c>
      <c r="AT99" s="320">
        <v>108.62432846089699</v>
      </c>
      <c r="AU99" s="320">
        <v>108.8886251678171</v>
      </c>
      <c r="AV99" s="320">
        <v>105.34972844687915</v>
      </c>
      <c r="AW99" s="320">
        <v>109.93502452178593</v>
      </c>
      <c r="AX99" s="320">
        <v>95.539417381069654</v>
      </c>
      <c r="AY99" s="320">
        <v>93.023299226567616</v>
      </c>
      <c r="AZ99" s="320">
        <v>86.534104070382966</v>
      </c>
      <c r="BA99" s="320">
        <v>86.806604572566371</v>
      </c>
      <c r="BB99" s="320">
        <v>77.68908022149931</v>
      </c>
      <c r="BC99" s="320">
        <v>80.603775519218416</v>
      </c>
      <c r="BD99" s="320">
        <v>76.749781429678308</v>
      </c>
      <c r="BE99" s="320">
        <v>75.467145291992068</v>
      </c>
      <c r="BF99" s="320">
        <v>72.930166672535819</v>
      </c>
      <c r="BG99" s="320">
        <v>68.991429210391843</v>
      </c>
      <c r="BH99" s="320">
        <v>64.247735714451551</v>
      </c>
      <c r="BI99" s="320">
        <v>53.928350538624116</v>
      </c>
      <c r="BJ99" s="320">
        <v>51.070318520405301</v>
      </c>
      <c r="BK99" s="320">
        <v>47.796152582321156</v>
      </c>
      <c r="BL99" s="320">
        <v>49.184427006762142</v>
      </c>
      <c r="BM99" s="320">
        <v>48.019485224124622</v>
      </c>
      <c r="BN99" s="320">
        <v>44.904841186348712</v>
      </c>
      <c r="BO99" s="320">
        <v>42.728164647207379</v>
      </c>
      <c r="BP99" s="320">
        <v>40.716914778136847</v>
      </c>
      <c r="BQ99" s="320">
        <v>37.754484940604186</v>
      </c>
      <c r="BR99" s="320">
        <v>35.664749690789833</v>
      </c>
      <c r="BS99" s="320">
        <v>33.349292463835305</v>
      </c>
      <c r="BT99" s="320">
        <v>30.752519434012029</v>
      </c>
      <c r="BU99" s="320">
        <v>28.274682865836191</v>
      </c>
      <c r="BV99" s="320">
        <v>25.927756035266764</v>
      </c>
      <c r="BW99" s="320">
        <v>23.726612807789614</v>
      </c>
      <c r="BX99" s="320">
        <v>18.04444295329688</v>
      </c>
      <c r="BY99" s="320">
        <v>16.952272832066704</v>
      </c>
      <c r="BZ99" s="320">
        <v>14.83914366021309</v>
      </c>
      <c r="CA99" s="320">
        <v>13.646056285393087</v>
      </c>
      <c r="CB99" s="320">
        <v>13.706134808313021</v>
      </c>
      <c r="CC99" s="320">
        <v>12.732660145401647</v>
      </c>
      <c r="CD99" s="320">
        <v>11.693012076615231</v>
      </c>
      <c r="CE99" s="320">
        <v>10.748089770498213</v>
      </c>
      <c r="CF99" s="321">
        <v>9.8140228761897195</v>
      </c>
    </row>
    <row r="100" spans="1:84" ht="15.6">
      <c r="A100" s="304"/>
      <c r="B100" s="300" t="s">
        <v>484</v>
      </c>
      <c r="C100" s="297"/>
      <c r="D100" s="320">
        <v>0</v>
      </c>
      <c r="E100" s="320">
        <v>0</v>
      </c>
      <c r="F100" s="320">
        <v>0</v>
      </c>
      <c r="G100" s="320">
        <v>0</v>
      </c>
      <c r="H100" s="320">
        <v>0</v>
      </c>
      <c r="I100" s="320">
        <v>0</v>
      </c>
      <c r="J100" s="320">
        <v>0</v>
      </c>
      <c r="K100" s="320">
        <v>0</v>
      </c>
      <c r="L100" s="320">
        <v>0</v>
      </c>
      <c r="M100" s="320">
        <v>0</v>
      </c>
      <c r="N100" s="320">
        <v>0</v>
      </c>
      <c r="O100" s="320">
        <v>0</v>
      </c>
      <c r="P100" s="320">
        <v>0</v>
      </c>
      <c r="Q100" s="320">
        <v>0</v>
      </c>
      <c r="R100" s="320">
        <v>0</v>
      </c>
      <c r="S100" s="320">
        <v>0</v>
      </c>
      <c r="T100" s="320">
        <v>0</v>
      </c>
      <c r="U100" s="320">
        <v>0</v>
      </c>
      <c r="V100" s="320">
        <v>0</v>
      </c>
      <c r="W100" s="320">
        <v>0</v>
      </c>
      <c r="X100" s="320">
        <v>0</v>
      </c>
      <c r="Y100" s="320">
        <v>0</v>
      </c>
      <c r="Z100" s="320">
        <v>0</v>
      </c>
      <c r="AA100" s="320">
        <v>0</v>
      </c>
      <c r="AB100" s="320">
        <v>0</v>
      </c>
      <c r="AC100" s="320">
        <v>0</v>
      </c>
      <c r="AD100" s="320">
        <v>0</v>
      </c>
      <c r="AE100" s="320">
        <v>0</v>
      </c>
      <c r="AF100" s="320">
        <v>0</v>
      </c>
      <c r="AG100" s="320">
        <v>0</v>
      </c>
      <c r="AH100" s="320">
        <v>382.98837321343285</v>
      </c>
      <c r="AI100" s="320">
        <v>374.3387339912025</v>
      </c>
      <c r="AJ100" s="320">
        <v>369.51753961972344</v>
      </c>
      <c r="AK100" s="320">
        <v>379.90505278835917</v>
      </c>
      <c r="AL100" s="320">
        <v>425.47663618594095</v>
      </c>
      <c r="AM100" s="320">
        <v>409.80276757190381</v>
      </c>
      <c r="AN100" s="320">
        <v>372.55972106782326</v>
      </c>
      <c r="AO100" s="320">
        <v>363.66307986338137</v>
      </c>
      <c r="AP100" s="320">
        <v>457.5541263054709</v>
      </c>
      <c r="AQ100" s="320">
        <v>445.52039327663249</v>
      </c>
      <c r="AR100" s="320">
        <v>423.32034170518295</v>
      </c>
      <c r="AS100" s="320">
        <v>399.60291413148826</v>
      </c>
      <c r="AT100" s="320">
        <v>412.18678106446447</v>
      </c>
      <c r="AU100" s="320">
        <v>428.75338623397283</v>
      </c>
      <c r="AV100" s="320">
        <v>438.12813899836374</v>
      </c>
      <c r="AW100" s="320">
        <v>450.11277497350324</v>
      </c>
      <c r="AX100" s="320">
        <v>457.9820313585447</v>
      </c>
      <c r="AY100" s="320">
        <v>460.61100192438306</v>
      </c>
      <c r="AZ100" s="320">
        <v>429.81619063135867</v>
      </c>
      <c r="BA100" s="320">
        <v>432.81270772039426</v>
      </c>
      <c r="BB100" s="320">
        <v>439.77032723310191</v>
      </c>
      <c r="BC100" s="320">
        <v>428.86218155532833</v>
      </c>
      <c r="BD100" s="320">
        <v>453.48940804602267</v>
      </c>
      <c r="BE100" s="320">
        <v>463.37455950853496</v>
      </c>
      <c r="BF100" s="320">
        <v>470.79729773574041</v>
      </c>
      <c r="BG100" s="320">
        <v>440.81880482643442</v>
      </c>
      <c r="BH100" s="320">
        <v>463.95241291212255</v>
      </c>
      <c r="BI100" s="320">
        <v>460.75302690305864</v>
      </c>
      <c r="BJ100" s="320">
        <v>465.51892084205423</v>
      </c>
      <c r="BK100" s="320">
        <v>502.63191666247752</v>
      </c>
      <c r="BL100" s="320">
        <v>614.56073966931285</v>
      </c>
      <c r="BM100" s="320">
        <v>638.85311214043679</v>
      </c>
      <c r="BN100" s="320">
        <v>626.18510872213176</v>
      </c>
      <c r="BO100" s="320">
        <v>630.21830802811701</v>
      </c>
      <c r="BP100" s="320">
        <v>648.52332650063306</v>
      </c>
      <c r="BQ100" s="320">
        <v>651.48676753078905</v>
      </c>
      <c r="BR100" s="320">
        <v>663.430466318654</v>
      </c>
      <c r="BS100" s="320">
        <v>667.17107273139584</v>
      </c>
      <c r="BT100" s="320">
        <v>604.87901777175728</v>
      </c>
      <c r="BU100" s="320">
        <v>591.38796925801307</v>
      </c>
      <c r="BV100" s="320">
        <v>587.88417235827239</v>
      </c>
      <c r="BW100" s="320">
        <v>570.63796923328812</v>
      </c>
      <c r="BX100" s="320">
        <v>471.41278402882153</v>
      </c>
      <c r="BY100" s="320">
        <v>471.88756455560889</v>
      </c>
      <c r="BZ100" s="320">
        <v>446.34558501045046</v>
      </c>
      <c r="CA100" s="320">
        <v>451.30121525821124</v>
      </c>
      <c r="CB100" s="320">
        <v>467.34734447560345</v>
      </c>
      <c r="CC100" s="320">
        <v>464.84127549449505</v>
      </c>
      <c r="CD100" s="320">
        <v>449.3684700875362</v>
      </c>
      <c r="CE100" s="320">
        <v>428.54656259556992</v>
      </c>
      <c r="CF100" s="321">
        <v>411.68124470350665</v>
      </c>
    </row>
    <row r="101" spans="1:84" ht="15.6">
      <c r="A101" s="304"/>
      <c r="B101" s="300" t="s">
        <v>485</v>
      </c>
      <c r="C101" s="297"/>
      <c r="D101" s="320">
        <v>0</v>
      </c>
      <c r="E101" s="320">
        <v>0</v>
      </c>
      <c r="F101" s="320">
        <v>0</v>
      </c>
      <c r="G101" s="320">
        <v>0</v>
      </c>
      <c r="H101" s="320">
        <v>0</v>
      </c>
      <c r="I101" s="320">
        <v>0</v>
      </c>
      <c r="J101" s="320">
        <v>0</v>
      </c>
      <c r="K101" s="320">
        <v>0</v>
      </c>
      <c r="L101" s="320">
        <v>0</v>
      </c>
      <c r="M101" s="320">
        <v>0</v>
      </c>
      <c r="N101" s="320">
        <v>0</v>
      </c>
      <c r="O101" s="320">
        <v>0</v>
      </c>
      <c r="P101" s="320">
        <v>0</v>
      </c>
      <c r="Q101" s="320">
        <v>0</v>
      </c>
      <c r="R101" s="320">
        <v>0</v>
      </c>
      <c r="S101" s="320">
        <v>0</v>
      </c>
      <c r="T101" s="320">
        <v>0</v>
      </c>
      <c r="U101" s="320">
        <v>0</v>
      </c>
      <c r="V101" s="320">
        <v>0</v>
      </c>
      <c r="W101" s="320">
        <v>0</v>
      </c>
      <c r="X101" s="320">
        <v>0</v>
      </c>
      <c r="Y101" s="320">
        <v>0</v>
      </c>
      <c r="Z101" s="320">
        <v>0</v>
      </c>
      <c r="AA101" s="320">
        <v>0</v>
      </c>
      <c r="AB101" s="320">
        <v>0</v>
      </c>
      <c r="AC101" s="320">
        <v>0</v>
      </c>
      <c r="AD101" s="320">
        <v>0</v>
      </c>
      <c r="AE101" s="320">
        <v>0</v>
      </c>
      <c r="AF101" s="320">
        <v>0</v>
      </c>
      <c r="AG101" s="320">
        <v>0</v>
      </c>
      <c r="AH101" s="320">
        <v>0</v>
      </c>
      <c r="AI101" s="320">
        <v>0</v>
      </c>
      <c r="AJ101" s="320">
        <v>0</v>
      </c>
      <c r="AK101" s="320">
        <v>0</v>
      </c>
      <c r="AL101" s="320">
        <v>0</v>
      </c>
      <c r="AM101" s="320">
        <v>0</v>
      </c>
      <c r="AN101" s="320">
        <v>0</v>
      </c>
      <c r="AO101" s="320">
        <v>0</v>
      </c>
      <c r="AP101" s="320">
        <v>0</v>
      </c>
      <c r="AQ101" s="320">
        <v>0</v>
      </c>
      <c r="AR101" s="320">
        <v>0</v>
      </c>
      <c r="AS101" s="320">
        <v>0</v>
      </c>
      <c r="AT101" s="320">
        <v>0</v>
      </c>
      <c r="AU101" s="320">
        <v>0</v>
      </c>
      <c r="AV101" s="320">
        <v>0</v>
      </c>
      <c r="AW101" s="320">
        <v>0</v>
      </c>
      <c r="AX101" s="320">
        <v>0</v>
      </c>
      <c r="AY101" s="320">
        <v>0</v>
      </c>
      <c r="AZ101" s="320">
        <v>0</v>
      </c>
      <c r="BA101" s="320">
        <v>0</v>
      </c>
      <c r="BB101" s="320">
        <v>0</v>
      </c>
      <c r="BC101" s="320">
        <v>0</v>
      </c>
      <c r="BD101" s="320">
        <v>0</v>
      </c>
      <c r="BE101" s="320">
        <v>0</v>
      </c>
      <c r="BF101" s="320">
        <v>0</v>
      </c>
      <c r="BG101" s="320">
        <v>0</v>
      </c>
      <c r="BH101" s="320">
        <v>0</v>
      </c>
      <c r="BI101" s="320">
        <v>0</v>
      </c>
      <c r="BJ101" s="320">
        <v>0</v>
      </c>
      <c r="BK101" s="320">
        <v>0</v>
      </c>
      <c r="BL101" s="320">
        <v>7.8765228967977787</v>
      </c>
      <c r="BM101" s="320">
        <v>9.9287466236996416</v>
      </c>
      <c r="BN101" s="320">
        <v>12.80032751117311</v>
      </c>
      <c r="BO101" s="320">
        <v>12.939215600587922</v>
      </c>
      <c r="BP101" s="320">
        <v>12.564711526279794</v>
      </c>
      <c r="BQ101" s="320">
        <v>12.077739945176152</v>
      </c>
      <c r="BR101" s="320">
        <v>48.591238108837004</v>
      </c>
      <c r="BS101" s="320">
        <v>56.293787166594932</v>
      </c>
      <c r="BT101" s="320">
        <v>51.882209760736245</v>
      </c>
      <c r="BU101" s="320">
        <v>60.175813707811244</v>
      </c>
      <c r="BV101" s="320">
        <v>49.726183524948972</v>
      </c>
      <c r="BW101" s="320">
        <v>51.956872604882619</v>
      </c>
      <c r="BX101" s="320">
        <v>47.029659886353237</v>
      </c>
      <c r="BY101" s="320">
        <v>47.46418923830867</v>
      </c>
      <c r="BZ101" s="320">
        <v>44.908003747480528</v>
      </c>
      <c r="CA101" s="320">
        <v>44.174649658969237</v>
      </c>
      <c r="CB101" s="320">
        <v>43.395243306489895</v>
      </c>
      <c r="CC101" s="320">
        <v>42.640967537129221</v>
      </c>
      <c r="CD101" s="320">
        <v>41.735004372564525</v>
      </c>
      <c r="CE101" s="320">
        <v>40.743609090392276</v>
      </c>
      <c r="CF101" s="321">
        <v>39.745435436491938</v>
      </c>
    </row>
    <row r="102" spans="1:84" ht="15.6">
      <c r="A102" s="322"/>
      <c r="B102" s="300" t="s">
        <v>487</v>
      </c>
      <c r="C102" s="323"/>
      <c r="D102" s="320">
        <v>0</v>
      </c>
      <c r="E102" s="320">
        <v>0</v>
      </c>
      <c r="F102" s="320">
        <v>0</v>
      </c>
      <c r="G102" s="320">
        <v>0</v>
      </c>
      <c r="H102" s="320">
        <v>0</v>
      </c>
      <c r="I102" s="320">
        <v>0</v>
      </c>
      <c r="J102" s="320">
        <v>0</v>
      </c>
      <c r="K102" s="320">
        <v>0</v>
      </c>
      <c r="L102" s="320">
        <v>0</v>
      </c>
      <c r="M102" s="320">
        <v>0</v>
      </c>
      <c r="N102" s="320">
        <v>0</v>
      </c>
      <c r="O102" s="320">
        <v>0</v>
      </c>
      <c r="P102" s="320">
        <v>0</v>
      </c>
      <c r="Q102" s="320">
        <v>0</v>
      </c>
      <c r="R102" s="320">
        <v>0</v>
      </c>
      <c r="S102" s="320">
        <v>0</v>
      </c>
      <c r="T102" s="320">
        <v>0</v>
      </c>
      <c r="U102" s="320">
        <v>0</v>
      </c>
      <c r="V102" s="320">
        <v>0</v>
      </c>
      <c r="W102" s="320">
        <v>0</v>
      </c>
      <c r="X102" s="320">
        <v>0</v>
      </c>
      <c r="Y102" s="320">
        <v>0</v>
      </c>
      <c r="Z102" s="320">
        <v>0</v>
      </c>
      <c r="AA102" s="320">
        <v>0</v>
      </c>
      <c r="AB102" s="320">
        <v>0</v>
      </c>
      <c r="AC102" s="320">
        <v>0</v>
      </c>
      <c r="AD102" s="320">
        <v>0</v>
      </c>
      <c r="AE102" s="320">
        <v>0</v>
      </c>
      <c r="AF102" s="320">
        <v>0</v>
      </c>
      <c r="AG102" s="320">
        <v>0</v>
      </c>
      <c r="AH102" s="320">
        <v>0</v>
      </c>
      <c r="AI102" s="320">
        <v>0</v>
      </c>
      <c r="AJ102" s="320">
        <v>0</v>
      </c>
      <c r="AK102" s="320">
        <v>0</v>
      </c>
      <c r="AL102" s="320">
        <v>0</v>
      </c>
      <c r="AM102" s="320">
        <v>0</v>
      </c>
      <c r="AN102" s="320">
        <v>0</v>
      </c>
      <c r="AO102" s="320">
        <v>0</v>
      </c>
      <c r="AP102" s="320">
        <v>0</v>
      </c>
      <c r="AQ102" s="320">
        <v>0</v>
      </c>
      <c r="AR102" s="320">
        <v>0</v>
      </c>
      <c r="AS102" s="320">
        <v>0</v>
      </c>
      <c r="AT102" s="320">
        <v>0</v>
      </c>
      <c r="AU102" s="320">
        <v>0</v>
      </c>
      <c r="AV102" s="320">
        <v>0</v>
      </c>
      <c r="AW102" s="320">
        <v>0</v>
      </c>
      <c r="AX102" s="320">
        <v>6.705566624257326</v>
      </c>
      <c r="AY102" s="320">
        <v>7.7619321993948329</v>
      </c>
      <c r="AZ102" s="320">
        <v>9.9252806485003191</v>
      </c>
      <c r="BA102" s="320">
        <v>9.0339383487396443</v>
      </c>
      <c r="BB102" s="320">
        <v>14.88654999653374</v>
      </c>
      <c r="BC102" s="320">
        <v>18.703327701771013</v>
      </c>
      <c r="BD102" s="320">
        <v>20.809927060009333</v>
      </c>
      <c r="BE102" s="320">
        <v>24.81692615096917</v>
      </c>
      <c r="BF102" s="320">
        <v>33.214986712704018</v>
      </c>
      <c r="BG102" s="320">
        <v>31.868323829250016</v>
      </c>
      <c r="BH102" s="320">
        <v>33.023049808323833</v>
      </c>
      <c r="BI102" s="320">
        <v>72.464356562971957</v>
      </c>
      <c r="BJ102" s="320">
        <v>49.545509483193499</v>
      </c>
      <c r="BK102" s="320">
        <v>40.630974200881369</v>
      </c>
      <c r="BL102" s="320">
        <v>45.097347865818243</v>
      </c>
      <c r="BM102" s="320">
        <v>49.648730768345693</v>
      </c>
      <c r="BN102" s="320">
        <v>52.898276134221867</v>
      </c>
      <c r="BO102" s="320">
        <v>51.266698528452949</v>
      </c>
      <c r="BP102" s="320">
        <v>56.121829648997014</v>
      </c>
      <c r="BQ102" s="320">
        <v>59.569236454659489</v>
      </c>
      <c r="BR102" s="320">
        <v>57.98724815469425</v>
      </c>
      <c r="BS102" s="320">
        <v>59.197733552331066</v>
      </c>
      <c r="BT102" s="320">
        <v>52.978063411149321</v>
      </c>
      <c r="BU102" s="320">
        <v>50.844500065621908</v>
      </c>
      <c r="BV102" s="320">
        <v>54.283512668721009</v>
      </c>
      <c r="BW102" s="320">
        <v>49.465674320126041</v>
      </c>
      <c r="BX102" s="320">
        <v>38.178865516872115</v>
      </c>
      <c r="BY102" s="320">
        <v>41.300469625489505</v>
      </c>
      <c r="BZ102" s="320">
        <v>37.719123627501141</v>
      </c>
      <c r="CA102" s="320">
        <v>33.795781811076367</v>
      </c>
      <c r="CB102" s="320">
        <v>37.10862470026899</v>
      </c>
      <c r="CC102" s="320">
        <v>36.402438486535431</v>
      </c>
      <c r="CD102" s="320">
        <v>35.025683835328152</v>
      </c>
      <c r="CE102" s="320">
        <v>33.479890805185143</v>
      </c>
      <c r="CF102" s="321">
        <v>31.989924318651465</v>
      </c>
    </row>
    <row r="103" spans="1:84" ht="27" customHeight="1">
      <c r="A103" s="322"/>
      <c r="B103" s="296" t="s">
        <v>514</v>
      </c>
      <c r="C103" s="323"/>
      <c r="D103" s="320">
        <v>0</v>
      </c>
      <c r="E103" s="320">
        <v>0</v>
      </c>
      <c r="F103" s="320">
        <v>0</v>
      </c>
      <c r="G103" s="320">
        <v>0</v>
      </c>
      <c r="H103" s="320">
        <v>0</v>
      </c>
      <c r="I103" s="320">
        <v>0</v>
      </c>
      <c r="J103" s="320">
        <v>0</v>
      </c>
      <c r="K103" s="320">
        <v>0</v>
      </c>
      <c r="L103" s="320">
        <v>0</v>
      </c>
      <c r="M103" s="320">
        <v>0</v>
      </c>
      <c r="N103" s="320">
        <v>0</v>
      </c>
      <c r="O103" s="320">
        <v>0</v>
      </c>
      <c r="P103" s="320">
        <v>0</v>
      </c>
      <c r="Q103" s="320">
        <v>0</v>
      </c>
      <c r="R103" s="320">
        <v>0</v>
      </c>
      <c r="S103" s="320">
        <v>0</v>
      </c>
      <c r="T103" s="320">
        <v>0</v>
      </c>
      <c r="U103" s="320">
        <v>0</v>
      </c>
      <c r="V103" s="320">
        <v>0</v>
      </c>
      <c r="W103" s="320">
        <v>0</v>
      </c>
      <c r="X103" s="320">
        <v>0</v>
      </c>
      <c r="Y103" s="320">
        <v>0</v>
      </c>
      <c r="Z103" s="320">
        <v>0</v>
      </c>
      <c r="AA103" s="320">
        <v>0</v>
      </c>
      <c r="AB103" s="320">
        <v>0</v>
      </c>
      <c r="AC103" s="320">
        <v>0</v>
      </c>
      <c r="AD103" s="320">
        <v>0</v>
      </c>
      <c r="AE103" s="320">
        <v>0</v>
      </c>
      <c r="AF103" s="320">
        <v>0</v>
      </c>
      <c r="AG103" s="320">
        <v>0</v>
      </c>
      <c r="AH103" s="320">
        <v>0</v>
      </c>
      <c r="AI103" s="320">
        <v>0</v>
      </c>
      <c r="AJ103" s="320">
        <v>0</v>
      </c>
      <c r="AK103" s="320">
        <v>0</v>
      </c>
      <c r="AL103" s="320">
        <v>0</v>
      </c>
      <c r="AM103" s="320">
        <v>0</v>
      </c>
      <c r="AN103" s="320">
        <v>0</v>
      </c>
      <c r="AO103" s="320">
        <v>0</v>
      </c>
      <c r="AP103" s="320">
        <v>0</v>
      </c>
      <c r="AQ103" s="320">
        <v>0</v>
      </c>
      <c r="AR103" s="320">
        <v>0</v>
      </c>
      <c r="AS103" s="320">
        <v>0</v>
      </c>
      <c r="AT103" s="320">
        <v>0</v>
      </c>
      <c r="AU103" s="320">
        <v>30.589506897455475</v>
      </c>
      <c r="AV103" s="320">
        <v>35.132106243861962</v>
      </c>
      <c r="AW103" s="320">
        <v>43.412696192108683</v>
      </c>
      <c r="AX103" s="320">
        <v>50.964609650006352</v>
      </c>
      <c r="AY103" s="320">
        <v>58.581060916322244</v>
      </c>
      <c r="AZ103" s="320">
        <v>66.476970461846747</v>
      </c>
      <c r="BA103" s="320">
        <v>66.741772340816397</v>
      </c>
      <c r="BB103" s="320">
        <v>68.923569261690787</v>
      </c>
      <c r="BC103" s="320">
        <v>67.935502381525794</v>
      </c>
      <c r="BD103" s="320">
        <v>100.40890149247771</v>
      </c>
      <c r="BE103" s="320">
        <v>105.56489525735985</v>
      </c>
      <c r="BF103" s="320">
        <v>77.199497065224563</v>
      </c>
      <c r="BG103" s="320">
        <v>59.637566738554014</v>
      </c>
      <c r="BH103" s="320">
        <v>61.448235253809891</v>
      </c>
      <c r="BI103" s="320">
        <v>55.46867155256723</v>
      </c>
      <c r="BJ103" s="320">
        <v>59.490836868784712</v>
      </c>
      <c r="BK103" s="320">
        <v>65.57868222499016</v>
      </c>
      <c r="BL103" s="320">
        <v>66.770626367197465</v>
      </c>
      <c r="BM103" s="320">
        <v>68.687173174655356</v>
      </c>
      <c r="BN103" s="320">
        <v>63.230172610613344</v>
      </c>
      <c r="BO103" s="320">
        <v>56.523144357040515</v>
      </c>
      <c r="BP103" s="320">
        <v>60.097323294897876</v>
      </c>
      <c r="BQ103" s="320">
        <v>60.883329663764258</v>
      </c>
      <c r="BR103" s="320">
        <v>57.938662072478316</v>
      </c>
      <c r="BS103" s="320">
        <v>53.837603749064947</v>
      </c>
      <c r="BT103" s="320">
        <v>50.593759247344153</v>
      </c>
      <c r="BU103" s="320">
        <v>47.993505179928526</v>
      </c>
      <c r="BV103" s="320">
        <v>35.86756148208822</v>
      </c>
      <c r="BW103" s="320">
        <v>32.358063786341646</v>
      </c>
      <c r="BX103" s="320">
        <v>30.804317479097662</v>
      </c>
      <c r="BY103" s="320">
        <v>34.394947079315223</v>
      </c>
      <c r="BZ103" s="320">
        <v>32.433082306721758</v>
      </c>
      <c r="CA103" s="320">
        <v>34.404653209340395</v>
      </c>
      <c r="CB103" s="320">
        <v>38.778354092330019</v>
      </c>
      <c r="CC103" s="320">
        <v>41.55741519410136</v>
      </c>
      <c r="CD103" s="320">
        <v>40.460923978232003</v>
      </c>
      <c r="CE103" s="320">
        <v>36.96210866847246</v>
      </c>
      <c r="CF103" s="321">
        <v>38.55691181713857</v>
      </c>
    </row>
    <row r="104" spans="1:84" ht="15.6">
      <c r="A104" s="322"/>
      <c r="B104" s="300" t="s">
        <v>271</v>
      </c>
      <c r="C104" s="323"/>
      <c r="D104" s="320">
        <v>0</v>
      </c>
      <c r="E104" s="320">
        <v>0</v>
      </c>
      <c r="F104" s="320">
        <v>0</v>
      </c>
      <c r="G104" s="320">
        <v>0</v>
      </c>
      <c r="H104" s="320">
        <v>0</v>
      </c>
      <c r="I104" s="320">
        <v>0</v>
      </c>
      <c r="J104" s="320">
        <v>0</v>
      </c>
      <c r="K104" s="320">
        <v>0</v>
      </c>
      <c r="L104" s="320">
        <v>0</v>
      </c>
      <c r="M104" s="320">
        <v>0</v>
      </c>
      <c r="N104" s="320">
        <v>0</v>
      </c>
      <c r="O104" s="320">
        <v>0</v>
      </c>
      <c r="P104" s="320">
        <v>0</v>
      </c>
      <c r="Q104" s="320">
        <v>0</v>
      </c>
      <c r="R104" s="320">
        <v>0</v>
      </c>
      <c r="S104" s="320">
        <v>0</v>
      </c>
      <c r="T104" s="320">
        <v>0</v>
      </c>
      <c r="U104" s="320">
        <v>0</v>
      </c>
      <c r="V104" s="320">
        <v>0</v>
      </c>
      <c r="W104" s="320">
        <v>0</v>
      </c>
      <c r="X104" s="320">
        <v>0</v>
      </c>
      <c r="Y104" s="320">
        <v>0</v>
      </c>
      <c r="Z104" s="320">
        <v>0</v>
      </c>
      <c r="AA104" s="320">
        <v>0</v>
      </c>
      <c r="AB104" s="320">
        <v>0</v>
      </c>
      <c r="AC104" s="320">
        <v>0</v>
      </c>
      <c r="AD104" s="320">
        <v>0</v>
      </c>
      <c r="AE104" s="320">
        <v>0</v>
      </c>
      <c r="AF104" s="320" t="s">
        <v>521</v>
      </c>
      <c r="AG104" s="320" t="s">
        <v>521</v>
      </c>
      <c r="AH104" s="320">
        <v>0</v>
      </c>
      <c r="AI104" s="320">
        <v>0</v>
      </c>
      <c r="AJ104" s="320">
        <v>0</v>
      </c>
      <c r="AK104" s="320">
        <v>0</v>
      </c>
      <c r="AL104" s="320">
        <v>0</v>
      </c>
      <c r="AM104" s="320">
        <v>0</v>
      </c>
      <c r="AN104" s="320">
        <v>0</v>
      </c>
      <c r="AO104" s="320">
        <v>0</v>
      </c>
      <c r="AP104" s="320">
        <v>0</v>
      </c>
      <c r="AQ104" s="320">
        <v>0</v>
      </c>
      <c r="AR104" s="320">
        <v>0</v>
      </c>
      <c r="AS104" s="320">
        <v>0</v>
      </c>
      <c r="AT104" s="320">
        <v>0</v>
      </c>
      <c r="AU104" s="320">
        <v>30.589506897455475</v>
      </c>
      <c r="AV104" s="320">
        <v>35.132106243861962</v>
      </c>
      <c r="AW104" s="320">
        <v>43.412696192108683</v>
      </c>
      <c r="AX104" s="320">
        <v>50.964609650006352</v>
      </c>
      <c r="AY104" s="320">
        <v>58.581060916322244</v>
      </c>
      <c r="AZ104" s="320">
        <v>66.476970461846747</v>
      </c>
      <c r="BA104" s="320">
        <v>66.741772340816397</v>
      </c>
      <c r="BB104" s="320">
        <v>68.923569261690787</v>
      </c>
      <c r="BC104" s="320">
        <v>67.935502381525794</v>
      </c>
      <c r="BD104" s="320">
        <v>100.40890149247771</v>
      </c>
      <c r="BE104" s="320">
        <v>105.56489525735985</v>
      </c>
      <c r="BF104" s="320">
        <v>77.199497065224563</v>
      </c>
      <c r="BG104" s="320">
        <v>59.637566738554014</v>
      </c>
      <c r="BH104" s="320">
        <v>61.448235253809891</v>
      </c>
      <c r="BI104" s="320">
        <v>55.46867155256723</v>
      </c>
      <c r="BJ104" s="320">
        <v>59.490836868784712</v>
      </c>
      <c r="BK104" s="320">
        <v>65.57868222499016</v>
      </c>
      <c r="BL104" s="320">
        <v>66.770626367197465</v>
      </c>
      <c r="BM104" s="320">
        <v>68.687173174655356</v>
      </c>
      <c r="BN104" s="320">
        <v>63.230172610613344</v>
      </c>
      <c r="BO104" s="320">
        <v>56.523144357040515</v>
      </c>
      <c r="BP104" s="320">
        <v>60.097323294897876</v>
      </c>
      <c r="BQ104" s="320">
        <v>60.883329663764258</v>
      </c>
      <c r="BR104" s="320">
        <v>57.938662072478316</v>
      </c>
      <c r="BS104" s="320">
        <v>53.837603749064947</v>
      </c>
      <c r="BT104" s="320">
        <v>50.593759247344153</v>
      </c>
      <c r="BU104" s="320">
        <v>47.993505179928526</v>
      </c>
      <c r="BV104" s="320">
        <v>35.86756148208822</v>
      </c>
      <c r="BW104" s="320">
        <v>32.358063786341646</v>
      </c>
      <c r="BX104" s="320">
        <v>30.804317479097662</v>
      </c>
      <c r="BY104" s="320">
        <v>34.394947079315223</v>
      </c>
      <c r="BZ104" s="320">
        <v>32.433082306721758</v>
      </c>
      <c r="CA104" s="320">
        <v>34.404653209340395</v>
      </c>
      <c r="CB104" s="320">
        <v>38.778354092330019</v>
      </c>
      <c r="CC104" s="320">
        <v>41.55741519410136</v>
      </c>
      <c r="CD104" s="320">
        <v>40.460923978232003</v>
      </c>
      <c r="CE104" s="320">
        <v>36.96210866847246</v>
      </c>
      <c r="CF104" s="321">
        <v>38.55691181713857</v>
      </c>
    </row>
    <row r="105" spans="1:84" ht="15.95" thickBot="1">
      <c r="A105" s="308"/>
      <c r="B105" s="309"/>
      <c r="C105" s="310"/>
      <c r="D105" s="311"/>
      <c r="E105" s="311"/>
      <c r="F105" s="311"/>
      <c r="G105" s="311"/>
      <c r="H105" s="311"/>
      <c r="I105" s="311"/>
      <c r="J105" s="311"/>
      <c r="K105" s="311"/>
      <c r="L105" s="311"/>
      <c r="M105" s="311"/>
      <c r="N105" s="311"/>
      <c r="O105" s="311"/>
      <c r="P105" s="311"/>
      <c r="Q105" s="311"/>
      <c r="R105" s="311"/>
      <c r="S105" s="311"/>
      <c r="T105" s="311"/>
      <c r="U105" s="311"/>
      <c r="V105" s="311"/>
      <c r="W105" s="311"/>
      <c r="X105" s="311"/>
      <c r="Y105" s="311"/>
      <c r="Z105" s="311"/>
      <c r="AA105" s="311"/>
      <c r="AB105" s="311"/>
      <c r="AC105" s="311"/>
      <c r="AD105" s="311"/>
      <c r="AE105" s="311"/>
      <c r="AF105" s="311"/>
      <c r="AG105" s="311"/>
      <c r="AH105" s="324"/>
      <c r="AI105" s="324"/>
      <c r="AJ105" s="324"/>
      <c r="AK105" s="324"/>
      <c r="AL105" s="324"/>
      <c r="AM105" s="324"/>
      <c r="AN105" s="324"/>
      <c r="AO105" s="324"/>
      <c r="AP105" s="324"/>
      <c r="AQ105" s="324"/>
      <c r="AR105" s="324"/>
      <c r="AS105" s="324"/>
      <c r="AT105" s="324"/>
      <c r="AU105" s="324"/>
      <c r="AV105" s="324"/>
      <c r="AW105" s="324"/>
      <c r="AX105" s="324"/>
      <c r="AY105" s="324"/>
      <c r="AZ105" s="324"/>
      <c r="BA105" s="324"/>
      <c r="BB105" s="324"/>
      <c r="BC105" s="324"/>
      <c r="BD105" s="324"/>
      <c r="BE105" s="324"/>
      <c r="BF105" s="324"/>
      <c r="BG105" s="324"/>
      <c r="BH105" s="324"/>
      <c r="BI105" s="324"/>
      <c r="BJ105" s="324"/>
      <c r="BK105" s="324"/>
      <c r="BL105" s="324"/>
      <c r="BM105" s="324"/>
      <c r="BN105" s="324"/>
      <c r="BO105" s="324"/>
      <c r="BP105" s="324"/>
      <c r="BQ105" s="324"/>
      <c r="BR105" s="324"/>
      <c r="BS105" s="324"/>
      <c r="BT105" s="324"/>
      <c r="BU105" s="324"/>
      <c r="BV105" s="324"/>
      <c r="BW105" s="324"/>
      <c r="BX105" s="324"/>
      <c r="BY105" s="324"/>
      <c r="BZ105" s="324"/>
      <c r="CA105" s="324"/>
      <c r="CB105" s="324"/>
      <c r="CC105" s="324"/>
      <c r="CD105" s="324"/>
      <c r="CE105" s="324"/>
      <c r="CF105" s="325"/>
    </row>
    <row r="106" spans="1:84" ht="15.6">
      <c r="A106" s="326"/>
      <c r="B106" s="327"/>
      <c r="C106" s="328"/>
      <c r="D106" s="329"/>
      <c r="E106" s="329"/>
      <c r="F106" s="329"/>
      <c r="G106" s="329"/>
      <c r="H106" s="329"/>
      <c r="I106" s="329"/>
      <c r="J106" s="329"/>
      <c r="K106" s="329"/>
      <c r="L106" s="329"/>
      <c r="M106" s="329"/>
      <c r="N106" s="329"/>
      <c r="O106" s="329"/>
      <c r="P106" s="329"/>
      <c r="Q106" s="329"/>
      <c r="R106" s="329"/>
      <c r="S106" s="329"/>
      <c r="T106" s="329"/>
      <c r="U106" s="329"/>
      <c r="V106" s="329"/>
      <c r="W106" s="329"/>
      <c r="X106" s="329"/>
      <c r="Y106" s="329"/>
      <c r="Z106" s="329"/>
      <c r="AA106" s="329"/>
      <c r="AB106" s="329"/>
      <c r="AC106" s="329"/>
      <c r="AD106" s="329"/>
      <c r="AE106" s="329"/>
      <c r="AF106" s="329"/>
      <c r="AG106" s="329"/>
      <c r="AH106" s="329"/>
      <c r="AI106" s="329"/>
      <c r="AJ106" s="329"/>
      <c r="AK106" s="329"/>
      <c r="AL106" s="329"/>
      <c r="AM106" s="329"/>
      <c r="AN106" s="329"/>
      <c r="AO106" s="329"/>
      <c r="AP106" s="329"/>
      <c r="AQ106" s="329"/>
      <c r="AR106" s="329"/>
      <c r="AS106" s="329"/>
      <c r="AT106" s="329"/>
      <c r="AU106" s="329"/>
      <c r="AV106" s="329"/>
      <c r="AW106" s="329"/>
      <c r="AX106" s="329"/>
      <c r="AY106" s="329"/>
      <c r="AZ106" s="329"/>
      <c r="BA106" s="329"/>
      <c r="BB106" s="329"/>
      <c r="BC106" s="329"/>
      <c r="BD106" s="329"/>
      <c r="BE106" s="329"/>
      <c r="BF106" s="329"/>
      <c r="BG106" s="329"/>
      <c r="BH106" s="329"/>
      <c r="BI106" s="329"/>
      <c r="BJ106" s="329"/>
      <c r="BK106" s="329"/>
      <c r="BL106" s="329"/>
      <c r="BM106" s="329"/>
      <c r="BN106" s="329"/>
      <c r="BO106" s="329"/>
      <c r="BP106" s="329"/>
      <c r="BQ106" s="329"/>
      <c r="BR106" s="329"/>
      <c r="BS106" s="329"/>
      <c r="BT106" s="329"/>
      <c r="BU106" s="329"/>
      <c r="BV106" s="329"/>
      <c r="BW106" s="329"/>
      <c r="BX106" s="329"/>
      <c r="BY106" s="329"/>
      <c r="BZ106" s="329"/>
      <c r="CA106" s="329"/>
      <c r="CB106" s="329"/>
      <c r="CC106" s="329"/>
    </row>
    <row r="107" spans="1:84" ht="15.6">
      <c r="B107" s="330"/>
    </row>
    <row r="145" ht="16.5" customHeight="1"/>
    <row r="146" ht="16.5" customHeight="1"/>
    <row r="147" ht="16.5" customHeight="1"/>
    <row r="148" ht="16.5" customHeight="1"/>
    <row r="149" ht="16.5" customHeight="1"/>
    <row r="150" ht="16.5" customHeight="1"/>
    <row r="151" ht="16.5" customHeight="1"/>
  </sheetData>
  <hyperlinks>
    <hyperlink ref="C23" location="Notes!A1" display="Notes!A1" xr:uid="{A7C99BE1-17C5-432C-B7D7-D4A5C1318925}"/>
    <hyperlink ref="C34" location="Notes!A1" display="Notes!A1" xr:uid="{6EB74E7E-E468-4D6C-9095-5050F2086E6F}"/>
    <hyperlink ref="A1" display="Contents page" xr:uid="{4D2CDC93-CE2C-48E9-BFF7-DB4B052049C9}"/>
    <hyperlink ref="B1" display="Information relating to this table can be found in the 'Notes' tab" xr:uid="{8F50FDA5-4B0F-49DC-B1F2-93CC6B0CA209}"/>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7CE51-F170-47B7-B7BE-B3DFE000AAE2}">
  <dimension ref="A1:CF107"/>
  <sheetViews>
    <sheetView zoomScale="85" zoomScaleNormal="85" workbookViewId="0">
      <pane xSplit="3" ySplit="3" topLeftCell="BY4" activePane="bottomRight" state="frozen"/>
      <selection pane="bottomRight"/>
      <selection pane="bottomLeft"/>
      <selection pane="topRight"/>
    </sheetView>
  </sheetViews>
  <sheetFormatPr defaultColWidth="8.85546875" defaultRowHeight="14.45"/>
  <cols>
    <col min="1" max="1" width="17" style="277" customWidth="1"/>
    <col min="2" max="2" width="77.85546875" style="277" customWidth="1"/>
    <col min="3" max="3" width="11.85546875" style="277" customWidth="1"/>
    <col min="4" max="4" width="9.5703125" style="277" customWidth="1"/>
    <col min="5" max="57" width="9.140625" style="277" customWidth="1"/>
    <col min="58" max="76" width="9.85546875" style="277" bestFit="1" customWidth="1"/>
    <col min="77" max="80" width="11" style="277" bestFit="1" customWidth="1"/>
    <col min="81" max="81" width="11" style="277" customWidth="1"/>
    <col min="82" max="84" width="11" style="277" bestFit="1" customWidth="1"/>
    <col min="85" max="16384" width="8.85546875" style="277"/>
  </cols>
  <sheetData>
    <row r="1" spans="1:84" ht="32.450000000000003" customHeight="1" thickBot="1">
      <c r="A1" s="34" t="s">
        <v>47</v>
      </c>
      <c r="B1" s="35" t="s">
        <v>126</v>
      </c>
      <c r="C1" s="275"/>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c r="BB1" s="275"/>
      <c r="BC1" s="275"/>
      <c r="BD1" s="275"/>
      <c r="BE1" s="275"/>
      <c r="BF1" s="276"/>
      <c r="BG1" s="276"/>
      <c r="BH1" s="276"/>
      <c r="BI1" s="276"/>
      <c r="BJ1" s="276"/>
      <c r="BK1" s="276"/>
      <c r="BL1" s="276"/>
      <c r="BM1" s="276"/>
      <c r="BN1" s="276"/>
      <c r="BO1" s="276"/>
      <c r="BP1" s="276"/>
      <c r="BQ1" s="276"/>
      <c r="BR1" s="276"/>
      <c r="BS1" s="276"/>
      <c r="BT1" s="276"/>
      <c r="BU1" s="276"/>
      <c r="BV1" s="276"/>
      <c r="BW1" s="276"/>
      <c r="BX1" s="276"/>
      <c r="BY1" s="276"/>
      <c r="BZ1" s="276"/>
      <c r="CA1" s="276"/>
      <c r="CB1" s="276"/>
      <c r="CC1" s="276"/>
      <c r="CD1" s="276"/>
      <c r="CE1" s="276"/>
    </row>
    <row r="2" spans="1:84" ht="49.5" customHeight="1">
      <c r="A2" s="357" t="s">
        <v>48</v>
      </c>
      <c r="B2" s="358" t="s">
        <v>20</v>
      </c>
      <c r="C2" s="359"/>
      <c r="D2" s="281" t="s">
        <v>190</v>
      </c>
      <c r="E2" s="281" t="s">
        <v>191</v>
      </c>
      <c r="F2" s="281" t="s">
        <v>192</v>
      </c>
      <c r="G2" s="281" t="s">
        <v>193</v>
      </c>
      <c r="H2" s="281" t="s">
        <v>194</v>
      </c>
      <c r="I2" s="281" t="s">
        <v>195</v>
      </c>
      <c r="J2" s="281" t="s">
        <v>196</v>
      </c>
      <c r="K2" s="281" t="s">
        <v>197</v>
      </c>
      <c r="L2" s="281" t="s">
        <v>198</v>
      </c>
      <c r="M2" s="281" t="s">
        <v>199</v>
      </c>
      <c r="N2" s="281" t="s">
        <v>200</v>
      </c>
      <c r="O2" s="281" t="s">
        <v>201</v>
      </c>
      <c r="P2" s="281" t="s">
        <v>202</v>
      </c>
      <c r="Q2" s="281" t="s">
        <v>203</v>
      </c>
      <c r="R2" s="281" t="s">
        <v>204</v>
      </c>
      <c r="S2" s="281" t="s">
        <v>205</v>
      </c>
      <c r="T2" s="281" t="s">
        <v>206</v>
      </c>
      <c r="U2" s="281" t="s">
        <v>207</v>
      </c>
      <c r="V2" s="281" t="s">
        <v>208</v>
      </c>
      <c r="W2" s="281" t="s">
        <v>209</v>
      </c>
      <c r="X2" s="281" t="s">
        <v>210</v>
      </c>
      <c r="Y2" s="281" t="s">
        <v>211</v>
      </c>
      <c r="Z2" s="281" t="s">
        <v>212</v>
      </c>
      <c r="AA2" s="281" t="s">
        <v>213</v>
      </c>
      <c r="AB2" s="281" t="s">
        <v>214</v>
      </c>
      <c r="AC2" s="281" t="s">
        <v>215</v>
      </c>
      <c r="AD2" s="281" t="s">
        <v>216</v>
      </c>
      <c r="AE2" s="281" t="s">
        <v>217</v>
      </c>
      <c r="AF2" s="281" t="s">
        <v>218</v>
      </c>
      <c r="AG2" s="281" t="s">
        <v>219</v>
      </c>
      <c r="AH2" s="281" t="s">
        <v>220</v>
      </c>
      <c r="AI2" s="281" t="s">
        <v>221</v>
      </c>
      <c r="AJ2" s="281" t="s">
        <v>222</v>
      </c>
      <c r="AK2" s="281" t="s">
        <v>223</v>
      </c>
      <c r="AL2" s="281" t="s">
        <v>224</v>
      </c>
      <c r="AM2" s="281" t="s">
        <v>225</v>
      </c>
      <c r="AN2" s="281" t="s">
        <v>226</v>
      </c>
      <c r="AO2" s="281" t="s">
        <v>227</v>
      </c>
      <c r="AP2" s="281" t="s">
        <v>228</v>
      </c>
      <c r="AQ2" s="281" t="s">
        <v>229</v>
      </c>
      <c r="AR2" s="281" t="s">
        <v>230</v>
      </c>
      <c r="AS2" s="281" t="s">
        <v>231</v>
      </c>
      <c r="AT2" s="281" t="s">
        <v>232</v>
      </c>
      <c r="AU2" s="281" t="s">
        <v>233</v>
      </c>
      <c r="AV2" s="281" t="s">
        <v>234</v>
      </c>
      <c r="AW2" s="281" t="s">
        <v>235</v>
      </c>
      <c r="AX2" s="281" t="s">
        <v>236</v>
      </c>
      <c r="AY2" s="281" t="s">
        <v>128</v>
      </c>
      <c r="AZ2" s="281" t="s">
        <v>129</v>
      </c>
      <c r="BA2" s="281" t="s">
        <v>130</v>
      </c>
      <c r="BB2" s="281" t="s">
        <v>131</v>
      </c>
      <c r="BC2" s="281" t="s">
        <v>132</v>
      </c>
      <c r="BD2" s="281" t="s">
        <v>133</v>
      </c>
      <c r="BE2" s="281" t="s">
        <v>134</v>
      </c>
      <c r="BF2" s="281" t="s">
        <v>135</v>
      </c>
      <c r="BG2" s="281" t="s">
        <v>136</v>
      </c>
      <c r="BH2" s="281" t="s">
        <v>137</v>
      </c>
      <c r="BI2" s="281" t="s">
        <v>138</v>
      </c>
      <c r="BJ2" s="281" t="s">
        <v>139</v>
      </c>
      <c r="BK2" s="281" t="s">
        <v>140</v>
      </c>
      <c r="BL2" s="281" t="s">
        <v>141</v>
      </c>
      <c r="BM2" s="281" t="s">
        <v>142</v>
      </c>
      <c r="BN2" s="281" t="s">
        <v>143</v>
      </c>
      <c r="BO2" s="281" t="s">
        <v>144</v>
      </c>
      <c r="BP2" s="281" t="s">
        <v>145</v>
      </c>
      <c r="BQ2" s="281" t="s">
        <v>146</v>
      </c>
      <c r="BR2" s="281" t="s">
        <v>147</v>
      </c>
      <c r="BS2" s="281" t="s">
        <v>148</v>
      </c>
      <c r="BT2" s="281" t="s">
        <v>149</v>
      </c>
      <c r="BU2" s="281" t="s">
        <v>150</v>
      </c>
      <c r="BV2" s="281" t="s">
        <v>151</v>
      </c>
      <c r="BW2" s="281" t="s">
        <v>152</v>
      </c>
      <c r="BX2" s="281" t="s">
        <v>153</v>
      </c>
      <c r="BY2" s="281" t="s">
        <v>154</v>
      </c>
      <c r="BZ2" s="281" t="s">
        <v>155</v>
      </c>
      <c r="CA2" s="281" t="s">
        <v>156</v>
      </c>
      <c r="CB2" s="281" t="s">
        <v>157</v>
      </c>
      <c r="CC2" s="281" t="s">
        <v>158</v>
      </c>
      <c r="CD2" s="281" t="s">
        <v>159</v>
      </c>
      <c r="CE2" s="281" t="s">
        <v>160</v>
      </c>
      <c r="CF2" s="360" t="s">
        <v>161</v>
      </c>
    </row>
    <row r="3" spans="1:84" ht="24.75" customHeight="1" thickBot="1">
      <c r="A3" s="361">
        <v>2023</v>
      </c>
      <c r="B3" s="362" t="s">
        <v>264</v>
      </c>
      <c r="C3" s="363"/>
      <c r="D3" s="286" t="s">
        <v>163</v>
      </c>
      <c r="E3" s="286" t="s">
        <v>163</v>
      </c>
      <c r="F3" s="286" t="s">
        <v>163</v>
      </c>
      <c r="G3" s="286" t="s">
        <v>163</v>
      </c>
      <c r="H3" s="286" t="s">
        <v>163</v>
      </c>
      <c r="I3" s="286" t="s">
        <v>163</v>
      </c>
      <c r="J3" s="286" t="s">
        <v>163</v>
      </c>
      <c r="K3" s="286" t="s">
        <v>163</v>
      </c>
      <c r="L3" s="286" t="s">
        <v>163</v>
      </c>
      <c r="M3" s="286" t="s">
        <v>163</v>
      </c>
      <c r="N3" s="286" t="s">
        <v>163</v>
      </c>
      <c r="O3" s="286" t="s">
        <v>163</v>
      </c>
      <c r="P3" s="286" t="s">
        <v>163</v>
      </c>
      <c r="Q3" s="286" t="s">
        <v>163</v>
      </c>
      <c r="R3" s="286" t="s">
        <v>163</v>
      </c>
      <c r="S3" s="286" t="s">
        <v>163</v>
      </c>
      <c r="T3" s="286" t="s">
        <v>163</v>
      </c>
      <c r="U3" s="286" t="s">
        <v>163</v>
      </c>
      <c r="V3" s="286" t="s">
        <v>163</v>
      </c>
      <c r="W3" s="286" t="s">
        <v>163</v>
      </c>
      <c r="X3" s="286" t="s">
        <v>163</v>
      </c>
      <c r="Y3" s="286" t="s">
        <v>163</v>
      </c>
      <c r="Z3" s="286" t="s">
        <v>163</v>
      </c>
      <c r="AA3" s="286" t="s">
        <v>163</v>
      </c>
      <c r="AB3" s="286" t="s">
        <v>163</v>
      </c>
      <c r="AC3" s="286" t="s">
        <v>163</v>
      </c>
      <c r="AD3" s="286" t="s">
        <v>163</v>
      </c>
      <c r="AE3" s="286" t="s">
        <v>163</v>
      </c>
      <c r="AF3" s="286" t="s">
        <v>163</v>
      </c>
      <c r="AG3" s="286" t="s">
        <v>163</v>
      </c>
      <c r="AH3" s="286" t="s">
        <v>163</v>
      </c>
      <c r="AI3" s="286" t="s">
        <v>163</v>
      </c>
      <c r="AJ3" s="286" t="s">
        <v>163</v>
      </c>
      <c r="AK3" s="286" t="s">
        <v>163</v>
      </c>
      <c r="AL3" s="286" t="s">
        <v>163</v>
      </c>
      <c r="AM3" s="286" t="s">
        <v>163</v>
      </c>
      <c r="AN3" s="286" t="s">
        <v>163</v>
      </c>
      <c r="AO3" s="286" t="s">
        <v>163</v>
      </c>
      <c r="AP3" s="286" t="s">
        <v>163</v>
      </c>
      <c r="AQ3" s="286" t="s">
        <v>163</v>
      </c>
      <c r="AR3" s="286" t="s">
        <v>163</v>
      </c>
      <c r="AS3" s="286" t="s">
        <v>163</v>
      </c>
      <c r="AT3" s="286" t="s">
        <v>163</v>
      </c>
      <c r="AU3" s="286" t="s">
        <v>163</v>
      </c>
      <c r="AV3" s="286" t="s">
        <v>163</v>
      </c>
      <c r="AW3" s="286" t="s">
        <v>163</v>
      </c>
      <c r="AX3" s="286" t="s">
        <v>163</v>
      </c>
      <c r="AY3" s="286" t="s">
        <v>163</v>
      </c>
      <c r="AZ3" s="286" t="s">
        <v>163</v>
      </c>
      <c r="BA3" s="286" t="s">
        <v>163</v>
      </c>
      <c r="BB3" s="286" t="s">
        <v>163</v>
      </c>
      <c r="BC3" s="286" t="s">
        <v>163</v>
      </c>
      <c r="BD3" s="286" t="s">
        <v>163</v>
      </c>
      <c r="BE3" s="286" t="s">
        <v>163</v>
      </c>
      <c r="BF3" s="286" t="s">
        <v>163</v>
      </c>
      <c r="BG3" s="286" t="s">
        <v>163</v>
      </c>
      <c r="BH3" s="286" t="s">
        <v>163</v>
      </c>
      <c r="BI3" s="286" t="s">
        <v>163</v>
      </c>
      <c r="BJ3" s="286" t="s">
        <v>163</v>
      </c>
      <c r="BK3" s="286" t="s">
        <v>163</v>
      </c>
      <c r="BL3" s="286" t="s">
        <v>163</v>
      </c>
      <c r="BM3" s="286" t="s">
        <v>163</v>
      </c>
      <c r="BN3" s="286" t="s">
        <v>163</v>
      </c>
      <c r="BO3" s="286" t="s">
        <v>163</v>
      </c>
      <c r="BP3" s="286" t="s">
        <v>163</v>
      </c>
      <c r="BQ3" s="286" t="s">
        <v>163</v>
      </c>
      <c r="BR3" s="286" t="s">
        <v>163</v>
      </c>
      <c r="BS3" s="286" t="s">
        <v>163</v>
      </c>
      <c r="BT3" s="286" t="s">
        <v>163</v>
      </c>
      <c r="BU3" s="286" t="s">
        <v>163</v>
      </c>
      <c r="BV3" s="286" t="s">
        <v>163</v>
      </c>
      <c r="BW3" s="286" t="s">
        <v>163</v>
      </c>
      <c r="BX3" s="286" t="s">
        <v>163</v>
      </c>
      <c r="BY3" s="286" t="s">
        <v>163</v>
      </c>
      <c r="BZ3" s="286" t="s">
        <v>163</v>
      </c>
      <c r="CA3" s="286" t="s">
        <v>164</v>
      </c>
      <c r="CB3" s="286" t="s">
        <v>164</v>
      </c>
      <c r="CC3" s="286" t="s">
        <v>164</v>
      </c>
      <c r="CD3" s="286" t="s">
        <v>164</v>
      </c>
      <c r="CE3" s="286" t="s">
        <v>164</v>
      </c>
      <c r="CF3" s="287" t="s">
        <v>164</v>
      </c>
    </row>
    <row r="4" spans="1:84" ht="15.6">
      <c r="A4" s="364"/>
      <c r="B4" s="365" t="s">
        <v>176</v>
      </c>
      <c r="C4" s="365"/>
      <c r="D4" s="365"/>
      <c r="E4" s="365"/>
      <c r="F4" s="365"/>
      <c r="G4" s="365"/>
      <c r="H4" s="365"/>
      <c r="I4" s="365"/>
      <c r="J4" s="365"/>
      <c r="K4" s="365"/>
      <c r="L4" s="365"/>
      <c r="M4" s="365"/>
      <c r="N4" s="365"/>
      <c r="O4" s="365"/>
      <c r="P4" s="365"/>
      <c r="Q4" s="365"/>
      <c r="R4" s="365"/>
      <c r="S4" s="365"/>
      <c r="T4" s="365"/>
      <c r="U4" s="365"/>
      <c r="V4" s="365"/>
      <c r="W4" s="365"/>
      <c r="X4" s="365"/>
      <c r="Y4" s="365"/>
      <c r="Z4" s="365"/>
      <c r="AA4" s="365"/>
      <c r="AB4" s="365"/>
      <c r="AC4" s="365"/>
      <c r="AD4" s="365"/>
      <c r="AE4" s="365"/>
      <c r="AF4" s="365"/>
      <c r="AG4" s="365"/>
      <c r="AH4" s="365"/>
      <c r="AI4" s="365"/>
      <c r="AJ4" s="365"/>
      <c r="AK4" s="365"/>
      <c r="AL4" s="365"/>
      <c r="AM4" s="365"/>
      <c r="AN4" s="365"/>
      <c r="AO4" s="365"/>
      <c r="AP4" s="365"/>
      <c r="AQ4" s="365"/>
      <c r="AR4" s="365"/>
      <c r="AS4" s="365"/>
      <c r="AT4" s="365"/>
      <c r="AU4" s="365"/>
      <c r="AV4" s="365"/>
      <c r="AW4" s="365"/>
      <c r="AX4" s="365"/>
      <c r="AY4" s="365"/>
      <c r="AZ4" s="365"/>
      <c r="BA4" s="365"/>
      <c r="BB4" s="365"/>
      <c r="BC4" s="365"/>
      <c r="BD4" s="365"/>
      <c r="BE4" s="365"/>
      <c r="BF4" s="366">
        <f t="shared" ref="BF4:CF4" si="0">BF5+BF10+BF36</f>
        <v>26573.982677446009</v>
      </c>
      <c r="BG4" s="366">
        <f t="shared" si="0"/>
        <v>27431.466189850205</v>
      </c>
      <c r="BH4" s="366">
        <f t="shared" si="0"/>
        <v>27934.9468138593</v>
      </c>
      <c r="BI4" s="366">
        <f t="shared" si="0"/>
        <v>28736.277458616638</v>
      </c>
      <c r="BJ4" s="366">
        <f t="shared" si="0"/>
        <v>29685.711438607657</v>
      </c>
      <c r="BK4" s="366">
        <f t="shared" si="0"/>
        <v>31480.353758139165</v>
      </c>
      <c r="BL4" s="366">
        <f t="shared" si="0"/>
        <v>33349.104463241754</v>
      </c>
      <c r="BM4" s="366">
        <f t="shared" si="0"/>
        <v>36035.422038884346</v>
      </c>
      <c r="BN4" s="366">
        <f t="shared" si="0"/>
        <v>37190.327042405777</v>
      </c>
      <c r="BO4" s="366">
        <f t="shared" si="0"/>
        <v>38696.338299189367</v>
      </c>
      <c r="BP4" s="366">
        <f t="shared" si="0"/>
        <v>40335.873885630761</v>
      </c>
      <c r="BQ4" s="366">
        <f t="shared" si="0"/>
        <v>41168.979939770594</v>
      </c>
      <c r="BR4" s="366">
        <f t="shared" si="0"/>
        <v>44212.937640529781</v>
      </c>
      <c r="BS4" s="366">
        <f t="shared" si="0"/>
        <v>46505.960290874631</v>
      </c>
      <c r="BT4" s="366">
        <f t="shared" si="0"/>
        <v>47384.122335058302</v>
      </c>
      <c r="BU4" s="366">
        <f t="shared" si="0"/>
        <v>49383.703955355777</v>
      </c>
      <c r="BV4" s="366">
        <f t="shared" si="0"/>
        <v>50882.700870501183</v>
      </c>
      <c r="BW4" s="366">
        <f t="shared" si="0"/>
        <v>53519.052608977596</v>
      </c>
      <c r="BX4" s="366">
        <f t="shared" si="0"/>
        <v>58061.680281740591</v>
      </c>
      <c r="BY4" s="366">
        <f t="shared" si="0"/>
        <v>62037.956578610552</v>
      </c>
      <c r="BZ4" s="366">
        <f t="shared" si="0"/>
        <v>67278.984111778511</v>
      </c>
      <c r="CA4" s="366">
        <f t="shared" si="0"/>
        <v>78347.040650378156</v>
      </c>
      <c r="CB4" s="366">
        <f t="shared" si="0"/>
        <v>89140.14700816093</v>
      </c>
      <c r="CC4" s="366">
        <f t="shared" si="0"/>
        <v>95703.036990199369</v>
      </c>
      <c r="CD4" s="366">
        <f t="shared" si="0"/>
        <v>100322.49785243765</v>
      </c>
      <c r="CE4" s="366">
        <f t="shared" si="0"/>
        <v>104892.19169355916</v>
      </c>
      <c r="CF4" s="367">
        <f t="shared" si="0"/>
        <v>109236.03063517864</v>
      </c>
    </row>
    <row r="5" spans="1:84" ht="27" customHeight="1">
      <c r="A5" s="368"/>
      <c r="B5" s="369" t="s">
        <v>509</v>
      </c>
      <c r="C5" s="370"/>
      <c r="D5" s="370"/>
      <c r="E5" s="370"/>
      <c r="F5" s="370"/>
      <c r="G5" s="370"/>
      <c r="H5" s="370"/>
      <c r="I5" s="370"/>
      <c r="J5" s="370"/>
      <c r="K5" s="370"/>
      <c r="L5" s="370"/>
      <c r="M5" s="370"/>
      <c r="N5" s="370"/>
      <c r="O5" s="370"/>
      <c r="P5" s="370"/>
      <c r="Q5" s="370"/>
      <c r="R5" s="370"/>
      <c r="S5" s="370"/>
      <c r="T5" s="370"/>
      <c r="U5" s="370"/>
      <c r="V5" s="370"/>
      <c r="W5" s="370"/>
      <c r="X5" s="370"/>
      <c r="Y5" s="370"/>
      <c r="Z5" s="370"/>
      <c r="AA5" s="370"/>
      <c r="AB5" s="370"/>
      <c r="AC5" s="370"/>
      <c r="AD5" s="370"/>
      <c r="AE5" s="370"/>
      <c r="AF5" s="370"/>
      <c r="AG5" s="370"/>
      <c r="AH5" s="370"/>
      <c r="AI5" s="370"/>
      <c r="AJ5" s="370"/>
      <c r="AK5" s="370"/>
      <c r="AL5" s="370"/>
      <c r="AM5" s="370"/>
      <c r="AN5" s="370"/>
      <c r="AO5" s="370"/>
      <c r="AP5" s="370"/>
      <c r="AQ5" s="370"/>
      <c r="AR5" s="370"/>
      <c r="AS5" s="370"/>
      <c r="AT5" s="370"/>
      <c r="AU5" s="370"/>
      <c r="AV5" s="370"/>
      <c r="AW5" s="370"/>
      <c r="AX5" s="370"/>
      <c r="AY5" s="370"/>
      <c r="AZ5" s="370"/>
      <c r="BA5" s="370"/>
      <c r="BB5" s="370"/>
      <c r="BC5" s="370"/>
      <c r="BD5" s="370"/>
      <c r="BE5" s="370"/>
      <c r="BF5" s="371">
        <f t="shared" ref="BF5:CF5" si="1">BF6+BF9</f>
        <v>1558.4727113289464</v>
      </c>
      <c r="BG5" s="371">
        <f t="shared" si="1"/>
        <v>1642.1246457032948</v>
      </c>
      <c r="BH5" s="371">
        <f t="shared" si="1"/>
        <v>1620.6506533843958</v>
      </c>
      <c r="BI5" s="371">
        <f t="shared" si="1"/>
        <v>1512.5744178350553</v>
      </c>
      <c r="BJ5" s="371">
        <f t="shared" si="1"/>
        <v>1448.7986704798586</v>
      </c>
      <c r="BK5" s="371">
        <f t="shared" si="1"/>
        <v>1422.8966527476096</v>
      </c>
      <c r="BL5" s="371">
        <f t="shared" si="1"/>
        <v>1425.9067578409179</v>
      </c>
      <c r="BM5" s="371">
        <f t="shared" si="1"/>
        <v>1391.8087286805528</v>
      </c>
      <c r="BN5" s="371">
        <f t="shared" si="1"/>
        <v>1116.9218850251939</v>
      </c>
      <c r="BO5" s="371">
        <f t="shared" si="1"/>
        <v>1205.3072554748342</v>
      </c>
      <c r="BP5" s="371">
        <f t="shared" si="1"/>
        <v>1276.4214242752109</v>
      </c>
      <c r="BQ5" s="371">
        <f t="shared" si="1"/>
        <v>1345.0133969573189</v>
      </c>
      <c r="BR5" s="371">
        <f t="shared" si="1"/>
        <v>1579.4492598804859</v>
      </c>
      <c r="BS5" s="371">
        <f t="shared" si="1"/>
        <v>1687.7597736974262</v>
      </c>
      <c r="BT5" s="371">
        <f t="shared" si="1"/>
        <v>1745.3916532070889</v>
      </c>
      <c r="BU5" s="371">
        <f t="shared" si="1"/>
        <v>1808.1107948590625</v>
      </c>
      <c r="BV5" s="371">
        <f t="shared" si="1"/>
        <v>1944.9043992645175</v>
      </c>
      <c r="BW5" s="371">
        <f t="shared" si="1"/>
        <v>2115.8948044660492</v>
      </c>
      <c r="BX5" s="371">
        <f t="shared" si="1"/>
        <v>2246.64792346575</v>
      </c>
      <c r="BY5" s="371">
        <f t="shared" si="1"/>
        <v>2444.3328611855545</v>
      </c>
      <c r="BZ5" s="371">
        <f t="shared" si="1"/>
        <v>2865.2421316079099</v>
      </c>
      <c r="CA5" s="371">
        <f t="shared" si="1"/>
        <v>3533.0199952885191</v>
      </c>
      <c r="CB5" s="371">
        <f t="shared" si="1"/>
        <v>4108.2520633154791</v>
      </c>
      <c r="CC5" s="371">
        <f t="shared" si="1"/>
        <v>4589.5735127766084</v>
      </c>
      <c r="CD5" s="371">
        <f t="shared" si="1"/>
        <v>4983.9733333204422</v>
      </c>
      <c r="CE5" s="371">
        <f t="shared" si="1"/>
        <v>5366.6038482882632</v>
      </c>
      <c r="CF5" s="372">
        <f t="shared" si="1"/>
        <v>5724.7103336978362</v>
      </c>
    </row>
    <row r="6" spans="1:84" ht="27" customHeight="1">
      <c r="A6" s="368"/>
      <c r="B6" s="373" t="s">
        <v>478</v>
      </c>
      <c r="C6" s="370"/>
      <c r="D6" s="370"/>
      <c r="E6" s="370"/>
      <c r="F6" s="370"/>
      <c r="G6" s="370"/>
      <c r="H6" s="370"/>
      <c r="I6" s="370"/>
      <c r="J6" s="370"/>
      <c r="K6" s="370"/>
      <c r="L6" s="370"/>
      <c r="M6" s="370"/>
      <c r="N6" s="370"/>
      <c r="O6" s="370"/>
      <c r="P6" s="370"/>
      <c r="Q6" s="370"/>
      <c r="R6" s="370"/>
      <c r="S6" s="370"/>
      <c r="T6" s="370"/>
      <c r="U6" s="370"/>
      <c r="V6" s="370"/>
      <c r="W6" s="370"/>
      <c r="X6" s="370"/>
      <c r="Y6" s="370"/>
      <c r="Z6" s="370"/>
      <c r="AA6" s="370"/>
      <c r="AB6" s="370"/>
      <c r="AC6" s="370"/>
      <c r="AD6" s="370"/>
      <c r="AE6" s="370"/>
      <c r="AF6" s="370"/>
      <c r="AG6" s="370"/>
      <c r="AH6" s="370"/>
      <c r="AI6" s="370"/>
      <c r="AJ6" s="370"/>
      <c r="AK6" s="370"/>
      <c r="AL6" s="370"/>
      <c r="AM6" s="370"/>
      <c r="AN6" s="370"/>
      <c r="AO6" s="370"/>
      <c r="AP6" s="370"/>
      <c r="AQ6" s="370"/>
      <c r="AR6" s="370"/>
      <c r="AS6" s="370"/>
      <c r="AT6" s="370"/>
      <c r="AU6" s="370"/>
      <c r="AV6" s="370"/>
      <c r="AW6" s="370"/>
      <c r="AX6" s="370"/>
      <c r="AY6" s="370"/>
      <c r="AZ6" s="370"/>
      <c r="BA6" s="370"/>
      <c r="BB6" s="370"/>
      <c r="BC6" s="370"/>
      <c r="BD6" s="370"/>
      <c r="BE6" s="370"/>
      <c r="BF6" s="374">
        <f t="shared" ref="BF6:CF6" si="2">SUM(BF7:BF7)</f>
        <v>690.44271132894642</v>
      </c>
      <c r="BG6" s="374">
        <f t="shared" si="2"/>
        <v>719.5016457032948</v>
      </c>
      <c r="BH6" s="374">
        <f t="shared" si="2"/>
        <v>764.0410171291486</v>
      </c>
      <c r="BI6" s="374">
        <f t="shared" si="2"/>
        <v>838.94585151060733</v>
      </c>
      <c r="BJ6" s="374">
        <f t="shared" si="2"/>
        <v>884.09676018630137</v>
      </c>
      <c r="BK6" s="374">
        <f t="shared" si="2"/>
        <v>946.70173394029405</v>
      </c>
      <c r="BL6" s="374">
        <f t="shared" si="2"/>
        <v>1008.8216511390754</v>
      </c>
      <c r="BM6" s="374">
        <f t="shared" si="2"/>
        <v>1089.391707435587</v>
      </c>
      <c r="BN6" s="374">
        <f t="shared" si="2"/>
        <v>1116.9218850251939</v>
      </c>
      <c r="BO6" s="374">
        <f t="shared" si="2"/>
        <v>1205.3072554748342</v>
      </c>
      <c r="BP6" s="374">
        <f t="shared" si="2"/>
        <v>1276.4214242752109</v>
      </c>
      <c r="BQ6" s="374">
        <f t="shared" si="2"/>
        <v>1345.0133969573189</v>
      </c>
      <c r="BR6" s="374">
        <f t="shared" si="2"/>
        <v>1579.4492598804859</v>
      </c>
      <c r="BS6" s="374">
        <f t="shared" si="2"/>
        <v>1687.7597736974262</v>
      </c>
      <c r="BT6" s="374">
        <f t="shared" si="2"/>
        <v>1745.3916532070889</v>
      </c>
      <c r="BU6" s="374">
        <f t="shared" si="2"/>
        <v>1808.1107948590625</v>
      </c>
      <c r="BV6" s="374">
        <f t="shared" si="2"/>
        <v>1944.9043992645175</v>
      </c>
      <c r="BW6" s="374">
        <f t="shared" si="2"/>
        <v>2115.8948044660492</v>
      </c>
      <c r="BX6" s="374">
        <f t="shared" si="2"/>
        <v>2246.64792346575</v>
      </c>
      <c r="BY6" s="374">
        <f t="shared" si="2"/>
        <v>2444.3328611855545</v>
      </c>
      <c r="BZ6" s="374">
        <f t="shared" si="2"/>
        <v>2865.2421316079099</v>
      </c>
      <c r="CA6" s="374">
        <f t="shared" si="2"/>
        <v>3533.0199952885191</v>
      </c>
      <c r="CB6" s="374">
        <f t="shared" si="2"/>
        <v>4108.2520633154791</v>
      </c>
      <c r="CC6" s="374">
        <f t="shared" si="2"/>
        <v>4589.5735127766084</v>
      </c>
      <c r="CD6" s="374">
        <f t="shared" si="2"/>
        <v>4983.9733333204422</v>
      </c>
      <c r="CE6" s="374">
        <f t="shared" si="2"/>
        <v>5366.6038482882632</v>
      </c>
      <c r="CF6" s="375">
        <f t="shared" si="2"/>
        <v>5724.7103336978362</v>
      </c>
    </row>
    <row r="7" spans="1:84" ht="15.6">
      <c r="A7" s="368"/>
      <c r="B7" s="376" t="s">
        <v>278</v>
      </c>
      <c r="C7" s="370"/>
      <c r="D7" s="370"/>
      <c r="E7" s="370"/>
      <c r="F7" s="370"/>
      <c r="G7" s="370"/>
      <c r="H7" s="370"/>
      <c r="I7" s="370"/>
      <c r="J7" s="370"/>
      <c r="K7" s="370"/>
      <c r="L7" s="370"/>
      <c r="M7" s="370"/>
      <c r="N7" s="370"/>
      <c r="O7" s="370"/>
      <c r="P7" s="370"/>
      <c r="Q7" s="370"/>
      <c r="R7" s="370"/>
      <c r="S7" s="370"/>
      <c r="T7" s="370"/>
      <c r="U7" s="370"/>
      <c r="V7" s="370"/>
      <c r="W7" s="370"/>
      <c r="X7" s="370"/>
      <c r="Y7" s="370"/>
      <c r="Z7" s="370"/>
      <c r="AA7" s="370"/>
      <c r="AB7" s="370"/>
      <c r="AC7" s="370"/>
      <c r="AD7" s="370"/>
      <c r="AE7" s="370"/>
      <c r="AF7" s="370"/>
      <c r="AG7" s="370"/>
      <c r="AH7" s="370"/>
      <c r="AI7" s="370"/>
      <c r="AJ7" s="370"/>
      <c r="AK7" s="370"/>
      <c r="AL7" s="370"/>
      <c r="AM7" s="370"/>
      <c r="AN7" s="370"/>
      <c r="AO7" s="370"/>
      <c r="AP7" s="370"/>
      <c r="AQ7" s="370"/>
      <c r="AR7" s="370"/>
      <c r="AS7" s="370"/>
      <c r="AT7" s="370"/>
      <c r="AU7" s="370"/>
      <c r="AV7" s="370"/>
      <c r="AW7" s="370"/>
      <c r="AX7" s="370"/>
      <c r="AY7" s="370"/>
      <c r="AZ7" s="370"/>
      <c r="BA7" s="370"/>
      <c r="BB7" s="370"/>
      <c r="BC7" s="370"/>
      <c r="BD7" s="370"/>
      <c r="BE7" s="370"/>
      <c r="BF7" s="374">
        <v>690.44271132894642</v>
      </c>
      <c r="BG7" s="374">
        <v>719.5016457032948</v>
      </c>
      <c r="BH7" s="374">
        <v>764.0410171291486</v>
      </c>
      <c r="BI7" s="374">
        <v>838.94585151060733</v>
      </c>
      <c r="BJ7" s="374">
        <v>884.09676018630137</v>
      </c>
      <c r="BK7" s="374">
        <v>946.70173394029405</v>
      </c>
      <c r="BL7" s="374">
        <v>1008.8216511390754</v>
      </c>
      <c r="BM7" s="374">
        <v>1089.391707435587</v>
      </c>
      <c r="BN7" s="374">
        <v>1116.9218850251939</v>
      </c>
      <c r="BO7" s="374">
        <v>1205.3072554748342</v>
      </c>
      <c r="BP7" s="374">
        <v>1276.4214242752109</v>
      </c>
      <c r="BQ7" s="374">
        <v>1345.0133969573189</v>
      </c>
      <c r="BR7" s="374">
        <v>1579.4492598804859</v>
      </c>
      <c r="BS7" s="374">
        <v>1687.7597736974262</v>
      </c>
      <c r="BT7" s="374">
        <v>1745.3916532070889</v>
      </c>
      <c r="BU7" s="374">
        <v>1808.1107948590625</v>
      </c>
      <c r="BV7" s="374">
        <v>1944.9043992645175</v>
      </c>
      <c r="BW7" s="374">
        <v>2115.8948044660492</v>
      </c>
      <c r="BX7" s="374">
        <v>2246.64792346575</v>
      </c>
      <c r="BY7" s="374">
        <v>2444.3328611855545</v>
      </c>
      <c r="BZ7" s="374">
        <v>2865.2421316079099</v>
      </c>
      <c r="CA7" s="374">
        <v>3533.0199952885191</v>
      </c>
      <c r="CB7" s="374">
        <v>4108.2520633154791</v>
      </c>
      <c r="CC7" s="374">
        <v>4589.5735127766084</v>
      </c>
      <c r="CD7" s="374">
        <v>4983.9733333204422</v>
      </c>
      <c r="CE7" s="374">
        <v>5366.6038482882632</v>
      </c>
      <c r="CF7" s="375">
        <v>5724.7103336978362</v>
      </c>
    </row>
    <row r="8" spans="1:84" ht="15.6">
      <c r="A8" s="368"/>
      <c r="B8" s="376" t="s">
        <v>302</v>
      </c>
      <c r="C8" s="370"/>
      <c r="D8" s="370"/>
      <c r="E8" s="370"/>
      <c r="F8" s="370"/>
      <c r="G8" s="370"/>
      <c r="H8" s="370"/>
      <c r="I8" s="370"/>
      <c r="J8" s="370"/>
      <c r="K8" s="370"/>
      <c r="L8" s="370"/>
      <c r="M8" s="370"/>
      <c r="N8" s="370"/>
      <c r="O8" s="370"/>
      <c r="P8" s="370"/>
      <c r="Q8" s="370"/>
      <c r="R8" s="370"/>
      <c r="S8" s="370"/>
      <c r="T8" s="370"/>
      <c r="U8" s="370"/>
      <c r="V8" s="370"/>
      <c r="W8" s="370"/>
      <c r="X8" s="370"/>
      <c r="Y8" s="370"/>
      <c r="Z8" s="370"/>
      <c r="AA8" s="370"/>
      <c r="AB8" s="370"/>
      <c r="AC8" s="370"/>
      <c r="AD8" s="370"/>
      <c r="AE8" s="370"/>
      <c r="AF8" s="370"/>
      <c r="AG8" s="370"/>
      <c r="AH8" s="370"/>
      <c r="AI8" s="370"/>
      <c r="AJ8" s="370"/>
      <c r="AK8" s="370"/>
      <c r="AL8" s="370"/>
      <c r="AM8" s="370"/>
      <c r="AN8" s="370"/>
      <c r="AO8" s="370"/>
      <c r="AP8" s="370"/>
      <c r="AQ8" s="370"/>
      <c r="AR8" s="370"/>
      <c r="AS8" s="370"/>
      <c r="AT8" s="370"/>
      <c r="AU8" s="370"/>
      <c r="AV8" s="370"/>
      <c r="AW8" s="370"/>
      <c r="AX8" s="370"/>
      <c r="AY8" s="370"/>
      <c r="AZ8" s="370"/>
      <c r="BA8" s="370"/>
      <c r="BB8" s="370"/>
      <c r="BC8" s="370"/>
      <c r="BD8" s="370"/>
      <c r="BE8" s="370"/>
      <c r="BF8" s="374">
        <f>'Table 4 (i)'!BF8</f>
        <v>0</v>
      </c>
      <c r="BG8" s="374">
        <f>'Table 4 (i)'!BG8</f>
        <v>0</v>
      </c>
      <c r="BH8" s="374">
        <f>'Table 4 (i)'!BH8</f>
        <v>0</v>
      </c>
      <c r="BI8" s="374">
        <f>'Table 4 (i)'!BI8</f>
        <v>0</v>
      </c>
      <c r="BJ8" s="374">
        <f>'Table 4 (i)'!BJ8</f>
        <v>0</v>
      </c>
      <c r="BK8" s="374">
        <f>'Table 4 (i)'!BK8</f>
        <v>0</v>
      </c>
      <c r="BL8" s="374">
        <f>'Table 4 (i)'!BL8</f>
        <v>0</v>
      </c>
      <c r="BM8" s="374">
        <f>'Table 4 (i)'!BM8</f>
        <v>0</v>
      </c>
      <c r="BN8" s="374">
        <f>'Table 4 (i)'!BN8</f>
        <v>0</v>
      </c>
      <c r="BO8" s="374">
        <f>'Table 4 (i)'!BO8</f>
        <v>0</v>
      </c>
      <c r="BP8" s="374">
        <f>'Table 4 (i)'!BP8</f>
        <v>0</v>
      </c>
      <c r="BQ8" s="374">
        <f>'Table 4 (i)'!BQ8</f>
        <v>0</v>
      </c>
      <c r="BR8" s="374">
        <f>'Table 4 (i)'!BR8</f>
        <v>0</v>
      </c>
      <c r="BS8" s="374">
        <f>'Table 4 (i)'!BS8</f>
        <v>0</v>
      </c>
      <c r="BT8" s="374">
        <f>'Table 4 (i)'!BT8</f>
        <v>0</v>
      </c>
      <c r="BU8" s="374">
        <f>'Table 4 (i)'!BU8</f>
        <v>0</v>
      </c>
      <c r="BV8" s="374">
        <f>'Table 4 (i)'!BV8</f>
        <v>0</v>
      </c>
      <c r="BW8" s="374">
        <f>'Table 4 (i)'!BW8</f>
        <v>0</v>
      </c>
      <c r="BX8" s="374">
        <f>'Table 4 (i)'!BX8</f>
        <v>0</v>
      </c>
      <c r="BY8" s="374">
        <f>'Table 4 (i)'!BY8</f>
        <v>0</v>
      </c>
      <c r="BZ8" s="374">
        <f>'Table 4 (i)'!BZ8</f>
        <v>0</v>
      </c>
      <c r="CA8" s="374">
        <f>'Table 4 (i)'!CA8</f>
        <v>0</v>
      </c>
      <c r="CB8" s="374">
        <f>'Table 4 (i)'!CB8</f>
        <v>0</v>
      </c>
      <c r="CC8" s="374">
        <f>'Table 4 (i)'!CC8</f>
        <v>0</v>
      </c>
      <c r="CD8" s="374">
        <f>'Table 4 (i)'!CD8</f>
        <v>0</v>
      </c>
      <c r="CE8" s="374">
        <f>'Table 4 (i)'!CE8</f>
        <v>0</v>
      </c>
      <c r="CF8" s="375">
        <f>'Table 4 (i)'!CF8</f>
        <v>0</v>
      </c>
    </row>
    <row r="9" spans="1:84" ht="27" customHeight="1">
      <c r="A9" s="368"/>
      <c r="B9" s="373" t="s">
        <v>510</v>
      </c>
      <c r="C9" s="297"/>
      <c r="D9" s="297"/>
      <c r="E9" s="297"/>
      <c r="F9" s="297"/>
      <c r="G9" s="297"/>
      <c r="H9" s="297"/>
      <c r="I9" s="297"/>
      <c r="J9" s="297"/>
      <c r="K9" s="297"/>
      <c r="L9" s="297"/>
      <c r="M9" s="297"/>
      <c r="N9" s="297"/>
      <c r="O9" s="297"/>
      <c r="P9" s="297"/>
      <c r="Q9" s="297"/>
      <c r="R9" s="297"/>
      <c r="S9" s="297"/>
      <c r="T9" s="297"/>
      <c r="U9" s="297"/>
      <c r="V9" s="297"/>
      <c r="W9" s="297"/>
      <c r="X9" s="297"/>
      <c r="Y9" s="297"/>
      <c r="Z9" s="297"/>
      <c r="AA9" s="297"/>
      <c r="AB9" s="297"/>
      <c r="AC9" s="297"/>
      <c r="AD9" s="297"/>
      <c r="AE9" s="297"/>
      <c r="AF9" s="297"/>
      <c r="AG9" s="297"/>
      <c r="AH9" s="297"/>
      <c r="AI9" s="297"/>
      <c r="AJ9" s="297"/>
      <c r="AK9" s="297"/>
      <c r="AL9" s="297"/>
      <c r="AM9" s="297"/>
      <c r="AN9" s="297"/>
      <c r="AO9" s="297"/>
      <c r="AP9" s="297"/>
      <c r="AQ9" s="297"/>
      <c r="AR9" s="297"/>
      <c r="AS9" s="297"/>
      <c r="AT9" s="297"/>
      <c r="AU9" s="297"/>
      <c r="AV9" s="297"/>
      <c r="AW9" s="297"/>
      <c r="AX9" s="297"/>
      <c r="AY9" s="297"/>
      <c r="AZ9" s="297"/>
      <c r="BA9" s="297"/>
      <c r="BB9" s="297"/>
      <c r="BC9" s="297"/>
      <c r="BD9" s="297"/>
      <c r="BE9" s="297"/>
      <c r="BF9" s="374">
        <f>'Table 4 (i)'!BF9</f>
        <v>868.03</v>
      </c>
      <c r="BG9" s="374">
        <f>'Table 4 (i)'!BG9</f>
        <v>922.62299999999993</v>
      </c>
      <c r="BH9" s="374">
        <f>'Table 4 (i)'!BH9</f>
        <v>856.60963625524721</v>
      </c>
      <c r="BI9" s="374">
        <f>'Table 4 (i)'!BI9</f>
        <v>673.628566324448</v>
      </c>
      <c r="BJ9" s="374">
        <f>'Table 4 (i)'!BJ9</f>
        <v>564.70191029355726</v>
      </c>
      <c r="BK9" s="374">
        <f>'Table 4 (i)'!BK9</f>
        <v>476.19491880731556</v>
      </c>
      <c r="BL9" s="374">
        <f>'Table 4 (i)'!BL9</f>
        <v>417.08510670184251</v>
      </c>
      <c r="BM9" s="374">
        <f>'Table 4 (i)'!BM9</f>
        <v>302.41702124496578</v>
      </c>
      <c r="BN9" s="374">
        <f>'Table 4 (i)'!BN9</f>
        <v>0</v>
      </c>
      <c r="BO9" s="374">
        <f>'Table 4 (i)'!BO9</f>
        <v>0</v>
      </c>
      <c r="BP9" s="374">
        <f>'Table 4 (i)'!BP9</f>
        <v>0</v>
      </c>
      <c r="BQ9" s="374">
        <f>'Table 4 (i)'!BQ9</f>
        <v>0</v>
      </c>
      <c r="BR9" s="374">
        <f>'Table 4 (i)'!BR9</f>
        <v>0</v>
      </c>
      <c r="BS9" s="374">
        <f>'Table 4 (i)'!BS9</f>
        <v>0</v>
      </c>
      <c r="BT9" s="374">
        <f>'Table 4 (i)'!BT9</f>
        <v>0</v>
      </c>
      <c r="BU9" s="374">
        <f>'Table 4 (i)'!BU9</f>
        <v>0</v>
      </c>
      <c r="BV9" s="374">
        <f>'Table 4 (i)'!BV9</f>
        <v>0</v>
      </c>
      <c r="BW9" s="374">
        <f>'Table 4 (i)'!BW9</f>
        <v>0</v>
      </c>
      <c r="BX9" s="374">
        <f>'Table 4 (i)'!BX9</f>
        <v>0</v>
      </c>
      <c r="BY9" s="374">
        <f>'Table 4 (i)'!BY9</f>
        <v>0</v>
      </c>
      <c r="BZ9" s="374">
        <f>'Table 4 (i)'!BZ9</f>
        <v>0</v>
      </c>
      <c r="CA9" s="374">
        <f>'Table 4 (i)'!CA9</f>
        <v>0</v>
      </c>
      <c r="CB9" s="374">
        <f>'Table 4 (i)'!CB9</f>
        <v>0</v>
      </c>
      <c r="CC9" s="374">
        <f>'Table 4 (i)'!CC9</f>
        <v>0</v>
      </c>
      <c r="CD9" s="374">
        <f>'Table 4 (i)'!CD9</f>
        <v>0</v>
      </c>
      <c r="CE9" s="374">
        <f>'Table 4 (i)'!CE9</f>
        <v>0</v>
      </c>
      <c r="CF9" s="375">
        <f>'Table 4 (i)'!CF9</f>
        <v>0</v>
      </c>
    </row>
    <row r="10" spans="1:84" ht="27" customHeight="1">
      <c r="A10" s="368"/>
      <c r="B10" s="369" t="s">
        <v>511</v>
      </c>
      <c r="C10" s="370"/>
      <c r="D10" s="370"/>
      <c r="E10" s="370"/>
      <c r="F10" s="370"/>
      <c r="G10" s="370"/>
      <c r="H10" s="370"/>
      <c r="I10" s="370"/>
      <c r="J10" s="370"/>
      <c r="K10" s="370"/>
      <c r="L10" s="370"/>
      <c r="M10" s="370"/>
      <c r="N10" s="370"/>
      <c r="O10" s="370"/>
      <c r="P10" s="370"/>
      <c r="Q10" s="370"/>
      <c r="R10" s="370"/>
      <c r="S10" s="370"/>
      <c r="T10" s="370"/>
      <c r="U10" s="370"/>
      <c r="V10" s="370"/>
      <c r="W10" s="370"/>
      <c r="X10" s="370"/>
      <c r="Y10" s="370"/>
      <c r="Z10" s="370"/>
      <c r="AA10" s="370"/>
      <c r="AB10" s="370"/>
      <c r="AC10" s="370"/>
      <c r="AD10" s="370"/>
      <c r="AE10" s="370"/>
      <c r="AF10" s="370"/>
      <c r="AG10" s="370"/>
      <c r="AH10" s="370"/>
      <c r="AI10" s="370"/>
      <c r="AJ10" s="370"/>
      <c r="AK10" s="370"/>
      <c r="AL10" s="370"/>
      <c r="AM10" s="370"/>
      <c r="AN10" s="370"/>
      <c r="AO10" s="370"/>
      <c r="AP10" s="370"/>
      <c r="AQ10" s="370"/>
      <c r="AR10" s="370"/>
      <c r="AS10" s="370"/>
      <c r="AT10" s="370"/>
      <c r="AU10" s="370"/>
      <c r="AV10" s="370"/>
      <c r="AW10" s="370"/>
      <c r="AX10" s="370"/>
      <c r="AY10" s="370"/>
      <c r="AZ10" s="370"/>
      <c r="BA10" s="370"/>
      <c r="BB10" s="370"/>
      <c r="BC10" s="370"/>
      <c r="BD10" s="370"/>
      <c r="BE10" s="370"/>
      <c r="BF10" s="371">
        <f>SUM(BF11,BF16,BF24,BF28,BF32)</f>
        <v>19659.053008120678</v>
      </c>
      <c r="BG10" s="371">
        <f t="shared" ref="BG10:CF10" si="3">SUM(BG11,BG16,BG24,BG28,BG32)</f>
        <v>20069.24281792323</v>
      </c>
      <c r="BH10" s="371">
        <f t="shared" si="3"/>
        <v>20231.581868955371</v>
      </c>
      <c r="BI10" s="371">
        <f t="shared" si="3"/>
        <v>20692.431997804415</v>
      </c>
      <c r="BJ10" s="371">
        <f t="shared" si="3"/>
        <v>21282.449134728282</v>
      </c>
      <c r="BK10" s="371">
        <f t="shared" si="3"/>
        <v>22478.324043280911</v>
      </c>
      <c r="BL10" s="371">
        <f t="shared" si="3"/>
        <v>23770.718089927646</v>
      </c>
      <c r="BM10" s="371">
        <f t="shared" si="3"/>
        <v>25785.747139970081</v>
      </c>
      <c r="BN10" s="371">
        <f t="shared" si="3"/>
        <v>26921.397773793102</v>
      </c>
      <c r="BO10" s="371">
        <f t="shared" si="3"/>
        <v>28085.987635239009</v>
      </c>
      <c r="BP10" s="371">
        <f t="shared" si="3"/>
        <v>29265.566740182679</v>
      </c>
      <c r="BQ10" s="371">
        <f t="shared" si="3"/>
        <v>29986.126772390176</v>
      </c>
      <c r="BR10" s="371">
        <f t="shared" si="3"/>
        <v>32387.567833275803</v>
      </c>
      <c r="BS10" s="371">
        <f t="shared" si="3"/>
        <v>34725.429732734134</v>
      </c>
      <c r="BT10" s="371">
        <f t="shared" si="3"/>
        <v>35588.61237656005</v>
      </c>
      <c r="BU10" s="371">
        <f t="shared" si="3"/>
        <v>37634.0368115655</v>
      </c>
      <c r="BV10" s="371">
        <f t="shared" si="3"/>
        <v>38976.462952046139</v>
      </c>
      <c r="BW10" s="371">
        <f t="shared" si="3"/>
        <v>41255.262726867979</v>
      </c>
      <c r="BX10" s="371">
        <f t="shared" si="3"/>
        <v>45280.109895139693</v>
      </c>
      <c r="BY10" s="371">
        <f t="shared" si="3"/>
        <v>48988.605815044393</v>
      </c>
      <c r="BZ10" s="371">
        <f t="shared" si="3"/>
        <v>53113.238878859302</v>
      </c>
      <c r="CA10" s="371">
        <f t="shared" si="3"/>
        <v>61466.555093728821</v>
      </c>
      <c r="CB10" s="371">
        <f t="shared" si="3"/>
        <v>69853.040664171116</v>
      </c>
      <c r="CC10" s="371">
        <f t="shared" si="3"/>
        <v>74719.353581106683</v>
      </c>
      <c r="CD10" s="371">
        <f t="shared" si="3"/>
        <v>78354.366350060955</v>
      </c>
      <c r="CE10" s="371">
        <f t="shared" si="3"/>
        <v>82125.005160631408</v>
      </c>
      <c r="CF10" s="372">
        <f t="shared" si="3"/>
        <v>85315.133298527231</v>
      </c>
    </row>
    <row r="11" spans="1:84" ht="27" customHeight="1">
      <c r="A11" s="368"/>
      <c r="B11" s="373" t="s">
        <v>478</v>
      </c>
      <c r="C11" s="370"/>
      <c r="D11" s="370"/>
      <c r="E11" s="370"/>
      <c r="F11" s="370"/>
      <c r="G11" s="370"/>
      <c r="H11" s="370"/>
      <c r="I11" s="370"/>
      <c r="J11" s="370"/>
      <c r="K11" s="370"/>
      <c r="L11" s="370"/>
      <c r="M11" s="370"/>
      <c r="N11" s="370"/>
      <c r="O11" s="370"/>
      <c r="P11" s="370"/>
      <c r="Q11" s="370"/>
      <c r="R11" s="370"/>
      <c r="S11" s="370"/>
      <c r="T11" s="370"/>
      <c r="U11" s="370"/>
      <c r="V11" s="370"/>
      <c r="W11" s="370"/>
      <c r="X11" s="370"/>
      <c r="Y11" s="370"/>
      <c r="Z11" s="370"/>
      <c r="AA11" s="370"/>
      <c r="AB11" s="370"/>
      <c r="AC11" s="370"/>
      <c r="AD11" s="370"/>
      <c r="AE11" s="370"/>
      <c r="AF11" s="370"/>
      <c r="AG11" s="370"/>
      <c r="AH11" s="370"/>
      <c r="AI11" s="370"/>
      <c r="AJ11" s="370"/>
      <c r="AK11" s="370"/>
      <c r="AL11" s="370"/>
      <c r="AM11" s="370"/>
      <c r="AN11" s="370"/>
      <c r="AO11" s="370"/>
      <c r="AP11" s="370"/>
      <c r="AQ11" s="370"/>
      <c r="AR11" s="370"/>
      <c r="AS11" s="370"/>
      <c r="AT11" s="370"/>
      <c r="AU11" s="370"/>
      <c r="AV11" s="370"/>
      <c r="AW11" s="370"/>
      <c r="AX11" s="370"/>
      <c r="AY11" s="370"/>
      <c r="AZ11" s="370"/>
      <c r="BA11" s="370"/>
      <c r="BB11" s="370"/>
      <c r="BC11" s="370"/>
      <c r="BD11" s="370"/>
      <c r="BE11" s="370"/>
      <c r="BF11" s="374">
        <f>SUM(BF12:BF15)</f>
        <v>3641.5379099401962</v>
      </c>
      <c r="BG11" s="374">
        <f t="shared" ref="BG11:CF11" si="4">SUM(BG12:BG15)</f>
        <v>3890.11364018431</v>
      </c>
      <c r="BH11" s="374">
        <f t="shared" si="4"/>
        <v>4100.1361486294327</v>
      </c>
      <c r="BI11" s="374">
        <f t="shared" si="4"/>
        <v>4310.5608358417931</v>
      </c>
      <c r="BJ11" s="374">
        <f t="shared" si="4"/>
        <v>4533.4127638656182</v>
      </c>
      <c r="BK11" s="374">
        <f t="shared" si="4"/>
        <v>4839.3143338426762</v>
      </c>
      <c r="BL11" s="374">
        <f t="shared" si="4"/>
        <v>5132.982673631238</v>
      </c>
      <c r="BM11" s="374">
        <f t="shared" si="4"/>
        <v>5557.4345230168747</v>
      </c>
      <c r="BN11" s="374">
        <f t="shared" si="4"/>
        <v>5721.5747131716143</v>
      </c>
      <c r="BO11" s="374">
        <f t="shared" si="4"/>
        <v>6125.1762274429184</v>
      </c>
      <c r="BP11" s="374">
        <f t="shared" si="4"/>
        <v>6597.0119943779046</v>
      </c>
      <c r="BQ11" s="374">
        <f t="shared" si="4"/>
        <v>6831.8506630557558</v>
      </c>
      <c r="BR11" s="374">
        <f t="shared" si="4"/>
        <v>7587.3538921282552</v>
      </c>
      <c r="BS11" s="374">
        <f t="shared" si="4"/>
        <v>8484.8090234002084</v>
      </c>
      <c r="BT11" s="374">
        <f t="shared" si="4"/>
        <v>8797.7111049469349</v>
      </c>
      <c r="BU11" s="374">
        <f t="shared" si="4"/>
        <v>10057.134272566091</v>
      </c>
      <c r="BV11" s="374">
        <f t="shared" si="4"/>
        <v>10672.125937390241</v>
      </c>
      <c r="BW11" s="374">
        <f t="shared" si="4"/>
        <v>11407.476628953969</v>
      </c>
      <c r="BX11" s="374">
        <f t="shared" si="4"/>
        <v>12679.305169672172</v>
      </c>
      <c r="BY11" s="374">
        <f t="shared" si="4"/>
        <v>13722.746986503194</v>
      </c>
      <c r="BZ11" s="374">
        <f t="shared" si="4"/>
        <v>15715.231590425787</v>
      </c>
      <c r="CA11" s="374">
        <f t="shared" si="4"/>
        <v>18766.338122737274</v>
      </c>
      <c r="CB11" s="374">
        <f t="shared" si="4"/>
        <v>21787.26536975005</v>
      </c>
      <c r="CC11" s="374">
        <f t="shared" si="4"/>
        <v>23894.46527104254</v>
      </c>
      <c r="CD11" s="374">
        <f t="shared" si="4"/>
        <v>25664.849516325507</v>
      </c>
      <c r="CE11" s="374">
        <f t="shared" si="4"/>
        <v>27608.772596842478</v>
      </c>
      <c r="CF11" s="375">
        <f t="shared" si="4"/>
        <v>29035.165090294129</v>
      </c>
    </row>
    <row r="12" spans="1:84" ht="15.6">
      <c r="A12" s="368"/>
      <c r="B12" s="376" t="s">
        <v>266</v>
      </c>
      <c r="C12" s="370"/>
      <c r="D12" s="370"/>
      <c r="E12" s="370"/>
      <c r="F12" s="370"/>
      <c r="G12" s="370"/>
      <c r="H12" s="370"/>
      <c r="I12" s="370"/>
      <c r="J12" s="370"/>
      <c r="K12" s="370"/>
      <c r="L12" s="370"/>
      <c r="M12" s="370"/>
      <c r="N12" s="370"/>
      <c r="O12" s="370"/>
      <c r="P12" s="370"/>
      <c r="Q12" s="370"/>
      <c r="R12" s="370"/>
      <c r="S12" s="370"/>
      <c r="T12" s="370"/>
      <c r="U12" s="370"/>
      <c r="V12" s="370"/>
      <c r="W12" s="370"/>
      <c r="X12" s="370"/>
      <c r="Y12" s="370"/>
      <c r="Z12" s="370"/>
      <c r="AA12" s="370"/>
      <c r="AB12" s="370"/>
      <c r="AC12" s="370"/>
      <c r="AD12" s="370"/>
      <c r="AE12" s="370"/>
      <c r="AF12" s="370"/>
      <c r="AG12" s="370"/>
      <c r="AH12" s="370"/>
      <c r="AI12" s="370"/>
      <c r="AJ12" s="370"/>
      <c r="AK12" s="370"/>
      <c r="AL12" s="370"/>
      <c r="AM12" s="370"/>
      <c r="AN12" s="370"/>
      <c r="AO12" s="370"/>
      <c r="AP12" s="370"/>
      <c r="AQ12" s="370"/>
      <c r="AR12" s="370"/>
      <c r="AS12" s="370"/>
      <c r="AT12" s="370"/>
      <c r="AU12" s="370"/>
      <c r="AV12" s="370"/>
      <c r="AW12" s="370"/>
      <c r="AX12" s="370"/>
      <c r="AY12" s="370"/>
      <c r="AZ12" s="370"/>
      <c r="BA12" s="370"/>
      <c r="BB12" s="370"/>
      <c r="BC12" s="370"/>
      <c r="BD12" s="370"/>
      <c r="BE12" s="370"/>
      <c r="BF12" s="374">
        <f>'Table 4 (i)'!BF12</f>
        <v>0</v>
      </c>
      <c r="BG12" s="374">
        <f>'Table 4 (i)'!BG12</f>
        <v>0</v>
      </c>
      <c r="BH12" s="374">
        <f>'Table 4 (i)'!BH12</f>
        <v>0</v>
      </c>
      <c r="BI12" s="374">
        <f>'Table 4 (i)'!BI12</f>
        <v>0</v>
      </c>
      <c r="BJ12" s="374">
        <f>'Table 4 (i)'!BJ12</f>
        <v>0</v>
      </c>
      <c r="BK12" s="374">
        <f>'Table 4 (i)'!BK12</f>
        <v>0</v>
      </c>
      <c r="BL12" s="374">
        <f>'Table 4 (i)'!BL12</f>
        <v>0</v>
      </c>
      <c r="BM12" s="374">
        <f>'Table 4 (i)'!BM12</f>
        <v>0</v>
      </c>
      <c r="BN12" s="374">
        <f>'Table 4 (i)'!BN12</f>
        <v>0</v>
      </c>
      <c r="BO12" s="374">
        <f>'Table 4 (i)'!BO12</f>
        <v>0</v>
      </c>
      <c r="BP12" s="374">
        <f>'Table 4 (i)'!BP12</f>
        <v>0</v>
      </c>
      <c r="BQ12" s="374">
        <f>'Table 4 (i)'!BQ12</f>
        <v>4.7691617500000003</v>
      </c>
      <c r="BR12" s="374">
        <f>'Table 4 (i)'!BR12</f>
        <v>6.040064700000003</v>
      </c>
      <c r="BS12" s="374">
        <f>'Table 4 (i)'!BS12</f>
        <v>6.9357352999999913</v>
      </c>
      <c r="BT12" s="374">
        <f>'Table 4 (i)'!BT12</f>
        <v>7.3484010500000174</v>
      </c>
      <c r="BU12" s="374">
        <f>'Table 4 (i)'!BU12</f>
        <v>8.2211221899999884</v>
      </c>
      <c r="BV12" s="374">
        <f>'Table 4 (i)'!BV12</f>
        <v>9.1482867099999936</v>
      </c>
      <c r="BW12" s="374">
        <f>'Table 4 (i)'!BW12</f>
        <v>10.039949220000004</v>
      </c>
      <c r="BX12" s="374">
        <f>'Table 4 (i)'!BX12</f>
        <v>10.679680190000003</v>
      </c>
      <c r="BY12" s="374">
        <f>'Table 4 (i)'!BY12</f>
        <v>12.88883869999999</v>
      </c>
      <c r="BZ12" s="374">
        <f>'Table 4 (i)'!BZ12</f>
        <v>16.58689783000003</v>
      </c>
      <c r="CA12" s="374">
        <f>'Table 4 (i)'!CA12</f>
        <v>19.842678718337968</v>
      </c>
      <c r="CB12" s="374">
        <f>'Table 4 (i)'!CB12</f>
        <v>24.300963665894031</v>
      </c>
      <c r="CC12" s="374">
        <f>'Table 4 (i)'!CC12</f>
        <v>27.59036847724494</v>
      </c>
      <c r="CD12" s="374">
        <f>'Table 4 (i)'!CD12</f>
        <v>30.557178619205793</v>
      </c>
      <c r="CE12" s="374">
        <f>'Table 4 (i)'!CE12</f>
        <v>33.638046206287001</v>
      </c>
      <c r="CF12" s="375">
        <f>'Table 4 (i)'!CF12</f>
        <v>36.750429641449031</v>
      </c>
    </row>
    <row r="13" spans="1:84" ht="15.6">
      <c r="A13" s="368"/>
      <c r="B13" s="376" t="s">
        <v>278</v>
      </c>
      <c r="C13" s="370"/>
      <c r="D13" s="370"/>
      <c r="E13" s="370"/>
      <c r="F13" s="370"/>
      <c r="G13" s="370"/>
      <c r="H13" s="370"/>
      <c r="I13" s="370"/>
      <c r="J13" s="370"/>
      <c r="K13" s="370"/>
      <c r="L13" s="370"/>
      <c r="M13" s="370"/>
      <c r="N13" s="370"/>
      <c r="O13" s="370"/>
      <c r="P13" s="370"/>
      <c r="Q13" s="370"/>
      <c r="R13" s="370"/>
      <c r="S13" s="370"/>
      <c r="T13" s="370"/>
      <c r="U13" s="370"/>
      <c r="V13" s="370"/>
      <c r="W13" s="370"/>
      <c r="X13" s="370"/>
      <c r="Y13" s="370"/>
      <c r="Z13" s="370"/>
      <c r="AA13" s="370"/>
      <c r="AB13" s="370"/>
      <c r="AC13" s="370"/>
      <c r="AD13" s="370"/>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70"/>
      <c r="BC13" s="370"/>
      <c r="BD13" s="370"/>
      <c r="BE13" s="370"/>
      <c r="BF13" s="374">
        <v>3641.5379099401962</v>
      </c>
      <c r="BG13" s="374">
        <v>3890.11364018431</v>
      </c>
      <c r="BH13" s="374">
        <v>4100.1361486294327</v>
      </c>
      <c r="BI13" s="374">
        <v>4310.5608358417931</v>
      </c>
      <c r="BJ13" s="374">
        <v>4533.4127638656182</v>
      </c>
      <c r="BK13" s="374">
        <v>4839.3143338426762</v>
      </c>
      <c r="BL13" s="374">
        <v>5132.982673631238</v>
      </c>
      <c r="BM13" s="374">
        <v>5557.4345230168747</v>
      </c>
      <c r="BN13" s="374">
        <v>5721.5747131716143</v>
      </c>
      <c r="BO13" s="374">
        <v>6125.1762274429184</v>
      </c>
      <c r="BP13" s="374">
        <v>6597.0119943779046</v>
      </c>
      <c r="BQ13" s="374">
        <v>6700.412940741121</v>
      </c>
      <c r="BR13" s="374">
        <v>6294.5363299336168</v>
      </c>
      <c r="BS13" s="374">
        <v>5903.5656643476623</v>
      </c>
      <c r="BT13" s="374">
        <v>4564.9075582310525</v>
      </c>
      <c r="BU13" s="374">
        <v>3153.3106247293254</v>
      </c>
      <c r="BV13" s="374">
        <v>2154.972465716899</v>
      </c>
      <c r="BW13" s="374">
        <v>1378.0977133198362</v>
      </c>
      <c r="BX13" s="374">
        <v>873.41337663624756</v>
      </c>
      <c r="BY13" s="374">
        <v>803.9967379979422</v>
      </c>
      <c r="BZ13" s="374">
        <v>771.80190213554874</v>
      </c>
      <c r="CA13" s="374">
        <v>785.69197144159648</v>
      </c>
      <c r="CB13" s="374">
        <v>770.13899205897508</v>
      </c>
      <c r="CC13" s="374">
        <v>735.14169757146715</v>
      </c>
      <c r="CD13" s="374">
        <v>688.98302156483044</v>
      </c>
      <c r="CE13" s="374">
        <v>658.65915272281643</v>
      </c>
      <c r="CF13" s="375">
        <v>541.62921241615936</v>
      </c>
    </row>
    <row r="14" spans="1:84" ht="15.6">
      <c r="A14" s="368"/>
      <c r="B14" s="376" t="s">
        <v>302</v>
      </c>
      <c r="C14" s="370"/>
      <c r="D14" s="370"/>
      <c r="E14" s="370"/>
      <c r="F14" s="370"/>
      <c r="G14" s="370"/>
      <c r="H14" s="370"/>
      <c r="I14" s="370"/>
      <c r="J14" s="370"/>
      <c r="K14" s="370"/>
      <c r="L14" s="370"/>
      <c r="M14" s="370"/>
      <c r="N14" s="370"/>
      <c r="O14" s="370"/>
      <c r="P14" s="370"/>
      <c r="Q14" s="370"/>
      <c r="R14" s="370"/>
      <c r="S14" s="370"/>
      <c r="T14" s="370"/>
      <c r="U14" s="370"/>
      <c r="V14" s="370"/>
      <c r="W14" s="370"/>
      <c r="X14" s="370"/>
      <c r="Y14" s="370"/>
      <c r="Z14" s="370"/>
      <c r="AA14" s="370"/>
      <c r="AB14" s="370"/>
      <c r="AC14" s="370"/>
      <c r="AD14" s="370"/>
      <c r="AE14" s="370"/>
      <c r="AF14" s="370"/>
      <c r="AG14" s="370"/>
      <c r="AH14" s="370"/>
      <c r="AI14" s="370"/>
      <c r="AJ14" s="370"/>
      <c r="AK14" s="370"/>
      <c r="AL14" s="370"/>
      <c r="AM14" s="370"/>
      <c r="AN14" s="370"/>
      <c r="AO14" s="370"/>
      <c r="AP14" s="370"/>
      <c r="AQ14" s="370"/>
      <c r="AR14" s="370"/>
      <c r="AS14" s="370"/>
      <c r="AT14" s="370"/>
      <c r="AU14" s="370"/>
      <c r="AV14" s="370"/>
      <c r="AW14" s="370"/>
      <c r="AX14" s="370"/>
      <c r="AY14" s="370"/>
      <c r="AZ14" s="370"/>
      <c r="BA14" s="370"/>
      <c r="BB14" s="370"/>
      <c r="BC14" s="370"/>
      <c r="BD14" s="370"/>
      <c r="BE14" s="370"/>
      <c r="BF14" s="374">
        <f>'Table 4 (i)'!BF14</f>
        <v>0</v>
      </c>
      <c r="BG14" s="374">
        <f>'Table 4 (i)'!BG14</f>
        <v>0</v>
      </c>
      <c r="BH14" s="374">
        <f>'Table 4 (i)'!BH14</f>
        <v>0</v>
      </c>
      <c r="BI14" s="374">
        <f>'Table 4 (i)'!BI14</f>
        <v>0</v>
      </c>
      <c r="BJ14" s="374">
        <f>'Table 4 (i)'!BJ14</f>
        <v>0</v>
      </c>
      <c r="BK14" s="374">
        <f>'Table 4 (i)'!BK14</f>
        <v>0</v>
      </c>
      <c r="BL14" s="374">
        <f>'Table 4 (i)'!BL14</f>
        <v>0</v>
      </c>
      <c r="BM14" s="374">
        <f>'Table 4 (i)'!BM14</f>
        <v>0</v>
      </c>
      <c r="BN14" s="374">
        <f>'Table 4 (i)'!BN14</f>
        <v>0</v>
      </c>
      <c r="BO14" s="374">
        <f>'Table 4 (i)'!BO14</f>
        <v>0</v>
      </c>
      <c r="BP14" s="374">
        <f>'Table 4 (i)'!BP14</f>
        <v>0</v>
      </c>
      <c r="BQ14" s="374">
        <f>'Table 4 (i)'!BQ14</f>
        <v>0</v>
      </c>
      <c r="BR14" s="374">
        <f>'Table 4 (i)'!BR14</f>
        <v>0</v>
      </c>
      <c r="BS14" s="374">
        <f>'Table 4 (i)'!BS14</f>
        <v>0</v>
      </c>
      <c r="BT14" s="374">
        <f>'Table 4 (i)'!BT14</f>
        <v>0</v>
      </c>
      <c r="BU14" s="374">
        <f>'Table 4 (i)'!BU14</f>
        <v>0</v>
      </c>
      <c r="BV14" s="374">
        <f>'Table 4 (i)'!BV14</f>
        <v>0</v>
      </c>
      <c r="BW14" s="374">
        <f>'Table 4 (i)'!BW14</f>
        <v>0</v>
      </c>
      <c r="BX14" s="374">
        <f>'Table 4 (i)'!BX14</f>
        <v>0</v>
      </c>
      <c r="BY14" s="374">
        <f>'Table 4 (i)'!BY14</f>
        <v>0</v>
      </c>
      <c r="BZ14" s="374">
        <f>'Table 4 (i)'!BZ14</f>
        <v>0</v>
      </c>
      <c r="CA14" s="374">
        <f>'Table 4 (i)'!CA14</f>
        <v>0</v>
      </c>
      <c r="CB14" s="374">
        <f>'Table 4 (i)'!CB14</f>
        <v>0</v>
      </c>
      <c r="CC14" s="374">
        <f>'Table 4 (i)'!CC14</f>
        <v>0</v>
      </c>
      <c r="CD14" s="374">
        <f>'Table 4 (i)'!CD14</f>
        <v>0</v>
      </c>
      <c r="CE14" s="374">
        <f>'Table 4 (i)'!CE14</f>
        <v>0</v>
      </c>
      <c r="CF14" s="375">
        <f>'Table 4 (i)'!CF14</f>
        <v>0</v>
      </c>
    </row>
    <row r="15" spans="1:84" ht="15.6">
      <c r="A15" s="368"/>
      <c r="B15" s="376" t="s">
        <v>309</v>
      </c>
      <c r="C15" s="370"/>
      <c r="D15" s="370"/>
      <c r="E15" s="370"/>
      <c r="F15" s="370"/>
      <c r="G15" s="370"/>
      <c r="H15" s="370"/>
      <c r="I15" s="370"/>
      <c r="J15" s="370"/>
      <c r="K15" s="370"/>
      <c r="L15" s="370"/>
      <c r="M15" s="370"/>
      <c r="N15" s="370"/>
      <c r="O15" s="370"/>
      <c r="P15" s="370"/>
      <c r="Q15" s="370"/>
      <c r="R15" s="370"/>
      <c r="S15" s="370"/>
      <c r="T15" s="370"/>
      <c r="U15" s="370"/>
      <c r="V15" s="370"/>
      <c r="W15" s="370"/>
      <c r="X15" s="370"/>
      <c r="Y15" s="370"/>
      <c r="Z15" s="370"/>
      <c r="AA15" s="370"/>
      <c r="AB15" s="370"/>
      <c r="AC15" s="370"/>
      <c r="AD15" s="370"/>
      <c r="AE15" s="370"/>
      <c r="AF15" s="370"/>
      <c r="AG15" s="370"/>
      <c r="AH15" s="370"/>
      <c r="AI15" s="370"/>
      <c r="AJ15" s="370"/>
      <c r="AK15" s="370"/>
      <c r="AL15" s="370"/>
      <c r="AM15" s="370"/>
      <c r="AN15" s="370"/>
      <c r="AO15" s="370"/>
      <c r="AP15" s="370"/>
      <c r="AQ15" s="370"/>
      <c r="AR15" s="370"/>
      <c r="AS15" s="370"/>
      <c r="AT15" s="370"/>
      <c r="AU15" s="370"/>
      <c r="AV15" s="370"/>
      <c r="AW15" s="370"/>
      <c r="AX15" s="370"/>
      <c r="AY15" s="370"/>
      <c r="AZ15" s="370"/>
      <c r="BA15" s="370"/>
      <c r="BB15" s="370"/>
      <c r="BC15" s="370"/>
      <c r="BD15" s="370"/>
      <c r="BE15" s="370"/>
      <c r="BF15" s="374" t="s">
        <v>521</v>
      </c>
      <c r="BG15" s="374" t="s">
        <v>521</v>
      </c>
      <c r="BH15" s="374" t="s">
        <v>521</v>
      </c>
      <c r="BI15" s="374" t="s">
        <v>521</v>
      </c>
      <c r="BJ15" s="374" t="s">
        <v>521</v>
      </c>
      <c r="BK15" s="374" t="s">
        <v>521</v>
      </c>
      <c r="BL15" s="374" t="s">
        <v>521</v>
      </c>
      <c r="BM15" s="374" t="s">
        <v>521</v>
      </c>
      <c r="BN15" s="374" t="s">
        <v>521</v>
      </c>
      <c r="BO15" s="374" t="s">
        <v>521</v>
      </c>
      <c r="BP15" s="374" t="s">
        <v>521</v>
      </c>
      <c r="BQ15" s="374">
        <v>126.66856056463428</v>
      </c>
      <c r="BR15" s="374">
        <v>1286.7774974946387</v>
      </c>
      <c r="BS15" s="374">
        <v>2574.3076237525456</v>
      </c>
      <c r="BT15" s="374">
        <v>4225.4551456658819</v>
      </c>
      <c r="BU15" s="374">
        <v>6895.6025256467647</v>
      </c>
      <c r="BV15" s="374">
        <v>8508.0051849633419</v>
      </c>
      <c r="BW15" s="374">
        <v>10019.338966414134</v>
      </c>
      <c r="BX15" s="374">
        <v>11795.212112845924</v>
      </c>
      <c r="BY15" s="374">
        <v>12905.861409805253</v>
      </c>
      <c r="BZ15" s="374">
        <v>14926.842790460238</v>
      </c>
      <c r="CA15" s="374">
        <v>17960.80347257734</v>
      </c>
      <c r="CB15" s="374">
        <v>20992.825414025181</v>
      </c>
      <c r="CC15" s="374">
        <v>23131.733204993827</v>
      </c>
      <c r="CD15" s="374">
        <v>24945.309316141469</v>
      </c>
      <c r="CE15" s="374">
        <v>26916.475397913375</v>
      </c>
      <c r="CF15" s="375">
        <v>28456.785448236522</v>
      </c>
    </row>
    <row r="16" spans="1:84" ht="27" customHeight="1">
      <c r="A16" s="368"/>
      <c r="B16" s="373" t="s">
        <v>479</v>
      </c>
      <c r="C16" s="370"/>
      <c r="D16" s="370"/>
      <c r="E16" s="370"/>
      <c r="F16" s="370"/>
      <c r="G16" s="370"/>
      <c r="H16" s="370"/>
      <c r="I16" s="370"/>
      <c r="J16" s="370"/>
      <c r="K16" s="370"/>
      <c r="L16" s="370"/>
      <c r="M16" s="370"/>
      <c r="N16" s="370"/>
      <c r="O16" s="370"/>
      <c r="P16" s="370"/>
      <c r="Q16" s="370"/>
      <c r="R16" s="370"/>
      <c r="S16" s="370"/>
      <c r="T16" s="370"/>
      <c r="U16" s="370"/>
      <c r="V16" s="370"/>
      <c r="W16" s="370"/>
      <c r="X16" s="370"/>
      <c r="Y16" s="370"/>
      <c r="Z16" s="370"/>
      <c r="AA16" s="370"/>
      <c r="AB16" s="370"/>
      <c r="AC16" s="370"/>
      <c r="AD16" s="370"/>
      <c r="AE16" s="370"/>
      <c r="AF16" s="370"/>
      <c r="AG16" s="370"/>
      <c r="AH16" s="370"/>
      <c r="AI16" s="370"/>
      <c r="AJ16" s="370"/>
      <c r="AK16" s="370"/>
      <c r="AL16" s="370"/>
      <c r="AM16" s="370"/>
      <c r="AN16" s="370"/>
      <c r="AO16" s="370"/>
      <c r="AP16" s="370"/>
      <c r="AQ16" s="370"/>
      <c r="AR16" s="370"/>
      <c r="AS16" s="370"/>
      <c r="AT16" s="370"/>
      <c r="AU16" s="370"/>
      <c r="AV16" s="370"/>
      <c r="AW16" s="370"/>
      <c r="AX16" s="370"/>
      <c r="AY16" s="370"/>
      <c r="AZ16" s="370"/>
      <c r="BA16" s="370"/>
      <c r="BB16" s="370"/>
      <c r="BC16" s="370"/>
      <c r="BD16" s="370"/>
      <c r="BE16" s="370"/>
      <c r="BF16" s="374">
        <f t="shared" ref="BF16" si="5">SUM(BF17:BF23)</f>
        <v>11370.4311574851</v>
      </c>
      <c r="BG16" s="374">
        <f t="shared" ref="BG16:CF16" si="6">SUM(BG17:BG23)</f>
        <v>11488.217405703705</v>
      </c>
      <c r="BH16" s="374">
        <f t="shared" si="6"/>
        <v>11228.389556992444</v>
      </c>
      <c r="BI16" s="374">
        <f t="shared" si="6"/>
        <v>11194.934432241253</v>
      </c>
      <c r="BJ16" s="374">
        <f t="shared" si="6"/>
        <v>11258.961911558223</v>
      </c>
      <c r="BK16" s="374">
        <f t="shared" si="6"/>
        <v>11857.840907851054</v>
      </c>
      <c r="BL16" s="374">
        <f t="shared" si="6"/>
        <v>11957.509033670729</v>
      </c>
      <c r="BM16" s="374">
        <f t="shared" si="6"/>
        <v>12701.229806252346</v>
      </c>
      <c r="BN16" s="374">
        <f t="shared" si="6"/>
        <v>13061.360113464758</v>
      </c>
      <c r="BO16" s="374">
        <f t="shared" si="6"/>
        <v>13164.078594153672</v>
      </c>
      <c r="BP16" s="374">
        <f t="shared" si="6"/>
        <v>13192.190911788563</v>
      </c>
      <c r="BQ16" s="374">
        <f t="shared" si="6"/>
        <v>13254.320143205419</v>
      </c>
      <c r="BR16" s="374">
        <f t="shared" si="6"/>
        <v>14074.349713267062</v>
      </c>
      <c r="BS16" s="374">
        <f t="shared" si="6"/>
        <v>14887.190782647505</v>
      </c>
      <c r="BT16" s="374">
        <f t="shared" si="6"/>
        <v>15266.567263850438</v>
      </c>
      <c r="BU16" s="374">
        <f t="shared" si="6"/>
        <v>15817.445627620602</v>
      </c>
      <c r="BV16" s="374">
        <f t="shared" si="6"/>
        <v>16227.244997036334</v>
      </c>
      <c r="BW16" s="374">
        <f t="shared" si="6"/>
        <v>17232.688809975265</v>
      </c>
      <c r="BX16" s="374">
        <f t="shared" si="6"/>
        <v>19322.663641124396</v>
      </c>
      <c r="BY16" s="374">
        <f t="shared" si="6"/>
        <v>20914.546203182486</v>
      </c>
      <c r="BZ16" s="374">
        <f t="shared" si="6"/>
        <v>21801.205237364375</v>
      </c>
      <c r="CA16" s="374">
        <f t="shared" si="6"/>
        <v>25603.771295835642</v>
      </c>
      <c r="CB16" s="374">
        <f t="shared" si="6"/>
        <v>28823.02714296904</v>
      </c>
      <c r="CC16" s="374">
        <f t="shared" si="6"/>
        <v>30991.085649768422</v>
      </c>
      <c r="CD16" s="374">
        <f t="shared" si="6"/>
        <v>31818.30744892238</v>
      </c>
      <c r="CE16" s="374">
        <f t="shared" si="6"/>
        <v>32699.684417883163</v>
      </c>
      <c r="CF16" s="375">
        <f t="shared" si="6"/>
        <v>33777.449423176797</v>
      </c>
    </row>
    <row r="17" spans="1:84" ht="15.6">
      <c r="A17" s="368"/>
      <c r="B17" s="376" t="s">
        <v>480</v>
      </c>
      <c r="C17" s="370"/>
      <c r="D17" s="370"/>
      <c r="E17" s="370"/>
      <c r="F17" s="370"/>
      <c r="G17" s="370"/>
      <c r="H17" s="370"/>
      <c r="I17" s="370"/>
      <c r="J17" s="370"/>
      <c r="K17" s="370"/>
      <c r="L17" s="370"/>
      <c r="M17" s="370"/>
      <c r="N17" s="370"/>
      <c r="O17" s="370"/>
      <c r="P17" s="370"/>
      <c r="Q17" s="370"/>
      <c r="R17" s="370"/>
      <c r="S17" s="370"/>
      <c r="T17" s="370"/>
      <c r="U17" s="370"/>
      <c r="V17" s="370"/>
      <c r="W17" s="370"/>
      <c r="X17" s="370"/>
      <c r="Y17" s="370"/>
      <c r="Z17" s="370"/>
      <c r="AA17" s="370"/>
      <c r="AB17" s="370"/>
      <c r="AC17" s="370"/>
      <c r="AD17" s="370"/>
      <c r="AE17" s="370"/>
      <c r="AF17" s="370"/>
      <c r="AG17" s="370"/>
      <c r="AH17" s="370"/>
      <c r="AI17" s="370"/>
      <c r="AJ17" s="370"/>
      <c r="AK17" s="370"/>
      <c r="AL17" s="370"/>
      <c r="AM17" s="370"/>
      <c r="AN17" s="370"/>
      <c r="AO17" s="370"/>
      <c r="AP17" s="370"/>
      <c r="AQ17" s="370"/>
      <c r="AR17" s="370"/>
      <c r="AS17" s="370"/>
      <c r="AT17" s="370"/>
      <c r="AU17" s="370"/>
      <c r="AV17" s="370"/>
      <c r="AW17" s="370"/>
      <c r="AX17" s="370"/>
      <c r="AY17" s="370"/>
      <c r="AZ17" s="370"/>
      <c r="BA17" s="370"/>
      <c r="BB17" s="370"/>
      <c r="BC17" s="370"/>
      <c r="BD17" s="370"/>
      <c r="BE17" s="370"/>
      <c r="BF17" s="374">
        <f>'Table 4 (i)'!BF17</f>
        <v>0</v>
      </c>
      <c r="BG17" s="374">
        <f>'Table 4 (i)'!BG17</f>
        <v>0</v>
      </c>
      <c r="BH17" s="374">
        <f>'Table 4 (i)'!BH17</f>
        <v>0</v>
      </c>
      <c r="BI17" s="374">
        <f>'Table 4 (i)'!BI17</f>
        <v>0</v>
      </c>
      <c r="BJ17" s="374">
        <f>'Table 4 (i)'!BJ17</f>
        <v>0</v>
      </c>
      <c r="BK17" s="374">
        <f>'Table 4 (i)'!BK17</f>
        <v>0</v>
      </c>
      <c r="BL17" s="374">
        <f>'Table 4 (i)'!BL17</f>
        <v>127.18792894999999</v>
      </c>
      <c r="BM17" s="374">
        <f>'Table 4 (i)'!BM17</f>
        <v>1267.3993002300001</v>
      </c>
      <c r="BN17" s="374">
        <f>'Table 4 (i)'!BN17</f>
        <v>2231.7483618999995</v>
      </c>
      <c r="BO17" s="374">
        <f>'Table 4 (i)'!BO17</f>
        <v>3554.1022156099998</v>
      </c>
      <c r="BP17" s="374">
        <f>'Table 4 (i)'!BP17</f>
        <v>6779.6544881600003</v>
      </c>
      <c r="BQ17" s="374">
        <f>'Table 4 (i)'!BQ17</f>
        <v>10436.707839979998</v>
      </c>
      <c r="BR17" s="374">
        <f>'Table 4 (i)'!BR17</f>
        <v>12827.382151169997</v>
      </c>
      <c r="BS17" s="374">
        <f>'Table 4 (i)'!BS17</f>
        <v>14271.548569180002</v>
      </c>
      <c r="BT17" s="374">
        <f>'Table 4 (i)'!BT17</f>
        <v>14830.444816650004</v>
      </c>
      <c r="BU17" s="374">
        <f>'Table 4 (i)'!BU17</f>
        <v>15352.892355200001</v>
      </c>
      <c r="BV17" s="374">
        <f>'Table 4 (i)'!BV17</f>
        <v>15097.869323739997</v>
      </c>
      <c r="BW17" s="374">
        <f>'Table 4 (i)'!BW17</f>
        <v>13850.988828140005</v>
      </c>
      <c r="BX17" s="374">
        <f>'Table 4 (i)'!BX17</f>
        <v>13427.61508335</v>
      </c>
      <c r="BY17" s="374">
        <f>'Table 4 (i)'!BY17</f>
        <v>12688.531819610005</v>
      </c>
      <c r="BZ17" s="374">
        <f>'Table 4 (i)'!BZ17</f>
        <v>12088.053886389998</v>
      </c>
      <c r="CA17" s="374">
        <f>'Table 4 (i)'!CA17</f>
        <v>12747.192747544264</v>
      </c>
      <c r="CB17" s="374">
        <f>'Table 4 (i)'!CB17</f>
        <v>13104.216416482832</v>
      </c>
      <c r="CC17" s="374">
        <f>'Table 4 (i)'!CC17</f>
        <v>12426.881992940196</v>
      </c>
      <c r="CD17" s="374">
        <f>'Table 4 (i)'!CD17</f>
        <v>11512.931894790601</v>
      </c>
      <c r="CE17" s="374">
        <f>'Table 4 (i)'!CE17</f>
        <v>11085.711128384908</v>
      </c>
      <c r="CF17" s="375">
        <f>'Table 4 (i)'!CF17</f>
        <v>9623.820693816484</v>
      </c>
    </row>
    <row r="18" spans="1:84" ht="15.6">
      <c r="A18" s="368"/>
      <c r="B18" s="376" t="s">
        <v>292</v>
      </c>
      <c r="C18" s="370"/>
      <c r="D18" s="370"/>
      <c r="E18" s="370"/>
      <c r="F18" s="370"/>
      <c r="G18" s="370"/>
      <c r="H18" s="370"/>
      <c r="I18" s="370"/>
      <c r="J18" s="370"/>
      <c r="K18" s="370"/>
      <c r="L18" s="370"/>
      <c r="M18" s="370"/>
      <c r="N18" s="370"/>
      <c r="O18" s="370"/>
      <c r="P18" s="370"/>
      <c r="Q18" s="370"/>
      <c r="R18" s="370"/>
      <c r="S18" s="370"/>
      <c r="T18" s="370"/>
      <c r="U18" s="370"/>
      <c r="V18" s="370"/>
      <c r="W18" s="370"/>
      <c r="X18" s="370"/>
      <c r="Y18" s="370"/>
      <c r="Z18" s="370"/>
      <c r="AA18" s="370"/>
      <c r="AB18" s="370"/>
      <c r="AC18" s="370"/>
      <c r="AD18" s="370"/>
      <c r="AE18" s="370"/>
      <c r="AF18" s="370"/>
      <c r="AG18" s="370"/>
      <c r="AH18" s="370"/>
      <c r="AI18" s="370"/>
      <c r="AJ18" s="370"/>
      <c r="AK18" s="370"/>
      <c r="AL18" s="370"/>
      <c r="AM18" s="370"/>
      <c r="AN18" s="370"/>
      <c r="AO18" s="370"/>
      <c r="AP18" s="370"/>
      <c r="AQ18" s="370"/>
      <c r="AR18" s="370"/>
      <c r="AS18" s="370"/>
      <c r="AT18" s="370"/>
      <c r="AU18" s="370"/>
      <c r="AV18" s="370"/>
      <c r="AW18" s="370"/>
      <c r="AX18" s="370"/>
      <c r="AY18" s="370"/>
      <c r="AZ18" s="370"/>
      <c r="BA18" s="370"/>
      <c r="BB18" s="370"/>
      <c r="BC18" s="370"/>
      <c r="BD18" s="370"/>
      <c r="BE18" s="370"/>
      <c r="BF18" s="374">
        <f>'Table 4 (i)'!BF18</f>
        <v>6757.9545089520052</v>
      </c>
      <c r="BG18" s="374">
        <f>'Table 4 (i)'!BG18</f>
        <v>6724.1235550023994</v>
      </c>
      <c r="BH18" s="374">
        <f>'Table 4 (i)'!BH18</f>
        <v>6662.027000000001</v>
      </c>
      <c r="BI18" s="374">
        <f>'Table 4 (i)'!BI18</f>
        <v>6649.9306075200002</v>
      </c>
      <c r="BJ18" s="374">
        <f>'Table 4 (i)'!BJ18</f>
        <v>6566.1693209299992</v>
      </c>
      <c r="BK18" s="374">
        <f>'Table 4 (i)'!BK18</f>
        <v>6657.0001817393668</v>
      </c>
      <c r="BL18" s="374">
        <f>'Table 4 (i)'!BL18</f>
        <v>6515.843602259999</v>
      </c>
      <c r="BM18" s="374">
        <f>'Table 4 (i)'!BM18</f>
        <v>6108.3423565899984</v>
      </c>
      <c r="BN18" s="374">
        <f>'Table 4 (i)'!BN18</f>
        <v>5556.0370140352552</v>
      </c>
      <c r="BO18" s="374">
        <f>'Table 4 (i)'!BO18</f>
        <v>4935.2797263499997</v>
      </c>
      <c r="BP18" s="374">
        <f>'Table 4 (i)'!BP18</f>
        <v>3275.8454461099991</v>
      </c>
      <c r="BQ18" s="374">
        <f>'Table 4 (i)'!BQ18</f>
        <v>1186.7982191800002</v>
      </c>
      <c r="BR18" s="374">
        <f>'Table 4 (i)'!BR18</f>
        <v>244.52811802000031</v>
      </c>
      <c r="BS18" s="374">
        <f>'Table 4 (i)'!BS18</f>
        <v>62.986505620193512</v>
      </c>
      <c r="BT18" s="374">
        <f>'Table 4 (i)'!BT18</f>
        <v>15.069286518175856</v>
      </c>
      <c r="BU18" s="374">
        <f>'Table 4 (i)'!BU18</f>
        <v>9.0194682002369593</v>
      </c>
      <c r="BV18" s="374">
        <f>'Table 4 (i)'!BV18</f>
        <v>0</v>
      </c>
      <c r="BW18" s="374">
        <f>'Table 4 (i)'!BW18</f>
        <v>4.8985961261127366</v>
      </c>
      <c r="BX18" s="374">
        <f>'Table 4 (i)'!BX18</f>
        <v>4.6984256310168773</v>
      </c>
      <c r="BY18" s="374">
        <f>'Table 4 (i)'!BY18</f>
        <v>0</v>
      </c>
      <c r="BZ18" s="374">
        <f>'Table 4 (i)'!BZ18</f>
        <v>12.018685147337271</v>
      </c>
      <c r="CA18" s="374">
        <f>'Table 4 (i)'!CA18</f>
        <v>2.2670046299686537</v>
      </c>
      <c r="CB18" s="374">
        <f>'Table 4 (i)'!CB18</f>
        <v>1.7144078102438194</v>
      </c>
      <c r="CC18" s="374">
        <f>'Table 4 (i)'!CC18</f>
        <v>1.7669693134713469</v>
      </c>
      <c r="CD18" s="374">
        <f>'Table 4 (i)'!CD18</f>
        <v>1.7964071681702025</v>
      </c>
      <c r="CE18" s="374">
        <f>'Table 4 (i)'!CE18</f>
        <v>1.830290108415626</v>
      </c>
      <c r="CF18" s="375">
        <f>'Table 4 (i)'!CF18</f>
        <v>1.842316646964113</v>
      </c>
    </row>
    <row r="19" spans="1:84" ht="15.6">
      <c r="A19" s="368"/>
      <c r="B19" s="376" t="s">
        <v>481</v>
      </c>
      <c r="C19" s="370"/>
      <c r="D19" s="370"/>
      <c r="E19" s="370"/>
      <c r="F19" s="370"/>
      <c r="G19" s="370"/>
      <c r="H19" s="370"/>
      <c r="I19" s="370"/>
      <c r="J19" s="370"/>
      <c r="K19" s="370"/>
      <c r="L19" s="370"/>
      <c r="M19" s="370"/>
      <c r="N19" s="370"/>
      <c r="O19" s="370"/>
      <c r="P19" s="370"/>
      <c r="Q19" s="370"/>
      <c r="R19" s="370"/>
      <c r="S19" s="370"/>
      <c r="T19" s="370"/>
      <c r="U19" s="370"/>
      <c r="V19" s="370"/>
      <c r="W19" s="370"/>
      <c r="X19" s="370"/>
      <c r="Y19" s="370"/>
      <c r="Z19" s="370"/>
      <c r="AA19" s="370"/>
      <c r="AB19" s="370"/>
      <c r="AC19" s="370"/>
      <c r="AD19" s="370"/>
      <c r="AE19" s="370"/>
      <c r="AF19" s="370"/>
      <c r="AG19" s="370"/>
      <c r="AH19" s="370"/>
      <c r="AI19" s="370"/>
      <c r="AJ19" s="370"/>
      <c r="AK19" s="370"/>
      <c r="AL19" s="370"/>
      <c r="AM19" s="370"/>
      <c r="AN19" s="370"/>
      <c r="AO19" s="370"/>
      <c r="AP19" s="370"/>
      <c r="AQ19" s="370"/>
      <c r="AR19" s="370"/>
      <c r="AS19" s="370"/>
      <c r="AT19" s="370"/>
      <c r="AU19" s="370"/>
      <c r="AV19" s="370"/>
      <c r="AW19" s="370"/>
      <c r="AX19" s="370"/>
      <c r="AY19" s="370"/>
      <c r="AZ19" s="370"/>
      <c r="BA19" s="370"/>
      <c r="BB19" s="370"/>
      <c r="BC19" s="370"/>
      <c r="BD19" s="370"/>
      <c r="BE19" s="370"/>
      <c r="BF19" s="374">
        <f>'Table 4 (i)'!BF19</f>
        <v>3904.9700000000003</v>
      </c>
      <c r="BG19" s="374">
        <f>'Table 4 (i)'!BG19</f>
        <v>4082.377</v>
      </c>
      <c r="BH19" s="374">
        <f>'Table 4 (i)'!BH19</f>
        <v>3860.0294313441318</v>
      </c>
      <c r="BI19" s="374">
        <f>'Table 4 (i)'!BI19</f>
        <v>3858.5614780406295</v>
      </c>
      <c r="BJ19" s="374">
        <f>'Table 4 (i)'!BJ19</f>
        <v>4009.5491527764661</v>
      </c>
      <c r="BK19" s="374">
        <f>'Table 4 (i)'!BK19</f>
        <v>4580.663486167904</v>
      </c>
      <c r="BL19" s="374">
        <f>'Table 4 (i)'!BL19</f>
        <v>4681.6665727803229</v>
      </c>
      <c r="BM19" s="374">
        <f>'Table 4 (i)'!BM19</f>
        <v>4682.5030413903514</v>
      </c>
      <c r="BN19" s="374">
        <f>'Table 4 (i)'!BN19</f>
        <v>4635.0118573493246</v>
      </c>
      <c r="BO19" s="374">
        <f>'Table 4 (i)'!BO19</f>
        <v>4042.2862376047092</v>
      </c>
      <c r="BP19" s="374">
        <f>'Table 4 (i)'!BP19</f>
        <v>2489.4119175746559</v>
      </c>
      <c r="BQ19" s="374">
        <f>'Table 4 (i)'!BQ19</f>
        <v>991.64976374931302</v>
      </c>
      <c r="BR19" s="374">
        <f>'Table 4 (i)'!BR19</f>
        <v>459.84335153560301</v>
      </c>
      <c r="BS19" s="374">
        <f>'Table 4 (i)'!BS19</f>
        <v>233.19424866448765</v>
      </c>
      <c r="BT19" s="374">
        <f>'Table 4 (i)'!BT19</f>
        <v>99.729245369872473</v>
      </c>
      <c r="BU19" s="374">
        <f>'Table 4 (i)'!BU19</f>
        <v>28.960770188816397</v>
      </c>
      <c r="BV19" s="374">
        <f>'Table 4 (i)'!BV19</f>
        <v>3.1480217970206676</v>
      </c>
      <c r="BW19" s="374">
        <f>'Table 4 (i)'!BW19</f>
        <v>1.4391787459022238</v>
      </c>
      <c r="BX19" s="374">
        <f>'Table 4 (i)'!BX19</f>
        <v>1.1305357672420584</v>
      </c>
      <c r="BY19" s="374">
        <f>'Table 4 (i)'!BY19</f>
        <v>0.84633069890477097</v>
      </c>
      <c r="BZ19" s="374">
        <f>'Table 4 (i)'!BZ19</f>
        <v>0.93711222994447019</v>
      </c>
      <c r="CA19" s="374">
        <f>'Table 4 (i)'!CA19</f>
        <v>0.66371421650972928</v>
      </c>
      <c r="CB19" s="374">
        <f>'Table 4 (i)'!CB19</f>
        <v>0.54307946578322341</v>
      </c>
      <c r="CC19" s="374">
        <f>'Table 4 (i)'!CC19</f>
        <v>0.1063722610804847</v>
      </c>
      <c r="CD19" s="374">
        <f>'Table 4 (i)'!CD19</f>
        <v>0</v>
      </c>
      <c r="CE19" s="374">
        <f>'Table 4 (i)'!CE19</f>
        <v>0</v>
      </c>
      <c r="CF19" s="375">
        <f>'Table 4 (i)'!CF19</f>
        <v>0</v>
      </c>
    </row>
    <row r="20" spans="1:84" ht="15.6">
      <c r="A20" s="368"/>
      <c r="B20" s="300" t="s">
        <v>295</v>
      </c>
      <c r="C20" s="370"/>
      <c r="D20" s="370"/>
      <c r="E20" s="370"/>
      <c r="F20" s="370"/>
      <c r="G20" s="370"/>
      <c r="H20" s="370"/>
      <c r="I20" s="370"/>
      <c r="J20" s="370"/>
      <c r="K20" s="370"/>
      <c r="L20" s="370"/>
      <c r="M20" s="370"/>
      <c r="N20" s="370"/>
      <c r="O20" s="370"/>
      <c r="P20" s="370"/>
      <c r="Q20" s="370"/>
      <c r="R20" s="370"/>
      <c r="S20" s="370"/>
      <c r="T20" s="370"/>
      <c r="U20" s="370"/>
      <c r="V20" s="370"/>
      <c r="W20" s="370"/>
      <c r="X20" s="370"/>
      <c r="Y20" s="370"/>
      <c r="Z20" s="370"/>
      <c r="AA20" s="370"/>
      <c r="AB20" s="370"/>
      <c r="AC20" s="370"/>
      <c r="AD20" s="370"/>
      <c r="AE20" s="370"/>
      <c r="AF20" s="370"/>
      <c r="AG20" s="370"/>
      <c r="AH20" s="370"/>
      <c r="AI20" s="370"/>
      <c r="AJ20" s="370"/>
      <c r="AK20" s="370"/>
      <c r="AL20" s="370"/>
      <c r="AM20" s="370"/>
      <c r="AN20" s="370"/>
      <c r="AO20" s="370"/>
      <c r="AP20" s="370"/>
      <c r="AQ20" s="370"/>
      <c r="AR20" s="370"/>
      <c r="AS20" s="370"/>
      <c r="AT20" s="370"/>
      <c r="AU20" s="370"/>
      <c r="AV20" s="370"/>
      <c r="AW20" s="370"/>
      <c r="AX20" s="370"/>
      <c r="AY20" s="370"/>
      <c r="AZ20" s="370"/>
      <c r="BA20" s="370"/>
      <c r="BB20" s="370"/>
      <c r="BC20" s="370"/>
      <c r="BD20" s="370"/>
      <c r="BE20" s="370"/>
      <c r="BF20" s="374">
        <f>'Table 4 (i)'!BF20</f>
        <v>0</v>
      </c>
      <c r="BG20" s="374">
        <f>'Table 4 (i)'!BG20</f>
        <v>0</v>
      </c>
      <c r="BH20" s="374">
        <f>'Table 4 (i)'!BH20</f>
        <v>0</v>
      </c>
      <c r="BI20" s="374">
        <f>'Table 4 (i)'!BI20</f>
        <v>0</v>
      </c>
      <c r="BJ20" s="374">
        <f>'Table 4 (i)'!BJ20</f>
        <v>0</v>
      </c>
      <c r="BK20" s="374">
        <f>'Table 4 (i)'!BK20</f>
        <v>0</v>
      </c>
      <c r="BL20" s="374">
        <f>'Table 4 (i)'!BL20</f>
        <v>0</v>
      </c>
      <c r="BM20" s="374">
        <f>'Table 4 (i)'!BM20</f>
        <v>0</v>
      </c>
      <c r="BN20" s="374">
        <f>'Table 4 (i)'!BN20</f>
        <v>0</v>
      </c>
      <c r="BO20" s="374">
        <f>'Table 4 (i)'!BO20</f>
        <v>0</v>
      </c>
      <c r="BP20" s="374">
        <f>'Table 4 (i)'!BP20</f>
        <v>0</v>
      </c>
      <c r="BQ20" s="374">
        <f>'Table 4 (i)'!BQ20</f>
        <v>0</v>
      </c>
      <c r="BR20" s="374">
        <f>'Table 4 (i)'!BR20</f>
        <v>0</v>
      </c>
      <c r="BS20" s="374">
        <f>'Table 4 (i)'!BS20</f>
        <v>0</v>
      </c>
      <c r="BT20" s="374">
        <f>'Table 4 (i)'!BT20</f>
        <v>0</v>
      </c>
      <c r="BU20" s="374">
        <f>'Table 4 (i)'!BU20</f>
        <v>0</v>
      </c>
      <c r="BV20" s="374">
        <f>'Table 4 (i)'!BV20</f>
        <v>0</v>
      </c>
      <c r="BW20" s="374">
        <f>'Table 4 (i)'!BW20</f>
        <v>0</v>
      </c>
      <c r="BX20" s="374">
        <f>'Table 4 (i)'!BX20</f>
        <v>0</v>
      </c>
      <c r="BY20" s="374">
        <f>'Table 4 (i)'!BY20</f>
        <v>0</v>
      </c>
      <c r="BZ20" s="374">
        <f>'Table 4 (i)'!BZ20</f>
        <v>0</v>
      </c>
      <c r="CA20" s="374">
        <f>'Table 4 (i)'!CA20</f>
        <v>0</v>
      </c>
      <c r="CB20" s="374">
        <f>'Table 4 (i)'!CB20</f>
        <v>0</v>
      </c>
      <c r="CC20" s="374">
        <f>'Table 4 (i)'!CC20</f>
        <v>0</v>
      </c>
      <c r="CD20" s="374">
        <f>'Table 4 (i)'!CD20</f>
        <v>0</v>
      </c>
      <c r="CE20" s="374">
        <f>'Table 4 (i)'!CE20</f>
        <v>0</v>
      </c>
      <c r="CF20" s="375">
        <f>'Table 4 (i)'!CF20</f>
        <v>0</v>
      </c>
    </row>
    <row r="21" spans="1:84" ht="15.6">
      <c r="A21" s="368"/>
      <c r="B21" s="376" t="s">
        <v>313</v>
      </c>
      <c r="C21" s="370"/>
      <c r="D21" s="370"/>
      <c r="E21" s="370"/>
      <c r="F21" s="370"/>
      <c r="G21" s="370"/>
      <c r="H21" s="370"/>
      <c r="I21" s="370"/>
      <c r="J21" s="370"/>
      <c r="K21" s="370"/>
      <c r="L21" s="370"/>
      <c r="M21" s="370"/>
      <c r="N21" s="370"/>
      <c r="O21" s="370"/>
      <c r="P21" s="370"/>
      <c r="Q21" s="370"/>
      <c r="R21" s="370"/>
      <c r="S21" s="370"/>
      <c r="T21" s="370"/>
      <c r="U21" s="370"/>
      <c r="V21" s="370"/>
      <c r="W21" s="370"/>
      <c r="X21" s="370"/>
      <c r="Y21" s="370"/>
      <c r="Z21" s="370"/>
      <c r="AA21" s="370"/>
      <c r="AB21" s="370"/>
      <c r="AC21" s="370"/>
      <c r="AD21" s="370"/>
      <c r="AE21" s="370"/>
      <c r="AF21" s="370"/>
      <c r="AG21" s="370"/>
      <c r="AH21" s="370"/>
      <c r="AI21" s="370"/>
      <c r="AJ21" s="370"/>
      <c r="AK21" s="370"/>
      <c r="AL21" s="370"/>
      <c r="AM21" s="370"/>
      <c r="AN21" s="370"/>
      <c r="AO21" s="370"/>
      <c r="AP21" s="370"/>
      <c r="AQ21" s="370"/>
      <c r="AR21" s="370"/>
      <c r="AS21" s="370"/>
      <c r="AT21" s="370"/>
      <c r="AU21" s="370"/>
      <c r="AV21" s="370"/>
      <c r="AW21" s="370"/>
      <c r="AX21" s="370"/>
      <c r="AY21" s="370"/>
      <c r="AZ21" s="370"/>
      <c r="BA21" s="370"/>
      <c r="BB21" s="370"/>
      <c r="BC21" s="370"/>
      <c r="BD21" s="370"/>
      <c r="BE21" s="370"/>
      <c r="BF21" s="374">
        <v>707.50664853309547</v>
      </c>
      <c r="BG21" s="374">
        <v>681.71685070130559</v>
      </c>
      <c r="BH21" s="374">
        <v>706.33312564831226</v>
      </c>
      <c r="BI21" s="374">
        <v>686.4423466806245</v>
      </c>
      <c r="BJ21" s="374">
        <v>683.24343785175779</v>
      </c>
      <c r="BK21" s="374">
        <v>620.17723994378389</v>
      </c>
      <c r="BL21" s="374">
        <v>632.81092968040753</v>
      </c>
      <c r="BM21" s="374">
        <v>642.98510804199623</v>
      </c>
      <c r="BN21" s="374">
        <v>638.56288018017869</v>
      </c>
      <c r="BO21" s="374">
        <v>632.41041458896257</v>
      </c>
      <c r="BP21" s="374">
        <v>647.27905994390676</v>
      </c>
      <c r="BQ21" s="374">
        <v>639.16432029610939</v>
      </c>
      <c r="BR21" s="374">
        <v>534.01188610760892</v>
      </c>
      <c r="BS21" s="374">
        <v>303.54836660253136</v>
      </c>
      <c r="BT21" s="374">
        <v>104.44139127131821</v>
      </c>
      <c r="BU21" s="374">
        <v>12.907101371209182</v>
      </c>
      <c r="BV21" s="374">
        <v>1.0751210097451098</v>
      </c>
      <c r="BW21" s="374">
        <v>0.27115140967569445</v>
      </c>
      <c r="BX21" s="374">
        <v>0.15698976653150842</v>
      </c>
      <c r="BY21" s="374">
        <v>0.13299450341598953</v>
      </c>
      <c r="BZ21" s="374">
        <v>0.11184386096372559</v>
      </c>
      <c r="CA21" s="374">
        <v>4.9463362052783011E-2</v>
      </c>
      <c r="CB21" s="374">
        <v>4.7104114406410511E-4</v>
      </c>
      <c r="CC21" s="374">
        <v>4.0597483908354562E-4</v>
      </c>
      <c r="CD21" s="374">
        <v>3.3684867032477778E-4</v>
      </c>
      <c r="CE21" s="374">
        <v>3.3684867032477778E-4</v>
      </c>
      <c r="CF21" s="375">
        <v>2.6976636863382659E-4</v>
      </c>
    </row>
    <row r="22" spans="1:84" ht="15.6">
      <c r="A22" s="368"/>
      <c r="B22" s="300" t="s">
        <v>314</v>
      </c>
      <c r="C22" s="370"/>
      <c r="D22" s="370"/>
      <c r="E22" s="370"/>
      <c r="F22" s="370"/>
      <c r="G22" s="370"/>
      <c r="H22" s="370"/>
      <c r="I22" s="370"/>
      <c r="J22" s="370"/>
      <c r="K22" s="370"/>
      <c r="L22" s="370"/>
      <c r="M22" s="370"/>
      <c r="N22" s="370"/>
      <c r="O22" s="370"/>
      <c r="P22" s="370"/>
      <c r="Q22" s="370"/>
      <c r="R22" s="370"/>
      <c r="S22" s="370"/>
      <c r="T22" s="370"/>
      <c r="U22" s="370"/>
      <c r="V22" s="370"/>
      <c r="W22" s="370"/>
      <c r="X22" s="370"/>
      <c r="Y22" s="370"/>
      <c r="Z22" s="370"/>
      <c r="AA22" s="370"/>
      <c r="AB22" s="370"/>
      <c r="AC22" s="370"/>
      <c r="AD22" s="370"/>
      <c r="AE22" s="370"/>
      <c r="AF22" s="370"/>
      <c r="AG22" s="370"/>
      <c r="AH22" s="370"/>
      <c r="AI22" s="370"/>
      <c r="AJ22" s="370"/>
      <c r="AK22" s="370"/>
      <c r="AL22" s="370"/>
      <c r="AM22" s="370"/>
      <c r="AN22" s="370"/>
      <c r="AO22" s="370"/>
      <c r="AP22" s="370"/>
      <c r="AQ22" s="370"/>
      <c r="AR22" s="370"/>
      <c r="AS22" s="370"/>
      <c r="AT22" s="370"/>
      <c r="AU22" s="370"/>
      <c r="AV22" s="370"/>
      <c r="AW22" s="370"/>
      <c r="AX22" s="370"/>
      <c r="AY22" s="370"/>
      <c r="AZ22" s="370"/>
      <c r="BA22" s="370"/>
      <c r="BB22" s="370"/>
      <c r="BC22" s="370"/>
      <c r="BD22" s="370"/>
      <c r="BE22" s="370"/>
      <c r="BF22" s="374">
        <f>'Table 4 (i)'!BF22</f>
        <v>0</v>
      </c>
      <c r="BG22" s="374">
        <f>'Table 4 (i)'!BG22</f>
        <v>0</v>
      </c>
      <c r="BH22" s="374">
        <f>'Table 4 (i)'!BH22</f>
        <v>0</v>
      </c>
      <c r="BI22" s="374">
        <f>'Table 4 (i)'!BI22</f>
        <v>0</v>
      </c>
      <c r="BJ22" s="374">
        <f>'Table 4 (i)'!BJ22</f>
        <v>0</v>
      </c>
      <c r="BK22" s="374">
        <f>'Table 4 (i)'!BK22</f>
        <v>0</v>
      </c>
      <c r="BL22" s="374">
        <f>'Table 4 (i)'!BL22</f>
        <v>0</v>
      </c>
      <c r="BM22" s="374">
        <f>'Table 4 (i)'!BM22</f>
        <v>0</v>
      </c>
      <c r="BN22" s="374">
        <f>'Table 4 (i)'!BN22</f>
        <v>0</v>
      </c>
      <c r="BO22" s="374">
        <f>'Table 4 (i)'!BO22</f>
        <v>0</v>
      </c>
      <c r="BP22" s="374">
        <f>'Table 4 (i)'!BP22</f>
        <v>0</v>
      </c>
      <c r="BQ22" s="374">
        <f>'Table 4 (i)'!BQ22</f>
        <v>0</v>
      </c>
      <c r="BR22" s="374">
        <f>'Table 4 (i)'!BR22</f>
        <v>0</v>
      </c>
      <c r="BS22" s="374">
        <f>'Table 4 (i)'!BS22</f>
        <v>0</v>
      </c>
      <c r="BT22" s="374">
        <f>'Table 4 (i)'!BT22</f>
        <v>0</v>
      </c>
      <c r="BU22" s="374">
        <f>'Table 4 (i)'!BU22</f>
        <v>0</v>
      </c>
      <c r="BV22" s="374">
        <f>'Table 4 (i)'!BV22</f>
        <v>0</v>
      </c>
      <c r="BW22" s="374">
        <f>'Table 4 (i)'!BW22</f>
        <v>0</v>
      </c>
      <c r="BX22" s="374">
        <f>'Table 4 (i)'!BX22</f>
        <v>0</v>
      </c>
      <c r="BY22" s="374">
        <f>'Table 4 (i)'!BY22</f>
        <v>0</v>
      </c>
      <c r="BZ22" s="374">
        <f>'Table 4 (i)'!BZ22</f>
        <v>0</v>
      </c>
      <c r="CA22" s="374">
        <f>'Table 4 (i)'!CA22</f>
        <v>0</v>
      </c>
      <c r="CB22" s="374">
        <f>'Table 4 (i)'!CB22</f>
        <v>0</v>
      </c>
      <c r="CC22" s="374">
        <f>'Table 4 (i)'!CC22</f>
        <v>0</v>
      </c>
      <c r="CD22" s="374">
        <f>'Table 4 (i)'!CD22</f>
        <v>0</v>
      </c>
      <c r="CE22" s="374">
        <f>'Table 4 (i)'!CE22</f>
        <v>0</v>
      </c>
      <c r="CF22" s="375">
        <f>'Table 4 (i)'!CF22</f>
        <v>0</v>
      </c>
    </row>
    <row r="23" spans="1:84" ht="15.6">
      <c r="A23" s="368"/>
      <c r="B23" s="376" t="s">
        <v>512</v>
      </c>
      <c r="C23" s="302" t="s">
        <v>513</v>
      </c>
      <c r="D23" s="370"/>
      <c r="E23" s="370"/>
      <c r="F23" s="370"/>
      <c r="G23" s="370"/>
      <c r="H23" s="370"/>
      <c r="I23" s="370"/>
      <c r="J23" s="370"/>
      <c r="K23" s="370"/>
      <c r="L23" s="370"/>
      <c r="M23" s="370"/>
      <c r="N23" s="370"/>
      <c r="O23" s="370"/>
      <c r="P23" s="370"/>
      <c r="Q23" s="370"/>
      <c r="R23" s="370"/>
      <c r="S23" s="370"/>
      <c r="T23" s="370"/>
      <c r="U23" s="370"/>
      <c r="V23" s="370"/>
      <c r="W23" s="370"/>
      <c r="X23" s="370"/>
      <c r="Y23" s="370"/>
      <c r="Z23" s="370"/>
      <c r="AA23" s="370"/>
      <c r="AB23" s="370"/>
      <c r="AC23" s="370"/>
      <c r="AD23" s="370"/>
      <c r="AE23" s="370"/>
      <c r="AF23" s="370"/>
      <c r="AG23" s="370"/>
      <c r="AH23" s="370"/>
      <c r="AI23" s="370"/>
      <c r="AJ23" s="370"/>
      <c r="AK23" s="370"/>
      <c r="AL23" s="370"/>
      <c r="AM23" s="370"/>
      <c r="AN23" s="370"/>
      <c r="AO23" s="370"/>
      <c r="AP23" s="370"/>
      <c r="AQ23" s="370"/>
      <c r="AR23" s="370"/>
      <c r="AS23" s="370"/>
      <c r="AT23" s="370"/>
      <c r="AU23" s="370"/>
      <c r="AV23" s="370"/>
      <c r="AW23" s="370"/>
      <c r="AX23" s="370"/>
      <c r="AY23" s="370"/>
      <c r="AZ23" s="370"/>
      <c r="BA23" s="370"/>
      <c r="BB23" s="370"/>
      <c r="BC23" s="370"/>
      <c r="BD23" s="370"/>
      <c r="BE23" s="370"/>
      <c r="BF23" s="374">
        <f>'Table 4 (i)'!BF23</f>
        <v>0</v>
      </c>
      <c r="BG23" s="374">
        <f>'Table 4 (i)'!BG23</f>
        <v>0</v>
      </c>
      <c r="BH23" s="374">
        <f>'Table 4 (i)'!BH23</f>
        <v>0</v>
      </c>
      <c r="BI23" s="374">
        <f>'Table 4 (i)'!BI23</f>
        <v>0</v>
      </c>
      <c r="BJ23" s="374">
        <f>'Table 4 (i)'!BJ23</f>
        <v>0</v>
      </c>
      <c r="BK23" s="374">
        <f>'Table 4 (i)'!BK23</f>
        <v>0</v>
      </c>
      <c r="BL23" s="374">
        <f>'Table 4 (i)'!BL23</f>
        <v>0</v>
      </c>
      <c r="BM23" s="374">
        <f>'Table 4 (i)'!BM23</f>
        <v>0</v>
      </c>
      <c r="BN23" s="374">
        <f>'Table 4 (i)'!BN23</f>
        <v>0</v>
      </c>
      <c r="BO23" s="374">
        <f>'Table 4 (i)'!BO23</f>
        <v>0</v>
      </c>
      <c r="BP23" s="374">
        <f>'Table 4 (i)'!BP23</f>
        <v>0</v>
      </c>
      <c r="BQ23" s="374">
        <f>'Table 4 (i)'!BQ23</f>
        <v>0</v>
      </c>
      <c r="BR23" s="374">
        <f>'Table 4 (i)'!BR23</f>
        <v>8.5842064338530673</v>
      </c>
      <c r="BS23" s="374">
        <f>'Table 4 (i)'!BS23</f>
        <v>15.913092580289941</v>
      </c>
      <c r="BT23" s="374">
        <f>'Table 4 (i)'!BT23</f>
        <v>216.88252404106768</v>
      </c>
      <c r="BU23" s="374">
        <f>'Table 4 (i)'!BU23</f>
        <v>413.66593266033817</v>
      </c>
      <c r="BV23" s="374">
        <f>'Table 4 (i)'!BV23</f>
        <v>1125.1525304895706</v>
      </c>
      <c r="BW23" s="374">
        <f>'Table 4 (i)'!BW23</f>
        <v>3375.0910555535684</v>
      </c>
      <c r="BX23" s="374">
        <f>'Table 4 (i)'!BX23</f>
        <v>5889.0626066096038</v>
      </c>
      <c r="BY23" s="374">
        <f>'Table 4 (i)'!BY23</f>
        <v>8225.035058370162</v>
      </c>
      <c r="BZ23" s="374">
        <f>'Table 4 (i)'!BZ23</f>
        <v>9700.0837097361291</v>
      </c>
      <c r="CA23" s="374">
        <f>'Table 4 (i)'!CA23</f>
        <v>12853.598366082848</v>
      </c>
      <c r="CB23" s="374">
        <f>'Table 4 (i)'!CB23</f>
        <v>15716.552768169035</v>
      </c>
      <c r="CC23" s="374">
        <f>'Table 4 (i)'!CC23</f>
        <v>18562.329909278837</v>
      </c>
      <c r="CD23" s="374">
        <f>'Table 4 (i)'!CD23</f>
        <v>20303.578810114937</v>
      </c>
      <c r="CE23" s="374">
        <f>'Table 4 (i)'!CE23</f>
        <v>21612.14266254117</v>
      </c>
      <c r="CF23" s="375">
        <f>'Table 4 (i)'!CF23</f>
        <v>24151.786142946978</v>
      </c>
    </row>
    <row r="24" spans="1:84" ht="27" customHeight="1">
      <c r="A24" s="368"/>
      <c r="B24" s="373" t="s">
        <v>482</v>
      </c>
      <c r="C24" s="370"/>
      <c r="D24" s="370"/>
      <c r="E24" s="370"/>
      <c r="F24" s="370"/>
      <c r="G24" s="370"/>
      <c r="H24" s="370"/>
      <c r="I24" s="370"/>
      <c r="J24" s="370"/>
      <c r="K24" s="370"/>
      <c r="L24" s="370"/>
      <c r="M24" s="370"/>
      <c r="N24" s="370"/>
      <c r="O24" s="370"/>
      <c r="P24" s="370"/>
      <c r="Q24" s="370"/>
      <c r="R24" s="370"/>
      <c r="S24" s="370"/>
      <c r="T24" s="370"/>
      <c r="U24" s="370"/>
      <c r="V24" s="370"/>
      <c r="W24" s="370"/>
      <c r="X24" s="370"/>
      <c r="Y24" s="370"/>
      <c r="Z24" s="370"/>
      <c r="AA24" s="370"/>
      <c r="AB24" s="370"/>
      <c r="AC24" s="370"/>
      <c r="AD24" s="370"/>
      <c r="AE24" s="370"/>
      <c r="AF24" s="370"/>
      <c r="AG24" s="370"/>
      <c r="AH24" s="370"/>
      <c r="AI24" s="370"/>
      <c r="AJ24" s="370"/>
      <c r="AK24" s="370"/>
      <c r="AL24" s="370"/>
      <c r="AM24" s="370"/>
      <c r="AN24" s="370"/>
      <c r="AO24" s="370"/>
      <c r="AP24" s="370"/>
      <c r="AQ24" s="370"/>
      <c r="AR24" s="370"/>
      <c r="AS24" s="370"/>
      <c r="AT24" s="370"/>
      <c r="AU24" s="370"/>
      <c r="AV24" s="370"/>
      <c r="AW24" s="370"/>
      <c r="AX24" s="370"/>
      <c r="AY24" s="370"/>
      <c r="AZ24" s="370"/>
      <c r="BA24" s="370"/>
      <c r="BB24" s="370"/>
      <c r="BC24" s="370"/>
      <c r="BD24" s="370"/>
      <c r="BE24" s="370"/>
      <c r="BF24" s="374">
        <f t="shared" ref="BF24" si="7">SUM(BF25:BF27)</f>
        <v>415.84245179931895</v>
      </c>
      <c r="BG24" s="374">
        <f t="shared" ref="BG24:CF24" si="8">SUM(BG25:BG27)</f>
        <v>428.54858112850775</v>
      </c>
      <c r="BH24" s="374">
        <f t="shared" si="8"/>
        <v>418.35593076559786</v>
      </c>
      <c r="BI24" s="374">
        <f t="shared" si="8"/>
        <v>411.67422738265543</v>
      </c>
      <c r="BJ24" s="374">
        <f t="shared" si="8"/>
        <v>405.09766317347362</v>
      </c>
      <c r="BK24" s="374">
        <f t="shared" si="8"/>
        <v>381.00563936344861</v>
      </c>
      <c r="BL24" s="374">
        <f t="shared" si="8"/>
        <v>316.30963554132484</v>
      </c>
      <c r="BM24" s="374">
        <f t="shared" si="8"/>
        <v>320.49427179381428</v>
      </c>
      <c r="BN24" s="374">
        <f t="shared" si="8"/>
        <v>362.21868245152467</v>
      </c>
      <c r="BO24" s="374">
        <f t="shared" si="8"/>
        <v>352.80378139357754</v>
      </c>
      <c r="BP24" s="374">
        <f t="shared" si="8"/>
        <v>349.77521327677306</v>
      </c>
      <c r="BQ24" s="374">
        <f t="shared" si="8"/>
        <v>336.84616065890049</v>
      </c>
      <c r="BR24" s="374">
        <f t="shared" si="8"/>
        <v>330.93079111935901</v>
      </c>
      <c r="BS24" s="374">
        <f t="shared" si="8"/>
        <v>312.33157550244084</v>
      </c>
      <c r="BT24" s="374">
        <f t="shared" si="8"/>
        <v>319.80368045021964</v>
      </c>
      <c r="BU24" s="374">
        <f t="shared" si="8"/>
        <v>305.67128645341472</v>
      </c>
      <c r="BV24" s="374">
        <f t="shared" si="8"/>
        <v>298.38943772575146</v>
      </c>
      <c r="BW24" s="374">
        <f t="shared" si="8"/>
        <v>295.94223125114411</v>
      </c>
      <c r="BX24" s="374">
        <f t="shared" si="8"/>
        <v>287.56385817781126</v>
      </c>
      <c r="BY24" s="374">
        <f t="shared" si="8"/>
        <v>272.96794640615309</v>
      </c>
      <c r="BZ24" s="374">
        <f t="shared" si="8"/>
        <v>260.72082727047149</v>
      </c>
      <c r="CA24" s="374">
        <f t="shared" si="8"/>
        <v>262.76814508968044</v>
      </c>
      <c r="CB24" s="374">
        <f t="shared" si="8"/>
        <v>260.73573831787087</v>
      </c>
      <c r="CC24" s="374">
        <f t="shared" si="8"/>
        <v>248.2873846345388</v>
      </c>
      <c r="CD24" s="374">
        <f t="shared" si="8"/>
        <v>238.55679184235174</v>
      </c>
      <c r="CE24" s="374">
        <f t="shared" si="8"/>
        <v>235.45602533436499</v>
      </c>
      <c r="CF24" s="375">
        <f t="shared" si="8"/>
        <v>225.53911202999609</v>
      </c>
    </row>
    <row r="25" spans="1:84" ht="15.6">
      <c r="A25" s="368"/>
      <c r="B25" s="376" t="s">
        <v>483</v>
      </c>
      <c r="C25" s="370"/>
      <c r="D25" s="370"/>
      <c r="E25" s="370"/>
      <c r="F25" s="370"/>
      <c r="G25" s="370"/>
      <c r="H25" s="370"/>
      <c r="I25" s="370"/>
      <c r="J25" s="370"/>
      <c r="K25" s="370"/>
      <c r="L25" s="370"/>
      <c r="M25" s="370"/>
      <c r="N25" s="370"/>
      <c r="O25" s="370"/>
      <c r="P25" s="370"/>
      <c r="Q25" s="370"/>
      <c r="R25" s="370"/>
      <c r="S25" s="370"/>
      <c r="T25" s="370"/>
      <c r="U25" s="370"/>
      <c r="V25" s="370"/>
      <c r="W25" s="370"/>
      <c r="X25" s="370"/>
      <c r="Y25" s="370"/>
      <c r="Z25" s="370"/>
      <c r="AA25" s="370"/>
      <c r="AB25" s="370"/>
      <c r="AC25" s="370"/>
      <c r="AD25" s="370"/>
      <c r="AE25" s="370"/>
      <c r="AF25" s="370"/>
      <c r="AG25" s="370"/>
      <c r="AH25" s="370"/>
      <c r="AI25" s="370"/>
      <c r="AJ25" s="370"/>
      <c r="AK25" s="370"/>
      <c r="AL25" s="370"/>
      <c r="AM25" s="370"/>
      <c r="AN25" s="370"/>
      <c r="AO25" s="370"/>
      <c r="AP25" s="370"/>
      <c r="AQ25" s="370"/>
      <c r="AR25" s="370"/>
      <c r="AS25" s="370"/>
      <c r="AT25" s="370"/>
      <c r="AU25" s="370"/>
      <c r="AV25" s="370"/>
      <c r="AW25" s="370"/>
      <c r="AX25" s="370"/>
      <c r="AY25" s="370"/>
      <c r="AZ25" s="370"/>
      <c r="BA25" s="370"/>
      <c r="BB25" s="370"/>
      <c r="BC25" s="370"/>
      <c r="BD25" s="370"/>
      <c r="BE25" s="370"/>
      <c r="BF25" s="374">
        <f>'Table 4 (i)'!BF25</f>
        <v>4.7798173643700785</v>
      </c>
      <c r="BG25" s="374">
        <f>'Table 4 (i)'!BG25</f>
        <v>3.6967457020200758</v>
      </c>
      <c r="BH25" s="374">
        <f>'Table 4 (i)'!BH25</f>
        <v>3.266</v>
      </c>
      <c r="BI25" s="374">
        <f>'Table 4 (i)'!BI25</f>
        <v>6.1911786786786775</v>
      </c>
      <c r="BJ25" s="374">
        <f>'Table 4 (i)'!BJ25</f>
        <v>5.6055504291845493</v>
      </c>
      <c r="BK25" s="374">
        <f>'Table 4 (i)'!BK25</f>
        <v>5.6746798378225547</v>
      </c>
      <c r="BL25" s="374">
        <f>'Table 4 (i)'!BL25</f>
        <v>2.1965525831999999</v>
      </c>
      <c r="BM25" s="374">
        <f>'Table 4 (i)'!BM25</f>
        <v>1.8406603625641045</v>
      </c>
      <c r="BN25" s="374">
        <f>'Table 4 (i)'!BN25</f>
        <v>1.6231135700409567</v>
      </c>
      <c r="BO25" s="374">
        <f>'Table 4 (i)'!BO25</f>
        <v>1.448690672492809</v>
      </c>
      <c r="BP25" s="374">
        <f>'Table 4 (i)'!BP25</f>
        <v>1.2921065736641424</v>
      </c>
      <c r="BQ25" s="374">
        <f>'Table 4 (i)'!BQ25</f>
        <v>1.3134113182071192</v>
      </c>
      <c r="BR25" s="374">
        <f>'Table 4 (i)'!BR25</f>
        <v>1.2081481339837865</v>
      </c>
      <c r="BS25" s="374">
        <f>'Table 4 (i)'!BS25</f>
        <v>1.0813523540077929</v>
      </c>
      <c r="BT25" s="374">
        <f>'Table 4 (i)'!BT25</f>
        <v>1.0297670745376626</v>
      </c>
      <c r="BU25" s="374">
        <f>'Table 4 (i)'!BU25</f>
        <v>0.98217161277972498</v>
      </c>
      <c r="BV25" s="374">
        <f>'Table 4 (i)'!BV25</f>
        <v>0.95287536348174917</v>
      </c>
      <c r="BW25" s="374">
        <f>'Table 4 (i)'!BW25</f>
        <v>0.9080634741339052</v>
      </c>
      <c r="BX25" s="374">
        <f>'Table 4 (i)'!BX25</f>
        <v>0.71119116000620053</v>
      </c>
      <c r="BY25" s="374">
        <f>'Table 4 (i)'!BY25</f>
        <v>0.59925794662670728</v>
      </c>
      <c r="BZ25" s="374">
        <f>'Table 4 (i)'!BZ25</f>
        <v>0.46497782995955561</v>
      </c>
      <c r="CA25" s="374">
        <f>'Table 4 (i)'!CA25</f>
        <v>0.34784252842872143</v>
      </c>
      <c r="CB25" s="374">
        <f>'Table 4 (i)'!CB25</f>
        <v>0.27573451228601581</v>
      </c>
      <c r="CC25" s="374">
        <f>'Table 4 (i)'!CC25</f>
        <v>0.20589035607492287</v>
      </c>
      <c r="CD25" s="374">
        <f>'Table 4 (i)'!CD25</f>
        <v>0.16434307365632739</v>
      </c>
      <c r="CE25" s="374">
        <f>'Table 4 (i)'!CE25</f>
        <v>0.13760954126601158</v>
      </c>
      <c r="CF25" s="375">
        <f>'Table 4 (i)'!CF25</f>
        <v>0.10453599990345251</v>
      </c>
    </row>
    <row r="26" spans="1:84" ht="15.6">
      <c r="A26" s="368"/>
      <c r="B26" s="376" t="s">
        <v>484</v>
      </c>
      <c r="C26" s="370"/>
      <c r="D26" s="370"/>
      <c r="E26" s="370"/>
      <c r="F26" s="370"/>
      <c r="G26" s="370"/>
      <c r="H26" s="370"/>
      <c r="I26" s="370"/>
      <c r="J26" s="370"/>
      <c r="K26" s="370"/>
      <c r="L26" s="370"/>
      <c r="M26" s="370"/>
      <c r="N26" s="370"/>
      <c r="O26" s="370"/>
      <c r="P26" s="370"/>
      <c r="Q26" s="370"/>
      <c r="R26" s="370"/>
      <c r="S26" s="370"/>
      <c r="T26" s="370"/>
      <c r="U26" s="370"/>
      <c r="V26" s="370"/>
      <c r="W26" s="370"/>
      <c r="X26" s="370"/>
      <c r="Y26" s="370"/>
      <c r="Z26" s="370"/>
      <c r="AA26" s="370"/>
      <c r="AB26" s="370"/>
      <c r="AC26" s="370"/>
      <c r="AD26" s="370"/>
      <c r="AE26" s="370"/>
      <c r="AF26" s="370"/>
      <c r="AG26" s="370"/>
      <c r="AH26" s="370"/>
      <c r="AI26" s="370"/>
      <c r="AJ26" s="370"/>
      <c r="AK26" s="370"/>
      <c r="AL26" s="370"/>
      <c r="AM26" s="370"/>
      <c r="AN26" s="370"/>
      <c r="AO26" s="370"/>
      <c r="AP26" s="370"/>
      <c r="AQ26" s="370"/>
      <c r="AR26" s="370"/>
      <c r="AS26" s="370"/>
      <c r="AT26" s="370"/>
      <c r="AU26" s="370"/>
      <c r="AV26" s="370"/>
      <c r="AW26" s="370"/>
      <c r="AX26" s="370"/>
      <c r="AY26" s="370"/>
      <c r="AZ26" s="370"/>
      <c r="BA26" s="370"/>
      <c r="BB26" s="370"/>
      <c r="BC26" s="370"/>
      <c r="BD26" s="370"/>
      <c r="BE26" s="370"/>
      <c r="BF26" s="374">
        <v>409.33257992494885</v>
      </c>
      <c r="BG26" s="374">
        <v>423.48757635648769</v>
      </c>
      <c r="BH26" s="374">
        <v>413.90693076559785</v>
      </c>
      <c r="BI26" s="374">
        <v>404.38108622397675</v>
      </c>
      <c r="BJ26" s="374">
        <v>398.40761312428907</v>
      </c>
      <c r="BK26" s="374">
        <v>374.24125560562607</v>
      </c>
      <c r="BL26" s="374">
        <v>313.16909898812486</v>
      </c>
      <c r="BM26" s="374">
        <v>317.80690857125018</v>
      </c>
      <c r="BN26" s="374">
        <v>359.84199739148369</v>
      </c>
      <c r="BO26" s="374">
        <v>350.7347090110847</v>
      </c>
      <c r="BP26" s="374">
        <v>348.09406699554688</v>
      </c>
      <c r="BQ26" s="374">
        <v>335.53879983069339</v>
      </c>
      <c r="BR26" s="374">
        <v>329.72464298537523</v>
      </c>
      <c r="BS26" s="374">
        <v>311.28666854137936</v>
      </c>
      <c r="BT26" s="374">
        <v>318.77391337568196</v>
      </c>
      <c r="BU26" s="374">
        <v>304.71152743632763</v>
      </c>
      <c r="BV26" s="374">
        <v>297.47337880756749</v>
      </c>
      <c r="BW26" s="374">
        <v>295.03385756828175</v>
      </c>
      <c r="BX26" s="374">
        <v>286.85889589780504</v>
      </c>
      <c r="BY26" s="374">
        <v>272.34032811952636</v>
      </c>
      <c r="BZ26" s="374">
        <v>260.26001415051195</v>
      </c>
      <c r="CA26" s="374">
        <v>262.70304256125172</v>
      </c>
      <c r="CB26" s="374">
        <v>260.46000380558485</v>
      </c>
      <c r="CC26" s="374">
        <v>248.08149427846388</v>
      </c>
      <c r="CD26" s="374">
        <v>238.3924487686954</v>
      </c>
      <c r="CE26" s="374">
        <v>235.31841579309898</v>
      </c>
      <c r="CF26" s="375">
        <v>225.43457603009264</v>
      </c>
    </row>
    <row r="27" spans="1:84" ht="15.6">
      <c r="A27" s="368"/>
      <c r="B27" s="376" t="s">
        <v>486</v>
      </c>
      <c r="C27" s="370"/>
      <c r="D27" s="370"/>
      <c r="E27" s="370"/>
      <c r="F27" s="370"/>
      <c r="G27" s="370"/>
      <c r="H27" s="370"/>
      <c r="I27" s="370"/>
      <c r="J27" s="370"/>
      <c r="K27" s="370"/>
      <c r="L27" s="370"/>
      <c r="M27" s="370"/>
      <c r="N27" s="370"/>
      <c r="O27" s="370"/>
      <c r="P27" s="370"/>
      <c r="Q27" s="370"/>
      <c r="R27" s="370"/>
      <c r="S27" s="370"/>
      <c r="T27" s="370"/>
      <c r="U27" s="370"/>
      <c r="V27" s="370"/>
      <c r="W27" s="370"/>
      <c r="X27" s="370"/>
      <c r="Y27" s="370"/>
      <c r="Z27" s="370"/>
      <c r="AA27" s="370"/>
      <c r="AB27" s="370"/>
      <c r="AC27" s="370"/>
      <c r="AD27" s="370"/>
      <c r="AE27" s="370"/>
      <c r="AF27" s="370"/>
      <c r="AG27" s="370"/>
      <c r="AH27" s="370"/>
      <c r="AI27" s="370"/>
      <c r="AJ27" s="370"/>
      <c r="AK27" s="370"/>
      <c r="AL27" s="370"/>
      <c r="AM27" s="370"/>
      <c r="AN27" s="370"/>
      <c r="AO27" s="370"/>
      <c r="AP27" s="370"/>
      <c r="AQ27" s="370"/>
      <c r="AR27" s="370"/>
      <c r="AS27" s="370"/>
      <c r="AT27" s="370"/>
      <c r="AU27" s="370"/>
      <c r="AV27" s="370"/>
      <c r="AW27" s="370"/>
      <c r="AX27" s="370"/>
      <c r="AY27" s="370"/>
      <c r="AZ27" s="370"/>
      <c r="BA27" s="370"/>
      <c r="BB27" s="370"/>
      <c r="BC27" s="370"/>
      <c r="BD27" s="370"/>
      <c r="BE27" s="370"/>
      <c r="BF27" s="374">
        <f>'Table 4 (i)'!BF27</f>
        <v>1.73005451</v>
      </c>
      <c r="BG27" s="374">
        <f>'Table 4 (i)'!BG27</f>
        <v>1.3642590700000001</v>
      </c>
      <c r="BH27" s="374">
        <f>'Table 4 (i)'!BH27</f>
        <v>1.1830000000000001</v>
      </c>
      <c r="BI27" s="374">
        <f>'Table 4 (i)'!BI27</f>
        <v>1.1019624799999999</v>
      </c>
      <c r="BJ27" s="374">
        <f>'Table 4 (i)'!BJ27</f>
        <v>1.0844996200000001</v>
      </c>
      <c r="BK27" s="374">
        <f>'Table 4 (i)'!BK27</f>
        <v>1.0897039199999998</v>
      </c>
      <c r="BL27" s="374">
        <f>'Table 4 (i)'!BL27</f>
        <v>0.94398397000000001</v>
      </c>
      <c r="BM27" s="374">
        <f>'Table 4 (i)'!BM27</f>
        <v>0.84670285999999995</v>
      </c>
      <c r="BN27" s="374">
        <f>'Table 4 (i)'!BN27</f>
        <v>0.75357149000000001</v>
      </c>
      <c r="BO27" s="374">
        <f>'Table 4 (i)'!BO27</f>
        <v>0.62038171000000009</v>
      </c>
      <c r="BP27" s="374">
        <f>'Table 4 (i)'!BP27</f>
        <v>0.38903970756204248</v>
      </c>
      <c r="BQ27" s="374">
        <f>'Table 4 (i)'!BQ27</f>
        <v>-6.0504900000000004E-3</v>
      </c>
      <c r="BR27" s="374">
        <f>'Table 4 (i)'!BR27</f>
        <v>-2E-3</v>
      </c>
      <c r="BS27" s="374">
        <f>'Table 4 (i)'!BS27</f>
        <v>-3.6445392946300642E-2</v>
      </c>
      <c r="BT27" s="374">
        <f>'Table 4 (i)'!BT27</f>
        <v>0</v>
      </c>
      <c r="BU27" s="374">
        <f>'Table 4 (i)'!BU27</f>
        <v>-2.2412595692622359E-2</v>
      </c>
      <c r="BV27" s="374">
        <f>'Table 4 (i)'!BV27</f>
        <v>-3.6816445297728866E-2</v>
      </c>
      <c r="BW27" s="374">
        <f>'Table 4 (i)'!BW27</f>
        <v>3.1020872850033782E-4</v>
      </c>
      <c r="BX27" s="374">
        <f>'Table 4 (i)'!BX27</f>
        <v>-6.22888E-3</v>
      </c>
      <c r="BY27" s="374">
        <f>'Table 4 (i)'!BY27</f>
        <v>2.8360339999999998E-2</v>
      </c>
      <c r="BZ27" s="374">
        <f>'Table 4 (i)'!BZ27</f>
        <v>-4.1647100000000012E-3</v>
      </c>
      <c r="CA27" s="374">
        <f>'Table 4 (i)'!CA27</f>
        <v>-0.28273999999999999</v>
      </c>
      <c r="CB27" s="374">
        <f>'Table 4 (i)'!CB27</f>
        <v>0</v>
      </c>
      <c r="CC27" s="374">
        <f>'Table 4 (i)'!CC27</f>
        <v>0</v>
      </c>
      <c r="CD27" s="374">
        <f>'Table 4 (i)'!CD27</f>
        <v>0</v>
      </c>
      <c r="CE27" s="374">
        <f>'Table 4 (i)'!CE27</f>
        <v>0</v>
      </c>
      <c r="CF27" s="375">
        <f>'Table 4 (i)'!CF27</f>
        <v>0</v>
      </c>
    </row>
    <row r="28" spans="1:84" ht="27" customHeight="1">
      <c r="A28" s="368"/>
      <c r="B28" s="373" t="s">
        <v>514</v>
      </c>
      <c r="C28" s="370"/>
      <c r="D28" s="370"/>
      <c r="E28" s="370"/>
      <c r="F28" s="370"/>
      <c r="G28" s="370"/>
      <c r="H28" s="370"/>
      <c r="I28" s="370"/>
      <c r="J28" s="370"/>
      <c r="K28" s="370"/>
      <c r="L28" s="370"/>
      <c r="M28" s="370"/>
      <c r="N28" s="370"/>
      <c r="O28" s="370"/>
      <c r="P28" s="370"/>
      <c r="Q28" s="370"/>
      <c r="R28" s="370"/>
      <c r="S28" s="370"/>
      <c r="T28" s="370"/>
      <c r="U28" s="370"/>
      <c r="V28" s="370"/>
      <c r="W28" s="370"/>
      <c r="X28" s="370"/>
      <c r="Y28" s="370"/>
      <c r="Z28" s="370"/>
      <c r="AA28" s="370"/>
      <c r="AB28" s="370"/>
      <c r="AC28" s="370"/>
      <c r="AD28" s="370"/>
      <c r="AE28" s="370"/>
      <c r="AF28" s="370"/>
      <c r="AG28" s="370"/>
      <c r="AH28" s="370"/>
      <c r="AI28" s="370"/>
      <c r="AJ28" s="370"/>
      <c r="AK28" s="370"/>
      <c r="AL28" s="370"/>
      <c r="AM28" s="370"/>
      <c r="AN28" s="370"/>
      <c r="AO28" s="370"/>
      <c r="AP28" s="370"/>
      <c r="AQ28" s="370"/>
      <c r="AR28" s="370"/>
      <c r="AS28" s="370"/>
      <c r="AT28" s="370"/>
      <c r="AU28" s="370"/>
      <c r="AV28" s="370"/>
      <c r="AW28" s="370"/>
      <c r="AX28" s="370"/>
      <c r="AY28" s="370"/>
      <c r="AZ28" s="370"/>
      <c r="BA28" s="370"/>
      <c r="BB28" s="370"/>
      <c r="BC28" s="370"/>
      <c r="BD28" s="370"/>
      <c r="BE28" s="370"/>
      <c r="BF28" s="374">
        <f>SUM(BF29:BF31)</f>
        <v>1231.7800001919002</v>
      </c>
      <c r="BG28" s="374">
        <f t="shared" ref="BG28:CF28" si="9">SUM(BG29:BG31)</f>
        <v>1295.69198591544</v>
      </c>
      <c r="BH28" s="374">
        <f t="shared" si="9"/>
        <v>1283.1872284420381</v>
      </c>
      <c r="BI28" s="374">
        <f t="shared" si="9"/>
        <v>1302.71598181947</v>
      </c>
      <c r="BJ28" s="374">
        <f t="shared" si="9"/>
        <v>1324.0526222691651</v>
      </c>
      <c r="BK28" s="374">
        <f t="shared" si="9"/>
        <v>1403.7351610337264</v>
      </c>
      <c r="BL28" s="374">
        <f t="shared" si="9"/>
        <v>1472.2088448425638</v>
      </c>
      <c r="BM28" s="374">
        <f t="shared" si="9"/>
        <v>1619.4215952071265</v>
      </c>
      <c r="BN28" s="374">
        <f t="shared" si="9"/>
        <v>1778.1349191532652</v>
      </c>
      <c r="BO28" s="374">
        <f t="shared" si="9"/>
        <v>1972.5697760270373</v>
      </c>
      <c r="BP28" s="374">
        <f t="shared" si="9"/>
        <v>2225.1262174606591</v>
      </c>
      <c r="BQ28" s="374">
        <f t="shared" si="9"/>
        <v>2421.2021807312931</v>
      </c>
      <c r="BR28" s="374">
        <f t="shared" si="9"/>
        <v>2661.2634103917562</v>
      </c>
      <c r="BS28" s="374">
        <f t="shared" si="9"/>
        <v>2908.5646154882875</v>
      </c>
      <c r="BT28" s="374">
        <f t="shared" si="9"/>
        <v>3043.6172062502792</v>
      </c>
      <c r="BU28" s="374">
        <f t="shared" si="9"/>
        <v>3298.674451009425</v>
      </c>
      <c r="BV28" s="374">
        <f t="shared" si="9"/>
        <v>3658.7977686329123</v>
      </c>
      <c r="BW28" s="374">
        <f t="shared" si="9"/>
        <v>3780.7940938310398</v>
      </c>
      <c r="BX28" s="374">
        <f t="shared" si="9"/>
        <v>3915.6179748468671</v>
      </c>
      <c r="BY28" s="374">
        <f t="shared" si="9"/>
        <v>3993.0055869029388</v>
      </c>
      <c r="BZ28" s="374">
        <f t="shared" si="9"/>
        <v>4406.7448466869519</v>
      </c>
      <c r="CA28" s="374">
        <f t="shared" si="9"/>
        <v>4941.2605594913275</v>
      </c>
      <c r="CB28" s="374">
        <f t="shared" si="9"/>
        <v>5458.7279879939115</v>
      </c>
      <c r="CC28" s="374">
        <f t="shared" si="9"/>
        <v>5708.9714632041278</v>
      </c>
      <c r="CD28" s="374">
        <f t="shared" si="9"/>
        <v>5954.1074845502735</v>
      </c>
      <c r="CE28" s="374">
        <f t="shared" si="9"/>
        <v>6228.817934452818</v>
      </c>
      <c r="CF28" s="375">
        <f t="shared" si="9"/>
        <v>6385.0828198906702</v>
      </c>
    </row>
    <row r="29" spans="1:84" ht="15.6">
      <c r="A29" s="368"/>
      <c r="B29" s="376" t="s">
        <v>271</v>
      </c>
      <c r="C29" s="370"/>
      <c r="D29" s="370"/>
      <c r="E29" s="370"/>
      <c r="F29" s="370"/>
      <c r="G29" s="370"/>
      <c r="H29" s="370"/>
      <c r="I29" s="370"/>
      <c r="J29" s="370"/>
      <c r="K29" s="370"/>
      <c r="L29" s="370"/>
      <c r="M29" s="370"/>
      <c r="N29" s="370"/>
      <c r="O29" s="370"/>
      <c r="P29" s="370"/>
      <c r="Q29" s="370"/>
      <c r="R29" s="370"/>
      <c r="S29" s="370"/>
      <c r="T29" s="370"/>
      <c r="U29" s="370"/>
      <c r="V29" s="370"/>
      <c r="W29" s="370"/>
      <c r="X29" s="370"/>
      <c r="Y29" s="370"/>
      <c r="Z29" s="370"/>
      <c r="AA29" s="370"/>
      <c r="AB29" s="370"/>
      <c r="AC29" s="370"/>
      <c r="AD29" s="370"/>
      <c r="AE29" s="370"/>
      <c r="AF29" s="370"/>
      <c r="AG29" s="370"/>
      <c r="AH29" s="370"/>
      <c r="AI29" s="370"/>
      <c r="AJ29" s="370"/>
      <c r="AK29" s="370"/>
      <c r="AL29" s="370"/>
      <c r="AM29" s="370"/>
      <c r="AN29" s="370"/>
      <c r="AO29" s="370"/>
      <c r="AP29" s="370"/>
      <c r="AQ29" s="370"/>
      <c r="AR29" s="370"/>
      <c r="AS29" s="370"/>
      <c r="AT29" s="370"/>
      <c r="AU29" s="370"/>
      <c r="AV29" s="370"/>
      <c r="AW29" s="370"/>
      <c r="AX29" s="370"/>
      <c r="AY29" s="370"/>
      <c r="AZ29" s="370"/>
      <c r="BA29" s="370"/>
      <c r="BB29" s="370"/>
      <c r="BC29" s="370"/>
      <c r="BD29" s="370"/>
      <c r="BE29" s="370"/>
      <c r="BF29" s="374">
        <v>855.46384702472824</v>
      </c>
      <c r="BG29" s="374">
        <v>918.11348954198138</v>
      </c>
      <c r="BH29" s="374">
        <v>954.91746170829458</v>
      </c>
      <c r="BI29" s="374">
        <v>1006.4102402751176</v>
      </c>
      <c r="BJ29" s="374">
        <v>1033.5671352518705</v>
      </c>
      <c r="BK29" s="374">
        <v>1120.013282380829</v>
      </c>
      <c r="BL29" s="374">
        <v>1195.2589431501253</v>
      </c>
      <c r="BM29" s="374">
        <v>1315.1364456489532</v>
      </c>
      <c r="BN29" s="374">
        <v>1389.8903774219823</v>
      </c>
      <c r="BO29" s="374">
        <v>1541.8842557587195</v>
      </c>
      <c r="BP29" s="374">
        <v>1716.9083303480984</v>
      </c>
      <c r="BQ29" s="374">
        <v>1863.3706372540066</v>
      </c>
      <c r="BR29" s="374">
        <v>2075.5616279067667</v>
      </c>
      <c r="BS29" s="374">
        <v>2284.8672934506117</v>
      </c>
      <c r="BT29" s="374">
        <v>2395.78088359308</v>
      </c>
      <c r="BU29" s="374">
        <v>2545.4341335773142</v>
      </c>
      <c r="BV29" s="374">
        <v>2746.5952835481871</v>
      </c>
      <c r="BW29" s="374">
        <v>2913.4681466665279</v>
      </c>
      <c r="BX29" s="374">
        <v>3011.148786525986</v>
      </c>
      <c r="BY29" s="374">
        <v>3044.3763376680536</v>
      </c>
      <c r="BZ29" s="374">
        <v>3219.2465652835781</v>
      </c>
      <c r="CA29" s="374">
        <v>3698.852337186408</v>
      </c>
      <c r="CB29" s="374">
        <v>4095.5032706277216</v>
      </c>
      <c r="CC29" s="374">
        <v>4388.8307759898717</v>
      </c>
      <c r="CD29" s="374">
        <v>4606.1763675613602</v>
      </c>
      <c r="CE29" s="374">
        <v>4817.7100052855676</v>
      </c>
      <c r="CF29" s="375">
        <v>4915.7643710079437</v>
      </c>
    </row>
    <row r="30" spans="1:84" ht="15.6">
      <c r="A30" s="368"/>
      <c r="B30" s="376" t="s">
        <v>515</v>
      </c>
      <c r="C30" s="370"/>
      <c r="D30" s="370"/>
      <c r="E30" s="370"/>
      <c r="F30" s="370"/>
      <c r="G30" s="370"/>
      <c r="H30" s="370"/>
      <c r="I30" s="370"/>
      <c r="J30" s="370"/>
      <c r="K30" s="370"/>
      <c r="L30" s="370"/>
      <c r="M30" s="370"/>
      <c r="N30" s="370"/>
      <c r="O30" s="370"/>
      <c r="P30" s="370"/>
      <c r="Q30" s="370"/>
      <c r="R30" s="370"/>
      <c r="S30" s="370"/>
      <c r="T30" s="370"/>
      <c r="U30" s="370"/>
      <c r="V30" s="370"/>
      <c r="W30" s="370"/>
      <c r="X30" s="370"/>
      <c r="Y30" s="370"/>
      <c r="Z30" s="370"/>
      <c r="AA30" s="370"/>
      <c r="AB30" s="370"/>
      <c r="AC30" s="370"/>
      <c r="AD30" s="370"/>
      <c r="AE30" s="370"/>
      <c r="AF30" s="370"/>
      <c r="AG30" s="370"/>
      <c r="AH30" s="370"/>
      <c r="AI30" s="370"/>
      <c r="AJ30" s="370"/>
      <c r="AK30" s="370"/>
      <c r="AL30" s="370"/>
      <c r="AM30" s="370"/>
      <c r="AN30" s="370"/>
      <c r="AO30" s="370"/>
      <c r="AP30" s="370"/>
      <c r="AQ30" s="370"/>
      <c r="AR30" s="370"/>
      <c r="AS30" s="370"/>
      <c r="AT30" s="370"/>
      <c r="AU30" s="370"/>
      <c r="AV30" s="370"/>
      <c r="AW30" s="370"/>
      <c r="AX30" s="370"/>
      <c r="AY30" s="370"/>
      <c r="AZ30" s="370"/>
      <c r="BA30" s="370"/>
      <c r="BB30" s="370"/>
      <c r="BC30" s="370"/>
      <c r="BD30" s="370"/>
      <c r="BE30" s="370"/>
      <c r="BF30" s="374">
        <f>'Table 4 (i)'!BF30</f>
        <v>376.31615316717199</v>
      </c>
      <c r="BG30" s="374">
        <f>'Table 4 (i)'!BG30</f>
        <v>377.57849637345873</v>
      </c>
      <c r="BH30" s="374">
        <f>'Table 4 (i)'!BH30</f>
        <v>328.26976673374355</v>
      </c>
      <c r="BI30" s="374">
        <f>'Table 4 (i)'!BI30</f>
        <v>296.30574154435226</v>
      </c>
      <c r="BJ30" s="374">
        <f>'Table 4 (i)'!BJ30</f>
        <v>290.48548701729464</v>
      </c>
      <c r="BK30" s="374">
        <f>'Table 4 (i)'!BK30</f>
        <v>283.72187865289749</v>
      </c>
      <c r="BL30" s="374">
        <f>'Table 4 (i)'!BL30</f>
        <v>276.94990169243857</v>
      </c>
      <c r="BM30" s="374">
        <f>'Table 4 (i)'!BM30</f>
        <v>304.28514955817326</v>
      </c>
      <c r="BN30" s="374">
        <f>'Table 4 (i)'!BN30</f>
        <v>388.24454173128282</v>
      </c>
      <c r="BO30" s="374">
        <f>'Table 4 (i)'!BO30</f>
        <v>430.68552026831782</v>
      </c>
      <c r="BP30" s="374">
        <f>'Table 4 (i)'!BP30</f>
        <v>508.21788711256067</v>
      </c>
      <c r="BQ30" s="374">
        <f>'Table 4 (i)'!BQ30</f>
        <v>557.83154347728623</v>
      </c>
      <c r="BR30" s="374">
        <f>'Table 4 (i)'!BR30</f>
        <v>585.70178248498928</v>
      </c>
      <c r="BS30" s="374">
        <f>'Table 4 (i)'!BS30</f>
        <v>623.69732203767592</v>
      </c>
      <c r="BT30" s="374">
        <f>'Table 4 (i)'!BT30</f>
        <v>647.83632265719939</v>
      </c>
      <c r="BU30" s="374">
        <f>'Table 4 (i)'!BU30</f>
        <v>753.24031743211071</v>
      </c>
      <c r="BV30" s="374">
        <f>'Table 4 (i)'!BV30</f>
        <v>912.20248508472514</v>
      </c>
      <c r="BW30" s="374">
        <f>'Table 4 (i)'!BW30</f>
        <v>637.83416075420985</v>
      </c>
      <c r="BX30" s="374">
        <f>'Table 4 (i)'!BX30</f>
        <v>501.04570704273419</v>
      </c>
      <c r="BY30" s="374">
        <f>'Table 4 (i)'!BY30</f>
        <v>400.94507953195983</v>
      </c>
      <c r="BZ30" s="374">
        <f>'Table 4 (i)'!BZ30</f>
        <v>503.61778904964865</v>
      </c>
      <c r="CA30" s="374">
        <f>'Table 4 (i)'!CA30</f>
        <v>406.44339609477032</v>
      </c>
      <c r="CB30" s="374">
        <f>'Table 4 (i)'!CB30</f>
        <v>367.9180642990533</v>
      </c>
      <c r="CC30" s="374">
        <f>'Table 4 (i)'!CC30</f>
        <v>76.806230242213971</v>
      </c>
      <c r="CD30" s="374">
        <f>'Table 4 (i)'!CD30</f>
        <v>0.24460524092796793</v>
      </c>
      <c r="CE30" s="374">
        <f>'Table 4 (i)'!CE30</f>
        <v>0.244658415603004</v>
      </c>
      <c r="CF30" s="375">
        <f>'Table 4 (i)'!CF30</f>
        <v>0.24519106109360939</v>
      </c>
    </row>
    <row r="31" spans="1:84" ht="15.6">
      <c r="A31" s="368"/>
      <c r="B31" s="300" t="s">
        <v>516</v>
      </c>
      <c r="C31" s="370"/>
      <c r="D31" s="370"/>
      <c r="E31" s="370"/>
      <c r="F31" s="370"/>
      <c r="G31" s="370"/>
      <c r="H31" s="370"/>
      <c r="I31" s="370"/>
      <c r="J31" s="370"/>
      <c r="K31" s="370"/>
      <c r="L31" s="370"/>
      <c r="M31" s="370"/>
      <c r="N31" s="370"/>
      <c r="O31" s="370"/>
      <c r="P31" s="370"/>
      <c r="Q31" s="370"/>
      <c r="R31" s="370"/>
      <c r="S31" s="370"/>
      <c r="T31" s="370"/>
      <c r="U31" s="370"/>
      <c r="V31" s="370"/>
      <c r="W31" s="370"/>
      <c r="X31" s="370"/>
      <c r="Y31" s="370"/>
      <c r="Z31" s="370"/>
      <c r="AA31" s="370"/>
      <c r="AB31" s="370"/>
      <c r="AC31" s="370"/>
      <c r="AD31" s="370"/>
      <c r="AE31" s="370"/>
      <c r="AF31" s="370"/>
      <c r="AG31" s="370"/>
      <c r="AH31" s="370"/>
      <c r="AI31" s="370"/>
      <c r="AJ31" s="370"/>
      <c r="AK31" s="370"/>
      <c r="AL31" s="370"/>
      <c r="AM31" s="370"/>
      <c r="AN31" s="370"/>
      <c r="AO31" s="370"/>
      <c r="AP31" s="370"/>
      <c r="AQ31" s="370"/>
      <c r="AR31" s="370"/>
      <c r="AS31" s="370"/>
      <c r="AT31" s="370"/>
      <c r="AU31" s="370"/>
      <c r="AV31" s="370"/>
      <c r="AW31" s="370"/>
      <c r="AX31" s="370"/>
      <c r="AY31" s="370"/>
      <c r="AZ31" s="370"/>
      <c r="BA31" s="370"/>
      <c r="BB31" s="370"/>
      <c r="BC31" s="370"/>
      <c r="BD31" s="370"/>
      <c r="BE31" s="370"/>
      <c r="BF31" s="374">
        <f>'Table 4 (i)'!BF31</f>
        <v>0</v>
      </c>
      <c r="BG31" s="374">
        <f>'Table 4 (i)'!BG31</f>
        <v>0</v>
      </c>
      <c r="BH31" s="374">
        <f>'Table 4 (i)'!BH31</f>
        <v>0</v>
      </c>
      <c r="BI31" s="374">
        <f>'Table 4 (i)'!BI31</f>
        <v>0</v>
      </c>
      <c r="BJ31" s="374">
        <f>'Table 4 (i)'!BJ31</f>
        <v>0</v>
      </c>
      <c r="BK31" s="374">
        <f>'Table 4 (i)'!BK31</f>
        <v>0</v>
      </c>
      <c r="BL31" s="374">
        <f>'Table 4 (i)'!BL31</f>
        <v>0</v>
      </c>
      <c r="BM31" s="374">
        <f>'Table 4 (i)'!BM31</f>
        <v>0</v>
      </c>
      <c r="BN31" s="374">
        <f>'Table 4 (i)'!BN31</f>
        <v>0</v>
      </c>
      <c r="BO31" s="374">
        <f>'Table 4 (i)'!BO31</f>
        <v>0</v>
      </c>
      <c r="BP31" s="374">
        <f>'Table 4 (i)'!BP31</f>
        <v>0</v>
      </c>
      <c r="BQ31" s="374">
        <f>'Table 4 (i)'!BQ31</f>
        <v>0</v>
      </c>
      <c r="BR31" s="374">
        <f>'Table 4 (i)'!BR31</f>
        <v>0</v>
      </c>
      <c r="BS31" s="374">
        <f>'Table 4 (i)'!BS31</f>
        <v>0</v>
      </c>
      <c r="BT31" s="374">
        <f>'Table 4 (i)'!BT31</f>
        <v>0</v>
      </c>
      <c r="BU31" s="374">
        <f>'Table 4 (i)'!BU31</f>
        <v>0</v>
      </c>
      <c r="BV31" s="374">
        <f>'Table 4 (i)'!BV31</f>
        <v>0</v>
      </c>
      <c r="BW31" s="374">
        <f>'Table 4 (i)'!BW31</f>
        <v>229.49178641030215</v>
      </c>
      <c r="BX31" s="374">
        <f>'Table 4 (i)'!BX31</f>
        <v>403.42348127814699</v>
      </c>
      <c r="BY31" s="374">
        <f>'Table 4 (i)'!BY31</f>
        <v>547.68416970292537</v>
      </c>
      <c r="BZ31" s="374">
        <f>'Table 4 (i)'!BZ31</f>
        <v>683.88049235372534</v>
      </c>
      <c r="CA31" s="374">
        <f>'Table 4 (i)'!CA31</f>
        <v>835.96482621014923</v>
      </c>
      <c r="CB31" s="374">
        <f>'Table 4 (i)'!CB31</f>
        <v>995.30665306713638</v>
      </c>
      <c r="CC31" s="374">
        <f>'Table 4 (i)'!CC31</f>
        <v>1243.3344569720423</v>
      </c>
      <c r="CD31" s="374">
        <f>'Table 4 (i)'!CD31</f>
        <v>1347.6865117479854</v>
      </c>
      <c r="CE31" s="374">
        <f>'Table 4 (i)'!CE31</f>
        <v>1410.8632707516467</v>
      </c>
      <c r="CF31" s="375">
        <f>'Table 4 (i)'!CF31</f>
        <v>1469.073257821633</v>
      </c>
    </row>
    <row r="32" spans="1:84" ht="27" customHeight="1">
      <c r="A32" s="368"/>
      <c r="B32" s="373" t="s">
        <v>517</v>
      </c>
      <c r="C32" s="370"/>
      <c r="D32" s="370"/>
      <c r="E32" s="370"/>
      <c r="F32" s="370"/>
      <c r="G32" s="370"/>
      <c r="H32" s="370"/>
      <c r="I32" s="370"/>
      <c r="J32" s="370"/>
      <c r="K32" s="370"/>
      <c r="L32" s="370"/>
      <c r="M32" s="370"/>
      <c r="N32" s="370"/>
      <c r="O32" s="370"/>
      <c r="P32" s="370"/>
      <c r="Q32" s="370"/>
      <c r="R32" s="370"/>
      <c r="S32" s="370"/>
      <c r="T32" s="370"/>
      <c r="U32" s="370"/>
      <c r="V32" s="370"/>
      <c r="W32" s="370"/>
      <c r="X32" s="370"/>
      <c r="Y32" s="370"/>
      <c r="Z32" s="370"/>
      <c r="AA32" s="370"/>
      <c r="AB32" s="370"/>
      <c r="AC32" s="370"/>
      <c r="AD32" s="370"/>
      <c r="AE32" s="370"/>
      <c r="AF32" s="370"/>
      <c r="AG32" s="370"/>
      <c r="AH32" s="370"/>
      <c r="AI32" s="370"/>
      <c r="AJ32" s="370"/>
      <c r="AK32" s="370"/>
      <c r="AL32" s="370"/>
      <c r="AM32" s="370"/>
      <c r="AN32" s="370"/>
      <c r="AO32" s="370"/>
      <c r="AP32" s="370"/>
      <c r="AQ32" s="370"/>
      <c r="AR32" s="370"/>
      <c r="AS32" s="370"/>
      <c r="AT32" s="370"/>
      <c r="AU32" s="370"/>
      <c r="AV32" s="370"/>
      <c r="AW32" s="370"/>
      <c r="AX32" s="370"/>
      <c r="AY32" s="370"/>
      <c r="AZ32" s="370"/>
      <c r="BA32" s="370"/>
      <c r="BB32" s="370"/>
      <c r="BC32" s="370"/>
      <c r="BD32" s="370"/>
      <c r="BE32" s="370"/>
      <c r="BF32" s="374">
        <f t="shared" ref="BF32" si="10">SUM(BF33:BF34)</f>
        <v>2999.4614887041653</v>
      </c>
      <c r="BG32" s="374">
        <f t="shared" ref="BG32:CF32" si="11">SUM(BG33:BG34)</f>
        <v>2966.6712049912694</v>
      </c>
      <c r="BH32" s="374">
        <f t="shared" si="11"/>
        <v>3201.5130041258617</v>
      </c>
      <c r="BI32" s="374">
        <f t="shared" si="11"/>
        <v>3472.5465205192463</v>
      </c>
      <c r="BJ32" s="374">
        <f t="shared" si="11"/>
        <v>3760.9241738617989</v>
      </c>
      <c r="BK32" s="374">
        <f t="shared" si="11"/>
        <v>3996.4280011900032</v>
      </c>
      <c r="BL32" s="374">
        <f t="shared" si="11"/>
        <v>4891.7079022417884</v>
      </c>
      <c r="BM32" s="374">
        <f t="shared" si="11"/>
        <v>5587.16694369992</v>
      </c>
      <c r="BN32" s="374">
        <f t="shared" si="11"/>
        <v>5998.1093455519394</v>
      </c>
      <c r="BO32" s="374">
        <f t="shared" si="11"/>
        <v>6471.3592562218046</v>
      </c>
      <c r="BP32" s="374">
        <f t="shared" si="11"/>
        <v>6901.4624032787806</v>
      </c>
      <c r="BQ32" s="374">
        <f t="shared" si="11"/>
        <v>7141.9076247388075</v>
      </c>
      <c r="BR32" s="374">
        <f t="shared" si="11"/>
        <v>7733.6700263693729</v>
      </c>
      <c r="BS32" s="374">
        <f t="shared" si="11"/>
        <v>8132.5337356956888</v>
      </c>
      <c r="BT32" s="374">
        <f t="shared" si="11"/>
        <v>8160.913121062179</v>
      </c>
      <c r="BU32" s="374">
        <f t="shared" si="11"/>
        <v>8155.1111739159687</v>
      </c>
      <c r="BV32" s="374">
        <f t="shared" si="11"/>
        <v>8119.9048112608998</v>
      </c>
      <c r="BW32" s="374">
        <f t="shared" si="11"/>
        <v>8538.3609628565609</v>
      </c>
      <c r="BX32" s="374">
        <f t="shared" si="11"/>
        <v>9074.9592513184471</v>
      </c>
      <c r="BY32" s="374">
        <f t="shared" si="11"/>
        <v>10085.339092049619</v>
      </c>
      <c r="BZ32" s="374">
        <f t="shared" si="11"/>
        <v>10929.336377111717</v>
      </c>
      <c r="CA32" s="374">
        <f t="shared" si="11"/>
        <v>11892.416970574897</v>
      </c>
      <c r="CB32" s="374">
        <f t="shared" si="11"/>
        <v>13523.284425140253</v>
      </c>
      <c r="CC32" s="374">
        <f t="shared" si="11"/>
        <v>13876.543812457052</v>
      </c>
      <c r="CD32" s="374">
        <f t="shared" si="11"/>
        <v>14678.545108420436</v>
      </c>
      <c r="CE32" s="374">
        <f t="shared" si="11"/>
        <v>15352.27418611858</v>
      </c>
      <c r="CF32" s="375">
        <f t="shared" si="11"/>
        <v>15891.896853135637</v>
      </c>
    </row>
    <row r="33" spans="1:84" ht="15.6">
      <c r="A33" s="295"/>
      <c r="B33" s="300" t="s">
        <v>518</v>
      </c>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297"/>
      <c r="AF33" s="297"/>
      <c r="AG33" s="297"/>
      <c r="AH33" s="297"/>
      <c r="AI33" s="297"/>
      <c r="AJ33" s="297"/>
      <c r="AK33" s="297"/>
      <c r="AL33" s="297"/>
      <c r="AM33" s="297"/>
      <c r="AN33" s="297"/>
      <c r="AO33" s="297"/>
      <c r="AP33" s="297"/>
      <c r="AQ33" s="297"/>
      <c r="AR33" s="297"/>
      <c r="AS33" s="297"/>
      <c r="AT33" s="297"/>
      <c r="AU33" s="297"/>
      <c r="AV33" s="297"/>
      <c r="AW33" s="297"/>
      <c r="AX33" s="297"/>
      <c r="AY33" s="297"/>
      <c r="AZ33" s="297"/>
      <c r="BA33" s="297"/>
      <c r="BB33" s="297"/>
      <c r="BC33" s="297"/>
      <c r="BD33" s="297"/>
      <c r="BE33" s="297"/>
      <c r="BF33" s="320">
        <f>'Table 4 (i)'!BF33</f>
        <v>2999.4614887041653</v>
      </c>
      <c r="BG33" s="320">
        <f>'Table 4 (i)'!BG33</f>
        <v>2966.6712049912694</v>
      </c>
      <c r="BH33" s="320">
        <f>'Table 4 (i)'!BH33</f>
        <v>3201.5130041258617</v>
      </c>
      <c r="BI33" s="320">
        <f>'Table 4 (i)'!BI33</f>
        <v>3472.5465205192463</v>
      </c>
      <c r="BJ33" s="320">
        <f>'Table 4 (i)'!BJ33</f>
        <v>3760.9241738617989</v>
      </c>
      <c r="BK33" s="320">
        <f>'Table 4 (i)'!BK33</f>
        <v>3996.4280011900032</v>
      </c>
      <c r="BL33" s="320">
        <f>'Table 4 (i)'!BL33</f>
        <v>4891.7079022417884</v>
      </c>
      <c r="BM33" s="320">
        <f>'Table 4 (i)'!BM33</f>
        <v>5587.16694369992</v>
      </c>
      <c r="BN33" s="320">
        <f>'Table 4 (i)'!BN33</f>
        <v>5998.1093455519394</v>
      </c>
      <c r="BO33" s="320">
        <f>'Table 4 (i)'!BO33</f>
        <v>6471.3592562218046</v>
      </c>
      <c r="BP33" s="320">
        <f>'Table 4 (i)'!BP33</f>
        <v>6901.4624032787806</v>
      </c>
      <c r="BQ33" s="320">
        <f>'Table 4 (i)'!BQ33</f>
        <v>7141.9076247388075</v>
      </c>
      <c r="BR33" s="320">
        <f>'Table 4 (i)'!BR33</f>
        <v>7733.6700263693729</v>
      </c>
      <c r="BS33" s="320">
        <f>'Table 4 (i)'!BS33</f>
        <v>8132.5337356956888</v>
      </c>
      <c r="BT33" s="320">
        <f>'Table 4 (i)'!BT33</f>
        <v>8108.0490092891159</v>
      </c>
      <c r="BU33" s="320">
        <f>'Table 4 (i)'!BU33</f>
        <v>7918.391130132075</v>
      </c>
      <c r="BV33" s="320">
        <f>'Table 4 (i)'!BV33</f>
        <v>7516.1284248974798</v>
      </c>
      <c r="BW33" s="320">
        <f>'Table 4 (i)'!BW33</f>
        <v>6860.5919873947169</v>
      </c>
      <c r="BX33" s="320">
        <f>'Table 4 (i)'!BX33</f>
        <v>6632.3136667107028</v>
      </c>
      <c r="BY33" s="320">
        <f>'Table 4 (i)'!BY33</f>
        <v>6246.9974535818019</v>
      </c>
      <c r="BZ33" s="320">
        <f>'Table 4 (i)'!BZ33</f>
        <v>6096.1118194482306</v>
      </c>
      <c r="CA33" s="320">
        <f>'Table 4 (i)'!CA33</f>
        <v>5808.7086025379713</v>
      </c>
      <c r="CB33" s="320">
        <f>'Table 4 (i)'!CB33</f>
        <v>5735.5293383796206</v>
      </c>
      <c r="CC33" s="320">
        <f>'Table 4 (i)'!CC33</f>
        <v>4523.8481677495092</v>
      </c>
      <c r="CD33" s="320">
        <f>'Table 4 (i)'!CD33</f>
        <v>4255.756257310888</v>
      </c>
      <c r="CE33" s="320">
        <f>'Table 4 (i)'!CE33</f>
        <v>4064.887821616901</v>
      </c>
      <c r="CF33" s="321">
        <f>'Table 4 (i)'!CF33</f>
        <v>3249.6532425749106</v>
      </c>
    </row>
    <row r="34" spans="1:84" ht="15.6">
      <c r="A34" s="368"/>
      <c r="B34" s="300" t="s">
        <v>519</v>
      </c>
      <c r="C34" s="302" t="s">
        <v>513</v>
      </c>
      <c r="D34" s="370"/>
      <c r="E34" s="370"/>
      <c r="F34" s="370"/>
      <c r="G34" s="370"/>
      <c r="H34" s="370"/>
      <c r="I34" s="370"/>
      <c r="J34" s="370"/>
      <c r="K34" s="370"/>
      <c r="L34" s="370"/>
      <c r="M34" s="370"/>
      <c r="N34" s="370"/>
      <c r="O34" s="370"/>
      <c r="P34" s="370"/>
      <c r="Q34" s="370"/>
      <c r="R34" s="370"/>
      <c r="S34" s="370"/>
      <c r="T34" s="370"/>
      <c r="U34" s="370"/>
      <c r="V34" s="370"/>
      <c r="W34" s="370"/>
      <c r="X34" s="370"/>
      <c r="Y34" s="370"/>
      <c r="Z34" s="370"/>
      <c r="AA34" s="370"/>
      <c r="AB34" s="370"/>
      <c r="AC34" s="370"/>
      <c r="AD34" s="370"/>
      <c r="AE34" s="370"/>
      <c r="AF34" s="370"/>
      <c r="AG34" s="370"/>
      <c r="AH34" s="370"/>
      <c r="AI34" s="370"/>
      <c r="AJ34" s="370"/>
      <c r="AK34" s="370"/>
      <c r="AL34" s="370"/>
      <c r="AM34" s="370"/>
      <c r="AN34" s="370"/>
      <c r="AO34" s="370"/>
      <c r="AP34" s="370"/>
      <c r="AQ34" s="370"/>
      <c r="AR34" s="370"/>
      <c r="AS34" s="370"/>
      <c r="AT34" s="370"/>
      <c r="AU34" s="370"/>
      <c r="AV34" s="370"/>
      <c r="AW34" s="370"/>
      <c r="AX34" s="370"/>
      <c r="AY34" s="370"/>
      <c r="AZ34" s="370"/>
      <c r="BA34" s="370"/>
      <c r="BB34" s="370"/>
      <c r="BC34" s="370"/>
      <c r="BD34" s="370"/>
      <c r="BE34" s="370"/>
      <c r="BF34" s="374">
        <f>'Table 4 (i)'!BF34</f>
        <v>0</v>
      </c>
      <c r="BG34" s="374">
        <f>'Table 4 (i)'!BG34</f>
        <v>0</v>
      </c>
      <c r="BH34" s="374">
        <f>'Table 4 (i)'!BH34</f>
        <v>0</v>
      </c>
      <c r="BI34" s="374">
        <f>'Table 4 (i)'!BI34</f>
        <v>0</v>
      </c>
      <c r="BJ34" s="374">
        <f>'Table 4 (i)'!BJ34</f>
        <v>0</v>
      </c>
      <c r="BK34" s="374">
        <f>'Table 4 (i)'!BK34</f>
        <v>0</v>
      </c>
      <c r="BL34" s="374">
        <f>'Table 4 (i)'!BL34</f>
        <v>0</v>
      </c>
      <c r="BM34" s="374">
        <f>'Table 4 (i)'!BM34</f>
        <v>0</v>
      </c>
      <c r="BN34" s="374">
        <f>'Table 4 (i)'!BN34</f>
        <v>0</v>
      </c>
      <c r="BO34" s="374">
        <f>'Table 4 (i)'!BO34</f>
        <v>0</v>
      </c>
      <c r="BP34" s="374">
        <f>'Table 4 (i)'!BP34</f>
        <v>0</v>
      </c>
      <c r="BQ34" s="374">
        <f>'Table 4 (i)'!BQ34</f>
        <v>0</v>
      </c>
      <c r="BR34" s="374">
        <f>'Table 4 (i)'!BR34</f>
        <v>0</v>
      </c>
      <c r="BS34" s="374">
        <f>'Table 4 (i)'!BS34</f>
        <v>0</v>
      </c>
      <c r="BT34" s="374">
        <f>'Table 4 (i)'!BT34</f>
        <v>52.864111773063229</v>
      </c>
      <c r="BU34" s="374">
        <f>'Table 4 (i)'!BU34</f>
        <v>236.72004378389357</v>
      </c>
      <c r="BV34" s="374">
        <f>'Table 4 (i)'!BV34</f>
        <v>603.77638636341965</v>
      </c>
      <c r="BW34" s="374">
        <f>'Table 4 (i)'!BW34</f>
        <v>1677.7689754618443</v>
      </c>
      <c r="BX34" s="374">
        <f>'Table 4 (i)'!BX34</f>
        <v>2442.6455846077447</v>
      </c>
      <c r="BY34" s="374">
        <f>'Table 4 (i)'!BY34</f>
        <v>3838.3416384678167</v>
      </c>
      <c r="BZ34" s="374">
        <f>'Table 4 (i)'!BZ34</f>
        <v>4833.2245576634859</v>
      </c>
      <c r="CA34" s="374">
        <f>'Table 4 (i)'!CA34</f>
        <v>6083.7083680369269</v>
      </c>
      <c r="CB34" s="374">
        <f>'Table 4 (i)'!CB34</f>
        <v>7787.7550867606315</v>
      </c>
      <c r="CC34" s="374">
        <f>'Table 4 (i)'!CC34</f>
        <v>9352.6956447075427</v>
      </c>
      <c r="CD34" s="374">
        <f>'Table 4 (i)'!CD34</f>
        <v>10422.788851109548</v>
      </c>
      <c r="CE34" s="374">
        <f>'Table 4 (i)'!CE34</f>
        <v>11287.386364501679</v>
      </c>
      <c r="CF34" s="375">
        <f>'Table 4 (i)'!CF34</f>
        <v>12642.243610560727</v>
      </c>
    </row>
    <row r="35" spans="1:84" ht="27" customHeight="1">
      <c r="A35" s="368"/>
      <c r="B35" s="377" t="s">
        <v>520</v>
      </c>
      <c r="C35" s="370"/>
      <c r="D35" s="370"/>
      <c r="E35" s="370"/>
      <c r="F35" s="370"/>
      <c r="G35" s="370"/>
      <c r="H35" s="370"/>
      <c r="I35" s="370"/>
      <c r="J35" s="370"/>
      <c r="K35" s="370"/>
      <c r="L35" s="370"/>
      <c r="M35" s="370"/>
      <c r="N35" s="370"/>
      <c r="O35" s="370"/>
      <c r="P35" s="370"/>
      <c r="Q35" s="370"/>
      <c r="R35" s="370"/>
      <c r="S35" s="370"/>
      <c r="T35" s="370"/>
      <c r="U35" s="370"/>
      <c r="V35" s="370"/>
      <c r="W35" s="370"/>
      <c r="X35" s="370"/>
      <c r="Y35" s="370"/>
      <c r="Z35" s="370"/>
      <c r="AA35" s="370"/>
      <c r="AB35" s="370"/>
      <c r="AC35" s="370"/>
      <c r="AD35" s="370"/>
      <c r="AE35" s="370"/>
      <c r="AF35" s="370"/>
      <c r="AG35" s="370"/>
      <c r="AH35" s="370"/>
      <c r="AI35" s="370"/>
      <c r="AJ35" s="370"/>
      <c r="AK35" s="370"/>
      <c r="AL35" s="370"/>
      <c r="AM35" s="370"/>
      <c r="AN35" s="370"/>
      <c r="AO35" s="370"/>
      <c r="AP35" s="370"/>
      <c r="AQ35" s="370"/>
      <c r="AR35" s="370"/>
      <c r="AS35" s="370"/>
      <c r="AT35" s="370"/>
      <c r="AU35" s="370"/>
      <c r="AV35" s="370"/>
      <c r="AW35" s="370"/>
      <c r="AX35" s="370"/>
      <c r="AY35" s="370"/>
      <c r="AZ35" s="370"/>
      <c r="BA35" s="370"/>
      <c r="BB35" s="370"/>
      <c r="BC35" s="370"/>
      <c r="BD35" s="370"/>
      <c r="BE35" s="370"/>
      <c r="BF35" s="374">
        <f>BF11+BF16</f>
        <v>15011.969067425296</v>
      </c>
      <c r="BG35" s="374">
        <f t="shared" ref="BG35:CF35" si="12">BG11+BG16</f>
        <v>15378.331045888015</v>
      </c>
      <c r="BH35" s="374">
        <f t="shared" si="12"/>
        <v>15328.525705621876</v>
      </c>
      <c r="BI35" s="374">
        <f t="shared" si="12"/>
        <v>15505.495268083047</v>
      </c>
      <c r="BJ35" s="374">
        <f t="shared" si="12"/>
        <v>15792.374675423842</v>
      </c>
      <c r="BK35" s="374">
        <f t="shared" si="12"/>
        <v>16697.15524169373</v>
      </c>
      <c r="BL35" s="374">
        <f t="shared" si="12"/>
        <v>17090.491707301968</v>
      </c>
      <c r="BM35" s="374">
        <f t="shared" si="12"/>
        <v>18258.664329269221</v>
      </c>
      <c r="BN35" s="374">
        <f t="shared" si="12"/>
        <v>18782.934826636374</v>
      </c>
      <c r="BO35" s="374">
        <f t="shared" si="12"/>
        <v>19289.254821596591</v>
      </c>
      <c r="BP35" s="374">
        <f t="shared" si="12"/>
        <v>19789.202906166465</v>
      </c>
      <c r="BQ35" s="374">
        <f t="shared" si="12"/>
        <v>20086.170806261176</v>
      </c>
      <c r="BR35" s="374">
        <f t="shared" si="12"/>
        <v>21661.703605395316</v>
      </c>
      <c r="BS35" s="374">
        <f t="shared" si="12"/>
        <v>23371.999806047716</v>
      </c>
      <c r="BT35" s="374">
        <f t="shared" si="12"/>
        <v>24064.278368797372</v>
      </c>
      <c r="BU35" s="374">
        <f t="shared" si="12"/>
        <v>25874.579900186691</v>
      </c>
      <c r="BV35" s="374">
        <f t="shared" si="12"/>
        <v>26899.370934426574</v>
      </c>
      <c r="BW35" s="374">
        <f t="shared" si="12"/>
        <v>28640.165438929234</v>
      </c>
      <c r="BX35" s="374">
        <f t="shared" si="12"/>
        <v>32001.96881079657</v>
      </c>
      <c r="BY35" s="374">
        <f t="shared" si="12"/>
        <v>34637.293189685683</v>
      </c>
      <c r="BZ35" s="374">
        <f t="shared" si="12"/>
        <v>37516.436827790159</v>
      </c>
      <c r="CA35" s="374">
        <f t="shared" si="12"/>
        <v>44370.109418572916</v>
      </c>
      <c r="CB35" s="374">
        <f t="shared" si="12"/>
        <v>50610.29251271909</v>
      </c>
      <c r="CC35" s="374">
        <f t="shared" si="12"/>
        <v>54885.550920810958</v>
      </c>
      <c r="CD35" s="374">
        <f t="shared" si="12"/>
        <v>57483.156965247887</v>
      </c>
      <c r="CE35" s="374">
        <f t="shared" si="12"/>
        <v>60308.457014725645</v>
      </c>
      <c r="CF35" s="375">
        <f t="shared" si="12"/>
        <v>62812.614513470922</v>
      </c>
    </row>
    <row r="36" spans="1:84" ht="27" customHeight="1">
      <c r="A36" s="368"/>
      <c r="B36" s="369" t="s">
        <v>457</v>
      </c>
      <c r="C36" s="370"/>
      <c r="D36" s="370"/>
      <c r="E36" s="370"/>
      <c r="F36" s="370"/>
      <c r="G36" s="370"/>
      <c r="H36" s="370"/>
      <c r="I36" s="370"/>
      <c r="J36" s="370"/>
      <c r="K36" s="370"/>
      <c r="L36" s="370"/>
      <c r="M36" s="370"/>
      <c r="N36" s="370"/>
      <c r="O36" s="370"/>
      <c r="P36" s="370"/>
      <c r="Q36" s="370"/>
      <c r="R36" s="370"/>
      <c r="S36" s="370"/>
      <c r="T36" s="370"/>
      <c r="U36" s="370"/>
      <c r="V36" s="370"/>
      <c r="W36" s="370"/>
      <c r="X36" s="370"/>
      <c r="Y36" s="370"/>
      <c r="Z36" s="370"/>
      <c r="AA36" s="370"/>
      <c r="AB36" s="370"/>
      <c r="AC36" s="370"/>
      <c r="AD36" s="370"/>
      <c r="AE36" s="370"/>
      <c r="AF36" s="370"/>
      <c r="AG36" s="370"/>
      <c r="AH36" s="370"/>
      <c r="AI36" s="370"/>
      <c r="AJ36" s="370"/>
      <c r="AK36" s="370"/>
      <c r="AL36" s="370"/>
      <c r="AM36" s="370"/>
      <c r="AN36" s="370"/>
      <c r="AO36" s="370"/>
      <c r="AP36" s="370"/>
      <c r="AQ36" s="370"/>
      <c r="AR36" s="370"/>
      <c r="AS36" s="370"/>
      <c r="AT36" s="370"/>
      <c r="AU36" s="370"/>
      <c r="AV36" s="370"/>
      <c r="AW36" s="370"/>
      <c r="AX36" s="370"/>
      <c r="AY36" s="370"/>
      <c r="AZ36" s="370"/>
      <c r="BA36" s="370"/>
      <c r="BB36" s="370"/>
      <c r="BC36" s="370"/>
      <c r="BD36" s="370"/>
      <c r="BE36" s="370"/>
      <c r="BF36" s="371">
        <f>BF37+BF42+BF46+BF51</f>
        <v>5356.4569579963863</v>
      </c>
      <c r="BG36" s="371">
        <f t="shared" ref="BG36:CF36" si="13">BG37+BG42+BG46+BG51</f>
        <v>5720.0987262236813</v>
      </c>
      <c r="BH36" s="371">
        <f t="shared" si="13"/>
        <v>6082.7142915195318</v>
      </c>
      <c r="BI36" s="371">
        <f t="shared" si="13"/>
        <v>6531.2710429771687</v>
      </c>
      <c r="BJ36" s="371">
        <f t="shared" si="13"/>
        <v>6954.4636333995159</v>
      </c>
      <c r="BK36" s="371">
        <f t="shared" si="13"/>
        <v>7579.1330621106472</v>
      </c>
      <c r="BL36" s="371">
        <f t="shared" si="13"/>
        <v>8152.4796154731866</v>
      </c>
      <c r="BM36" s="371">
        <f t="shared" si="13"/>
        <v>8857.8661702337122</v>
      </c>
      <c r="BN36" s="371">
        <f t="shared" si="13"/>
        <v>9152.0073835874846</v>
      </c>
      <c r="BO36" s="371">
        <f t="shared" si="13"/>
        <v>9405.0434084755234</v>
      </c>
      <c r="BP36" s="371">
        <f t="shared" si="13"/>
        <v>9793.8857211728719</v>
      </c>
      <c r="BQ36" s="371">
        <f t="shared" si="13"/>
        <v>9837.8397704230956</v>
      </c>
      <c r="BR36" s="371">
        <f t="shared" si="13"/>
        <v>10245.920547373493</v>
      </c>
      <c r="BS36" s="371">
        <f t="shared" si="13"/>
        <v>10092.770784443066</v>
      </c>
      <c r="BT36" s="371">
        <f t="shared" si="13"/>
        <v>10050.118305291164</v>
      </c>
      <c r="BU36" s="371">
        <f t="shared" si="13"/>
        <v>9941.5563489312135</v>
      </c>
      <c r="BV36" s="371">
        <f t="shared" si="13"/>
        <v>9961.333519190528</v>
      </c>
      <c r="BW36" s="371">
        <f t="shared" si="13"/>
        <v>10147.89507764357</v>
      </c>
      <c r="BX36" s="371">
        <f t="shared" si="13"/>
        <v>10534.922463135146</v>
      </c>
      <c r="BY36" s="371">
        <f t="shared" si="13"/>
        <v>10605.017902380601</v>
      </c>
      <c r="BZ36" s="371">
        <f t="shared" si="13"/>
        <v>11300.5031013113</v>
      </c>
      <c r="CA36" s="371">
        <f t="shared" si="13"/>
        <v>13347.465561360821</v>
      </c>
      <c r="CB36" s="371">
        <f t="shared" si="13"/>
        <v>15178.854280674339</v>
      </c>
      <c r="CC36" s="371">
        <f t="shared" si="13"/>
        <v>16394.10989631608</v>
      </c>
      <c r="CD36" s="371">
        <f t="shared" si="13"/>
        <v>16984.158169056249</v>
      </c>
      <c r="CE36" s="371">
        <f t="shared" si="13"/>
        <v>17400.582684639492</v>
      </c>
      <c r="CF36" s="372">
        <f t="shared" si="13"/>
        <v>18196.187002953586</v>
      </c>
    </row>
    <row r="37" spans="1:84" ht="27" customHeight="1">
      <c r="A37" s="368"/>
      <c r="B37" s="373" t="s">
        <v>478</v>
      </c>
      <c r="C37" s="370"/>
      <c r="D37" s="370"/>
      <c r="E37" s="370"/>
      <c r="F37" s="370"/>
      <c r="G37" s="370"/>
      <c r="H37" s="370"/>
      <c r="I37" s="370"/>
      <c r="J37" s="370"/>
      <c r="K37" s="370"/>
      <c r="L37" s="370"/>
      <c r="M37" s="370"/>
      <c r="N37" s="370"/>
      <c r="O37" s="370"/>
      <c r="P37" s="370"/>
      <c r="Q37" s="370"/>
      <c r="R37" s="370"/>
      <c r="S37" s="370"/>
      <c r="T37" s="370"/>
      <c r="U37" s="370"/>
      <c r="V37" s="370"/>
      <c r="W37" s="370"/>
      <c r="X37" s="370"/>
      <c r="Y37" s="370"/>
      <c r="Z37" s="370"/>
      <c r="AA37" s="370"/>
      <c r="AB37" s="370"/>
      <c r="AC37" s="370"/>
      <c r="AD37" s="370"/>
      <c r="AE37" s="370"/>
      <c r="AF37" s="370"/>
      <c r="AG37" s="370"/>
      <c r="AH37" s="370"/>
      <c r="AI37" s="370"/>
      <c r="AJ37" s="370"/>
      <c r="AK37" s="370"/>
      <c r="AL37" s="370"/>
      <c r="AM37" s="370"/>
      <c r="AN37" s="370"/>
      <c r="AO37" s="370"/>
      <c r="AP37" s="370"/>
      <c r="AQ37" s="370"/>
      <c r="AR37" s="370"/>
      <c r="AS37" s="370"/>
      <c r="AT37" s="370"/>
      <c r="AU37" s="370"/>
      <c r="AV37" s="370"/>
      <c r="AW37" s="370"/>
      <c r="AX37" s="370"/>
      <c r="AY37" s="370"/>
      <c r="AZ37" s="370"/>
      <c r="BA37" s="370"/>
      <c r="BB37" s="370"/>
      <c r="BC37" s="370"/>
      <c r="BD37" s="370"/>
      <c r="BE37" s="370"/>
      <c r="BF37" s="378">
        <f>SUM(BF38:BF41)</f>
        <v>4855.6329309828197</v>
      </c>
      <c r="BG37" s="378">
        <f t="shared" ref="BG37:CF37" si="14">SUM(BG38:BG41)</f>
        <v>5233.7092742530958</v>
      </c>
      <c r="BH37" s="378">
        <f t="shared" si="14"/>
        <v>5615.845429510764</v>
      </c>
      <c r="BI37" s="378">
        <f t="shared" si="14"/>
        <v>6037.9923744079751</v>
      </c>
      <c r="BJ37" s="378">
        <f t="shared" si="14"/>
        <v>6456.3601325802465</v>
      </c>
      <c r="BK37" s="378">
        <f t="shared" si="14"/>
        <v>6995.1637433033993</v>
      </c>
      <c r="BL37" s="378">
        <f t="shared" si="14"/>
        <v>7495.7835026654211</v>
      </c>
      <c r="BM37" s="378">
        <f t="shared" si="14"/>
        <v>8167.1069823457065</v>
      </c>
      <c r="BN37" s="378">
        <f t="shared" si="14"/>
        <v>8472.8107523164035</v>
      </c>
      <c r="BO37" s="378">
        <f t="shared" si="14"/>
        <v>8721.1227961175864</v>
      </c>
      <c r="BP37" s="378">
        <f t="shared" si="14"/>
        <v>9091.9339675434076</v>
      </c>
      <c r="BQ37" s="378">
        <f t="shared" si="14"/>
        <v>9135.6268763437165</v>
      </c>
      <c r="BR37" s="378">
        <f t="shared" si="14"/>
        <v>9510.5098917139258</v>
      </c>
      <c r="BS37" s="378">
        <f t="shared" si="14"/>
        <v>9356.8125879858144</v>
      </c>
      <c r="BT37" s="378">
        <f t="shared" si="14"/>
        <v>9364.2917408644407</v>
      </c>
      <c r="BU37" s="378">
        <f t="shared" si="14"/>
        <v>9269.0323322738914</v>
      </c>
      <c r="BV37" s="378">
        <f t="shared" si="14"/>
        <v>9302.5062484764567</v>
      </c>
      <c r="BW37" s="378">
        <f t="shared" si="14"/>
        <v>9500.8733795133467</v>
      </c>
      <c r="BX37" s="378">
        <f t="shared" si="14"/>
        <v>9923.7709961054752</v>
      </c>
      <c r="BY37" s="378">
        <f t="shared" si="14"/>
        <v>10002.034132418225</v>
      </c>
      <c r="BZ37" s="378">
        <f t="shared" si="14"/>
        <v>10699.102823986315</v>
      </c>
      <c r="CA37" s="378">
        <f t="shared" si="14"/>
        <v>12713.527145193635</v>
      </c>
      <c r="CB37" s="378">
        <f t="shared" si="14"/>
        <v>14517.07691313073</v>
      </c>
      <c r="CC37" s="378">
        <f t="shared" si="14"/>
        <v>15730.013083768339</v>
      </c>
      <c r="CD37" s="378">
        <f t="shared" si="14"/>
        <v>16338.040547067194</v>
      </c>
      <c r="CE37" s="378">
        <f t="shared" si="14"/>
        <v>16780.824873915513</v>
      </c>
      <c r="CF37" s="379">
        <f t="shared" si="14"/>
        <v>17593.429438239596</v>
      </c>
    </row>
    <row r="38" spans="1:84" ht="15.6">
      <c r="A38" s="368"/>
      <c r="B38" s="376" t="s">
        <v>268</v>
      </c>
      <c r="C38" s="370"/>
      <c r="D38" s="370"/>
      <c r="E38" s="370"/>
      <c r="F38" s="370"/>
      <c r="G38" s="370"/>
      <c r="H38" s="370"/>
      <c r="I38" s="370"/>
      <c r="J38" s="370"/>
      <c r="K38" s="370"/>
      <c r="L38" s="370"/>
      <c r="M38" s="370"/>
      <c r="N38" s="370"/>
      <c r="O38" s="370"/>
      <c r="P38" s="370"/>
      <c r="Q38" s="370"/>
      <c r="R38" s="370"/>
      <c r="S38" s="370"/>
      <c r="T38" s="370"/>
      <c r="U38" s="370"/>
      <c r="V38" s="370"/>
      <c r="W38" s="370"/>
      <c r="X38" s="370"/>
      <c r="Y38" s="370"/>
      <c r="Z38" s="370"/>
      <c r="AA38" s="370"/>
      <c r="AB38" s="370"/>
      <c r="AC38" s="370"/>
      <c r="AD38" s="370"/>
      <c r="AE38" s="370"/>
      <c r="AF38" s="370"/>
      <c r="AG38" s="370"/>
      <c r="AH38" s="370"/>
      <c r="AI38" s="370"/>
      <c r="AJ38" s="370"/>
      <c r="AK38" s="370"/>
      <c r="AL38" s="370"/>
      <c r="AM38" s="370"/>
      <c r="AN38" s="370"/>
      <c r="AO38" s="370"/>
      <c r="AP38" s="370"/>
      <c r="AQ38" s="370"/>
      <c r="AR38" s="370"/>
      <c r="AS38" s="370"/>
      <c r="AT38" s="370"/>
      <c r="AU38" s="370"/>
      <c r="AV38" s="370"/>
      <c r="AW38" s="370"/>
      <c r="AX38" s="370"/>
      <c r="AY38" s="370"/>
      <c r="AZ38" s="370"/>
      <c r="BA38" s="370"/>
      <c r="BB38" s="370"/>
      <c r="BC38" s="370"/>
      <c r="BD38" s="370"/>
      <c r="BE38" s="370"/>
      <c r="BF38" s="374">
        <v>2931.2860943293854</v>
      </c>
      <c r="BG38" s="374">
        <v>3118.0907961429875</v>
      </c>
      <c r="BH38" s="374">
        <v>3314.0164950207513</v>
      </c>
      <c r="BI38" s="374">
        <v>3543.3045582901882</v>
      </c>
      <c r="BJ38" s="374">
        <v>3751.8370408277078</v>
      </c>
      <c r="BK38" s="374">
        <v>4023.5712496848496</v>
      </c>
      <c r="BL38" s="374">
        <v>4291.0350373595056</v>
      </c>
      <c r="BM38" s="374">
        <v>4631.2032007254311</v>
      </c>
      <c r="BN38" s="374">
        <v>4746.9887036167529</v>
      </c>
      <c r="BO38" s="374">
        <v>4857.8982708505418</v>
      </c>
      <c r="BP38" s="374">
        <v>4986.0457831921658</v>
      </c>
      <c r="BQ38" s="374">
        <v>4879.3630424463026</v>
      </c>
      <c r="BR38" s="374">
        <v>4937.1180255072168</v>
      </c>
      <c r="BS38" s="374">
        <v>5002.3520273834929</v>
      </c>
      <c r="BT38" s="374">
        <v>4996.2249065084252</v>
      </c>
      <c r="BU38" s="374">
        <v>5037.5952059965084</v>
      </c>
      <c r="BV38" s="374">
        <v>5170.3763290769957</v>
      </c>
      <c r="BW38" s="374">
        <v>5381.4277499781101</v>
      </c>
      <c r="BX38" s="374">
        <v>5337.6142274424847</v>
      </c>
      <c r="BY38" s="374">
        <v>5307.254480399999</v>
      </c>
      <c r="BZ38" s="374">
        <v>5668.0533127400004</v>
      </c>
      <c r="CA38" s="374">
        <v>6659.6575757234941</v>
      </c>
      <c r="CB38" s="374">
        <v>7535.2445946381431</v>
      </c>
      <c r="CC38" s="374">
        <v>8007.9255758248592</v>
      </c>
      <c r="CD38" s="374">
        <v>8218.8635878740824</v>
      </c>
      <c r="CE38" s="374">
        <v>8432.044005097714</v>
      </c>
      <c r="CF38" s="375">
        <v>8792.1923757675395</v>
      </c>
    </row>
    <row r="39" spans="1:84" ht="15.6">
      <c r="A39" s="368"/>
      <c r="B39" s="376" t="s">
        <v>278</v>
      </c>
      <c r="C39" s="370"/>
      <c r="D39" s="370"/>
      <c r="E39" s="370"/>
      <c r="F39" s="370"/>
      <c r="G39" s="370"/>
      <c r="H39" s="370"/>
      <c r="I39" s="370"/>
      <c r="J39" s="370"/>
      <c r="K39" s="370"/>
      <c r="L39" s="370"/>
      <c r="M39" s="370"/>
      <c r="N39" s="370"/>
      <c r="O39" s="370"/>
      <c r="P39" s="370"/>
      <c r="Q39" s="370"/>
      <c r="R39" s="370"/>
      <c r="S39" s="370"/>
      <c r="T39" s="370"/>
      <c r="U39" s="370"/>
      <c r="V39" s="370"/>
      <c r="W39" s="370"/>
      <c r="X39" s="370"/>
      <c r="Y39" s="370"/>
      <c r="Z39" s="370"/>
      <c r="AA39" s="370"/>
      <c r="AB39" s="370"/>
      <c r="AC39" s="370"/>
      <c r="AD39" s="370"/>
      <c r="AE39" s="370"/>
      <c r="AF39" s="370"/>
      <c r="AG39" s="370"/>
      <c r="AH39" s="370"/>
      <c r="AI39" s="370"/>
      <c r="AJ39" s="370"/>
      <c r="AK39" s="370"/>
      <c r="AL39" s="370"/>
      <c r="AM39" s="370"/>
      <c r="AN39" s="370"/>
      <c r="AO39" s="370"/>
      <c r="AP39" s="370"/>
      <c r="AQ39" s="370"/>
      <c r="AR39" s="370"/>
      <c r="AS39" s="370"/>
      <c r="AT39" s="370"/>
      <c r="AU39" s="370"/>
      <c r="AV39" s="370"/>
      <c r="AW39" s="370"/>
      <c r="AX39" s="370"/>
      <c r="AY39" s="370"/>
      <c r="AZ39" s="370"/>
      <c r="BA39" s="370"/>
      <c r="BB39" s="370"/>
      <c r="BC39" s="370"/>
      <c r="BD39" s="370"/>
      <c r="BE39" s="370"/>
      <c r="BF39" s="374">
        <v>1924.3468366534348</v>
      </c>
      <c r="BG39" s="374">
        <v>2115.6184781101083</v>
      </c>
      <c r="BH39" s="374">
        <v>2301.8289344900122</v>
      </c>
      <c r="BI39" s="374">
        <v>2494.687816117787</v>
      </c>
      <c r="BJ39" s="374">
        <v>2704.5230917525382</v>
      </c>
      <c r="BK39" s="374">
        <v>2971.5924936185493</v>
      </c>
      <c r="BL39" s="374">
        <v>3204.7484653059155</v>
      </c>
      <c r="BM39" s="374">
        <v>3535.9037816202754</v>
      </c>
      <c r="BN39" s="374">
        <v>3725.8220486996515</v>
      </c>
      <c r="BO39" s="374">
        <v>3863.2245252670441</v>
      </c>
      <c r="BP39" s="374">
        <v>4105.8881843512418</v>
      </c>
      <c r="BQ39" s="374">
        <v>4243.3361030653859</v>
      </c>
      <c r="BR39" s="374">
        <v>4458.367146864909</v>
      </c>
      <c r="BS39" s="374">
        <v>4242.5472875185933</v>
      </c>
      <c r="BT39" s="374">
        <v>3985.1976384361301</v>
      </c>
      <c r="BU39" s="374">
        <v>3419.2024859100256</v>
      </c>
      <c r="BV39" s="374">
        <v>3132.0297582812182</v>
      </c>
      <c r="BW39" s="374">
        <v>2941.690997660005</v>
      </c>
      <c r="BX39" s="374">
        <v>2692.7846661489066</v>
      </c>
      <c r="BY39" s="374">
        <v>2447.3924579298737</v>
      </c>
      <c r="BZ39" s="374">
        <v>2337.7158355165429</v>
      </c>
      <c r="CA39" s="374">
        <v>2364.3469220391544</v>
      </c>
      <c r="CB39" s="374">
        <v>2301.9802980599852</v>
      </c>
      <c r="CC39" s="374">
        <v>2150.5704428408649</v>
      </c>
      <c r="CD39" s="374">
        <v>1964.6400997887176</v>
      </c>
      <c r="CE39" s="374">
        <v>1780.512510039511</v>
      </c>
      <c r="CF39" s="375">
        <v>1531.1798361500428</v>
      </c>
    </row>
    <row r="40" spans="1:84" ht="15.6">
      <c r="A40" s="368"/>
      <c r="B40" s="300" t="s">
        <v>302</v>
      </c>
      <c r="C40" s="370"/>
      <c r="D40" s="370"/>
      <c r="E40" s="370"/>
      <c r="F40" s="370"/>
      <c r="G40" s="370"/>
      <c r="H40" s="370"/>
      <c r="I40" s="370"/>
      <c r="J40" s="370"/>
      <c r="K40" s="370"/>
      <c r="L40" s="370"/>
      <c r="M40" s="370"/>
      <c r="N40" s="370"/>
      <c r="O40" s="370"/>
      <c r="P40" s="370"/>
      <c r="Q40" s="370"/>
      <c r="R40" s="370"/>
      <c r="S40" s="370"/>
      <c r="T40" s="370"/>
      <c r="U40" s="370"/>
      <c r="V40" s="370"/>
      <c r="W40" s="370"/>
      <c r="X40" s="370"/>
      <c r="Y40" s="370"/>
      <c r="Z40" s="370"/>
      <c r="AA40" s="370"/>
      <c r="AB40" s="370"/>
      <c r="AC40" s="370"/>
      <c r="AD40" s="370"/>
      <c r="AE40" s="370"/>
      <c r="AF40" s="370"/>
      <c r="AG40" s="370"/>
      <c r="AH40" s="370"/>
      <c r="AI40" s="370"/>
      <c r="AJ40" s="370"/>
      <c r="AK40" s="370"/>
      <c r="AL40" s="370"/>
      <c r="AM40" s="370"/>
      <c r="AN40" s="370"/>
      <c r="AO40" s="370"/>
      <c r="AP40" s="370"/>
      <c r="AQ40" s="370"/>
      <c r="AR40" s="370"/>
      <c r="AS40" s="370"/>
      <c r="AT40" s="370"/>
      <c r="AU40" s="370"/>
      <c r="AV40" s="370"/>
      <c r="AW40" s="370"/>
      <c r="AX40" s="370"/>
      <c r="AY40" s="370"/>
      <c r="AZ40" s="370"/>
      <c r="BA40" s="370"/>
      <c r="BB40" s="370"/>
      <c r="BC40" s="370"/>
      <c r="BD40" s="370"/>
      <c r="BE40" s="370"/>
      <c r="BF40" s="374">
        <f>'Table 4 (i)'!BF40</f>
        <v>0</v>
      </c>
      <c r="BG40" s="374">
        <f>'Table 4 (i)'!BG40</f>
        <v>0</v>
      </c>
      <c r="BH40" s="374">
        <f>'Table 4 (i)'!BH40</f>
        <v>0</v>
      </c>
      <c r="BI40" s="374">
        <f>'Table 4 (i)'!BI40</f>
        <v>0</v>
      </c>
      <c r="BJ40" s="374">
        <f>'Table 4 (i)'!BJ40</f>
        <v>0</v>
      </c>
      <c r="BK40" s="374">
        <f>'Table 4 (i)'!BK40</f>
        <v>0</v>
      </c>
      <c r="BL40" s="374">
        <f>'Table 4 (i)'!BL40</f>
        <v>0</v>
      </c>
      <c r="BM40" s="374">
        <f>'Table 4 (i)'!BM40</f>
        <v>0</v>
      </c>
      <c r="BN40" s="374">
        <f>'Table 4 (i)'!BN40</f>
        <v>0</v>
      </c>
      <c r="BO40" s="374">
        <f>'Table 4 (i)'!BO40</f>
        <v>0</v>
      </c>
      <c r="BP40" s="374">
        <f>'Table 4 (i)'!BP40</f>
        <v>0</v>
      </c>
      <c r="BQ40" s="374">
        <f>'Table 4 (i)'!BQ40</f>
        <v>0</v>
      </c>
      <c r="BR40" s="374">
        <f>'Table 4 (i)'!BR40</f>
        <v>0</v>
      </c>
      <c r="BS40" s="374">
        <f>'Table 4 (i)'!BS40</f>
        <v>0</v>
      </c>
      <c r="BT40" s="374">
        <f>'Table 4 (i)'!BT40</f>
        <v>0</v>
      </c>
      <c r="BU40" s="374">
        <f>'Table 4 (i)'!BU40</f>
        <v>0</v>
      </c>
      <c r="BV40" s="374">
        <f>'Table 4 (i)'!BV40</f>
        <v>0</v>
      </c>
      <c r="BW40" s="374">
        <f>'Table 4 (i)'!BW40</f>
        <v>0</v>
      </c>
      <c r="BX40" s="374">
        <f>'Table 4 (i)'!BX40</f>
        <v>0</v>
      </c>
      <c r="BY40" s="374">
        <f>'Table 4 (i)'!BY40</f>
        <v>0</v>
      </c>
      <c r="BZ40" s="374">
        <f>'Table 4 (i)'!BZ40</f>
        <v>0</v>
      </c>
      <c r="CA40" s="374">
        <f>'Table 4 (i)'!CA40</f>
        <v>0</v>
      </c>
      <c r="CB40" s="374">
        <f>'Table 4 (i)'!CB40</f>
        <v>0</v>
      </c>
      <c r="CC40" s="374">
        <f>'Table 4 (i)'!CC40</f>
        <v>0</v>
      </c>
      <c r="CD40" s="374">
        <f>'Table 4 (i)'!CD40</f>
        <v>0</v>
      </c>
      <c r="CE40" s="374">
        <f>'Table 4 (i)'!CE40</f>
        <v>0</v>
      </c>
      <c r="CF40" s="375">
        <f>'Table 4 (i)'!CF40</f>
        <v>0</v>
      </c>
    </row>
    <row r="41" spans="1:84" ht="15.6">
      <c r="A41" s="380"/>
      <c r="B41" s="376" t="s">
        <v>309</v>
      </c>
      <c r="C41" s="381"/>
      <c r="D41" s="381"/>
      <c r="E41" s="381"/>
      <c r="F41" s="381"/>
      <c r="G41" s="381"/>
      <c r="H41" s="381"/>
      <c r="I41" s="381"/>
      <c r="J41" s="381"/>
      <c r="K41" s="381"/>
      <c r="L41" s="381"/>
      <c r="M41" s="381"/>
      <c r="N41" s="381"/>
      <c r="O41" s="381"/>
      <c r="P41" s="381"/>
      <c r="Q41" s="381"/>
      <c r="R41" s="381"/>
      <c r="S41" s="381"/>
      <c r="T41" s="381"/>
      <c r="U41" s="381"/>
      <c r="V41" s="381"/>
      <c r="W41" s="381"/>
      <c r="X41" s="381"/>
      <c r="Y41" s="381"/>
      <c r="Z41" s="381"/>
      <c r="AA41" s="381"/>
      <c r="AB41" s="381"/>
      <c r="AC41" s="381"/>
      <c r="AD41" s="381"/>
      <c r="AE41" s="381"/>
      <c r="AF41" s="381"/>
      <c r="AG41" s="381"/>
      <c r="AH41" s="381"/>
      <c r="AI41" s="381"/>
      <c r="AJ41" s="381"/>
      <c r="AK41" s="381"/>
      <c r="AL41" s="381"/>
      <c r="AM41" s="381"/>
      <c r="AN41" s="381"/>
      <c r="AO41" s="381"/>
      <c r="AP41" s="381"/>
      <c r="AQ41" s="381"/>
      <c r="AR41" s="381"/>
      <c r="AS41" s="381"/>
      <c r="AT41" s="381"/>
      <c r="AU41" s="381"/>
      <c r="AV41" s="381"/>
      <c r="AW41" s="381"/>
      <c r="AX41" s="381"/>
      <c r="AY41" s="381"/>
      <c r="AZ41" s="381"/>
      <c r="BA41" s="381"/>
      <c r="BB41" s="381"/>
      <c r="BC41" s="381"/>
      <c r="BD41" s="381"/>
      <c r="BE41" s="381"/>
      <c r="BF41" s="382" t="s">
        <v>521</v>
      </c>
      <c r="BG41" s="382" t="s">
        <v>521</v>
      </c>
      <c r="BH41" s="382" t="s">
        <v>521</v>
      </c>
      <c r="BI41" s="382" t="s">
        <v>521</v>
      </c>
      <c r="BJ41" s="382" t="s">
        <v>521</v>
      </c>
      <c r="BK41" s="382" t="s">
        <v>521</v>
      </c>
      <c r="BL41" s="382" t="s">
        <v>521</v>
      </c>
      <c r="BM41" s="382" t="s">
        <v>521</v>
      </c>
      <c r="BN41" s="382" t="s">
        <v>521</v>
      </c>
      <c r="BO41" s="382" t="s">
        <v>521</v>
      </c>
      <c r="BP41" s="382" t="s">
        <v>521</v>
      </c>
      <c r="BQ41" s="382">
        <v>12.927730832029241</v>
      </c>
      <c r="BR41" s="382">
        <v>115.02471934180002</v>
      </c>
      <c r="BS41" s="382">
        <v>111.913273083729</v>
      </c>
      <c r="BT41" s="382">
        <v>382.86919591988669</v>
      </c>
      <c r="BU41" s="382">
        <v>812.23464036735754</v>
      </c>
      <c r="BV41" s="382">
        <v>1000.1001611182436</v>
      </c>
      <c r="BW41" s="382">
        <v>1177.7546318752327</v>
      </c>
      <c r="BX41" s="382">
        <v>1893.372102514084</v>
      </c>
      <c r="BY41" s="382">
        <v>2247.3871940883514</v>
      </c>
      <c r="BZ41" s="382">
        <v>2693.3336757297711</v>
      </c>
      <c r="CA41" s="382">
        <v>3689.5226474309848</v>
      </c>
      <c r="CB41" s="382">
        <v>4679.8520204326014</v>
      </c>
      <c r="CC41" s="382">
        <v>5571.5170651026137</v>
      </c>
      <c r="CD41" s="382">
        <v>6154.5368594043948</v>
      </c>
      <c r="CE41" s="382">
        <v>6568.2683587782876</v>
      </c>
      <c r="CF41" s="383">
        <v>7270.0572263220129</v>
      </c>
    </row>
    <row r="42" spans="1:84" ht="27" customHeight="1">
      <c r="A42" s="368"/>
      <c r="B42" s="373" t="s">
        <v>479</v>
      </c>
      <c r="C42" s="370"/>
      <c r="D42" s="370"/>
      <c r="E42" s="370"/>
      <c r="F42" s="370"/>
      <c r="G42" s="370"/>
      <c r="H42" s="370"/>
      <c r="I42" s="370"/>
      <c r="J42" s="370"/>
      <c r="K42" s="370"/>
      <c r="L42" s="370"/>
      <c r="M42" s="370"/>
      <c r="N42" s="370"/>
      <c r="O42" s="370"/>
      <c r="P42" s="370"/>
      <c r="Q42" s="370"/>
      <c r="R42" s="370"/>
      <c r="S42" s="370"/>
      <c r="T42" s="370"/>
      <c r="U42" s="370"/>
      <c r="V42" s="370"/>
      <c r="W42" s="370"/>
      <c r="X42" s="370"/>
      <c r="Y42" s="370"/>
      <c r="Z42" s="370"/>
      <c r="AA42" s="370"/>
      <c r="AB42" s="370"/>
      <c r="AC42" s="370"/>
      <c r="AD42" s="370"/>
      <c r="AE42" s="370"/>
      <c r="AF42" s="370"/>
      <c r="AG42" s="370"/>
      <c r="AH42" s="370"/>
      <c r="AI42" s="370"/>
      <c r="AJ42" s="370"/>
      <c r="AK42" s="370"/>
      <c r="AL42" s="370"/>
      <c r="AM42" s="370"/>
      <c r="AN42" s="370"/>
      <c r="AO42" s="370"/>
      <c r="AP42" s="370"/>
      <c r="AQ42" s="370"/>
      <c r="AR42" s="370"/>
      <c r="AS42" s="370"/>
      <c r="AT42" s="370"/>
      <c r="AU42" s="370"/>
      <c r="AV42" s="370"/>
      <c r="AW42" s="370"/>
      <c r="AX42" s="370"/>
      <c r="AY42" s="370"/>
      <c r="AZ42" s="370"/>
      <c r="BA42" s="370"/>
      <c r="BB42" s="370"/>
      <c r="BC42" s="370"/>
      <c r="BD42" s="370"/>
      <c r="BE42" s="370"/>
      <c r="BF42" s="378">
        <f t="shared" ref="BF42" si="15">SUM(BF44:BF44)</f>
        <v>144.22438516272246</v>
      </c>
      <c r="BG42" s="378">
        <f t="shared" ref="BG42:CF42" si="16">SUM(BG44:BG44)</f>
        <v>150.96826553539856</v>
      </c>
      <c r="BH42" s="378">
        <f t="shared" si="16"/>
        <v>110.37506927375988</v>
      </c>
      <c r="BI42" s="378">
        <f t="shared" si="16"/>
        <v>113.86014075550148</v>
      </c>
      <c r="BJ42" s="378">
        <f t="shared" si="16"/>
        <v>120.27818045885873</v>
      </c>
      <c r="BK42" s="378">
        <f t="shared" si="16"/>
        <v>178.95694254755253</v>
      </c>
      <c r="BL42" s="378">
        <f t="shared" si="16"/>
        <v>156.60547047030221</v>
      </c>
      <c r="BM42" s="378">
        <f t="shared" si="16"/>
        <v>163.5139235896323</v>
      </c>
      <c r="BN42" s="378">
        <f t="shared" si="16"/>
        <v>151.91639982953399</v>
      </c>
      <c r="BO42" s="378">
        <f t="shared" si="16"/>
        <v>151.56049255757216</v>
      </c>
      <c r="BP42" s="378">
        <f t="shared" si="16"/>
        <v>142.82205978500161</v>
      </c>
      <c r="BQ42" s="378">
        <f t="shared" si="16"/>
        <v>129.58325551328193</v>
      </c>
      <c r="BR42" s="378">
        <f t="shared" si="16"/>
        <v>124.00900276048282</v>
      </c>
      <c r="BS42" s="378">
        <f t="shared" si="16"/>
        <v>115.01042357474567</v>
      </c>
      <c r="BT42" s="378">
        <f t="shared" si="16"/>
        <v>108.23632857824337</v>
      </c>
      <c r="BU42" s="378">
        <f t="shared" si="16"/>
        <v>94.62568687113837</v>
      </c>
      <c r="BV42" s="378">
        <f t="shared" si="16"/>
        <v>86.625972806750895</v>
      </c>
      <c r="BW42" s="378">
        <f t="shared" si="16"/>
        <v>80.233580571424838</v>
      </c>
      <c r="BX42" s="378">
        <f t="shared" si="16"/>
        <v>71.893421583468523</v>
      </c>
      <c r="BY42" s="378">
        <f t="shared" si="16"/>
        <v>62.260187286584028</v>
      </c>
      <c r="BZ42" s="378">
        <f t="shared" si="16"/>
        <v>58.278530529036267</v>
      </c>
      <c r="CA42" s="378">
        <f t="shared" si="16"/>
        <v>56.616059944196053</v>
      </c>
      <c r="CB42" s="378">
        <f t="shared" si="16"/>
        <v>51.372751291524537</v>
      </c>
      <c r="CC42" s="378">
        <f t="shared" si="16"/>
        <v>45.476457924604354</v>
      </c>
      <c r="CD42" s="378">
        <f t="shared" si="16"/>
        <v>38.353657674697146</v>
      </c>
      <c r="CE42" s="378">
        <f t="shared" si="16"/>
        <v>30.948456296878504</v>
      </c>
      <c r="CF42" s="379">
        <f t="shared" si="16"/>
        <v>23.243789535299573</v>
      </c>
    </row>
    <row r="43" spans="1:84" ht="15.6">
      <c r="A43" s="380"/>
      <c r="B43" s="300" t="s">
        <v>295</v>
      </c>
      <c r="C43" s="370"/>
      <c r="D43" s="370"/>
      <c r="E43" s="370"/>
      <c r="F43" s="370"/>
      <c r="G43" s="370"/>
      <c r="H43" s="370"/>
      <c r="I43" s="370"/>
      <c r="J43" s="370"/>
      <c r="K43" s="370"/>
      <c r="L43" s="370"/>
      <c r="M43" s="370"/>
      <c r="N43" s="370"/>
      <c r="O43" s="370"/>
      <c r="P43" s="370"/>
      <c r="Q43" s="370"/>
      <c r="R43" s="370"/>
      <c r="S43" s="370"/>
      <c r="T43" s="370"/>
      <c r="U43" s="370"/>
      <c r="V43" s="370"/>
      <c r="W43" s="370"/>
      <c r="X43" s="370"/>
      <c r="Y43" s="370"/>
      <c r="Z43" s="370"/>
      <c r="AA43" s="370"/>
      <c r="AB43" s="370"/>
      <c r="AC43" s="370"/>
      <c r="AD43" s="370"/>
      <c r="AE43" s="370"/>
      <c r="AF43" s="370"/>
      <c r="AG43" s="370"/>
      <c r="AH43" s="370"/>
      <c r="AI43" s="370"/>
      <c r="AJ43" s="370"/>
      <c r="AK43" s="370"/>
      <c r="AL43" s="370"/>
      <c r="AM43" s="370"/>
      <c r="AN43" s="370"/>
      <c r="AO43" s="370"/>
      <c r="AP43" s="370"/>
      <c r="AQ43" s="370"/>
      <c r="AR43" s="370"/>
      <c r="AS43" s="370"/>
      <c r="AT43" s="370"/>
      <c r="AU43" s="370"/>
      <c r="AV43" s="370"/>
      <c r="AW43" s="370"/>
      <c r="AX43" s="370"/>
      <c r="AY43" s="370"/>
      <c r="AZ43" s="370"/>
      <c r="BA43" s="370"/>
      <c r="BB43" s="370"/>
      <c r="BC43" s="370"/>
      <c r="BD43" s="370"/>
      <c r="BE43" s="370"/>
      <c r="BF43" s="374">
        <f>'Table 4 (i)'!BF43</f>
        <v>0</v>
      </c>
      <c r="BG43" s="374">
        <f>'Table 4 (i)'!BG43</f>
        <v>0</v>
      </c>
      <c r="BH43" s="374">
        <f>'Table 4 (i)'!BH43</f>
        <v>0</v>
      </c>
      <c r="BI43" s="374">
        <f>'Table 4 (i)'!BI43</f>
        <v>0</v>
      </c>
      <c r="BJ43" s="374">
        <f>'Table 4 (i)'!BJ43</f>
        <v>0</v>
      </c>
      <c r="BK43" s="374">
        <f>'Table 4 (i)'!BK43</f>
        <v>0</v>
      </c>
      <c r="BL43" s="374">
        <f>'Table 4 (i)'!BL43</f>
        <v>0</v>
      </c>
      <c r="BM43" s="374">
        <f>'Table 4 (i)'!BM43</f>
        <v>0</v>
      </c>
      <c r="BN43" s="374">
        <f>'Table 4 (i)'!BN43</f>
        <v>0</v>
      </c>
      <c r="BO43" s="374">
        <f>'Table 4 (i)'!BO43</f>
        <v>0</v>
      </c>
      <c r="BP43" s="374">
        <f>'Table 4 (i)'!BP43</f>
        <v>0</v>
      </c>
      <c r="BQ43" s="374">
        <f>'Table 4 (i)'!BQ43</f>
        <v>0</v>
      </c>
      <c r="BR43" s="374">
        <f>'Table 4 (i)'!BR43</f>
        <v>0</v>
      </c>
      <c r="BS43" s="374">
        <f>'Table 4 (i)'!BS43</f>
        <v>0</v>
      </c>
      <c r="BT43" s="374">
        <f>'Table 4 (i)'!BT43</f>
        <v>0</v>
      </c>
      <c r="BU43" s="374">
        <f>'Table 4 (i)'!BU43</f>
        <v>0</v>
      </c>
      <c r="BV43" s="374">
        <f>'Table 4 (i)'!BV43</f>
        <v>0</v>
      </c>
      <c r="BW43" s="374">
        <f>'Table 4 (i)'!BW43</f>
        <v>0</v>
      </c>
      <c r="BX43" s="374">
        <f>'Table 4 (i)'!BX43</f>
        <v>0</v>
      </c>
      <c r="BY43" s="374">
        <f>'Table 4 (i)'!BY43</f>
        <v>0</v>
      </c>
      <c r="BZ43" s="374">
        <f>'Table 4 (i)'!BZ43</f>
        <v>0</v>
      </c>
      <c r="CA43" s="374">
        <f>'Table 4 (i)'!CA43</f>
        <v>0</v>
      </c>
      <c r="CB43" s="374">
        <f>'Table 4 (i)'!CB43</f>
        <v>0</v>
      </c>
      <c r="CC43" s="374">
        <f>'Table 4 (i)'!CC43</f>
        <v>0</v>
      </c>
      <c r="CD43" s="374">
        <f>'Table 4 (i)'!CD43</f>
        <v>0</v>
      </c>
      <c r="CE43" s="374">
        <f>'Table 4 (i)'!CE43</f>
        <v>0</v>
      </c>
      <c r="CF43" s="375">
        <f>'Table 4 (i)'!CF43</f>
        <v>0</v>
      </c>
    </row>
    <row r="44" spans="1:84" ht="15.6">
      <c r="A44" s="380"/>
      <c r="B44" s="376" t="s">
        <v>313</v>
      </c>
      <c r="C44" s="370"/>
      <c r="D44" s="370"/>
      <c r="E44" s="370"/>
      <c r="F44" s="370"/>
      <c r="G44" s="370"/>
      <c r="H44" s="370"/>
      <c r="I44" s="370"/>
      <c r="J44" s="370"/>
      <c r="K44" s="370"/>
      <c r="L44" s="370"/>
      <c r="M44" s="370"/>
      <c r="N44" s="370"/>
      <c r="O44" s="370"/>
      <c r="P44" s="370"/>
      <c r="Q44" s="370"/>
      <c r="R44" s="370"/>
      <c r="S44" s="370"/>
      <c r="T44" s="370"/>
      <c r="U44" s="370"/>
      <c r="V44" s="370"/>
      <c r="W44" s="370"/>
      <c r="X44" s="370"/>
      <c r="Y44" s="370"/>
      <c r="Z44" s="370"/>
      <c r="AA44" s="370"/>
      <c r="AB44" s="370"/>
      <c r="AC44" s="370"/>
      <c r="AD44" s="370"/>
      <c r="AE44" s="370"/>
      <c r="AF44" s="370"/>
      <c r="AG44" s="370"/>
      <c r="AH44" s="370"/>
      <c r="AI44" s="370"/>
      <c r="AJ44" s="370"/>
      <c r="AK44" s="370"/>
      <c r="AL44" s="370"/>
      <c r="AM44" s="370"/>
      <c r="AN44" s="370"/>
      <c r="AO44" s="370"/>
      <c r="AP44" s="370"/>
      <c r="AQ44" s="370"/>
      <c r="AR44" s="370"/>
      <c r="AS44" s="370"/>
      <c r="AT44" s="370"/>
      <c r="AU44" s="370"/>
      <c r="AV44" s="370"/>
      <c r="AW44" s="370"/>
      <c r="AX44" s="370"/>
      <c r="AY44" s="370"/>
      <c r="AZ44" s="370"/>
      <c r="BA44" s="370"/>
      <c r="BB44" s="370"/>
      <c r="BC44" s="370"/>
      <c r="BD44" s="370"/>
      <c r="BE44" s="370"/>
      <c r="BF44" s="374">
        <v>144.22438516272246</v>
      </c>
      <c r="BG44" s="374">
        <v>150.96826553539856</v>
      </c>
      <c r="BH44" s="374">
        <v>110.37506927375988</v>
      </c>
      <c r="BI44" s="374">
        <v>113.86014075550148</v>
      </c>
      <c r="BJ44" s="374">
        <v>120.27818045885873</v>
      </c>
      <c r="BK44" s="374">
        <v>178.95694254755253</v>
      </c>
      <c r="BL44" s="374">
        <v>156.60547047030221</v>
      </c>
      <c r="BM44" s="374">
        <v>163.5139235896323</v>
      </c>
      <c r="BN44" s="374">
        <v>151.91639982953399</v>
      </c>
      <c r="BO44" s="374">
        <v>151.56049255757216</v>
      </c>
      <c r="BP44" s="374">
        <v>142.82205978500161</v>
      </c>
      <c r="BQ44" s="374">
        <v>129.58325551328193</v>
      </c>
      <c r="BR44" s="374">
        <v>124.00900276048282</v>
      </c>
      <c r="BS44" s="374">
        <v>115.01042357474567</v>
      </c>
      <c r="BT44" s="374">
        <v>108.23632857824337</v>
      </c>
      <c r="BU44" s="374">
        <v>94.62568687113837</v>
      </c>
      <c r="BV44" s="374">
        <v>86.625972806750895</v>
      </c>
      <c r="BW44" s="374">
        <v>80.233580571424838</v>
      </c>
      <c r="BX44" s="374">
        <v>71.893421583468523</v>
      </c>
      <c r="BY44" s="374">
        <v>62.260187286584028</v>
      </c>
      <c r="BZ44" s="374">
        <v>58.278530529036267</v>
      </c>
      <c r="CA44" s="374">
        <v>56.616059944196053</v>
      </c>
      <c r="CB44" s="374">
        <v>51.372751291524537</v>
      </c>
      <c r="CC44" s="374">
        <v>45.476457924604354</v>
      </c>
      <c r="CD44" s="374">
        <v>38.353657674697146</v>
      </c>
      <c r="CE44" s="374">
        <v>30.948456296878504</v>
      </c>
      <c r="CF44" s="375">
        <v>23.243789535299573</v>
      </c>
    </row>
    <row r="45" spans="1:84" ht="15.6">
      <c r="A45" s="380"/>
      <c r="B45" s="300" t="s">
        <v>314</v>
      </c>
      <c r="C45" s="370"/>
      <c r="D45" s="370"/>
      <c r="E45" s="370"/>
      <c r="F45" s="370"/>
      <c r="G45" s="370"/>
      <c r="H45" s="370"/>
      <c r="I45" s="370"/>
      <c r="J45" s="370"/>
      <c r="K45" s="370"/>
      <c r="L45" s="370"/>
      <c r="M45" s="370"/>
      <c r="N45" s="370"/>
      <c r="O45" s="370"/>
      <c r="P45" s="370"/>
      <c r="Q45" s="370"/>
      <c r="R45" s="370"/>
      <c r="S45" s="370"/>
      <c r="T45" s="370"/>
      <c r="U45" s="370"/>
      <c r="V45" s="370"/>
      <c r="W45" s="370"/>
      <c r="X45" s="370"/>
      <c r="Y45" s="370"/>
      <c r="Z45" s="370"/>
      <c r="AA45" s="370"/>
      <c r="AB45" s="370"/>
      <c r="AC45" s="370"/>
      <c r="AD45" s="370"/>
      <c r="AE45" s="370"/>
      <c r="AF45" s="370"/>
      <c r="AG45" s="370"/>
      <c r="AH45" s="370"/>
      <c r="AI45" s="370"/>
      <c r="AJ45" s="370"/>
      <c r="AK45" s="370"/>
      <c r="AL45" s="370"/>
      <c r="AM45" s="370"/>
      <c r="AN45" s="370"/>
      <c r="AO45" s="370"/>
      <c r="AP45" s="370"/>
      <c r="AQ45" s="370"/>
      <c r="AR45" s="370"/>
      <c r="AS45" s="370"/>
      <c r="AT45" s="370"/>
      <c r="AU45" s="370"/>
      <c r="AV45" s="370"/>
      <c r="AW45" s="370"/>
      <c r="AX45" s="370"/>
      <c r="AY45" s="370"/>
      <c r="AZ45" s="370"/>
      <c r="BA45" s="370"/>
      <c r="BB45" s="370"/>
      <c r="BC45" s="370"/>
      <c r="BD45" s="370"/>
      <c r="BE45" s="370"/>
      <c r="BF45" s="374">
        <f>'Table 4 (i)'!BF45</f>
        <v>0</v>
      </c>
      <c r="BG45" s="374">
        <f>'Table 4 (i)'!BG45</f>
        <v>0</v>
      </c>
      <c r="BH45" s="374">
        <f>'Table 4 (i)'!BH45</f>
        <v>0</v>
      </c>
      <c r="BI45" s="374">
        <f>'Table 4 (i)'!BI45</f>
        <v>0</v>
      </c>
      <c r="BJ45" s="374">
        <f>'Table 4 (i)'!BJ45</f>
        <v>0</v>
      </c>
      <c r="BK45" s="374">
        <f>'Table 4 (i)'!BK45</f>
        <v>0</v>
      </c>
      <c r="BL45" s="374">
        <f>'Table 4 (i)'!BL45</f>
        <v>0</v>
      </c>
      <c r="BM45" s="374">
        <f>'Table 4 (i)'!BM45</f>
        <v>0</v>
      </c>
      <c r="BN45" s="374">
        <f>'Table 4 (i)'!BN45</f>
        <v>0</v>
      </c>
      <c r="BO45" s="374">
        <f>'Table 4 (i)'!BO45</f>
        <v>0</v>
      </c>
      <c r="BP45" s="374">
        <f>'Table 4 (i)'!BP45</f>
        <v>0</v>
      </c>
      <c r="BQ45" s="374">
        <f>'Table 4 (i)'!BQ45</f>
        <v>0</v>
      </c>
      <c r="BR45" s="374">
        <f>'Table 4 (i)'!BR45</f>
        <v>0</v>
      </c>
      <c r="BS45" s="374">
        <f>'Table 4 (i)'!BS45</f>
        <v>0</v>
      </c>
      <c r="BT45" s="374">
        <f>'Table 4 (i)'!BT45</f>
        <v>0</v>
      </c>
      <c r="BU45" s="374">
        <f>'Table 4 (i)'!BU45</f>
        <v>0</v>
      </c>
      <c r="BV45" s="374">
        <f>'Table 4 (i)'!BV45</f>
        <v>0</v>
      </c>
      <c r="BW45" s="374">
        <f>'Table 4 (i)'!BW45</f>
        <v>0</v>
      </c>
      <c r="BX45" s="374">
        <f>'Table 4 (i)'!BX45</f>
        <v>0</v>
      </c>
      <c r="BY45" s="374">
        <f>'Table 4 (i)'!BY45</f>
        <v>0</v>
      </c>
      <c r="BZ45" s="374">
        <f>'Table 4 (i)'!BZ45</f>
        <v>0</v>
      </c>
      <c r="CA45" s="374">
        <f>'Table 4 (i)'!CA45</f>
        <v>0</v>
      </c>
      <c r="CB45" s="374">
        <f>'Table 4 (i)'!CB45</f>
        <v>0</v>
      </c>
      <c r="CC45" s="374">
        <f>'Table 4 (i)'!CC45</f>
        <v>0</v>
      </c>
      <c r="CD45" s="374">
        <f>'Table 4 (i)'!CD45</f>
        <v>0</v>
      </c>
      <c r="CE45" s="374">
        <f>'Table 4 (i)'!CE45</f>
        <v>0</v>
      </c>
      <c r="CF45" s="375">
        <f>'Table 4 (i)'!CF45</f>
        <v>0</v>
      </c>
    </row>
    <row r="46" spans="1:84" ht="27" customHeight="1">
      <c r="A46" s="380"/>
      <c r="B46" s="373" t="s">
        <v>482</v>
      </c>
      <c r="C46" s="370"/>
      <c r="D46" s="370"/>
      <c r="E46" s="370"/>
      <c r="F46" s="370"/>
      <c r="G46" s="370"/>
      <c r="H46" s="370"/>
      <c r="I46" s="370"/>
      <c r="J46" s="370"/>
      <c r="K46" s="370"/>
      <c r="L46" s="370"/>
      <c r="M46" s="370"/>
      <c r="N46" s="370"/>
      <c r="O46" s="370"/>
      <c r="P46" s="370"/>
      <c r="Q46" s="370"/>
      <c r="R46" s="370"/>
      <c r="S46" s="370"/>
      <c r="T46" s="370"/>
      <c r="U46" s="370"/>
      <c r="V46" s="370"/>
      <c r="W46" s="370"/>
      <c r="X46" s="370"/>
      <c r="Y46" s="370"/>
      <c r="Z46" s="370"/>
      <c r="AA46" s="370"/>
      <c r="AB46" s="370"/>
      <c r="AC46" s="370"/>
      <c r="AD46" s="370"/>
      <c r="AE46" s="370"/>
      <c r="AF46" s="370"/>
      <c r="AG46" s="370"/>
      <c r="AH46" s="370"/>
      <c r="AI46" s="370"/>
      <c r="AJ46" s="370"/>
      <c r="AK46" s="370"/>
      <c r="AL46" s="370"/>
      <c r="AM46" s="370"/>
      <c r="AN46" s="370"/>
      <c r="AO46" s="370"/>
      <c r="AP46" s="370"/>
      <c r="AQ46" s="370"/>
      <c r="AR46" s="370"/>
      <c r="AS46" s="370"/>
      <c r="AT46" s="370"/>
      <c r="AU46" s="370"/>
      <c r="AV46" s="370"/>
      <c r="AW46" s="370"/>
      <c r="AX46" s="370"/>
      <c r="AY46" s="370"/>
      <c r="AZ46" s="370"/>
      <c r="BA46" s="370"/>
      <c r="BB46" s="370"/>
      <c r="BC46" s="370"/>
      <c r="BD46" s="370"/>
      <c r="BE46" s="370"/>
      <c r="BF46" s="374">
        <f t="shared" ref="BF46" si="17">SUM(BF47:BF50)</f>
        <v>315.23061243010932</v>
      </c>
      <c r="BG46" s="374">
        <f t="shared" ref="BG46:CF46" si="18">SUM(BG47:BG50)</f>
        <v>302.76235127125761</v>
      </c>
      <c r="BH46" s="374">
        <f t="shared" si="18"/>
        <v>321.81217040890067</v>
      </c>
      <c r="BI46" s="374">
        <f t="shared" si="18"/>
        <v>347.22194282936471</v>
      </c>
      <c r="BJ46" s="374">
        <f t="shared" si="18"/>
        <v>342.32322901844071</v>
      </c>
      <c r="BK46" s="374">
        <f t="shared" si="18"/>
        <v>364.86696851086697</v>
      </c>
      <c r="BL46" s="374">
        <f t="shared" si="18"/>
        <v>457.66875636956121</v>
      </c>
      <c r="BM46" s="374">
        <f t="shared" si="18"/>
        <v>482.95083720401652</v>
      </c>
      <c r="BN46" s="374">
        <f t="shared" si="18"/>
        <v>485.68211675892098</v>
      </c>
      <c r="BO46" s="374">
        <f t="shared" si="18"/>
        <v>494.47654684757799</v>
      </c>
      <c r="BP46" s="374">
        <f t="shared" si="18"/>
        <v>518.08532414665729</v>
      </c>
      <c r="BQ46" s="374">
        <f t="shared" si="18"/>
        <v>530.22843218896173</v>
      </c>
      <c r="BR46" s="374">
        <f t="shared" si="18"/>
        <v>570.56296065766492</v>
      </c>
      <c r="BS46" s="374">
        <f t="shared" si="18"/>
        <v>582.72273538416846</v>
      </c>
      <c r="BT46" s="374">
        <f t="shared" si="18"/>
        <v>540.87407792825377</v>
      </c>
      <c r="BU46" s="374">
        <f t="shared" si="18"/>
        <v>542.52921844957166</v>
      </c>
      <c r="BV46" s="374">
        <f t="shared" si="18"/>
        <v>543.73253387336445</v>
      </c>
      <c r="BW46" s="374">
        <f t="shared" si="18"/>
        <v>539.45695212532792</v>
      </c>
      <c r="BX46" s="374">
        <f t="shared" si="18"/>
        <v>511.82237709218828</v>
      </c>
      <c r="BY46" s="374">
        <f t="shared" si="18"/>
        <v>510.3344063238473</v>
      </c>
      <c r="BZ46" s="374">
        <f t="shared" si="18"/>
        <v>512.55295365952804</v>
      </c>
      <c r="CA46" s="374">
        <f t="shared" si="18"/>
        <v>542.91770301364988</v>
      </c>
      <c r="CB46" s="374">
        <f t="shared" si="18"/>
        <v>570.97586614762383</v>
      </c>
      <c r="CC46" s="374">
        <f t="shared" si="18"/>
        <v>575.64250804925905</v>
      </c>
      <c r="CD46" s="374">
        <f t="shared" si="18"/>
        <v>565.24034258465565</v>
      </c>
      <c r="CE46" s="374">
        <f t="shared" si="18"/>
        <v>549.27363100883213</v>
      </c>
      <c r="CF46" s="375">
        <f t="shared" si="18"/>
        <v>537.49650346522799</v>
      </c>
    </row>
    <row r="47" spans="1:84" ht="15.6">
      <c r="A47" s="380"/>
      <c r="B47" s="300" t="s">
        <v>483</v>
      </c>
      <c r="C47" s="370"/>
      <c r="D47" s="370"/>
      <c r="E47" s="370"/>
      <c r="F47" s="370"/>
      <c r="G47" s="370"/>
      <c r="H47" s="370"/>
      <c r="I47" s="370"/>
      <c r="J47" s="370"/>
      <c r="K47" s="370"/>
      <c r="L47" s="370"/>
      <c r="M47" s="370"/>
      <c r="N47" s="370"/>
      <c r="O47" s="370"/>
      <c r="P47" s="370"/>
      <c r="Q47" s="370"/>
      <c r="R47" s="370"/>
      <c r="S47" s="370"/>
      <c r="T47" s="370"/>
      <c r="U47" s="370"/>
      <c r="V47" s="370"/>
      <c r="W47" s="370"/>
      <c r="X47" s="370"/>
      <c r="Y47" s="370"/>
      <c r="Z47" s="370"/>
      <c r="AA47" s="370"/>
      <c r="AB47" s="370"/>
      <c r="AC47" s="370"/>
      <c r="AD47" s="370"/>
      <c r="AE47" s="370"/>
      <c r="AF47" s="370"/>
      <c r="AG47" s="370"/>
      <c r="AH47" s="370"/>
      <c r="AI47" s="370"/>
      <c r="AJ47" s="370"/>
      <c r="AK47" s="370"/>
      <c r="AL47" s="370"/>
      <c r="AM47" s="370"/>
      <c r="AN47" s="370"/>
      <c r="AO47" s="370"/>
      <c r="AP47" s="370"/>
      <c r="AQ47" s="370"/>
      <c r="AR47" s="370"/>
      <c r="AS47" s="370"/>
      <c r="AT47" s="370"/>
      <c r="AU47" s="370"/>
      <c r="AV47" s="370"/>
      <c r="AW47" s="370"/>
      <c r="AX47" s="370"/>
      <c r="AY47" s="370"/>
      <c r="AZ47" s="370"/>
      <c r="BA47" s="370"/>
      <c r="BB47" s="370"/>
      <c r="BC47" s="370"/>
      <c r="BD47" s="370"/>
      <c r="BE47" s="370"/>
      <c r="BF47" s="374">
        <f>'Table 4 (i)'!BF47</f>
        <v>43.276589385629926</v>
      </c>
      <c r="BG47" s="374">
        <f>'Table 4 (i)'!BG47</f>
        <v>41.870065056891917</v>
      </c>
      <c r="BH47" s="374">
        <f>'Table 4 (i)'!BH47</f>
        <v>40.161999999999999</v>
      </c>
      <c r="BI47" s="374">
        <f>'Table 4 (i)'!BI47</f>
        <v>34.633821321321321</v>
      </c>
      <c r="BJ47" s="374">
        <f>'Table 4 (i)'!BJ47</f>
        <v>33.675449570815445</v>
      </c>
      <c r="BK47" s="374">
        <f>'Table 4 (i)'!BK47</f>
        <v>32.278980572177439</v>
      </c>
      <c r="BL47" s="374">
        <f>'Table 4 (i)'!BL47</f>
        <v>34.4126571368</v>
      </c>
      <c r="BM47" s="374">
        <f>'Table 4 (i)'!BM47</f>
        <v>34.052216707435903</v>
      </c>
      <c r="BN47" s="374">
        <f>'Table 4 (i)'!BN47</f>
        <v>32.443668379959036</v>
      </c>
      <c r="BO47" s="374">
        <f>'Table 4 (i)'!BO47</f>
        <v>31.415099537507196</v>
      </c>
      <c r="BP47" s="374">
        <f>'Table 4 (i)'!BP47</f>
        <v>30.485839132581937</v>
      </c>
      <c r="BQ47" s="374">
        <f>'Table 4 (i)'!BQ47</f>
        <v>28.811339391792881</v>
      </c>
      <c r="BR47" s="374">
        <f>'Table 4 (i)'!BR47</f>
        <v>27.547684241065259</v>
      </c>
      <c r="BS47" s="374">
        <f>'Table 4 (i)'!BS47</f>
        <v>25.944535112099693</v>
      </c>
      <c r="BT47" s="374">
        <f>'Table 4 (i)'!BT47</f>
        <v>24.468501471795534</v>
      </c>
      <c r="BU47" s="374">
        <f>'Table 4 (i)'!BU47</f>
        <v>22.849321929125864</v>
      </c>
      <c r="BV47" s="374">
        <f>'Table 4 (i)'!BV47</f>
        <v>21.394699465595245</v>
      </c>
      <c r="BW47" s="374">
        <f>'Table 4 (i)'!BW47</f>
        <v>20.040629875368261</v>
      </c>
      <c r="BX47" s="374">
        <f>'Table 4 (i)'!BX47</f>
        <v>16.071167713275997</v>
      </c>
      <c r="BY47" s="374">
        <f>'Table 4 (i)'!BY47</f>
        <v>14.977944506557453</v>
      </c>
      <c r="BZ47" s="374">
        <f>'Table 4 (i)'!BZ47</f>
        <v>13.986173394832859</v>
      </c>
      <c r="CA47" s="374">
        <f>'Table 4 (i)'!CA47</f>
        <v>13.646056285393087</v>
      </c>
      <c r="CB47" s="374">
        <f>'Table 4 (i)'!CB47</f>
        <v>13.93601603018786</v>
      </c>
      <c r="CC47" s="374">
        <f>'Table 4 (i)'!CC47</f>
        <v>13.167862140860187</v>
      </c>
      <c r="CD47" s="374">
        <f>'Table 4 (i)'!CD47</f>
        <v>12.28912178808176</v>
      </c>
      <c r="CE47" s="374">
        <f>'Table 4 (i)'!CE47</f>
        <v>11.49646272220274</v>
      </c>
      <c r="CF47" s="375">
        <f>'Table 4 (i)'!CF47</f>
        <v>10.694800137175362</v>
      </c>
    </row>
    <row r="48" spans="1:84" ht="15.6">
      <c r="A48" s="380"/>
      <c r="B48" s="300" t="s">
        <v>484</v>
      </c>
      <c r="C48" s="370"/>
      <c r="D48" s="370"/>
      <c r="E48" s="370"/>
      <c r="F48" s="370"/>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370"/>
      <c r="AE48" s="370"/>
      <c r="AF48" s="370"/>
      <c r="AG48" s="370"/>
      <c r="AH48" s="370"/>
      <c r="AI48" s="370"/>
      <c r="AJ48" s="370"/>
      <c r="AK48" s="370"/>
      <c r="AL48" s="370"/>
      <c r="AM48" s="370"/>
      <c r="AN48" s="370"/>
      <c r="AO48" s="370"/>
      <c r="AP48" s="370"/>
      <c r="AQ48" s="370"/>
      <c r="AR48" s="370"/>
      <c r="AS48" s="370"/>
      <c r="AT48" s="370"/>
      <c r="AU48" s="370"/>
      <c r="AV48" s="370"/>
      <c r="AW48" s="370"/>
      <c r="AX48" s="370"/>
      <c r="AY48" s="370"/>
      <c r="AZ48" s="370"/>
      <c r="BA48" s="370"/>
      <c r="BB48" s="370"/>
      <c r="BC48" s="370"/>
      <c r="BD48" s="370"/>
      <c r="BE48" s="370"/>
      <c r="BF48" s="374">
        <v>252.2443280444794</v>
      </c>
      <c r="BG48" s="374">
        <v>241.55178541221949</v>
      </c>
      <c r="BH48" s="374">
        <v>261.00708140890072</v>
      </c>
      <c r="BI48" s="374">
        <v>266.05012150804339</v>
      </c>
      <c r="BJ48" s="374">
        <v>275.97777944762527</v>
      </c>
      <c r="BK48" s="374">
        <v>305.14798793868954</v>
      </c>
      <c r="BL48" s="374">
        <v>386.19209823276117</v>
      </c>
      <c r="BM48" s="374">
        <v>406.65024649658068</v>
      </c>
      <c r="BN48" s="374">
        <v>405.77132337896194</v>
      </c>
      <c r="BO48" s="374">
        <v>415.85522631007075</v>
      </c>
      <c r="BP48" s="374">
        <v>436.17204125383932</v>
      </c>
      <c r="BQ48" s="374">
        <v>446.74159247716887</v>
      </c>
      <c r="BR48" s="374">
        <v>460.69336158659962</v>
      </c>
      <c r="BS48" s="374">
        <v>466.93000281206884</v>
      </c>
      <c r="BT48" s="374">
        <v>432.97261565645823</v>
      </c>
      <c r="BU48" s="374">
        <v>429.96221862044581</v>
      </c>
      <c r="BV48" s="374">
        <v>436.51258256011005</v>
      </c>
      <c r="BW48" s="374">
        <v>433.74999724995968</v>
      </c>
      <c r="BX48" s="374">
        <v>419.86078117891225</v>
      </c>
      <c r="BY48" s="374">
        <v>416.92968401728984</v>
      </c>
      <c r="BZ48" s="374">
        <v>420.68915086469525</v>
      </c>
      <c r="CA48" s="374">
        <v>451.30121525821124</v>
      </c>
      <c r="CB48" s="374">
        <v>475.18575990712628</v>
      </c>
      <c r="CC48" s="374">
        <v>480.7295383049775</v>
      </c>
      <c r="CD48" s="374">
        <v>472.27727299399635</v>
      </c>
      <c r="CE48" s="374">
        <v>458.38560030744128</v>
      </c>
      <c r="CF48" s="375">
        <v>448.62832376410626</v>
      </c>
    </row>
    <row r="49" spans="1:84" ht="15.6">
      <c r="A49" s="380"/>
      <c r="B49" s="300" t="s">
        <v>485</v>
      </c>
      <c r="C49" s="370"/>
      <c r="D49" s="370"/>
      <c r="E49" s="370"/>
      <c r="F49" s="370"/>
      <c r="G49" s="370"/>
      <c r="H49" s="370"/>
      <c r="I49" s="370"/>
      <c r="J49" s="370"/>
      <c r="K49" s="370"/>
      <c r="L49" s="370"/>
      <c r="M49" s="370"/>
      <c r="N49" s="370"/>
      <c r="O49" s="370"/>
      <c r="P49" s="370"/>
      <c r="Q49" s="370"/>
      <c r="R49" s="370"/>
      <c r="S49" s="370"/>
      <c r="T49" s="370"/>
      <c r="U49" s="370"/>
      <c r="V49" s="370"/>
      <c r="W49" s="370"/>
      <c r="X49" s="370"/>
      <c r="Y49" s="370"/>
      <c r="Z49" s="370"/>
      <c r="AA49" s="370"/>
      <c r="AB49" s="370"/>
      <c r="AC49" s="370"/>
      <c r="AD49" s="370"/>
      <c r="AE49" s="370"/>
      <c r="AF49" s="370"/>
      <c r="AG49" s="370"/>
      <c r="AH49" s="370"/>
      <c r="AI49" s="370"/>
      <c r="AJ49" s="370"/>
      <c r="AK49" s="370"/>
      <c r="AL49" s="370"/>
      <c r="AM49" s="370"/>
      <c r="AN49" s="370"/>
      <c r="AO49" s="370"/>
      <c r="AP49" s="370"/>
      <c r="AQ49" s="370"/>
      <c r="AR49" s="370"/>
      <c r="AS49" s="370"/>
      <c r="AT49" s="370"/>
      <c r="AU49" s="370"/>
      <c r="AV49" s="370"/>
      <c r="AW49" s="370"/>
      <c r="AX49" s="370"/>
      <c r="AY49" s="370"/>
      <c r="AZ49" s="370"/>
      <c r="BA49" s="370"/>
      <c r="BB49" s="370"/>
      <c r="BC49" s="370"/>
      <c r="BD49" s="370"/>
      <c r="BE49" s="370"/>
      <c r="BF49" s="374">
        <f>'Table 4 (i)'!BF49</f>
        <v>0</v>
      </c>
      <c r="BG49" s="374">
        <f>'Table 4 (i)'!BG49</f>
        <v>0</v>
      </c>
      <c r="BH49" s="374">
        <f>'Table 4 (i)'!BH49</f>
        <v>0</v>
      </c>
      <c r="BI49" s="374">
        <f>'Table 4 (i)'!BI49</f>
        <v>0</v>
      </c>
      <c r="BJ49" s="374">
        <f>'Table 4 (i)'!BJ49</f>
        <v>0</v>
      </c>
      <c r="BK49" s="374">
        <f>'Table 4 (i)'!BK49</f>
        <v>0</v>
      </c>
      <c r="BL49" s="374">
        <f>'Table 4 (i)'!BL49</f>
        <v>5.5109329999999996</v>
      </c>
      <c r="BM49" s="374">
        <f>'Table 4 (i)'!BM49</f>
        <v>7.0408049999999998</v>
      </c>
      <c r="BN49" s="374">
        <f>'Table 4 (i)'!BN49</f>
        <v>9.2482140000000008</v>
      </c>
      <c r="BO49" s="374">
        <f>'Table 4 (i)'!BO49</f>
        <v>9.5133209999999995</v>
      </c>
      <c r="BP49" s="374">
        <f>'Table 4 (i)'!BP49</f>
        <v>9.4075343484310903</v>
      </c>
      <c r="BQ49" s="374">
        <f>'Table 4 (i)'!BQ49</f>
        <v>9.2168086836232543</v>
      </c>
      <c r="BR49" s="374">
        <f>'Table 4 (i)'!BR49</f>
        <v>37.532187830000005</v>
      </c>
      <c r="BS49" s="374">
        <f>'Table 4 (i)'!BS49</f>
        <v>43.794516459999997</v>
      </c>
      <c r="BT49" s="374">
        <f>'Table 4 (i)'!BT49</f>
        <v>41.280517799999998</v>
      </c>
      <c r="BU49" s="374">
        <f>'Table 4 (i)'!BU49</f>
        <v>48.629247100000001</v>
      </c>
      <c r="BV49" s="374">
        <f>'Table 4 (i)'!BV49</f>
        <v>41.032349681177138</v>
      </c>
      <c r="BW49" s="374">
        <f>'Table 4 (i)'!BW49</f>
        <v>43.885255000000001</v>
      </c>
      <c r="BX49" s="374">
        <f>'Table 4 (i)'!BX49</f>
        <v>41.886665799999996</v>
      </c>
      <c r="BY49" s="374">
        <f>'Table 4 (i)'!BY49</f>
        <v>41.936323200000004</v>
      </c>
      <c r="BZ49" s="374">
        <f>'Table 4 (i)'!BZ49</f>
        <v>42.326642399999997</v>
      </c>
      <c r="CA49" s="374">
        <f>'Table 4 (i)'!CA49</f>
        <v>44.174649658969237</v>
      </c>
      <c r="CB49" s="374">
        <f>'Table 4 (i)'!CB49</f>
        <v>44.123074434256225</v>
      </c>
      <c r="CC49" s="374">
        <f>'Table 4 (i)'!CC49</f>
        <v>44.098434708052132</v>
      </c>
      <c r="CD49" s="374">
        <f>'Table 4 (i)'!CD49</f>
        <v>43.862654737720511</v>
      </c>
      <c r="CE49" s="374">
        <f>'Table 4 (i)'!CE49</f>
        <v>43.580523895641328</v>
      </c>
      <c r="CF49" s="375">
        <f>'Table 4 (i)'!CF49</f>
        <v>43.312461538027421</v>
      </c>
    </row>
    <row r="50" spans="1:84" ht="15.6">
      <c r="A50" s="384"/>
      <c r="B50" s="300" t="s">
        <v>487</v>
      </c>
      <c r="C50" s="328"/>
      <c r="D50" s="328"/>
      <c r="E50" s="328"/>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328"/>
      <c r="AG50" s="328"/>
      <c r="AH50" s="328"/>
      <c r="AI50" s="328"/>
      <c r="AJ50" s="328"/>
      <c r="AK50" s="328"/>
      <c r="AL50" s="328"/>
      <c r="AM50" s="328"/>
      <c r="AN50" s="328"/>
      <c r="AO50" s="328"/>
      <c r="AP50" s="328"/>
      <c r="AQ50" s="328"/>
      <c r="AR50" s="328"/>
      <c r="AS50" s="328"/>
      <c r="AT50" s="328"/>
      <c r="AU50" s="328"/>
      <c r="AV50" s="328"/>
      <c r="AW50" s="328"/>
      <c r="AX50" s="328"/>
      <c r="AY50" s="328"/>
      <c r="AZ50" s="328"/>
      <c r="BA50" s="328"/>
      <c r="BB50" s="328"/>
      <c r="BC50" s="328"/>
      <c r="BD50" s="328"/>
      <c r="BE50" s="328"/>
      <c r="BF50" s="374">
        <f>'Table 4 (i)'!BF50</f>
        <v>19.709695</v>
      </c>
      <c r="BG50" s="374">
        <f>'Table 4 (i)'!BG50</f>
        <v>19.340500802146213</v>
      </c>
      <c r="BH50" s="374">
        <f>'Table 4 (i)'!BH50</f>
        <v>20.643089</v>
      </c>
      <c r="BI50" s="374">
        <f>'Table 4 (i)'!BI50</f>
        <v>46.53799999999999</v>
      </c>
      <c r="BJ50" s="374">
        <f>'Table 4 (i)'!BJ50</f>
        <v>32.67</v>
      </c>
      <c r="BK50" s="374">
        <f>'Table 4 (i)'!BK50</f>
        <v>27.44</v>
      </c>
      <c r="BL50" s="374">
        <f>'Table 4 (i)'!BL50</f>
        <v>31.553068</v>
      </c>
      <c r="BM50" s="374">
        <f>'Table 4 (i)'!BM50</f>
        <v>35.207568999999999</v>
      </c>
      <c r="BN50" s="374">
        <f>'Table 4 (i)'!BN50</f>
        <v>38.218910999999999</v>
      </c>
      <c r="BO50" s="374">
        <f>'Table 4 (i)'!BO50</f>
        <v>37.692900000000002</v>
      </c>
      <c r="BP50" s="374">
        <f>'Table 4 (i)'!BP50</f>
        <v>42.019909411804896</v>
      </c>
      <c r="BQ50" s="374">
        <f>'Table 4 (i)'!BQ50</f>
        <v>45.458691636376749</v>
      </c>
      <c r="BR50" s="374">
        <f>'Table 4 (i)'!BR50</f>
        <v>44.789727000000006</v>
      </c>
      <c r="BS50" s="374">
        <f>'Table 4 (i)'!BS50</f>
        <v>46.053681000000005</v>
      </c>
      <c r="BT50" s="374">
        <f>'Table 4 (i)'!BT50</f>
        <v>42.152442999999998</v>
      </c>
      <c r="BU50" s="374">
        <f>'Table 4 (i)'!BU50</f>
        <v>41.088430800000005</v>
      </c>
      <c r="BV50" s="374">
        <f>'Table 4 (i)'!BV50</f>
        <v>44.79290216648203</v>
      </c>
      <c r="BW50" s="374">
        <f>'Table 4 (i)'!BW50</f>
        <v>41.78107</v>
      </c>
      <c r="BX50" s="374">
        <f>'Table 4 (i)'!BX50</f>
        <v>34.003762399999999</v>
      </c>
      <c r="BY50" s="374">
        <f>'Table 4 (i)'!BY50</f>
        <v>36.4904546</v>
      </c>
      <c r="BZ50" s="374">
        <f>'Table 4 (i)'!BZ50</f>
        <v>35.550986999999999</v>
      </c>
      <c r="CA50" s="374">
        <f>'Table 4 (i)'!CA50</f>
        <v>33.795781811076367</v>
      </c>
      <c r="CB50" s="374">
        <f>'Table 4 (i)'!CB50</f>
        <v>37.731015776053439</v>
      </c>
      <c r="CC50" s="374">
        <f>'Table 4 (i)'!CC50</f>
        <v>37.646672895369342</v>
      </c>
      <c r="CD50" s="374">
        <f>'Table 4 (i)'!CD50</f>
        <v>36.811293064856905</v>
      </c>
      <c r="CE50" s="374">
        <f>'Table 4 (i)'!CE50</f>
        <v>35.81104408354674</v>
      </c>
      <c r="CF50" s="375">
        <f>'Table 4 (i)'!CF50</f>
        <v>34.860918025918949</v>
      </c>
    </row>
    <row r="51" spans="1:84" ht="27" customHeight="1">
      <c r="A51" s="380"/>
      <c r="B51" s="373" t="s">
        <v>514</v>
      </c>
      <c r="C51" s="370"/>
      <c r="D51" s="370"/>
      <c r="E51" s="370"/>
      <c r="F51" s="370"/>
      <c r="G51" s="370"/>
      <c r="H51" s="370"/>
      <c r="I51" s="370"/>
      <c r="J51" s="370"/>
      <c r="K51" s="370"/>
      <c r="L51" s="370"/>
      <c r="M51" s="370"/>
      <c r="N51" s="370"/>
      <c r="O51" s="370"/>
      <c r="P51" s="370"/>
      <c r="Q51" s="370"/>
      <c r="R51" s="370"/>
      <c r="S51" s="370"/>
      <c r="T51" s="370"/>
      <c r="U51" s="370"/>
      <c r="V51" s="370"/>
      <c r="W51" s="370"/>
      <c r="X51" s="370"/>
      <c r="Y51" s="370"/>
      <c r="Z51" s="370"/>
      <c r="AA51" s="370"/>
      <c r="AB51" s="370"/>
      <c r="AC51" s="370"/>
      <c r="AD51" s="370"/>
      <c r="AE51" s="370"/>
      <c r="AF51" s="370"/>
      <c r="AG51" s="370"/>
      <c r="AH51" s="370"/>
      <c r="AI51" s="370"/>
      <c r="AJ51" s="370"/>
      <c r="AK51" s="370"/>
      <c r="AL51" s="370"/>
      <c r="AM51" s="370"/>
      <c r="AN51" s="370"/>
      <c r="AO51" s="370"/>
      <c r="AP51" s="370"/>
      <c r="AQ51" s="370"/>
      <c r="AR51" s="370"/>
      <c r="AS51" s="370"/>
      <c r="AT51" s="370"/>
      <c r="AU51" s="370"/>
      <c r="AV51" s="370"/>
      <c r="AW51" s="370"/>
      <c r="AX51" s="370"/>
      <c r="AY51" s="370"/>
      <c r="AZ51" s="370"/>
      <c r="BA51" s="370"/>
      <c r="BB51" s="370"/>
      <c r="BC51" s="370"/>
      <c r="BD51" s="370"/>
      <c r="BE51" s="370"/>
      <c r="BF51" s="374">
        <f>SUM(BF52)</f>
        <v>41.369029420734343</v>
      </c>
      <c r="BG51" s="374">
        <f t="shared" ref="BG51:CF51" si="19">SUM(BG52)</f>
        <v>32.658835163929005</v>
      </c>
      <c r="BH51" s="374">
        <f t="shared" si="19"/>
        <v>34.68162232610775</v>
      </c>
      <c r="BI51" s="374">
        <f t="shared" si="19"/>
        <v>32.19658498432711</v>
      </c>
      <c r="BJ51" s="374">
        <f t="shared" si="19"/>
        <v>35.502091341970718</v>
      </c>
      <c r="BK51" s="374">
        <f t="shared" si="19"/>
        <v>40.145407748827644</v>
      </c>
      <c r="BL51" s="374">
        <f t="shared" si="19"/>
        <v>42.421885967902078</v>
      </c>
      <c r="BM51" s="374">
        <f t="shared" si="19"/>
        <v>44.29442709435682</v>
      </c>
      <c r="BN51" s="374">
        <f t="shared" si="19"/>
        <v>41.598114682627084</v>
      </c>
      <c r="BO51" s="374">
        <f t="shared" si="19"/>
        <v>37.883572952788036</v>
      </c>
      <c r="BP51" s="374">
        <f t="shared" si="19"/>
        <v>41.044369697806232</v>
      </c>
      <c r="BQ51" s="374">
        <f t="shared" si="19"/>
        <v>42.401206377134791</v>
      </c>
      <c r="BR51" s="374">
        <f t="shared" si="19"/>
        <v>40.838692241419196</v>
      </c>
      <c r="BS51" s="374">
        <f t="shared" si="19"/>
        <v>38.225037498338537</v>
      </c>
      <c r="BT51" s="374">
        <f t="shared" si="19"/>
        <v>36.71615792022547</v>
      </c>
      <c r="BU51" s="374">
        <f t="shared" si="19"/>
        <v>35.369111336611731</v>
      </c>
      <c r="BV51" s="374">
        <f t="shared" si="19"/>
        <v>28.468764033956255</v>
      </c>
      <c r="BW51" s="374">
        <f t="shared" si="19"/>
        <v>27.33116543347186</v>
      </c>
      <c r="BX51" s="374">
        <f t="shared" si="19"/>
        <v>27.435668354013981</v>
      </c>
      <c r="BY51" s="374">
        <f t="shared" si="19"/>
        <v>30.389176351945153</v>
      </c>
      <c r="BZ51" s="374">
        <f t="shared" si="19"/>
        <v>30.568793136421611</v>
      </c>
      <c r="CA51" s="374">
        <f t="shared" si="19"/>
        <v>34.404653209340395</v>
      </c>
      <c r="CB51" s="374">
        <f t="shared" si="19"/>
        <v>39.428750104459802</v>
      </c>
      <c r="CC51" s="374">
        <f t="shared" si="19"/>
        <v>42.977846573878942</v>
      </c>
      <c r="CD51" s="374">
        <f t="shared" si="19"/>
        <v>42.523621729700906</v>
      </c>
      <c r="CE51" s="374">
        <f t="shared" si="19"/>
        <v>39.535723418264972</v>
      </c>
      <c r="CF51" s="375">
        <f t="shared" si="19"/>
        <v>42.017271713461653</v>
      </c>
    </row>
    <row r="52" spans="1:84" ht="15.6">
      <c r="A52" s="380"/>
      <c r="B52" s="300" t="s">
        <v>271</v>
      </c>
      <c r="C52" s="370"/>
      <c r="D52" s="370"/>
      <c r="E52" s="370"/>
      <c r="F52" s="370"/>
      <c r="G52" s="370"/>
      <c r="H52" s="370"/>
      <c r="I52" s="370"/>
      <c r="J52" s="370"/>
      <c r="K52" s="370"/>
      <c r="L52" s="370"/>
      <c r="M52" s="370"/>
      <c r="N52" s="370"/>
      <c r="O52" s="370"/>
      <c r="P52" s="370"/>
      <c r="Q52" s="370"/>
      <c r="R52" s="370"/>
      <c r="S52" s="370"/>
      <c r="T52" s="370"/>
      <c r="U52" s="370"/>
      <c r="V52" s="370"/>
      <c r="W52" s="370"/>
      <c r="X52" s="370"/>
      <c r="Y52" s="370"/>
      <c r="Z52" s="370"/>
      <c r="AA52" s="370"/>
      <c r="AB52" s="370"/>
      <c r="AC52" s="370"/>
      <c r="AD52" s="370"/>
      <c r="AE52" s="370"/>
      <c r="AF52" s="370"/>
      <c r="AG52" s="370"/>
      <c r="AH52" s="370"/>
      <c r="AI52" s="370"/>
      <c r="AJ52" s="370"/>
      <c r="AK52" s="370"/>
      <c r="AL52" s="370"/>
      <c r="AM52" s="370"/>
      <c r="AN52" s="370"/>
      <c r="AO52" s="370"/>
      <c r="AP52" s="370"/>
      <c r="AQ52" s="370"/>
      <c r="AR52" s="370"/>
      <c r="AS52" s="370"/>
      <c r="AT52" s="370"/>
      <c r="AU52" s="370"/>
      <c r="AV52" s="370"/>
      <c r="AW52" s="370"/>
      <c r="AX52" s="370"/>
      <c r="AY52" s="370"/>
      <c r="AZ52" s="370"/>
      <c r="BA52" s="370"/>
      <c r="BB52" s="370"/>
      <c r="BC52" s="370"/>
      <c r="BD52" s="370"/>
      <c r="BE52" s="370"/>
      <c r="BF52" s="374">
        <v>41.369029420734343</v>
      </c>
      <c r="BG52" s="374">
        <v>32.658835163929005</v>
      </c>
      <c r="BH52" s="374">
        <v>34.68162232610775</v>
      </c>
      <c r="BI52" s="374">
        <v>32.19658498432711</v>
      </c>
      <c r="BJ52" s="374">
        <v>35.502091341970718</v>
      </c>
      <c r="BK52" s="374">
        <v>40.145407748827644</v>
      </c>
      <c r="BL52" s="374">
        <v>42.421885967902078</v>
      </c>
      <c r="BM52" s="374">
        <v>44.29442709435682</v>
      </c>
      <c r="BN52" s="374">
        <v>41.598114682627084</v>
      </c>
      <c r="BO52" s="374">
        <v>37.883572952788036</v>
      </c>
      <c r="BP52" s="374">
        <v>41.044369697806232</v>
      </c>
      <c r="BQ52" s="374">
        <v>42.401206377134791</v>
      </c>
      <c r="BR52" s="374">
        <v>40.838692241419196</v>
      </c>
      <c r="BS52" s="374">
        <v>38.225037498338537</v>
      </c>
      <c r="BT52" s="374">
        <v>36.71615792022547</v>
      </c>
      <c r="BU52" s="374">
        <v>35.369111336611731</v>
      </c>
      <c r="BV52" s="374">
        <v>28.468764033956255</v>
      </c>
      <c r="BW52" s="374">
        <v>27.33116543347186</v>
      </c>
      <c r="BX52" s="374">
        <v>27.435668354013981</v>
      </c>
      <c r="BY52" s="374">
        <v>30.389176351945153</v>
      </c>
      <c r="BZ52" s="374">
        <v>30.568793136421611</v>
      </c>
      <c r="CA52" s="374">
        <v>34.404653209340395</v>
      </c>
      <c r="CB52" s="374">
        <v>39.428750104459802</v>
      </c>
      <c r="CC52" s="374">
        <v>42.977846573878942</v>
      </c>
      <c r="CD52" s="374">
        <v>42.523621729700906</v>
      </c>
      <c r="CE52" s="374">
        <v>39.535723418264972</v>
      </c>
      <c r="CF52" s="375">
        <v>42.017271713461653</v>
      </c>
    </row>
    <row r="53" spans="1:84" ht="15.95" thickBot="1">
      <c r="A53" s="385"/>
      <c r="B53" s="386"/>
      <c r="C53" s="387"/>
      <c r="D53" s="387"/>
      <c r="E53" s="387"/>
      <c r="F53" s="387"/>
      <c r="G53" s="387"/>
      <c r="H53" s="387"/>
      <c r="I53" s="387"/>
      <c r="J53" s="387"/>
      <c r="K53" s="387"/>
      <c r="L53" s="387"/>
      <c r="M53" s="387"/>
      <c r="N53" s="387"/>
      <c r="O53" s="387"/>
      <c r="P53" s="387"/>
      <c r="Q53" s="387"/>
      <c r="R53" s="387"/>
      <c r="S53" s="387"/>
      <c r="T53" s="387"/>
      <c r="U53" s="387"/>
      <c r="V53" s="387"/>
      <c r="W53" s="387"/>
      <c r="X53" s="387"/>
      <c r="Y53" s="387"/>
      <c r="Z53" s="387"/>
      <c r="AA53" s="387"/>
      <c r="AB53" s="387"/>
      <c r="AC53" s="387"/>
      <c r="AD53" s="387"/>
      <c r="AE53" s="387"/>
      <c r="AF53" s="387"/>
      <c r="AG53" s="387"/>
      <c r="AH53" s="387"/>
      <c r="AI53" s="387"/>
      <c r="AJ53" s="387"/>
      <c r="AK53" s="387"/>
      <c r="AL53" s="387"/>
      <c r="AM53" s="387"/>
      <c r="AN53" s="387"/>
      <c r="AO53" s="387"/>
      <c r="AP53" s="387"/>
      <c r="AQ53" s="387"/>
      <c r="AR53" s="387"/>
      <c r="AS53" s="387"/>
      <c r="AT53" s="387"/>
      <c r="AU53" s="387"/>
      <c r="AV53" s="387"/>
      <c r="AW53" s="387"/>
      <c r="AX53" s="387"/>
      <c r="AY53" s="387"/>
      <c r="AZ53" s="387"/>
      <c r="BA53" s="387"/>
      <c r="BB53" s="387"/>
      <c r="BC53" s="387"/>
      <c r="BD53" s="387"/>
      <c r="BE53" s="387"/>
      <c r="BF53" s="388"/>
      <c r="BG53" s="388"/>
      <c r="BH53" s="388"/>
      <c r="BI53" s="388"/>
      <c r="BJ53" s="388"/>
      <c r="BK53" s="388"/>
      <c r="BL53" s="388"/>
      <c r="BM53" s="388"/>
      <c r="BN53" s="388"/>
      <c r="BO53" s="388"/>
      <c r="BP53" s="388"/>
      <c r="BQ53" s="388"/>
      <c r="BR53" s="388"/>
      <c r="BS53" s="388"/>
      <c r="BT53" s="388"/>
      <c r="BU53" s="388"/>
      <c r="BV53" s="388"/>
      <c r="BW53" s="388"/>
      <c r="BX53" s="388"/>
      <c r="BY53" s="388"/>
      <c r="BZ53" s="388"/>
      <c r="CA53" s="388"/>
      <c r="CB53" s="388"/>
      <c r="CC53" s="388"/>
      <c r="CD53" s="388"/>
      <c r="CE53" s="388"/>
      <c r="CF53" s="389"/>
    </row>
    <row r="54" spans="1:84" ht="54" customHeight="1">
      <c r="A54" s="390" t="s">
        <v>48</v>
      </c>
      <c r="B54" s="391" t="s">
        <v>522</v>
      </c>
      <c r="C54" s="363"/>
      <c r="D54" s="363"/>
      <c r="E54" s="363"/>
      <c r="F54" s="363"/>
      <c r="G54" s="363"/>
      <c r="H54" s="363"/>
      <c r="I54" s="363"/>
      <c r="J54" s="363"/>
      <c r="K54" s="363"/>
      <c r="L54" s="363"/>
      <c r="M54" s="363"/>
      <c r="N54" s="363"/>
      <c r="O54" s="363"/>
      <c r="P54" s="363"/>
      <c r="Q54" s="363"/>
      <c r="R54" s="363"/>
      <c r="S54" s="363"/>
      <c r="T54" s="363"/>
      <c r="U54" s="363"/>
      <c r="V54" s="363"/>
      <c r="W54" s="363"/>
      <c r="X54" s="363"/>
      <c r="Y54" s="363"/>
      <c r="Z54" s="363"/>
      <c r="AA54" s="363"/>
      <c r="AB54" s="363"/>
      <c r="AC54" s="363"/>
      <c r="AD54" s="363"/>
      <c r="AE54" s="363"/>
      <c r="AF54" s="363"/>
      <c r="AG54" s="363"/>
      <c r="AH54" s="363"/>
      <c r="AI54" s="363"/>
      <c r="AJ54" s="363"/>
      <c r="AK54" s="363"/>
      <c r="AL54" s="363"/>
      <c r="AM54" s="363"/>
      <c r="AN54" s="363"/>
      <c r="AO54" s="363"/>
      <c r="AP54" s="363"/>
      <c r="AQ54" s="363"/>
      <c r="AR54" s="363"/>
      <c r="AS54" s="363"/>
      <c r="AT54" s="363"/>
      <c r="AU54" s="363"/>
      <c r="AV54" s="363"/>
      <c r="AW54" s="363"/>
      <c r="AX54" s="363"/>
      <c r="AY54" s="363"/>
      <c r="AZ54" s="363"/>
      <c r="BA54" s="363"/>
      <c r="BB54" s="363"/>
      <c r="BC54" s="363"/>
      <c r="BD54" s="363"/>
      <c r="BE54" s="363"/>
      <c r="BF54" s="392" t="s">
        <v>135</v>
      </c>
      <c r="BG54" s="392" t="s">
        <v>136</v>
      </c>
      <c r="BH54" s="392" t="s">
        <v>137</v>
      </c>
      <c r="BI54" s="392" t="s">
        <v>138</v>
      </c>
      <c r="BJ54" s="392" t="s">
        <v>139</v>
      </c>
      <c r="BK54" s="392" t="s">
        <v>140</v>
      </c>
      <c r="BL54" s="392" t="s">
        <v>141</v>
      </c>
      <c r="BM54" s="392" t="s">
        <v>142</v>
      </c>
      <c r="BN54" s="392" t="s">
        <v>143</v>
      </c>
      <c r="BO54" s="392" t="s">
        <v>144</v>
      </c>
      <c r="BP54" s="392" t="s">
        <v>145</v>
      </c>
      <c r="BQ54" s="392" t="s">
        <v>146</v>
      </c>
      <c r="BR54" s="392" t="s">
        <v>147</v>
      </c>
      <c r="BS54" s="392" t="s">
        <v>148</v>
      </c>
      <c r="BT54" s="392" t="s">
        <v>149</v>
      </c>
      <c r="BU54" s="392" t="s">
        <v>150</v>
      </c>
      <c r="BV54" s="392" t="s">
        <v>151</v>
      </c>
      <c r="BW54" s="392" t="s">
        <v>152</v>
      </c>
      <c r="BX54" s="392" t="s">
        <v>153</v>
      </c>
      <c r="BY54" s="392" t="s">
        <v>154</v>
      </c>
      <c r="BZ54" s="392" t="s">
        <v>155</v>
      </c>
      <c r="CA54" s="392" t="s">
        <v>156</v>
      </c>
      <c r="CB54" s="392" t="s">
        <v>157</v>
      </c>
      <c r="CC54" s="392" t="s">
        <v>158</v>
      </c>
      <c r="CD54" s="392" t="s">
        <v>159</v>
      </c>
      <c r="CE54" s="392" t="s">
        <v>160</v>
      </c>
      <c r="CF54" s="393" t="s">
        <v>161</v>
      </c>
    </row>
    <row r="55" spans="1:84" ht="24.75" customHeight="1">
      <c r="A55" s="390">
        <v>2023</v>
      </c>
      <c r="B55" s="394" t="s">
        <v>351</v>
      </c>
      <c r="C55" s="395"/>
      <c r="D55" s="395"/>
      <c r="E55" s="395"/>
      <c r="F55" s="395"/>
      <c r="G55" s="395"/>
      <c r="H55" s="395"/>
      <c r="I55" s="395"/>
      <c r="J55" s="395"/>
      <c r="K55" s="395"/>
      <c r="L55" s="395"/>
      <c r="M55" s="395"/>
      <c r="N55" s="395"/>
      <c r="O55" s="395"/>
      <c r="P55" s="395"/>
      <c r="Q55" s="395"/>
      <c r="R55" s="395"/>
      <c r="S55" s="395"/>
      <c r="T55" s="395"/>
      <c r="U55" s="395"/>
      <c r="V55" s="395"/>
      <c r="W55" s="395"/>
      <c r="X55" s="395"/>
      <c r="Y55" s="395"/>
      <c r="Z55" s="395"/>
      <c r="AA55" s="395"/>
      <c r="AB55" s="395"/>
      <c r="AC55" s="395"/>
      <c r="AD55" s="395"/>
      <c r="AE55" s="395"/>
      <c r="AF55" s="395"/>
      <c r="AG55" s="395"/>
      <c r="AH55" s="395"/>
      <c r="AI55" s="395"/>
      <c r="AJ55" s="395"/>
      <c r="AK55" s="395"/>
      <c r="AL55" s="395"/>
      <c r="AM55" s="395"/>
      <c r="AN55" s="395"/>
      <c r="AO55" s="395"/>
      <c r="AP55" s="395"/>
      <c r="AQ55" s="395"/>
      <c r="AR55" s="395"/>
      <c r="AS55" s="395"/>
      <c r="AT55" s="395"/>
      <c r="AU55" s="395"/>
      <c r="AV55" s="395"/>
      <c r="AW55" s="395"/>
      <c r="AX55" s="395"/>
      <c r="AY55" s="395"/>
      <c r="AZ55" s="395"/>
      <c r="BA55" s="395"/>
      <c r="BB55" s="395"/>
      <c r="BC55" s="395"/>
      <c r="BD55" s="395"/>
      <c r="BE55" s="395"/>
      <c r="BF55" s="396" t="s">
        <v>163</v>
      </c>
      <c r="BG55" s="396" t="s">
        <v>163</v>
      </c>
      <c r="BH55" s="396" t="s">
        <v>163</v>
      </c>
      <c r="BI55" s="396" t="s">
        <v>163</v>
      </c>
      <c r="BJ55" s="396" t="s">
        <v>163</v>
      </c>
      <c r="BK55" s="396" t="s">
        <v>163</v>
      </c>
      <c r="BL55" s="396" t="s">
        <v>163</v>
      </c>
      <c r="BM55" s="396" t="s">
        <v>163</v>
      </c>
      <c r="BN55" s="396" t="s">
        <v>163</v>
      </c>
      <c r="BO55" s="396" t="s">
        <v>163</v>
      </c>
      <c r="BP55" s="396" t="s">
        <v>163</v>
      </c>
      <c r="BQ55" s="396" t="s">
        <v>163</v>
      </c>
      <c r="BR55" s="396" t="s">
        <v>163</v>
      </c>
      <c r="BS55" s="396" t="s">
        <v>163</v>
      </c>
      <c r="BT55" s="396" t="s">
        <v>163</v>
      </c>
      <c r="BU55" s="396" t="s">
        <v>163</v>
      </c>
      <c r="BV55" s="396" t="s">
        <v>163</v>
      </c>
      <c r="BW55" s="396" t="s">
        <v>163</v>
      </c>
      <c r="BX55" s="396" t="s">
        <v>163</v>
      </c>
      <c r="BY55" s="396" t="s">
        <v>163</v>
      </c>
      <c r="BZ55" s="396" t="s">
        <v>164</v>
      </c>
      <c r="CA55" s="396" t="s">
        <v>164</v>
      </c>
      <c r="CB55" s="396" t="s">
        <v>164</v>
      </c>
      <c r="CC55" s="396" t="s">
        <v>164</v>
      </c>
      <c r="CD55" s="396" t="s">
        <v>164</v>
      </c>
      <c r="CE55" s="396" t="s">
        <v>164</v>
      </c>
      <c r="CF55" s="397" t="s">
        <v>164</v>
      </c>
    </row>
    <row r="56" spans="1:84" ht="15.6">
      <c r="A56" s="398"/>
      <c r="B56" s="399" t="s">
        <v>176</v>
      </c>
      <c r="C56" s="399"/>
      <c r="D56" s="399"/>
      <c r="E56" s="399"/>
      <c r="F56" s="399"/>
      <c r="G56" s="399"/>
      <c r="H56" s="399"/>
      <c r="I56" s="399"/>
      <c r="J56" s="399"/>
      <c r="K56" s="399"/>
      <c r="L56" s="399"/>
      <c r="M56" s="399"/>
      <c r="N56" s="399"/>
      <c r="O56" s="399"/>
      <c r="P56" s="399"/>
      <c r="Q56" s="399"/>
      <c r="R56" s="399"/>
      <c r="S56" s="399"/>
      <c r="T56" s="399"/>
      <c r="U56" s="399"/>
      <c r="V56" s="399"/>
      <c r="W56" s="399"/>
      <c r="X56" s="399"/>
      <c r="Y56" s="399"/>
      <c r="Z56" s="399"/>
      <c r="AA56" s="399"/>
      <c r="AB56" s="399"/>
      <c r="AC56" s="399"/>
      <c r="AD56" s="399"/>
      <c r="AE56" s="399"/>
      <c r="AF56" s="399"/>
      <c r="AG56" s="399"/>
      <c r="AH56" s="399"/>
      <c r="AI56" s="399"/>
      <c r="AJ56" s="399"/>
      <c r="AK56" s="399"/>
      <c r="AL56" s="399"/>
      <c r="AM56" s="399"/>
      <c r="AN56" s="399"/>
      <c r="AO56" s="399"/>
      <c r="AP56" s="399"/>
      <c r="AQ56" s="399"/>
      <c r="AR56" s="399"/>
      <c r="AS56" s="399"/>
      <c r="AT56" s="399"/>
      <c r="AU56" s="399"/>
      <c r="AV56" s="399"/>
      <c r="AW56" s="399"/>
      <c r="AX56" s="399"/>
      <c r="AY56" s="399"/>
      <c r="AZ56" s="399"/>
      <c r="BA56" s="399"/>
      <c r="BB56" s="399"/>
      <c r="BC56" s="399"/>
      <c r="BD56" s="399"/>
      <c r="BE56" s="399"/>
      <c r="BF56" s="371">
        <v>44782.756990151087</v>
      </c>
      <c r="BG56" s="371">
        <v>45200.217749907497</v>
      </c>
      <c r="BH56" s="371">
        <v>44687.940841942451</v>
      </c>
      <c r="BI56" s="371">
        <v>44745.280331206544</v>
      </c>
      <c r="BJ56" s="371">
        <v>45019.703017963926</v>
      </c>
      <c r="BK56" s="371">
        <v>46613.609379794871</v>
      </c>
      <c r="BL56" s="371">
        <v>47664.340120343448</v>
      </c>
      <c r="BM56" s="371">
        <v>50816.146009180004</v>
      </c>
      <c r="BN56" s="371">
        <v>51474.627035061247</v>
      </c>
      <c r="BO56" s="371">
        <v>52631.490539055601</v>
      </c>
      <c r="BP56" s="371">
        <v>53872.630251716728</v>
      </c>
      <c r="BQ56" s="371">
        <v>53947.982494658412</v>
      </c>
      <c r="BR56" s="371">
        <v>57240.504873124642</v>
      </c>
      <c r="BS56" s="371">
        <v>59779.096613243251</v>
      </c>
      <c r="BT56" s="371">
        <v>59553.346356422939</v>
      </c>
      <c r="BU56" s="371">
        <v>61109.409391189001</v>
      </c>
      <c r="BV56" s="371">
        <v>61663.603020333685</v>
      </c>
      <c r="BW56" s="371">
        <v>63362.571285928716</v>
      </c>
      <c r="BX56" s="371">
        <v>65190.700284395571</v>
      </c>
      <c r="BY56" s="371">
        <v>70215.533607036559</v>
      </c>
      <c r="BZ56" s="371">
        <v>71382.105910163868</v>
      </c>
      <c r="CA56" s="371">
        <v>78347.040650378156</v>
      </c>
      <c r="CB56" s="371">
        <v>87669.737827520614</v>
      </c>
      <c r="CC56" s="371">
        <v>92540.021443405654</v>
      </c>
      <c r="CD56" s="371">
        <v>95456.143992520956</v>
      </c>
      <c r="CE56" s="371">
        <v>98064.136751332073</v>
      </c>
      <c r="CF56" s="372">
        <v>100239.82587868589</v>
      </c>
    </row>
    <row r="57" spans="1:84" ht="27" customHeight="1">
      <c r="A57" s="400"/>
      <c r="B57" s="401" t="s">
        <v>509</v>
      </c>
      <c r="C57" s="402"/>
      <c r="D57" s="402"/>
      <c r="E57" s="402"/>
      <c r="F57" s="402"/>
      <c r="G57" s="402"/>
      <c r="H57" s="402"/>
      <c r="I57" s="402"/>
      <c r="J57" s="402"/>
      <c r="K57" s="402"/>
      <c r="L57" s="402"/>
      <c r="M57" s="402"/>
      <c r="N57" s="402"/>
      <c r="O57" s="402"/>
      <c r="P57" s="402"/>
      <c r="Q57" s="402"/>
      <c r="R57" s="402"/>
      <c r="S57" s="402"/>
      <c r="T57" s="402"/>
      <c r="U57" s="402"/>
      <c r="V57" s="402"/>
      <c r="W57" s="402"/>
      <c r="X57" s="402"/>
      <c r="Y57" s="402"/>
      <c r="Z57" s="402"/>
      <c r="AA57" s="402"/>
      <c r="AB57" s="402"/>
      <c r="AC57" s="402"/>
      <c r="AD57" s="402"/>
      <c r="AE57" s="402"/>
      <c r="AF57" s="402"/>
      <c r="AG57" s="402"/>
      <c r="AH57" s="402"/>
      <c r="AI57" s="402"/>
      <c r="AJ57" s="402"/>
      <c r="AK57" s="402"/>
      <c r="AL57" s="402"/>
      <c r="AM57" s="402"/>
      <c r="AN57" s="402"/>
      <c r="AO57" s="402"/>
      <c r="AP57" s="402"/>
      <c r="AQ57" s="402"/>
      <c r="AR57" s="402"/>
      <c r="AS57" s="402"/>
      <c r="AT57" s="402"/>
      <c r="AU57" s="402"/>
      <c r="AV57" s="402"/>
      <c r="AW57" s="402"/>
      <c r="AX57" s="402"/>
      <c r="AY57" s="402"/>
      <c r="AZ57" s="402"/>
      <c r="BA57" s="402"/>
      <c r="BB57" s="402"/>
      <c r="BC57" s="402"/>
      <c r="BD57" s="402"/>
      <c r="BE57" s="402"/>
      <c r="BF57" s="371">
        <v>2626.3547152253122</v>
      </c>
      <c r="BG57" s="371">
        <v>2705.812042439863</v>
      </c>
      <c r="BH57" s="371">
        <v>2592.5784289650387</v>
      </c>
      <c r="BI57" s="371">
        <v>2355.2308208781897</v>
      </c>
      <c r="BJ57" s="371">
        <v>2197.1676849555547</v>
      </c>
      <c r="BK57" s="371">
        <v>2106.9124339762602</v>
      </c>
      <c r="BL57" s="371">
        <v>2037.98290177592</v>
      </c>
      <c r="BM57" s="371">
        <v>1962.6898082992968</v>
      </c>
      <c r="BN57" s="371">
        <v>1545.9164258871299</v>
      </c>
      <c r="BO57" s="371">
        <v>1639.3571123629474</v>
      </c>
      <c r="BP57" s="371">
        <v>1704.7896279704655</v>
      </c>
      <c r="BQ57" s="371">
        <v>1762.5104945589969</v>
      </c>
      <c r="BR57" s="371">
        <v>2044.8420277363577</v>
      </c>
      <c r="BS57" s="371">
        <v>2169.4585799489687</v>
      </c>
      <c r="BT57" s="371">
        <v>2193.6443797787924</v>
      </c>
      <c r="BU57" s="371">
        <v>2237.4300414476593</v>
      </c>
      <c r="BV57" s="371">
        <v>2356.9859841751459</v>
      </c>
      <c r="BW57" s="371">
        <v>2505.0618209003351</v>
      </c>
      <c r="BX57" s="371">
        <v>2522.4993612400626</v>
      </c>
      <c r="BY57" s="371">
        <v>2766.5343223205514</v>
      </c>
      <c r="BZ57" s="371">
        <v>3039.983733358617</v>
      </c>
      <c r="CA57" s="371">
        <v>3533.0199952885191</v>
      </c>
      <c r="CB57" s="371">
        <v>4040.4844888495031</v>
      </c>
      <c r="CC57" s="371">
        <v>4437.8866611299709</v>
      </c>
      <c r="CD57" s="371">
        <v>4742.2152193627917</v>
      </c>
      <c r="CE57" s="371">
        <v>5017.2597709299325</v>
      </c>
      <c r="CF57" s="372">
        <v>5253.2480695154691</v>
      </c>
    </row>
    <row r="58" spans="1:84" ht="27" customHeight="1">
      <c r="A58" s="400"/>
      <c r="B58" s="330" t="s">
        <v>478</v>
      </c>
      <c r="C58" s="402"/>
      <c r="D58" s="402"/>
      <c r="E58" s="402"/>
      <c r="F58" s="402"/>
      <c r="G58" s="402"/>
      <c r="H58" s="402"/>
      <c r="I58" s="402"/>
      <c r="J58" s="402"/>
      <c r="K58" s="402"/>
      <c r="L58" s="402"/>
      <c r="M58" s="402"/>
      <c r="N58" s="402"/>
      <c r="O58" s="402"/>
      <c r="P58" s="402"/>
      <c r="Q58" s="402"/>
      <c r="R58" s="402"/>
      <c r="S58" s="402"/>
      <c r="T58" s="402"/>
      <c r="U58" s="402"/>
      <c r="V58" s="402"/>
      <c r="W58" s="402"/>
      <c r="X58" s="402"/>
      <c r="Y58" s="402"/>
      <c r="Z58" s="402"/>
      <c r="AA58" s="402"/>
      <c r="AB58" s="402"/>
      <c r="AC58" s="402"/>
      <c r="AD58" s="402"/>
      <c r="AE58" s="402"/>
      <c r="AF58" s="402"/>
      <c r="AG58" s="402"/>
      <c r="AH58" s="402"/>
      <c r="AI58" s="402"/>
      <c r="AJ58" s="402"/>
      <c r="AK58" s="402"/>
      <c r="AL58" s="402"/>
      <c r="AM58" s="402"/>
      <c r="AN58" s="402"/>
      <c r="AO58" s="402"/>
      <c r="AP58" s="402"/>
      <c r="AQ58" s="402"/>
      <c r="AR58" s="402"/>
      <c r="AS58" s="402"/>
      <c r="AT58" s="402"/>
      <c r="AU58" s="402"/>
      <c r="AV58" s="402"/>
      <c r="AW58" s="402"/>
      <c r="AX58" s="402"/>
      <c r="AY58" s="402"/>
      <c r="AZ58" s="402"/>
      <c r="BA58" s="402"/>
      <c r="BB58" s="402"/>
      <c r="BC58" s="402"/>
      <c r="BD58" s="402"/>
      <c r="BE58" s="402"/>
      <c r="BF58" s="374">
        <v>1163.5413679752169</v>
      </c>
      <c r="BG58" s="374">
        <v>1185.5593438617911</v>
      </c>
      <c r="BH58" s="374">
        <v>1222.247531086955</v>
      </c>
      <c r="BI58" s="374">
        <v>1306.3232481174693</v>
      </c>
      <c r="BJ58" s="374">
        <v>1340.7720972106226</v>
      </c>
      <c r="BK58" s="374">
        <v>1401.8007918242618</v>
      </c>
      <c r="BL58" s="374">
        <v>1441.8623550644272</v>
      </c>
      <c r="BM58" s="374">
        <v>1536.2297687675591</v>
      </c>
      <c r="BN58" s="374">
        <v>1545.9164258871299</v>
      </c>
      <c r="BO58" s="374">
        <v>1639.3571123629474</v>
      </c>
      <c r="BP58" s="374">
        <v>1704.7896279704655</v>
      </c>
      <c r="BQ58" s="374">
        <v>1762.5104945589969</v>
      </c>
      <c r="BR58" s="374">
        <v>2044.8420277363577</v>
      </c>
      <c r="BS58" s="374">
        <v>2169.4585799489687</v>
      </c>
      <c r="BT58" s="374">
        <v>2193.6443797787924</v>
      </c>
      <c r="BU58" s="374">
        <v>2237.4300414476593</v>
      </c>
      <c r="BV58" s="374">
        <v>2356.9859841751459</v>
      </c>
      <c r="BW58" s="374">
        <v>2505.0618209003351</v>
      </c>
      <c r="BX58" s="374">
        <v>2522.4993612400626</v>
      </c>
      <c r="BY58" s="374">
        <v>2766.5343223205514</v>
      </c>
      <c r="BZ58" s="374">
        <v>3039.983733358617</v>
      </c>
      <c r="CA58" s="374">
        <v>3533.0199952885191</v>
      </c>
      <c r="CB58" s="374">
        <v>4040.4844888495031</v>
      </c>
      <c r="CC58" s="374">
        <v>4437.8866611299709</v>
      </c>
      <c r="CD58" s="374">
        <v>4742.2152193627917</v>
      </c>
      <c r="CE58" s="374">
        <v>5017.2597709299325</v>
      </c>
      <c r="CF58" s="375">
        <v>5253.2480695154691</v>
      </c>
    </row>
    <row r="59" spans="1:84" ht="15.6">
      <c r="A59" s="400"/>
      <c r="B59" s="300" t="s">
        <v>278</v>
      </c>
      <c r="C59" s="402"/>
      <c r="D59" s="402"/>
      <c r="E59" s="402"/>
      <c r="F59" s="402"/>
      <c r="G59" s="402"/>
      <c r="H59" s="402"/>
      <c r="I59" s="402"/>
      <c r="J59" s="402"/>
      <c r="K59" s="402"/>
      <c r="L59" s="402"/>
      <c r="M59" s="402"/>
      <c r="N59" s="402"/>
      <c r="O59" s="402"/>
      <c r="P59" s="402"/>
      <c r="Q59" s="402"/>
      <c r="R59" s="402"/>
      <c r="S59" s="402"/>
      <c r="T59" s="402"/>
      <c r="U59" s="402"/>
      <c r="V59" s="402"/>
      <c r="W59" s="402"/>
      <c r="X59" s="402"/>
      <c r="Y59" s="402"/>
      <c r="Z59" s="402"/>
      <c r="AA59" s="402"/>
      <c r="AB59" s="402"/>
      <c r="AC59" s="402"/>
      <c r="AD59" s="402"/>
      <c r="AE59" s="402"/>
      <c r="AF59" s="402"/>
      <c r="AG59" s="402"/>
      <c r="AH59" s="402"/>
      <c r="AI59" s="402"/>
      <c r="AJ59" s="402"/>
      <c r="AK59" s="402"/>
      <c r="AL59" s="402"/>
      <c r="AM59" s="402"/>
      <c r="AN59" s="402"/>
      <c r="AO59" s="402"/>
      <c r="AP59" s="402"/>
      <c r="AQ59" s="402"/>
      <c r="AR59" s="402"/>
      <c r="AS59" s="402"/>
      <c r="AT59" s="402"/>
      <c r="AU59" s="402"/>
      <c r="AV59" s="402"/>
      <c r="AW59" s="402"/>
      <c r="AX59" s="402"/>
      <c r="AY59" s="402"/>
      <c r="AZ59" s="402"/>
      <c r="BA59" s="402"/>
      <c r="BB59" s="402"/>
      <c r="BC59" s="402"/>
      <c r="BD59" s="402"/>
      <c r="BE59" s="402"/>
      <c r="BF59" s="374">
        <v>1163.5413679752169</v>
      </c>
      <c r="BG59" s="374">
        <v>1185.5593438617911</v>
      </c>
      <c r="BH59" s="374">
        <v>1222.247531086955</v>
      </c>
      <c r="BI59" s="374">
        <v>1306.3232481174693</v>
      </c>
      <c r="BJ59" s="374">
        <v>1340.7720972106226</v>
      </c>
      <c r="BK59" s="374">
        <v>1401.8007918242618</v>
      </c>
      <c r="BL59" s="374">
        <v>1441.8623550644272</v>
      </c>
      <c r="BM59" s="374">
        <v>1536.2297687675591</v>
      </c>
      <c r="BN59" s="374">
        <v>1545.9164258871299</v>
      </c>
      <c r="BO59" s="374">
        <v>1639.3571123629474</v>
      </c>
      <c r="BP59" s="374">
        <v>1704.7896279704655</v>
      </c>
      <c r="BQ59" s="374">
        <v>1762.5104945589969</v>
      </c>
      <c r="BR59" s="374">
        <v>2044.8420277363577</v>
      </c>
      <c r="BS59" s="374">
        <v>2169.4585799489687</v>
      </c>
      <c r="BT59" s="374">
        <v>2193.6443797787924</v>
      </c>
      <c r="BU59" s="374">
        <v>2237.4300414476593</v>
      </c>
      <c r="BV59" s="374">
        <v>2356.9859841751459</v>
      </c>
      <c r="BW59" s="374">
        <v>2505.0618209003351</v>
      </c>
      <c r="BX59" s="374">
        <v>2522.4993612400626</v>
      </c>
      <c r="BY59" s="374">
        <v>2766.5343223205514</v>
      </c>
      <c r="BZ59" s="374">
        <v>3039.983733358617</v>
      </c>
      <c r="CA59" s="374">
        <v>3533.0199952885191</v>
      </c>
      <c r="CB59" s="374">
        <v>4040.4844888495031</v>
      </c>
      <c r="CC59" s="374">
        <v>4437.8866611299709</v>
      </c>
      <c r="CD59" s="374">
        <v>4742.2152193627917</v>
      </c>
      <c r="CE59" s="374">
        <v>5017.2597709299325</v>
      </c>
      <c r="CF59" s="375">
        <v>5253.2480695154691</v>
      </c>
    </row>
    <row r="60" spans="1:84" ht="15.6">
      <c r="A60" s="400"/>
      <c r="B60" s="300" t="s">
        <v>302</v>
      </c>
      <c r="C60" s="402"/>
      <c r="D60" s="402"/>
      <c r="E60" s="402"/>
      <c r="F60" s="402"/>
      <c r="G60" s="402"/>
      <c r="H60" s="402"/>
      <c r="I60" s="402"/>
      <c r="J60" s="402"/>
      <c r="K60" s="402"/>
      <c r="L60" s="402"/>
      <c r="M60" s="402"/>
      <c r="N60" s="402"/>
      <c r="O60" s="402"/>
      <c r="P60" s="402"/>
      <c r="Q60" s="402"/>
      <c r="R60" s="402"/>
      <c r="S60" s="402"/>
      <c r="T60" s="402"/>
      <c r="U60" s="402"/>
      <c r="V60" s="402"/>
      <c r="W60" s="402"/>
      <c r="X60" s="402"/>
      <c r="Y60" s="402"/>
      <c r="Z60" s="402"/>
      <c r="AA60" s="402"/>
      <c r="AB60" s="402"/>
      <c r="AC60" s="402"/>
      <c r="AD60" s="402"/>
      <c r="AE60" s="402"/>
      <c r="AF60" s="402"/>
      <c r="AG60" s="402"/>
      <c r="AH60" s="402"/>
      <c r="AI60" s="402"/>
      <c r="AJ60" s="402"/>
      <c r="AK60" s="402"/>
      <c r="AL60" s="402"/>
      <c r="AM60" s="402"/>
      <c r="AN60" s="402"/>
      <c r="AO60" s="402"/>
      <c r="AP60" s="402"/>
      <c r="AQ60" s="402"/>
      <c r="AR60" s="402"/>
      <c r="AS60" s="402"/>
      <c r="AT60" s="402"/>
      <c r="AU60" s="402"/>
      <c r="AV60" s="402"/>
      <c r="AW60" s="402"/>
      <c r="AX60" s="402"/>
      <c r="AY60" s="402"/>
      <c r="AZ60" s="402"/>
      <c r="BA60" s="402"/>
      <c r="BB60" s="402"/>
      <c r="BC60" s="402"/>
      <c r="BD60" s="402"/>
      <c r="BE60" s="402"/>
      <c r="BF60" s="374">
        <v>0</v>
      </c>
      <c r="BG60" s="374">
        <v>0</v>
      </c>
      <c r="BH60" s="374">
        <v>0</v>
      </c>
      <c r="BI60" s="374">
        <v>0</v>
      </c>
      <c r="BJ60" s="374">
        <v>0</v>
      </c>
      <c r="BK60" s="374">
        <v>0</v>
      </c>
      <c r="BL60" s="374">
        <v>0</v>
      </c>
      <c r="BM60" s="374">
        <v>0</v>
      </c>
      <c r="BN60" s="374">
        <v>0</v>
      </c>
      <c r="BO60" s="374">
        <v>0</v>
      </c>
      <c r="BP60" s="374">
        <v>0</v>
      </c>
      <c r="BQ60" s="374">
        <v>0</v>
      </c>
      <c r="BR60" s="374">
        <v>0</v>
      </c>
      <c r="BS60" s="374">
        <v>0</v>
      </c>
      <c r="BT60" s="374">
        <v>0</v>
      </c>
      <c r="BU60" s="374">
        <v>0</v>
      </c>
      <c r="BV60" s="374">
        <v>0</v>
      </c>
      <c r="BW60" s="374">
        <v>0</v>
      </c>
      <c r="BX60" s="374">
        <v>0</v>
      </c>
      <c r="BY60" s="374">
        <v>0</v>
      </c>
      <c r="BZ60" s="374">
        <v>0</v>
      </c>
      <c r="CA60" s="374">
        <v>0</v>
      </c>
      <c r="CB60" s="374">
        <v>0</v>
      </c>
      <c r="CC60" s="374">
        <v>0</v>
      </c>
      <c r="CD60" s="374">
        <v>0</v>
      </c>
      <c r="CE60" s="374">
        <v>0</v>
      </c>
      <c r="CF60" s="375">
        <v>0</v>
      </c>
    </row>
    <row r="61" spans="1:84" ht="27" customHeight="1">
      <c r="A61" s="400"/>
      <c r="B61" s="330" t="s">
        <v>510</v>
      </c>
      <c r="C61" s="403"/>
      <c r="D61" s="403"/>
      <c r="E61" s="403"/>
      <c r="F61" s="403"/>
      <c r="G61" s="403"/>
      <c r="H61" s="403"/>
      <c r="I61" s="403"/>
      <c r="J61" s="403"/>
      <c r="K61" s="403"/>
      <c r="L61" s="403"/>
      <c r="M61" s="403"/>
      <c r="N61" s="403"/>
      <c r="O61" s="403"/>
      <c r="P61" s="403"/>
      <c r="Q61" s="403"/>
      <c r="R61" s="403"/>
      <c r="S61" s="403"/>
      <c r="T61" s="403"/>
      <c r="U61" s="403"/>
      <c r="V61" s="403"/>
      <c r="W61" s="403"/>
      <c r="X61" s="403"/>
      <c r="Y61" s="403"/>
      <c r="Z61" s="403"/>
      <c r="AA61" s="403"/>
      <c r="AB61" s="403"/>
      <c r="AC61" s="403"/>
      <c r="AD61" s="403"/>
      <c r="AE61" s="403"/>
      <c r="AF61" s="403"/>
      <c r="AG61" s="403"/>
      <c r="AH61" s="403"/>
      <c r="AI61" s="403"/>
      <c r="AJ61" s="403"/>
      <c r="AK61" s="403"/>
      <c r="AL61" s="403"/>
      <c r="AM61" s="403"/>
      <c r="AN61" s="403"/>
      <c r="AO61" s="403"/>
      <c r="AP61" s="403"/>
      <c r="AQ61" s="403"/>
      <c r="AR61" s="403"/>
      <c r="AS61" s="403"/>
      <c r="AT61" s="403"/>
      <c r="AU61" s="403"/>
      <c r="AV61" s="403"/>
      <c r="AW61" s="403"/>
      <c r="AX61" s="403"/>
      <c r="AY61" s="403"/>
      <c r="AZ61" s="403"/>
      <c r="BA61" s="403"/>
      <c r="BB61" s="403"/>
      <c r="BC61" s="403"/>
      <c r="BD61" s="403"/>
      <c r="BE61" s="403"/>
      <c r="BF61" s="374">
        <v>1462.8133472500954</v>
      </c>
      <c r="BG61" s="374">
        <v>1520.2526985780714</v>
      </c>
      <c r="BH61" s="374">
        <v>1370.3308978780838</v>
      </c>
      <c r="BI61" s="374">
        <v>1048.9075727607205</v>
      </c>
      <c r="BJ61" s="374">
        <v>856.39558774493196</v>
      </c>
      <c r="BK61" s="374">
        <v>705.11164215199847</v>
      </c>
      <c r="BL61" s="374">
        <v>596.12054671149281</v>
      </c>
      <c r="BM61" s="374">
        <v>426.46003953173778</v>
      </c>
      <c r="BN61" s="374">
        <v>0</v>
      </c>
      <c r="BO61" s="374">
        <v>0</v>
      </c>
      <c r="BP61" s="374">
        <v>0</v>
      </c>
      <c r="BQ61" s="374">
        <v>0</v>
      </c>
      <c r="BR61" s="374">
        <v>0</v>
      </c>
      <c r="BS61" s="374">
        <v>0</v>
      </c>
      <c r="BT61" s="374">
        <v>0</v>
      </c>
      <c r="BU61" s="374">
        <v>0</v>
      </c>
      <c r="BV61" s="374">
        <v>0</v>
      </c>
      <c r="BW61" s="374">
        <v>0</v>
      </c>
      <c r="BX61" s="374">
        <v>0</v>
      </c>
      <c r="BY61" s="374">
        <v>0</v>
      </c>
      <c r="BZ61" s="374">
        <v>0</v>
      </c>
      <c r="CA61" s="374">
        <v>0</v>
      </c>
      <c r="CB61" s="374">
        <v>0</v>
      </c>
      <c r="CC61" s="374">
        <v>0</v>
      </c>
      <c r="CD61" s="374">
        <v>0</v>
      </c>
      <c r="CE61" s="374">
        <v>0</v>
      </c>
      <c r="CF61" s="375">
        <v>0</v>
      </c>
    </row>
    <row r="62" spans="1:84" ht="27" customHeight="1">
      <c r="A62" s="400"/>
      <c r="B62" s="401" t="s">
        <v>511</v>
      </c>
      <c r="C62" s="402"/>
      <c r="D62" s="402"/>
      <c r="E62" s="402"/>
      <c r="F62" s="402"/>
      <c r="G62" s="402"/>
      <c r="H62" s="402"/>
      <c r="I62" s="402"/>
      <c r="J62" s="402"/>
      <c r="K62" s="402"/>
      <c r="L62" s="402"/>
      <c r="M62" s="402"/>
      <c r="N62" s="402"/>
      <c r="O62" s="402"/>
      <c r="P62" s="402"/>
      <c r="Q62" s="402"/>
      <c r="R62" s="402"/>
      <c r="S62" s="402"/>
      <c r="T62" s="402"/>
      <c r="U62" s="402"/>
      <c r="V62" s="402"/>
      <c r="W62" s="402"/>
      <c r="X62" s="402"/>
      <c r="Y62" s="402"/>
      <c r="Z62" s="402"/>
      <c r="AA62" s="402"/>
      <c r="AB62" s="402"/>
      <c r="AC62" s="402"/>
      <c r="AD62" s="402"/>
      <c r="AE62" s="402"/>
      <c r="AF62" s="402"/>
      <c r="AG62" s="402"/>
      <c r="AH62" s="402"/>
      <c r="AI62" s="402"/>
      <c r="AJ62" s="402"/>
      <c r="AK62" s="402"/>
      <c r="AL62" s="402"/>
      <c r="AM62" s="402"/>
      <c r="AN62" s="402"/>
      <c r="AO62" s="402"/>
      <c r="AP62" s="402"/>
      <c r="AQ62" s="402"/>
      <c r="AR62" s="402"/>
      <c r="AS62" s="402"/>
      <c r="AT62" s="402"/>
      <c r="AU62" s="402"/>
      <c r="AV62" s="402"/>
      <c r="AW62" s="402"/>
      <c r="AX62" s="402"/>
      <c r="AY62" s="402"/>
      <c r="AZ62" s="402"/>
      <c r="BA62" s="402"/>
      <c r="BB62" s="402"/>
      <c r="BC62" s="402"/>
      <c r="BD62" s="402"/>
      <c r="BE62" s="402"/>
      <c r="BF62" s="371">
        <v>33129.644291759578</v>
      </c>
      <c r="BG62" s="371">
        <v>33069.108999414027</v>
      </c>
      <c r="BH62" s="371">
        <v>32364.755863799972</v>
      </c>
      <c r="BI62" s="371">
        <v>32220.202209891908</v>
      </c>
      <c r="BJ62" s="371">
        <v>32275.781617087952</v>
      </c>
      <c r="BK62" s="371">
        <v>33284.118231836663</v>
      </c>
      <c r="BL62" s="371">
        <v>33974.393321174524</v>
      </c>
      <c r="BM62" s="371">
        <v>36362.340649336351</v>
      </c>
      <c r="BN62" s="371">
        <v>37261.541370379011</v>
      </c>
      <c r="BO62" s="371">
        <v>38200.187859508165</v>
      </c>
      <c r="BP62" s="371">
        <v>39087.117848770657</v>
      </c>
      <c r="BQ62" s="371">
        <v>39293.930638217498</v>
      </c>
      <c r="BR62" s="371">
        <v>41930.729630818176</v>
      </c>
      <c r="BS62" s="371">
        <v>44636.317709513598</v>
      </c>
      <c r="BT62" s="371">
        <v>44728.505135519947</v>
      </c>
      <c r="BU62" s="371">
        <v>46569.892056701741</v>
      </c>
      <c r="BV62" s="371">
        <v>47234.700546430387</v>
      </c>
      <c r="BW62" s="371">
        <v>48843.157679745549</v>
      </c>
      <c r="BX62" s="371">
        <v>50839.763139732109</v>
      </c>
      <c r="BY62" s="371">
        <v>55446.073463259061</v>
      </c>
      <c r="BZ62" s="371">
        <v>56352.438921841866</v>
      </c>
      <c r="CA62" s="371">
        <v>61466.555093728821</v>
      </c>
      <c r="CB62" s="371">
        <v>68700.78148875339</v>
      </c>
      <c r="CC62" s="371">
        <v>72249.855386941534</v>
      </c>
      <c r="CD62" s="371">
        <v>74553.622934662824</v>
      </c>
      <c r="CE62" s="371">
        <v>76779.001437058658</v>
      </c>
      <c r="CF62" s="372">
        <v>78288.949689344969</v>
      </c>
    </row>
    <row r="63" spans="1:84" ht="27" customHeight="1">
      <c r="A63" s="400"/>
      <c r="B63" s="330" t="s">
        <v>478</v>
      </c>
      <c r="C63" s="402"/>
      <c r="D63" s="402"/>
      <c r="E63" s="402"/>
      <c r="F63" s="402"/>
      <c r="G63" s="402"/>
      <c r="H63" s="402"/>
      <c r="I63" s="402"/>
      <c r="J63" s="402"/>
      <c r="K63" s="402"/>
      <c r="L63" s="402"/>
      <c r="M63" s="402"/>
      <c r="N63" s="402"/>
      <c r="O63" s="402"/>
      <c r="P63" s="402"/>
      <c r="Q63" s="402"/>
      <c r="R63" s="402"/>
      <c r="S63" s="402"/>
      <c r="T63" s="402"/>
      <c r="U63" s="402"/>
      <c r="V63" s="402"/>
      <c r="W63" s="402"/>
      <c r="X63" s="402"/>
      <c r="Y63" s="402"/>
      <c r="Z63" s="402"/>
      <c r="AA63" s="402"/>
      <c r="AB63" s="402"/>
      <c r="AC63" s="402"/>
      <c r="AD63" s="402"/>
      <c r="AE63" s="402"/>
      <c r="AF63" s="402"/>
      <c r="AG63" s="402"/>
      <c r="AH63" s="402"/>
      <c r="AI63" s="402"/>
      <c r="AJ63" s="402"/>
      <c r="AK63" s="402"/>
      <c r="AL63" s="402"/>
      <c r="AM63" s="402"/>
      <c r="AN63" s="402"/>
      <c r="AO63" s="402"/>
      <c r="AP63" s="402"/>
      <c r="AQ63" s="402"/>
      <c r="AR63" s="402"/>
      <c r="AS63" s="402"/>
      <c r="AT63" s="402"/>
      <c r="AU63" s="402"/>
      <c r="AV63" s="402"/>
      <c r="AW63" s="402"/>
      <c r="AX63" s="402"/>
      <c r="AY63" s="402"/>
      <c r="AZ63" s="402"/>
      <c r="BA63" s="402"/>
      <c r="BB63" s="402"/>
      <c r="BC63" s="402"/>
      <c r="BD63" s="402"/>
      <c r="BE63" s="402"/>
      <c r="BF63" s="374">
        <v>6136.7582447354753</v>
      </c>
      <c r="BG63" s="374">
        <v>6409.9374926330283</v>
      </c>
      <c r="BH63" s="374">
        <v>6559.0474495894887</v>
      </c>
      <c r="BI63" s="374">
        <v>6711.9776826426187</v>
      </c>
      <c r="BJ63" s="374">
        <v>6875.1222859912596</v>
      </c>
      <c r="BK63" s="374">
        <v>7165.6725892243876</v>
      </c>
      <c r="BL63" s="374">
        <v>7336.3358904422766</v>
      </c>
      <c r="BM63" s="374">
        <v>7836.9389944524282</v>
      </c>
      <c r="BN63" s="374">
        <v>7919.1539261789367</v>
      </c>
      <c r="BO63" s="374">
        <v>8330.9472894354858</v>
      </c>
      <c r="BP63" s="374">
        <v>8810.9752858451939</v>
      </c>
      <c r="BQ63" s="374">
        <v>8952.4821969321329</v>
      </c>
      <c r="BR63" s="374">
        <v>9823.0063554601784</v>
      </c>
      <c r="BS63" s="374">
        <v>10906.43468455127</v>
      </c>
      <c r="BT63" s="374">
        <v>11057.145532249489</v>
      </c>
      <c r="BU63" s="374">
        <v>12445.108129596783</v>
      </c>
      <c r="BV63" s="374">
        <v>12933.30986617803</v>
      </c>
      <c r="BW63" s="374">
        <v>13505.602507123114</v>
      </c>
      <c r="BX63" s="374">
        <v>14236.115439987172</v>
      </c>
      <c r="BY63" s="374">
        <v>15531.620565076568</v>
      </c>
      <c r="BZ63" s="374">
        <v>16673.651372719462</v>
      </c>
      <c r="CA63" s="374">
        <v>18766.338122737274</v>
      </c>
      <c r="CB63" s="374">
        <v>21427.874050619801</v>
      </c>
      <c r="CC63" s="374">
        <v>23104.745660134373</v>
      </c>
      <c r="CD63" s="374">
        <v>24419.921985796351</v>
      </c>
      <c r="CE63" s="374">
        <v>25811.553822642058</v>
      </c>
      <c r="CF63" s="375">
        <v>26643.95507678475</v>
      </c>
    </row>
    <row r="64" spans="1:84" ht="15.6">
      <c r="A64" s="400"/>
      <c r="B64" s="404" t="s">
        <v>266</v>
      </c>
      <c r="C64" s="402"/>
      <c r="D64" s="402"/>
      <c r="E64" s="402"/>
      <c r="F64" s="402"/>
      <c r="G64" s="402"/>
      <c r="H64" s="402"/>
      <c r="I64" s="402"/>
      <c r="J64" s="402"/>
      <c r="K64" s="402"/>
      <c r="L64" s="402"/>
      <c r="M64" s="402"/>
      <c r="N64" s="402"/>
      <c r="O64" s="402"/>
      <c r="P64" s="402"/>
      <c r="Q64" s="402"/>
      <c r="R64" s="402"/>
      <c r="S64" s="402"/>
      <c r="T64" s="402"/>
      <c r="U64" s="402"/>
      <c r="V64" s="402"/>
      <c r="W64" s="402"/>
      <c r="X64" s="402"/>
      <c r="Y64" s="402"/>
      <c r="Z64" s="402"/>
      <c r="AA64" s="402"/>
      <c r="AB64" s="402"/>
      <c r="AC64" s="402"/>
      <c r="AD64" s="402"/>
      <c r="AE64" s="402"/>
      <c r="AF64" s="402"/>
      <c r="AG64" s="402"/>
      <c r="AH64" s="402"/>
      <c r="AI64" s="402"/>
      <c r="AJ64" s="402"/>
      <c r="AK64" s="402"/>
      <c r="AL64" s="402"/>
      <c r="AM64" s="402"/>
      <c r="AN64" s="402"/>
      <c r="AO64" s="402"/>
      <c r="AP64" s="402"/>
      <c r="AQ64" s="402"/>
      <c r="AR64" s="402"/>
      <c r="AS64" s="402"/>
      <c r="AT64" s="402"/>
      <c r="AU64" s="402"/>
      <c r="AV64" s="402"/>
      <c r="AW64" s="402"/>
      <c r="AX64" s="402"/>
      <c r="AY64" s="402"/>
      <c r="AZ64" s="402"/>
      <c r="BA64" s="402"/>
      <c r="BB64" s="402"/>
      <c r="BC64" s="402"/>
      <c r="BD64" s="402"/>
      <c r="BE64" s="402"/>
      <c r="BF64" s="374">
        <v>0</v>
      </c>
      <c r="BG64" s="374">
        <v>0</v>
      </c>
      <c r="BH64" s="374">
        <v>0</v>
      </c>
      <c r="BI64" s="374">
        <v>0</v>
      </c>
      <c r="BJ64" s="374">
        <v>0</v>
      </c>
      <c r="BK64" s="374">
        <v>0</v>
      </c>
      <c r="BL64" s="374">
        <v>0</v>
      </c>
      <c r="BM64" s="374">
        <v>0</v>
      </c>
      <c r="BN64" s="374">
        <v>0</v>
      </c>
      <c r="BO64" s="374">
        <v>0</v>
      </c>
      <c r="BP64" s="374">
        <v>0</v>
      </c>
      <c r="BQ64" s="374">
        <v>6.2495270706148123</v>
      </c>
      <c r="BR64" s="374">
        <v>7.8198005232161609</v>
      </c>
      <c r="BS64" s="374">
        <v>8.9152441534238367</v>
      </c>
      <c r="BT64" s="374">
        <v>9.2356226375172881</v>
      </c>
      <c r="BU64" s="374">
        <v>10.17315189678502</v>
      </c>
      <c r="BV64" s="374">
        <v>11.086603312142101</v>
      </c>
      <c r="BW64" s="374">
        <v>11.886551931463787</v>
      </c>
      <c r="BX64" s="374">
        <v>11.99096937982408</v>
      </c>
      <c r="BY64" s="374">
        <v>14.587790069274259</v>
      </c>
      <c r="BZ64" s="374">
        <v>17.598477641324038</v>
      </c>
      <c r="CA64" s="374">
        <v>19.842678718337968</v>
      </c>
      <c r="CB64" s="374">
        <v>23.900107696142648</v>
      </c>
      <c r="CC64" s="374">
        <v>26.678498100088259</v>
      </c>
      <c r="CD64" s="374">
        <v>29.074938370957003</v>
      </c>
      <c r="CE64" s="374">
        <v>31.448346249242395</v>
      </c>
      <c r="CF64" s="375">
        <v>33.723823969116189</v>
      </c>
    </row>
    <row r="65" spans="1:84" ht="15.6">
      <c r="A65" s="400"/>
      <c r="B65" s="404" t="s">
        <v>278</v>
      </c>
      <c r="C65" s="402"/>
      <c r="D65" s="402"/>
      <c r="E65" s="402"/>
      <c r="F65" s="402"/>
      <c r="G65" s="402"/>
      <c r="H65" s="402"/>
      <c r="I65" s="402"/>
      <c r="J65" s="402"/>
      <c r="K65" s="402"/>
      <c r="L65" s="402"/>
      <c r="M65" s="402"/>
      <c r="N65" s="402"/>
      <c r="O65" s="402"/>
      <c r="P65" s="402"/>
      <c r="Q65" s="402"/>
      <c r="R65" s="402"/>
      <c r="S65" s="402"/>
      <c r="T65" s="402"/>
      <c r="U65" s="402"/>
      <c r="V65" s="402"/>
      <c r="W65" s="402"/>
      <c r="X65" s="402"/>
      <c r="Y65" s="402"/>
      <c r="Z65" s="402"/>
      <c r="AA65" s="402"/>
      <c r="AB65" s="402"/>
      <c r="AC65" s="402"/>
      <c r="AD65" s="402"/>
      <c r="AE65" s="402"/>
      <c r="AF65" s="402"/>
      <c r="AG65" s="402"/>
      <c r="AH65" s="402"/>
      <c r="AI65" s="402"/>
      <c r="AJ65" s="402"/>
      <c r="AK65" s="402"/>
      <c r="AL65" s="402"/>
      <c r="AM65" s="402"/>
      <c r="AN65" s="402"/>
      <c r="AO65" s="402"/>
      <c r="AP65" s="402"/>
      <c r="AQ65" s="402"/>
      <c r="AR65" s="402"/>
      <c r="AS65" s="402"/>
      <c r="AT65" s="402"/>
      <c r="AU65" s="402"/>
      <c r="AV65" s="402"/>
      <c r="AW65" s="402"/>
      <c r="AX65" s="402"/>
      <c r="AY65" s="402"/>
      <c r="AZ65" s="402"/>
      <c r="BA65" s="402"/>
      <c r="BB65" s="402"/>
      <c r="BC65" s="402"/>
      <c r="BD65" s="402"/>
      <c r="BE65" s="402"/>
      <c r="BF65" s="374">
        <v>6136.7582447354753</v>
      </c>
      <c r="BG65" s="374">
        <v>6409.9374926330283</v>
      </c>
      <c r="BH65" s="374">
        <v>6559.0474495894887</v>
      </c>
      <c r="BI65" s="374">
        <v>6711.9776826426187</v>
      </c>
      <c r="BJ65" s="374">
        <v>6875.1222859912596</v>
      </c>
      <c r="BK65" s="374">
        <v>7165.6725892243876</v>
      </c>
      <c r="BL65" s="374">
        <v>7336.3358904422766</v>
      </c>
      <c r="BM65" s="374">
        <v>7836.9389944524282</v>
      </c>
      <c r="BN65" s="374">
        <v>7919.1539261789367</v>
      </c>
      <c r="BO65" s="374">
        <v>8330.9472894354858</v>
      </c>
      <c r="BP65" s="374">
        <v>8810.9752858451939</v>
      </c>
      <c r="BQ65" s="374">
        <v>8780.2457229427037</v>
      </c>
      <c r="BR65" s="374">
        <v>8149.2535148204634</v>
      </c>
      <c r="BS65" s="374">
        <v>7588.4858629811415</v>
      </c>
      <c r="BT65" s="374">
        <v>5737.2703661801879</v>
      </c>
      <c r="BU65" s="374">
        <v>3902.0351749713554</v>
      </c>
      <c r="BV65" s="374">
        <v>2611.5627585082561</v>
      </c>
      <c r="BW65" s="374">
        <v>1631.5650285736924</v>
      </c>
      <c r="BX65" s="374">
        <v>980.65418335097149</v>
      </c>
      <c r="BY65" s="374">
        <v>909.97613542136185</v>
      </c>
      <c r="BZ65" s="374">
        <v>818.8715368884499</v>
      </c>
      <c r="CA65" s="374">
        <v>785.69197144159648</v>
      </c>
      <c r="CB65" s="374">
        <v>757.43518258254562</v>
      </c>
      <c r="CC65" s="374">
        <v>710.84503268346577</v>
      </c>
      <c r="CD65" s="374">
        <v>655.56245032525965</v>
      </c>
      <c r="CE65" s="374">
        <v>615.7831215294641</v>
      </c>
      <c r="CF65" s="375">
        <v>497.02298433682734</v>
      </c>
    </row>
    <row r="66" spans="1:84" ht="15.6">
      <c r="A66" s="400"/>
      <c r="B66" s="300" t="s">
        <v>302</v>
      </c>
      <c r="C66" s="402"/>
      <c r="D66" s="402"/>
      <c r="E66" s="402"/>
      <c r="F66" s="402"/>
      <c r="G66" s="402"/>
      <c r="H66" s="402"/>
      <c r="I66" s="402"/>
      <c r="J66" s="402"/>
      <c r="K66" s="402"/>
      <c r="L66" s="402"/>
      <c r="M66" s="402"/>
      <c r="N66" s="402"/>
      <c r="O66" s="402"/>
      <c r="P66" s="402"/>
      <c r="Q66" s="402"/>
      <c r="R66" s="402"/>
      <c r="S66" s="402"/>
      <c r="T66" s="402"/>
      <c r="U66" s="402"/>
      <c r="V66" s="402"/>
      <c r="W66" s="402"/>
      <c r="X66" s="402"/>
      <c r="Y66" s="402"/>
      <c r="Z66" s="402"/>
      <c r="AA66" s="402"/>
      <c r="AB66" s="402"/>
      <c r="AC66" s="402"/>
      <c r="AD66" s="402"/>
      <c r="AE66" s="402"/>
      <c r="AF66" s="402"/>
      <c r="AG66" s="402"/>
      <c r="AH66" s="402"/>
      <c r="AI66" s="402"/>
      <c r="AJ66" s="402"/>
      <c r="AK66" s="402"/>
      <c r="AL66" s="402"/>
      <c r="AM66" s="402"/>
      <c r="AN66" s="402"/>
      <c r="AO66" s="402"/>
      <c r="AP66" s="402"/>
      <c r="AQ66" s="402"/>
      <c r="AR66" s="402"/>
      <c r="AS66" s="402"/>
      <c r="AT66" s="402"/>
      <c r="AU66" s="402"/>
      <c r="AV66" s="402"/>
      <c r="AW66" s="402"/>
      <c r="AX66" s="402"/>
      <c r="AY66" s="402"/>
      <c r="AZ66" s="402"/>
      <c r="BA66" s="402"/>
      <c r="BB66" s="402"/>
      <c r="BC66" s="402"/>
      <c r="BD66" s="402"/>
      <c r="BE66" s="402"/>
      <c r="BF66" s="374">
        <v>0</v>
      </c>
      <c r="BG66" s="374">
        <v>0</v>
      </c>
      <c r="BH66" s="374">
        <v>0</v>
      </c>
      <c r="BI66" s="374">
        <v>0</v>
      </c>
      <c r="BJ66" s="374">
        <v>0</v>
      </c>
      <c r="BK66" s="374">
        <v>0</v>
      </c>
      <c r="BL66" s="374">
        <v>0</v>
      </c>
      <c r="BM66" s="374">
        <v>0</v>
      </c>
      <c r="BN66" s="374">
        <v>0</v>
      </c>
      <c r="BO66" s="374">
        <v>0</v>
      </c>
      <c r="BP66" s="374">
        <v>0</v>
      </c>
      <c r="BQ66" s="374">
        <v>0</v>
      </c>
      <c r="BR66" s="374">
        <v>0</v>
      </c>
      <c r="BS66" s="374">
        <v>0</v>
      </c>
      <c r="BT66" s="374">
        <v>0</v>
      </c>
      <c r="BU66" s="374">
        <v>0</v>
      </c>
      <c r="BV66" s="374">
        <v>0</v>
      </c>
      <c r="BW66" s="374">
        <v>0</v>
      </c>
      <c r="BX66" s="374">
        <v>0</v>
      </c>
      <c r="BY66" s="374">
        <v>0</v>
      </c>
      <c r="BZ66" s="374">
        <v>0</v>
      </c>
      <c r="CA66" s="374">
        <v>0</v>
      </c>
      <c r="CB66" s="374">
        <v>0</v>
      </c>
      <c r="CC66" s="374">
        <v>0</v>
      </c>
      <c r="CD66" s="374">
        <v>0</v>
      </c>
      <c r="CE66" s="374">
        <v>0</v>
      </c>
      <c r="CF66" s="375">
        <v>0</v>
      </c>
    </row>
    <row r="67" spans="1:84" ht="15.6">
      <c r="A67" s="400"/>
      <c r="B67" s="404" t="s">
        <v>309</v>
      </c>
      <c r="C67" s="402"/>
      <c r="D67" s="402"/>
      <c r="E67" s="402"/>
      <c r="F67" s="402"/>
      <c r="G67" s="402"/>
      <c r="H67" s="402"/>
      <c r="I67" s="402"/>
      <c r="J67" s="402"/>
      <c r="K67" s="402"/>
      <c r="L67" s="402"/>
      <c r="M67" s="402"/>
      <c r="N67" s="402"/>
      <c r="O67" s="402"/>
      <c r="P67" s="402"/>
      <c r="Q67" s="402"/>
      <c r="R67" s="402"/>
      <c r="S67" s="402"/>
      <c r="T67" s="402"/>
      <c r="U67" s="402"/>
      <c r="V67" s="402"/>
      <c r="W67" s="402"/>
      <c r="X67" s="402"/>
      <c r="Y67" s="402"/>
      <c r="Z67" s="402"/>
      <c r="AA67" s="402"/>
      <c r="AB67" s="402"/>
      <c r="AC67" s="402"/>
      <c r="AD67" s="402"/>
      <c r="AE67" s="402"/>
      <c r="AF67" s="402"/>
      <c r="AG67" s="402"/>
      <c r="AH67" s="402"/>
      <c r="AI67" s="402"/>
      <c r="AJ67" s="402"/>
      <c r="AK67" s="402"/>
      <c r="AL67" s="402"/>
      <c r="AM67" s="402"/>
      <c r="AN67" s="402"/>
      <c r="AO67" s="402"/>
      <c r="AP67" s="402"/>
      <c r="AQ67" s="402"/>
      <c r="AR67" s="402"/>
      <c r="AS67" s="402"/>
      <c r="AT67" s="402"/>
      <c r="AU67" s="402"/>
      <c r="AV67" s="402"/>
      <c r="AW67" s="402"/>
      <c r="AX67" s="402"/>
      <c r="AY67" s="402"/>
      <c r="AZ67" s="402"/>
      <c r="BA67" s="402"/>
      <c r="BB67" s="402"/>
      <c r="BC67" s="402"/>
      <c r="BD67" s="402"/>
      <c r="BE67" s="402"/>
      <c r="BF67" s="374" t="s">
        <v>521</v>
      </c>
      <c r="BG67" s="374" t="s">
        <v>521</v>
      </c>
      <c r="BH67" s="374" t="s">
        <v>521</v>
      </c>
      <c r="BI67" s="374" t="s">
        <v>521</v>
      </c>
      <c r="BJ67" s="374" t="s">
        <v>521</v>
      </c>
      <c r="BK67" s="374" t="s">
        <v>521</v>
      </c>
      <c r="BL67" s="374" t="s">
        <v>521</v>
      </c>
      <c r="BM67" s="374" t="s">
        <v>521</v>
      </c>
      <c r="BN67" s="374" t="s">
        <v>521</v>
      </c>
      <c r="BO67" s="374" t="s">
        <v>521</v>
      </c>
      <c r="BP67" s="374" t="s">
        <v>521</v>
      </c>
      <c r="BQ67" s="374">
        <v>165.98694691881519</v>
      </c>
      <c r="BR67" s="374">
        <v>1665.9330401164996</v>
      </c>
      <c r="BS67" s="374">
        <v>3309.0335774167047</v>
      </c>
      <c r="BT67" s="374">
        <v>5310.6395434317837</v>
      </c>
      <c r="BU67" s="374">
        <v>8532.8998027286416</v>
      </c>
      <c r="BV67" s="374">
        <v>10310.660504357631</v>
      </c>
      <c r="BW67" s="374">
        <v>11862.150926617958</v>
      </c>
      <c r="BX67" s="374">
        <v>13243.470287256376</v>
      </c>
      <c r="BY67" s="374">
        <v>14607.056639585931</v>
      </c>
      <c r="BZ67" s="374">
        <v>15837.181358189686</v>
      </c>
      <c r="CA67" s="374">
        <v>17960.80347257734</v>
      </c>
      <c r="CB67" s="374">
        <v>20646.538760341115</v>
      </c>
      <c r="CC67" s="374">
        <v>22367.222129350819</v>
      </c>
      <c r="CD67" s="374">
        <v>23735.284597100133</v>
      </c>
      <c r="CE67" s="374">
        <v>25164.32235486335</v>
      </c>
      <c r="CF67" s="375">
        <v>26113.208268478807</v>
      </c>
    </row>
    <row r="68" spans="1:84" ht="27" customHeight="1">
      <c r="A68" s="400"/>
      <c r="B68" s="330" t="s">
        <v>479</v>
      </c>
      <c r="C68" s="402"/>
      <c r="D68" s="402"/>
      <c r="E68" s="402"/>
      <c r="F68" s="402"/>
      <c r="G68" s="402"/>
      <c r="H68" s="402"/>
      <c r="I68" s="402"/>
      <c r="J68" s="402"/>
      <c r="K68" s="402"/>
      <c r="L68" s="402"/>
      <c r="M68" s="402"/>
      <c r="N68" s="402"/>
      <c r="O68" s="402"/>
      <c r="P68" s="402"/>
      <c r="Q68" s="402"/>
      <c r="R68" s="402"/>
      <c r="S68" s="402"/>
      <c r="T68" s="402"/>
      <c r="U68" s="402"/>
      <c r="V68" s="402"/>
      <c r="W68" s="402"/>
      <c r="X68" s="402"/>
      <c r="Y68" s="402"/>
      <c r="Z68" s="402"/>
      <c r="AA68" s="402"/>
      <c r="AB68" s="402"/>
      <c r="AC68" s="402"/>
      <c r="AD68" s="402"/>
      <c r="AE68" s="402"/>
      <c r="AF68" s="402"/>
      <c r="AG68" s="402"/>
      <c r="AH68" s="402"/>
      <c r="AI68" s="402"/>
      <c r="AJ68" s="402"/>
      <c r="AK68" s="402"/>
      <c r="AL68" s="402"/>
      <c r="AM68" s="402"/>
      <c r="AN68" s="402"/>
      <c r="AO68" s="402"/>
      <c r="AP68" s="402"/>
      <c r="AQ68" s="402"/>
      <c r="AR68" s="402"/>
      <c r="AS68" s="402"/>
      <c r="AT68" s="402"/>
      <c r="AU68" s="402"/>
      <c r="AV68" s="402"/>
      <c r="AW68" s="402"/>
      <c r="AX68" s="402"/>
      <c r="AY68" s="402"/>
      <c r="AZ68" s="402"/>
      <c r="BA68" s="402"/>
      <c r="BB68" s="402"/>
      <c r="BC68" s="402"/>
      <c r="BD68" s="402"/>
      <c r="BE68" s="402"/>
      <c r="BF68" s="374">
        <v>19161.570983903272</v>
      </c>
      <c r="BG68" s="374">
        <v>18929.718327933108</v>
      </c>
      <c r="BH68" s="374">
        <v>17962.218135465322</v>
      </c>
      <c r="BI68" s="374">
        <v>17431.641247948392</v>
      </c>
      <c r="BJ68" s="374">
        <v>17074.716992960584</v>
      </c>
      <c r="BK68" s="374">
        <v>17558.149708638917</v>
      </c>
      <c r="BL68" s="374">
        <v>17090.317318750524</v>
      </c>
      <c r="BM68" s="374">
        <v>17910.919639964643</v>
      </c>
      <c r="BN68" s="374">
        <v>18078.051307389953</v>
      </c>
      <c r="BO68" s="374">
        <v>17904.667687849356</v>
      </c>
      <c r="BP68" s="374">
        <v>17619.502312407363</v>
      </c>
      <c r="BQ68" s="374">
        <v>17368.509788446045</v>
      </c>
      <c r="BR68" s="374">
        <v>18221.428530679968</v>
      </c>
      <c r="BS68" s="374">
        <v>19136.102351816044</v>
      </c>
      <c r="BT68" s="374">
        <v>19187.337933766848</v>
      </c>
      <c r="BU68" s="374">
        <v>19573.15233492749</v>
      </c>
      <c r="BV68" s="374">
        <v>19665.433958735699</v>
      </c>
      <c r="BW68" s="374">
        <v>20402.219769247575</v>
      </c>
      <c r="BX68" s="374">
        <v>21695.169137584693</v>
      </c>
      <c r="BY68" s="374">
        <v>23671.411870967349</v>
      </c>
      <c r="BZ68" s="374">
        <v>23130.788340044463</v>
      </c>
      <c r="CA68" s="374">
        <v>25603.771295835642</v>
      </c>
      <c r="CB68" s="374">
        <v>28347.577582391285</v>
      </c>
      <c r="CC68" s="374">
        <v>29966.820497845692</v>
      </c>
      <c r="CD68" s="374">
        <v>30274.893493083389</v>
      </c>
      <c r="CE68" s="374">
        <v>30571.067995689526</v>
      </c>
      <c r="CF68" s="375">
        <v>30995.685481407221</v>
      </c>
    </row>
    <row r="69" spans="1:84" ht="15.6">
      <c r="A69" s="400"/>
      <c r="B69" s="404" t="s">
        <v>480</v>
      </c>
      <c r="C69" s="402"/>
      <c r="D69" s="402"/>
      <c r="E69" s="402"/>
      <c r="F69" s="402"/>
      <c r="G69" s="402"/>
      <c r="H69" s="402"/>
      <c r="I69" s="402"/>
      <c r="J69" s="402"/>
      <c r="K69" s="402"/>
      <c r="L69" s="402"/>
      <c r="M69" s="402"/>
      <c r="N69" s="402"/>
      <c r="O69" s="402"/>
      <c r="P69" s="402"/>
      <c r="Q69" s="402"/>
      <c r="R69" s="402"/>
      <c r="S69" s="402"/>
      <c r="T69" s="402"/>
      <c r="U69" s="402"/>
      <c r="V69" s="402"/>
      <c r="W69" s="402"/>
      <c r="X69" s="402"/>
      <c r="Y69" s="402"/>
      <c r="Z69" s="402"/>
      <c r="AA69" s="402"/>
      <c r="AB69" s="402"/>
      <c r="AC69" s="402"/>
      <c r="AD69" s="402"/>
      <c r="AE69" s="402"/>
      <c r="AF69" s="402"/>
      <c r="AG69" s="402"/>
      <c r="AH69" s="402"/>
      <c r="AI69" s="402"/>
      <c r="AJ69" s="402"/>
      <c r="AK69" s="402"/>
      <c r="AL69" s="402"/>
      <c r="AM69" s="402"/>
      <c r="AN69" s="402"/>
      <c r="AO69" s="402"/>
      <c r="AP69" s="402"/>
      <c r="AQ69" s="402"/>
      <c r="AR69" s="402"/>
      <c r="AS69" s="402"/>
      <c r="AT69" s="402"/>
      <c r="AU69" s="402"/>
      <c r="AV69" s="402"/>
      <c r="AW69" s="402"/>
      <c r="AX69" s="402"/>
      <c r="AY69" s="402"/>
      <c r="AZ69" s="402"/>
      <c r="BA69" s="402"/>
      <c r="BB69" s="402"/>
      <c r="BC69" s="402"/>
      <c r="BD69" s="402"/>
      <c r="BE69" s="402"/>
      <c r="BF69" s="374">
        <v>0</v>
      </c>
      <c r="BG69" s="374">
        <v>0</v>
      </c>
      <c r="BH69" s="374">
        <v>0</v>
      </c>
      <c r="BI69" s="374">
        <v>0</v>
      </c>
      <c r="BJ69" s="374">
        <v>0</v>
      </c>
      <c r="BK69" s="374">
        <v>0</v>
      </c>
      <c r="BL69" s="374">
        <v>181.78385303740112</v>
      </c>
      <c r="BM69" s="374">
        <v>1787.2511059513654</v>
      </c>
      <c r="BN69" s="374">
        <v>3088.932625785269</v>
      </c>
      <c r="BO69" s="374">
        <v>4833.9896061853697</v>
      </c>
      <c r="BP69" s="374">
        <v>9054.9127684859141</v>
      </c>
      <c r="BQ69" s="374">
        <v>13676.300279405041</v>
      </c>
      <c r="BR69" s="374">
        <v>16607.035626160221</v>
      </c>
      <c r="BS69" s="374">
        <v>18344.751412541147</v>
      </c>
      <c r="BT69" s="374">
        <v>18639.2102092881</v>
      </c>
      <c r="BU69" s="374">
        <v>18998.295168805824</v>
      </c>
      <c r="BV69" s="374">
        <v>18296.768931377817</v>
      </c>
      <c r="BW69" s="374">
        <v>16398.538916894129</v>
      </c>
      <c r="BX69" s="374">
        <v>15076.305511402561</v>
      </c>
      <c r="BY69" s="374">
        <v>14361.079596083193</v>
      </c>
      <c r="BZ69" s="374">
        <v>12825.26414686152</v>
      </c>
      <c r="CA69" s="374">
        <v>12747.192747544264</v>
      </c>
      <c r="CB69" s="374">
        <v>12888.056125406245</v>
      </c>
      <c r="CC69" s="374">
        <v>12016.169624994485</v>
      </c>
      <c r="CD69" s="374">
        <v>10954.472907380023</v>
      </c>
      <c r="CE69" s="374">
        <v>10364.076434361079</v>
      </c>
      <c r="CF69" s="375">
        <v>8831.2446454383262</v>
      </c>
    </row>
    <row r="70" spans="1:84" ht="15.6">
      <c r="A70" s="400"/>
      <c r="B70" s="404" t="s">
        <v>292</v>
      </c>
      <c r="C70" s="402"/>
      <c r="D70" s="402"/>
      <c r="E70" s="402"/>
      <c r="F70" s="402"/>
      <c r="G70" s="402"/>
      <c r="H70" s="402"/>
      <c r="I70" s="402"/>
      <c r="J70" s="402"/>
      <c r="K70" s="402"/>
      <c r="L70" s="402"/>
      <c r="M70" s="402"/>
      <c r="N70" s="402"/>
      <c r="O70" s="402"/>
      <c r="P70" s="402"/>
      <c r="Q70" s="402"/>
      <c r="R70" s="402"/>
      <c r="S70" s="402"/>
      <c r="T70" s="402"/>
      <c r="U70" s="402"/>
      <c r="V70" s="402"/>
      <c r="W70" s="402"/>
      <c r="X70" s="402"/>
      <c r="Y70" s="402"/>
      <c r="Z70" s="402"/>
      <c r="AA70" s="402"/>
      <c r="AB70" s="402"/>
      <c r="AC70" s="402"/>
      <c r="AD70" s="402"/>
      <c r="AE70" s="402"/>
      <c r="AF70" s="402"/>
      <c r="AG70" s="402"/>
      <c r="AH70" s="402"/>
      <c r="AI70" s="402"/>
      <c r="AJ70" s="402"/>
      <c r="AK70" s="402"/>
      <c r="AL70" s="402"/>
      <c r="AM70" s="402"/>
      <c r="AN70" s="402"/>
      <c r="AO70" s="402"/>
      <c r="AP70" s="402"/>
      <c r="AQ70" s="402"/>
      <c r="AR70" s="402"/>
      <c r="AS70" s="402"/>
      <c r="AT70" s="402"/>
      <c r="AU70" s="402"/>
      <c r="AV70" s="402"/>
      <c r="AW70" s="402"/>
      <c r="AX70" s="402"/>
      <c r="AY70" s="402"/>
      <c r="AZ70" s="402"/>
      <c r="BA70" s="402"/>
      <c r="BB70" s="402"/>
      <c r="BC70" s="402"/>
      <c r="BD70" s="402"/>
      <c r="BE70" s="402"/>
      <c r="BF70" s="374">
        <v>11388.576495978201</v>
      </c>
      <c r="BG70" s="374">
        <v>11079.67932737941</v>
      </c>
      <c r="BH70" s="374">
        <v>10657.341517318375</v>
      </c>
      <c r="BI70" s="374">
        <v>10354.612202121923</v>
      </c>
      <c r="BJ70" s="374">
        <v>9957.8881040217784</v>
      </c>
      <c r="BK70" s="374">
        <v>9857.1575305945626</v>
      </c>
      <c r="BL70" s="374">
        <v>9312.7953697049488</v>
      </c>
      <c r="BM70" s="374">
        <v>8613.8138393826357</v>
      </c>
      <c r="BN70" s="374">
        <v>7690.035442935422</v>
      </c>
      <c r="BO70" s="374">
        <v>6712.5505833823127</v>
      </c>
      <c r="BP70" s="374">
        <v>4375.2221900644781</v>
      </c>
      <c r="BQ70" s="374">
        <v>1555.184744598537</v>
      </c>
      <c r="BR70" s="374">
        <v>316.57957326746197</v>
      </c>
      <c r="BS70" s="374">
        <v>80.963308385634107</v>
      </c>
      <c r="BT70" s="374">
        <v>18.939391406583436</v>
      </c>
      <c r="BU70" s="374">
        <v>11.161057810434141</v>
      </c>
      <c r="BV70" s="374">
        <v>0</v>
      </c>
      <c r="BW70" s="374">
        <v>5.7995728831292181</v>
      </c>
      <c r="BX70" s="374">
        <v>5.2753150724173503</v>
      </c>
      <c r="BY70" s="374">
        <v>0</v>
      </c>
      <c r="BZ70" s="374">
        <v>12.751664838796918</v>
      </c>
      <c r="CA70" s="374">
        <v>2.2670046299686537</v>
      </c>
      <c r="CB70" s="374">
        <v>1.6861278368743209</v>
      </c>
      <c r="CC70" s="374">
        <v>1.7085704205523098</v>
      </c>
      <c r="CD70" s="374">
        <v>1.7092686584247072</v>
      </c>
      <c r="CE70" s="374">
        <v>1.7111456685989104</v>
      </c>
      <c r="CF70" s="375">
        <v>1.6905914544062022</v>
      </c>
    </row>
    <row r="71" spans="1:84" ht="15.6">
      <c r="A71" s="400"/>
      <c r="B71" s="404" t="s">
        <v>481</v>
      </c>
      <c r="C71" s="402"/>
      <c r="D71" s="402"/>
      <c r="E71" s="402"/>
      <c r="F71" s="402"/>
      <c r="G71" s="402"/>
      <c r="H71" s="402"/>
      <c r="I71" s="402"/>
      <c r="J71" s="402"/>
      <c r="K71" s="402"/>
      <c r="L71" s="402"/>
      <c r="M71" s="402"/>
      <c r="N71" s="402"/>
      <c r="O71" s="402"/>
      <c r="P71" s="402"/>
      <c r="Q71" s="402"/>
      <c r="R71" s="402"/>
      <c r="S71" s="402"/>
      <c r="T71" s="402"/>
      <c r="U71" s="402"/>
      <c r="V71" s="402"/>
      <c r="W71" s="402"/>
      <c r="X71" s="402"/>
      <c r="Y71" s="402"/>
      <c r="Z71" s="402"/>
      <c r="AA71" s="402"/>
      <c r="AB71" s="402"/>
      <c r="AC71" s="402"/>
      <c r="AD71" s="402"/>
      <c r="AE71" s="402"/>
      <c r="AF71" s="402"/>
      <c r="AG71" s="402"/>
      <c r="AH71" s="402"/>
      <c r="AI71" s="402"/>
      <c r="AJ71" s="402"/>
      <c r="AK71" s="402"/>
      <c r="AL71" s="402"/>
      <c r="AM71" s="402"/>
      <c r="AN71" s="402"/>
      <c r="AO71" s="402"/>
      <c r="AP71" s="402"/>
      <c r="AQ71" s="402"/>
      <c r="AR71" s="402"/>
      <c r="AS71" s="402"/>
      <c r="AT71" s="402"/>
      <c r="AU71" s="402"/>
      <c r="AV71" s="402"/>
      <c r="AW71" s="402"/>
      <c r="AX71" s="402"/>
      <c r="AY71" s="402"/>
      <c r="AZ71" s="402"/>
      <c r="BA71" s="402"/>
      <c r="BB71" s="402"/>
      <c r="BC71" s="402"/>
      <c r="BD71" s="402"/>
      <c r="BE71" s="402"/>
      <c r="BF71" s="374">
        <v>6580.6967922896738</v>
      </c>
      <c r="BG71" s="374">
        <v>6726.7395792897551</v>
      </c>
      <c r="BH71" s="374">
        <v>6174.9452406504279</v>
      </c>
      <c r="BI71" s="374">
        <v>6008.1691255508258</v>
      </c>
      <c r="BJ71" s="374">
        <v>6080.6597971293804</v>
      </c>
      <c r="BK71" s="374">
        <v>6782.6829420337981</v>
      </c>
      <c r="BL71" s="374">
        <v>6691.2905592713614</v>
      </c>
      <c r="BM71" s="374">
        <v>6603.1350481468753</v>
      </c>
      <c r="BN71" s="374">
        <v>6415.2570206790342</v>
      </c>
      <c r="BO71" s="374">
        <v>5497.9762742849434</v>
      </c>
      <c r="BP71" s="374">
        <v>3324.8608462030193</v>
      </c>
      <c r="BQ71" s="374">
        <v>1299.4614919739543</v>
      </c>
      <c r="BR71" s="374">
        <v>595.33853684308713</v>
      </c>
      <c r="BS71" s="374">
        <v>299.74956830001003</v>
      </c>
      <c r="BT71" s="374">
        <v>125.34178114305674</v>
      </c>
      <c r="BU71" s="374">
        <v>35.837238198099698</v>
      </c>
      <c r="BV71" s="374">
        <v>3.8150169521244579</v>
      </c>
      <c r="BW71" s="374">
        <v>1.7038804208041305</v>
      </c>
      <c r="BX71" s="374">
        <v>1.2693469773082635</v>
      </c>
      <c r="BY71" s="374">
        <v>0.95789037726144954</v>
      </c>
      <c r="BZ71" s="374">
        <v>0.99426359257251429</v>
      </c>
      <c r="CA71" s="374">
        <v>0.66371421650972928</v>
      </c>
      <c r="CB71" s="374">
        <v>0.53412111133680573</v>
      </c>
      <c r="CC71" s="374">
        <v>0.10285662431360103</v>
      </c>
      <c r="CD71" s="374">
        <v>0</v>
      </c>
      <c r="CE71" s="374">
        <v>0</v>
      </c>
      <c r="CF71" s="375">
        <v>0</v>
      </c>
    </row>
    <row r="72" spans="1:84" ht="15.6">
      <c r="A72" s="400"/>
      <c r="B72" s="300" t="s">
        <v>295</v>
      </c>
      <c r="C72" s="402"/>
      <c r="D72" s="402"/>
      <c r="E72" s="402"/>
      <c r="F72" s="402"/>
      <c r="G72" s="402"/>
      <c r="H72" s="402"/>
      <c r="I72" s="402"/>
      <c r="J72" s="402"/>
      <c r="K72" s="402"/>
      <c r="L72" s="402"/>
      <c r="M72" s="402"/>
      <c r="N72" s="402"/>
      <c r="O72" s="402"/>
      <c r="P72" s="402"/>
      <c r="Q72" s="402"/>
      <c r="R72" s="402"/>
      <c r="S72" s="402"/>
      <c r="T72" s="402"/>
      <c r="U72" s="402"/>
      <c r="V72" s="402"/>
      <c r="W72" s="402"/>
      <c r="X72" s="402"/>
      <c r="Y72" s="402"/>
      <c r="Z72" s="402"/>
      <c r="AA72" s="402"/>
      <c r="AB72" s="402"/>
      <c r="AC72" s="402"/>
      <c r="AD72" s="402"/>
      <c r="AE72" s="402"/>
      <c r="AF72" s="402"/>
      <c r="AG72" s="402"/>
      <c r="AH72" s="402"/>
      <c r="AI72" s="402"/>
      <c r="AJ72" s="402"/>
      <c r="AK72" s="402"/>
      <c r="AL72" s="402"/>
      <c r="AM72" s="402"/>
      <c r="AN72" s="402"/>
      <c r="AO72" s="402"/>
      <c r="AP72" s="402"/>
      <c r="AQ72" s="402"/>
      <c r="AR72" s="402"/>
      <c r="AS72" s="402"/>
      <c r="AT72" s="402"/>
      <c r="AU72" s="402"/>
      <c r="AV72" s="402"/>
      <c r="AW72" s="402"/>
      <c r="AX72" s="402"/>
      <c r="AY72" s="402"/>
      <c r="AZ72" s="402"/>
      <c r="BA72" s="402"/>
      <c r="BB72" s="402"/>
      <c r="BC72" s="402"/>
      <c r="BD72" s="402"/>
      <c r="BE72" s="402"/>
      <c r="BF72" s="374">
        <v>0</v>
      </c>
      <c r="BG72" s="374">
        <v>0</v>
      </c>
      <c r="BH72" s="374">
        <v>0</v>
      </c>
      <c r="BI72" s="374">
        <v>0</v>
      </c>
      <c r="BJ72" s="374">
        <v>0</v>
      </c>
      <c r="BK72" s="374">
        <v>0</v>
      </c>
      <c r="BL72" s="374">
        <v>0</v>
      </c>
      <c r="BM72" s="374">
        <v>0</v>
      </c>
      <c r="BN72" s="374">
        <v>0</v>
      </c>
      <c r="BO72" s="374">
        <v>0</v>
      </c>
      <c r="BP72" s="374">
        <v>0</v>
      </c>
      <c r="BQ72" s="374">
        <v>0</v>
      </c>
      <c r="BR72" s="374">
        <v>0</v>
      </c>
      <c r="BS72" s="374">
        <v>0</v>
      </c>
      <c r="BT72" s="374">
        <v>0</v>
      </c>
      <c r="BU72" s="374">
        <v>0</v>
      </c>
      <c r="BV72" s="374">
        <v>0</v>
      </c>
      <c r="BW72" s="374">
        <v>0</v>
      </c>
      <c r="BX72" s="374">
        <v>0</v>
      </c>
      <c r="BY72" s="374">
        <v>0</v>
      </c>
      <c r="BZ72" s="374">
        <v>0</v>
      </c>
      <c r="CA72" s="374">
        <v>0</v>
      </c>
      <c r="CB72" s="374">
        <v>0</v>
      </c>
      <c r="CC72" s="374">
        <v>0</v>
      </c>
      <c r="CD72" s="374">
        <v>0</v>
      </c>
      <c r="CE72" s="374">
        <v>0</v>
      </c>
      <c r="CF72" s="375">
        <v>0</v>
      </c>
    </row>
    <row r="73" spans="1:84" ht="15.6">
      <c r="A73" s="400"/>
      <c r="B73" s="404" t="s">
        <v>313</v>
      </c>
      <c r="C73" s="402"/>
      <c r="D73" s="402"/>
      <c r="E73" s="402"/>
      <c r="F73" s="402"/>
      <c r="G73" s="402"/>
      <c r="H73" s="402"/>
      <c r="I73" s="402"/>
      <c r="J73" s="402"/>
      <c r="K73" s="402"/>
      <c r="L73" s="402"/>
      <c r="M73" s="402"/>
      <c r="N73" s="402"/>
      <c r="O73" s="402"/>
      <c r="P73" s="402"/>
      <c r="Q73" s="402"/>
      <c r="R73" s="402"/>
      <c r="S73" s="402"/>
      <c r="T73" s="402"/>
      <c r="U73" s="402"/>
      <c r="V73" s="402"/>
      <c r="W73" s="402"/>
      <c r="X73" s="402"/>
      <c r="Y73" s="402"/>
      <c r="Z73" s="402"/>
      <c r="AA73" s="402"/>
      <c r="AB73" s="402"/>
      <c r="AC73" s="402"/>
      <c r="AD73" s="402"/>
      <c r="AE73" s="402"/>
      <c r="AF73" s="402"/>
      <c r="AG73" s="402"/>
      <c r="AH73" s="402"/>
      <c r="AI73" s="402"/>
      <c r="AJ73" s="402"/>
      <c r="AK73" s="402"/>
      <c r="AL73" s="402"/>
      <c r="AM73" s="402"/>
      <c r="AN73" s="402"/>
      <c r="AO73" s="402"/>
      <c r="AP73" s="402"/>
      <c r="AQ73" s="402"/>
      <c r="AR73" s="402"/>
      <c r="AS73" s="402"/>
      <c r="AT73" s="402"/>
      <c r="AU73" s="402"/>
      <c r="AV73" s="402"/>
      <c r="AW73" s="402"/>
      <c r="AX73" s="402"/>
      <c r="AY73" s="402"/>
      <c r="AZ73" s="402"/>
      <c r="BA73" s="402"/>
      <c r="BB73" s="402"/>
      <c r="BC73" s="402"/>
      <c r="BD73" s="402"/>
      <c r="BE73" s="402"/>
      <c r="BF73" s="374">
        <v>1192.2976956353975</v>
      </c>
      <c r="BG73" s="374">
        <v>1123.2994212639444</v>
      </c>
      <c r="BH73" s="374">
        <v>1129.9313774965208</v>
      </c>
      <c r="BI73" s="374">
        <v>1068.8599202756454</v>
      </c>
      <c r="BJ73" s="374">
        <v>1036.1690918094275</v>
      </c>
      <c r="BK73" s="374">
        <v>918.30923601055747</v>
      </c>
      <c r="BL73" s="374">
        <v>904.44753673681373</v>
      </c>
      <c r="BM73" s="374">
        <v>906.71964648376422</v>
      </c>
      <c r="BN73" s="374">
        <v>883.82621799022809</v>
      </c>
      <c r="BO73" s="374">
        <v>860.15122399672839</v>
      </c>
      <c r="BP73" s="374">
        <v>864.50650765395153</v>
      </c>
      <c r="BQ73" s="374">
        <v>837.56327246851129</v>
      </c>
      <c r="BR73" s="374">
        <v>691.36120783406955</v>
      </c>
      <c r="BS73" s="374">
        <v>390.18325867115726</v>
      </c>
      <c r="BT73" s="374">
        <v>131.26410370854552</v>
      </c>
      <c r="BU73" s="374">
        <v>15.971773653508174</v>
      </c>
      <c r="BV73" s="374">
        <v>1.3029150184552647</v>
      </c>
      <c r="BW73" s="374">
        <v>0.3210230691186457</v>
      </c>
      <c r="BX73" s="374">
        <v>0.17626552948539634</v>
      </c>
      <c r="BY73" s="374">
        <v>0.15052526774191341</v>
      </c>
      <c r="BZ73" s="374">
        <v>0.11866484659533685</v>
      </c>
      <c r="CA73" s="374">
        <v>4.9463362052783011E-2</v>
      </c>
      <c r="CB73" s="374">
        <v>4.6327109604491385E-4</v>
      </c>
      <c r="CC73" s="374">
        <v>3.925572426517852E-4</v>
      </c>
      <c r="CD73" s="374">
        <v>3.2050911676368234E-4</v>
      </c>
      <c r="CE73" s="374">
        <v>3.1492119230131161E-4</v>
      </c>
      <c r="CF73" s="375">
        <v>2.4754958288526193E-4</v>
      </c>
    </row>
    <row r="74" spans="1:84" ht="15.6">
      <c r="A74" s="400"/>
      <c r="B74" s="300" t="s">
        <v>314</v>
      </c>
      <c r="C74" s="402"/>
      <c r="D74" s="402"/>
      <c r="E74" s="402"/>
      <c r="F74" s="402"/>
      <c r="G74" s="402"/>
      <c r="H74" s="402"/>
      <c r="I74" s="402"/>
      <c r="J74" s="402"/>
      <c r="K74" s="402"/>
      <c r="L74" s="402"/>
      <c r="M74" s="402"/>
      <c r="N74" s="402"/>
      <c r="O74" s="402"/>
      <c r="P74" s="402"/>
      <c r="Q74" s="402"/>
      <c r="R74" s="402"/>
      <c r="S74" s="402"/>
      <c r="T74" s="402"/>
      <c r="U74" s="402"/>
      <c r="V74" s="402"/>
      <c r="W74" s="402"/>
      <c r="X74" s="402"/>
      <c r="Y74" s="402"/>
      <c r="Z74" s="402"/>
      <c r="AA74" s="402"/>
      <c r="AB74" s="402"/>
      <c r="AC74" s="402"/>
      <c r="AD74" s="402"/>
      <c r="AE74" s="402"/>
      <c r="AF74" s="402"/>
      <c r="AG74" s="402"/>
      <c r="AH74" s="402"/>
      <c r="AI74" s="402"/>
      <c r="AJ74" s="402"/>
      <c r="AK74" s="402"/>
      <c r="AL74" s="402"/>
      <c r="AM74" s="402"/>
      <c r="AN74" s="402"/>
      <c r="AO74" s="402"/>
      <c r="AP74" s="402"/>
      <c r="AQ74" s="402"/>
      <c r="AR74" s="402"/>
      <c r="AS74" s="402"/>
      <c r="AT74" s="402"/>
      <c r="AU74" s="402"/>
      <c r="AV74" s="402"/>
      <c r="AW74" s="402"/>
      <c r="AX74" s="402"/>
      <c r="AY74" s="402"/>
      <c r="AZ74" s="402"/>
      <c r="BA74" s="402"/>
      <c r="BB74" s="402"/>
      <c r="BC74" s="402"/>
      <c r="BD74" s="402"/>
      <c r="BE74" s="402"/>
      <c r="BF74" s="374">
        <v>0</v>
      </c>
      <c r="BG74" s="374">
        <v>0</v>
      </c>
      <c r="BH74" s="374">
        <v>0</v>
      </c>
      <c r="BI74" s="374">
        <v>0</v>
      </c>
      <c r="BJ74" s="374">
        <v>0</v>
      </c>
      <c r="BK74" s="374">
        <v>0</v>
      </c>
      <c r="BL74" s="374">
        <v>0</v>
      </c>
      <c r="BM74" s="374">
        <v>0</v>
      </c>
      <c r="BN74" s="374">
        <v>0</v>
      </c>
      <c r="BO74" s="374">
        <v>0</v>
      </c>
      <c r="BP74" s="374">
        <v>0</v>
      </c>
      <c r="BQ74" s="374">
        <v>0</v>
      </c>
      <c r="BR74" s="374">
        <v>0</v>
      </c>
      <c r="BS74" s="374">
        <v>0</v>
      </c>
      <c r="BT74" s="374">
        <v>0</v>
      </c>
      <c r="BU74" s="374">
        <v>0</v>
      </c>
      <c r="BV74" s="374">
        <v>0</v>
      </c>
      <c r="BW74" s="374">
        <v>0</v>
      </c>
      <c r="BX74" s="374">
        <v>0</v>
      </c>
      <c r="BY74" s="374">
        <v>0</v>
      </c>
      <c r="BZ74" s="374">
        <v>0</v>
      </c>
      <c r="CA74" s="374">
        <v>0</v>
      </c>
      <c r="CB74" s="374">
        <v>0</v>
      </c>
      <c r="CC74" s="374">
        <v>0</v>
      </c>
      <c r="CD74" s="374">
        <v>0</v>
      </c>
      <c r="CE74" s="374">
        <v>0</v>
      </c>
      <c r="CF74" s="375">
        <v>0</v>
      </c>
    </row>
    <row r="75" spans="1:84" ht="15.6">
      <c r="A75" s="400"/>
      <c r="B75" s="404" t="s">
        <v>512</v>
      </c>
      <c r="C75" s="402"/>
      <c r="D75" s="402"/>
      <c r="E75" s="402"/>
      <c r="F75" s="402"/>
      <c r="G75" s="402"/>
      <c r="H75" s="402"/>
      <c r="I75" s="402"/>
      <c r="J75" s="402"/>
      <c r="K75" s="402"/>
      <c r="L75" s="402"/>
      <c r="M75" s="402"/>
      <c r="N75" s="402"/>
      <c r="O75" s="402"/>
      <c r="P75" s="402"/>
      <c r="Q75" s="402"/>
      <c r="R75" s="402"/>
      <c r="S75" s="402"/>
      <c r="T75" s="402"/>
      <c r="U75" s="402"/>
      <c r="V75" s="402"/>
      <c r="W75" s="402"/>
      <c r="X75" s="402"/>
      <c r="Y75" s="402"/>
      <c r="Z75" s="402"/>
      <c r="AA75" s="402"/>
      <c r="AB75" s="402"/>
      <c r="AC75" s="402"/>
      <c r="AD75" s="402"/>
      <c r="AE75" s="402"/>
      <c r="AF75" s="402"/>
      <c r="AG75" s="402"/>
      <c r="AH75" s="402"/>
      <c r="AI75" s="402"/>
      <c r="AJ75" s="402"/>
      <c r="AK75" s="402"/>
      <c r="AL75" s="402"/>
      <c r="AM75" s="402"/>
      <c r="AN75" s="402"/>
      <c r="AO75" s="402"/>
      <c r="AP75" s="402"/>
      <c r="AQ75" s="402"/>
      <c r="AR75" s="402"/>
      <c r="AS75" s="402"/>
      <c r="AT75" s="402"/>
      <c r="AU75" s="402"/>
      <c r="AV75" s="402"/>
      <c r="AW75" s="402"/>
      <c r="AX75" s="402"/>
      <c r="AY75" s="402"/>
      <c r="AZ75" s="402"/>
      <c r="BA75" s="402"/>
      <c r="BB75" s="402"/>
      <c r="BC75" s="402"/>
      <c r="BD75" s="402"/>
      <c r="BE75" s="402"/>
      <c r="BF75" s="374">
        <v>0</v>
      </c>
      <c r="BG75" s="374">
        <v>0</v>
      </c>
      <c r="BH75" s="374">
        <v>0</v>
      </c>
      <c r="BI75" s="374">
        <v>0</v>
      </c>
      <c r="BJ75" s="374">
        <v>0</v>
      </c>
      <c r="BK75" s="374">
        <v>0</v>
      </c>
      <c r="BL75" s="374">
        <v>0</v>
      </c>
      <c r="BM75" s="374">
        <v>0</v>
      </c>
      <c r="BN75" s="374">
        <v>0</v>
      </c>
      <c r="BO75" s="374">
        <v>0</v>
      </c>
      <c r="BP75" s="374">
        <v>0</v>
      </c>
      <c r="BQ75" s="374">
        <v>0</v>
      </c>
      <c r="BR75" s="374">
        <v>11.113586575130514</v>
      </c>
      <c r="BS75" s="374">
        <v>20.454803918096804</v>
      </c>
      <c r="BT75" s="374">
        <v>272.58244822056457</v>
      </c>
      <c r="BU75" s="374">
        <v>511.88709645962211</v>
      </c>
      <c r="BV75" s="374">
        <v>1363.5470953873009</v>
      </c>
      <c r="BW75" s="374">
        <v>3995.8563759803956</v>
      </c>
      <c r="BX75" s="374">
        <v>6612.1426986029173</v>
      </c>
      <c r="BY75" s="374">
        <v>9309.223859239155</v>
      </c>
      <c r="BZ75" s="374">
        <v>10291.659599904975</v>
      </c>
      <c r="CA75" s="374">
        <v>12853.598366082848</v>
      </c>
      <c r="CB75" s="374">
        <v>15457.300744765731</v>
      </c>
      <c r="CC75" s="374">
        <v>17948.839053249099</v>
      </c>
      <c r="CD75" s="374">
        <v>19318.710996535825</v>
      </c>
      <c r="CE75" s="374">
        <v>20205.280100738655</v>
      </c>
      <c r="CF75" s="375">
        <v>22162.749996964903</v>
      </c>
    </row>
    <row r="76" spans="1:84" ht="27" customHeight="1">
      <c r="A76" s="400"/>
      <c r="B76" s="330" t="s">
        <v>482</v>
      </c>
      <c r="C76" s="402"/>
      <c r="D76" s="402"/>
      <c r="E76" s="402"/>
      <c r="F76" s="402"/>
      <c r="G76" s="402"/>
      <c r="H76" s="402"/>
      <c r="I76" s="402"/>
      <c r="J76" s="402"/>
      <c r="K76" s="402"/>
      <c r="L76" s="402"/>
      <c r="M76" s="402"/>
      <c r="N76" s="402"/>
      <c r="O76" s="402"/>
      <c r="P76" s="402"/>
      <c r="Q76" s="402"/>
      <c r="R76" s="402"/>
      <c r="S76" s="402"/>
      <c r="T76" s="402"/>
      <c r="U76" s="402"/>
      <c r="V76" s="402"/>
      <c r="W76" s="402"/>
      <c r="X76" s="402"/>
      <c r="Y76" s="402"/>
      <c r="Z76" s="402"/>
      <c r="AA76" s="402"/>
      <c r="AB76" s="402"/>
      <c r="AC76" s="402"/>
      <c r="AD76" s="402"/>
      <c r="AE76" s="402"/>
      <c r="AF76" s="402"/>
      <c r="AG76" s="402"/>
      <c r="AH76" s="402"/>
      <c r="AI76" s="402"/>
      <c r="AJ76" s="402"/>
      <c r="AK76" s="402"/>
      <c r="AL76" s="402"/>
      <c r="AM76" s="402"/>
      <c r="AN76" s="402"/>
      <c r="AO76" s="402"/>
      <c r="AP76" s="402"/>
      <c r="AQ76" s="402"/>
      <c r="AR76" s="402"/>
      <c r="AS76" s="402"/>
      <c r="AT76" s="402"/>
      <c r="AU76" s="402"/>
      <c r="AV76" s="402"/>
      <c r="AW76" s="402"/>
      <c r="AX76" s="402"/>
      <c r="AY76" s="402"/>
      <c r="AZ76" s="402"/>
      <c r="BA76" s="402"/>
      <c r="BB76" s="402"/>
      <c r="BC76" s="402"/>
      <c r="BD76" s="402"/>
      <c r="BE76" s="402"/>
      <c r="BF76" s="374">
        <v>700.78210297483747</v>
      </c>
      <c r="BG76" s="374">
        <v>706.14122662497846</v>
      </c>
      <c r="BH76" s="374">
        <v>669.25006908026296</v>
      </c>
      <c r="BI76" s="374">
        <v>641.01826466205557</v>
      </c>
      <c r="BJ76" s="374">
        <v>614.34864133397195</v>
      </c>
      <c r="BK76" s="374">
        <v>564.16291193026939</v>
      </c>
      <c r="BL76" s="374">
        <v>452.0868039620525</v>
      </c>
      <c r="BM76" s="374">
        <v>451.95207351828509</v>
      </c>
      <c r="BN76" s="374">
        <v>501.34196354508316</v>
      </c>
      <c r="BO76" s="374">
        <v>479.8539008779573</v>
      </c>
      <c r="BP76" s="374">
        <v>467.16009648145217</v>
      </c>
      <c r="BQ76" s="374">
        <v>441.40444590088913</v>
      </c>
      <c r="BR76" s="374">
        <v>428.44123400590399</v>
      </c>
      <c r="BS76" s="374">
        <v>401.47325870809902</v>
      </c>
      <c r="BT76" s="374">
        <v>401.93588926769132</v>
      </c>
      <c r="BU76" s="374">
        <v>378.25011667613688</v>
      </c>
      <c r="BV76" s="374">
        <v>361.61146162837491</v>
      </c>
      <c r="BW76" s="374">
        <v>350.37355502481199</v>
      </c>
      <c r="BX76" s="374">
        <v>322.87197339326019</v>
      </c>
      <c r="BY76" s="374">
        <v>308.94940890321419</v>
      </c>
      <c r="BZ76" s="374">
        <v>276.62132463662078</v>
      </c>
      <c r="CA76" s="374">
        <v>262.76814508968044</v>
      </c>
      <c r="CB76" s="374">
        <v>256.43477813089106</v>
      </c>
      <c r="CC76" s="374">
        <v>240.08140828968965</v>
      </c>
      <c r="CD76" s="374">
        <v>226.9850926757409</v>
      </c>
      <c r="CE76" s="374">
        <v>220.12879600009438</v>
      </c>
      <c r="CF76" s="375">
        <v>206.96469092899738</v>
      </c>
    </row>
    <row r="77" spans="1:84" ht="15.6">
      <c r="A77" s="400"/>
      <c r="B77" s="300" t="s">
        <v>483</v>
      </c>
      <c r="C77" s="402"/>
      <c r="D77" s="402"/>
      <c r="E77" s="402"/>
      <c r="F77" s="402"/>
      <c r="G77" s="402"/>
      <c r="H77" s="402"/>
      <c r="I77" s="402"/>
      <c r="J77" s="402"/>
      <c r="K77" s="402"/>
      <c r="L77" s="402"/>
      <c r="M77" s="402"/>
      <c r="N77" s="402"/>
      <c r="O77" s="402"/>
      <c r="P77" s="402"/>
      <c r="Q77" s="402"/>
      <c r="R77" s="402"/>
      <c r="S77" s="402"/>
      <c r="T77" s="402"/>
      <c r="U77" s="402"/>
      <c r="V77" s="402"/>
      <c r="W77" s="402"/>
      <c r="X77" s="402"/>
      <c r="Y77" s="402"/>
      <c r="Z77" s="402"/>
      <c r="AA77" s="402"/>
      <c r="AB77" s="402"/>
      <c r="AC77" s="402"/>
      <c r="AD77" s="402"/>
      <c r="AE77" s="402"/>
      <c r="AF77" s="402"/>
      <c r="AG77" s="402"/>
      <c r="AH77" s="402"/>
      <c r="AI77" s="402"/>
      <c r="AJ77" s="402"/>
      <c r="AK77" s="402"/>
      <c r="AL77" s="402"/>
      <c r="AM77" s="402"/>
      <c r="AN77" s="402"/>
      <c r="AO77" s="402"/>
      <c r="AP77" s="402"/>
      <c r="AQ77" s="402"/>
      <c r="AR77" s="402"/>
      <c r="AS77" s="402"/>
      <c r="AT77" s="402"/>
      <c r="AU77" s="402"/>
      <c r="AV77" s="402"/>
      <c r="AW77" s="402"/>
      <c r="AX77" s="402"/>
      <c r="AY77" s="402"/>
      <c r="AZ77" s="402"/>
      <c r="BA77" s="402"/>
      <c r="BB77" s="402"/>
      <c r="BC77" s="402"/>
      <c r="BD77" s="402"/>
      <c r="BE77" s="402"/>
      <c r="BF77" s="374">
        <v>8.0549988341627863</v>
      </c>
      <c r="BG77" s="374">
        <v>6.0913153362239045</v>
      </c>
      <c r="BH77" s="374">
        <v>5.2246677168318003</v>
      </c>
      <c r="BI77" s="374">
        <v>9.6402892113292662</v>
      </c>
      <c r="BJ77" s="374">
        <v>8.5010667875017596</v>
      </c>
      <c r="BK77" s="374">
        <v>8.4026155280185826</v>
      </c>
      <c r="BL77" s="374">
        <v>3.1394315110699238</v>
      </c>
      <c r="BM77" s="374">
        <v>2.5956478499526847</v>
      </c>
      <c r="BN77" s="374">
        <v>2.2465294687551194</v>
      </c>
      <c r="BO77" s="374">
        <v>1.9703866767394018</v>
      </c>
      <c r="BP77" s="374">
        <v>1.7257387279172964</v>
      </c>
      <c r="BQ77" s="374">
        <v>1.7210990145149252</v>
      </c>
      <c r="BR77" s="374">
        <v>1.5641351342228234</v>
      </c>
      <c r="BS77" s="374">
        <v>1.3899781111685579</v>
      </c>
      <c r="BT77" s="374">
        <v>1.2942325875055454</v>
      </c>
      <c r="BU77" s="374">
        <v>1.2153792115719031</v>
      </c>
      <c r="BV77" s="374">
        <v>1.1547682637982577</v>
      </c>
      <c r="BW77" s="374">
        <v>1.0750795054676663</v>
      </c>
      <c r="BX77" s="374">
        <v>0.79851374489856475</v>
      </c>
      <c r="BY77" s="374">
        <v>0.67824955577532142</v>
      </c>
      <c r="BZ77" s="374">
        <v>0.49333528355462208</v>
      </c>
      <c r="CA77" s="374">
        <v>0.34784252842872143</v>
      </c>
      <c r="CB77" s="374">
        <v>0.27118614017880338</v>
      </c>
      <c r="CC77" s="374">
        <v>0.19908561489135346</v>
      </c>
      <c r="CD77" s="374">
        <v>0.15637126705304305</v>
      </c>
      <c r="CE77" s="374">
        <v>0.12865171997189623</v>
      </c>
      <c r="CF77" s="375">
        <v>9.5926869252257754E-2</v>
      </c>
    </row>
    <row r="78" spans="1:84" ht="15.6">
      <c r="A78" s="400"/>
      <c r="B78" s="300" t="s">
        <v>484</v>
      </c>
      <c r="C78" s="402"/>
      <c r="D78" s="402"/>
      <c r="E78" s="402"/>
      <c r="F78" s="402"/>
      <c r="G78" s="402"/>
      <c r="H78" s="402"/>
      <c r="I78" s="402"/>
      <c r="J78" s="402"/>
      <c r="K78" s="402"/>
      <c r="L78" s="402"/>
      <c r="M78" s="402"/>
      <c r="N78" s="402"/>
      <c r="O78" s="402"/>
      <c r="P78" s="402"/>
      <c r="Q78" s="402"/>
      <c r="R78" s="402"/>
      <c r="S78" s="402"/>
      <c r="T78" s="402"/>
      <c r="U78" s="402"/>
      <c r="V78" s="402"/>
      <c r="W78" s="402"/>
      <c r="X78" s="402"/>
      <c r="Y78" s="402"/>
      <c r="Z78" s="402"/>
      <c r="AA78" s="402"/>
      <c r="AB78" s="402"/>
      <c r="AC78" s="402"/>
      <c r="AD78" s="402"/>
      <c r="AE78" s="402"/>
      <c r="AF78" s="402"/>
      <c r="AG78" s="402"/>
      <c r="AH78" s="402"/>
      <c r="AI78" s="402"/>
      <c r="AJ78" s="402"/>
      <c r="AK78" s="402"/>
      <c r="AL78" s="402"/>
      <c r="AM78" s="402"/>
      <c r="AN78" s="402"/>
      <c r="AO78" s="402"/>
      <c r="AP78" s="402"/>
      <c r="AQ78" s="402"/>
      <c r="AR78" s="402"/>
      <c r="AS78" s="402"/>
      <c r="AT78" s="402"/>
      <c r="AU78" s="402"/>
      <c r="AV78" s="402"/>
      <c r="AW78" s="402"/>
      <c r="AX78" s="402"/>
      <c r="AY78" s="402"/>
      <c r="AZ78" s="402"/>
      <c r="BA78" s="402"/>
      <c r="BB78" s="402"/>
      <c r="BC78" s="402"/>
      <c r="BD78" s="402"/>
      <c r="BE78" s="402"/>
      <c r="BF78" s="374">
        <v>689.81159796151246</v>
      </c>
      <c r="BG78" s="374">
        <v>697.80195244453864</v>
      </c>
      <c r="BH78" s="374">
        <v>662.13293905203739</v>
      </c>
      <c r="BI78" s="374">
        <v>629.66210880261644</v>
      </c>
      <c r="BJ78" s="374">
        <v>604.202882590326</v>
      </c>
      <c r="BK78" s="374">
        <v>554.14674932280036</v>
      </c>
      <c r="BL78" s="374">
        <v>447.59817960942291</v>
      </c>
      <c r="BM78" s="374">
        <v>448.16242893606926</v>
      </c>
      <c r="BN78" s="374">
        <v>498.0524260020033</v>
      </c>
      <c r="BO78" s="374">
        <v>477.03972340509614</v>
      </c>
      <c r="BP78" s="374">
        <v>464.91475596238115</v>
      </c>
      <c r="BQ78" s="374">
        <v>439.69127547068899</v>
      </c>
      <c r="BR78" s="374">
        <v>426.8796881818663</v>
      </c>
      <c r="BS78" s="374">
        <v>400.13012776775366</v>
      </c>
      <c r="BT78" s="374">
        <v>400.64165668018575</v>
      </c>
      <c r="BU78" s="374">
        <v>377.06247172457387</v>
      </c>
      <c r="BV78" s="374">
        <v>360.50131038821382</v>
      </c>
      <c r="BW78" s="374">
        <v>349.29810825531939</v>
      </c>
      <c r="BX78" s="374">
        <v>322.08045333244405</v>
      </c>
      <c r="BY78" s="374">
        <v>308.23906066920699</v>
      </c>
      <c r="BZ78" s="374">
        <v>276.13240805489755</v>
      </c>
      <c r="CA78" s="374">
        <v>262.70304256125172</v>
      </c>
      <c r="CB78" s="374">
        <v>256.16359199071223</v>
      </c>
      <c r="CC78" s="374">
        <v>239.8823226747983</v>
      </c>
      <c r="CD78" s="374">
        <v>226.82872140868784</v>
      </c>
      <c r="CE78" s="374">
        <v>220.00014428012247</v>
      </c>
      <c r="CF78" s="375">
        <v>206.86876405974513</v>
      </c>
    </row>
    <row r="79" spans="1:84" ht="15.6">
      <c r="A79" s="400"/>
      <c r="B79" s="300" t="s">
        <v>486</v>
      </c>
      <c r="C79" s="402"/>
      <c r="D79" s="402"/>
      <c r="E79" s="402"/>
      <c r="F79" s="402"/>
      <c r="G79" s="402"/>
      <c r="H79" s="402"/>
      <c r="I79" s="402"/>
      <c r="J79" s="402"/>
      <c r="K79" s="402"/>
      <c r="L79" s="402"/>
      <c r="M79" s="402"/>
      <c r="N79" s="402"/>
      <c r="O79" s="402"/>
      <c r="P79" s="402"/>
      <c r="Q79" s="402"/>
      <c r="R79" s="402"/>
      <c r="S79" s="402"/>
      <c r="T79" s="402"/>
      <c r="U79" s="402"/>
      <c r="V79" s="402"/>
      <c r="W79" s="402"/>
      <c r="X79" s="402"/>
      <c r="Y79" s="402"/>
      <c r="Z79" s="402"/>
      <c r="AA79" s="402"/>
      <c r="AB79" s="402"/>
      <c r="AC79" s="402"/>
      <c r="AD79" s="402"/>
      <c r="AE79" s="402"/>
      <c r="AF79" s="402"/>
      <c r="AG79" s="402"/>
      <c r="AH79" s="402"/>
      <c r="AI79" s="402"/>
      <c r="AJ79" s="402"/>
      <c r="AK79" s="402"/>
      <c r="AL79" s="402"/>
      <c r="AM79" s="402"/>
      <c r="AN79" s="402"/>
      <c r="AO79" s="402"/>
      <c r="AP79" s="402"/>
      <c r="AQ79" s="402"/>
      <c r="AR79" s="402"/>
      <c r="AS79" s="402"/>
      <c r="AT79" s="402"/>
      <c r="AU79" s="402"/>
      <c r="AV79" s="402"/>
      <c r="AW79" s="402"/>
      <c r="AX79" s="402"/>
      <c r="AY79" s="402"/>
      <c r="AZ79" s="402"/>
      <c r="BA79" s="402"/>
      <c r="BB79" s="402"/>
      <c r="BC79" s="402"/>
      <c r="BD79" s="402"/>
      <c r="BE79" s="402"/>
      <c r="BF79" s="374">
        <v>2.9155061791622683</v>
      </c>
      <c r="BG79" s="374">
        <v>2.2479588442160128</v>
      </c>
      <c r="BH79" s="374">
        <v>1.89246231139376</v>
      </c>
      <c r="BI79" s="374">
        <v>1.7158666481098641</v>
      </c>
      <c r="BJ79" s="374">
        <v>1.6446919561441613</v>
      </c>
      <c r="BK79" s="374">
        <v>1.6135470794504114</v>
      </c>
      <c r="BL79" s="374">
        <v>1.3491928415596901</v>
      </c>
      <c r="BM79" s="374">
        <v>1.1939967322631191</v>
      </c>
      <c r="BN79" s="374">
        <v>1.0430080743246979</v>
      </c>
      <c r="BO79" s="374">
        <v>0.84379079612171326</v>
      </c>
      <c r="BP79" s="374">
        <v>0.51960179115376004</v>
      </c>
      <c r="BQ79" s="374">
        <v>-7.92858431473502E-3</v>
      </c>
      <c r="BR79" s="374">
        <v>-2.5893101851098242E-3</v>
      </c>
      <c r="BS79" s="374">
        <v>-4.6847170823220652E-2</v>
      </c>
      <c r="BT79" s="374">
        <v>0</v>
      </c>
      <c r="BU79" s="374">
        <v>-2.7734260008885389E-2</v>
      </c>
      <c r="BV79" s="374">
        <v>-4.4617023637106755E-2</v>
      </c>
      <c r="BW79" s="374">
        <v>3.6726402495814759E-4</v>
      </c>
      <c r="BX79" s="374">
        <v>-6.9936840824630156E-3</v>
      </c>
      <c r="BY79" s="374">
        <v>3.2098678231828742E-2</v>
      </c>
      <c r="BZ79" s="374">
        <v>-4.4187018313356623E-3</v>
      </c>
      <c r="CA79" s="374">
        <v>-0.28273999999999999</v>
      </c>
      <c r="CB79" s="374">
        <v>0</v>
      </c>
      <c r="CC79" s="374">
        <v>0</v>
      </c>
      <c r="CD79" s="374">
        <v>0</v>
      </c>
      <c r="CE79" s="374">
        <v>0</v>
      </c>
      <c r="CF79" s="375">
        <v>0</v>
      </c>
    </row>
    <row r="80" spans="1:84" ht="27" customHeight="1">
      <c r="A80" s="400"/>
      <c r="B80" s="330" t="s">
        <v>514</v>
      </c>
      <c r="C80" s="402"/>
      <c r="D80" s="402"/>
      <c r="E80" s="402"/>
      <c r="F80" s="402"/>
      <c r="G80" s="402"/>
      <c r="H80" s="402"/>
      <c r="I80" s="402"/>
      <c r="J80" s="402"/>
      <c r="K80" s="402"/>
      <c r="L80" s="402"/>
      <c r="M80" s="402"/>
      <c r="N80" s="402"/>
      <c r="O80" s="402"/>
      <c r="P80" s="402"/>
      <c r="Q80" s="402"/>
      <c r="R80" s="402"/>
      <c r="S80" s="402"/>
      <c r="T80" s="402"/>
      <c r="U80" s="402"/>
      <c r="V80" s="402"/>
      <c r="W80" s="402"/>
      <c r="X80" s="402"/>
      <c r="Y80" s="402"/>
      <c r="Z80" s="402"/>
      <c r="AA80" s="402"/>
      <c r="AB80" s="402"/>
      <c r="AC80" s="402"/>
      <c r="AD80" s="402"/>
      <c r="AE80" s="402"/>
      <c r="AF80" s="402"/>
      <c r="AG80" s="402"/>
      <c r="AH80" s="402"/>
      <c r="AI80" s="402"/>
      <c r="AJ80" s="402"/>
      <c r="AK80" s="402"/>
      <c r="AL80" s="402"/>
      <c r="AM80" s="402"/>
      <c r="AN80" s="402"/>
      <c r="AO80" s="402"/>
      <c r="AP80" s="402"/>
      <c r="AQ80" s="402"/>
      <c r="AR80" s="402"/>
      <c r="AS80" s="402"/>
      <c r="AT80" s="402"/>
      <c r="AU80" s="402"/>
      <c r="AV80" s="402"/>
      <c r="AW80" s="402"/>
      <c r="AX80" s="402"/>
      <c r="AY80" s="402"/>
      <c r="AZ80" s="402"/>
      <c r="BA80" s="402"/>
      <c r="BB80" s="402"/>
      <c r="BC80" s="402"/>
      <c r="BD80" s="402"/>
      <c r="BE80" s="402"/>
      <c r="BF80" s="374">
        <v>2075.8086991883192</v>
      </c>
      <c r="BG80" s="374">
        <v>2134.9773830848876</v>
      </c>
      <c r="BH80" s="374">
        <v>2052.733278350272</v>
      </c>
      <c r="BI80" s="374">
        <v>2028.4600843793928</v>
      </c>
      <c r="BJ80" s="374">
        <v>2007.9847490934847</v>
      </c>
      <c r="BK80" s="374">
        <v>2078.5396178145552</v>
      </c>
      <c r="BL80" s="374">
        <v>2104.1603436787677</v>
      </c>
      <c r="BM80" s="374">
        <v>2283.6631174644158</v>
      </c>
      <c r="BN80" s="374">
        <v>2461.0924146235275</v>
      </c>
      <c r="BO80" s="374">
        <v>2682.9227794602184</v>
      </c>
      <c r="BP80" s="374">
        <v>2971.8806221119899</v>
      </c>
      <c r="BQ80" s="374">
        <v>3172.7522288192117</v>
      </c>
      <c r="BR80" s="374">
        <v>3445.4182268937402</v>
      </c>
      <c r="BS80" s="374">
        <v>3738.6899242085315</v>
      </c>
      <c r="BT80" s="374">
        <v>3825.2811433015268</v>
      </c>
      <c r="BU80" s="374">
        <v>4081.9143022812641</v>
      </c>
      <c r="BV80" s="374">
        <v>4434.0148867266753</v>
      </c>
      <c r="BW80" s="374">
        <v>4476.1785496853545</v>
      </c>
      <c r="BX80" s="374">
        <v>4396.3915027569328</v>
      </c>
      <c r="BY80" s="374">
        <v>4519.3464363224102</v>
      </c>
      <c r="BZ80" s="374">
        <v>4675.497579491639</v>
      </c>
      <c r="CA80" s="374">
        <v>4941.2605594913275</v>
      </c>
      <c r="CB80" s="374">
        <v>5368.6836699446085</v>
      </c>
      <c r="CC80" s="374">
        <v>5520.2881563602132</v>
      </c>
      <c r="CD80" s="374">
        <v>5665.2909722020804</v>
      </c>
      <c r="CE80" s="374">
        <v>5823.3472278646095</v>
      </c>
      <c r="CF80" s="375">
        <v>5859.2351476446775</v>
      </c>
    </row>
    <row r="81" spans="1:84" ht="15.6">
      <c r="A81" s="400"/>
      <c r="B81" s="404" t="s">
        <v>271</v>
      </c>
      <c r="C81" s="402"/>
      <c r="D81" s="402"/>
      <c r="E81" s="402"/>
      <c r="F81" s="402"/>
      <c r="G81" s="402"/>
      <c r="H81" s="402"/>
      <c r="I81" s="402"/>
      <c r="J81" s="402"/>
      <c r="K81" s="402"/>
      <c r="L81" s="402"/>
      <c r="M81" s="402"/>
      <c r="N81" s="402"/>
      <c r="O81" s="402"/>
      <c r="P81" s="402"/>
      <c r="Q81" s="402"/>
      <c r="R81" s="402"/>
      <c r="S81" s="402"/>
      <c r="T81" s="402"/>
      <c r="U81" s="402"/>
      <c r="V81" s="402"/>
      <c r="W81" s="402"/>
      <c r="X81" s="402"/>
      <c r="Y81" s="402"/>
      <c r="Z81" s="402"/>
      <c r="AA81" s="402"/>
      <c r="AB81" s="402"/>
      <c r="AC81" s="402"/>
      <c r="AD81" s="402"/>
      <c r="AE81" s="402"/>
      <c r="AF81" s="402"/>
      <c r="AG81" s="402"/>
      <c r="AH81" s="402"/>
      <c r="AI81" s="402"/>
      <c r="AJ81" s="402"/>
      <c r="AK81" s="402"/>
      <c r="AL81" s="402"/>
      <c r="AM81" s="402"/>
      <c r="AN81" s="402"/>
      <c r="AO81" s="402"/>
      <c r="AP81" s="402"/>
      <c r="AQ81" s="402"/>
      <c r="AR81" s="402"/>
      <c r="AS81" s="402"/>
      <c r="AT81" s="402"/>
      <c r="AU81" s="402"/>
      <c r="AV81" s="402"/>
      <c r="AW81" s="402"/>
      <c r="AX81" s="402"/>
      <c r="AY81" s="402"/>
      <c r="AZ81" s="402"/>
      <c r="BA81" s="402"/>
      <c r="BB81" s="402"/>
      <c r="BC81" s="402"/>
      <c r="BD81" s="402"/>
      <c r="BE81" s="402"/>
      <c r="BF81" s="374">
        <v>1441.6367331977999</v>
      </c>
      <c r="BG81" s="374">
        <v>1512.8221495422586</v>
      </c>
      <c r="BH81" s="374">
        <v>1527.5953565297898</v>
      </c>
      <c r="BI81" s="374">
        <v>1567.0821801521856</v>
      </c>
      <c r="BJ81" s="374">
        <v>1567.4505754863387</v>
      </c>
      <c r="BK81" s="374">
        <v>1658.4267777354198</v>
      </c>
      <c r="BL81" s="374">
        <v>1708.3285957793858</v>
      </c>
      <c r="BM81" s="374">
        <v>1854.5686955456645</v>
      </c>
      <c r="BN81" s="374">
        <v>1923.7284123863674</v>
      </c>
      <c r="BO81" s="374">
        <v>2097.1407163086501</v>
      </c>
      <c r="BP81" s="374">
        <v>2293.1043447625807</v>
      </c>
      <c r="BQ81" s="374">
        <v>2441.767725765998</v>
      </c>
      <c r="BR81" s="374">
        <v>2687.1364314810589</v>
      </c>
      <c r="BS81" s="374">
        <v>2936.9848903093139</v>
      </c>
      <c r="BT81" s="374">
        <v>3011.0670351944618</v>
      </c>
      <c r="BU81" s="374">
        <v>3149.824012546811</v>
      </c>
      <c r="BV81" s="374">
        <v>3328.5371712731576</v>
      </c>
      <c r="BW81" s="374">
        <v>3449.3292413302884</v>
      </c>
      <c r="BX81" s="374">
        <v>3380.8683644980497</v>
      </c>
      <c r="BY81" s="374">
        <v>3445.6729531239775</v>
      </c>
      <c r="BZ81" s="374">
        <v>3415.5777217476329</v>
      </c>
      <c r="CA81" s="374">
        <v>3698.852337186408</v>
      </c>
      <c r="CB81" s="374">
        <v>4027.9459935691352</v>
      </c>
      <c r="CC81" s="374">
        <v>4243.7785350863323</v>
      </c>
      <c r="CD81" s="374">
        <v>4382.7440903994675</v>
      </c>
      <c r="CE81" s="374">
        <v>4504.0966840203309</v>
      </c>
      <c r="CF81" s="375">
        <v>4510.9233807310829</v>
      </c>
    </row>
    <row r="82" spans="1:84" ht="15.6">
      <c r="A82" s="400"/>
      <c r="B82" s="404" t="s">
        <v>515</v>
      </c>
      <c r="C82" s="402"/>
      <c r="D82" s="402"/>
      <c r="E82" s="402"/>
      <c r="F82" s="402"/>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2"/>
      <c r="AF82" s="402"/>
      <c r="AG82" s="402"/>
      <c r="AH82" s="402"/>
      <c r="AI82" s="402"/>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374">
        <v>634.17196599051931</v>
      </c>
      <c r="BG82" s="374">
        <v>622.15523354262928</v>
      </c>
      <c r="BH82" s="374">
        <v>525.13792182048246</v>
      </c>
      <c r="BI82" s="374">
        <v>461.37790422720701</v>
      </c>
      <c r="BJ82" s="374">
        <v>440.53417360714582</v>
      </c>
      <c r="BK82" s="374">
        <v>420.11284007913531</v>
      </c>
      <c r="BL82" s="374">
        <v>395.83174789938226</v>
      </c>
      <c r="BM82" s="374">
        <v>429.09442191875127</v>
      </c>
      <c r="BN82" s="374">
        <v>537.36400223716021</v>
      </c>
      <c r="BO82" s="374">
        <v>585.78206315156865</v>
      </c>
      <c r="BP82" s="374">
        <v>678.77627734940904</v>
      </c>
      <c r="BQ82" s="374">
        <v>730.98450305321342</v>
      </c>
      <c r="BR82" s="374">
        <v>758.28179541268082</v>
      </c>
      <c r="BS82" s="374">
        <v>801.70503389921771</v>
      </c>
      <c r="BT82" s="374">
        <v>814.21410810706516</v>
      </c>
      <c r="BU82" s="374">
        <v>932.09028973445288</v>
      </c>
      <c r="BV82" s="374">
        <v>1105.4777154535175</v>
      </c>
      <c r="BW82" s="374">
        <v>755.14812967017508</v>
      </c>
      <c r="BX82" s="374">
        <v>562.56588438550705</v>
      </c>
      <c r="BY82" s="374">
        <v>453.79593814923811</v>
      </c>
      <c r="BZ82" s="374">
        <v>534.33176542109754</v>
      </c>
      <c r="CA82" s="374">
        <v>406.44339609477032</v>
      </c>
      <c r="CB82" s="374">
        <v>361.84908059612974</v>
      </c>
      <c r="CC82" s="374">
        <v>74.267760116426643</v>
      </c>
      <c r="CD82" s="374">
        <v>0.23274014901113277</v>
      </c>
      <c r="CE82" s="374">
        <v>0.22873214810069079</v>
      </c>
      <c r="CF82" s="375">
        <v>0.22499819087273304</v>
      </c>
    </row>
    <row r="83" spans="1:84" ht="15.6">
      <c r="A83" s="400"/>
      <c r="B83" s="300" t="s">
        <v>516</v>
      </c>
      <c r="C83" s="402"/>
      <c r="D83" s="402"/>
      <c r="E83" s="402"/>
      <c r="F83" s="402"/>
      <c r="G83" s="402"/>
      <c r="H83" s="402"/>
      <c r="I83" s="402"/>
      <c r="J83" s="402"/>
      <c r="K83" s="402"/>
      <c r="L83" s="402"/>
      <c r="M83" s="402"/>
      <c r="N83" s="402"/>
      <c r="O83" s="402"/>
      <c r="P83" s="402"/>
      <c r="Q83" s="402"/>
      <c r="R83" s="402"/>
      <c r="S83" s="402"/>
      <c r="T83" s="402"/>
      <c r="U83" s="402"/>
      <c r="V83" s="402"/>
      <c r="W83" s="402"/>
      <c r="X83" s="402"/>
      <c r="Y83" s="402"/>
      <c r="Z83" s="402"/>
      <c r="AA83" s="402"/>
      <c r="AB83" s="402"/>
      <c r="AC83" s="402"/>
      <c r="AD83" s="402"/>
      <c r="AE83" s="402"/>
      <c r="AF83" s="402"/>
      <c r="AG83" s="402"/>
      <c r="AH83" s="402"/>
      <c r="AI83" s="402"/>
      <c r="AJ83" s="402"/>
      <c r="AK83" s="402"/>
      <c r="AL83" s="402"/>
      <c r="AM83" s="402"/>
      <c r="AN83" s="402"/>
      <c r="AO83" s="402"/>
      <c r="AP83" s="402"/>
      <c r="AQ83" s="402"/>
      <c r="AR83" s="402"/>
      <c r="AS83" s="402"/>
      <c r="AT83" s="402"/>
      <c r="AU83" s="402"/>
      <c r="AV83" s="402"/>
      <c r="AW83" s="402"/>
      <c r="AX83" s="402"/>
      <c r="AY83" s="402"/>
      <c r="AZ83" s="402"/>
      <c r="BA83" s="402"/>
      <c r="BB83" s="402"/>
      <c r="BC83" s="402"/>
      <c r="BD83" s="402"/>
      <c r="BE83" s="402"/>
      <c r="BF83" s="374">
        <v>0</v>
      </c>
      <c r="BG83" s="374">
        <v>0</v>
      </c>
      <c r="BH83" s="374">
        <v>0</v>
      </c>
      <c r="BI83" s="374">
        <v>0</v>
      </c>
      <c r="BJ83" s="374">
        <v>0</v>
      </c>
      <c r="BK83" s="374">
        <v>0</v>
      </c>
      <c r="BL83" s="374">
        <v>0</v>
      </c>
      <c r="BM83" s="374">
        <v>0</v>
      </c>
      <c r="BN83" s="374">
        <v>0</v>
      </c>
      <c r="BO83" s="374">
        <v>0</v>
      </c>
      <c r="BP83" s="374">
        <v>0</v>
      </c>
      <c r="BQ83" s="374">
        <v>0</v>
      </c>
      <c r="BR83" s="374">
        <v>0</v>
      </c>
      <c r="BS83" s="374">
        <v>0</v>
      </c>
      <c r="BT83" s="374">
        <v>0</v>
      </c>
      <c r="BU83" s="374">
        <v>0</v>
      </c>
      <c r="BV83" s="374">
        <v>0</v>
      </c>
      <c r="BW83" s="374">
        <v>271.70117868489086</v>
      </c>
      <c r="BX83" s="374">
        <v>452.95725387337575</v>
      </c>
      <c r="BY83" s="374">
        <v>619.87754504919508</v>
      </c>
      <c r="BZ83" s="374">
        <v>725.58809232290844</v>
      </c>
      <c r="CA83" s="374">
        <v>835.96482621014923</v>
      </c>
      <c r="CB83" s="374">
        <v>978.88859577934306</v>
      </c>
      <c r="CC83" s="374">
        <v>1202.2418611574535</v>
      </c>
      <c r="CD83" s="374">
        <v>1282.3141416536027</v>
      </c>
      <c r="CE83" s="374">
        <v>1319.0218116961773</v>
      </c>
      <c r="CF83" s="375">
        <v>1348.0867687227226</v>
      </c>
    </row>
    <row r="84" spans="1:84" ht="27" customHeight="1">
      <c r="A84" s="400"/>
      <c r="B84" s="330" t="s">
        <v>517</v>
      </c>
      <c r="C84" s="402"/>
      <c r="D84" s="402"/>
      <c r="E84" s="402"/>
      <c r="F84" s="402"/>
      <c r="G84" s="402"/>
      <c r="H84" s="402"/>
      <c r="I84" s="402"/>
      <c r="J84" s="402"/>
      <c r="K84" s="402"/>
      <c r="L84" s="402"/>
      <c r="M84" s="402"/>
      <c r="N84" s="402"/>
      <c r="O84" s="402"/>
      <c r="P84" s="402"/>
      <c r="Q84" s="402"/>
      <c r="R84" s="402"/>
      <c r="S84" s="402"/>
      <c r="T84" s="402"/>
      <c r="U84" s="402"/>
      <c r="V84" s="402"/>
      <c r="W84" s="402"/>
      <c r="X84" s="402"/>
      <c r="Y84" s="402"/>
      <c r="Z84" s="402"/>
      <c r="AA84" s="402"/>
      <c r="AB84" s="402"/>
      <c r="AC84" s="402"/>
      <c r="AD84" s="402"/>
      <c r="AE84" s="402"/>
      <c r="AF84" s="402"/>
      <c r="AG84" s="402"/>
      <c r="AH84" s="402"/>
      <c r="AI84" s="402"/>
      <c r="AJ84" s="402"/>
      <c r="AK84" s="402"/>
      <c r="AL84" s="402"/>
      <c r="AM84" s="402"/>
      <c r="AN84" s="402"/>
      <c r="AO84" s="402"/>
      <c r="AP84" s="402"/>
      <c r="AQ84" s="402"/>
      <c r="AR84" s="402"/>
      <c r="AS84" s="402"/>
      <c r="AT84" s="402"/>
      <c r="AU84" s="402"/>
      <c r="AV84" s="402"/>
      <c r="AW84" s="402"/>
      <c r="AX84" s="402"/>
      <c r="AY84" s="402"/>
      <c r="AZ84" s="402"/>
      <c r="BA84" s="402"/>
      <c r="BB84" s="402"/>
      <c r="BC84" s="402"/>
      <c r="BD84" s="402"/>
      <c r="BE84" s="402"/>
      <c r="BF84" s="374">
        <v>5054.7242609576788</v>
      </c>
      <c r="BG84" s="374">
        <v>4888.33456913803</v>
      </c>
      <c r="BH84" s="374">
        <v>5121.5069313146305</v>
      </c>
      <c r="BI84" s="374">
        <v>5407.1049302594511</v>
      </c>
      <c r="BJ84" s="374">
        <v>5703.6089477086452</v>
      </c>
      <c r="BK84" s="374">
        <v>5917.5934042285317</v>
      </c>
      <c r="BL84" s="374">
        <v>6991.4929643408977</v>
      </c>
      <c r="BM84" s="374">
        <v>7878.8668239365852</v>
      </c>
      <c r="BN84" s="374">
        <v>8301.9017586415084</v>
      </c>
      <c r="BO84" s="374">
        <v>8801.7962018851485</v>
      </c>
      <c r="BP84" s="374">
        <v>9217.5995319246558</v>
      </c>
      <c r="BQ84" s="374">
        <v>9358.7819781192175</v>
      </c>
      <c r="BR84" s="374">
        <v>10012.43528377839</v>
      </c>
      <c r="BS84" s="374">
        <v>10453.61749022965</v>
      </c>
      <c r="BT84" s="374">
        <v>10256.804636934392</v>
      </c>
      <c r="BU84" s="374">
        <v>10091.467173220068</v>
      </c>
      <c r="BV84" s="374">
        <v>9840.3303731616143</v>
      </c>
      <c r="BW84" s="374">
        <v>10108.783298664694</v>
      </c>
      <c r="BX84" s="374">
        <v>10189.215086010054</v>
      </c>
      <c r="BY84" s="374">
        <v>11414.745181989516</v>
      </c>
      <c r="BZ84" s="374">
        <v>11595.880304949686</v>
      </c>
      <c r="CA84" s="374">
        <v>11892.416970574897</v>
      </c>
      <c r="CB84" s="374">
        <v>13300.211407666815</v>
      </c>
      <c r="CC84" s="374">
        <v>13417.919664311568</v>
      </c>
      <c r="CD84" s="374">
        <v>13966.531390905253</v>
      </c>
      <c r="CE84" s="374">
        <v>14352.903594862368</v>
      </c>
      <c r="CF84" s="375">
        <v>14583.109292579315</v>
      </c>
    </row>
    <row r="85" spans="1:84" ht="16.5" customHeight="1">
      <c r="A85" s="405"/>
      <c r="B85" s="406" t="s">
        <v>518</v>
      </c>
      <c r="C85" s="403"/>
      <c r="D85" s="403"/>
      <c r="E85" s="403"/>
      <c r="F85" s="403"/>
      <c r="G85" s="403"/>
      <c r="H85" s="403"/>
      <c r="I85" s="403"/>
      <c r="J85" s="403"/>
      <c r="K85" s="403"/>
      <c r="L85" s="403"/>
      <c r="M85" s="403"/>
      <c r="N85" s="403"/>
      <c r="O85" s="403"/>
      <c r="P85" s="403"/>
      <c r="Q85" s="403"/>
      <c r="R85" s="403"/>
      <c r="S85" s="403"/>
      <c r="T85" s="403"/>
      <c r="U85" s="403"/>
      <c r="V85" s="403"/>
      <c r="W85" s="403"/>
      <c r="X85" s="403"/>
      <c r="Y85" s="403"/>
      <c r="Z85" s="403"/>
      <c r="AA85" s="403"/>
      <c r="AB85" s="403"/>
      <c r="AC85" s="403"/>
      <c r="AD85" s="403"/>
      <c r="AE85" s="403"/>
      <c r="AF85" s="403"/>
      <c r="AG85" s="403"/>
      <c r="AH85" s="403"/>
      <c r="AI85" s="403"/>
      <c r="AJ85" s="403"/>
      <c r="AK85" s="403"/>
      <c r="AL85" s="403"/>
      <c r="AM85" s="403"/>
      <c r="AN85" s="403"/>
      <c r="AO85" s="403"/>
      <c r="AP85" s="403"/>
      <c r="AQ85" s="403"/>
      <c r="AR85" s="403"/>
      <c r="AS85" s="403"/>
      <c r="AT85" s="403"/>
      <c r="AU85" s="403"/>
      <c r="AV85" s="403"/>
      <c r="AW85" s="403"/>
      <c r="AX85" s="403"/>
      <c r="AY85" s="403"/>
      <c r="AZ85" s="403"/>
      <c r="BA85" s="403"/>
      <c r="BB85" s="403"/>
      <c r="BC85" s="403"/>
      <c r="BD85" s="403"/>
      <c r="BE85" s="403"/>
      <c r="BF85" s="320">
        <v>5054.7242609576788</v>
      </c>
      <c r="BG85" s="320">
        <v>4888.33456913803</v>
      </c>
      <c r="BH85" s="320">
        <v>5121.5069313146305</v>
      </c>
      <c r="BI85" s="320">
        <v>5407.1049302594511</v>
      </c>
      <c r="BJ85" s="320">
        <v>5703.6089477086452</v>
      </c>
      <c r="BK85" s="320">
        <v>5917.5934042285317</v>
      </c>
      <c r="BL85" s="320">
        <v>6991.4929643408977</v>
      </c>
      <c r="BM85" s="320">
        <v>7878.8668239365852</v>
      </c>
      <c r="BN85" s="320">
        <v>8301.9017586415084</v>
      </c>
      <c r="BO85" s="320">
        <v>8801.7962018851485</v>
      </c>
      <c r="BP85" s="320">
        <v>9217.5995319246558</v>
      </c>
      <c r="BQ85" s="320">
        <v>9358.7819781192175</v>
      </c>
      <c r="BR85" s="320">
        <v>10012.43528377839</v>
      </c>
      <c r="BS85" s="320">
        <v>10453.61749022965</v>
      </c>
      <c r="BT85" s="320">
        <v>10190.363926352387</v>
      </c>
      <c r="BU85" s="320">
        <v>9798.5401364030713</v>
      </c>
      <c r="BV85" s="320">
        <v>9108.6273235039262</v>
      </c>
      <c r="BW85" s="320">
        <v>8122.4298202926184</v>
      </c>
      <c r="BX85" s="320">
        <v>7446.6527723726513</v>
      </c>
      <c r="BY85" s="320">
        <v>7070.4498316161153</v>
      </c>
      <c r="BZ85" s="320">
        <v>6467.8934333057687</v>
      </c>
      <c r="CA85" s="320">
        <v>5808.7086025379713</v>
      </c>
      <c r="CB85" s="320">
        <v>5640.9190502205365</v>
      </c>
      <c r="CC85" s="320">
        <v>4374.3335594786004</v>
      </c>
      <c r="CD85" s="320">
        <v>4049.3218449611136</v>
      </c>
      <c r="CE85" s="320">
        <v>3800.2801617724335</v>
      </c>
      <c r="CF85" s="321">
        <v>2982.0259241176823</v>
      </c>
    </row>
    <row r="86" spans="1:84" ht="15.6">
      <c r="A86" s="400"/>
      <c r="B86" s="404" t="s">
        <v>519</v>
      </c>
      <c r="C86" s="402"/>
      <c r="D86" s="402"/>
      <c r="E86" s="402"/>
      <c r="F86" s="402"/>
      <c r="G86" s="402"/>
      <c r="H86" s="402"/>
      <c r="I86" s="402"/>
      <c r="J86" s="402"/>
      <c r="K86" s="402"/>
      <c r="L86" s="402"/>
      <c r="M86" s="402"/>
      <c r="N86" s="402"/>
      <c r="O86" s="402"/>
      <c r="P86" s="402"/>
      <c r="Q86" s="402"/>
      <c r="R86" s="402"/>
      <c r="S86" s="402"/>
      <c r="T86" s="402"/>
      <c r="U86" s="402"/>
      <c r="V86" s="402"/>
      <c r="W86" s="402"/>
      <c r="X86" s="402"/>
      <c r="Y86" s="402"/>
      <c r="Z86" s="402"/>
      <c r="AA86" s="402"/>
      <c r="AB86" s="402"/>
      <c r="AC86" s="402"/>
      <c r="AD86" s="402"/>
      <c r="AE86" s="402"/>
      <c r="AF86" s="402"/>
      <c r="AG86" s="402"/>
      <c r="AH86" s="402"/>
      <c r="AI86" s="402"/>
      <c r="AJ86" s="402"/>
      <c r="AK86" s="402"/>
      <c r="AL86" s="402"/>
      <c r="AM86" s="402"/>
      <c r="AN86" s="402"/>
      <c r="AO86" s="402"/>
      <c r="AP86" s="402"/>
      <c r="AQ86" s="402"/>
      <c r="AR86" s="402"/>
      <c r="AS86" s="402"/>
      <c r="AT86" s="402"/>
      <c r="AU86" s="402"/>
      <c r="AV86" s="402"/>
      <c r="AW86" s="402"/>
      <c r="AX86" s="402"/>
      <c r="AY86" s="402"/>
      <c r="AZ86" s="402"/>
      <c r="BA86" s="402"/>
      <c r="BB86" s="402"/>
      <c r="BC86" s="402"/>
      <c r="BD86" s="402"/>
      <c r="BE86" s="402"/>
      <c r="BF86" s="374">
        <v>0</v>
      </c>
      <c r="BG86" s="374">
        <v>0</v>
      </c>
      <c r="BH86" s="374">
        <v>0</v>
      </c>
      <c r="BI86" s="374">
        <v>0</v>
      </c>
      <c r="BJ86" s="374">
        <v>0</v>
      </c>
      <c r="BK86" s="374">
        <v>0</v>
      </c>
      <c r="BL86" s="374">
        <v>0</v>
      </c>
      <c r="BM86" s="374">
        <v>0</v>
      </c>
      <c r="BN86" s="374">
        <v>0</v>
      </c>
      <c r="BO86" s="374">
        <v>0</v>
      </c>
      <c r="BP86" s="374">
        <v>0</v>
      </c>
      <c r="BQ86" s="374">
        <v>0</v>
      </c>
      <c r="BR86" s="374">
        <v>0</v>
      </c>
      <c r="BS86" s="374">
        <v>0</v>
      </c>
      <c r="BT86" s="374">
        <v>66.440710582004201</v>
      </c>
      <c r="BU86" s="374">
        <v>292.92703681699606</v>
      </c>
      <c r="BV86" s="374">
        <v>731.70304965768628</v>
      </c>
      <c r="BW86" s="374">
        <v>1986.3534783720745</v>
      </c>
      <c r="BX86" s="374">
        <v>2742.5623136374033</v>
      </c>
      <c r="BY86" s="374">
        <v>4344.2953503734007</v>
      </c>
      <c r="BZ86" s="374">
        <v>5127.9868716439169</v>
      </c>
      <c r="CA86" s="374">
        <v>6083.7083680369269</v>
      </c>
      <c r="CB86" s="374">
        <v>7659.2923574462775</v>
      </c>
      <c r="CC86" s="374">
        <v>9043.586104832968</v>
      </c>
      <c r="CD86" s="374">
        <v>9917.2095459441389</v>
      </c>
      <c r="CE86" s="374">
        <v>10552.623433089933</v>
      </c>
      <c r="CF86" s="375">
        <v>11601.083368461634</v>
      </c>
    </row>
    <row r="87" spans="1:84" ht="27" customHeight="1">
      <c r="A87" s="400"/>
      <c r="B87" s="407" t="s">
        <v>520</v>
      </c>
      <c r="C87" s="402"/>
      <c r="D87" s="402"/>
      <c r="E87" s="402"/>
      <c r="F87" s="402"/>
      <c r="G87" s="402"/>
      <c r="H87" s="402"/>
      <c r="I87" s="402"/>
      <c r="J87" s="402"/>
      <c r="K87" s="402"/>
      <c r="L87" s="402"/>
      <c r="M87" s="402"/>
      <c r="N87" s="402"/>
      <c r="O87" s="402"/>
      <c r="P87" s="402"/>
      <c r="Q87" s="402"/>
      <c r="R87" s="402"/>
      <c r="S87" s="402"/>
      <c r="T87" s="402"/>
      <c r="U87" s="402"/>
      <c r="V87" s="402"/>
      <c r="W87" s="402"/>
      <c r="X87" s="402"/>
      <c r="Y87" s="402"/>
      <c r="Z87" s="402"/>
      <c r="AA87" s="402"/>
      <c r="AB87" s="402"/>
      <c r="AC87" s="402"/>
      <c r="AD87" s="402"/>
      <c r="AE87" s="402"/>
      <c r="AF87" s="402"/>
      <c r="AG87" s="402"/>
      <c r="AH87" s="402"/>
      <c r="AI87" s="402"/>
      <c r="AJ87" s="402"/>
      <c r="AK87" s="402"/>
      <c r="AL87" s="402"/>
      <c r="AM87" s="402"/>
      <c r="AN87" s="402"/>
      <c r="AO87" s="402"/>
      <c r="AP87" s="402"/>
      <c r="AQ87" s="402"/>
      <c r="AR87" s="402"/>
      <c r="AS87" s="402"/>
      <c r="AT87" s="402"/>
      <c r="AU87" s="402"/>
      <c r="AV87" s="402"/>
      <c r="AW87" s="402"/>
      <c r="AX87" s="402"/>
      <c r="AY87" s="402"/>
      <c r="AZ87" s="402"/>
      <c r="BA87" s="402"/>
      <c r="BB87" s="402"/>
      <c r="BC87" s="402"/>
      <c r="BD87" s="402"/>
      <c r="BE87" s="402"/>
      <c r="BF87" s="374">
        <v>25298.329228638744</v>
      </c>
      <c r="BG87" s="374">
        <v>25339.655820566139</v>
      </c>
      <c r="BH87" s="374">
        <v>24521.265585054811</v>
      </c>
      <c r="BI87" s="374">
        <v>24143.618930591012</v>
      </c>
      <c r="BJ87" s="374">
        <v>23949.839278951848</v>
      </c>
      <c r="BK87" s="374">
        <v>24723.822297863306</v>
      </c>
      <c r="BL87" s="374">
        <v>24426.653209192802</v>
      </c>
      <c r="BM87" s="374">
        <v>25747.858634417069</v>
      </c>
      <c r="BN87" s="374">
        <v>25997.205233568893</v>
      </c>
      <c r="BO87" s="374">
        <v>26235.614977284844</v>
      </c>
      <c r="BP87" s="374">
        <v>26430.477598252553</v>
      </c>
      <c r="BQ87" s="374">
        <v>26320.991985378179</v>
      </c>
      <c r="BR87" s="374">
        <v>28044.434886140145</v>
      </c>
      <c r="BS87" s="374">
        <v>30042.537036367317</v>
      </c>
      <c r="BT87" s="374">
        <v>30244.483466016336</v>
      </c>
      <c r="BU87" s="374">
        <v>32018.260464524272</v>
      </c>
      <c r="BV87" s="374">
        <v>32598.743824913723</v>
      </c>
      <c r="BW87" s="374">
        <v>33907.822276370687</v>
      </c>
      <c r="BX87" s="374">
        <v>35931.284577571867</v>
      </c>
      <c r="BY87" s="374">
        <v>39203.032436043919</v>
      </c>
      <c r="BZ87" s="374">
        <v>39804.439712763924</v>
      </c>
      <c r="CA87" s="374">
        <v>44370.109418572916</v>
      </c>
      <c r="CB87" s="374">
        <v>49775.451633011086</v>
      </c>
      <c r="CC87" s="374">
        <v>53071.566157980058</v>
      </c>
      <c r="CD87" s="374">
        <v>54694.81547887974</v>
      </c>
      <c r="CE87" s="374">
        <v>56382.621818331587</v>
      </c>
      <c r="CF87" s="375">
        <v>57639.640558191968</v>
      </c>
    </row>
    <row r="88" spans="1:84" ht="27" customHeight="1">
      <c r="A88" s="400"/>
      <c r="B88" s="401" t="s">
        <v>457</v>
      </c>
      <c r="C88" s="402"/>
      <c r="D88" s="402"/>
      <c r="E88" s="402"/>
      <c r="F88" s="402"/>
      <c r="G88" s="402"/>
      <c r="H88" s="402"/>
      <c r="I88" s="402"/>
      <c r="J88" s="402"/>
      <c r="K88" s="402"/>
      <c r="L88" s="402"/>
      <c r="M88" s="402"/>
      <c r="N88" s="402"/>
      <c r="O88" s="402"/>
      <c r="P88" s="402"/>
      <c r="Q88" s="402"/>
      <c r="R88" s="402"/>
      <c r="S88" s="402"/>
      <c r="T88" s="402"/>
      <c r="U88" s="402"/>
      <c r="V88" s="402"/>
      <c r="W88" s="402"/>
      <c r="X88" s="402"/>
      <c r="Y88" s="402"/>
      <c r="Z88" s="402"/>
      <c r="AA88" s="402"/>
      <c r="AB88" s="402"/>
      <c r="AC88" s="402"/>
      <c r="AD88" s="402"/>
      <c r="AE88" s="402"/>
      <c r="AF88" s="402"/>
      <c r="AG88" s="402"/>
      <c r="AH88" s="402"/>
      <c r="AI88" s="402"/>
      <c r="AJ88" s="402"/>
      <c r="AK88" s="402"/>
      <c r="AL88" s="402"/>
      <c r="AM88" s="402"/>
      <c r="AN88" s="402"/>
      <c r="AO88" s="402"/>
      <c r="AP88" s="402"/>
      <c r="AQ88" s="402"/>
      <c r="AR88" s="402"/>
      <c r="AS88" s="402"/>
      <c r="AT88" s="402"/>
      <c r="AU88" s="402"/>
      <c r="AV88" s="402"/>
      <c r="AW88" s="402"/>
      <c r="AX88" s="402"/>
      <c r="AY88" s="402"/>
      <c r="AZ88" s="402"/>
      <c r="BA88" s="402"/>
      <c r="BB88" s="402"/>
      <c r="BC88" s="402"/>
      <c r="BD88" s="402"/>
      <c r="BE88" s="402"/>
      <c r="BF88" s="371">
        <v>9026.7579831662006</v>
      </c>
      <c r="BG88" s="371">
        <v>9425.2967080536055</v>
      </c>
      <c r="BH88" s="371">
        <v>9730.6065491774389</v>
      </c>
      <c r="BI88" s="371">
        <v>10169.847300436448</v>
      </c>
      <c r="BJ88" s="371">
        <v>10546.753715920417</v>
      </c>
      <c r="BK88" s="371">
        <v>11222.578713981949</v>
      </c>
      <c r="BL88" s="371">
        <v>11651.963897393001</v>
      </c>
      <c r="BM88" s="371">
        <v>12491.115551544355</v>
      </c>
      <c r="BN88" s="371">
        <v>12667.169238795113</v>
      </c>
      <c r="BO88" s="371">
        <v>12791.945567184488</v>
      </c>
      <c r="BP88" s="371">
        <v>13080.722774975608</v>
      </c>
      <c r="BQ88" s="371">
        <v>12891.541361881917</v>
      </c>
      <c r="BR88" s="371">
        <v>13264.933214570105</v>
      </c>
      <c r="BS88" s="371">
        <v>12973.320323780676</v>
      </c>
      <c r="BT88" s="371">
        <v>12631.196841124198</v>
      </c>
      <c r="BU88" s="371">
        <v>12302.0872930396</v>
      </c>
      <c r="BV88" s="371">
        <v>12071.916489728152</v>
      </c>
      <c r="BW88" s="371">
        <v>12014.351785282834</v>
      </c>
      <c r="BX88" s="371">
        <v>11828.437783423398</v>
      </c>
      <c r="BY88" s="371">
        <v>12002.925821456947</v>
      </c>
      <c r="BZ88" s="371">
        <v>11989.683254963385</v>
      </c>
      <c r="CA88" s="371">
        <v>13347.465561360821</v>
      </c>
      <c r="CB88" s="371">
        <v>14928.471849917727</v>
      </c>
      <c r="CC88" s="371">
        <v>15852.279395334144</v>
      </c>
      <c r="CD88" s="371">
        <v>16160.30583849534</v>
      </c>
      <c r="CE88" s="371">
        <v>16267.875543343489</v>
      </c>
      <c r="CF88" s="372">
        <v>16697.628119825462</v>
      </c>
    </row>
    <row r="89" spans="1:84" ht="27" customHeight="1">
      <c r="A89" s="400"/>
      <c r="B89" s="330" t="s">
        <v>478</v>
      </c>
      <c r="C89" s="402"/>
      <c r="D89" s="402"/>
      <c r="E89" s="402"/>
      <c r="F89" s="402"/>
      <c r="G89" s="402"/>
      <c r="H89" s="402"/>
      <c r="I89" s="402"/>
      <c r="J89" s="402"/>
      <c r="K89" s="402"/>
      <c r="L89" s="402"/>
      <c r="M89" s="402"/>
      <c r="N89" s="402"/>
      <c r="O89" s="402"/>
      <c r="P89" s="402"/>
      <c r="Q89" s="402"/>
      <c r="R89" s="402"/>
      <c r="S89" s="402"/>
      <c r="T89" s="402"/>
      <c r="U89" s="402"/>
      <c r="V89" s="402"/>
      <c r="W89" s="402"/>
      <c r="X89" s="402"/>
      <c r="Y89" s="402"/>
      <c r="Z89" s="402"/>
      <c r="AA89" s="402"/>
      <c r="AB89" s="402"/>
      <c r="AC89" s="402"/>
      <c r="AD89" s="402"/>
      <c r="AE89" s="402"/>
      <c r="AF89" s="402"/>
      <c r="AG89" s="402"/>
      <c r="AH89" s="402"/>
      <c r="AI89" s="402"/>
      <c r="AJ89" s="402"/>
      <c r="AK89" s="402"/>
      <c r="AL89" s="402"/>
      <c r="AM89" s="402"/>
      <c r="AN89" s="402"/>
      <c r="AO89" s="402"/>
      <c r="AP89" s="402"/>
      <c r="AQ89" s="402"/>
      <c r="AR89" s="402"/>
      <c r="AS89" s="402"/>
      <c r="AT89" s="402"/>
      <c r="AU89" s="402"/>
      <c r="AV89" s="402"/>
      <c r="AW89" s="402"/>
      <c r="AX89" s="402"/>
      <c r="AY89" s="402"/>
      <c r="AZ89" s="402"/>
      <c r="BA89" s="402"/>
      <c r="BB89" s="402"/>
      <c r="BC89" s="402"/>
      <c r="BD89" s="402"/>
      <c r="BE89" s="402"/>
      <c r="BF89" s="378">
        <v>8182.7640298017004</v>
      </c>
      <c r="BG89" s="378">
        <v>8623.8481457283742</v>
      </c>
      <c r="BH89" s="378">
        <v>8983.7496381758428</v>
      </c>
      <c r="BI89" s="378">
        <v>9401.7626959389163</v>
      </c>
      <c r="BJ89" s="378">
        <v>9791.3575811345891</v>
      </c>
      <c r="BK89" s="378">
        <v>10357.883293917681</v>
      </c>
      <c r="BL89" s="378">
        <v>10713.378367725256</v>
      </c>
      <c r="BM89" s="378">
        <v>11517.026231568509</v>
      </c>
      <c r="BN89" s="378">
        <v>11727.102397267083</v>
      </c>
      <c r="BO89" s="378">
        <v>11861.734523429583</v>
      </c>
      <c r="BP89" s="378">
        <v>12143.195367362014</v>
      </c>
      <c r="BQ89" s="378">
        <v>11971.359006799526</v>
      </c>
      <c r="BR89" s="378">
        <v>12312.830064101299</v>
      </c>
      <c r="BS89" s="378">
        <v>12027.314352628653</v>
      </c>
      <c r="BT89" s="378">
        <v>11769.235810318709</v>
      </c>
      <c r="BU89" s="378">
        <v>11469.878645902229</v>
      </c>
      <c r="BV89" s="378">
        <v>11273.498509053805</v>
      </c>
      <c r="BW89" s="378">
        <v>11248.326295802441</v>
      </c>
      <c r="BX89" s="378">
        <v>11142.246961487619</v>
      </c>
      <c r="BY89" s="378">
        <v>11320.459320313541</v>
      </c>
      <c r="BZ89" s="378">
        <v>11351.605572055889</v>
      </c>
      <c r="CA89" s="378">
        <v>12713.527145193635</v>
      </c>
      <c r="CB89" s="378">
        <v>14277.610815243605</v>
      </c>
      <c r="CC89" s="378">
        <v>15210.131191824586</v>
      </c>
      <c r="CD89" s="378">
        <v>15545.529511340785</v>
      </c>
      <c r="CE89" s="378">
        <v>15688.461444712597</v>
      </c>
      <c r="CF89" s="379">
        <v>16144.511048629605</v>
      </c>
    </row>
    <row r="90" spans="1:84" ht="15.6">
      <c r="A90" s="400"/>
      <c r="B90" s="404" t="s">
        <v>268</v>
      </c>
      <c r="C90" s="402"/>
      <c r="D90" s="402"/>
      <c r="E90" s="402"/>
      <c r="F90" s="402"/>
      <c r="G90" s="402"/>
      <c r="H90" s="402"/>
      <c r="I90" s="402"/>
      <c r="J90" s="402"/>
      <c r="K90" s="402"/>
      <c r="L90" s="402"/>
      <c r="M90" s="402"/>
      <c r="N90" s="402"/>
      <c r="O90" s="402"/>
      <c r="P90" s="402"/>
      <c r="Q90" s="402"/>
      <c r="R90" s="402"/>
      <c r="S90" s="402"/>
      <c r="T90" s="402"/>
      <c r="U90" s="402"/>
      <c r="V90" s="402"/>
      <c r="W90" s="402"/>
      <c r="X90" s="402"/>
      <c r="Y90" s="402"/>
      <c r="Z90" s="402"/>
      <c r="AA90" s="402"/>
      <c r="AB90" s="402"/>
      <c r="AC90" s="402"/>
      <c r="AD90" s="402"/>
      <c r="AE90" s="402"/>
      <c r="AF90" s="402"/>
      <c r="AG90" s="402"/>
      <c r="AH90" s="402"/>
      <c r="AI90" s="402"/>
      <c r="AJ90" s="402"/>
      <c r="AK90" s="402"/>
      <c r="AL90" s="402"/>
      <c r="AM90" s="402"/>
      <c r="AN90" s="402"/>
      <c r="AO90" s="402"/>
      <c r="AP90" s="402"/>
      <c r="AQ90" s="402"/>
      <c r="AR90" s="402"/>
      <c r="AS90" s="402"/>
      <c r="AT90" s="402"/>
      <c r="AU90" s="402"/>
      <c r="AV90" s="402"/>
      <c r="AW90" s="402"/>
      <c r="AX90" s="402"/>
      <c r="AY90" s="402"/>
      <c r="AZ90" s="402"/>
      <c r="BA90" s="402"/>
      <c r="BB90" s="402"/>
      <c r="BC90" s="402"/>
      <c r="BD90" s="402"/>
      <c r="BE90" s="402"/>
      <c r="BF90" s="374">
        <v>4939.8343644731485</v>
      </c>
      <c r="BG90" s="374">
        <v>5137.8363071892036</v>
      </c>
      <c r="BH90" s="374">
        <v>5301.4804025055091</v>
      </c>
      <c r="BI90" s="374">
        <v>5517.2823267683207</v>
      </c>
      <c r="BJ90" s="374">
        <v>5689.8279058991684</v>
      </c>
      <c r="BK90" s="374">
        <v>5957.7849723525196</v>
      </c>
      <c r="BL90" s="374">
        <v>6132.9788844690474</v>
      </c>
      <c r="BM90" s="374">
        <v>6530.7934451912251</v>
      </c>
      <c r="BN90" s="374">
        <v>6570.2426542177218</v>
      </c>
      <c r="BO90" s="374">
        <v>6607.3028642950685</v>
      </c>
      <c r="BP90" s="374">
        <v>6659.3673328528757</v>
      </c>
      <c r="BQ90" s="374">
        <v>6393.9352489199218</v>
      </c>
      <c r="BR90" s="374">
        <v>6391.8649942675702</v>
      </c>
      <c r="BS90" s="374">
        <v>6430.0593572967837</v>
      </c>
      <c r="BT90" s="374">
        <v>6279.3589428106679</v>
      </c>
      <c r="BU90" s="374">
        <v>6233.7257664721046</v>
      </c>
      <c r="BV90" s="374">
        <v>6265.8630137058935</v>
      </c>
      <c r="BW90" s="374">
        <v>6371.2095563303155</v>
      </c>
      <c r="BX90" s="374">
        <v>5992.9855224041285</v>
      </c>
      <c r="BY90" s="374">
        <v>6006.8339752200081</v>
      </c>
      <c r="BZ90" s="374">
        <v>6013.7290599135122</v>
      </c>
      <c r="CA90" s="374">
        <v>6659.6575757234941</v>
      </c>
      <c r="CB90" s="374">
        <v>7410.9471461572493</v>
      </c>
      <c r="CC90" s="374">
        <v>7743.2611107202156</v>
      </c>
      <c r="CD90" s="374">
        <v>7820.1903151670076</v>
      </c>
      <c r="CE90" s="374">
        <v>7883.1522447816888</v>
      </c>
      <c r="CF90" s="375">
        <v>8068.1056215074768</v>
      </c>
    </row>
    <row r="91" spans="1:84" ht="15.6">
      <c r="A91" s="400"/>
      <c r="B91" s="404" t="s">
        <v>278</v>
      </c>
      <c r="C91" s="402"/>
      <c r="D91" s="402"/>
      <c r="E91" s="402"/>
      <c r="F91" s="402"/>
      <c r="G91" s="402"/>
      <c r="H91" s="402"/>
      <c r="I91" s="402"/>
      <c r="J91" s="402"/>
      <c r="K91" s="402"/>
      <c r="L91" s="402"/>
      <c r="M91" s="402"/>
      <c r="N91" s="402"/>
      <c r="O91" s="402"/>
      <c r="P91" s="402"/>
      <c r="Q91" s="402"/>
      <c r="R91" s="402"/>
      <c r="S91" s="402"/>
      <c r="T91" s="402"/>
      <c r="U91" s="402"/>
      <c r="V91" s="402"/>
      <c r="W91" s="402"/>
      <c r="X91" s="402"/>
      <c r="Y91" s="402"/>
      <c r="Z91" s="402"/>
      <c r="AA91" s="402"/>
      <c r="AB91" s="402"/>
      <c r="AC91" s="402"/>
      <c r="AD91" s="402"/>
      <c r="AE91" s="402"/>
      <c r="AF91" s="402"/>
      <c r="AG91" s="402"/>
      <c r="AH91" s="402"/>
      <c r="AI91" s="402"/>
      <c r="AJ91" s="402"/>
      <c r="AK91" s="402"/>
      <c r="AL91" s="402"/>
      <c r="AM91" s="402"/>
      <c r="AN91" s="402"/>
      <c r="AO91" s="402"/>
      <c r="AP91" s="402"/>
      <c r="AQ91" s="402"/>
      <c r="AR91" s="402"/>
      <c r="AS91" s="402"/>
      <c r="AT91" s="402"/>
      <c r="AU91" s="402"/>
      <c r="AV91" s="402"/>
      <c r="AW91" s="402"/>
      <c r="AX91" s="402"/>
      <c r="AY91" s="402"/>
      <c r="AZ91" s="402"/>
      <c r="BA91" s="402"/>
      <c r="BB91" s="402"/>
      <c r="BC91" s="402"/>
      <c r="BD91" s="402"/>
      <c r="BE91" s="402"/>
      <c r="BF91" s="374">
        <v>3242.9296653285528</v>
      </c>
      <c r="BG91" s="374">
        <v>3486.0118385391702</v>
      </c>
      <c r="BH91" s="374">
        <v>3682.2692356703328</v>
      </c>
      <c r="BI91" s="374">
        <v>3884.4803691705952</v>
      </c>
      <c r="BJ91" s="374">
        <v>4101.5296752354207</v>
      </c>
      <c r="BK91" s="374">
        <v>4400.0983215651604</v>
      </c>
      <c r="BL91" s="374">
        <v>4580.3994832562084</v>
      </c>
      <c r="BM91" s="374">
        <v>4986.2327863772834</v>
      </c>
      <c r="BN91" s="374">
        <v>5156.859743049361</v>
      </c>
      <c r="BO91" s="374">
        <v>5254.4316591345132</v>
      </c>
      <c r="BP91" s="374">
        <v>5483.8280345091371</v>
      </c>
      <c r="BQ91" s="374">
        <v>5560.4832119238345</v>
      </c>
      <c r="BR91" s="374">
        <v>5772.047731168168</v>
      </c>
      <c r="BS91" s="374">
        <v>5453.400867341973</v>
      </c>
      <c r="BT91" s="374">
        <v>5008.678932204044</v>
      </c>
      <c r="BU91" s="374">
        <v>4231.0606084091896</v>
      </c>
      <c r="BV91" s="374">
        <v>3795.6365593496139</v>
      </c>
      <c r="BW91" s="374">
        <v>3482.7429943918733</v>
      </c>
      <c r="BX91" s="374">
        <v>3023.4143629586847</v>
      </c>
      <c r="BY91" s="374">
        <v>2769.9972219689707</v>
      </c>
      <c r="BZ91" s="374">
        <v>2480.2853604547072</v>
      </c>
      <c r="CA91" s="374">
        <v>2364.3469220391544</v>
      </c>
      <c r="CB91" s="374">
        <v>2264.0080366544635</v>
      </c>
      <c r="CC91" s="374">
        <v>2079.4934116503364</v>
      </c>
      <c r="CD91" s="374">
        <v>1869.3410976943271</v>
      </c>
      <c r="CE91" s="374">
        <v>1664.6083893649218</v>
      </c>
      <c r="CF91" s="375">
        <v>1405.0785191677069</v>
      </c>
    </row>
    <row r="92" spans="1:84" ht="15.6">
      <c r="A92" s="400"/>
      <c r="B92" s="300" t="s">
        <v>302</v>
      </c>
      <c r="C92" s="402"/>
      <c r="D92" s="402"/>
      <c r="E92" s="402"/>
      <c r="F92" s="402"/>
      <c r="G92" s="402"/>
      <c r="H92" s="402"/>
      <c r="I92" s="402"/>
      <c r="J92" s="402"/>
      <c r="K92" s="402"/>
      <c r="L92" s="402"/>
      <c r="M92" s="402"/>
      <c r="N92" s="402"/>
      <c r="O92" s="402"/>
      <c r="P92" s="402"/>
      <c r="Q92" s="402"/>
      <c r="R92" s="402"/>
      <c r="S92" s="402"/>
      <c r="T92" s="402"/>
      <c r="U92" s="402"/>
      <c r="V92" s="402"/>
      <c r="W92" s="402"/>
      <c r="X92" s="402"/>
      <c r="Y92" s="402"/>
      <c r="Z92" s="402"/>
      <c r="AA92" s="402"/>
      <c r="AB92" s="402"/>
      <c r="AC92" s="402"/>
      <c r="AD92" s="402"/>
      <c r="AE92" s="402"/>
      <c r="AF92" s="402"/>
      <c r="AG92" s="402"/>
      <c r="AH92" s="402"/>
      <c r="AI92" s="402"/>
      <c r="AJ92" s="402"/>
      <c r="AK92" s="402"/>
      <c r="AL92" s="402"/>
      <c r="AM92" s="402"/>
      <c r="AN92" s="402"/>
      <c r="AO92" s="402"/>
      <c r="AP92" s="402"/>
      <c r="AQ92" s="402"/>
      <c r="AR92" s="402"/>
      <c r="AS92" s="402"/>
      <c r="AT92" s="402"/>
      <c r="AU92" s="402"/>
      <c r="AV92" s="402"/>
      <c r="AW92" s="402"/>
      <c r="AX92" s="402"/>
      <c r="AY92" s="402"/>
      <c r="AZ92" s="402"/>
      <c r="BA92" s="402"/>
      <c r="BB92" s="402"/>
      <c r="BC92" s="402"/>
      <c r="BD92" s="402"/>
      <c r="BE92" s="402"/>
      <c r="BF92" s="374">
        <v>0</v>
      </c>
      <c r="BG92" s="374">
        <v>0</v>
      </c>
      <c r="BH92" s="374">
        <v>0</v>
      </c>
      <c r="BI92" s="374">
        <v>0</v>
      </c>
      <c r="BJ92" s="374">
        <v>0</v>
      </c>
      <c r="BK92" s="374">
        <v>0</v>
      </c>
      <c r="BL92" s="374">
        <v>0</v>
      </c>
      <c r="BM92" s="374">
        <v>0</v>
      </c>
      <c r="BN92" s="374">
        <v>0</v>
      </c>
      <c r="BO92" s="374">
        <v>0</v>
      </c>
      <c r="BP92" s="374">
        <v>0</v>
      </c>
      <c r="BQ92" s="374">
        <v>0</v>
      </c>
      <c r="BR92" s="374">
        <v>0</v>
      </c>
      <c r="BS92" s="374">
        <v>0</v>
      </c>
      <c r="BT92" s="374">
        <v>0</v>
      </c>
      <c r="BU92" s="374">
        <v>0</v>
      </c>
      <c r="BV92" s="374">
        <v>0</v>
      </c>
      <c r="BW92" s="374">
        <v>0</v>
      </c>
      <c r="BX92" s="374">
        <v>0</v>
      </c>
      <c r="BY92" s="374">
        <v>0</v>
      </c>
      <c r="BZ92" s="374">
        <v>0</v>
      </c>
      <c r="CA92" s="374">
        <v>0</v>
      </c>
      <c r="CB92" s="374">
        <v>0</v>
      </c>
      <c r="CC92" s="374">
        <v>0</v>
      </c>
      <c r="CD92" s="374">
        <v>0</v>
      </c>
      <c r="CE92" s="374">
        <v>0</v>
      </c>
      <c r="CF92" s="375">
        <v>0</v>
      </c>
    </row>
    <row r="93" spans="1:84" ht="15.6">
      <c r="A93" s="408"/>
      <c r="B93" s="404" t="s">
        <v>309</v>
      </c>
      <c r="C93" s="409"/>
      <c r="D93" s="409"/>
      <c r="E93" s="409"/>
      <c r="F93" s="409"/>
      <c r="G93" s="409"/>
      <c r="H93" s="409"/>
      <c r="I93" s="409"/>
      <c r="J93" s="409"/>
      <c r="K93" s="409"/>
      <c r="L93" s="409"/>
      <c r="M93" s="409"/>
      <c r="N93" s="409"/>
      <c r="O93" s="409"/>
      <c r="P93" s="409"/>
      <c r="Q93" s="409"/>
      <c r="R93" s="409"/>
      <c r="S93" s="409"/>
      <c r="T93" s="409"/>
      <c r="U93" s="409"/>
      <c r="V93" s="409"/>
      <c r="W93" s="409"/>
      <c r="X93" s="409"/>
      <c r="Y93" s="409"/>
      <c r="Z93" s="409"/>
      <c r="AA93" s="409"/>
      <c r="AB93" s="409"/>
      <c r="AC93" s="409"/>
      <c r="AD93" s="409"/>
      <c r="AE93" s="409"/>
      <c r="AF93" s="409"/>
      <c r="AG93" s="409"/>
      <c r="AH93" s="409"/>
      <c r="AI93" s="409"/>
      <c r="AJ93" s="409"/>
      <c r="AK93" s="409"/>
      <c r="AL93" s="409"/>
      <c r="AM93" s="409"/>
      <c r="AN93" s="409"/>
      <c r="AO93" s="409"/>
      <c r="AP93" s="409"/>
      <c r="AQ93" s="409"/>
      <c r="AR93" s="409"/>
      <c r="AS93" s="409"/>
      <c r="AT93" s="409"/>
      <c r="AU93" s="409"/>
      <c r="AV93" s="409"/>
      <c r="AW93" s="409"/>
      <c r="AX93" s="409"/>
      <c r="AY93" s="409"/>
      <c r="AZ93" s="409"/>
      <c r="BA93" s="409"/>
      <c r="BB93" s="409"/>
      <c r="BC93" s="409"/>
      <c r="BD93" s="409"/>
      <c r="BE93" s="409"/>
      <c r="BF93" s="382" t="s">
        <v>521</v>
      </c>
      <c r="BG93" s="382" t="s">
        <v>521</v>
      </c>
      <c r="BH93" s="382" t="s">
        <v>521</v>
      </c>
      <c r="BI93" s="382" t="s">
        <v>521</v>
      </c>
      <c r="BJ93" s="382" t="s">
        <v>521</v>
      </c>
      <c r="BK93" s="382" t="s">
        <v>521</v>
      </c>
      <c r="BL93" s="382" t="s">
        <v>521</v>
      </c>
      <c r="BM93" s="382" t="s">
        <v>521</v>
      </c>
      <c r="BN93" s="382" t="s">
        <v>521</v>
      </c>
      <c r="BO93" s="382" t="s">
        <v>521</v>
      </c>
      <c r="BP93" s="382" t="s">
        <v>521</v>
      </c>
      <c r="BQ93" s="382">
        <v>16.940545955772727</v>
      </c>
      <c r="BR93" s="382">
        <v>148.91733866556089</v>
      </c>
      <c r="BS93" s="382">
        <v>143.85412798989623</v>
      </c>
      <c r="BT93" s="382">
        <v>481.19793530399909</v>
      </c>
      <c r="BU93" s="382">
        <v>1005.092271020934</v>
      </c>
      <c r="BV93" s="382">
        <v>1211.9989359982985</v>
      </c>
      <c r="BW93" s="382">
        <v>1394.3737450802528</v>
      </c>
      <c r="BX93" s="382">
        <v>2125.8470761248059</v>
      </c>
      <c r="BY93" s="382">
        <v>2543.6281231245621</v>
      </c>
      <c r="BZ93" s="382">
        <v>2857.5911516876681</v>
      </c>
      <c r="CA93" s="382">
        <v>3689.5226474309848</v>
      </c>
      <c r="CB93" s="382">
        <v>4602.6556324318926</v>
      </c>
      <c r="CC93" s="382">
        <v>5387.3766694540327</v>
      </c>
      <c r="CD93" s="382">
        <v>5855.9980984794502</v>
      </c>
      <c r="CE93" s="382">
        <v>6140.7008105659861</v>
      </c>
      <c r="CF93" s="383">
        <v>6671.3269079544207</v>
      </c>
    </row>
    <row r="94" spans="1:84" ht="27" customHeight="1">
      <c r="A94" s="400"/>
      <c r="B94" s="330" t="s">
        <v>479</v>
      </c>
      <c r="C94" s="402"/>
      <c r="D94" s="402"/>
      <c r="E94" s="402"/>
      <c r="F94" s="402"/>
      <c r="G94" s="402"/>
      <c r="H94" s="402"/>
      <c r="I94" s="402"/>
      <c r="J94" s="402"/>
      <c r="K94" s="402"/>
      <c r="L94" s="402"/>
      <c r="M94" s="402"/>
      <c r="N94" s="402"/>
      <c r="O94" s="402"/>
      <c r="P94" s="402"/>
      <c r="Q94" s="402"/>
      <c r="R94" s="402"/>
      <c r="S94" s="402"/>
      <c r="T94" s="402"/>
      <c r="U94" s="402"/>
      <c r="V94" s="402"/>
      <c r="W94" s="402"/>
      <c r="X94" s="402"/>
      <c r="Y94" s="402"/>
      <c r="Z94" s="402"/>
      <c r="AA94" s="402"/>
      <c r="AB94" s="402"/>
      <c r="AC94" s="402"/>
      <c r="AD94" s="402"/>
      <c r="AE94" s="402"/>
      <c r="AF94" s="402"/>
      <c r="AG94" s="402"/>
      <c r="AH94" s="402"/>
      <c r="AI94" s="402"/>
      <c r="AJ94" s="402"/>
      <c r="AK94" s="402"/>
      <c r="AL94" s="402"/>
      <c r="AM94" s="402"/>
      <c r="AN94" s="402"/>
      <c r="AO94" s="402"/>
      <c r="AP94" s="402"/>
      <c r="AQ94" s="402"/>
      <c r="AR94" s="402"/>
      <c r="AS94" s="402"/>
      <c r="AT94" s="402"/>
      <c r="AU94" s="402"/>
      <c r="AV94" s="402"/>
      <c r="AW94" s="402"/>
      <c r="AX94" s="402"/>
      <c r="AY94" s="402"/>
      <c r="AZ94" s="402"/>
      <c r="BA94" s="402"/>
      <c r="BB94" s="402"/>
      <c r="BC94" s="402"/>
      <c r="BD94" s="402"/>
      <c r="BE94" s="402"/>
      <c r="BF94" s="378">
        <v>243.04846101513661</v>
      </c>
      <c r="BG94" s="378">
        <v>248.75806594875755</v>
      </c>
      <c r="BH94" s="378">
        <v>176.56860415728315</v>
      </c>
      <c r="BI94" s="378">
        <v>177.29171511489182</v>
      </c>
      <c r="BJ94" s="378">
        <v>182.40721550491716</v>
      </c>
      <c r="BK94" s="378">
        <v>264.98523745328777</v>
      </c>
      <c r="BL94" s="378">
        <v>223.82899119316525</v>
      </c>
      <c r="BM94" s="378">
        <v>230.58276955098785</v>
      </c>
      <c r="BN94" s="378">
        <v>210.26542769624035</v>
      </c>
      <c r="BO94" s="378">
        <v>206.13977913009847</v>
      </c>
      <c r="BP94" s="378">
        <v>190.75327437809528</v>
      </c>
      <c r="BQ94" s="378">
        <v>169.80637388292638</v>
      </c>
      <c r="BR94" s="378">
        <v>160.54888694651524</v>
      </c>
      <c r="BS94" s="378">
        <v>147.83522755799973</v>
      </c>
      <c r="BT94" s="378">
        <v>136.03365951549168</v>
      </c>
      <c r="BU94" s="378">
        <v>117.09368424771073</v>
      </c>
      <c r="BV94" s="378">
        <v>104.9800719501998</v>
      </c>
      <c r="BW94" s="378">
        <v>94.990582244152506</v>
      </c>
      <c r="BX94" s="378">
        <v>80.720752071336548</v>
      </c>
      <c r="BY94" s="378">
        <v>70.467057812616332</v>
      </c>
      <c r="BZ94" s="378">
        <v>61.832744555132003</v>
      </c>
      <c r="CA94" s="378">
        <v>56.616059944196053</v>
      </c>
      <c r="CB94" s="378">
        <v>50.525333291115658</v>
      </c>
      <c r="CC94" s="378">
        <v>43.97344665189663</v>
      </c>
      <c r="CD94" s="378">
        <v>36.493232804278605</v>
      </c>
      <c r="CE94" s="378">
        <v>28.933837700772116</v>
      </c>
      <c r="CF94" s="379">
        <v>21.329532043879546</v>
      </c>
    </row>
    <row r="95" spans="1:84" ht="15.6">
      <c r="A95" s="408"/>
      <c r="B95" s="300" t="s">
        <v>295</v>
      </c>
      <c r="C95" s="402"/>
      <c r="D95" s="402"/>
      <c r="E95" s="402"/>
      <c r="F95" s="402"/>
      <c r="G95" s="402"/>
      <c r="H95" s="402"/>
      <c r="I95" s="402"/>
      <c r="J95" s="402"/>
      <c r="K95" s="402"/>
      <c r="L95" s="402"/>
      <c r="M95" s="402"/>
      <c r="N95" s="402"/>
      <c r="O95" s="402"/>
      <c r="P95" s="402"/>
      <c r="Q95" s="402"/>
      <c r="R95" s="402"/>
      <c r="S95" s="402"/>
      <c r="T95" s="402"/>
      <c r="U95" s="402"/>
      <c r="V95" s="402"/>
      <c r="W95" s="402"/>
      <c r="X95" s="402"/>
      <c r="Y95" s="402"/>
      <c r="Z95" s="402"/>
      <c r="AA95" s="402"/>
      <c r="AB95" s="402"/>
      <c r="AC95" s="402"/>
      <c r="AD95" s="402"/>
      <c r="AE95" s="402"/>
      <c r="AF95" s="402"/>
      <c r="AG95" s="402"/>
      <c r="AH95" s="402"/>
      <c r="AI95" s="402"/>
      <c r="AJ95" s="402"/>
      <c r="AK95" s="402"/>
      <c r="AL95" s="402"/>
      <c r="AM95" s="402"/>
      <c r="AN95" s="402"/>
      <c r="AO95" s="402"/>
      <c r="AP95" s="402"/>
      <c r="AQ95" s="402"/>
      <c r="AR95" s="402"/>
      <c r="AS95" s="402"/>
      <c r="AT95" s="402"/>
      <c r="AU95" s="402"/>
      <c r="AV95" s="402"/>
      <c r="AW95" s="402"/>
      <c r="AX95" s="402"/>
      <c r="AY95" s="402"/>
      <c r="AZ95" s="402"/>
      <c r="BA95" s="402"/>
      <c r="BB95" s="402"/>
      <c r="BC95" s="402"/>
      <c r="BD95" s="402"/>
      <c r="BE95" s="402"/>
      <c r="BF95" s="378">
        <v>0</v>
      </c>
      <c r="BG95" s="378">
        <v>0</v>
      </c>
      <c r="BH95" s="378">
        <v>0</v>
      </c>
      <c r="BI95" s="378">
        <v>0</v>
      </c>
      <c r="BJ95" s="378">
        <v>0</v>
      </c>
      <c r="BK95" s="378">
        <v>0</v>
      </c>
      <c r="BL95" s="378">
        <v>0</v>
      </c>
      <c r="BM95" s="378">
        <v>0</v>
      </c>
      <c r="BN95" s="378">
        <v>0</v>
      </c>
      <c r="BO95" s="378">
        <v>0</v>
      </c>
      <c r="BP95" s="378">
        <v>0</v>
      </c>
      <c r="BQ95" s="378">
        <v>0</v>
      </c>
      <c r="BR95" s="378">
        <v>0</v>
      </c>
      <c r="BS95" s="378">
        <v>0</v>
      </c>
      <c r="BT95" s="378">
        <v>0</v>
      </c>
      <c r="BU95" s="378">
        <v>0</v>
      </c>
      <c r="BV95" s="378">
        <v>0</v>
      </c>
      <c r="BW95" s="378">
        <v>0</v>
      </c>
      <c r="BX95" s="378">
        <v>0</v>
      </c>
      <c r="BY95" s="378">
        <v>0</v>
      </c>
      <c r="BZ95" s="378">
        <v>0</v>
      </c>
      <c r="CA95" s="378">
        <v>0</v>
      </c>
      <c r="CB95" s="378">
        <v>0</v>
      </c>
      <c r="CC95" s="378">
        <v>0</v>
      </c>
      <c r="CD95" s="378">
        <v>0</v>
      </c>
      <c r="CE95" s="378">
        <v>0</v>
      </c>
      <c r="CF95" s="379">
        <v>0</v>
      </c>
    </row>
    <row r="96" spans="1:84" ht="15.6">
      <c r="A96" s="408"/>
      <c r="B96" s="404" t="s">
        <v>313</v>
      </c>
      <c r="C96" s="402"/>
      <c r="D96" s="402"/>
      <c r="E96" s="402"/>
      <c r="F96" s="402"/>
      <c r="G96" s="402"/>
      <c r="H96" s="402"/>
      <c r="I96" s="402"/>
      <c r="J96" s="402"/>
      <c r="K96" s="402"/>
      <c r="L96" s="402"/>
      <c r="M96" s="402"/>
      <c r="N96" s="402"/>
      <c r="O96" s="402"/>
      <c r="P96" s="402"/>
      <c r="Q96" s="402"/>
      <c r="R96" s="402"/>
      <c r="S96" s="402"/>
      <c r="T96" s="402"/>
      <c r="U96" s="402"/>
      <c r="V96" s="402"/>
      <c r="W96" s="402"/>
      <c r="X96" s="402"/>
      <c r="Y96" s="402"/>
      <c r="Z96" s="402"/>
      <c r="AA96" s="402"/>
      <c r="AB96" s="402"/>
      <c r="AC96" s="402"/>
      <c r="AD96" s="402"/>
      <c r="AE96" s="402"/>
      <c r="AF96" s="402"/>
      <c r="AG96" s="402"/>
      <c r="AH96" s="402"/>
      <c r="AI96" s="402"/>
      <c r="AJ96" s="402"/>
      <c r="AK96" s="402"/>
      <c r="AL96" s="402"/>
      <c r="AM96" s="402"/>
      <c r="AN96" s="402"/>
      <c r="AO96" s="402"/>
      <c r="AP96" s="402"/>
      <c r="AQ96" s="402"/>
      <c r="AR96" s="402"/>
      <c r="AS96" s="402"/>
      <c r="AT96" s="402"/>
      <c r="AU96" s="402"/>
      <c r="AV96" s="402"/>
      <c r="AW96" s="402"/>
      <c r="AX96" s="402"/>
      <c r="AY96" s="402"/>
      <c r="AZ96" s="402"/>
      <c r="BA96" s="402"/>
      <c r="BB96" s="402"/>
      <c r="BC96" s="402"/>
      <c r="BD96" s="402"/>
      <c r="BE96" s="402"/>
      <c r="BF96" s="378">
        <v>243.04846101513661</v>
      </c>
      <c r="BG96" s="378">
        <v>248.75806594875755</v>
      </c>
      <c r="BH96" s="378">
        <v>176.56860415728315</v>
      </c>
      <c r="BI96" s="378">
        <v>177.29171511489182</v>
      </c>
      <c r="BJ96" s="378">
        <v>182.40721550491716</v>
      </c>
      <c r="BK96" s="378">
        <v>264.98523745328777</v>
      </c>
      <c r="BL96" s="378">
        <v>223.82899119316525</v>
      </c>
      <c r="BM96" s="378">
        <v>230.58276955098785</v>
      </c>
      <c r="BN96" s="378">
        <v>210.26542769624035</v>
      </c>
      <c r="BO96" s="378">
        <v>206.13977913009847</v>
      </c>
      <c r="BP96" s="378">
        <v>190.75327437809528</v>
      </c>
      <c r="BQ96" s="378">
        <v>169.80637388292638</v>
      </c>
      <c r="BR96" s="378">
        <v>160.54888694651524</v>
      </c>
      <c r="BS96" s="378">
        <v>147.83522755799973</v>
      </c>
      <c r="BT96" s="378">
        <v>136.03365951549168</v>
      </c>
      <c r="BU96" s="378">
        <v>117.09368424771073</v>
      </c>
      <c r="BV96" s="378">
        <v>104.9800719501998</v>
      </c>
      <c r="BW96" s="378">
        <v>94.990582244152506</v>
      </c>
      <c r="BX96" s="378">
        <v>80.720752071336548</v>
      </c>
      <c r="BY96" s="378">
        <v>70.467057812616332</v>
      </c>
      <c r="BZ96" s="378">
        <v>61.832744555132003</v>
      </c>
      <c r="CA96" s="378">
        <v>56.616059944196053</v>
      </c>
      <c r="CB96" s="378">
        <v>50.525333291115658</v>
      </c>
      <c r="CC96" s="378">
        <v>43.97344665189663</v>
      </c>
      <c r="CD96" s="378">
        <v>36.493232804278605</v>
      </c>
      <c r="CE96" s="378">
        <v>28.933837700772116</v>
      </c>
      <c r="CF96" s="379">
        <v>21.329532043879546</v>
      </c>
    </row>
    <row r="97" spans="1:84" ht="15.6">
      <c r="A97" s="408"/>
      <c r="B97" s="300" t="s">
        <v>314</v>
      </c>
      <c r="C97" s="402"/>
      <c r="D97" s="402"/>
      <c r="E97" s="402"/>
      <c r="F97" s="402"/>
      <c r="G97" s="402"/>
      <c r="H97" s="402"/>
      <c r="I97" s="402"/>
      <c r="J97" s="402"/>
      <c r="K97" s="402"/>
      <c r="L97" s="402"/>
      <c r="M97" s="402"/>
      <c r="N97" s="402"/>
      <c r="O97" s="402"/>
      <c r="P97" s="402"/>
      <c r="Q97" s="402"/>
      <c r="R97" s="402"/>
      <c r="S97" s="402"/>
      <c r="T97" s="402"/>
      <c r="U97" s="402"/>
      <c r="V97" s="402"/>
      <c r="W97" s="402"/>
      <c r="X97" s="402"/>
      <c r="Y97" s="402"/>
      <c r="Z97" s="402"/>
      <c r="AA97" s="402"/>
      <c r="AB97" s="402"/>
      <c r="AC97" s="402"/>
      <c r="AD97" s="402"/>
      <c r="AE97" s="402"/>
      <c r="AF97" s="402"/>
      <c r="AG97" s="402"/>
      <c r="AH97" s="402"/>
      <c r="AI97" s="402"/>
      <c r="AJ97" s="402"/>
      <c r="AK97" s="402"/>
      <c r="AL97" s="402"/>
      <c r="AM97" s="402"/>
      <c r="AN97" s="402"/>
      <c r="AO97" s="402"/>
      <c r="AP97" s="402"/>
      <c r="AQ97" s="402"/>
      <c r="AR97" s="402"/>
      <c r="AS97" s="402"/>
      <c r="AT97" s="402"/>
      <c r="AU97" s="402"/>
      <c r="AV97" s="402"/>
      <c r="AW97" s="402"/>
      <c r="AX97" s="402"/>
      <c r="AY97" s="402"/>
      <c r="AZ97" s="402"/>
      <c r="BA97" s="402"/>
      <c r="BB97" s="402"/>
      <c r="BC97" s="402"/>
      <c r="BD97" s="402"/>
      <c r="BE97" s="402"/>
      <c r="BF97" s="378">
        <v>0</v>
      </c>
      <c r="BG97" s="378">
        <v>0</v>
      </c>
      <c r="BH97" s="378">
        <v>0</v>
      </c>
      <c r="BI97" s="378">
        <v>0</v>
      </c>
      <c r="BJ97" s="378">
        <v>0</v>
      </c>
      <c r="BK97" s="378">
        <v>0</v>
      </c>
      <c r="BL97" s="378">
        <v>0</v>
      </c>
      <c r="BM97" s="378">
        <v>0</v>
      </c>
      <c r="BN97" s="378">
        <v>0</v>
      </c>
      <c r="BO97" s="378">
        <v>0</v>
      </c>
      <c r="BP97" s="378">
        <v>0</v>
      </c>
      <c r="BQ97" s="378">
        <v>0</v>
      </c>
      <c r="BR97" s="378">
        <v>0</v>
      </c>
      <c r="BS97" s="378">
        <v>0</v>
      </c>
      <c r="BT97" s="378">
        <v>0</v>
      </c>
      <c r="BU97" s="378">
        <v>0</v>
      </c>
      <c r="BV97" s="378">
        <v>0</v>
      </c>
      <c r="BW97" s="378">
        <v>0</v>
      </c>
      <c r="BX97" s="378">
        <v>0</v>
      </c>
      <c r="BY97" s="378">
        <v>0</v>
      </c>
      <c r="BZ97" s="378">
        <v>0</v>
      </c>
      <c r="CA97" s="378">
        <v>0</v>
      </c>
      <c r="CB97" s="378">
        <v>0</v>
      </c>
      <c r="CC97" s="378">
        <v>0</v>
      </c>
      <c r="CD97" s="378">
        <v>0</v>
      </c>
      <c r="CE97" s="378">
        <v>0</v>
      </c>
      <c r="CF97" s="379">
        <v>0</v>
      </c>
    </row>
    <row r="98" spans="1:84" ht="27" customHeight="1">
      <c r="A98" s="408"/>
      <c r="B98" s="330" t="s">
        <v>482</v>
      </c>
      <c r="C98" s="402"/>
      <c r="D98" s="402"/>
      <c r="E98" s="402"/>
      <c r="F98" s="402"/>
      <c r="G98" s="402"/>
      <c r="H98" s="402"/>
      <c r="I98" s="402"/>
      <c r="J98" s="402"/>
      <c r="K98" s="402"/>
      <c r="L98" s="402"/>
      <c r="M98" s="402"/>
      <c r="N98" s="402"/>
      <c r="O98" s="402"/>
      <c r="P98" s="402"/>
      <c r="Q98" s="402"/>
      <c r="R98" s="402"/>
      <c r="S98" s="402"/>
      <c r="T98" s="402"/>
      <c r="U98" s="402"/>
      <c r="V98" s="402"/>
      <c r="W98" s="402"/>
      <c r="X98" s="402"/>
      <c r="Y98" s="402"/>
      <c r="Z98" s="402"/>
      <c r="AA98" s="402"/>
      <c r="AB98" s="402"/>
      <c r="AC98" s="402"/>
      <c r="AD98" s="402"/>
      <c r="AE98" s="402"/>
      <c r="AF98" s="402"/>
      <c r="AG98" s="402"/>
      <c r="AH98" s="402"/>
      <c r="AI98" s="402"/>
      <c r="AJ98" s="402"/>
      <c r="AK98" s="402"/>
      <c r="AL98" s="402"/>
      <c r="AM98" s="402"/>
      <c r="AN98" s="402"/>
      <c r="AO98" s="402"/>
      <c r="AP98" s="402"/>
      <c r="AQ98" s="402"/>
      <c r="AR98" s="402"/>
      <c r="AS98" s="402"/>
      <c r="AT98" s="402"/>
      <c r="AU98" s="402"/>
      <c r="AV98" s="402"/>
      <c r="AW98" s="402"/>
      <c r="AX98" s="402"/>
      <c r="AY98" s="402"/>
      <c r="AZ98" s="402"/>
      <c r="BA98" s="402"/>
      <c r="BB98" s="402"/>
      <c r="BC98" s="402"/>
      <c r="BD98" s="402"/>
      <c r="BE98" s="402"/>
      <c r="BF98" s="374">
        <v>531.22996592811967</v>
      </c>
      <c r="BG98" s="374">
        <v>498.87687771491869</v>
      </c>
      <c r="BH98" s="374">
        <v>514.80761102846213</v>
      </c>
      <c r="BI98" s="374">
        <v>540.65956146965823</v>
      </c>
      <c r="BJ98" s="374">
        <v>519.14841719163064</v>
      </c>
      <c r="BK98" s="374">
        <v>540.26604899121105</v>
      </c>
      <c r="BL98" s="374">
        <v>654.12488932342546</v>
      </c>
      <c r="BM98" s="374">
        <v>681.04378608728609</v>
      </c>
      <c r="BN98" s="374">
        <v>672.22602773184167</v>
      </c>
      <c r="BO98" s="374">
        <v>672.5452288527872</v>
      </c>
      <c r="BP98" s="374">
        <v>691.95523532555831</v>
      </c>
      <c r="BQ98" s="374">
        <v>694.8132846562745</v>
      </c>
      <c r="BR98" s="374">
        <v>738.68224263865386</v>
      </c>
      <c r="BS98" s="374">
        <v>749.03600483439152</v>
      </c>
      <c r="BT98" s="374">
        <v>679.78174356181319</v>
      </c>
      <c r="BU98" s="374">
        <v>671.34778199076527</v>
      </c>
      <c r="BV98" s="374">
        <v>658.93725263010072</v>
      </c>
      <c r="BW98" s="374">
        <v>638.67684344989959</v>
      </c>
      <c r="BX98" s="374">
        <v>574.66575238534381</v>
      </c>
      <c r="BY98" s="374">
        <v>577.60449625147373</v>
      </c>
      <c r="BZ98" s="374">
        <v>543.81185604564519</v>
      </c>
      <c r="CA98" s="374">
        <v>542.91770301364988</v>
      </c>
      <c r="CB98" s="374">
        <v>561.55734729067535</v>
      </c>
      <c r="CC98" s="374">
        <v>556.61734166356121</v>
      </c>
      <c r="CD98" s="374">
        <v>537.8221703720443</v>
      </c>
      <c r="CE98" s="374">
        <v>513.51815226164558</v>
      </c>
      <c r="CF98" s="375">
        <v>493.23062733483977</v>
      </c>
    </row>
    <row r="99" spans="1:84" ht="15.6">
      <c r="A99" s="408"/>
      <c r="B99" s="404" t="s">
        <v>483</v>
      </c>
      <c r="C99" s="402"/>
      <c r="D99" s="402"/>
      <c r="E99" s="402"/>
      <c r="F99" s="402"/>
      <c r="G99" s="402"/>
      <c r="H99" s="402"/>
      <c r="I99" s="402"/>
      <c r="J99" s="402"/>
      <c r="K99" s="402"/>
      <c r="L99" s="402"/>
      <c r="M99" s="402"/>
      <c r="N99" s="402"/>
      <c r="O99" s="402"/>
      <c r="P99" s="402"/>
      <c r="Q99" s="402"/>
      <c r="R99" s="402"/>
      <c r="S99" s="402"/>
      <c r="T99" s="402"/>
      <c r="U99" s="402"/>
      <c r="V99" s="402"/>
      <c r="W99" s="402"/>
      <c r="X99" s="402"/>
      <c r="Y99" s="402"/>
      <c r="Z99" s="402"/>
      <c r="AA99" s="402"/>
      <c r="AB99" s="402"/>
      <c r="AC99" s="402"/>
      <c r="AD99" s="402"/>
      <c r="AE99" s="402"/>
      <c r="AF99" s="402"/>
      <c r="AG99" s="402"/>
      <c r="AH99" s="402"/>
      <c r="AI99" s="402"/>
      <c r="AJ99" s="402"/>
      <c r="AK99" s="402"/>
      <c r="AL99" s="402"/>
      <c r="AM99" s="402"/>
      <c r="AN99" s="402"/>
      <c r="AO99" s="402"/>
      <c r="AP99" s="402"/>
      <c r="AQ99" s="402"/>
      <c r="AR99" s="402"/>
      <c r="AS99" s="402"/>
      <c r="AT99" s="402"/>
      <c r="AU99" s="402"/>
      <c r="AV99" s="402"/>
      <c r="AW99" s="402"/>
      <c r="AX99" s="402"/>
      <c r="AY99" s="402"/>
      <c r="AZ99" s="402"/>
      <c r="BA99" s="402"/>
      <c r="BB99" s="402"/>
      <c r="BC99" s="402"/>
      <c r="BD99" s="402"/>
      <c r="BE99" s="402"/>
      <c r="BF99" s="374">
        <v>72.930166672535819</v>
      </c>
      <c r="BG99" s="374">
        <v>68.991429210391843</v>
      </c>
      <c r="BH99" s="374">
        <v>64.247735714451551</v>
      </c>
      <c r="BI99" s="374">
        <v>53.928350538624116</v>
      </c>
      <c r="BJ99" s="374">
        <v>51.070318520405301</v>
      </c>
      <c r="BK99" s="374">
        <v>47.796152582321156</v>
      </c>
      <c r="BL99" s="374">
        <v>49.184427006762142</v>
      </c>
      <c r="BM99" s="374">
        <v>48.019485224124622</v>
      </c>
      <c r="BN99" s="374">
        <v>44.904841186348712</v>
      </c>
      <c r="BO99" s="374">
        <v>42.728164647207379</v>
      </c>
      <c r="BP99" s="374">
        <v>40.716914778136847</v>
      </c>
      <c r="BQ99" s="374">
        <v>37.754484940604186</v>
      </c>
      <c r="BR99" s="374">
        <v>35.664749690789833</v>
      </c>
      <c r="BS99" s="374">
        <v>33.349292463835305</v>
      </c>
      <c r="BT99" s="374">
        <v>30.752519434012029</v>
      </c>
      <c r="BU99" s="374">
        <v>28.274682865836191</v>
      </c>
      <c r="BV99" s="374">
        <v>25.927756035266764</v>
      </c>
      <c r="BW99" s="374">
        <v>23.726612807789614</v>
      </c>
      <c r="BX99" s="374">
        <v>18.04444295329688</v>
      </c>
      <c r="BY99" s="374">
        <v>16.952272832066704</v>
      </c>
      <c r="BZ99" s="374">
        <v>14.83914366021309</v>
      </c>
      <c r="CA99" s="374">
        <v>13.646056285393087</v>
      </c>
      <c r="CB99" s="374">
        <v>13.706134808313021</v>
      </c>
      <c r="CC99" s="374">
        <v>12.732660145401647</v>
      </c>
      <c r="CD99" s="374">
        <v>11.693012076615231</v>
      </c>
      <c r="CE99" s="374">
        <v>10.748089770498213</v>
      </c>
      <c r="CF99" s="375">
        <v>9.8140228761897195</v>
      </c>
    </row>
    <row r="100" spans="1:84" ht="15.6">
      <c r="A100" s="408"/>
      <c r="B100" s="404" t="s">
        <v>484</v>
      </c>
      <c r="C100" s="402"/>
      <c r="D100" s="402"/>
      <c r="E100" s="402"/>
      <c r="F100" s="402"/>
      <c r="G100" s="402"/>
      <c r="H100" s="402"/>
      <c r="I100" s="402"/>
      <c r="J100" s="402"/>
      <c r="K100" s="402"/>
      <c r="L100" s="402"/>
      <c r="M100" s="402"/>
      <c r="N100" s="402"/>
      <c r="O100" s="402"/>
      <c r="P100" s="402"/>
      <c r="Q100" s="402"/>
      <c r="R100" s="402"/>
      <c r="S100" s="402"/>
      <c r="T100" s="402"/>
      <c r="U100" s="402"/>
      <c r="V100" s="402"/>
      <c r="W100" s="402"/>
      <c r="X100" s="402"/>
      <c r="Y100" s="402"/>
      <c r="Z100" s="402"/>
      <c r="AA100" s="402"/>
      <c r="AB100" s="402"/>
      <c r="AC100" s="402"/>
      <c r="AD100" s="402"/>
      <c r="AE100" s="402"/>
      <c r="AF100" s="402"/>
      <c r="AG100" s="402"/>
      <c r="AH100" s="402"/>
      <c r="AI100" s="402"/>
      <c r="AJ100" s="402"/>
      <c r="AK100" s="402"/>
      <c r="AL100" s="402"/>
      <c r="AM100" s="402"/>
      <c r="AN100" s="402"/>
      <c r="AO100" s="402"/>
      <c r="AP100" s="402"/>
      <c r="AQ100" s="402"/>
      <c r="AR100" s="402"/>
      <c r="AS100" s="402"/>
      <c r="AT100" s="402"/>
      <c r="AU100" s="402"/>
      <c r="AV100" s="402"/>
      <c r="AW100" s="402"/>
      <c r="AX100" s="402"/>
      <c r="AY100" s="402"/>
      <c r="AZ100" s="402"/>
      <c r="BA100" s="402"/>
      <c r="BB100" s="402"/>
      <c r="BC100" s="402"/>
      <c r="BD100" s="402"/>
      <c r="BE100" s="402"/>
      <c r="BF100" s="374">
        <v>425.08481254287989</v>
      </c>
      <c r="BG100" s="374">
        <v>398.01712467527682</v>
      </c>
      <c r="BH100" s="374">
        <v>417.53682550568681</v>
      </c>
      <c r="BI100" s="374">
        <v>414.26685436806207</v>
      </c>
      <c r="BJ100" s="374">
        <v>418.53258918803186</v>
      </c>
      <c r="BK100" s="374">
        <v>451.83892220800851</v>
      </c>
      <c r="BL100" s="374">
        <v>551.96659155404734</v>
      </c>
      <c r="BM100" s="374">
        <v>573.44682347111632</v>
      </c>
      <c r="BN100" s="374">
        <v>561.622582900098</v>
      </c>
      <c r="BO100" s="374">
        <v>565.61115007653882</v>
      </c>
      <c r="BP100" s="374">
        <v>582.55177937214455</v>
      </c>
      <c r="BQ100" s="374">
        <v>585.41182331583479</v>
      </c>
      <c r="BR100" s="374">
        <v>596.43900668433275</v>
      </c>
      <c r="BS100" s="374">
        <v>600.19519165163024</v>
      </c>
      <c r="BT100" s="374">
        <v>544.16895095591553</v>
      </c>
      <c r="BU100" s="374">
        <v>532.05278535149591</v>
      </c>
      <c r="BV100" s="374">
        <v>528.99980040116395</v>
      </c>
      <c r="BW100" s="374">
        <v>513.52768371710135</v>
      </c>
      <c r="BX100" s="374">
        <v>471.41278402882153</v>
      </c>
      <c r="BY100" s="374">
        <v>471.88756455560889</v>
      </c>
      <c r="BZ100" s="374">
        <v>446.34558501045046</v>
      </c>
      <c r="CA100" s="374">
        <v>451.30121525821124</v>
      </c>
      <c r="CB100" s="374">
        <v>467.34734447560345</v>
      </c>
      <c r="CC100" s="374">
        <v>464.84127549449505</v>
      </c>
      <c r="CD100" s="374">
        <v>449.3684700875362</v>
      </c>
      <c r="CE100" s="374">
        <v>428.54656259556992</v>
      </c>
      <c r="CF100" s="375">
        <v>411.68124470350665</v>
      </c>
    </row>
    <row r="101" spans="1:84" ht="15.6">
      <c r="A101" s="408"/>
      <c r="B101" s="404" t="s">
        <v>485</v>
      </c>
      <c r="C101" s="402"/>
      <c r="D101" s="402"/>
      <c r="E101" s="402"/>
      <c r="F101" s="402"/>
      <c r="G101" s="402"/>
      <c r="H101" s="402"/>
      <c r="I101" s="402"/>
      <c r="J101" s="402"/>
      <c r="K101" s="402"/>
      <c r="L101" s="402"/>
      <c r="M101" s="402"/>
      <c r="N101" s="402"/>
      <c r="O101" s="402"/>
      <c r="P101" s="402"/>
      <c r="Q101" s="402"/>
      <c r="R101" s="402"/>
      <c r="S101" s="402"/>
      <c r="T101" s="402"/>
      <c r="U101" s="402"/>
      <c r="V101" s="402"/>
      <c r="W101" s="402"/>
      <c r="X101" s="402"/>
      <c r="Y101" s="402"/>
      <c r="Z101" s="402"/>
      <c r="AA101" s="402"/>
      <c r="AB101" s="402"/>
      <c r="AC101" s="402"/>
      <c r="AD101" s="402"/>
      <c r="AE101" s="402"/>
      <c r="AF101" s="402"/>
      <c r="AG101" s="402"/>
      <c r="AH101" s="402"/>
      <c r="AI101" s="402"/>
      <c r="AJ101" s="402"/>
      <c r="AK101" s="402"/>
      <c r="AL101" s="402"/>
      <c r="AM101" s="402"/>
      <c r="AN101" s="402"/>
      <c r="AO101" s="402"/>
      <c r="AP101" s="402"/>
      <c r="AQ101" s="402"/>
      <c r="AR101" s="402"/>
      <c r="AS101" s="402"/>
      <c r="AT101" s="402"/>
      <c r="AU101" s="402"/>
      <c r="AV101" s="402"/>
      <c r="AW101" s="402"/>
      <c r="AX101" s="402"/>
      <c r="AY101" s="402"/>
      <c r="AZ101" s="402"/>
      <c r="BA101" s="402"/>
      <c r="BB101" s="402"/>
      <c r="BC101" s="402"/>
      <c r="BD101" s="402"/>
      <c r="BE101" s="402"/>
      <c r="BF101" s="374">
        <v>0</v>
      </c>
      <c r="BG101" s="374">
        <v>0</v>
      </c>
      <c r="BH101" s="374">
        <v>0</v>
      </c>
      <c r="BI101" s="374">
        <v>0</v>
      </c>
      <c r="BJ101" s="374">
        <v>0</v>
      </c>
      <c r="BK101" s="374">
        <v>0</v>
      </c>
      <c r="BL101" s="374">
        <v>7.8765228967977787</v>
      </c>
      <c r="BM101" s="374">
        <v>9.9287466236996416</v>
      </c>
      <c r="BN101" s="374">
        <v>12.80032751117311</v>
      </c>
      <c r="BO101" s="374">
        <v>12.939215600587922</v>
      </c>
      <c r="BP101" s="374">
        <v>12.564711526279794</v>
      </c>
      <c r="BQ101" s="374">
        <v>12.077739945176152</v>
      </c>
      <c r="BR101" s="374">
        <v>48.591238108837004</v>
      </c>
      <c r="BS101" s="374">
        <v>56.293787166594932</v>
      </c>
      <c r="BT101" s="374">
        <v>51.882209760736245</v>
      </c>
      <c r="BU101" s="374">
        <v>60.175813707811244</v>
      </c>
      <c r="BV101" s="374">
        <v>49.726183524948972</v>
      </c>
      <c r="BW101" s="374">
        <v>51.956872604882619</v>
      </c>
      <c r="BX101" s="374">
        <v>47.029659886353237</v>
      </c>
      <c r="BY101" s="374">
        <v>47.46418923830867</v>
      </c>
      <c r="BZ101" s="374">
        <v>44.908003747480528</v>
      </c>
      <c r="CA101" s="374">
        <v>44.174649658969237</v>
      </c>
      <c r="CB101" s="374">
        <v>43.395243306489895</v>
      </c>
      <c r="CC101" s="374">
        <v>42.640967537129221</v>
      </c>
      <c r="CD101" s="374">
        <v>41.735004372564525</v>
      </c>
      <c r="CE101" s="374">
        <v>40.743609090392276</v>
      </c>
      <c r="CF101" s="375">
        <v>39.745435436491938</v>
      </c>
    </row>
    <row r="102" spans="1:84" ht="15.6">
      <c r="A102" s="410"/>
      <c r="B102" s="404" t="s">
        <v>487</v>
      </c>
      <c r="C102" s="328"/>
      <c r="D102" s="328"/>
      <c r="E102" s="328"/>
      <c r="F102" s="328"/>
      <c r="G102" s="328"/>
      <c r="H102" s="328"/>
      <c r="I102" s="328"/>
      <c r="J102" s="328"/>
      <c r="K102" s="328"/>
      <c r="L102" s="328"/>
      <c r="M102" s="328"/>
      <c r="N102" s="328"/>
      <c r="O102" s="328"/>
      <c r="P102" s="328"/>
      <c r="Q102" s="328"/>
      <c r="R102" s="328"/>
      <c r="S102" s="328"/>
      <c r="T102" s="328"/>
      <c r="U102" s="328"/>
      <c r="V102" s="328"/>
      <c r="W102" s="328"/>
      <c r="X102" s="328"/>
      <c r="Y102" s="328"/>
      <c r="Z102" s="328"/>
      <c r="AA102" s="328"/>
      <c r="AB102" s="328"/>
      <c r="AC102" s="328"/>
      <c r="AD102" s="328"/>
      <c r="AE102" s="328"/>
      <c r="AF102" s="328"/>
      <c r="AG102" s="328"/>
      <c r="AH102" s="328"/>
      <c r="AI102" s="328"/>
      <c r="AJ102" s="328"/>
      <c r="AK102" s="328"/>
      <c r="AL102" s="328"/>
      <c r="AM102" s="328"/>
      <c r="AN102" s="328"/>
      <c r="AO102" s="328"/>
      <c r="AP102" s="328"/>
      <c r="AQ102" s="328"/>
      <c r="AR102" s="328"/>
      <c r="AS102" s="328"/>
      <c r="AT102" s="328"/>
      <c r="AU102" s="328"/>
      <c r="AV102" s="328"/>
      <c r="AW102" s="328"/>
      <c r="AX102" s="328"/>
      <c r="AY102" s="328"/>
      <c r="AZ102" s="328"/>
      <c r="BA102" s="328"/>
      <c r="BB102" s="328"/>
      <c r="BC102" s="328"/>
      <c r="BD102" s="328"/>
      <c r="BE102" s="328"/>
      <c r="BF102" s="374">
        <v>33.214986712704018</v>
      </c>
      <c r="BG102" s="374">
        <v>31.868323829250016</v>
      </c>
      <c r="BH102" s="374">
        <v>33.023049808323833</v>
      </c>
      <c r="BI102" s="374">
        <v>72.464356562971957</v>
      </c>
      <c r="BJ102" s="374">
        <v>49.545509483193499</v>
      </c>
      <c r="BK102" s="374">
        <v>40.630974200881369</v>
      </c>
      <c r="BL102" s="374">
        <v>45.097347865818243</v>
      </c>
      <c r="BM102" s="374">
        <v>49.648730768345693</v>
      </c>
      <c r="BN102" s="374">
        <v>52.898276134221867</v>
      </c>
      <c r="BO102" s="374">
        <v>51.266698528452949</v>
      </c>
      <c r="BP102" s="374">
        <v>56.121829648997014</v>
      </c>
      <c r="BQ102" s="374">
        <v>59.569236454659489</v>
      </c>
      <c r="BR102" s="374">
        <v>57.98724815469425</v>
      </c>
      <c r="BS102" s="374">
        <v>59.197733552331066</v>
      </c>
      <c r="BT102" s="374">
        <v>52.978063411149321</v>
      </c>
      <c r="BU102" s="374">
        <v>50.844500065621908</v>
      </c>
      <c r="BV102" s="374">
        <v>54.283512668721009</v>
      </c>
      <c r="BW102" s="374">
        <v>49.465674320126041</v>
      </c>
      <c r="BX102" s="374">
        <v>38.178865516872115</v>
      </c>
      <c r="BY102" s="374">
        <v>41.300469625489505</v>
      </c>
      <c r="BZ102" s="374">
        <v>37.719123627501141</v>
      </c>
      <c r="CA102" s="374">
        <v>33.795781811076367</v>
      </c>
      <c r="CB102" s="374">
        <v>37.10862470026899</v>
      </c>
      <c r="CC102" s="374">
        <v>36.402438486535431</v>
      </c>
      <c r="CD102" s="374">
        <v>35.025683835328152</v>
      </c>
      <c r="CE102" s="374">
        <v>33.479890805185143</v>
      </c>
      <c r="CF102" s="375">
        <v>31.989924318651465</v>
      </c>
    </row>
    <row r="103" spans="1:84" ht="27" customHeight="1">
      <c r="A103" s="408"/>
      <c r="B103" s="330" t="s">
        <v>514</v>
      </c>
      <c r="C103" s="402"/>
      <c r="D103" s="402"/>
      <c r="E103" s="402"/>
      <c r="F103" s="402"/>
      <c r="G103" s="402"/>
      <c r="H103" s="402"/>
      <c r="I103" s="402"/>
      <c r="J103" s="402"/>
      <c r="K103" s="402"/>
      <c r="L103" s="402"/>
      <c r="M103" s="402"/>
      <c r="N103" s="402"/>
      <c r="O103" s="402"/>
      <c r="P103" s="402"/>
      <c r="Q103" s="402"/>
      <c r="R103" s="402"/>
      <c r="S103" s="402"/>
      <c r="T103" s="402"/>
      <c r="U103" s="402"/>
      <c r="V103" s="402"/>
      <c r="W103" s="402"/>
      <c r="X103" s="402"/>
      <c r="Y103" s="402"/>
      <c r="Z103" s="402"/>
      <c r="AA103" s="402"/>
      <c r="AB103" s="402"/>
      <c r="AC103" s="402"/>
      <c r="AD103" s="402"/>
      <c r="AE103" s="402"/>
      <c r="AF103" s="402"/>
      <c r="AG103" s="402"/>
      <c r="AH103" s="402"/>
      <c r="AI103" s="402"/>
      <c r="AJ103" s="402"/>
      <c r="AK103" s="402"/>
      <c r="AL103" s="402"/>
      <c r="AM103" s="402"/>
      <c r="AN103" s="402"/>
      <c r="AO103" s="402"/>
      <c r="AP103" s="402"/>
      <c r="AQ103" s="402"/>
      <c r="AR103" s="402"/>
      <c r="AS103" s="402"/>
      <c r="AT103" s="402"/>
      <c r="AU103" s="402"/>
      <c r="AV103" s="402"/>
      <c r="AW103" s="402"/>
      <c r="AX103" s="402"/>
      <c r="AY103" s="402"/>
      <c r="AZ103" s="402"/>
      <c r="BA103" s="402"/>
      <c r="BB103" s="402"/>
      <c r="BC103" s="402"/>
      <c r="BD103" s="402"/>
      <c r="BE103" s="402"/>
      <c r="BF103" s="374">
        <v>69.715526421243595</v>
      </c>
      <c r="BG103" s="374">
        <v>53.813618661554592</v>
      </c>
      <c r="BH103" s="374">
        <v>55.48069581585063</v>
      </c>
      <c r="BI103" s="374">
        <v>50.133327912980981</v>
      </c>
      <c r="BJ103" s="374">
        <v>53.840502089281053</v>
      </c>
      <c r="BK103" s="374">
        <v>59.444133619769644</v>
      </c>
      <c r="BL103" s="374">
        <v>60.631649151155557</v>
      </c>
      <c r="BM103" s="374">
        <v>62.462764337572942</v>
      </c>
      <c r="BN103" s="374">
        <v>57.575386099950272</v>
      </c>
      <c r="BO103" s="374">
        <v>51.526035772021743</v>
      </c>
      <c r="BP103" s="374">
        <v>54.818897909941832</v>
      </c>
      <c r="BQ103" s="374">
        <v>55.562696543187968</v>
      </c>
      <c r="BR103" s="374">
        <v>52.872020883636139</v>
      </c>
      <c r="BS103" s="374">
        <v>49.134738759633741</v>
      </c>
      <c r="BT103" s="374">
        <v>46.14562772818357</v>
      </c>
      <c r="BU103" s="374">
        <v>43.767180898895354</v>
      </c>
      <c r="BV103" s="374">
        <v>34.500656094047095</v>
      </c>
      <c r="BW103" s="374">
        <v>32.358063786341646</v>
      </c>
      <c r="BX103" s="374">
        <v>30.804317479097662</v>
      </c>
      <c r="BY103" s="374">
        <v>34.394947079315223</v>
      </c>
      <c r="BZ103" s="374">
        <v>32.433082306721758</v>
      </c>
      <c r="CA103" s="374">
        <v>34.404653209340395</v>
      </c>
      <c r="CB103" s="374">
        <v>38.778354092330019</v>
      </c>
      <c r="CC103" s="374">
        <v>41.55741519410136</v>
      </c>
      <c r="CD103" s="374">
        <v>40.460923978232003</v>
      </c>
      <c r="CE103" s="374">
        <v>36.96210866847246</v>
      </c>
      <c r="CF103" s="375">
        <v>38.55691181713857</v>
      </c>
    </row>
    <row r="104" spans="1:84" ht="15.6">
      <c r="A104" s="408"/>
      <c r="B104" s="404" t="s">
        <v>271</v>
      </c>
      <c r="C104" s="402"/>
      <c r="D104" s="402"/>
      <c r="E104" s="402"/>
      <c r="F104" s="402"/>
      <c r="G104" s="402"/>
      <c r="H104" s="402"/>
      <c r="I104" s="402"/>
      <c r="J104" s="402"/>
      <c r="K104" s="402"/>
      <c r="L104" s="402"/>
      <c r="M104" s="402"/>
      <c r="N104" s="402"/>
      <c r="O104" s="402"/>
      <c r="P104" s="402"/>
      <c r="Q104" s="402"/>
      <c r="R104" s="402"/>
      <c r="S104" s="402"/>
      <c r="T104" s="402"/>
      <c r="U104" s="402"/>
      <c r="V104" s="402"/>
      <c r="W104" s="402"/>
      <c r="X104" s="402"/>
      <c r="Y104" s="402"/>
      <c r="Z104" s="402"/>
      <c r="AA104" s="402"/>
      <c r="AB104" s="402"/>
      <c r="AC104" s="402"/>
      <c r="AD104" s="402"/>
      <c r="AE104" s="402"/>
      <c r="AF104" s="402"/>
      <c r="AG104" s="402"/>
      <c r="AH104" s="402"/>
      <c r="AI104" s="402"/>
      <c r="AJ104" s="402"/>
      <c r="AK104" s="402"/>
      <c r="AL104" s="402"/>
      <c r="AM104" s="402"/>
      <c r="AN104" s="402"/>
      <c r="AO104" s="402"/>
      <c r="AP104" s="402"/>
      <c r="AQ104" s="402"/>
      <c r="AR104" s="402"/>
      <c r="AS104" s="402"/>
      <c r="AT104" s="402"/>
      <c r="AU104" s="402"/>
      <c r="AV104" s="402"/>
      <c r="AW104" s="402"/>
      <c r="AX104" s="402"/>
      <c r="AY104" s="402"/>
      <c r="AZ104" s="402"/>
      <c r="BA104" s="402"/>
      <c r="BB104" s="402"/>
      <c r="BC104" s="402"/>
      <c r="BD104" s="402"/>
      <c r="BE104" s="402"/>
      <c r="BF104" s="374">
        <v>69.715526421243595</v>
      </c>
      <c r="BG104" s="374">
        <v>53.813618661554592</v>
      </c>
      <c r="BH104" s="374">
        <v>55.48069581585063</v>
      </c>
      <c r="BI104" s="374">
        <v>50.133327912980981</v>
      </c>
      <c r="BJ104" s="374">
        <v>53.840502089281053</v>
      </c>
      <c r="BK104" s="374">
        <v>59.444133619769644</v>
      </c>
      <c r="BL104" s="374">
        <v>60.631649151155557</v>
      </c>
      <c r="BM104" s="374">
        <v>62.462764337572942</v>
      </c>
      <c r="BN104" s="374">
        <v>57.575386099950272</v>
      </c>
      <c r="BO104" s="374">
        <v>51.526035772021743</v>
      </c>
      <c r="BP104" s="374">
        <v>54.818897909941832</v>
      </c>
      <c r="BQ104" s="374">
        <v>55.562696543187968</v>
      </c>
      <c r="BR104" s="374">
        <v>52.872020883636139</v>
      </c>
      <c r="BS104" s="374">
        <v>49.134738759633741</v>
      </c>
      <c r="BT104" s="374">
        <v>46.14562772818357</v>
      </c>
      <c r="BU104" s="374">
        <v>43.767180898895354</v>
      </c>
      <c r="BV104" s="374">
        <v>34.500656094047095</v>
      </c>
      <c r="BW104" s="374">
        <v>32.358063786341646</v>
      </c>
      <c r="BX104" s="374">
        <v>30.804317479097662</v>
      </c>
      <c r="BY104" s="374">
        <v>34.394947079315223</v>
      </c>
      <c r="BZ104" s="374">
        <v>32.433082306721758</v>
      </c>
      <c r="CA104" s="374">
        <v>34.404653209340395</v>
      </c>
      <c r="CB104" s="374">
        <v>38.778354092330019</v>
      </c>
      <c r="CC104" s="374">
        <v>41.55741519410136</v>
      </c>
      <c r="CD104" s="374">
        <v>40.460923978232003</v>
      </c>
      <c r="CE104" s="374">
        <v>36.96210866847246</v>
      </c>
      <c r="CF104" s="375">
        <v>38.55691181713857</v>
      </c>
    </row>
    <row r="105" spans="1:84" ht="15.95" thickBot="1">
      <c r="A105" s="411"/>
      <c r="B105" s="412"/>
      <c r="C105" s="413"/>
      <c r="D105" s="413"/>
      <c r="E105" s="413"/>
      <c r="F105" s="413"/>
      <c r="G105" s="413"/>
      <c r="H105" s="413"/>
      <c r="I105" s="413"/>
      <c r="J105" s="413"/>
      <c r="K105" s="413"/>
      <c r="L105" s="413"/>
      <c r="M105" s="413"/>
      <c r="N105" s="413"/>
      <c r="O105" s="413"/>
      <c r="P105" s="413"/>
      <c r="Q105" s="413"/>
      <c r="R105" s="413"/>
      <c r="S105" s="413"/>
      <c r="T105" s="413"/>
      <c r="U105" s="413"/>
      <c r="V105" s="413"/>
      <c r="W105" s="413"/>
      <c r="X105" s="413"/>
      <c r="Y105" s="413"/>
      <c r="Z105" s="413"/>
      <c r="AA105" s="413"/>
      <c r="AB105" s="413"/>
      <c r="AC105" s="413"/>
      <c r="AD105" s="413"/>
      <c r="AE105" s="413"/>
      <c r="AF105" s="413"/>
      <c r="AG105" s="413"/>
      <c r="AH105" s="413"/>
      <c r="AI105" s="413"/>
      <c r="AJ105" s="413"/>
      <c r="AK105" s="413"/>
      <c r="AL105" s="413"/>
      <c r="AM105" s="413"/>
      <c r="AN105" s="413"/>
      <c r="AO105" s="413"/>
      <c r="AP105" s="413"/>
      <c r="AQ105" s="413"/>
      <c r="AR105" s="413"/>
      <c r="AS105" s="413"/>
      <c r="AT105" s="413"/>
      <c r="AU105" s="413"/>
      <c r="AV105" s="413"/>
      <c r="AW105" s="413"/>
      <c r="AX105" s="413"/>
      <c r="AY105" s="413"/>
      <c r="AZ105" s="413"/>
      <c r="BA105" s="413"/>
      <c r="BB105" s="413"/>
      <c r="BC105" s="413"/>
      <c r="BD105" s="413"/>
      <c r="BE105" s="413"/>
      <c r="BF105" s="414"/>
      <c r="BG105" s="414"/>
      <c r="BH105" s="414"/>
      <c r="BI105" s="414"/>
      <c r="BJ105" s="414"/>
      <c r="BK105" s="414"/>
      <c r="BL105" s="414"/>
      <c r="BM105" s="414"/>
      <c r="BN105" s="414"/>
      <c r="BO105" s="414"/>
      <c r="BP105" s="414"/>
      <c r="BQ105" s="414"/>
      <c r="BR105" s="414"/>
      <c r="BS105" s="414"/>
      <c r="BT105" s="414"/>
      <c r="BU105" s="414"/>
      <c r="BV105" s="414"/>
      <c r="BW105" s="414"/>
      <c r="BX105" s="414"/>
      <c r="BY105" s="414"/>
      <c r="BZ105" s="414"/>
      <c r="CA105" s="414"/>
      <c r="CB105" s="414"/>
      <c r="CC105" s="414"/>
      <c r="CD105" s="414"/>
      <c r="CE105" s="414"/>
      <c r="CF105" s="415"/>
    </row>
    <row r="106" spans="1:84" ht="15.6">
      <c r="A106" s="326"/>
      <c r="B106" s="327"/>
      <c r="C106" s="328"/>
      <c r="D106" s="328"/>
      <c r="E106" s="328"/>
      <c r="F106" s="328"/>
      <c r="G106" s="328"/>
      <c r="H106" s="328"/>
      <c r="I106" s="328"/>
      <c r="J106" s="328"/>
      <c r="K106" s="328"/>
      <c r="L106" s="328"/>
      <c r="M106" s="328"/>
      <c r="N106" s="328"/>
      <c r="O106" s="328"/>
      <c r="P106" s="328"/>
      <c r="Q106" s="328"/>
      <c r="R106" s="328"/>
      <c r="S106" s="328"/>
      <c r="T106" s="328"/>
      <c r="U106" s="328"/>
      <c r="V106" s="328"/>
      <c r="W106" s="328"/>
      <c r="X106" s="328"/>
      <c r="Y106" s="328"/>
      <c r="Z106" s="328"/>
      <c r="AA106" s="328"/>
      <c r="AB106" s="328"/>
      <c r="AC106" s="328"/>
      <c r="AD106" s="328"/>
      <c r="AE106" s="328"/>
      <c r="AF106" s="328"/>
      <c r="AG106" s="328"/>
      <c r="AH106" s="328"/>
      <c r="AI106" s="328"/>
      <c r="AJ106" s="328"/>
      <c r="AK106" s="328"/>
      <c r="AL106" s="328"/>
      <c r="AM106" s="328"/>
      <c r="AN106" s="328"/>
      <c r="AO106" s="328"/>
      <c r="AP106" s="328"/>
      <c r="AQ106" s="328"/>
      <c r="AR106" s="328"/>
      <c r="AS106" s="328"/>
      <c r="AT106" s="328"/>
      <c r="AU106" s="328"/>
      <c r="AV106" s="328"/>
      <c r="AW106" s="328"/>
      <c r="AX106" s="328"/>
      <c r="AY106" s="328"/>
      <c r="AZ106" s="328"/>
      <c r="BA106" s="328"/>
      <c r="BB106" s="328"/>
      <c r="BC106" s="328"/>
      <c r="BD106" s="328"/>
      <c r="BE106" s="328"/>
      <c r="BF106" s="329"/>
      <c r="BG106" s="329"/>
      <c r="BH106" s="329"/>
      <c r="BI106" s="329"/>
      <c r="BJ106" s="329"/>
      <c r="BK106" s="329"/>
      <c r="BL106" s="329"/>
      <c r="BM106" s="329"/>
      <c r="BN106" s="329"/>
      <c r="BO106" s="329"/>
      <c r="BP106" s="329"/>
      <c r="BQ106" s="329"/>
      <c r="BR106" s="329"/>
      <c r="BS106" s="329"/>
      <c r="BT106" s="329"/>
      <c r="BU106" s="329"/>
      <c r="BV106" s="329"/>
      <c r="BW106" s="329"/>
      <c r="BX106" s="329"/>
      <c r="BY106" s="329"/>
      <c r="BZ106" s="329"/>
      <c r="CA106" s="329"/>
      <c r="CB106" s="329"/>
      <c r="CC106" s="329"/>
    </row>
    <row r="107" spans="1:84" ht="15.6">
      <c r="B107" s="330"/>
    </row>
  </sheetData>
  <hyperlinks>
    <hyperlink ref="C23" location="Notes!A1" display="Notes!A1" xr:uid="{0D7F367C-0676-443E-A7A9-D865C022DDB9}"/>
    <hyperlink ref="C34" location="Notes!A1" display="Notes!A1" xr:uid="{11203E63-7DFD-4183-A02B-EFB9BB440995}"/>
    <hyperlink ref="A1" display="Contents page" xr:uid="{3E0C6C7C-2C47-4F7B-9EA2-85FE81B8090E}"/>
    <hyperlink ref="B1" display="Information relating to this table can be found in the 'Notes' tab" xr:uid="{BEBF0352-0436-4C9B-A57F-416070C3FBA4}"/>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89FD1-2DE5-4696-9FEB-8D2A046CDD83}">
  <dimension ref="A1:CG52"/>
  <sheetViews>
    <sheetView zoomScale="70" zoomScaleNormal="70" workbookViewId="0">
      <pane xSplit="2" topLeftCell="BX1" activePane="topRight" state="frozen"/>
      <selection pane="topRight"/>
    </sheetView>
  </sheetViews>
  <sheetFormatPr defaultColWidth="9" defaultRowHeight="15.6"/>
  <cols>
    <col min="1" max="1" width="23" style="418" bestFit="1" customWidth="1"/>
    <col min="2" max="2" width="75.85546875" style="418" customWidth="1"/>
    <col min="3" max="3" width="25.85546875" style="418" customWidth="1"/>
    <col min="4" max="33" width="12.85546875" style="457" customWidth="1"/>
    <col min="34" max="75" width="12.85546875" style="220" customWidth="1"/>
    <col min="76" max="84" width="12.85546875" style="421" customWidth="1"/>
    <col min="85" max="16384" width="9" style="421"/>
  </cols>
  <sheetData>
    <row r="1" spans="1:85" s="419" customFormat="1" ht="25.5" customHeight="1" thickBot="1">
      <c r="A1" s="34" t="s">
        <v>47</v>
      </c>
      <c r="B1" s="116" t="s">
        <v>126</v>
      </c>
      <c r="C1" s="117"/>
      <c r="D1" s="416"/>
      <c r="E1" s="416"/>
      <c r="F1" s="416"/>
      <c r="G1" s="416"/>
      <c r="H1" s="416"/>
      <c r="I1" s="416"/>
      <c r="J1" s="416"/>
      <c r="K1" s="416"/>
      <c r="L1" s="416"/>
      <c r="M1" s="416"/>
      <c r="N1" s="416"/>
      <c r="O1" s="416"/>
      <c r="P1" s="416"/>
      <c r="Q1" s="416"/>
      <c r="R1" s="416"/>
      <c r="S1" s="416"/>
      <c r="T1" s="416"/>
      <c r="U1" s="416"/>
      <c r="V1" s="416"/>
      <c r="W1" s="416"/>
      <c r="X1" s="416"/>
      <c r="Y1" s="416"/>
      <c r="Z1" s="416"/>
      <c r="AA1" s="416"/>
      <c r="AB1" s="416"/>
      <c r="AC1" s="416"/>
      <c r="AD1" s="416"/>
      <c r="AE1" s="416"/>
      <c r="AF1" s="416"/>
      <c r="AG1" s="416"/>
      <c r="AH1" s="417"/>
      <c r="AI1" s="417"/>
      <c r="AJ1" s="417"/>
      <c r="AK1" s="417"/>
      <c r="AL1" s="417"/>
      <c r="AM1" s="417"/>
      <c r="AN1" s="417"/>
      <c r="AO1" s="417"/>
      <c r="AP1" s="417"/>
      <c r="AQ1" s="417"/>
      <c r="AR1" s="417"/>
      <c r="AS1" s="417"/>
      <c r="AT1" s="417"/>
      <c r="AU1" s="417"/>
      <c r="AV1" s="417"/>
      <c r="AW1" s="417"/>
      <c r="AX1" s="417"/>
      <c r="AY1" s="417"/>
      <c r="AZ1" s="417"/>
      <c r="BA1" s="417"/>
      <c r="BB1" s="417"/>
      <c r="BC1" s="417"/>
      <c r="BD1" s="417"/>
      <c r="BE1" s="417"/>
      <c r="BF1" s="417"/>
      <c r="BG1" s="417"/>
      <c r="BH1" s="417"/>
      <c r="BI1" s="417"/>
      <c r="BJ1" s="417"/>
      <c r="BK1" s="417"/>
      <c r="BL1" s="417"/>
      <c r="BM1" s="417"/>
      <c r="BN1" s="417"/>
      <c r="BO1" s="417"/>
      <c r="BP1" s="417"/>
      <c r="BQ1" s="417"/>
      <c r="BR1" s="417"/>
      <c r="BS1" s="417"/>
      <c r="BT1" s="417"/>
      <c r="BU1" s="417"/>
      <c r="BV1" s="417"/>
      <c r="BW1" s="417"/>
      <c r="BX1" s="417"/>
      <c r="BY1" s="417"/>
      <c r="BZ1" s="417"/>
      <c r="CA1" s="417"/>
      <c r="CB1" s="417"/>
      <c r="CC1" s="417"/>
      <c r="CD1" s="417"/>
      <c r="CE1" s="417"/>
      <c r="CF1" s="417"/>
      <c r="CG1" s="418"/>
    </row>
    <row r="2" spans="1:85" ht="30.95">
      <c r="A2" s="37" t="s">
        <v>48</v>
      </c>
      <c r="B2" s="38" t="s">
        <v>523</v>
      </c>
      <c r="C2" s="420"/>
      <c r="D2" s="41" t="s">
        <v>190</v>
      </c>
      <c r="E2" s="41" t="s">
        <v>191</v>
      </c>
      <c r="F2" s="41" t="s">
        <v>192</v>
      </c>
      <c r="G2" s="41" t="s">
        <v>193</v>
      </c>
      <c r="H2" s="41" t="s">
        <v>194</v>
      </c>
      <c r="I2" s="41" t="s">
        <v>195</v>
      </c>
      <c r="J2" s="41" t="s">
        <v>196</v>
      </c>
      <c r="K2" s="41" t="s">
        <v>197</v>
      </c>
      <c r="L2" s="41" t="s">
        <v>198</v>
      </c>
      <c r="M2" s="41" t="s">
        <v>199</v>
      </c>
      <c r="N2" s="41" t="s">
        <v>200</v>
      </c>
      <c r="O2" s="41" t="s">
        <v>201</v>
      </c>
      <c r="P2" s="41" t="s">
        <v>202</v>
      </c>
      <c r="Q2" s="41" t="s">
        <v>203</v>
      </c>
      <c r="R2" s="41" t="s">
        <v>204</v>
      </c>
      <c r="S2" s="41" t="s">
        <v>205</v>
      </c>
      <c r="T2" s="41" t="s">
        <v>206</v>
      </c>
      <c r="U2" s="41" t="s">
        <v>207</v>
      </c>
      <c r="V2" s="41" t="s">
        <v>208</v>
      </c>
      <c r="W2" s="41" t="s">
        <v>209</v>
      </c>
      <c r="X2" s="41" t="s">
        <v>210</v>
      </c>
      <c r="Y2" s="41" t="s">
        <v>211</v>
      </c>
      <c r="Z2" s="41" t="s">
        <v>212</v>
      </c>
      <c r="AA2" s="41" t="s">
        <v>213</v>
      </c>
      <c r="AB2" s="41" t="s">
        <v>214</v>
      </c>
      <c r="AC2" s="41" t="s">
        <v>215</v>
      </c>
      <c r="AD2" s="41" t="s">
        <v>216</v>
      </c>
      <c r="AE2" s="41" t="s">
        <v>217</v>
      </c>
      <c r="AF2" s="41" t="s">
        <v>218</v>
      </c>
      <c r="AG2" s="41" t="s">
        <v>219</v>
      </c>
      <c r="AH2" s="41" t="s">
        <v>220</v>
      </c>
      <c r="AI2" s="41" t="s">
        <v>221</v>
      </c>
      <c r="AJ2" s="41" t="s">
        <v>222</v>
      </c>
      <c r="AK2" s="41" t="s">
        <v>223</v>
      </c>
      <c r="AL2" s="41" t="s">
        <v>224</v>
      </c>
      <c r="AM2" s="41" t="s">
        <v>225</v>
      </c>
      <c r="AN2" s="41" t="s">
        <v>226</v>
      </c>
      <c r="AO2" s="41" t="s">
        <v>227</v>
      </c>
      <c r="AP2" s="41" t="s">
        <v>228</v>
      </c>
      <c r="AQ2" s="41" t="s">
        <v>229</v>
      </c>
      <c r="AR2" s="41" t="s">
        <v>230</v>
      </c>
      <c r="AS2" s="41" t="s">
        <v>231</v>
      </c>
      <c r="AT2" s="41" t="s">
        <v>232</v>
      </c>
      <c r="AU2" s="41" t="s">
        <v>233</v>
      </c>
      <c r="AV2" s="41" t="s">
        <v>234</v>
      </c>
      <c r="AW2" s="41" t="s">
        <v>235</v>
      </c>
      <c r="AX2" s="41" t="s">
        <v>236</v>
      </c>
      <c r="AY2" s="41" t="s">
        <v>128</v>
      </c>
      <c r="AZ2" s="41" t="s">
        <v>129</v>
      </c>
      <c r="BA2" s="41" t="s">
        <v>130</v>
      </c>
      <c r="BB2" s="41" t="s">
        <v>131</v>
      </c>
      <c r="BC2" s="41" t="s">
        <v>132</v>
      </c>
      <c r="BD2" s="41" t="s">
        <v>133</v>
      </c>
      <c r="BE2" s="41" t="s">
        <v>134</v>
      </c>
      <c r="BF2" s="41" t="s">
        <v>135</v>
      </c>
      <c r="BG2" s="41" t="s">
        <v>136</v>
      </c>
      <c r="BH2" s="41" t="s">
        <v>137</v>
      </c>
      <c r="BI2" s="41" t="s">
        <v>138</v>
      </c>
      <c r="BJ2" s="41" t="s">
        <v>139</v>
      </c>
      <c r="BK2" s="41" t="s">
        <v>140</v>
      </c>
      <c r="BL2" s="41" t="s">
        <v>141</v>
      </c>
      <c r="BM2" s="41" t="s">
        <v>142</v>
      </c>
      <c r="BN2" s="41" t="s">
        <v>143</v>
      </c>
      <c r="BO2" s="41" t="s">
        <v>144</v>
      </c>
      <c r="BP2" s="41" t="s">
        <v>145</v>
      </c>
      <c r="BQ2" s="41" t="s">
        <v>146</v>
      </c>
      <c r="BR2" s="41" t="s">
        <v>147</v>
      </c>
      <c r="BS2" s="41" t="s">
        <v>148</v>
      </c>
      <c r="BT2" s="41" t="s">
        <v>149</v>
      </c>
      <c r="BU2" s="41" t="s">
        <v>150</v>
      </c>
      <c r="BV2" s="41" t="s">
        <v>151</v>
      </c>
      <c r="BW2" s="41" t="s">
        <v>152</v>
      </c>
      <c r="BX2" s="41" t="s">
        <v>153</v>
      </c>
      <c r="BY2" s="41" t="s">
        <v>154</v>
      </c>
      <c r="BZ2" s="41" t="s">
        <v>155</v>
      </c>
      <c r="CA2" s="41" t="s">
        <v>156</v>
      </c>
      <c r="CB2" s="41" t="s">
        <v>157</v>
      </c>
      <c r="CC2" s="41" t="s">
        <v>158</v>
      </c>
      <c r="CD2" s="41" t="s">
        <v>159</v>
      </c>
      <c r="CE2" s="41" t="s">
        <v>160</v>
      </c>
      <c r="CF2" s="42" t="s">
        <v>161</v>
      </c>
      <c r="CG2" s="418"/>
    </row>
    <row r="3" spans="1:85">
      <c r="A3" s="119">
        <v>2023</v>
      </c>
      <c r="B3" s="422" t="s">
        <v>264</v>
      </c>
      <c r="C3" s="423"/>
      <c r="D3" s="332" t="s">
        <v>163</v>
      </c>
      <c r="E3" s="332" t="s">
        <v>163</v>
      </c>
      <c r="F3" s="332" t="s">
        <v>163</v>
      </c>
      <c r="G3" s="332" t="s">
        <v>163</v>
      </c>
      <c r="H3" s="332" t="s">
        <v>163</v>
      </c>
      <c r="I3" s="332" t="s">
        <v>163</v>
      </c>
      <c r="J3" s="332" t="s">
        <v>163</v>
      </c>
      <c r="K3" s="332" t="s">
        <v>163</v>
      </c>
      <c r="L3" s="332" t="s">
        <v>163</v>
      </c>
      <c r="M3" s="332" t="s">
        <v>163</v>
      </c>
      <c r="N3" s="332" t="s">
        <v>163</v>
      </c>
      <c r="O3" s="332" t="s">
        <v>163</v>
      </c>
      <c r="P3" s="332" t="s">
        <v>163</v>
      </c>
      <c r="Q3" s="332" t="s">
        <v>163</v>
      </c>
      <c r="R3" s="332" t="s">
        <v>163</v>
      </c>
      <c r="S3" s="332" t="s">
        <v>163</v>
      </c>
      <c r="T3" s="332" t="s">
        <v>163</v>
      </c>
      <c r="U3" s="332" t="s">
        <v>163</v>
      </c>
      <c r="V3" s="332" t="s">
        <v>163</v>
      </c>
      <c r="W3" s="332" t="s">
        <v>163</v>
      </c>
      <c r="X3" s="332" t="s">
        <v>163</v>
      </c>
      <c r="Y3" s="332" t="s">
        <v>163</v>
      </c>
      <c r="Z3" s="332" t="s">
        <v>163</v>
      </c>
      <c r="AA3" s="332" t="s">
        <v>163</v>
      </c>
      <c r="AB3" s="332" t="s">
        <v>163</v>
      </c>
      <c r="AC3" s="332" t="s">
        <v>163</v>
      </c>
      <c r="AD3" s="332" t="s">
        <v>163</v>
      </c>
      <c r="AE3" s="332" t="s">
        <v>163</v>
      </c>
      <c r="AF3" s="332" t="s">
        <v>163</v>
      </c>
      <c r="AG3" s="332" t="s">
        <v>163</v>
      </c>
      <c r="AH3" s="332" t="s">
        <v>163</v>
      </c>
      <c r="AI3" s="332" t="s">
        <v>163</v>
      </c>
      <c r="AJ3" s="332" t="s">
        <v>163</v>
      </c>
      <c r="AK3" s="332" t="s">
        <v>163</v>
      </c>
      <c r="AL3" s="332" t="s">
        <v>163</v>
      </c>
      <c r="AM3" s="332" t="s">
        <v>163</v>
      </c>
      <c r="AN3" s="332" t="s">
        <v>163</v>
      </c>
      <c r="AO3" s="332" t="s">
        <v>163</v>
      </c>
      <c r="AP3" s="332" t="s">
        <v>163</v>
      </c>
      <c r="AQ3" s="332" t="s">
        <v>163</v>
      </c>
      <c r="AR3" s="332" t="s">
        <v>163</v>
      </c>
      <c r="AS3" s="332" t="s">
        <v>163</v>
      </c>
      <c r="AT3" s="332" t="s">
        <v>163</v>
      </c>
      <c r="AU3" s="332" t="s">
        <v>163</v>
      </c>
      <c r="AV3" s="332" t="s">
        <v>163</v>
      </c>
      <c r="AW3" s="332" t="s">
        <v>163</v>
      </c>
      <c r="AX3" s="332" t="s">
        <v>163</v>
      </c>
      <c r="AY3" s="332" t="s">
        <v>163</v>
      </c>
      <c r="AZ3" s="332" t="s">
        <v>163</v>
      </c>
      <c r="BA3" s="332" t="s">
        <v>163</v>
      </c>
      <c r="BB3" s="332" t="s">
        <v>163</v>
      </c>
      <c r="BC3" s="332" t="s">
        <v>163</v>
      </c>
      <c r="BD3" s="332" t="s">
        <v>163</v>
      </c>
      <c r="BE3" s="332" t="s">
        <v>163</v>
      </c>
      <c r="BF3" s="332" t="s">
        <v>163</v>
      </c>
      <c r="BG3" s="332" t="s">
        <v>163</v>
      </c>
      <c r="BH3" s="332" t="s">
        <v>163</v>
      </c>
      <c r="BI3" s="332" t="s">
        <v>163</v>
      </c>
      <c r="BJ3" s="332" t="s">
        <v>163</v>
      </c>
      <c r="BK3" s="332" t="s">
        <v>163</v>
      </c>
      <c r="BL3" s="332" t="s">
        <v>163</v>
      </c>
      <c r="BM3" s="332" t="s">
        <v>163</v>
      </c>
      <c r="BN3" s="332" t="s">
        <v>163</v>
      </c>
      <c r="BO3" s="332" t="s">
        <v>163</v>
      </c>
      <c r="BP3" s="332" t="s">
        <v>163</v>
      </c>
      <c r="BQ3" s="332" t="s">
        <v>163</v>
      </c>
      <c r="BR3" s="332" t="s">
        <v>163</v>
      </c>
      <c r="BS3" s="332" t="s">
        <v>163</v>
      </c>
      <c r="BT3" s="332" t="s">
        <v>163</v>
      </c>
      <c r="BU3" s="332" t="s">
        <v>163</v>
      </c>
      <c r="BV3" s="332" t="s">
        <v>163</v>
      </c>
      <c r="BW3" s="332" t="s">
        <v>163</v>
      </c>
      <c r="BX3" s="332" t="s">
        <v>163</v>
      </c>
      <c r="BY3" s="332" t="s">
        <v>163</v>
      </c>
      <c r="BZ3" s="332" t="s">
        <v>163</v>
      </c>
      <c r="CA3" s="332" t="s">
        <v>164</v>
      </c>
      <c r="CB3" s="332" t="s">
        <v>164</v>
      </c>
      <c r="CC3" s="332" t="s">
        <v>164</v>
      </c>
      <c r="CD3" s="332" t="s">
        <v>164</v>
      </c>
      <c r="CE3" s="332" t="s">
        <v>164</v>
      </c>
      <c r="CF3" s="333" t="s">
        <v>164</v>
      </c>
      <c r="CG3" s="418"/>
    </row>
    <row r="4" spans="1:85" s="427" customFormat="1" ht="27" customHeight="1">
      <c r="A4" s="424"/>
      <c r="B4" s="425" t="s">
        <v>176</v>
      </c>
      <c r="C4" s="43"/>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58"/>
      <c r="AF4" s="58"/>
      <c r="AG4" s="58"/>
      <c r="AH4" s="263">
        <f t="shared" ref="AH4:CF4" si="0">AH5+AH8+AH9</f>
        <v>0</v>
      </c>
      <c r="AI4" s="263">
        <f t="shared" si="0"/>
        <v>0</v>
      </c>
      <c r="AJ4" s="263">
        <f t="shared" si="0"/>
        <v>0</v>
      </c>
      <c r="AK4" s="263">
        <f t="shared" si="0"/>
        <v>0</v>
      </c>
      <c r="AL4" s="263">
        <f t="shared" si="0"/>
        <v>0</v>
      </c>
      <c r="AM4" s="263">
        <f t="shared" si="0"/>
        <v>0</v>
      </c>
      <c r="AN4" s="263">
        <f t="shared" si="0"/>
        <v>0</v>
      </c>
      <c r="AO4" s="263">
        <f t="shared" si="0"/>
        <v>0</v>
      </c>
      <c r="AP4" s="263">
        <f t="shared" si="0"/>
        <v>0</v>
      </c>
      <c r="AQ4" s="263">
        <f t="shared" si="0"/>
        <v>0</v>
      </c>
      <c r="AR4" s="263">
        <f t="shared" si="0"/>
        <v>0</v>
      </c>
      <c r="AS4" s="263">
        <f t="shared" si="0"/>
        <v>0</v>
      </c>
      <c r="AT4" s="263">
        <f t="shared" si="0"/>
        <v>0</v>
      </c>
      <c r="AU4" s="263">
        <f t="shared" si="0"/>
        <v>0</v>
      </c>
      <c r="AV4" s="263">
        <f t="shared" si="0"/>
        <v>0</v>
      </c>
      <c r="AW4" s="263">
        <f t="shared" si="0"/>
        <v>0</v>
      </c>
      <c r="AX4" s="263">
        <f t="shared" si="0"/>
        <v>0</v>
      </c>
      <c r="AY4" s="263">
        <f t="shared" si="0"/>
        <v>0</v>
      </c>
      <c r="AZ4" s="263">
        <f t="shared" si="0"/>
        <v>0</v>
      </c>
      <c r="BA4" s="263">
        <f t="shared" si="0"/>
        <v>0</v>
      </c>
      <c r="BB4" s="263">
        <f t="shared" si="0"/>
        <v>0</v>
      </c>
      <c r="BC4" s="263">
        <f t="shared" si="0"/>
        <v>1055.1934053951668</v>
      </c>
      <c r="BD4" s="263">
        <f t="shared" si="0"/>
        <v>4298.3955376594622</v>
      </c>
      <c r="BE4" s="263">
        <f t="shared" si="0"/>
        <v>5456.0631067141403</v>
      </c>
      <c r="BF4" s="263">
        <f t="shared" si="0"/>
        <v>6393.3457175844296</v>
      </c>
      <c r="BG4" s="263">
        <f t="shared" si="0"/>
        <v>22010.312745466406</v>
      </c>
      <c r="BH4" s="263">
        <f t="shared" si="0"/>
        <v>24645.492708469083</v>
      </c>
      <c r="BI4" s="263">
        <f t="shared" si="0"/>
        <v>26646.292862825088</v>
      </c>
      <c r="BJ4" s="263">
        <f t="shared" si="0"/>
        <v>28112.189894940955</v>
      </c>
      <c r="BK4" s="263">
        <f t="shared" si="0"/>
        <v>29852.232863006771</v>
      </c>
      <c r="BL4" s="263">
        <f t="shared" si="0"/>
        <v>34499.87459385398</v>
      </c>
      <c r="BM4" s="263">
        <f t="shared" si="0"/>
        <v>38681.891926545424</v>
      </c>
      <c r="BN4" s="263">
        <f t="shared" si="0"/>
        <v>40144.943247684183</v>
      </c>
      <c r="BO4" s="263">
        <f t="shared" si="0"/>
        <v>40734.30500840248</v>
      </c>
      <c r="BP4" s="263">
        <f t="shared" si="0"/>
        <v>40650.064026954497</v>
      </c>
      <c r="BQ4" s="263">
        <f t="shared" si="0"/>
        <v>39776.502600914617</v>
      </c>
      <c r="BR4" s="263">
        <f t="shared" si="0"/>
        <v>39944.99936755612</v>
      </c>
      <c r="BS4" s="263">
        <f t="shared" si="0"/>
        <v>38940.621440013667</v>
      </c>
      <c r="BT4" s="263">
        <f t="shared" si="0"/>
        <v>37859.499599770577</v>
      </c>
      <c r="BU4" s="263">
        <f t="shared" si="0"/>
        <v>36363.254195481088</v>
      </c>
      <c r="BV4" s="263">
        <f t="shared" si="0"/>
        <v>33417.116109527633</v>
      </c>
      <c r="BW4" s="263">
        <f t="shared" si="0"/>
        <v>28675.395987442513</v>
      </c>
      <c r="BX4" s="263">
        <f t="shared" si="0"/>
        <v>26049.231456354784</v>
      </c>
      <c r="BY4" s="263">
        <f t="shared" si="0"/>
        <v>21787.38853851899</v>
      </c>
      <c r="BZ4" s="263">
        <f t="shared" si="0"/>
        <v>20287.850959186155</v>
      </c>
      <c r="CA4" s="263">
        <f t="shared" si="0"/>
        <v>19747.810779928663</v>
      </c>
      <c r="CB4" s="263">
        <f t="shared" si="0"/>
        <v>16578.223468699034</v>
      </c>
      <c r="CC4" s="263">
        <f t="shared" si="0"/>
        <v>13650.444685115543</v>
      </c>
      <c r="CD4" s="263">
        <f t="shared" si="0"/>
        <v>13296.839295514241</v>
      </c>
      <c r="CE4" s="263">
        <f t="shared" si="0"/>
        <v>13270.693870513134</v>
      </c>
      <c r="CF4" s="426">
        <f t="shared" si="0"/>
        <v>13184.487302396399</v>
      </c>
      <c r="CG4" s="418"/>
    </row>
    <row r="5" spans="1:85" s="431" customFormat="1" ht="25.5" customHeight="1">
      <c r="A5" s="428"/>
      <c r="B5" s="429" t="s">
        <v>173</v>
      </c>
      <c r="C5" s="43"/>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196">
        <f t="shared" ref="AH5:CC5" si="1">SUM(AH6:AH7)</f>
        <v>0</v>
      </c>
      <c r="AI5" s="196">
        <f t="shared" si="1"/>
        <v>0</v>
      </c>
      <c r="AJ5" s="196">
        <f t="shared" si="1"/>
        <v>0</v>
      </c>
      <c r="AK5" s="196">
        <f t="shared" si="1"/>
        <v>0</v>
      </c>
      <c r="AL5" s="196">
        <f t="shared" si="1"/>
        <v>0</v>
      </c>
      <c r="AM5" s="196">
        <f t="shared" si="1"/>
        <v>0</v>
      </c>
      <c r="AN5" s="196">
        <f t="shared" si="1"/>
        <v>0</v>
      </c>
      <c r="AO5" s="196">
        <f t="shared" si="1"/>
        <v>0</v>
      </c>
      <c r="AP5" s="196">
        <f t="shared" si="1"/>
        <v>0</v>
      </c>
      <c r="AQ5" s="196">
        <f t="shared" si="1"/>
        <v>0</v>
      </c>
      <c r="AR5" s="196">
        <f t="shared" si="1"/>
        <v>0</v>
      </c>
      <c r="AS5" s="196">
        <f t="shared" si="1"/>
        <v>0</v>
      </c>
      <c r="AT5" s="196">
        <f t="shared" si="1"/>
        <v>0</v>
      </c>
      <c r="AU5" s="196">
        <f t="shared" si="1"/>
        <v>0</v>
      </c>
      <c r="AV5" s="196">
        <f t="shared" si="1"/>
        <v>0</v>
      </c>
      <c r="AW5" s="196">
        <f t="shared" si="1"/>
        <v>0</v>
      </c>
      <c r="AX5" s="196">
        <f t="shared" si="1"/>
        <v>0</v>
      </c>
      <c r="AY5" s="196">
        <f t="shared" si="1"/>
        <v>0</v>
      </c>
      <c r="AZ5" s="196">
        <f t="shared" si="1"/>
        <v>0</v>
      </c>
      <c r="BA5" s="196">
        <f t="shared" si="1"/>
        <v>0</v>
      </c>
      <c r="BB5" s="196">
        <f t="shared" si="1"/>
        <v>0</v>
      </c>
      <c r="BC5" s="196">
        <f t="shared" si="1"/>
        <v>1055.1934053951668</v>
      </c>
      <c r="BD5" s="196">
        <f t="shared" si="1"/>
        <v>4298.3955376594622</v>
      </c>
      <c r="BE5" s="196">
        <f t="shared" si="1"/>
        <v>5456.0631067141403</v>
      </c>
      <c r="BF5" s="196">
        <f t="shared" si="1"/>
        <v>6393.3457175844296</v>
      </c>
      <c r="BG5" s="196">
        <f t="shared" si="1"/>
        <v>12874.042214362229</v>
      </c>
      <c r="BH5" s="196">
        <f t="shared" si="1"/>
        <v>15327.744681119742</v>
      </c>
      <c r="BI5" s="196">
        <f t="shared" si="1"/>
        <v>16712.419139780723</v>
      </c>
      <c r="BJ5" s="196">
        <f t="shared" si="1"/>
        <v>18031.167082408345</v>
      </c>
      <c r="BK5" s="196">
        <f t="shared" si="1"/>
        <v>19342.611810079608</v>
      </c>
      <c r="BL5" s="196">
        <f t="shared" si="1"/>
        <v>23268.818200331018</v>
      </c>
      <c r="BM5" s="196">
        <f t="shared" si="1"/>
        <v>26651.727024537067</v>
      </c>
      <c r="BN5" s="196">
        <f t="shared" si="1"/>
        <v>27878.190651787692</v>
      </c>
      <c r="BO5" s="196">
        <f t="shared" si="1"/>
        <v>28782.150059510313</v>
      </c>
      <c r="BP5" s="196">
        <f t="shared" si="1"/>
        <v>28831.585150247833</v>
      </c>
      <c r="BQ5" s="196">
        <f t="shared" si="1"/>
        <v>28653.770756574129</v>
      </c>
      <c r="BR5" s="196">
        <f t="shared" si="1"/>
        <v>28669.151591086669</v>
      </c>
      <c r="BS5" s="196">
        <f t="shared" si="1"/>
        <v>27519.381376018566</v>
      </c>
      <c r="BT5" s="196">
        <f t="shared" si="1"/>
        <v>26432.849603012408</v>
      </c>
      <c r="BU5" s="196">
        <f t="shared" si="1"/>
        <v>24978.384564681259</v>
      </c>
      <c r="BV5" s="196">
        <f t="shared" si="1"/>
        <v>22005.060518270217</v>
      </c>
      <c r="BW5" s="196">
        <f t="shared" si="1"/>
        <v>17289.709190680911</v>
      </c>
      <c r="BX5" s="196">
        <f t="shared" si="1"/>
        <v>14608.861107788984</v>
      </c>
      <c r="BY5" s="196">
        <f t="shared" si="1"/>
        <v>10312.729845620875</v>
      </c>
      <c r="BZ5" s="196">
        <f t="shared" si="1"/>
        <v>8462.908504407711</v>
      </c>
      <c r="CA5" s="196">
        <f t="shared" si="1"/>
        <v>6918.9890505780495</v>
      </c>
      <c r="CB5" s="196">
        <f t="shared" si="1"/>
        <v>3265.2767550252702</v>
      </c>
      <c r="CC5" s="196">
        <f t="shared" si="1"/>
        <v>205.99539029097147</v>
      </c>
      <c r="CD5" s="196">
        <f t="shared" ref="CD5:CF5" si="2">SUM(CD6:CD7)</f>
        <v>-102.5631481059534</v>
      </c>
      <c r="CE5" s="196">
        <f t="shared" si="2"/>
        <v>-90.574319941653641</v>
      </c>
      <c r="CF5" s="430">
        <f t="shared" si="2"/>
        <v>-79.371394090962426</v>
      </c>
    </row>
    <row r="6" spans="1:85" s="431" customFormat="1">
      <c r="A6" s="428"/>
      <c r="B6" s="200" t="s">
        <v>524</v>
      </c>
      <c r="C6" s="65"/>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c r="AG6" s="243"/>
      <c r="AH6" s="159">
        <v>0</v>
      </c>
      <c r="AI6" s="159">
        <v>0</v>
      </c>
      <c r="AJ6" s="159">
        <v>0</v>
      </c>
      <c r="AK6" s="159">
        <v>0</v>
      </c>
      <c r="AL6" s="159">
        <v>0</v>
      </c>
      <c r="AM6" s="159">
        <v>0</v>
      </c>
      <c r="AN6" s="159">
        <v>0</v>
      </c>
      <c r="AO6" s="159">
        <v>0</v>
      </c>
      <c r="AP6" s="159">
        <v>0</v>
      </c>
      <c r="AQ6" s="159">
        <v>0</v>
      </c>
      <c r="AR6" s="159">
        <v>0</v>
      </c>
      <c r="AS6" s="159">
        <v>0</v>
      </c>
      <c r="AT6" s="159">
        <v>0</v>
      </c>
      <c r="AU6" s="159">
        <v>0</v>
      </c>
      <c r="AV6" s="159">
        <v>0</v>
      </c>
      <c r="AW6" s="159">
        <v>0</v>
      </c>
      <c r="AX6" s="159">
        <v>0</v>
      </c>
      <c r="AY6" s="159">
        <v>0</v>
      </c>
      <c r="AZ6" s="159">
        <v>0</v>
      </c>
      <c r="BA6" s="159">
        <v>0</v>
      </c>
      <c r="BB6" s="159">
        <v>0</v>
      </c>
      <c r="BC6" s="159">
        <v>0</v>
      </c>
      <c r="BD6" s="159">
        <v>0</v>
      </c>
      <c r="BE6" s="159">
        <v>0</v>
      </c>
      <c r="BF6" s="159">
        <v>0</v>
      </c>
      <c r="BG6" s="159">
        <v>12874.042214362229</v>
      </c>
      <c r="BH6" s="159">
        <v>15327.744681119742</v>
      </c>
      <c r="BI6" s="159">
        <v>16712.419139780723</v>
      </c>
      <c r="BJ6" s="159">
        <v>18031.167082408345</v>
      </c>
      <c r="BK6" s="159">
        <v>19342.611810079608</v>
      </c>
      <c r="BL6" s="159">
        <v>23268.818200331018</v>
      </c>
      <c r="BM6" s="159">
        <v>26651.727024537067</v>
      </c>
      <c r="BN6" s="159">
        <v>27878.190651787692</v>
      </c>
      <c r="BO6" s="159">
        <v>28782.150059510313</v>
      </c>
      <c r="BP6" s="159">
        <v>28831.585150247833</v>
      </c>
      <c r="BQ6" s="159">
        <v>28653.770756574129</v>
      </c>
      <c r="BR6" s="159">
        <v>28669.151591086669</v>
      </c>
      <c r="BS6" s="159">
        <v>27519.381376018566</v>
      </c>
      <c r="BT6" s="159">
        <v>26432.849603012408</v>
      </c>
      <c r="BU6" s="159">
        <v>24978.384564681259</v>
      </c>
      <c r="BV6" s="159">
        <v>22005.060518270217</v>
      </c>
      <c r="BW6" s="159">
        <v>17289.709190680911</v>
      </c>
      <c r="BX6" s="159">
        <v>14608.861107788984</v>
      </c>
      <c r="BY6" s="159">
        <v>10312.729845620875</v>
      </c>
      <c r="BZ6" s="159">
        <v>8462.908504407711</v>
      </c>
      <c r="CA6" s="159">
        <v>6918.9890505780495</v>
      </c>
      <c r="CB6" s="159">
        <v>3265.2767550252702</v>
      </c>
      <c r="CC6" s="159">
        <v>205.99539029097147</v>
      </c>
      <c r="CD6" s="159">
        <v>-102.5631481059534</v>
      </c>
      <c r="CE6" s="159">
        <v>-90.574319941653641</v>
      </c>
      <c r="CF6" s="430">
        <v>-79.371394090962426</v>
      </c>
    </row>
    <row r="7" spans="1:85" s="431" customFormat="1">
      <c r="A7" s="428"/>
      <c r="B7" s="200" t="s">
        <v>525</v>
      </c>
      <c r="C7" s="65"/>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159">
        <v>0</v>
      </c>
      <c r="AI7" s="159">
        <v>0</v>
      </c>
      <c r="AJ7" s="159">
        <v>0</v>
      </c>
      <c r="AK7" s="159">
        <v>0</v>
      </c>
      <c r="AL7" s="159">
        <v>0</v>
      </c>
      <c r="AM7" s="159">
        <v>0</v>
      </c>
      <c r="AN7" s="159">
        <v>0</v>
      </c>
      <c r="AO7" s="159">
        <v>0</v>
      </c>
      <c r="AP7" s="159">
        <v>0</v>
      </c>
      <c r="AQ7" s="159">
        <v>0</v>
      </c>
      <c r="AR7" s="159">
        <v>0</v>
      </c>
      <c r="AS7" s="159">
        <v>0</v>
      </c>
      <c r="AT7" s="159">
        <v>0</v>
      </c>
      <c r="AU7" s="159">
        <v>0</v>
      </c>
      <c r="AV7" s="159">
        <v>0</v>
      </c>
      <c r="AW7" s="159">
        <v>0</v>
      </c>
      <c r="AX7" s="159">
        <v>0</v>
      </c>
      <c r="AY7" s="159">
        <v>0</v>
      </c>
      <c r="AZ7" s="159">
        <v>0</v>
      </c>
      <c r="BA7" s="159">
        <v>0</v>
      </c>
      <c r="BB7" s="159">
        <v>0</v>
      </c>
      <c r="BC7" s="159">
        <v>1055.1934053951668</v>
      </c>
      <c r="BD7" s="159">
        <v>4298.3955376594622</v>
      </c>
      <c r="BE7" s="159">
        <v>5456.0631067141403</v>
      </c>
      <c r="BF7" s="159">
        <v>6393.3457175844296</v>
      </c>
      <c r="BG7" s="159">
        <v>0</v>
      </c>
      <c r="BH7" s="159">
        <v>0</v>
      </c>
      <c r="BI7" s="159">
        <v>0</v>
      </c>
      <c r="BJ7" s="159">
        <v>0</v>
      </c>
      <c r="BK7" s="159">
        <v>0</v>
      </c>
      <c r="BL7" s="159">
        <v>0</v>
      </c>
      <c r="BM7" s="159">
        <v>0</v>
      </c>
      <c r="BN7" s="159">
        <v>0</v>
      </c>
      <c r="BO7" s="159">
        <v>0</v>
      </c>
      <c r="BP7" s="159">
        <v>0</v>
      </c>
      <c r="BQ7" s="159">
        <v>0</v>
      </c>
      <c r="BR7" s="159">
        <v>0</v>
      </c>
      <c r="BS7" s="159">
        <v>0</v>
      </c>
      <c r="BT7" s="159">
        <v>0</v>
      </c>
      <c r="BU7" s="159">
        <v>0</v>
      </c>
      <c r="BV7" s="159">
        <v>0</v>
      </c>
      <c r="BW7" s="159">
        <v>0</v>
      </c>
      <c r="BX7" s="159">
        <v>0</v>
      </c>
      <c r="BY7" s="159">
        <v>0</v>
      </c>
      <c r="BZ7" s="159">
        <v>0</v>
      </c>
      <c r="CA7" s="159">
        <v>0</v>
      </c>
      <c r="CB7" s="159">
        <v>0</v>
      </c>
      <c r="CC7" s="159">
        <v>0</v>
      </c>
      <c r="CD7" s="159">
        <v>0</v>
      </c>
      <c r="CE7" s="159">
        <v>0</v>
      </c>
      <c r="CF7" s="430">
        <v>0</v>
      </c>
    </row>
    <row r="8" spans="1:85" s="431" customFormat="1" ht="25.5" customHeight="1">
      <c r="A8" s="428"/>
      <c r="B8" s="63" t="s">
        <v>526</v>
      </c>
      <c r="C8" s="432"/>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c r="AG8" s="243"/>
      <c r="AH8" s="159">
        <v>0</v>
      </c>
      <c r="AI8" s="159">
        <v>0</v>
      </c>
      <c r="AJ8" s="159">
        <v>0</v>
      </c>
      <c r="AK8" s="159">
        <v>0</v>
      </c>
      <c r="AL8" s="159">
        <v>0</v>
      </c>
      <c r="AM8" s="159">
        <v>0</v>
      </c>
      <c r="AN8" s="159">
        <v>0</v>
      </c>
      <c r="AO8" s="159">
        <v>0</v>
      </c>
      <c r="AP8" s="159">
        <v>0</v>
      </c>
      <c r="AQ8" s="159">
        <v>0</v>
      </c>
      <c r="AR8" s="159">
        <v>0</v>
      </c>
      <c r="AS8" s="159">
        <v>0</v>
      </c>
      <c r="AT8" s="159">
        <v>0</v>
      </c>
      <c r="AU8" s="159">
        <v>0</v>
      </c>
      <c r="AV8" s="159">
        <v>0</v>
      </c>
      <c r="AW8" s="159">
        <v>0</v>
      </c>
      <c r="AX8" s="159">
        <v>0</v>
      </c>
      <c r="AY8" s="159">
        <v>0</v>
      </c>
      <c r="AZ8" s="159">
        <v>0</v>
      </c>
      <c r="BA8" s="159">
        <v>0</v>
      </c>
      <c r="BB8" s="159">
        <v>0</v>
      </c>
      <c r="BC8" s="159">
        <v>0</v>
      </c>
      <c r="BD8" s="159">
        <v>0</v>
      </c>
      <c r="BE8" s="159">
        <v>0</v>
      </c>
      <c r="BF8" s="159">
        <v>0</v>
      </c>
      <c r="BG8" s="159">
        <v>9116.2705311041791</v>
      </c>
      <c r="BH8" s="159">
        <v>9279.9480273493427</v>
      </c>
      <c r="BI8" s="159">
        <v>9453.7507217152688</v>
      </c>
      <c r="BJ8" s="159">
        <v>9825.8937967826078</v>
      </c>
      <c r="BK8" s="159">
        <v>10261.521438727163</v>
      </c>
      <c r="BL8" s="159">
        <v>10900.406863522961</v>
      </c>
      <c r="BM8" s="159">
        <v>11445.824221207107</v>
      </c>
      <c r="BN8" s="159">
        <v>11771.076595896493</v>
      </c>
      <c r="BO8" s="159">
        <v>11787.966948892166</v>
      </c>
      <c r="BP8" s="159">
        <v>11780.394876706658</v>
      </c>
      <c r="BQ8" s="159">
        <v>11062.285844340486</v>
      </c>
      <c r="BR8" s="159">
        <v>11198.376776469457</v>
      </c>
      <c r="BS8" s="159">
        <v>11294.499063995099</v>
      </c>
      <c r="BT8" s="159">
        <v>11255.341996758169</v>
      </c>
      <c r="BU8" s="159">
        <v>11216.14163079983</v>
      </c>
      <c r="BV8" s="159">
        <v>11169.536591257416</v>
      </c>
      <c r="BW8" s="159">
        <v>11080.505293804246</v>
      </c>
      <c r="BX8" s="159">
        <v>11115.249197740488</v>
      </c>
      <c r="BY8" s="159">
        <v>10985.515655711268</v>
      </c>
      <c r="BZ8" s="159">
        <v>11216.507035175695</v>
      </c>
      <c r="CA8" s="159">
        <v>12133.968926035301</v>
      </c>
      <c r="CB8" s="159">
        <v>12736.132995751892</v>
      </c>
      <c r="CC8" s="159">
        <v>12964.235305227661</v>
      </c>
      <c r="CD8" s="159">
        <v>12942.552543584978</v>
      </c>
      <c r="CE8" s="159">
        <v>12898.901641743036</v>
      </c>
      <c r="CF8" s="430">
        <v>12788.46722026132</v>
      </c>
    </row>
    <row r="9" spans="1:85" s="431" customFormat="1" ht="25.5" customHeight="1">
      <c r="A9" s="428"/>
      <c r="B9" s="429" t="s">
        <v>527</v>
      </c>
      <c r="C9" s="432"/>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c r="AG9" s="243"/>
      <c r="AH9" s="159">
        <f t="shared" ref="AH9:CC9" si="3">SUM(AH10:AH13)</f>
        <v>0</v>
      </c>
      <c r="AI9" s="159">
        <f t="shared" si="3"/>
        <v>0</v>
      </c>
      <c r="AJ9" s="159">
        <f t="shared" si="3"/>
        <v>0</v>
      </c>
      <c r="AK9" s="159">
        <f t="shared" si="3"/>
        <v>0</v>
      </c>
      <c r="AL9" s="159">
        <f t="shared" si="3"/>
        <v>0</v>
      </c>
      <c r="AM9" s="159">
        <f t="shared" si="3"/>
        <v>0</v>
      </c>
      <c r="AN9" s="159">
        <f t="shared" si="3"/>
        <v>0</v>
      </c>
      <c r="AO9" s="159">
        <f t="shared" si="3"/>
        <v>0</v>
      </c>
      <c r="AP9" s="159">
        <f t="shared" si="3"/>
        <v>0</v>
      </c>
      <c r="AQ9" s="159">
        <f t="shared" si="3"/>
        <v>0</v>
      </c>
      <c r="AR9" s="159">
        <f t="shared" si="3"/>
        <v>0</v>
      </c>
      <c r="AS9" s="159">
        <f t="shared" si="3"/>
        <v>0</v>
      </c>
      <c r="AT9" s="159">
        <f t="shared" si="3"/>
        <v>0</v>
      </c>
      <c r="AU9" s="159">
        <f t="shared" si="3"/>
        <v>0</v>
      </c>
      <c r="AV9" s="159">
        <f t="shared" si="3"/>
        <v>0</v>
      </c>
      <c r="AW9" s="159">
        <f t="shared" si="3"/>
        <v>0</v>
      </c>
      <c r="AX9" s="159">
        <f t="shared" si="3"/>
        <v>0</v>
      </c>
      <c r="AY9" s="159">
        <f t="shared" si="3"/>
        <v>0</v>
      </c>
      <c r="AZ9" s="159">
        <f t="shared" si="3"/>
        <v>0</v>
      </c>
      <c r="BA9" s="159">
        <f t="shared" si="3"/>
        <v>0</v>
      </c>
      <c r="BB9" s="159">
        <f t="shared" si="3"/>
        <v>0</v>
      </c>
      <c r="BC9" s="159">
        <f t="shared" si="3"/>
        <v>0</v>
      </c>
      <c r="BD9" s="159">
        <f t="shared" si="3"/>
        <v>0</v>
      </c>
      <c r="BE9" s="159">
        <f t="shared" si="3"/>
        <v>0</v>
      </c>
      <c r="BF9" s="159">
        <f t="shared" si="3"/>
        <v>0</v>
      </c>
      <c r="BG9" s="159">
        <f t="shared" si="3"/>
        <v>20</v>
      </c>
      <c r="BH9" s="159">
        <f t="shared" si="3"/>
        <v>37.799999999999997</v>
      </c>
      <c r="BI9" s="159">
        <f t="shared" si="3"/>
        <v>480.12300132909712</v>
      </c>
      <c r="BJ9" s="159">
        <f t="shared" si="3"/>
        <v>255.12901574999998</v>
      </c>
      <c r="BK9" s="159">
        <f t="shared" si="3"/>
        <v>248.09961419999996</v>
      </c>
      <c r="BL9" s="159">
        <f t="shared" si="3"/>
        <v>330.64953000000003</v>
      </c>
      <c r="BM9" s="159">
        <f t="shared" si="3"/>
        <v>584.34068080125064</v>
      </c>
      <c r="BN9" s="159">
        <f t="shared" si="3"/>
        <v>495.67599999999999</v>
      </c>
      <c r="BO9" s="159">
        <f t="shared" si="3"/>
        <v>164.18799999999999</v>
      </c>
      <c r="BP9" s="159">
        <f t="shared" si="3"/>
        <v>38.083999999999996</v>
      </c>
      <c r="BQ9" s="159">
        <f t="shared" si="3"/>
        <v>60.445999999999998</v>
      </c>
      <c r="BR9" s="159">
        <f t="shared" si="3"/>
        <v>77.471000000000004</v>
      </c>
      <c r="BS9" s="159">
        <f t="shared" si="3"/>
        <v>126.741</v>
      </c>
      <c r="BT9" s="159">
        <f t="shared" si="3"/>
        <v>171.30799999999996</v>
      </c>
      <c r="BU9" s="159">
        <f t="shared" si="3"/>
        <v>168.72800000000001</v>
      </c>
      <c r="BV9" s="159">
        <f t="shared" si="3"/>
        <v>242.51900000000001</v>
      </c>
      <c r="BW9" s="159">
        <f t="shared" si="3"/>
        <v>305.1815029573537</v>
      </c>
      <c r="BX9" s="159">
        <f t="shared" si="3"/>
        <v>325.12115082531068</v>
      </c>
      <c r="BY9" s="159">
        <f t="shared" si="3"/>
        <v>489.1430371868455</v>
      </c>
      <c r="BZ9" s="159">
        <f t="shared" si="3"/>
        <v>608.43541960275058</v>
      </c>
      <c r="CA9" s="159">
        <f t="shared" si="3"/>
        <v>694.85280331531374</v>
      </c>
      <c r="CB9" s="159">
        <f t="shared" si="3"/>
        <v>576.81371792187372</v>
      </c>
      <c r="CC9" s="159">
        <f t="shared" si="3"/>
        <v>480.21398959690993</v>
      </c>
      <c r="CD9" s="159">
        <f t="shared" ref="CD9:CF9" si="4">SUM(CD10:CD13)</f>
        <v>456.84990003521739</v>
      </c>
      <c r="CE9" s="159">
        <f t="shared" si="4"/>
        <v>462.36654871175222</v>
      </c>
      <c r="CF9" s="430">
        <f t="shared" si="4"/>
        <v>475.39147622604156</v>
      </c>
    </row>
    <row r="10" spans="1:85" s="431" customFormat="1">
      <c r="A10" s="428"/>
      <c r="B10" s="339" t="s">
        <v>528</v>
      </c>
      <c r="C10" s="432"/>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c r="AG10" s="243"/>
      <c r="AH10" s="159">
        <v>0</v>
      </c>
      <c r="AI10" s="159">
        <v>0</v>
      </c>
      <c r="AJ10" s="159">
        <v>0</v>
      </c>
      <c r="AK10" s="159">
        <v>0</v>
      </c>
      <c r="AL10" s="159">
        <v>0</v>
      </c>
      <c r="AM10" s="159">
        <v>0</v>
      </c>
      <c r="AN10" s="159">
        <v>0</v>
      </c>
      <c r="AO10" s="159">
        <v>0</v>
      </c>
      <c r="AP10" s="159">
        <v>0</v>
      </c>
      <c r="AQ10" s="159">
        <v>0</v>
      </c>
      <c r="AR10" s="159">
        <v>0</v>
      </c>
      <c r="AS10" s="159">
        <v>0</v>
      </c>
      <c r="AT10" s="159">
        <v>0</v>
      </c>
      <c r="AU10" s="159">
        <v>0</v>
      </c>
      <c r="AV10" s="159">
        <v>0</v>
      </c>
      <c r="AW10" s="159">
        <v>0</v>
      </c>
      <c r="AX10" s="159">
        <v>0</v>
      </c>
      <c r="AY10" s="159">
        <v>0</v>
      </c>
      <c r="AZ10" s="159">
        <v>0</v>
      </c>
      <c r="BA10" s="159">
        <v>0</v>
      </c>
      <c r="BB10" s="159">
        <v>0</v>
      </c>
      <c r="BC10" s="159">
        <v>0</v>
      </c>
      <c r="BD10" s="159">
        <v>0</v>
      </c>
      <c r="BE10" s="159">
        <v>0</v>
      </c>
      <c r="BF10" s="159">
        <v>0</v>
      </c>
      <c r="BG10" s="159">
        <v>0</v>
      </c>
      <c r="BH10" s="159">
        <v>0</v>
      </c>
      <c r="BI10" s="159">
        <v>430.12300132909712</v>
      </c>
      <c r="BJ10" s="159">
        <v>248.43701574999997</v>
      </c>
      <c r="BK10" s="159">
        <v>205.29961419999995</v>
      </c>
      <c r="BL10" s="159">
        <v>287.18713000000002</v>
      </c>
      <c r="BM10" s="159">
        <v>375.84635547314184</v>
      </c>
      <c r="BN10" s="159">
        <v>330.87599999999998</v>
      </c>
      <c r="BO10" s="159">
        <v>83.781999999999996</v>
      </c>
      <c r="BP10" s="159">
        <v>0.53100000000000003</v>
      </c>
      <c r="BQ10" s="159">
        <v>0.216</v>
      </c>
      <c r="BR10" s="159">
        <v>1.0999999999999999E-2</v>
      </c>
      <c r="BS10" s="159">
        <v>5.0000000000000001E-3</v>
      </c>
      <c r="BT10" s="159">
        <v>4.0000000000000001E-3</v>
      </c>
      <c r="BU10" s="159">
        <v>2E-3</v>
      </c>
      <c r="BV10" s="159">
        <v>0</v>
      </c>
      <c r="BW10" s="159">
        <v>9.0000000000000011E-3</v>
      </c>
      <c r="BX10" s="159">
        <v>5.0000000000000001E-3</v>
      </c>
      <c r="BY10" s="159">
        <v>8.0000000000000002E-3</v>
      </c>
      <c r="BZ10" s="159">
        <v>8.0000000000000002E-3</v>
      </c>
      <c r="CA10" s="159">
        <v>8.0000000000000002E-3</v>
      </c>
      <c r="CB10" s="159">
        <v>8.0000000000000002E-3</v>
      </c>
      <c r="CC10" s="159">
        <v>8.0000000000000002E-3</v>
      </c>
      <c r="CD10" s="159">
        <v>8.0000000000000002E-3</v>
      </c>
      <c r="CE10" s="159">
        <v>8.0000000000000002E-3</v>
      </c>
      <c r="CF10" s="430">
        <v>8.0000000000000002E-3</v>
      </c>
    </row>
    <row r="11" spans="1:85" s="435" customFormat="1">
      <c r="A11" s="433"/>
      <c r="B11" s="434" t="s">
        <v>529</v>
      </c>
      <c r="D11" s="436"/>
      <c r="E11" s="436"/>
      <c r="F11" s="436"/>
      <c r="G11" s="436"/>
      <c r="H11" s="436"/>
      <c r="I11" s="436"/>
      <c r="J11" s="436"/>
      <c r="K11" s="436"/>
      <c r="L11" s="436"/>
      <c r="M11" s="436"/>
      <c r="N11" s="436"/>
      <c r="O11" s="436"/>
      <c r="P11" s="436"/>
      <c r="Q11" s="436"/>
      <c r="R11" s="436"/>
      <c r="S11" s="436"/>
      <c r="T11" s="436"/>
      <c r="U11" s="436"/>
      <c r="V11" s="436"/>
      <c r="W11" s="436"/>
      <c r="X11" s="436"/>
      <c r="Y11" s="436"/>
      <c r="Z11" s="436"/>
      <c r="AA11" s="436"/>
      <c r="AB11" s="436"/>
      <c r="AC11" s="436"/>
      <c r="AD11" s="436"/>
      <c r="AE11" s="436"/>
      <c r="AF11" s="436"/>
      <c r="AG11" s="436"/>
      <c r="AH11" s="159">
        <v>0</v>
      </c>
      <c r="AI11" s="159">
        <v>0</v>
      </c>
      <c r="AJ11" s="159">
        <v>0</v>
      </c>
      <c r="AK11" s="159">
        <v>0</v>
      </c>
      <c r="AL11" s="159">
        <v>0</v>
      </c>
      <c r="AM11" s="159">
        <v>0</v>
      </c>
      <c r="AN11" s="159">
        <v>0</v>
      </c>
      <c r="AO11" s="159">
        <v>0</v>
      </c>
      <c r="AP11" s="159">
        <v>0</v>
      </c>
      <c r="AQ11" s="159">
        <v>0</v>
      </c>
      <c r="AR11" s="159">
        <v>0</v>
      </c>
      <c r="AS11" s="159">
        <v>0</v>
      </c>
      <c r="AT11" s="159">
        <v>0</v>
      </c>
      <c r="AU11" s="159">
        <v>0</v>
      </c>
      <c r="AV11" s="159">
        <v>0</v>
      </c>
      <c r="AW11" s="159">
        <v>0</v>
      </c>
      <c r="AX11" s="159">
        <v>0</v>
      </c>
      <c r="AY11" s="159">
        <v>0</v>
      </c>
      <c r="AZ11" s="159">
        <v>0</v>
      </c>
      <c r="BA11" s="159">
        <v>0</v>
      </c>
      <c r="BB11" s="159">
        <v>0</v>
      </c>
      <c r="BC11" s="159">
        <v>0</v>
      </c>
      <c r="BD11" s="159">
        <v>0</v>
      </c>
      <c r="BE11" s="159">
        <v>0</v>
      </c>
      <c r="BF11" s="159">
        <v>0</v>
      </c>
      <c r="BG11" s="159">
        <v>0</v>
      </c>
      <c r="BH11" s="159">
        <v>0</v>
      </c>
      <c r="BI11" s="159">
        <v>0</v>
      </c>
      <c r="BJ11" s="159">
        <v>0</v>
      </c>
      <c r="BK11" s="159">
        <v>0</v>
      </c>
      <c r="BL11" s="159">
        <v>0</v>
      </c>
      <c r="BM11" s="159">
        <v>162.45132532810879</v>
      </c>
      <c r="BN11" s="159">
        <v>111.17099999999999</v>
      </c>
      <c r="BO11" s="159">
        <v>0</v>
      </c>
      <c r="BP11" s="159">
        <v>0</v>
      </c>
      <c r="BQ11" s="159">
        <v>0</v>
      </c>
      <c r="BR11" s="159">
        <v>0</v>
      </c>
      <c r="BS11" s="159">
        <v>0</v>
      </c>
      <c r="BT11" s="159">
        <v>0</v>
      </c>
      <c r="BU11" s="159">
        <v>0</v>
      </c>
      <c r="BV11" s="159">
        <v>0</v>
      </c>
      <c r="BW11" s="159">
        <v>0</v>
      </c>
      <c r="BX11" s="159">
        <v>0</v>
      </c>
      <c r="BY11" s="159">
        <v>0</v>
      </c>
      <c r="BZ11" s="159">
        <v>0</v>
      </c>
      <c r="CA11" s="159">
        <v>0</v>
      </c>
      <c r="CB11" s="159">
        <v>0</v>
      </c>
      <c r="CC11" s="159">
        <v>0</v>
      </c>
      <c r="CD11" s="159">
        <v>0</v>
      </c>
      <c r="CE11" s="159">
        <v>0</v>
      </c>
      <c r="CF11" s="430">
        <v>0</v>
      </c>
    </row>
    <row r="12" spans="1:85" s="435" customFormat="1">
      <c r="A12" s="433"/>
      <c r="B12" s="434" t="s">
        <v>530</v>
      </c>
      <c r="D12" s="436"/>
      <c r="E12" s="436"/>
      <c r="F12" s="436"/>
      <c r="G12" s="436"/>
      <c r="H12" s="436"/>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6"/>
      <c r="AG12" s="436"/>
      <c r="AH12" s="159">
        <v>0</v>
      </c>
      <c r="AI12" s="159">
        <v>0</v>
      </c>
      <c r="AJ12" s="159">
        <v>0</v>
      </c>
      <c r="AK12" s="159">
        <v>0</v>
      </c>
      <c r="AL12" s="159">
        <v>0</v>
      </c>
      <c r="AM12" s="159">
        <v>0</v>
      </c>
      <c r="AN12" s="159">
        <v>0</v>
      </c>
      <c r="AO12" s="159">
        <v>0</v>
      </c>
      <c r="AP12" s="159">
        <v>0</v>
      </c>
      <c r="AQ12" s="159">
        <v>0</v>
      </c>
      <c r="AR12" s="159">
        <v>0</v>
      </c>
      <c r="AS12" s="159">
        <v>0</v>
      </c>
      <c r="AT12" s="159">
        <v>0</v>
      </c>
      <c r="AU12" s="159">
        <v>0</v>
      </c>
      <c r="AV12" s="159">
        <v>0</v>
      </c>
      <c r="AW12" s="159">
        <v>0</v>
      </c>
      <c r="AX12" s="159">
        <v>0</v>
      </c>
      <c r="AY12" s="159">
        <v>0</v>
      </c>
      <c r="AZ12" s="159">
        <v>0</v>
      </c>
      <c r="BA12" s="159">
        <v>0</v>
      </c>
      <c r="BB12" s="159">
        <v>0</v>
      </c>
      <c r="BC12" s="159">
        <v>0</v>
      </c>
      <c r="BD12" s="159">
        <v>0</v>
      </c>
      <c r="BE12" s="159">
        <v>0</v>
      </c>
      <c r="BF12" s="159">
        <v>0</v>
      </c>
      <c r="BG12" s="159">
        <v>20</v>
      </c>
      <c r="BH12" s="159">
        <v>37.799999999999997</v>
      </c>
      <c r="BI12" s="159">
        <v>50</v>
      </c>
      <c r="BJ12" s="159">
        <v>6.6919999999999993</v>
      </c>
      <c r="BK12" s="159">
        <v>42.8</v>
      </c>
      <c r="BL12" s="159">
        <v>43.462400000000002</v>
      </c>
      <c r="BM12" s="159">
        <v>46.042999999999999</v>
      </c>
      <c r="BN12" s="159">
        <v>53.629000000000005</v>
      </c>
      <c r="BO12" s="159">
        <v>80.406000000000006</v>
      </c>
      <c r="BP12" s="159">
        <v>37.552999999999997</v>
      </c>
      <c r="BQ12" s="159">
        <v>60.23</v>
      </c>
      <c r="BR12" s="159">
        <v>71.89200000000001</v>
      </c>
      <c r="BS12" s="159">
        <v>99.076000000000008</v>
      </c>
      <c r="BT12" s="159">
        <v>129.22799999999998</v>
      </c>
      <c r="BU12" s="159">
        <v>90</v>
      </c>
      <c r="BV12" s="159">
        <v>79</v>
      </c>
      <c r="BW12" s="159">
        <v>72</v>
      </c>
      <c r="BX12" s="159">
        <v>90</v>
      </c>
      <c r="BY12" s="159">
        <v>88</v>
      </c>
      <c r="BZ12" s="159">
        <v>88</v>
      </c>
      <c r="CA12" s="159">
        <v>93</v>
      </c>
      <c r="CB12" s="159">
        <v>98</v>
      </c>
      <c r="CC12" s="159">
        <v>98</v>
      </c>
      <c r="CD12" s="159">
        <v>98</v>
      </c>
      <c r="CE12" s="159">
        <v>98</v>
      </c>
      <c r="CF12" s="430">
        <v>98</v>
      </c>
    </row>
    <row r="13" spans="1:85" s="435" customFormat="1" ht="25.5" customHeight="1">
      <c r="A13" s="433"/>
      <c r="B13" s="434" t="s">
        <v>531</v>
      </c>
      <c r="D13" s="436"/>
      <c r="E13" s="436"/>
      <c r="F13" s="436"/>
      <c r="G13" s="436"/>
      <c r="H13" s="436"/>
      <c r="I13" s="436"/>
      <c r="J13" s="436"/>
      <c r="K13" s="436"/>
      <c r="L13" s="436"/>
      <c r="M13" s="436"/>
      <c r="N13" s="436"/>
      <c r="O13" s="436"/>
      <c r="P13" s="436"/>
      <c r="Q13" s="436"/>
      <c r="R13" s="436"/>
      <c r="S13" s="436"/>
      <c r="T13" s="436"/>
      <c r="U13" s="436"/>
      <c r="V13" s="436"/>
      <c r="W13" s="436"/>
      <c r="X13" s="436"/>
      <c r="Y13" s="436"/>
      <c r="Z13" s="436"/>
      <c r="AA13" s="436"/>
      <c r="AB13" s="436"/>
      <c r="AC13" s="436"/>
      <c r="AD13" s="436"/>
      <c r="AE13" s="436"/>
      <c r="AF13" s="436"/>
      <c r="AG13" s="436"/>
      <c r="AH13" s="159">
        <v>0</v>
      </c>
      <c r="AI13" s="159">
        <v>0</v>
      </c>
      <c r="AJ13" s="159">
        <v>0</v>
      </c>
      <c r="AK13" s="159">
        <v>0</v>
      </c>
      <c r="AL13" s="159">
        <v>0</v>
      </c>
      <c r="AM13" s="159">
        <v>0</v>
      </c>
      <c r="AN13" s="159">
        <v>0</v>
      </c>
      <c r="AO13" s="159">
        <v>0</v>
      </c>
      <c r="AP13" s="159">
        <v>0</v>
      </c>
      <c r="AQ13" s="159">
        <v>0</v>
      </c>
      <c r="AR13" s="159">
        <v>0</v>
      </c>
      <c r="AS13" s="159">
        <v>0</v>
      </c>
      <c r="AT13" s="159">
        <v>0</v>
      </c>
      <c r="AU13" s="159">
        <v>0</v>
      </c>
      <c r="AV13" s="159">
        <v>0</v>
      </c>
      <c r="AW13" s="159">
        <v>0</v>
      </c>
      <c r="AX13" s="159">
        <v>0</v>
      </c>
      <c r="AY13" s="159">
        <v>0</v>
      </c>
      <c r="AZ13" s="159">
        <v>0</v>
      </c>
      <c r="BA13" s="159">
        <v>0</v>
      </c>
      <c r="BB13" s="159">
        <v>0</v>
      </c>
      <c r="BC13" s="159">
        <v>0</v>
      </c>
      <c r="BD13" s="159">
        <v>0</v>
      </c>
      <c r="BE13" s="159">
        <v>0</v>
      </c>
      <c r="BF13" s="159">
        <v>0</v>
      </c>
      <c r="BG13" s="159">
        <v>0</v>
      </c>
      <c r="BH13" s="159">
        <v>0</v>
      </c>
      <c r="BI13" s="159">
        <v>0</v>
      </c>
      <c r="BJ13" s="159">
        <v>0</v>
      </c>
      <c r="BK13" s="159">
        <v>0</v>
      </c>
      <c r="BL13" s="159">
        <v>0</v>
      </c>
      <c r="BM13" s="159">
        <v>0</v>
      </c>
      <c r="BN13" s="159">
        <v>0</v>
      </c>
      <c r="BO13" s="159">
        <v>0</v>
      </c>
      <c r="BP13" s="159">
        <v>0</v>
      </c>
      <c r="BQ13" s="159">
        <v>0</v>
      </c>
      <c r="BR13" s="159">
        <v>5.5680000000000005</v>
      </c>
      <c r="BS13" s="159">
        <v>27.66</v>
      </c>
      <c r="BT13" s="159">
        <v>42.076000000000001</v>
      </c>
      <c r="BU13" s="159">
        <v>78.725999999999999</v>
      </c>
      <c r="BV13" s="159">
        <v>163.51900000000001</v>
      </c>
      <c r="BW13" s="159">
        <v>233.17250295735369</v>
      </c>
      <c r="BX13" s="159">
        <v>235.11615082531065</v>
      </c>
      <c r="BY13" s="159">
        <v>401.13503718684552</v>
      </c>
      <c r="BZ13" s="159">
        <v>520.42741960275055</v>
      </c>
      <c r="CA13" s="159">
        <v>601.8448033153137</v>
      </c>
      <c r="CB13" s="159">
        <v>478.80571792187368</v>
      </c>
      <c r="CC13" s="159">
        <v>382.20598959690994</v>
      </c>
      <c r="CD13" s="159">
        <v>358.84190003521741</v>
      </c>
      <c r="CE13" s="159">
        <v>364.35854871175223</v>
      </c>
      <c r="CF13" s="430">
        <v>377.38347622604158</v>
      </c>
    </row>
    <row r="14" spans="1:85">
      <c r="A14" s="437"/>
      <c r="B14" s="438"/>
      <c r="C14" s="421"/>
      <c r="D14" s="439"/>
      <c r="E14" s="439"/>
      <c r="F14" s="439"/>
      <c r="G14" s="439"/>
      <c r="H14" s="439"/>
      <c r="I14" s="439"/>
      <c r="J14" s="439"/>
      <c r="K14" s="439"/>
      <c r="L14" s="439"/>
      <c r="M14" s="439"/>
      <c r="N14" s="439"/>
      <c r="O14" s="439"/>
      <c r="P14" s="439"/>
      <c r="Q14" s="439"/>
      <c r="R14" s="439"/>
      <c r="S14" s="439"/>
      <c r="T14" s="439"/>
      <c r="U14" s="439"/>
      <c r="V14" s="439"/>
      <c r="W14" s="439"/>
      <c r="X14" s="439"/>
      <c r="Y14" s="439"/>
      <c r="Z14" s="439"/>
      <c r="AA14" s="439"/>
      <c r="AB14" s="439"/>
      <c r="AC14" s="439"/>
      <c r="AD14" s="439"/>
      <c r="AE14" s="439"/>
      <c r="AF14" s="439"/>
      <c r="AG14" s="439"/>
      <c r="AH14" s="440"/>
      <c r="AI14" s="440"/>
      <c r="AJ14" s="440"/>
      <c r="AK14" s="440"/>
      <c r="AL14" s="440"/>
      <c r="AM14" s="440"/>
      <c r="AN14" s="440"/>
      <c r="AO14" s="440"/>
      <c r="AP14" s="440"/>
      <c r="AQ14" s="440"/>
      <c r="AR14" s="440"/>
      <c r="AS14" s="440"/>
      <c r="AT14" s="440"/>
      <c r="AU14" s="440"/>
      <c r="AV14" s="440"/>
      <c r="AW14" s="440"/>
      <c r="AX14" s="440"/>
      <c r="AY14" s="440"/>
      <c r="AZ14" s="440"/>
      <c r="BA14" s="440"/>
      <c r="BB14" s="440"/>
      <c r="BC14" s="440"/>
      <c r="BD14" s="440"/>
      <c r="BE14" s="440"/>
      <c r="BF14" s="440"/>
      <c r="BG14" s="440"/>
      <c r="BH14" s="440"/>
      <c r="BI14" s="440"/>
      <c r="BJ14" s="440"/>
      <c r="BK14" s="440"/>
      <c r="BL14" s="440"/>
      <c r="BM14" s="440"/>
      <c r="BN14" s="440"/>
      <c r="BO14" s="440"/>
      <c r="BP14" s="440"/>
      <c r="BQ14" s="440"/>
      <c r="BR14" s="440"/>
      <c r="BS14" s="440"/>
      <c r="BT14" s="440"/>
      <c r="BU14" s="440"/>
      <c r="BV14" s="440"/>
      <c r="BW14" s="440"/>
      <c r="BX14" s="441"/>
      <c r="BY14" s="441"/>
      <c r="BZ14" s="441"/>
      <c r="CA14" s="441"/>
      <c r="CB14" s="441"/>
      <c r="CC14" s="441"/>
      <c r="CD14" s="441"/>
      <c r="CE14" s="441"/>
      <c r="CF14" s="442"/>
    </row>
    <row r="15" spans="1:85" s="431" customFormat="1" ht="41.25" customHeight="1">
      <c r="A15" s="443"/>
      <c r="B15" s="444" t="s">
        <v>523</v>
      </c>
      <c r="C15" s="445"/>
      <c r="D15" s="47" t="s">
        <v>190</v>
      </c>
      <c r="E15" s="47" t="s">
        <v>191</v>
      </c>
      <c r="F15" s="47" t="s">
        <v>192</v>
      </c>
      <c r="G15" s="47" t="s">
        <v>193</v>
      </c>
      <c r="H15" s="47" t="s">
        <v>194</v>
      </c>
      <c r="I15" s="47" t="s">
        <v>195</v>
      </c>
      <c r="J15" s="47" t="s">
        <v>196</v>
      </c>
      <c r="K15" s="47" t="s">
        <v>197</v>
      </c>
      <c r="L15" s="47" t="s">
        <v>198</v>
      </c>
      <c r="M15" s="47" t="s">
        <v>199</v>
      </c>
      <c r="N15" s="47" t="s">
        <v>200</v>
      </c>
      <c r="O15" s="47" t="s">
        <v>201</v>
      </c>
      <c r="P15" s="47" t="s">
        <v>202</v>
      </c>
      <c r="Q15" s="47" t="s">
        <v>203</v>
      </c>
      <c r="R15" s="47" t="s">
        <v>204</v>
      </c>
      <c r="S15" s="47" t="s">
        <v>205</v>
      </c>
      <c r="T15" s="47" t="s">
        <v>206</v>
      </c>
      <c r="U15" s="47" t="s">
        <v>207</v>
      </c>
      <c r="V15" s="47" t="s">
        <v>208</v>
      </c>
      <c r="W15" s="47" t="s">
        <v>209</v>
      </c>
      <c r="X15" s="47" t="s">
        <v>210</v>
      </c>
      <c r="Y15" s="47" t="s">
        <v>211</v>
      </c>
      <c r="Z15" s="47" t="s">
        <v>212</v>
      </c>
      <c r="AA15" s="47" t="s">
        <v>213</v>
      </c>
      <c r="AB15" s="47" t="s">
        <v>214</v>
      </c>
      <c r="AC15" s="47" t="s">
        <v>215</v>
      </c>
      <c r="AD15" s="47" t="s">
        <v>216</v>
      </c>
      <c r="AE15" s="47" t="s">
        <v>217</v>
      </c>
      <c r="AF15" s="47" t="s">
        <v>218</v>
      </c>
      <c r="AG15" s="47" t="s">
        <v>219</v>
      </c>
      <c r="AH15" s="47" t="s">
        <v>220</v>
      </c>
      <c r="AI15" s="47" t="s">
        <v>221</v>
      </c>
      <c r="AJ15" s="47" t="s">
        <v>222</v>
      </c>
      <c r="AK15" s="47" t="s">
        <v>223</v>
      </c>
      <c r="AL15" s="47" t="s">
        <v>224</v>
      </c>
      <c r="AM15" s="47" t="s">
        <v>225</v>
      </c>
      <c r="AN15" s="47" t="s">
        <v>226</v>
      </c>
      <c r="AO15" s="47" t="s">
        <v>227</v>
      </c>
      <c r="AP15" s="47" t="s">
        <v>228</v>
      </c>
      <c r="AQ15" s="47" t="s">
        <v>229</v>
      </c>
      <c r="AR15" s="47" t="s">
        <v>230</v>
      </c>
      <c r="AS15" s="47" t="s">
        <v>231</v>
      </c>
      <c r="AT15" s="47" t="s">
        <v>232</v>
      </c>
      <c r="AU15" s="47" t="s">
        <v>233</v>
      </c>
      <c r="AV15" s="47" t="s">
        <v>234</v>
      </c>
      <c r="AW15" s="47" t="s">
        <v>235</v>
      </c>
      <c r="AX15" s="47" t="s">
        <v>236</v>
      </c>
      <c r="AY15" s="47" t="s">
        <v>128</v>
      </c>
      <c r="AZ15" s="47" t="s">
        <v>129</v>
      </c>
      <c r="BA15" s="47" t="s">
        <v>130</v>
      </c>
      <c r="BB15" s="47" t="s">
        <v>131</v>
      </c>
      <c r="BC15" s="47" t="s">
        <v>132</v>
      </c>
      <c r="BD15" s="47" t="s">
        <v>133</v>
      </c>
      <c r="BE15" s="47" t="s">
        <v>134</v>
      </c>
      <c r="BF15" s="47" t="s">
        <v>135</v>
      </c>
      <c r="BG15" s="47" t="s">
        <v>136</v>
      </c>
      <c r="BH15" s="47" t="s">
        <v>137</v>
      </c>
      <c r="BI15" s="47" t="s">
        <v>138</v>
      </c>
      <c r="BJ15" s="47" t="s">
        <v>139</v>
      </c>
      <c r="BK15" s="47" t="s">
        <v>140</v>
      </c>
      <c r="BL15" s="47" t="s">
        <v>141</v>
      </c>
      <c r="BM15" s="47" t="s">
        <v>142</v>
      </c>
      <c r="BN15" s="47" t="s">
        <v>143</v>
      </c>
      <c r="BO15" s="47" t="s">
        <v>144</v>
      </c>
      <c r="BP15" s="47" t="s">
        <v>145</v>
      </c>
      <c r="BQ15" s="47" t="s">
        <v>146</v>
      </c>
      <c r="BR15" s="47" t="s">
        <v>147</v>
      </c>
      <c r="BS15" s="47" t="s">
        <v>148</v>
      </c>
      <c r="BT15" s="47" t="s">
        <v>149</v>
      </c>
      <c r="BU15" s="47" t="s">
        <v>150</v>
      </c>
      <c r="BV15" s="47" t="s">
        <v>151</v>
      </c>
      <c r="BW15" s="47" t="s">
        <v>152</v>
      </c>
      <c r="BX15" s="47" t="s">
        <v>153</v>
      </c>
      <c r="BY15" s="47" t="s">
        <v>154</v>
      </c>
      <c r="BZ15" s="47" t="s">
        <v>155</v>
      </c>
      <c r="CA15" s="47" t="s">
        <v>156</v>
      </c>
      <c r="CB15" s="47" t="s">
        <v>157</v>
      </c>
      <c r="CC15" s="47" t="s">
        <v>158</v>
      </c>
      <c r="CD15" s="47" t="s">
        <v>159</v>
      </c>
      <c r="CE15" s="47" t="s">
        <v>160</v>
      </c>
      <c r="CF15" s="48" t="s">
        <v>161</v>
      </c>
    </row>
    <row r="16" spans="1:85" s="431" customFormat="1">
      <c r="A16" s="443"/>
      <c r="B16" s="446" t="s">
        <v>351</v>
      </c>
      <c r="C16" s="447"/>
      <c r="D16" s="332" t="s">
        <v>163</v>
      </c>
      <c r="E16" s="332" t="s">
        <v>163</v>
      </c>
      <c r="F16" s="332" t="s">
        <v>163</v>
      </c>
      <c r="G16" s="332" t="s">
        <v>163</v>
      </c>
      <c r="H16" s="332" t="s">
        <v>163</v>
      </c>
      <c r="I16" s="332" t="s">
        <v>163</v>
      </c>
      <c r="J16" s="332" t="s">
        <v>163</v>
      </c>
      <c r="K16" s="332" t="s">
        <v>163</v>
      </c>
      <c r="L16" s="332" t="s">
        <v>163</v>
      </c>
      <c r="M16" s="332" t="s">
        <v>163</v>
      </c>
      <c r="N16" s="332" t="s">
        <v>163</v>
      </c>
      <c r="O16" s="332" t="s">
        <v>163</v>
      </c>
      <c r="P16" s="332" t="s">
        <v>163</v>
      </c>
      <c r="Q16" s="332" t="s">
        <v>163</v>
      </c>
      <c r="R16" s="332" t="s">
        <v>163</v>
      </c>
      <c r="S16" s="332" t="s">
        <v>163</v>
      </c>
      <c r="T16" s="332" t="s">
        <v>163</v>
      </c>
      <c r="U16" s="332" t="s">
        <v>163</v>
      </c>
      <c r="V16" s="332" t="s">
        <v>163</v>
      </c>
      <c r="W16" s="332" t="s">
        <v>163</v>
      </c>
      <c r="X16" s="332" t="s">
        <v>163</v>
      </c>
      <c r="Y16" s="332" t="s">
        <v>163</v>
      </c>
      <c r="Z16" s="332" t="s">
        <v>163</v>
      </c>
      <c r="AA16" s="332" t="s">
        <v>163</v>
      </c>
      <c r="AB16" s="332" t="s">
        <v>163</v>
      </c>
      <c r="AC16" s="332" t="s">
        <v>163</v>
      </c>
      <c r="AD16" s="332" t="s">
        <v>163</v>
      </c>
      <c r="AE16" s="332" t="s">
        <v>163</v>
      </c>
      <c r="AF16" s="332" t="s">
        <v>163</v>
      </c>
      <c r="AG16" s="332" t="s">
        <v>163</v>
      </c>
      <c r="AH16" s="332" t="s">
        <v>163</v>
      </c>
      <c r="AI16" s="332" t="s">
        <v>163</v>
      </c>
      <c r="AJ16" s="332" t="s">
        <v>163</v>
      </c>
      <c r="AK16" s="332" t="s">
        <v>163</v>
      </c>
      <c r="AL16" s="332" t="s">
        <v>163</v>
      </c>
      <c r="AM16" s="332" t="s">
        <v>163</v>
      </c>
      <c r="AN16" s="332" t="s">
        <v>163</v>
      </c>
      <c r="AO16" s="332" t="s">
        <v>163</v>
      </c>
      <c r="AP16" s="332" t="s">
        <v>163</v>
      </c>
      <c r="AQ16" s="332" t="s">
        <v>163</v>
      </c>
      <c r="AR16" s="332" t="s">
        <v>163</v>
      </c>
      <c r="AS16" s="332" t="s">
        <v>163</v>
      </c>
      <c r="AT16" s="332" t="s">
        <v>163</v>
      </c>
      <c r="AU16" s="332" t="s">
        <v>163</v>
      </c>
      <c r="AV16" s="332" t="s">
        <v>163</v>
      </c>
      <c r="AW16" s="332" t="s">
        <v>163</v>
      </c>
      <c r="AX16" s="332" t="s">
        <v>163</v>
      </c>
      <c r="AY16" s="332" t="s">
        <v>163</v>
      </c>
      <c r="AZ16" s="332" t="s">
        <v>163</v>
      </c>
      <c r="BA16" s="332" t="s">
        <v>163</v>
      </c>
      <c r="BB16" s="332" t="s">
        <v>163</v>
      </c>
      <c r="BC16" s="332" t="s">
        <v>163</v>
      </c>
      <c r="BD16" s="332" t="s">
        <v>163</v>
      </c>
      <c r="BE16" s="332" t="s">
        <v>163</v>
      </c>
      <c r="BF16" s="332" t="s">
        <v>163</v>
      </c>
      <c r="BG16" s="332" t="s">
        <v>163</v>
      </c>
      <c r="BH16" s="332" t="s">
        <v>163</v>
      </c>
      <c r="BI16" s="332" t="s">
        <v>163</v>
      </c>
      <c r="BJ16" s="332" t="s">
        <v>163</v>
      </c>
      <c r="BK16" s="332" t="s">
        <v>163</v>
      </c>
      <c r="BL16" s="332" t="s">
        <v>163</v>
      </c>
      <c r="BM16" s="332" t="s">
        <v>163</v>
      </c>
      <c r="BN16" s="332" t="s">
        <v>163</v>
      </c>
      <c r="BO16" s="332" t="s">
        <v>163</v>
      </c>
      <c r="BP16" s="332" t="s">
        <v>163</v>
      </c>
      <c r="BQ16" s="332" t="s">
        <v>163</v>
      </c>
      <c r="BR16" s="332" t="s">
        <v>163</v>
      </c>
      <c r="BS16" s="332" t="s">
        <v>163</v>
      </c>
      <c r="BT16" s="332" t="s">
        <v>163</v>
      </c>
      <c r="BU16" s="332" t="s">
        <v>163</v>
      </c>
      <c r="BV16" s="332" t="s">
        <v>163</v>
      </c>
      <c r="BW16" s="332" t="s">
        <v>163</v>
      </c>
      <c r="BX16" s="332" t="s">
        <v>163</v>
      </c>
      <c r="BY16" s="332" t="s">
        <v>163</v>
      </c>
      <c r="BZ16" s="332" t="s">
        <v>163</v>
      </c>
      <c r="CA16" s="332" t="s">
        <v>164</v>
      </c>
      <c r="CB16" s="332" t="s">
        <v>164</v>
      </c>
      <c r="CC16" s="332" t="s">
        <v>164</v>
      </c>
      <c r="CD16" s="332" t="s">
        <v>164</v>
      </c>
      <c r="CE16" s="332" t="s">
        <v>164</v>
      </c>
      <c r="CF16" s="333" t="s">
        <v>164</v>
      </c>
    </row>
    <row r="17" spans="1:84" s="427" customFormat="1" ht="25.5" customHeight="1">
      <c r="A17" s="448"/>
      <c r="B17" s="449" t="s">
        <v>176</v>
      </c>
      <c r="C17" s="154"/>
      <c r="D17" s="450"/>
      <c r="E17" s="450"/>
      <c r="F17" s="450"/>
      <c r="G17" s="450"/>
      <c r="H17" s="450"/>
      <c r="I17" s="450"/>
      <c r="J17" s="450"/>
      <c r="K17" s="450"/>
      <c r="L17" s="450"/>
      <c r="M17" s="450"/>
      <c r="N17" s="450"/>
      <c r="O17" s="450"/>
      <c r="P17" s="450"/>
      <c r="Q17" s="450"/>
      <c r="R17" s="450"/>
      <c r="S17" s="450"/>
      <c r="T17" s="450"/>
      <c r="U17" s="450"/>
      <c r="V17" s="450"/>
      <c r="W17" s="450"/>
      <c r="X17" s="450"/>
      <c r="Y17" s="450"/>
      <c r="Z17" s="450"/>
      <c r="AA17" s="450"/>
      <c r="AB17" s="450"/>
      <c r="AC17" s="450"/>
      <c r="AD17" s="450"/>
      <c r="AE17" s="450"/>
      <c r="AF17" s="450"/>
      <c r="AG17" s="450"/>
      <c r="AH17" s="451">
        <v>0</v>
      </c>
      <c r="AI17" s="451">
        <v>0</v>
      </c>
      <c r="AJ17" s="451">
        <v>0</v>
      </c>
      <c r="AK17" s="451">
        <v>0</v>
      </c>
      <c r="AL17" s="451">
        <v>0</v>
      </c>
      <c r="AM17" s="451">
        <v>0</v>
      </c>
      <c r="AN17" s="451">
        <v>0</v>
      </c>
      <c r="AO17" s="451">
        <v>0</v>
      </c>
      <c r="AP17" s="451">
        <v>0</v>
      </c>
      <c r="AQ17" s="451">
        <v>0</v>
      </c>
      <c r="AR17" s="451">
        <v>0</v>
      </c>
      <c r="AS17" s="451">
        <v>0</v>
      </c>
      <c r="AT17" s="451">
        <v>0</v>
      </c>
      <c r="AU17" s="451">
        <v>0</v>
      </c>
      <c r="AV17" s="451">
        <v>0</v>
      </c>
      <c r="AW17" s="451">
        <v>0</v>
      </c>
      <c r="AX17" s="451">
        <v>0</v>
      </c>
      <c r="AY17" s="451">
        <v>0</v>
      </c>
      <c r="AZ17" s="451">
        <v>0</v>
      </c>
      <c r="BA17" s="451">
        <v>0</v>
      </c>
      <c r="BB17" s="451">
        <v>0</v>
      </c>
      <c r="BC17" s="451">
        <v>1868.3733834946047</v>
      </c>
      <c r="BD17" s="451">
        <v>7534.0485524268825</v>
      </c>
      <c r="BE17" s="451">
        <v>9403.5560142661889</v>
      </c>
      <c r="BF17" s="451">
        <v>10774.133900057304</v>
      </c>
      <c r="BG17" s="451">
        <v>36267.508340722728</v>
      </c>
      <c r="BH17" s="451">
        <v>39425.753251485592</v>
      </c>
      <c r="BI17" s="451">
        <v>41490.963666103664</v>
      </c>
      <c r="BJ17" s="451">
        <v>42633.38754310173</v>
      </c>
      <c r="BK17" s="451">
        <v>44202.817175493117</v>
      </c>
      <c r="BL17" s="451">
        <v>49309.082903955255</v>
      </c>
      <c r="BM17" s="451">
        <v>54548.123952304079</v>
      </c>
      <c r="BN17" s="451">
        <v>55564.071234490788</v>
      </c>
      <c r="BO17" s="451">
        <v>55403.360702727063</v>
      </c>
      <c r="BP17" s="451">
        <v>54292.262893376137</v>
      </c>
      <c r="BQ17" s="451">
        <v>52123.275076337341</v>
      </c>
      <c r="BR17" s="451">
        <v>51714.996853309276</v>
      </c>
      <c r="BS17" s="451">
        <v>50054.555516813503</v>
      </c>
      <c r="BT17" s="451">
        <v>47582.603231585606</v>
      </c>
      <c r="BU17" s="451">
        <v>44997.373818626438</v>
      </c>
      <c r="BV17" s="451">
        <v>40497.452898710741</v>
      </c>
      <c r="BW17" s="451">
        <v>33949.532621244034</v>
      </c>
      <c r="BX17" s="451">
        <v>29247.648918698596</v>
      </c>
      <c r="BY17" s="451">
        <v>24659.308534726824</v>
      </c>
      <c r="BZ17" s="451">
        <v>21525.139610494083</v>
      </c>
      <c r="CA17" s="451">
        <v>19747.810779928663</v>
      </c>
      <c r="CB17" s="451">
        <v>16304.757776693275</v>
      </c>
      <c r="CC17" s="451">
        <v>13199.293184415625</v>
      </c>
      <c r="CD17" s="451">
        <v>12651.848125880546</v>
      </c>
      <c r="CE17" s="451">
        <v>12406.825689227873</v>
      </c>
      <c r="CF17" s="426">
        <v>12098.670226363436</v>
      </c>
    </row>
    <row r="18" spans="1:84" s="431" customFormat="1" ht="25.5" customHeight="1">
      <c r="A18" s="428"/>
      <c r="B18" s="429" t="s">
        <v>173</v>
      </c>
      <c r="C18" s="43"/>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196">
        <v>0</v>
      </c>
      <c r="AI18" s="196">
        <v>0</v>
      </c>
      <c r="AJ18" s="196">
        <v>0</v>
      </c>
      <c r="AK18" s="196">
        <v>0</v>
      </c>
      <c r="AL18" s="196">
        <v>0</v>
      </c>
      <c r="AM18" s="196">
        <v>0</v>
      </c>
      <c r="AN18" s="196">
        <v>0</v>
      </c>
      <c r="AO18" s="196">
        <v>0</v>
      </c>
      <c r="AP18" s="196">
        <v>0</v>
      </c>
      <c r="AQ18" s="196">
        <v>0</v>
      </c>
      <c r="AR18" s="196">
        <v>0</v>
      </c>
      <c r="AS18" s="196">
        <v>0</v>
      </c>
      <c r="AT18" s="196">
        <v>0</v>
      </c>
      <c r="AU18" s="196">
        <v>0</v>
      </c>
      <c r="AV18" s="196">
        <v>0</v>
      </c>
      <c r="AW18" s="196">
        <v>0</v>
      </c>
      <c r="AX18" s="196">
        <v>0</v>
      </c>
      <c r="AY18" s="196">
        <v>0</v>
      </c>
      <c r="AZ18" s="196">
        <v>0</v>
      </c>
      <c r="BA18" s="196">
        <v>0</v>
      </c>
      <c r="BB18" s="196">
        <v>0</v>
      </c>
      <c r="BC18" s="196">
        <v>1868.3733834946047</v>
      </c>
      <c r="BD18" s="196">
        <v>7534.0485524268825</v>
      </c>
      <c r="BE18" s="196">
        <v>9403.5560142661889</v>
      </c>
      <c r="BF18" s="196">
        <v>10774.133900057304</v>
      </c>
      <c r="BG18" s="196">
        <v>21213.212133224719</v>
      </c>
      <c r="BH18" s="196">
        <v>24520.016168795668</v>
      </c>
      <c r="BI18" s="196">
        <v>26022.921044628209</v>
      </c>
      <c r="BJ18" s="196">
        <v>27345.067636195567</v>
      </c>
      <c r="BK18" s="196">
        <v>28641.004425401159</v>
      </c>
      <c r="BL18" s="196">
        <v>33257.050908862831</v>
      </c>
      <c r="BM18" s="196">
        <v>37583.521303407339</v>
      </c>
      <c r="BN18" s="196">
        <v>38585.825410377292</v>
      </c>
      <c r="BO18" s="196">
        <v>39147.049181718816</v>
      </c>
      <c r="BP18" s="196">
        <v>38507.49163819434</v>
      </c>
      <c r="BQ18" s="196">
        <v>37548.006422386716</v>
      </c>
      <c r="BR18" s="196">
        <v>37116.663106629116</v>
      </c>
      <c r="BS18" s="196">
        <v>35373.611204336281</v>
      </c>
      <c r="BT18" s="196">
        <v>33221.352850314383</v>
      </c>
      <c r="BU18" s="196">
        <v>30909.271804998338</v>
      </c>
      <c r="BV18" s="196">
        <v>26667.438894221334</v>
      </c>
      <c r="BW18" s="196">
        <v>20469.727652161899</v>
      </c>
      <c r="BX18" s="196">
        <v>16402.589131987905</v>
      </c>
      <c r="BY18" s="196">
        <v>11672.109608219132</v>
      </c>
      <c r="BZ18" s="196">
        <v>8979.0331876295095</v>
      </c>
      <c r="CA18" s="196">
        <v>6918.9890505780495</v>
      </c>
      <c r="CB18" s="196">
        <v>3211.4144597624972</v>
      </c>
      <c r="CC18" s="196">
        <v>199.18717769344536</v>
      </c>
      <c r="CD18" s="196">
        <v>-97.588106790647018</v>
      </c>
      <c r="CE18" s="196">
        <v>-84.678300200515551</v>
      </c>
      <c r="CF18" s="430">
        <v>-72.834711012141128</v>
      </c>
    </row>
    <row r="19" spans="1:84" s="431" customFormat="1">
      <c r="A19" s="428"/>
      <c r="B19" s="200" t="s">
        <v>524</v>
      </c>
      <c r="C19" s="432"/>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c r="AG19" s="243"/>
      <c r="AH19" s="196">
        <v>0</v>
      </c>
      <c r="AI19" s="196">
        <v>0</v>
      </c>
      <c r="AJ19" s="196">
        <v>0</v>
      </c>
      <c r="AK19" s="196">
        <v>0</v>
      </c>
      <c r="AL19" s="196">
        <v>0</v>
      </c>
      <c r="AM19" s="196">
        <v>0</v>
      </c>
      <c r="AN19" s="196">
        <v>0</v>
      </c>
      <c r="AO19" s="196">
        <v>0</v>
      </c>
      <c r="AP19" s="196">
        <v>0</v>
      </c>
      <c r="AQ19" s="196">
        <v>0</v>
      </c>
      <c r="AR19" s="196">
        <v>0</v>
      </c>
      <c r="AS19" s="196">
        <v>0</v>
      </c>
      <c r="AT19" s="196">
        <v>0</v>
      </c>
      <c r="AU19" s="196">
        <v>0</v>
      </c>
      <c r="AV19" s="196">
        <v>0</v>
      </c>
      <c r="AW19" s="196">
        <v>0</v>
      </c>
      <c r="AX19" s="196">
        <v>0</v>
      </c>
      <c r="AY19" s="196">
        <v>0</v>
      </c>
      <c r="AZ19" s="196">
        <v>0</v>
      </c>
      <c r="BA19" s="196">
        <v>0</v>
      </c>
      <c r="BB19" s="196">
        <v>0</v>
      </c>
      <c r="BC19" s="196">
        <v>0</v>
      </c>
      <c r="BD19" s="196">
        <v>0</v>
      </c>
      <c r="BE19" s="196">
        <v>0</v>
      </c>
      <c r="BF19" s="196">
        <v>0</v>
      </c>
      <c r="BG19" s="196">
        <v>21213.212133224719</v>
      </c>
      <c r="BH19" s="196">
        <v>24520.016168795668</v>
      </c>
      <c r="BI19" s="196">
        <v>26022.921044628209</v>
      </c>
      <c r="BJ19" s="196">
        <v>27345.067636195567</v>
      </c>
      <c r="BK19" s="196">
        <v>28641.004425401159</v>
      </c>
      <c r="BL19" s="196">
        <v>33257.050908862831</v>
      </c>
      <c r="BM19" s="196">
        <v>37583.521303407339</v>
      </c>
      <c r="BN19" s="196">
        <v>38585.825410377292</v>
      </c>
      <c r="BO19" s="196">
        <v>39147.049181718816</v>
      </c>
      <c r="BP19" s="196">
        <v>38507.49163819434</v>
      </c>
      <c r="BQ19" s="196">
        <v>37548.006422386716</v>
      </c>
      <c r="BR19" s="196">
        <v>37116.663106629116</v>
      </c>
      <c r="BS19" s="196">
        <v>35373.611204336281</v>
      </c>
      <c r="BT19" s="196">
        <v>33221.352850314383</v>
      </c>
      <c r="BU19" s="196">
        <v>30909.271804998338</v>
      </c>
      <c r="BV19" s="196">
        <v>26667.438894221334</v>
      </c>
      <c r="BW19" s="196">
        <v>20469.727652161899</v>
      </c>
      <c r="BX19" s="196">
        <v>16402.589131987905</v>
      </c>
      <c r="BY19" s="196">
        <v>11672.109608219132</v>
      </c>
      <c r="BZ19" s="196">
        <v>8979.0331876295095</v>
      </c>
      <c r="CA19" s="196">
        <v>6918.9890505780495</v>
      </c>
      <c r="CB19" s="196">
        <v>3211.4144597624972</v>
      </c>
      <c r="CC19" s="196">
        <v>199.18717769344536</v>
      </c>
      <c r="CD19" s="196">
        <v>-97.588106790647018</v>
      </c>
      <c r="CE19" s="196">
        <v>-84.678300200515551</v>
      </c>
      <c r="CF19" s="430">
        <v>-72.834711012141128</v>
      </c>
    </row>
    <row r="20" spans="1:84" s="431" customFormat="1">
      <c r="A20" s="428"/>
      <c r="B20" s="200" t="s">
        <v>525</v>
      </c>
      <c r="C20" s="65"/>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c r="AG20" s="243"/>
      <c r="AH20" s="196">
        <v>0</v>
      </c>
      <c r="AI20" s="196">
        <v>0</v>
      </c>
      <c r="AJ20" s="196">
        <v>0</v>
      </c>
      <c r="AK20" s="196">
        <v>0</v>
      </c>
      <c r="AL20" s="196">
        <v>0</v>
      </c>
      <c r="AM20" s="196">
        <v>0</v>
      </c>
      <c r="AN20" s="196">
        <v>0</v>
      </c>
      <c r="AO20" s="196">
        <v>0</v>
      </c>
      <c r="AP20" s="196">
        <v>0</v>
      </c>
      <c r="AQ20" s="196">
        <v>0</v>
      </c>
      <c r="AR20" s="196">
        <v>0</v>
      </c>
      <c r="AS20" s="196">
        <v>0</v>
      </c>
      <c r="AT20" s="196">
        <v>0</v>
      </c>
      <c r="AU20" s="196">
        <v>0</v>
      </c>
      <c r="AV20" s="196">
        <v>0</v>
      </c>
      <c r="AW20" s="196">
        <v>0</v>
      </c>
      <c r="AX20" s="196">
        <v>0</v>
      </c>
      <c r="AY20" s="196">
        <v>0</v>
      </c>
      <c r="AZ20" s="196">
        <v>0</v>
      </c>
      <c r="BA20" s="196">
        <v>0</v>
      </c>
      <c r="BB20" s="196">
        <v>0</v>
      </c>
      <c r="BC20" s="196">
        <v>1868.3733834946047</v>
      </c>
      <c r="BD20" s="196">
        <v>7534.0485524268825</v>
      </c>
      <c r="BE20" s="196">
        <v>9403.5560142661889</v>
      </c>
      <c r="BF20" s="196">
        <v>10774.133900057304</v>
      </c>
      <c r="BG20" s="196">
        <v>0</v>
      </c>
      <c r="BH20" s="196">
        <v>0</v>
      </c>
      <c r="BI20" s="196">
        <v>0</v>
      </c>
      <c r="BJ20" s="196">
        <v>0</v>
      </c>
      <c r="BK20" s="196">
        <v>0</v>
      </c>
      <c r="BL20" s="196">
        <v>0</v>
      </c>
      <c r="BM20" s="196">
        <v>0</v>
      </c>
      <c r="BN20" s="196">
        <v>0</v>
      </c>
      <c r="BO20" s="196">
        <v>0</v>
      </c>
      <c r="BP20" s="196">
        <v>0</v>
      </c>
      <c r="BQ20" s="196">
        <v>0</v>
      </c>
      <c r="BR20" s="196">
        <v>0</v>
      </c>
      <c r="BS20" s="196">
        <v>0</v>
      </c>
      <c r="BT20" s="196">
        <v>0</v>
      </c>
      <c r="BU20" s="196">
        <v>0</v>
      </c>
      <c r="BV20" s="196">
        <v>0</v>
      </c>
      <c r="BW20" s="196">
        <v>0</v>
      </c>
      <c r="BX20" s="196">
        <v>0</v>
      </c>
      <c r="BY20" s="196">
        <v>0</v>
      </c>
      <c r="BZ20" s="196">
        <v>0</v>
      </c>
      <c r="CA20" s="196">
        <v>0</v>
      </c>
      <c r="CB20" s="196">
        <v>0</v>
      </c>
      <c r="CC20" s="196">
        <v>0</v>
      </c>
      <c r="CD20" s="196">
        <v>0</v>
      </c>
      <c r="CE20" s="196">
        <v>0</v>
      </c>
      <c r="CF20" s="430">
        <v>0</v>
      </c>
    </row>
    <row r="21" spans="1:84" s="431" customFormat="1" ht="25.5" customHeight="1">
      <c r="A21" s="428"/>
      <c r="B21" s="63" t="s">
        <v>526</v>
      </c>
      <c r="C21" s="65"/>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c r="AG21" s="243"/>
      <c r="AH21" s="196">
        <v>0</v>
      </c>
      <c r="AI21" s="196">
        <v>0</v>
      </c>
      <c r="AJ21" s="196">
        <v>0</v>
      </c>
      <c r="AK21" s="196">
        <v>0</v>
      </c>
      <c r="AL21" s="196">
        <v>0</v>
      </c>
      <c r="AM21" s="196">
        <v>0</v>
      </c>
      <c r="AN21" s="196">
        <v>0</v>
      </c>
      <c r="AO21" s="196">
        <v>0</v>
      </c>
      <c r="AP21" s="196">
        <v>0</v>
      </c>
      <c r="AQ21" s="196">
        <v>0</v>
      </c>
      <c r="AR21" s="196">
        <v>0</v>
      </c>
      <c r="AS21" s="196">
        <v>0</v>
      </c>
      <c r="AT21" s="196">
        <v>0</v>
      </c>
      <c r="AU21" s="196">
        <v>0</v>
      </c>
      <c r="AV21" s="196">
        <v>0</v>
      </c>
      <c r="AW21" s="196">
        <v>0</v>
      </c>
      <c r="AX21" s="196">
        <v>0</v>
      </c>
      <c r="AY21" s="196">
        <v>0</v>
      </c>
      <c r="AZ21" s="196">
        <v>0</v>
      </c>
      <c r="BA21" s="196">
        <v>0</v>
      </c>
      <c r="BB21" s="196">
        <v>0</v>
      </c>
      <c r="BC21" s="196">
        <v>0</v>
      </c>
      <c r="BD21" s="196">
        <v>0</v>
      </c>
      <c r="BE21" s="196">
        <v>0</v>
      </c>
      <c r="BF21" s="196">
        <v>0</v>
      </c>
      <c r="BG21" s="196">
        <v>15021.341193400638</v>
      </c>
      <c r="BH21" s="196">
        <v>14845.267872740067</v>
      </c>
      <c r="BI21" s="196">
        <v>14720.442716829877</v>
      </c>
      <c r="BJ21" s="196">
        <v>14901.40539606198</v>
      </c>
      <c r="BK21" s="196">
        <v>15194.446532023119</v>
      </c>
      <c r="BL21" s="196">
        <v>15579.4498399727</v>
      </c>
      <c r="BM21" s="196">
        <v>16140.581736288628</v>
      </c>
      <c r="BN21" s="196">
        <v>16292.187398191672</v>
      </c>
      <c r="BO21" s="196">
        <v>16032.996872944825</v>
      </c>
      <c r="BP21" s="196">
        <v>15733.906229762388</v>
      </c>
      <c r="BQ21" s="196">
        <v>14496.059993579564</v>
      </c>
      <c r="BR21" s="196">
        <v>14498.035522004842</v>
      </c>
      <c r="BS21" s="196">
        <v>14518.030517418019</v>
      </c>
      <c r="BT21" s="196">
        <v>14145.946938791336</v>
      </c>
      <c r="BU21" s="196">
        <v>13879.311104848191</v>
      </c>
      <c r="BV21" s="196">
        <v>13536.110672216453</v>
      </c>
      <c r="BW21" s="196">
        <v>13118.492804654197</v>
      </c>
      <c r="BX21" s="196">
        <v>12480.01910244658</v>
      </c>
      <c r="BY21" s="196">
        <v>12433.579154671386</v>
      </c>
      <c r="BZ21" s="196">
        <v>11900.564547716449</v>
      </c>
      <c r="CA21" s="196">
        <v>12133.968926035301</v>
      </c>
      <c r="CB21" s="196">
        <v>12526.044416011327</v>
      </c>
      <c r="CC21" s="196">
        <v>12535.763240888404</v>
      </c>
      <c r="CD21" s="196">
        <v>12314.746798354334</v>
      </c>
      <c r="CE21" s="196">
        <v>12059.235621973781</v>
      </c>
      <c r="CF21" s="430">
        <v>11735.264637137467</v>
      </c>
    </row>
    <row r="22" spans="1:84" s="431" customFormat="1" ht="25.5" customHeight="1">
      <c r="A22" s="428"/>
      <c r="B22" s="429" t="s">
        <v>532</v>
      </c>
      <c r="C22" s="65"/>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c r="AG22" s="243"/>
      <c r="AH22" s="196">
        <v>0</v>
      </c>
      <c r="AI22" s="196">
        <v>0</v>
      </c>
      <c r="AJ22" s="196">
        <v>0</v>
      </c>
      <c r="AK22" s="196">
        <v>0</v>
      </c>
      <c r="AL22" s="196">
        <v>0</v>
      </c>
      <c r="AM22" s="196">
        <v>0</v>
      </c>
      <c r="AN22" s="196">
        <v>0</v>
      </c>
      <c r="AO22" s="196">
        <v>0</v>
      </c>
      <c r="AP22" s="196">
        <v>0</v>
      </c>
      <c r="AQ22" s="196">
        <v>0</v>
      </c>
      <c r="AR22" s="196">
        <v>0</v>
      </c>
      <c r="AS22" s="196">
        <v>0</v>
      </c>
      <c r="AT22" s="196">
        <v>0</v>
      </c>
      <c r="AU22" s="196">
        <v>0</v>
      </c>
      <c r="AV22" s="196">
        <v>0</v>
      </c>
      <c r="AW22" s="196">
        <v>0</v>
      </c>
      <c r="AX22" s="196">
        <v>0</v>
      </c>
      <c r="AY22" s="196">
        <v>0</v>
      </c>
      <c r="AZ22" s="196">
        <v>0</v>
      </c>
      <c r="BA22" s="196">
        <v>0</v>
      </c>
      <c r="BB22" s="196">
        <v>0</v>
      </c>
      <c r="BC22" s="196">
        <v>0</v>
      </c>
      <c r="BD22" s="196">
        <v>0</v>
      </c>
      <c r="BE22" s="196">
        <v>0</v>
      </c>
      <c r="BF22" s="196">
        <v>0</v>
      </c>
      <c r="BG22" s="196">
        <v>32.955014097373933</v>
      </c>
      <c r="BH22" s="196">
        <v>60.469209949859774</v>
      </c>
      <c r="BI22" s="196">
        <v>747.59990464557904</v>
      </c>
      <c r="BJ22" s="196">
        <v>386.91451084418264</v>
      </c>
      <c r="BK22" s="196">
        <v>367.36621806883454</v>
      </c>
      <c r="BL22" s="196">
        <v>472.58215511972736</v>
      </c>
      <c r="BM22" s="196">
        <v>824.02091260811335</v>
      </c>
      <c r="BN22" s="196">
        <v>686.05842592183114</v>
      </c>
      <c r="BO22" s="196">
        <v>223.31464806341862</v>
      </c>
      <c r="BP22" s="196">
        <v>50.865025419401448</v>
      </c>
      <c r="BQ22" s="196">
        <v>79.208660371056382</v>
      </c>
      <c r="BR22" s="196">
        <v>100.29822467532159</v>
      </c>
      <c r="BS22" s="196">
        <v>162.91379505920474</v>
      </c>
      <c r="BT22" s="196">
        <v>215.30344247988583</v>
      </c>
      <c r="BU22" s="196">
        <v>208.79090877990532</v>
      </c>
      <c r="BV22" s="196">
        <v>293.90333227295537</v>
      </c>
      <c r="BW22" s="196">
        <v>361.31216442793448</v>
      </c>
      <c r="BX22" s="196">
        <v>365.0406842641105</v>
      </c>
      <c r="BY22" s="196">
        <v>553.61977183630358</v>
      </c>
      <c r="BZ22" s="196">
        <v>645.54187514812691</v>
      </c>
      <c r="CA22" s="196">
        <v>694.85280331531374</v>
      </c>
      <c r="CB22" s="196">
        <v>567.29890091945231</v>
      </c>
      <c r="CC22" s="196">
        <v>464.34276583377675</v>
      </c>
      <c r="CD22" s="196">
        <v>434.68943431685994</v>
      </c>
      <c r="CE22" s="196">
        <v>432.26836745460895</v>
      </c>
      <c r="CF22" s="430">
        <v>436.24030023811122</v>
      </c>
    </row>
    <row r="23" spans="1:84" s="431" customFormat="1" ht="25.5" customHeight="1">
      <c r="A23" s="428"/>
      <c r="B23" s="339" t="s">
        <v>528</v>
      </c>
      <c r="C23" s="452"/>
      <c r="D23" s="453"/>
      <c r="E23" s="453"/>
      <c r="F23" s="453"/>
      <c r="G23" s="453"/>
      <c r="H23" s="453"/>
      <c r="I23" s="453"/>
      <c r="J23" s="453"/>
      <c r="K23" s="453"/>
      <c r="L23" s="453"/>
      <c r="M23" s="453"/>
      <c r="N23" s="453"/>
      <c r="O23" s="453"/>
      <c r="P23" s="453"/>
      <c r="Q23" s="453"/>
      <c r="R23" s="453"/>
      <c r="S23" s="453"/>
      <c r="T23" s="453"/>
      <c r="U23" s="453"/>
      <c r="V23" s="453"/>
      <c r="W23" s="453"/>
      <c r="X23" s="453"/>
      <c r="Y23" s="453"/>
      <c r="Z23" s="453"/>
      <c r="AA23" s="453"/>
      <c r="AB23" s="453"/>
      <c r="AC23" s="243"/>
      <c r="AD23" s="243"/>
      <c r="AE23" s="243"/>
      <c r="AF23" s="243"/>
      <c r="AG23" s="243"/>
      <c r="AH23" s="196">
        <v>0</v>
      </c>
      <c r="AI23" s="196">
        <v>0</v>
      </c>
      <c r="AJ23" s="196">
        <v>0</v>
      </c>
      <c r="AK23" s="196">
        <v>0</v>
      </c>
      <c r="AL23" s="196">
        <v>0</v>
      </c>
      <c r="AM23" s="196">
        <v>0</v>
      </c>
      <c r="AN23" s="196">
        <v>0</v>
      </c>
      <c r="AO23" s="196">
        <v>0</v>
      </c>
      <c r="AP23" s="196">
        <v>0</v>
      </c>
      <c r="AQ23" s="196">
        <v>0</v>
      </c>
      <c r="AR23" s="196">
        <v>0</v>
      </c>
      <c r="AS23" s="196">
        <v>0</v>
      </c>
      <c r="AT23" s="196">
        <v>0</v>
      </c>
      <c r="AU23" s="196">
        <v>0</v>
      </c>
      <c r="AV23" s="196">
        <v>0</v>
      </c>
      <c r="AW23" s="196">
        <v>0</v>
      </c>
      <c r="AX23" s="196">
        <v>0</v>
      </c>
      <c r="AY23" s="196">
        <v>0</v>
      </c>
      <c r="AZ23" s="196">
        <v>0</v>
      </c>
      <c r="BA23" s="196">
        <v>0</v>
      </c>
      <c r="BB23" s="196">
        <v>0</v>
      </c>
      <c r="BC23" s="196">
        <v>0</v>
      </c>
      <c r="BD23" s="196">
        <v>0</v>
      </c>
      <c r="BE23" s="196">
        <v>0</v>
      </c>
      <c r="BF23" s="196">
        <v>0</v>
      </c>
      <c r="BG23" s="196">
        <v>0</v>
      </c>
      <c r="BH23" s="196">
        <v>0</v>
      </c>
      <c r="BI23" s="196">
        <v>669.74486514777948</v>
      </c>
      <c r="BJ23" s="196">
        <v>376.76579491331239</v>
      </c>
      <c r="BK23" s="196">
        <v>303.99137492751811</v>
      </c>
      <c r="BL23" s="196">
        <v>410.46334715204137</v>
      </c>
      <c r="BM23" s="196">
        <v>530.00803642960898</v>
      </c>
      <c r="BN23" s="196">
        <v>457.96098204333435</v>
      </c>
      <c r="BO23" s="196">
        <v>113.95319904042525</v>
      </c>
      <c r="BP23" s="196">
        <v>0.7092040882707219</v>
      </c>
      <c r="BQ23" s="196">
        <v>0.28304719319968535</v>
      </c>
      <c r="BR23" s="196">
        <v>1.4241206018104031E-2</v>
      </c>
      <c r="BS23" s="196">
        <v>6.4270360443425857E-3</v>
      </c>
      <c r="BT23" s="196">
        <v>5.0272828467995863E-3</v>
      </c>
      <c r="BU23" s="196">
        <v>2.4748815700998687E-3</v>
      </c>
      <c r="BV23" s="196">
        <v>0</v>
      </c>
      <c r="BW23" s="196">
        <v>1.0655329527968872E-2</v>
      </c>
      <c r="BX23" s="196">
        <v>5.6139178170578142E-3</v>
      </c>
      <c r="BY23" s="196">
        <v>9.0545256458360503E-3</v>
      </c>
      <c r="BZ23" s="196">
        <v>8.4878934309196297E-3</v>
      </c>
      <c r="CA23" s="196">
        <v>8.0000000000000002E-3</v>
      </c>
      <c r="CB23" s="196">
        <v>7.8680361897535845E-3</v>
      </c>
      <c r="CC23" s="196">
        <v>7.7355974776752278E-3</v>
      </c>
      <c r="CD23" s="196">
        <v>7.6119431661620298E-3</v>
      </c>
      <c r="CE23" s="196">
        <v>7.4792325467142387E-3</v>
      </c>
      <c r="CF23" s="430">
        <v>7.3411547670355869E-3</v>
      </c>
    </row>
    <row r="24" spans="1:84" s="431" customFormat="1">
      <c r="A24" s="428"/>
      <c r="B24" s="434" t="s">
        <v>529</v>
      </c>
      <c r="C24" s="452"/>
      <c r="D24" s="453"/>
      <c r="E24" s="453"/>
      <c r="F24" s="453"/>
      <c r="G24" s="453"/>
      <c r="H24" s="453"/>
      <c r="I24" s="453"/>
      <c r="J24" s="453"/>
      <c r="K24" s="453"/>
      <c r="L24" s="453"/>
      <c r="M24" s="453"/>
      <c r="N24" s="453"/>
      <c r="O24" s="453"/>
      <c r="P24" s="453"/>
      <c r="Q24" s="453"/>
      <c r="R24" s="453"/>
      <c r="S24" s="453"/>
      <c r="T24" s="453"/>
      <c r="U24" s="453"/>
      <c r="V24" s="453"/>
      <c r="W24" s="453"/>
      <c r="X24" s="453"/>
      <c r="Y24" s="453"/>
      <c r="Z24" s="453"/>
      <c r="AA24" s="453"/>
      <c r="AB24" s="453"/>
      <c r="AC24" s="243"/>
      <c r="AD24" s="243"/>
      <c r="AE24" s="243"/>
      <c r="AF24" s="243"/>
      <c r="AG24" s="243"/>
      <c r="AH24" s="196">
        <v>0</v>
      </c>
      <c r="AI24" s="196">
        <v>0</v>
      </c>
      <c r="AJ24" s="196">
        <v>0</v>
      </c>
      <c r="AK24" s="196">
        <v>0</v>
      </c>
      <c r="AL24" s="196">
        <v>0</v>
      </c>
      <c r="AM24" s="196">
        <v>0</v>
      </c>
      <c r="AN24" s="196">
        <v>0</v>
      </c>
      <c r="AO24" s="196">
        <v>0</v>
      </c>
      <c r="AP24" s="196">
        <v>0</v>
      </c>
      <c r="AQ24" s="196">
        <v>0</v>
      </c>
      <c r="AR24" s="196">
        <v>0</v>
      </c>
      <c r="AS24" s="196">
        <v>0</v>
      </c>
      <c r="AT24" s="196">
        <v>0</v>
      </c>
      <c r="AU24" s="196">
        <v>0</v>
      </c>
      <c r="AV24" s="196">
        <v>0</v>
      </c>
      <c r="AW24" s="196">
        <v>0</v>
      </c>
      <c r="AX24" s="196">
        <v>0</v>
      </c>
      <c r="AY24" s="196">
        <v>0</v>
      </c>
      <c r="AZ24" s="196">
        <v>0</v>
      </c>
      <c r="BA24" s="196">
        <v>0</v>
      </c>
      <c r="BB24" s="196">
        <v>0</v>
      </c>
      <c r="BC24" s="196">
        <v>0</v>
      </c>
      <c r="BD24" s="196">
        <v>0</v>
      </c>
      <c r="BE24" s="196">
        <v>0</v>
      </c>
      <c r="BF24" s="196">
        <v>0</v>
      </c>
      <c r="BG24" s="196">
        <v>0</v>
      </c>
      <c r="BH24" s="196">
        <v>0</v>
      </c>
      <c r="BI24" s="196">
        <v>0</v>
      </c>
      <c r="BJ24" s="196">
        <v>0</v>
      </c>
      <c r="BK24" s="196">
        <v>0</v>
      </c>
      <c r="BL24" s="196">
        <v>0</v>
      </c>
      <c r="BM24" s="196">
        <v>229.08432315154195</v>
      </c>
      <c r="BN24" s="196">
        <v>153.87027265422552</v>
      </c>
      <c r="BO24" s="196">
        <v>0</v>
      </c>
      <c r="BP24" s="196">
        <v>0</v>
      </c>
      <c r="BQ24" s="196">
        <v>0</v>
      </c>
      <c r="BR24" s="196">
        <v>0</v>
      </c>
      <c r="BS24" s="196">
        <v>0</v>
      </c>
      <c r="BT24" s="196">
        <v>0</v>
      </c>
      <c r="BU24" s="196">
        <v>0</v>
      </c>
      <c r="BV24" s="196">
        <v>0</v>
      </c>
      <c r="BW24" s="196">
        <v>0</v>
      </c>
      <c r="BX24" s="196">
        <v>0</v>
      </c>
      <c r="BY24" s="196">
        <v>0</v>
      </c>
      <c r="BZ24" s="196">
        <v>0</v>
      </c>
      <c r="CA24" s="196">
        <v>0</v>
      </c>
      <c r="CB24" s="196">
        <v>0</v>
      </c>
      <c r="CC24" s="196">
        <v>0</v>
      </c>
      <c r="CD24" s="196">
        <v>0</v>
      </c>
      <c r="CE24" s="196">
        <v>0</v>
      </c>
      <c r="CF24" s="430">
        <v>0</v>
      </c>
    </row>
    <row r="25" spans="1:84" s="431" customFormat="1">
      <c r="A25" s="428"/>
      <c r="B25" s="434" t="s">
        <v>530</v>
      </c>
      <c r="C25" s="452"/>
      <c r="D25" s="453"/>
      <c r="E25" s="453"/>
      <c r="F25" s="453"/>
      <c r="G25" s="453"/>
      <c r="H25" s="453"/>
      <c r="I25" s="453"/>
      <c r="J25" s="453"/>
      <c r="K25" s="453"/>
      <c r="L25" s="453"/>
      <c r="M25" s="453"/>
      <c r="N25" s="453"/>
      <c r="O25" s="453"/>
      <c r="P25" s="453"/>
      <c r="Q25" s="453"/>
      <c r="R25" s="453"/>
      <c r="S25" s="453"/>
      <c r="T25" s="453"/>
      <c r="U25" s="453"/>
      <c r="V25" s="453"/>
      <c r="W25" s="453"/>
      <c r="X25" s="453"/>
      <c r="Y25" s="453"/>
      <c r="Z25" s="453"/>
      <c r="AA25" s="453"/>
      <c r="AB25" s="453"/>
      <c r="AC25" s="243"/>
      <c r="AD25" s="243"/>
      <c r="AE25" s="243"/>
      <c r="AF25" s="243"/>
      <c r="AG25" s="243"/>
      <c r="AH25" s="196">
        <v>0</v>
      </c>
      <c r="AI25" s="196">
        <v>0</v>
      </c>
      <c r="AJ25" s="196">
        <v>0</v>
      </c>
      <c r="AK25" s="196">
        <v>0</v>
      </c>
      <c r="AL25" s="196">
        <v>0</v>
      </c>
      <c r="AM25" s="196">
        <v>0</v>
      </c>
      <c r="AN25" s="196">
        <v>0</v>
      </c>
      <c r="AO25" s="196">
        <v>0</v>
      </c>
      <c r="AP25" s="196">
        <v>0</v>
      </c>
      <c r="AQ25" s="196">
        <v>0</v>
      </c>
      <c r="AR25" s="196">
        <v>0</v>
      </c>
      <c r="AS25" s="196">
        <v>0</v>
      </c>
      <c r="AT25" s="196">
        <v>0</v>
      </c>
      <c r="AU25" s="196">
        <v>0</v>
      </c>
      <c r="AV25" s="196">
        <v>0</v>
      </c>
      <c r="AW25" s="196">
        <v>0</v>
      </c>
      <c r="AX25" s="196">
        <v>0</v>
      </c>
      <c r="AY25" s="196">
        <v>0</v>
      </c>
      <c r="AZ25" s="196">
        <v>0</v>
      </c>
      <c r="BA25" s="196">
        <v>0</v>
      </c>
      <c r="BB25" s="196">
        <v>0</v>
      </c>
      <c r="BC25" s="196">
        <v>0</v>
      </c>
      <c r="BD25" s="196">
        <v>0</v>
      </c>
      <c r="BE25" s="196">
        <v>0</v>
      </c>
      <c r="BF25" s="196">
        <v>0</v>
      </c>
      <c r="BG25" s="196">
        <v>32.955014097373933</v>
      </c>
      <c r="BH25" s="196">
        <v>60.469209949859774</v>
      </c>
      <c r="BI25" s="196">
        <v>77.855039497799609</v>
      </c>
      <c r="BJ25" s="196">
        <v>10.148715930870244</v>
      </c>
      <c r="BK25" s="196">
        <v>63.374843141316418</v>
      </c>
      <c r="BL25" s="196">
        <v>62.118807967686017</v>
      </c>
      <c r="BM25" s="196">
        <v>64.92855302696249</v>
      </c>
      <c r="BN25" s="196">
        <v>74.227171224271274</v>
      </c>
      <c r="BO25" s="196">
        <v>109.3614490229934</v>
      </c>
      <c r="BP25" s="196">
        <v>50.155821331130724</v>
      </c>
      <c r="BQ25" s="196">
        <v>78.925613177856704</v>
      </c>
      <c r="BR25" s="196">
        <v>93.075343913957752</v>
      </c>
      <c r="BS25" s="196">
        <v>127.35300462585721</v>
      </c>
      <c r="BT25" s="196">
        <v>162.41642693155421</v>
      </c>
      <c r="BU25" s="196">
        <v>111.36967065449409</v>
      </c>
      <c r="BV25" s="196">
        <v>95.738326686005948</v>
      </c>
      <c r="BW25" s="196">
        <v>85.242636223750964</v>
      </c>
      <c r="BX25" s="196">
        <v>101.05052070704065</v>
      </c>
      <c r="BY25" s="196">
        <v>99.599782104196549</v>
      </c>
      <c r="BZ25" s="196">
        <v>93.366827740115923</v>
      </c>
      <c r="CA25" s="196">
        <v>93</v>
      </c>
      <c r="CB25" s="196">
        <v>96.383443324481419</v>
      </c>
      <c r="CC25" s="196">
        <v>94.761069101521528</v>
      </c>
      <c r="CD25" s="196">
        <v>93.246303785484869</v>
      </c>
      <c r="CE25" s="196">
        <v>91.62059869724942</v>
      </c>
      <c r="CF25" s="430">
        <v>89.929145896185943</v>
      </c>
    </row>
    <row r="26" spans="1:84" s="431" customFormat="1" ht="15" customHeight="1">
      <c r="A26" s="428"/>
      <c r="B26" s="434" t="s">
        <v>531</v>
      </c>
      <c r="C26" s="452"/>
      <c r="D26" s="453"/>
      <c r="E26" s="453"/>
      <c r="F26" s="453"/>
      <c r="G26" s="453"/>
      <c r="H26" s="453"/>
      <c r="I26" s="453"/>
      <c r="J26" s="453"/>
      <c r="K26" s="453"/>
      <c r="L26" s="453"/>
      <c r="M26" s="453"/>
      <c r="N26" s="453"/>
      <c r="O26" s="453"/>
      <c r="P26" s="453"/>
      <c r="Q26" s="453"/>
      <c r="R26" s="453"/>
      <c r="S26" s="453"/>
      <c r="T26" s="453"/>
      <c r="U26" s="453"/>
      <c r="V26" s="453"/>
      <c r="W26" s="453"/>
      <c r="X26" s="453"/>
      <c r="Y26" s="453"/>
      <c r="Z26" s="453"/>
      <c r="AA26" s="453"/>
      <c r="AB26" s="453"/>
      <c r="AC26" s="243"/>
      <c r="AD26" s="243"/>
      <c r="AE26" s="243"/>
      <c r="AF26" s="243"/>
      <c r="AG26" s="243"/>
      <c r="AH26" s="196">
        <v>0</v>
      </c>
      <c r="AI26" s="196">
        <v>0</v>
      </c>
      <c r="AJ26" s="196">
        <v>0</v>
      </c>
      <c r="AK26" s="196">
        <v>0</v>
      </c>
      <c r="AL26" s="196">
        <v>0</v>
      </c>
      <c r="AM26" s="196">
        <v>0</v>
      </c>
      <c r="AN26" s="196">
        <v>0</v>
      </c>
      <c r="AO26" s="196">
        <v>0</v>
      </c>
      <c r="AP26" s="196">
        <v>0</v>
      </c>
      <c r="AQ26" s="196">
        <v>0</v>
      </c>
      <c r="AR26" s="196">
        <v>0</v>
      </c>
      <c r="AS26" s="196">
        <v>0</v>
      </c>
      <c r="AT26" s="196">
        <v>0</v>
      </c>
      <c r="AU26" s="196">
        <v>0</v>
      </c>
      <c r="AV26" s="196">
        <v>0</v>
      </c>
      <c r="AW26" s="196">
        <v>0</v>
      </c>
      <c r="AX26" s="196">
        <v>0</v>
      </c>
      <c r="AY26" s="196">
        <v>0</v>
      </c>
      <c r="AZ26" s="196">
        <v>0</v>
      </c>
      <c r="BA26" s="196">
        <v>0</v>
      </c>
      <c r="BB26" s="196">
        <v>0</v>
      </c>
      <c r="BC26" s="196">
        <v>0</v>
      </c>
      <c r="BD26" s="196">
        <v>0</v>
      </c>
      <c r="BE26" s="196">
        <v>0</v>
      </c>
      <c r="BF26" s="196">
        <v>0</v>
      </c>
      <c r="BG26" s="196">
        <v>0</v>
      </c>
      <c r="BH26" s="196">
        <v>0</v>
      </c>
      <c r="BI26" s="196">
        <v>0</v>
      </c>
      <c r="BJ26" s="196">
        <v>0</v>
      </c>
      <c r="BK26" s="196">
        <v>0</v>
      </c>
      <c r="BL26" s="196">
        <v>0</v>
      </c>
      <c r="BM26" s="196">
        <v>0</v>
      </c>
      <c r="BN26" s="196">
        <v>0</v>
      </c>
      <c r="BO26" s="196">
        <v>0</v>
      </c>
      <c r="BP26" s="196">
        <v>0</v>
      </c>
      <c r="BQ26" s="196">
        <v>0</v>
      </c>
      <c r="BR26" s="196">
        <v>7.2086395553457514</v>
      </c>
      <c r="BS26" s="196">
        <v>35.554363397303185</v>
      </c>
      <c r="BT26" s="196">
        <v>52.881988265484843</v>
      </c>
      <c r="BU26" s="196">
        <v>97.418763243841127</v>
      </c>
      <c r="BV26" s="196">
        <v>198.16500558694946</v>
      </c>
      <c r="BW26" s="196">
        <v>276.05887287465549</v>
      </c>
      <c r="BX26" s="196">
        <v>263.98454963925275</v>
      </c>
      <c r="BY26" s="196">
        <v>454.01093520646128</v>
      </c>
      <c r="BZ26" s="196">
        <v>552.16655951458006</v>
      </c>
      <c r="CA26" s="196">
        <v>601.8448033153137</v>
      </c>
      <c r="CB26" s="196">
        <v>470.90758955878107</v>
      </c>
      <c r="CC26" s="196">
        <v>369.57396113477756</v>
      </c>
      <c r="CD26" s="196">
        <v>341.43551858820894</v>
      </c>
      <c r="CE26" s="196">
        <v>340.64028952481283</v>
      </c>
      <c r="CF26" s="430">
        <v>346.30381318715826</v>
      </c>
    </row>
    <row r="27" spans="1:84" s="431" customFormat="1" ht="26.25" customHeight="1" thickBot="1">
      <c r="A27" s="454"/>
      <c r="B27" s="455"/>
      <c r="C27" s="455"/>
      <c r="D27" s="455"/>
      <c r="E27" s="455"/>
      <c r="F27" s="455"/>
      <c r="G27" s="455"/>
      <c r="H27" s="455"/>
      <c r="I27" s="455"/>
      <c r="J27" s="455"/>
      <c r="K27" s="455"/>
      <c r="L27" s="455"/>
      <c r="M27" s="455"/>
      <c r="N27" s="455"/>
      <c r="O27" s="455"/>
      <c r="P27" s="455"/>
      <c r="Q27" s="455"/>
      <c r="R27" s="455"/>
      <c r="S27" s="455"/>
      <c r="T27" s="455"/>
      <c r="U27" s="455"/>
      <c r="V27" s="455"/>
      <c r="W27" s="455"/>
      <c r="X27" s="455"/>
      <c r="Y27" s="455"/>
      <c r="Z27" s="455"/>
      <c r="AA27" s="455"/>
      <c r="AB27" s="455"/>
      <c r="AC27" s="455"/>
      <c r="AD27" s="455"/>
      <c r="AE27" s="455"/>
      <c r="AF27" s="455"/>
      <c r="AG27" s="455"/>
      <c r="AH27" s="455"/>
      <c r="AI27" s="455"/>
      <c r="AJ27" s="455"/>
      <c r="AK27" s="455"/>
      <c r="AL27" s="455"/>
      <c r="AM27" s="455"/>
      <c r="AN27" s="455"/>
      <c r="AO27" s="455"/>
      <c r="AP27" s="455"/>
      <c r="AQ27" s="455"/>
      <c r="AR27" s="455"/>
      <c r="AS27" s="455"/>
      <c r="AT27" s="455"/>
      <c r="AU27" s="455"/>
      <c r="AV27" s="455"/>
      <c r="AW27" s="455"/>
      <c r="AX27" s="455"/>
      <c r="AY27" s="455"/>
      <c r="AZ27" s="455"/>
      <c r="BA27" s="455"/>
      <c r="BB27" s="455"/>
      <c r="BC27" s="455"/>
      <c r="BD27" s="455"/>
      <c r="BE27" s="455"/>
      <c r="BF27" s="455"/>
      <c r="BG27" s="455"/>
      <c r="BH27" s="455"/>
      <c r="BI27" s="455"/>
      <c r="BJ27" s="455"/>
      <c r="BK27" s="455"/>
      <c r="BL27" s="455"/>
      <c r="BM27" s="455"/>
      <c r="BN27" s="455"/>
      <c r="BO27" s="455"/>
      <c r="BP27" s="455"/>
      <c r="BQ27" s="455"/>
      <c r="BR27" s="455"/>
      <c r="BS27" s="455"/>
      <c r="BT27" s="455"/>
      <c r="BU27" s="455"/>
      <c r="BV27" s="455"/>
      <c r="BW27" s="455"/>
      <c r="BX27" s="455"/>
      <c r="BY27" s="455"/>
      <c r="BZ27" s="455"/>
      <c r="CA27" s="455"/>
      <c r="CB27" s="455"/>
      <c r="CC27" s="455"/>
      <c r="CD27" s="455"/>
      <c r="CE27" s="455"/>
      <c r="CF27" s="456"/>
    </row>
    <row r="28" spans="1:84" s="431" customFormat="1"/>
    <row r="29" spans="1:84" s="427" customFormat="1" ht="25.5" customHeight="1"/>
    <row r="30" spans="1:84" s="431" customFormat="1"/>
    <row r="31" spans="1:84" s="431" customFormat="1"/>
    <row r="32" spans="1:84" s="431" customFormat="1"/>
    <row r="33" s="431" customFormat="1"/>
    <row r="34" s="431" customFormat="1" ht="25.5" customHeight="1"/>
    <row r="35" s="431" customFormat="1"/>
    <row r="36" s="431" customFormat="1"/>
    <row r="37" s="431" customFormat="1"/>
    <row r="38" s="427" customFormat="1" ht="25.5" customHeight="1"/>
    <row r="39" s="431" customFormat="1"/>
    <row r="40" s="431" customFormat="1"/>
    <row r="41" s="431" customFormat="1"/>
    <row r="42" s="431" customFormat="1"/>
    <row r="43" s="431" customFormat="1"/>
    <row r="44" s="431" customFormat="1"/>
    <row r="45" s="427" customFormat="1" ht="25.5" customHeight="1"/>
    <row r="46" s="431" customFormat="1"/>
    <row r="47" s="431" customFormat="1"/>
    <row r="48" s="431" customFormat="1"/>
    <row r="49" s="431" customFormat="1"/>
    <row r="50" s="431" customFormat="1"/>
    <row r="51" s="431" customFormat="1"/>
    <row r="52" s="421" customFormat="1"/>
  </sheetData>
  <hyperlinks>
    <hyperlink ref="B1" display="Information relating to this table can be found in the 'Notes' tab" xr:uid="{841E539F-9BA7-4379-ADCE-1F7F05110F9E}"/>
    <hyperlink ref="A1" display="Contents page" xr:uid="{CE400242-F957-4359-BCCB-39701C8E153A}"/>
  </hyperlinks>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0C94A-0361-4149-BE47-0A254D97ECDD}">
  <dimension ref="A1:CI48"/>
  <sheetViews>
    <sheetView zoomScale="55" zoomScaleNormal="55" workbookViewId="0">
      <pane xSplit="2" topLeftCell="BU1" activePane="topRight" state="frozen"/>
      <selection pane="topRight"/>
    </sheetView>
  </sheetViews>
  <sheetFormatPr defaultColWidth="9" defaultRowHeight="15.6"/>
  <cols>
    <col min="1" max="1" width="23" style="418" bestFit="1" customWidth="1"/>
    <col min="2" max="2" width="75.85546875" style="418" customWidth="1"/>
    <col min="3" max="3" width="25.85546875" style="418" customWidth="1"/>
    <col min="4" max="75" width="12.85546875" style="457" customWidth="1"/>
    <col min="76" max="76" width="12.85546875" style="418" customWidth="1"/>
    <col min="77" max="84" width="12.85546875" style="421" customWidth="1"/>
    <col min="85" max="16384" width="9" style="418"/>
  </cols>
  <sheetData>
    <row r="1" spans="1:87" s="15" customFormat="1" ht="25.5" customHeight="1" thickBot="1">
      <c r="A1" s="34" t="s">
        <v>47</v>
      </c>
      <c r="B1" s="116" t="s">
        <v>126</v>
      </c>
      <c r="C1" s="117"/>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row>
    <row r="2" spans="1:87" s="421" customFormat="1" ht="15.75" customHeight="1">
      <c r="A2" s="37" t="s">
        <v>48</v>
      </c>
      <c r="B2" s="38" t="s">
        <v>533</v>
      </c>
      <c r="C2" s="420"/>
      <c r="D2" s="41" t="s">
        <v>190</v>
      </c>
      <c r="E2" s="41" t="s">
        <v>191</v>
      </c>
      <c r="F2" s="41" t="s">
        <v>192</v>
      </c>
      <c r="G2" s="41" t="s">
        <v>193</v>
      </c>
      <c r="H2" s="41" t="s">
        <v>194</v>
      </c>
      <c r="I2" s="41" t="s">
        <v>195</v>
      </c>
      <c r="J2" s="41" t="s">
        <v>196</v>
      </c>
      <c r="K2" s="41" t="s">
        <v>197</v>
      </c>
      <c r="L2" s="41" t="s">
        <v>198</v>
      </c>
      <c r="M2" s="41" t="s">
        <v>199</v>
      </c>
      <c r="N2" s="41" t="s">
        <v>200</v>
      </c>
      <c r="O2" s="41" t="s">
        <v>201</v>
      </c>
      <c r="P2" s="41" t="s">
        <v>202</v>
      </c>
      <c r="Q2" s="41" t="s">
        <v>203</v>
      </c>
      <c r="R2" s="41" t="s">
        <v>204</v>
      </c>
      <c r="S2" s="41" t="s">
        <v>205</v>
      </c>
      <c r="T2" s="41" t="s">
        <v>206</v>
      </c>
      <c r="U2" s="41" t="s">
        <v>207</v>
      </c>
      <c r="V2" s="41" t="s">
        <v>208</v>
      </c>
      <c r="W2" s="41" t="s">
        <v>209</v>
      </c>
      <c r="X2" s="41" t="s">
        <v>210</v>
      </c>
      <c r="Y2" s="41" t="s">
        <v>211</v>
      </c>
      <c r="Z2" s="41" t="s">
        <v>212</v>
      </c>
      <c r="AA2" s="41" t="s">
        <v>213</v>
      </c>
      <c r="AB2" s="41" t="s">
        <v>214</v>
      </c>
      <c r="AC2" s="41" t="s">
        <v>215</v>
      </c>
      <c r="AD2" s="41" t="s">
        <v>216</v>
      </c>
      <c r="AE2" s="41" t="s">
        <v>217</v>
      </c>
      <c r="AF2" s="41" t="s">
        <v>218</v>
      </c>
      <c r="AG2" s="41" t="s">
        <v>219</v>
      </c>
      <c r="AH2" s="41" t="s">
        <v>220</v>
      </c>
      <c r="AI2" s="41" t="s">
        <v>221</v>
      </c>
      <c r="AJ2" s="41" t="s">
        <v>222</v>
      </c>
      <c r="AK2" s="41" t="s">
        <v>223</v>
      </c>
      <c r="AL2" s="41" t="s">
        <v>224</v>
      </c>
      <c r="AM2" s="41" t="s">
        <v>225</v>
      </c>
      <c r="AN2" s="41" t="s">
        <v>226</v>
      </c>
      <c r="AO2" s="41" t="s">
        <v>227</v>
      </c>
      <c r="AP2" s="41" t="s">
        <v>228</v>
      </c>
      <c r="AQ2" s="41" t="s">
        <v>229</v>
      </c>
      <c r="AR2" s="41" t="s">
        <v>230</v>
      </c>
      <c r="AS2" s="41" t="s">
        <v>231</v>
      </c>
      <c r="AT2" s="41" t="s">
        <v>232</v>
      </c>
      <c r="AU2" s="41" t="s">
        <v>233</v>
      </c>
      <c r="AV2" s="41" t="s">
        <v>234</v>
      </c>
      <c r="AW2" s="41" t="s">
        <v>235</v>
      </c>
      <c r="AX2" s="41" t="s">
        <v>236</v>
      </c>
      <c r="AY2" s="41" t="s">
        <v>128</v>
      </c>
      <c r="AZ2" s="41" t="s">
        <v>129</v>
      </c>
      <c r="BA2" s="41" t="s">
        <v>130</v>
      </c>
      <c r="BB2" s="41" t="s">
        <v>131</v>
      </c>
      <c r="BC2" s="41" t="s">
        <v>132</v>
      </c>
      <c r="BD2" s="41" t="s">
        <v>133</v>
      </c>
      <c r="BE2" s="41" t="s">
        <v>134</v>
      </c>
      <c r="BF2" s="41" t="s">
        <v>135</v>
      </c>
      <c r="BG2" s="41" t="s">
        <v>136</v>
      </c>
      <c r="BH2" s="41" t="s">
        <v>137</v>
      </c>
      <c r="BI2" s="41" t="s">
        <v>138</v>
      </c>
      <c r="BJ2" s="41" t="s">
        <v>139</v>
      </c>
      <c r="BK2" s="41" t="s">
        <v>140</v>
      </c>
      <c r="BL2" s="41" t="s">
        <v>141</v>
      </c>
      <c r="BM2" s="41" t="s">
        <v>142</v>
      </c>
      <c r="BN2" s="41" t="s">
        <v>143</v>
      </c>
      <c r="BO2" s="41" t="s">
        <v>144</v>
      </c>
      <c r="BP2" s="41" t="s">
        <v>145</v>
      </c>
      <c r="BQ2" s="41" t="s">
        <v>146</v>
      </c>
      <c r="BR2" s="41" t="s">
        <v>147</v>
      </c>
      <c r="BS2" s="41" t="s">
        <v>148</v>
      </c>
      <c r="BT2" s="41" t="s">
        <v>149</v>
      </c>
      <c r="BU2" s="41" t="s">
        <v>150</v>
      </c>
      <c r="BV2" s="41" t="s">
        <v>151</v>
      </c>
      <c r="BW2" s="41" t="s">
        <v>152</v>
      </c>
      <c r="BX2" s="41" t="s">
        <v>153</v>
      </c>
      <c r="BY2" s="41" t="s">
        <v>154</v>
      </c>
      <c r="BZ2" s="41" t="s">
        <v>155</v>
      </c>
      <c r="CA2" s="41" t="s">
        <v>156</v>
      </c>
      <c r="CB2" s="41" t="s">
        <v>157</v>
      </c>
      <c r="CC2" s="41" t="s">
        <v>158</v>
      </c>
      <c r="CD2" s="41" t="s">
        <v>159</v>
      </c>
      <c r="CE2" s="41" t="s">
        <v>160</v>
      </c>
      <c r="CF2" s="42" t="s">
        <v>161</v>
      </c>
    </row>
    <row r="3" spans="1:87" s="421" customFormat="1">
      <c r="A3" s="119">
        <v>2023</v>
      </c>
      <c r="B3" s="422" t="s">
        <v>264</v>
      </c>
      <c r="C3" s="423"/>
      <c r="D3" s="332" t="s">
        <v>163</v>
      </c>
      <c r="E3" s="332" t="s">
        <v>163</v>
      </c>
      <c r="F3" s="332" t="s">
        <v>163</v>
      </c>
      <c r="G3" s="332" t="s">
        <v>163</v>
      </c>
      <c r="H3" s="332" t="s">
        <v>163</v>
      </c>
      <c r="I3" s="332" t="s">
        <v>163</v>
      </c>
      <c r="J3" s="332" t="s">
        <v>163</v>
      </c>
      <c r="K3" s="332" t="s">
        <v>163</v>
      </c>
      <c r="L3" s="332" t="s">
        <v>163</v>
      </c>
      <c r="M3" s="332" t="s">
        <v>163</v>
      </c>
      <c r="N3" s="332" t="s">
        <v>163</v>
      </c>
      <c r="O3" s="332" t="s">
        <v>163</v>
      </c>
      <c r="P3" s="332" t="s">
        <v>163</v>
      </c>
      <c r="Q3" s="332" t="s">
        <v>163</v>
      </c>
      <c r="R3" s="332" t="s">
        <v>163</v>
      </c>
      <c r="S3" s="332" t="s">
        <v>163</v>
      </c>
      <c r="T3" s="332" t="s">
        <v>163</v>
      </c>
      <c r="U3" s="332" t="s">
        <v>163</v>
      </c>
      <c r="V3" s="332" t="s">
        <v>163</v>
      </c>
      <c r="W3" s="332" t="s">
        <v>163</v>
      </c>
      <c r="X3" s="332" t="s">
        <v>163</v>
      </c>
      <c r="Y3" s="332" t="s">
        <v>163</v>
      </c>
      <c r="Z3" s="332" t="s">
        <v>163</v>
      </c>
      <c r="AA3" s="332" t="s">
        <v>163</v>
      </c>
      <c r="AB3" s="332" t="s">
        <v>163</v>
      </c>
      <c r="AC3" s="332" t="s">
        <v>163</v>
      </c>
      <c r="AD3" s="332" t="s">
        <v>163</v>
      </c>
      <c r="AE3" s="332" t="s">
        <v>163</v>
      </c>
      <c r="AF3" s="332" t="s">
        <v>163</v>
      </c>
      <c r="AG3" s="332" t="s">
        <v>163</v>
      </c>
      <c r="AH3" s="332" t="s">
        <v>163</v>
      </c>
      <c r="AI3" s="332" t="s">
        <v>163</v>
      </c>
      <c r="AJ3" s="332" t="s">
        <v>163</v>
      </c>
      <c r="AK3" s="332" t="s">
        <v>163</v>
      </c>
      <c r="AL3" s="332" t="s">
        <v>163</v>
      </c>
      <c r="AM3" s="332" t="s">
        <v>163</v>
      </c>
      <c r="AN3" s="332" t="s">
        <v>163</v>
      </c>
      <c r="AO3" s="332" t="s">
        <v>163</v>
      </c>
      <c r="AP3" s="332" t="s">
        <v>163</v>
      </c>
      <c r="AQ3" s="332" t="s">
        <v>163</v>
      </c>
      <c r="AR3" s="332" t="s">
        <v>163</v>
      </c>
      <c r="AS3" s="332" t="s">
        <v>163</v>
      </c>
      <c r="AT3" s="332" t="s">
        <v>163</v>
      </c>
      <c r="AU3" s="332" t="s">
        <v>163</v>
      </c>
      <c r="AV3" s="332" t="s">
        <v>163</v>
      </c>
      <c r="AW3" s="332" t="s">
        <v>163</v>
      </c>
      <c r="AX3" s="332" t="s">
        <v>163</v>
      </c>
      <c r="AY3" s="332" t="s">
        <v>163</v>
      </c>
      <c r="AZ3" s="332" t="s">
        <v>163</v>
      </c>
      <c r="BA3" s="332" t="s">
        <v>163</v>
      </c>
      <c r="BB3" s="332" t="s">
        <v>163</v>
      </c>
      <c r="BC3" s="332" t="s">
        <v>163</v>
      </c>
      <c r="BD3" s="332" t="s">
        <v>163</v>
      </c>
      <c r="BE3" s="332" t="s">
        <v>163</v>
      </c>
      <c r="BF3" s="332" t="s">
        <v>163</v>
      </c>
      <c r="BG3" s="332" t="s">
        <v>163</v>
      </c>
      <c r="BH3" s="332" t="s">
        <v>163</v>
      </c>
      <c r="BI3" s="332" t="s">
        <v>163</v>
      </c>
      <c r="BJ3" s="332" t="s">
        <v>163</v>
      </c>
      <c r="BK3" s="332" t="s">
        <v>163</v>
      </c>
      <c r="BL3" s="332" t="s">
        <v>163</v>
      </c>
      <c r="BM3" s="332" t="s">
        <v>163</v>
      </c>
      <c r="BN3" s="332" t="s">
        <v>163</v>
      </c>
      <c r="BO3" s="332" t="s">
        <v>163</v>
      </c>
      <c r="BP3" s="332" t="s">
        <v>163</v>
      </c>
      <c r="BQ3" s="332" t="s">
        <v>163</v>
      </c>
      <c r="BR3" s="332" t="s">
        <v>163</v>
      </c>
      <c r="BS3" s="332" t="s">
        <v>163</v>
      </c>
      <c r="BT3" s="332" t="s">
        <v>163</v>
      </c>
      <c r="BU3" s="332" t="s">
        <v>163</v>
      </c>
      <c r="BV3" s="332" t="s">
        <v>163</v>
      </c>
      <c r="BW3" s="332" t="s">
        <v>163</v>
      </c>
      <c r="BX3" s="332" t="s">
        <v>163</v>
      </c>
      <c r="BY3" s="332" t="s">
        <v>163</v>
      </c>
      <c r="BZ3" s="332" t="s">
        <v>163</v>
      </c>
      <c r="CA3" s="332" t="s">
        <v>164</v>
      </c>
      <c r="CB3" s="332" t="s">
        <v>164</v>
      </c>
      <c r="CC3" s="332" t="s">
        <v>164</v>
      </c>
      <c r="CD3" s="332" t="s">
        <v>164</v>
      </c>
      <c r="CE3" s="332" t="s">
        <v>164</v>
      </c>
      <c r="CF3" s="333" t="s">
        <v>164</v>
      </c>
    </row>
    <row r="4" spans="1:87" s="245" customFormat="1" ht="26.25" customHeight="1">
      <c r="A4" s="97"/>
      <c r="B4" s="109" t="s">
        <v>176</v>
      </c>
      <c r="C4" s="109"/>
      <c r="D4" s="458">
        <v>15.7</v>
      </c>
      <c r="E4" s="458">
        <v>21.3</v>
      </c>
      <c r="F4" s="458">
        <v>21.7</v>
      </c>
      <c r="G4" s="458">
        <v>24</v>
      </c>
      <c r="H4" s="458">
        <v>28</v>
      </c>
      <c r="I4" s="458">
        <v>30.5</v>
      </c>
      <c r="J4" s="458">
        <v>32</v>
      </c>
      <c r="K4" s="458">
        <v>35.700000000000003</v>
      </c>
      <c r="L4" s="458">
        <v>38.200000000000003</v>
      </c>
      <c r="M4" s="458">
        <v>43.8</v>
      </c>
      <c r="N4" s="458">
        <v>57.5</v>
      </c>
      <c r="O4" s="458">
        <v>61.5</v>
      </c>
      <c r="P4" s="458">
        <v>65.5</v>
      </c>
      <c r="Q4" s="458">
        <v>80</v>
      </c>
      <c r="R4" s="458">
        <v>84</v>
      </c>
      <c r="S4" s="458">
        <v>99</v>
      </c>
      <c r="T4" s="458">
        <v>108</v>
      </c>
      <c r="U4" s="458">
        <v>136</v>
      </c>
      <c r="V4" s="458">
        <v>141</v>
      </c>
      <c r="W4" s="458">
        <v>148</v>
      </c>
      <c r="X4" s="458">
        <v>154</v>
      </c>
      <c r="Y4" s="458">
        <v>162</v>
      </c>
      <c r="Z4" s="458">
        <v>168</v>
      </c>
      <c r="AA4" s="458">
        <v>196</v>
      </c>
      <c r="AB4" s="458">
        <v>220</v>
      </c>
      <c r="AC4" s="458">
        <v>245</v>
      </c>
      <c r="AD4" s="458">
        <v>310</v>
      </c>
      <c r="AE4" s="458">
        <v>393</v>
      </c>
      <c r="AF4" s="458">
        <v>434</v>
      </c>
      <c r="AG4" s="458">
        <v>466</v>
      </c>
      <c r="AH4" s="458">
        <f>SUM(AH5:AH6)</f>
        <v>505</v>
      </c>
      <c r="AI4" s="458">
        <f t="shared" ref="AI4:CF4" si="0">SUM(AI5:AI6)</f>
        <v>562.99999999999989</v>
      </c>
      <c r="AJ4" s="458">
        <f t="shared" si="0"/>
        <v>637.99999999999989</v>
      </c>
      <c r="AK4" s="458">
        <f t="shared" si="0"/>
        <v>691</v>
      </c>
      <c r="AL4" s="458">
        <f t="shared" si="0"/>
        <v>725</v>
      </c>
      <c r="AM4" s="458">
        <f t="shared" si="0"/>
        <v>771</v>
      </c>
      <c r="AN4" s="458">
        <f t="shared" si="0"/>
        <v>785</v>
      </c>
      <c r="AO4" s="458">
        <f t="shared" si="0"/>
        <v>800</v>
      </c>
      <c r="AP4" s="458">
        <f t="shared" si="0"/>
        <v>825</v>
      </c>
      <c r="AQ4" s="458">
        <f t="shared" si="0"/>
        <v>839.25</v>
      </c>
      <c r="AR4" s="458">
        <f t="shared" si="0"/>
        <v>850.16399999999999</v>
      </c>
      <c r="AS4" s="458">
        <f t="shared" si="0"/>
        <v>852.303</v>
      </c>
      <c r="AT4" s="458">
        <f t="shared" si="0"/>
        <v>889.38600000000008</v>
      </c>
      <c r="AU4" s="458">
        <f t="shared" si="0"/>
        <v>1010.5989999999999</v>
      </c>
      <c r="AV4" s="458">
        <f t="shared" si="0"/>
        <v>1010</v>
      </c>
      <c r="AW4" s="458">
        <f t="shared" si="0"/>
        <v>1040</v>
      </c>
      <c r="AX4" s="458">
        <f t="shared" si="0"/>
        <v>1022</v>
      </c>
      <c r="AY4" s="458">
        <f t="shared" si="0"/>
        <v>1016.385</v>
      </c>
      <c r="AZ4" s="458">
        <f t="shared" si="0"/>
        <v>981.24099999999999</v>
      </c>
      <c r="BA4" s="458">
        <f t="shared" si="0"/>
        <v>987.07300000000021</v>
      </c>
      <c r="BB4" s="458">
        <f t="shared" si="0"/>
        <v>974.40599999999995</v>
      </c>
      <c r="BC4" s="458">
        <f t="shared" si="0"/>
        <v>1001.69</v>
      </c>
      <c r="BD4" s="458">
        <f t="shared" si="0"/>
        <v>985.85</v>
      </c>
      <c r="BE4" s="458">
        <f t="shared" si="0"/>
        <v>1099.2956646600001</v>
      </c>
      <c r="BF4" s="458">
        <f t="shared" si="0"/>
        <v>1087.4146320899999</v>
      </c>
      <c r="BG4" s="458">
        <f t="shared" si="0"/>
        <v>1006.6780681472775</v>
      </c>
      <c r="BH4" s="458">
        <f t="shared" si="0"/>
        <v>922.80799999999999</v>
      </c>
      <c r="BI4" s="458">
        <f t="shared" si="0"/>
        <v>874.53990900999997</v>
      </c>
      <c r="BJ4" s="458">
        <f t="shared" si="0"/>
        <v>796.54773575000013</v>
      </c>
      <c r="BK4" s="458">
        <f t="shared" si="0"/>
        <v>736.17217767890315</v>
      </c>
      <c r="BL4" s="458">
        <f t="shared" si="0"/>
        <v>674.75018944999999</v>
      </c>
      <c r="BM4" s="458">
        <f t="shared" si="0"/>
        <v>649.6405096899997</v>
      </c>
      <c r="BN4" s="458">
        <f t="shared" si="0"/>
        <v>613.52423453000017</v>
      </c>
      <c r="BO4" s="458">
        <f t="shared" si="0"/>
        <v>593.95801391999976</v>
      </c>
      <c r="BP4" s="458">
        <f t="shared" si="0"/>
        <v>592.53994551999983</v>
      </c>
      <c r="BQ4" s="458">
        <f t="shared" si="0"/>
        <v>582.23100191999993</v>
      </c>
      <c r="BR4" s="458">
        <f t="shared" si="0"/>
        <v>570.66566029000023</v>
      </c>
      <c r="BS4" s="458">
        <f t="shared" si="0"/>
        <v>568.92046535000088</v>
      </c>
      <c r="BT4" s="458">
        <f t="shared" si="0"/>
        <v>557.33749349999994</v>
      </c>
      <c r="BU4" s="458">
        <f>SUM(BU5:BU6)</f>
        <v>502.5517041300003</v>
      </c>
      <c r="BV4" s="458">
        <f t="shared" si="0"/>
        <v>463.2592920300001</v>
      </c>
      <c r="BW4" s="458">
        <f t="shared" si="0"/>
        <v>506.29078628000008</v>
      </c>
      <c r="BX4" s="458">
        <f t="shared" si="0"/>
        <v>497.74254764000011</v>
      </c>
      <c r="BY4" s="458">
        <f t="shared" si="0"/>
        <v>341.52153544000049</v>
      </c>
      <c r="BZ4" s="459">
        <f t="shared" si="0"/>
        <v>398.83164910999977</v>
      </c>
      <c r="CA4" s="459">
        <f t="shared" si="0"/>
        <v>306.20362782429919</v>
      </c>
      <c r="CB4" s="459">
        <f t="shared" si="0"/>
        <v>390.9433755349786</v>
      </c>
      <c r="CC4" s="459">
        <f t="shared" si="0"/>
        <v>367.74876321938478</v>
      </c>
      <c r="CD4" s="459">
        <f t="shared" si="0"/>
        <v>355.61827464620364</v>
      </c>
      <c r="CE4" s="459">
        <f t="shared" si="0"/>
        <v>349.47585070312061</v>
      </c>
      <c r="CF4" s="426">
        <f t="shared" si="0"/>
        <v>341.70947857285501</v>
      </c>
    </row>
    <row r="5" spans="1:87" s="245" customFormat="1">
      <c r="A5" s="460"/>
      <c r="B5" s="63" t="s">
        <v>458</v>
      </c>
      <c r="C5" s="109"/>
      <c r="D5" s="461">
        <f t="shared" ref="D5:BO5" si="1">SUM(D8, D12,D15)</f>
        <v>0</v>
      </c>
      <c r="E5" s="461">
        <f t="shared" si="1"/>
        <v>0</v>
      </c>
      <c r="F5" s="461">
        <f t="shared" si="1"/>
        <v>0</v>
      </c>
      <c r="G5" s="461">
        <f t="shared" si="1"/>
        <v>0</v>
      </c>
      <c r="H5" s="461">
        <f t="shared" si="1"/>
        <v>0</v>
      </c>
      <c r="I5" s="461">
        <f t="shared" si="1"/>
        <v>0</v>
      </c>
      <c r="J5" s="461">
        <f t="shared" si="1"/>
        <v>0</v>
      </c>
      <c r="K5" s="461">
        <f t="shared" si="1"/>
        <v>0</v>
      </c>
      <c r="L5" s="461">
        <f t="shared" si="1"/>
        <v>0</v>
      </c>
      <c r="M5" s="461">
        <f t="shared" si="1"/>
        <v>0</v>
      </c>
      <c r="N5" s="461">
        <f t="shared" si="1"/>
        <v>0</v>
      </c>
      <c r="O5" s="461">
        <f t="shared" si="1"/>
        <v>0</v>
      </c>
      <c r="P5" s="461">
        <f t="shared" si="1"/>
        <v>0</v>
      </c>
      <c r="Q5" s="461">
        <f t="shared" si="1"/>
        <v>0</v>
      </c>
      <c r="R5" s="461">
        <f t="shared" si="1"/>
        <v>0</v>
      </c>
      <c r="S5" s="461">
        <f t="shared" si="1"/>
        <v>0</v>
      </c>
      <c r="T5" s="461">
        <f t="shared" si="1"/>
        <v>0</v>
      </c>
      <c r="U5" s="461">
        <f t="shared" si="1"/>
        <v>0</v>
      </c>
      <c r="V5" s="461">
        <f t="shared" si="1"/>
        <v>0</v>
      </c>
      <c r="W5" s="461">
        <f t="shared" si="1"/>
        <v>0</v>
      </c>
      <c r="X5" s="461">
        <f t="shared" si="1"/>
        <v>0</v>
      </c>
      <c r="Y5" s="461">
        <f t="shared" si="1"/>
        <v>0</v>
      </c>
      <c r="Z5" s="461">
        <f t="shared" si="1"/>
        <v>0</v>
      </c>
      <c r="AA5" s="461">
        <f t="shared" si="1"/>
        <v>0</v>
      </c>
      <c r="AB5" s="461">
        <f t="shared" si="1"/>
        <v>0</v>
      </c>
      <c r="AC5" s="461">
        <f t="shared" si="1"/>
        <v>0</v>
      </c>
      <c r="AD5" s="461">
        <f t="shared" si="1"/>
        <v>0</v>
      </c>
      <c r="AE5" s="461">
        <f t="shared" si="1"/>
        <v>0</v>
      </c>
      <c r="AF5" s="461">
        <f t="shared" si="1"/>
        <v>0</v>
      </c>
      <c r="AG5" s="461">
        <f t="shared" si="1"/>
        <v>0</v>
      </c>
      <c r="AH5" s="461">
        <f t="shared" si="1"/>
        <v>433.19637841651365</v>
      </c>
      <c r="AI5" s="461">
        <f t="shared" si="1"/>
        <v>491.69011230548637</v>
      </c>
      <c r="AJ5" s="461">
        <f t="shared" si="1"/>
        <v>556.78557678919367</v>
      </c>
      <c r="AK5" s="461">
        <f t="shared" si="1"/>
        <v>602.69066695632307</v>
      </c>
      <c r="AL5" s="461">
        <f t="shared" si="1"/>
        <v>638.92866433160452</v>
      </c>
      <c r="AM5" s="461">
        <f t="shared" si="1"/>
        <v>676.46664247621209</v>
      </c>
      <c r="AN5" s="461">
        <f t="shared" si="1"/>
        <v>690.46052004690171</v>
      </c>
      <c r="AO5" s="461">
        <f t="shared" si="1"/>
        <v>700.08555842769397</v>
      </c>
      <c r="AP5" s="461">
        <f t="shared" si="1"/>
        <v>724.45946224287422</v>
      </c>
      <c r="AQ5" s="461">
        <f t="shared" si="1"/>
        <v>734.90769715392037</v>
      </c>
      <c r="AR5" s="461">
        <f t="shared" si="1"/>
        <v>742.36020250581066</v>
      </c>
      <c r="AS5" s="461">
        <f t="shared" si="1"/>
        <v>730.13111097207798</v>
      </c>
      <c r="AT5" s="461">
        <f t="shared" si="1"/>
        <v>775.26191022330795</v>
      </c>
      <c r="AU5" s="461">
        <f t="shared" si="1"/>
        <v>863.60627344005002</v>
      </c>
      <c r="AV5" s="461">
        <f t="shared" si="1"/>
        <v>852.2527553950282</v>
      </c>
      <c r="AW5" s="461">
        <f t="shared" si="1"/>
        <v>873.20359314762982</v>
      </c>
      <c r="AX5" s="461">
        <f t="shared" si="1"/>
        <v>859.06318218085562</v>
      </c>
      <c r="AY5" s="461">
        <f t="shared" si="1"/>
        <v>851.731324624629</v>
      </c>
      <c r="AZ5" s="461">
        <f t="shared" si="1"/>
        <v>829.88126142015744</v>
      </c>
      <c r="BA5" s="461">
        <f t="shared" si="1"/>
        <v>847.58109511712473</v>
      </c>
      <c r="BB5" s="461">
        <f t="shared" si="1"/>
        <v>839.89658660323107</v>
      </c>
      <c r="BC5" s="461">
        <f t="shared" si="1"/>
        <v>872.56183395470418</v>
      </c>
      <c r="BD5" s="461">
        <f t="shared" si="1"/>
        <v>865.87408814187211</v>
      </c>
      <c r="BE5" s="461">
        <f t="shared" si="1"/>
        <v>975.0571849050001</v>
      </c>
      <c r="BF5" s="461">
        <f t="shared" si="1"/>
        <v>958.2172410367499</v>
      </c>
      <c r="BG5" s="461">
        <f t="shared" si="1"/>
        <v>884.55214787227749</v>
      </c>
      <c r="BH5" s="461">
        <f t="shared" si="1"/>
        <v>804.2732521245</v>
      </c>
      <c r="BI5" s="461">
        <f t="shared" si="1"/>
        <v>764.43906345325001</v>
      </c>
      <c r="BJ5" s="461">
        <f t="shared" si="1"/>
        <v>698.14931705625008</v>
      </c>
      <c r="BK5" s="461">
        <f t="shared" si="1"/>
        <v>657.23492130667955</v>
      </c>
      <c r="BL5" s="461">
        <f t="shared" si="1"/>
        <v>609.35377852930276</v>
      </c>
      <c r="BM5" s="461">
        <f t="shared" si="1"/>
        <v>598.15693215526335</v>
      </c>
      <c r="BN5" s="461">
        <f t="shared" si="1"/>
        <v>563.29060795511202</v>
      </c>
      <c r="BO5" s="461">
        <f t="shared" si="1"/>
        <v>556.61229230695847</v>
      </c>
      <c r="BP5" s="461">
        <f t="shared" ref="BP5:CB5" si="2">SUM(BP8, BP12,BP15)</f>
        <v>564.26172678124692</v>
      </c>
      <c r="BQ5" s="461">
        <f t="shared" si="2"/>
        <v>563.72247188354766</v>
      </c>
      <c r="BR5" s="461">
        <f t="shared" si="2"/>
        <v>558.3774162769223</v>
      </c>
      <c r="BS5" s="461">
        <f t="shared" si="2"/>
        <v>562.103048365684</v>
      </c>
      <c r="BT5" s="461">
        <f t="shared" si="2"/>
        <v>552.47871435148681</v>
      </c>
      <c r="BU5" s="461">
        <f t="shared" si="2"/>
        <v>499.30094930620538</v>
      </c>
      <c r="BV5" s="461">
        <f t="shared" si="2"/>
        <v>461.68818435114184</v>
      </c>
      <c r="BW5" s="461">
        <f t="shared" si="2"/>
        <v>505.26433923835555</v>
      </c>
      <c r="BX5" s="461">
        <f t="shared" si="2"/>
        <v>497.74254764000011</v>
      </c>
      <c r="BY5" s="461">
        <f t="shared" si="2"/>
        <v>341.52153544000049</v>
      </c>
      <c r="BZ5" s="462">
        <f t="shared" si="2"/>
        <v>398.83164910999977</v>
      </c>
      <c r="CA5" s="462">
        <f t="shared" si="2"/>
        <v>306.20362782429919</v>
      </c>
      <c r="CB5" s="462">
        <f t="shared" si="2"/>
        <v>390.9433755349786</v>
      </c>
      <c r="CC5" s="462">
        <f>SUM(CC8, CC12,CC15)</f>
        <v>367.74876321938478</v>
      </c>
      <c r="CD5" s="462">
        <f t="shared" ref="CD5:CF5" si="3">SUM(CD8, CD12,CD15)</f>
        <v>355.61827464620364</v>
      </c>
      <c r="CE5" s="462">
        <f t="shared" si="3"/>
        <v>349.47585070312061</v>
      </c>
      <c r="CF5" s="430">
        <f t="shared" si="3"/>
        <v>341.70947857285501</v>
      </c>
    </row>
    <row r="6" spans="1:87" s="421" customFormat="1">
      <c r="A6" s="418"/>
      <c r="B6" s="63" t="s">
        <v>457</v>
      </c>
      <c r="C6" s="200"/>
      <c r="D6" s="461">
        <f t="shared" ref="D6:BO6" si="4">SUM(D13,D16)</f>
        <v>0</v>
      </c>
      <c r="E6" s="461">
        <f t="shared" si="4"/>
        <v>0</v>
      </c>
      <c r="F6" s="461">
        <f t="shared" si="4"/>
        <v>0</v>
      </c>
      <c r="G6" s="461">
        <f t="shared" si="4"/>
        <v>0</v>
      </c>
      <c r="H6" s="461">
        <f t="shared" si="4"/>
        <v>0</v>
      </c>
      <c r="I6" s="461">
        <f t="shared" si="4"/>
        <v>0</v>
      </c>
      <c r="J6" s="461">
        <f t="shared" si="4"/>
        <v>0</v>
      </c>
      <c r="K6" s="461">
        <f t="shared" si="4"/>
        <v>0</v>
      </c>
      <c r="L6" s="461">
        <f t="shared" si="4"/>
        <v>0</v>
      </c>
      <c r="M6" s="461">
        <f t="shared" si="4"/>
        <v>0</v>
      </c>
      <c r="N6" s="461">
        <f t="shared" si="4"/>
        <v>0</v>
      </c>
      <c r="O6" s="461">
        <f t="shared" si="4"/>
        <v>0</v>
      </c>
      <c r="P6" s="461">
        <f t="shared" si="4"/>
        <v>0</v>
      </c>
      <c r="Q6" s="461">
        <f t="shared" si="4"/>
        <v>0</v>
      </c>
      <c r="R6" s="461">
        <f t="shared" si="4"/>
        <v>0</v>
      </c>
      <c r="S6" s="461">
        <f t="shared" si="4"/>
        <v>0</v>
      </c>
      <c r="T6" s="461">
        <f t="shared" si="4"/>
        <v>0</v>
      </c>
      <c r="U6" s="461">
        <f t="shared" si="4"/>
        <v>0</v>
      </c>
      <c r="V6" s="461">
        <f t="shared" si="4"/>
        <v>0</v>
      </c>
      <c r="W6" s="461">
        <f t="shared" si="4"/>
        <v>0</v>
      </c>
      <c r="X6" s="461">
        <f t="shared" si="4"/>
        <v>0</v>
      </c>
      <c r="Y6" s="461">
        <f t="shared" si="4"/>
        <v>0</v>
      </c>
      <c r="Z6" s="461">
        <f t="shared" si="4"/>
        <v>0</v>
      </c>
      <c r="AA6" s="461">
        <f t="shared" si="4"/>
        <v>0</v>
      </c>
      <c r="AB6" s="461">
        <f t="shared" si="4"/>
        <v>0</v>
      </c>
      <c r="AC6" s="461">
        <f t="shared" si="4"/>
        <v>0</v>
      </c>
      <c r="AD6" s="461">
        <f t="shared" si="4"/>
        <v>0</v>
      </c>
      <c r="AE6" s="461">
        <f t="shared" si="4"/>
        <v>0</v>
      </c>
      <c r="AF6" s="461">
        <f t="shared" si="4"/>
        <v>0</v>
      </c>
      <c r="AG6" s="461">
        <f t="shared" si="4"/>
        <v>0</v>
      </c>
      <c r="AH6" s="461">
        <f t="shared" si="4"/>
        <v>71.803621583486347</v>
      </c>
      <c r="AI6" s="461">
        <f t="shared" si="4"/>
        <v>71.309887694513563</v>
      </c>
      <c r="AJ6" s="461">
        <f t="shared" si="4"/>
        <v>81.214423210806217</v>
      </c>
      <c r="AK6" s="461">
        <f t="shared" si="4"/>
        <v>88.309333043676872</v>
      </c>
      <c r="AL6" s="461">
        <f t="shared" si="4"/>
        <v>86.071335668395506</v>
      </c>
      <c r="AM6" s="461">
        <f t="shared" si="4"/>
        <v>94.533357523787956</v>
      </c>
      <c r="AN6" s="461">
        <f t="shared" si="4"/>
        <v>94.539479953098336</v>
      </c>
      <c r="AO6" s="461">
        <f t="shared" si="4"/>
        <v>99.91444157230606</v>
      </c>
      <c r="AP6" s="461">
        <f t="shared" si="4"/>
        <v>100.54053775712582</v>
      </c>
      <c r="AQ6" s="461">
        <f t="shared" si="4"/>
        <v>104.34230284607963</v>
      </c>
      <c r="AR6" s="461">
        <f t="shared" si="4"/>
        <v>107.80379749418931</v>
      </c>
      <c r="AS6" s="461">
        <f t="shared" si="4"/>
        <v>122.17188902792199</v>
      </c>
      <c r="AT6" s="461">
        <f t="shared" si="4"/>
        <v>114.12408977669212</v>
      </c>
      <c r="AU6" s="461">
        <f t="shared" si="4"/>
        <v>146.99272655994997</v>
      </c>
      <c r="AV6" s="461">
        <f t="shared" si="4"/>
        <v>157.74724460497177</v>
      </c>
      <c r="AW6" s="461">
        <f t="shared" si="4"/>
        <v>166.79640685237015</v>
      </c>
      <c r="AX6" s="461">
        <f t="shared" si="4"/>
        <v>162.93681781914438</v>
      </c>
      <c r="AY6" s="461">
        <f t="shared" si="4"/>
        <v>164.65367537537094</v>
      </c>
      <c r="AZ6" s="461">
        <f t="shared" si="4"/>
        <v>151.35973857984254</v>
      </c>
      <c r="BA6" s="461">
        <f t="shared" si="4"/>
        <v>139.49190488287545</v>
      </c>
      <c r="BB6" s="461">
        <f t="shared" si="4"/>
        <v>134.50941339676888</v>
      </c>
      <c r="BC6" s="461">
        <f t="shared" si="4"/>
        <v>129.1281660452959</v>
      </c>
      <c r="BD6" s="461">
        <f t="shared" si="4"/>
        <v>119.97591185812794</v>
      </c>
      <c r="BE6" s="461">
        <f t="shared" si="4"/>
        <v>124.23847975499999</v>
      </c>
      <c r="BF6" s="461">
        <f t="shared" si="4"/>
        <v>129.19739105324999</v>
      </c>
      <c r="BG6" s="461">
        <f t="shared" si="4"/>
        <v>122.12592027499997</v>
      </c>
      <c r="BH6" s="461">
        <f t="shared" si="4"/>
        <v>118.53474787549996</v>
      </c>
      <c r="BI6" s="461">
        <f t="shared" si="4"/>
        <v>110.10084555674999</v>
      </c>
      <c r="BJ6" s="461">
        <f t="shared" si="4"/>
        <v>98.398418693749989</v>
      </c>
      <c r="BK6" s="461">
        <f t="shared" si="4"/>
        <v>78.937256372223544</v>
      </c>
      <c r="BL6" s="461">
        <f t="shared" si="4"/>
        <v>65.396410920697221</v>
      </c>
      <c r="BM6" s="461">
        <f t="shared" si="4"/>
        <v>51.483577534736391</v>
      </c>
      <c r="BN6" s="461">
        <f t="shared" si="4"/>
        <v>50.233626574888149</v>
      </c>
      <c r="BO6" s="461">
        <f t="shared" si="4"/>
        <v>37.345721613041349</v>
      </c>
      <c r="BP6" s="461">
        <f t="shared" ref="BP6:CF6" si="5">SUM(BP13,BP16)</f>
        <v>28.278218738752912</v>
      </c>
      <c r="BQ6" s="461">
        <f t="shared" si="5"/>
        <v>18.508530036452314</v>
      </c>
      <c r="BR6" s="461">
        <f t="shared" si="5"/>
        <v>12.288244013077932</v>
      </c>
      <c r="BS6" s="461">
        <f t="shared" si="5"/>
        <v>6.8174169843168348</v>
      </c>
      <c r="BT6" s="461">
        <f t="shared" si="5"/>
        <v>4.8587791485131495</v>
      </c>
      <c r="BU6" s="461">
        <f t="shared" si="5"/>
        <v>3.2507548237949484</v>
      </c>
      <c r="BV6" s="461">
        <f t="shared" si="5"/>
        <v>1.5711076788582328</v>
      </c>
      <c r="BW6" s="461">
        <f t="shared" si="5"/>
        <v>1.0264470416445193</v>
      </c>
      <c r="BX6" s="461">
        <f t="shared" si="5"/>
        <v>0</v>
      </c>
      <c r="BY6" s="461">
        <f t="shared" si="5"/>
        <v>0</v>
      </c>
      <c r="BZ6" s="462">
        <f t="shared" si="5"/>
        <v>0</v>
      </c>
      <c r="CA6" s="462">
        <f t="shared" si="5"/>
        <v>0</v>
      </c>
      <c r="CB6" s="462">
        <f t="shared" si="5"/>
        <v>0</v>
      </c>
      <c r="CC6" s="462">
        <f t="shared" si="5"/>
        <v>0</v>
      </c>
      <c r="CD6" s="462">
        <f t="shared" si="5"/>
        <v>0</v>
      </c>
      <c r="CE6" s="462">
        <f t="shared" si="5"/>
        <v>0</v>
      </c>
      <c r="CF6" s="430">
        <f t="shared" si="5"/>
        <v>0</v>
      </c>
    </row>
    <row r="7" spans="1:87" s="421" customFormat="1">
      <c r="A7" s="418"/>
      <c r="B7" s="63"/>
      <c r="C7" s="200"/>
      <c r="D7" s="461"/>
      <c r="E7" s="461"/>
      <c r="F7" s="461"/>
      <c r="G7" s="461"/>
      <c r="H7" s="461"/>
      <c r="I7" s="461"/>
      <c r="J7" s="461"/>
      <c r="K7" s="461"/>
      <c r="L7" s="461"/>
      <c r="M7" s="461"/>
      <c r="N7" s="461"/>
      <c r="O7" s="461"/>
      <c r="P7" s="461"/>
      <c r="Q7" s="461"/>
      <c r="R7" s="461"/>
      <c r="S7" s="461"/>
      <c r="T7" s="461"/>
      <c r="U7" s="461"/>
      <c r="V7" s="461"/>
      <c r="W7" s="461"/>
      <c r="X7" s="461"/>
      <c r="Y7" s="461"/>
      <c r="Z7" s="461"/>
      <c r="AA7" s="461"/>
      <c r="AB7" s="461"/>
      <c r="AC7" s="461"/>
      <c r="AD7" s="461"/>
      <c r="AE7" s="461"/>
      <c r="AF7" s="461"/>
      <c r="AG7" s="461"/>
      <c r="AH7" s="461"/>
      <c r="AI7" s="461"/>
      <c r="AJ7" s="461"/>
      <c r="AK7" s="461"/>
      <c r="AL7" s="461"/>
      <c r="AM7" s="461"/>
      <c r="AN7" s="461"/>
      <c r="AO7" s="461"/>
      <c r="AP7" s="461"/>
      <c r="AQ7" s="461"/>
      <c r="AR7" s="461"/>
      <c r="AS7" s="461"/>
      <c r="AT7" s="461"/>
      <c r="AU7" s="461"/>
      <c r="AV7" s="461"/>
      <c r="AW7" s="461"/>
      <c r="AX7" s="461"/>
      <c r="AY7" s="461"/>
      <c r="AZ7" s="461"/>
      <c r="BA7" s="461"/>
      <c r="BB7" s="461"/>
      <c r="BC7" s="461"/>
      <c r="BD7" s="461"/>
      <c r="BE7" s="461"/>
      <c r="BF7" s="461"/>
      <c r="BG7" s="461"/>
      <c r="BH7" s="461"/>
      <c r="BI7" s="461"/>
      <c r="BJ7" s="461"/>
      <c r="BK7" s="461"/>
      <c r="BL7" s="461"/>
      <c r="BM7" s="461"/>
      <c r="BN7" s="461"/>
      <c r="BO7" s="461"/>
      <c r="BP7" s="461"/>
      <c r="BQ7" s="461"/>
      <c r="BR7" s="461"/>
      <c r="BS7" s="461"/>
      <c r="BT7" s="461"/>
      <c r="BU7" s="461"/>
      <c r="BV7" s="461"/>
      <c r="BW7" s="461"/>
      <c r="BX7" s="461"/>
      <c r="BY7" s="461"/>
      <c r="BZ7" s="462"/>
      <c r="CA7" s="462"/>
      <c r="CB7" s="462"/>
      <c r="CC7" s="462"/>
      <c r="CD7" s="462"/>
      <c r="CE7" s="462"/>
      <c r="CF7" s="430"/>
    </row>
    <row r="8" spans="1:87" s="421" customFormat="1">
      <c r="A8" s="418"/>
      <c r="B8" s="69" t="s">
        <v>534</v>
      </c>
      <c r="C8" s="200"/>
      <c r="D8" s="458">
        <v>0</v>
      </c>
      <c r="E8" s="458">
        <v>0</v>
      </c>
      <c r="F8" s="458">
        <v>0</v>
      </c>
      <c r="G8" s="458">
        <v>0</v>
      </c>
      <c r="H8" s="458">
        <v>0</v>
      </c>
      <c r="I8" s="458">
        <v>0</v>
      </c>
      <c r="J8" s="458">
        <v>0</v>
      </c>
      <c r="K8" s="458">
        <v>0</v>
      </c>
      <c r="L8" s="458">
        <v>0</v>
      </c>
      <c r="M8" s="458">
        <v>0</v>
      </c>
      <c r="N8" s="458">
        <v>0</v>
      </c>
      <c r="O8" s="458">
        <v>0</v>
      </c>
      <c r="P8" s="458">
        <v>0</v>
      </c>
      <c r="Q8" s="458">
        <v>0</v>
      </c>
      <c r="R8" s="458">
        <v>0</v>
      </c>
      <c r="S8" s="458">
        <v>0</v>
      </c>
      <c r="T8" s="458">
        <v>0</v>
      </c>
      <c r="U8" s="458">
        <v>0</v>
      </c>
      <c r="V8" s="458">
        <v>0</v>
      </c>
      <c r="W8" s="458">
        <v>0</v>
      </c>
      <c r="X8" s="458">
        <v>0</v>
      </c>
      <c r="Y8" s="458">
        <v>0</v>
      </c>
      <c r="Z8" s="458">
        <v>0</v>
      </c>
      <c r="AA8" s="458">
        <v>0</v>
      </c>
      <c r="AB8" s="458">
        <v>0</v>
      </c>
      <c r="AC8" s="458">
        <v>0</v>
      </c>
      <c r="AD8" s="458">
        <v>0</v>
      </c>
      <c r="AE8" s="458">
        <v>0</v>
      </c>
      <c r="AF8" s="458">
        <v>0</v>
      </c>
      <c r="AG8" s="458">
        <v>0</v>
      </c>
      <c r="AH8" s="458">
        <v>0</v>
      </c>
      <c r="AI8" s="458">
        <v>0</v>
      </c>
      <c r="AJ8" s="458">
        <v>0</v>
      </c>
      <c r="AK8" s="458">
        <v>0</v>
      </c>
      <c r="AL8" s="458">
        <v>0</v>
      </c>
      <c r="AM8" s="458">
        <v>0</v>
      </c>
      <c r="AN8" s="458">
        <v>0</v>
      </c>
      <c r="AO8" s="458">
        <v>0</v>
      </c>
      <c r="AP8" s="458">
        <v>0</v>
      </c>
      <c r="AQ8" s="458">
        <v>0</v>
      </c>
      <c r="AR8" s="458">
        <v>0</v>
      </c>
      <c r="AS8" s="458">
        <v>0</v>
      </c>
      <c r="AT8" s="458">
        <v>0</v>
      </c>
      <c r="AU8" s="458">
        <v>0</v>
      </c>
      <c r="AV8" s="458">
        <v>0</v>
      </c>
      <c r="AW8" s="458">
        <v>0</v>
      </c>
      <c r="AX8" s="458">
        <v>0</v>
      </c>
      <c r="AY8" s="458">
        <v>0</v>
      </c>
      <c r="AZ8" s="458">
        <v>0</v>
      </c>
      <c r="BA8" s="458">
        <v>0</v>
      </c>
      <c r="BB8" s="458">
        <v>0</v>
      </c>
      <c r="BC8" s="458">
        <v>0</v>
      </c>
      <c r="BD8" s="458">
        <v>0</v>
      </c>
      <c r="BE8" s="458">
        <v>0</v>
      </c>
      <c r="BF8" s="458">
        <v>0</v>
      </c>
      <c r="BG8" s="458">
        <v>0</v>
      </c>
      <c r="BH8" s="458">
        <v>0</v>
      </c>
      <c r="BI8" s="458">
        <v>0</v>
      </c>
      <c r="BJ8" s="458">
        <v>0</v>
      </c>
      <c r="BK8" s="458">
        <v>0</v>
      </c>
      <c r="BL8" s="458">
        <v>0</v>
      </c>
      <c r="BM8" s="458">
        <v>0</v>
      </c>
      <c r="BN8" s="458">
        <v>0</v>
      </c>
      <c r="BO8" s="458">
        <v>0</v>
      </c>
      <c r="BP8" s="458">
        <v>0</v>
      </c>
      <c r="BQ8" s="458">
        <v>0</v>
      </c>
      <c r="BR8" s="458">
        <v>0</v>
      </c>
      <c r="BS8" s="458">
        <v>0</v>
      </c>
      <c r="BT8" s="458">
        <v>0</v>
      </c>
      <c r="BU8" s="458">
        <v>109.92024563645997</v>
      </c>
      <c r="BV8" s="458">
        <v>184.96516445151136</v>
      </c>
      <c r="BW8" s="458">
        <v>222.14298096843913</v>
      </c>
      <c r="BX8" s="458">
        <v>256.97234059495503</v>
      </c>
      <c r="BY8" s="458">
        <v>187.71946333253899</v>
      </c>
      <c r="BZ8" s="459">
        <v>253.40747960340499</v>
      </c>
      <c r="CA8" s="459">
        <v>193.31507478786901</v>
      </c>
      <c r="CB8" s="459">
        <v>241.66313128668699</v>
      </c>
      <c r="CC8" s="459">
        <v>234.955005227003</v>
      </c>
      <c r="CD8" s="459">
        <v>237.91038767085101</v>
      </c>
      <c r="CE8" s="459">
        <v>245.124855389667</v>
      </c>
      <c r="CF8" s="426">
        <v>249.21137314115899</v>
      </c>
      <c r="CH8" s="463"/>
      <c r="CI8" s="463"/>
    </row>
    <row r="9" spans="1:87" s="421" customFormat="1">
      <c r="A9" s="418"/>
      <c r="B9" s="63" t="s">
        <v>535</v>
      </c>
      <c r="C9" s="200"/>
      <c r="D9" s="461"/>
      <c r="E9" s="461"/>
      <c r="F9" s="461"/>
      <c r="G9" s="461"/>
      <c r="H9" s="461"/>
      <c r="I9" s="461"/>
      <c r="J9" s="461"/>
      <c r="K9" s="461"/>
      <c r="L9" s="461"/>
      <c r="M9" s="461"/>
      <c r="N9" s="461"/>
      <c r="O9" s="461"/>
      <c r="P9" s="461"/>
      <c r="Q9" s="461"/>
      <c r="R9" s="461"/>
      <c r="S9" s="461"/>
      <c r="T9" s="461"/>
      <c r="U9" s="461"/>
      <c r="V9" s="461"/>
      <c r="W9" s="461"/>
      <c r="X9" s="461"/>
      <c r="Y9" s="461"/>
      <c r="Z9" s="461"/>
      <c r="AA9" s="461"/>
      <c r="AB9" s="461"/>
      <c r="AC9" s="461"/>
      <c r="AD9" s="461"/>
      <c r="AE9" s="461"/>
      <c r="AF9" s="461"/>
      <c r="AG9" s="461"/>
      <c r="AH9" s="461"/>
      <c r="AI9" s="461"/>
      <c r="AJ9" s="461"/>
      <c r="AK9" s="461"/>
      <c r="AL9" s="461"/>
      <c r="AM9" s="461"/>
      <c r="AN9" s="461"/>
      <c r="AO9" s="461"/>
      <c r="AP9" s="461"/>
      <c r="AQ9" s="461"/>
      <c r="AR9" s="461"/>
      <c r="AS9" s="461"/>
      <c r="AT9" s="461"/>
      <c r="AU9" s="461"/>
      <c r="AV9" s="461"/>
      <c r="AW9" s="461"/>
      <c r="AX9" s="461"/>
      <c r="AY9" s="461"/>
      <c r="AZ9" s="461"/>
      <c r="BA9" s="461"/>
      <c r="BB9" s="461"/>
      <c r="BC9" s="461"/>
      <c r="BD9" s="461"/>
      <c r="BE9" s="461"/>
      <c r="BF9" s="461"/>
      <c r="BG9" s="461"/>
      <c r="BH9" s="461"/>
      <c r="BI9" s="461"/>
      <c r="BJ9" s="461"/>
      <c r="BK9" s="461"/>
      <c r="BL9" s="461"/>
      <c r="BM9" s="461"/>
      <c r="BN9" s="461"/>
      <c r="BO9" s="461"/>
      <c r="BP9" s="461"/>
      <c r="BQ9" s="461"/>
      <c r="BR9" s="461"/>
      <c r="BS9" s="461"/>
      <c r="BT9" s="461"/>
      <c r="BU9" s="461">
        <v>28.738193901895265</v>
      </c>
      <c r="BV9" s="461">
        <v>57.901574344580844</v>
      </c>
      <c r="BW9" s="461">
        <v>69.523077127199571</v>
      </c>
      <c r="BX9" s="461">
        <v>85.977415863870505</v>
      </c>
      <c r="BY9" s="461">
        <v>62.719447577368399</v>
      </c>
      <c r="BZ9" s="462">
        <v>96.510367589600904</v>
      </c>
      <c r="CA9" s="462">
        <v>76.199594824858394</v>
      </c>
      <c r="CB9" s="462">
        <v>85.921340205770505</v>
      </c>
      <c r="CC9" s="462">
        <v>78.081368666036397</v>
      </c>
      <c r="CD9" s="462">
        <v>78.857455032938105</v>
      </c>
      <c r="CE9" s="462">
        <v>81.105427948233199</v>
      </c>
      <c r="CF9" s="430">
        <v>82.658281008428304</v>
      </c>
    </row>
    <row r="10" spans="1:87" s="421" customFormat="1">
      <c r="A10" s="418"/>
      <c r="B10" s="63" t="s">
        <v>536</v>
      </c>
      <c r="C10" s="200"/>
      <c r="D10" s="461"/>
      <c r="E10" s="461"/>
      <c r="F10" s="461"/>
      <c r="G10" s="461"/>
      <c r="H10" s="461"/>
      <c r="I10" s="461"/>
      <c r="J10" s="461"/>
      <c r="K10" s="461"/>
      <c r="L10" s="461"/>
      <c r="M10" s="461"/>
      <c r="N10" s="461"/>
      <c r="O10" s="461"/>
      <c r="P10" s="461"/>
      <c r="Q10" s="461"/>
      <c r="R10" s="461"/>
      <c r="S10" s="461"/>
      <c r="T10" s="461"/>
      <c r="U10" s="461"/>
      <c r="V10" s="461"/>
      <c r="W10" s="461"/>
      <c r="X10" s="461"/>
      <c r="Y10" s="461"/>
      <c r="Z10" s="461"/>
      <c r="AA10" s="461"/>
      <c r="AB10" s="461"/>
      <c r="AC10" s="461"/>
      <c r="AD10" s="461"/>
      <c r="AE10" s="461"/>
      <c r="AF10" s="461"/>
      <c r="AG10" s="461"/>
      <c r="AH10" s="461"/>
      <c r="AI10" s="461"/>
      <c r="AJ10" s="461"/>
      <c r="AK10" s="461"/>
      <c r="AL10" s="461"/>
      <c r="AM10" s="461"/>
      <c r="AN10" s="461"/>
      <c r="AO10" s="461"/>
      <c r="AP10" s="461"/>
      <c r="AQ10" s="461"/>
      <c r="AR10" s="461"/>
      <c r="AS10" s="461"/>
      <c r="AT10" s="461"/>
      <c r="AU10" s="461"/>
      <c r="AV10" s="461"/>
      <c r="AW10" s="461"/>
      <c r="AX10" s="461"/>
      <c r="AY10" s="461"/>
      <c r="AZ10" s="461"/>
      <c r="BA10" s="461"/>
      <c r="BB10" s="461"/>
      <c r="BC10" s="461"/>
      <c r="BD10" s="461"/>
      <c r="BE10" s="461"/>
      <c r="BF10" s="461"/>
      <c r="BG10" s="461"/>
      <c r="BH10" s="461"/>
      <c r="BI10" s="461"/>
      <c r="BJ10" s="461"/>
      <c r="BK10" s="461"/>
      <c r="BL10" s="461"/>
      <c r="BM10" s="461"/>
      <c r="BN10" s="461"/>
      <c r="BO10" s="461"/>
      <c r="BP10" s="461"/>
      <c r="BQ10" s="461"/>
      <c r="BR10" s="461"/>
      <c r="BS10" s="461"/>
      <c r="BT10" s="461"/>
      <c r="BU10" s="461">
        <v>81.182051734564709</v>
      </c>
      <c r="BV10" s="461">
        <v>127.06359010693052</v>
      </c>
      <c r="BW10" s="461">
        <v>152.61990384123956</v>
      </c>
      <c r="BX10" s="461">
        <v>170.99492473108401</v>
      </c>
      <c r="BY10" s="461">
        <v>125.00001575517</v>
      </c>
      <c r="BZ10" s="462">
        <v>156.89711201380501</v>
      </c>
      <c r="CA10" s="462">
        <v>117.11547996301</v>
      </c>
      <c r="CB10" s="462">
        <v>155.74179108091701</v>
      </c>
      <c r="CC10" s="462">
        <v>156.87363656096699</v>
      </c>
      <c r="CD10" s="462">
        <v>159.05293263791299</v>
      </c>
      <c r="CE10" s="462">
        <v>164.019427441434</v>
      </c>
      <c r="CF10" s="430">
        <v>166.553092132731</v>
      </c>
    </row>
    <row r="11" spans="1:87" s="421" customFormat="1" ht="26.25" customHeight="1">
      <c r="A11" s="464"/>
      <c r="B11" s="69" t="s">
        <v>537</v>
      </c>
      <c r="C11" s="233"/>
      <c r="D11" s="458">
        <v>0</v>
      </c>
      <c r="E11" s="458">
        <v>0</v>
      </c>
      <c r="F11" s="458">
        <v>0</v>
      </c>
      <c r="G11" s="458">
        <v>0</v>
      </c>
      <c r="H11" s="458">
        <v>0</v>
      </c>
      <c r="I11" s="458">
        <v>0</v>
      </c>
      <c r="J11" s="458">
        <v>0</v>
      </c>
      <c r="K11" s="458">
        <v>0</v>
      </c>
      <c r="L11" s="458">
        <v>0</v>
      </c>
      <c r="M11" s="458">
        <v>0</v>
      </c>
      <c r="N11" s="458">
        <v>0</v>
      </c>
      <c r="O11" s="458">
        <v>0</v>
      </c>
      <c r="P11" s="458">
        <v>0</v>
      </c>
      <c r="Q11" s="458">
        <v>0</v>
      </c>
      <c r="R11" s="458">
        <v>0</v>
      </c>
      <c r="S11" s="458">
        <v>0</v>
      </c>
      <c r="T11" s="458">
        <v>0</v>
      </c>
      <c r="U11" s="458">
        <v>0</v>
      </c>
      <c r="V11" s="458">
        <v>0</v>
      </c>
      <c r="W11" s="458">
        <v>0</v>
      </c>
      <c r="X11" s="458">
        <v>0</v>
      </c>
      <c r="Y11" s="458">
        <v>0</v>
      </c>
      <c r="Z11" s="458">
        <v>0</v>
      </c>
      <c r="AA11" s="458">
        <v>0</v>
      </c>
      <c r="AB11" s="458">
        <v>0</v>
      </c>
      <c r="AC11" s="458">
        <v>0</v>
      </c>
      <c r="AD11" s="458">
        <v>0</v>
      </c>
      <c r="AE11" s="458">
        <v>0</v>
      </c>
      <c r="AF11" s="458">
        <v>0</v>
      </c>
      <c r="AG11" s="458">
        <v>0</v>
      </c>
      <c r="AH11" s="458">
        <f>SUM(AH12:AH13)</f>
        <v>505</v>
      </c>
      <c r="AI11" s="458">
        <f t="shared" ref="AI11:CF11" si="6">SUM(AI12:AI13)</f>
        <v>562.88724981467749</v>
      </c>
      <c r="AJ11" s="458">
        <f t="shared" si="6"/>
        <v>636.0202001482578</v>
      </c>
      <c r="AK11" s="458">
        <f t="shared" si="6"/>
        <v>685.84818383988136</v>
      </c>
      <c r="AL11" s="458">
        <f t="shared" si="6"/>
        <v>716</v>
      </c>
      <c r="AM11" s="458">
        <f t="shared" si="6"/>
        <v>756</v>
      </c>
      <c r="AN11" s="458">
        <f t="shared" si="6"/>
        <v>759</v>
      </c>
      <c r="AO11" s="458">
        <f t="shared" si="6"/>
        <v>767</v>
      </c>
      <c r="AP11" s="458">
        <f t="shared" si="6"/>
        <v>785</v>
      </c>
      <c r="AQ11" s="458">
        <f t="shared" si="6"/>
        <v>789.25</v>
      </c>
      <c r="AR11" s="458">
        <f t="shared" si="6"/>
        <v>787.16399999999999</v>
      </c>
      <c r="AS11" s="458">
        <f t="shared" si="6"/>
        <v>771.303</v>
      </c>
      <c r="AT11" s="458">
        <f t="shared" si="6"/>
        <v>788.89200000000005</v>
      </c>
      <c r="AU11" s="458">
        <f t="shared" si="6"/>
        <v>878.78200000000004</v>
      </c>
      <c r="AV11" s="458">
        <f t="shared" si="6"/>
        <v>860.14800000000002</v>
      </c>
      <c r="AW11" s="458">
        <f t="shared" si="6"/>
        <v>868</v>
      </c>
      <c r="AX11" s="458">
        <f t="shared" si="6"/>
        <v>841.82099999999991</v>
      </c>
      <c r="AY11" s="458">
        <f t="shared" si="6"/>
        <v>821.31099999999992</v>
      </c>
      <c r="AZ11" s="458">
        <f t="shared" si="6"/>
        <v>771.62099999999998</v>
      </c>
      <c r="BA11" s="458">
        <f t="shared" si="6"/>
        <v>767.95100000000014</v>
      </c>
      <c r="BB11" s="458">
        <f t="shared" si="6"/>
        <v>744.78599999999994</v>
      </c>
      <c r="BC11" s="458">
        <f t="shared" si="6"/>
        <v>750.40700000000015</v>
      </c>
      <c r="BD11" s="458">
        <f t="shared" si="6"/>
        <v>722.57399999999996</v>
      </c>
      <c r="BE11" s="458">
        <f t="shared" si="6"/>
        <v>830.53729334177387</v>
      </c>
      <c r="BF11" s="458">
        <f t="shared" si="6"/>
        <v>836.62692212999991</v>
      </c>
      <c r="BG11" s="458">
        <f t="shared" si="6"/>
        <v>779.6027927405496</v>
      </c>
      <c r="BH11" s="458">
        <f t="shared" si="6"/>
        <v>720.87099999999998</v>
      </c>
      <c r="BI11" s="458">
        <f t="shared" si="6"/>
        <v>697.05176069000004</v>
      </c>
      <c r="BJ11" s="458">
        <f t="shared" si="6"/>
        <v>642.11463335999997</v>
      </c>
      <c r="BK11" s="458">
        <f t="shared" si="6"/>
        <v>600.31661291890316</v>
      </c>
      <c r="BL11" s="458">
        <f t="shared" si="6"/>
        <v>559.92442127000004</v>
      </c>
      <c r="BM11" s="458">
        <f t="shared" si="6"/>
        <v>548.03660721503923</v>
      </c>
      <c r="BN11" s="458">
        <f t="shared" si="6"/>
        <v>529.75740402523707</v>
      </c>
      <c r="BO11" s="458">
        <f t="shared" si="6"/>
        <v>518.53362152957493</v>
      </c>
      <c r="BP11" s="458">
        <f t="shared" si="6"/>
        <v>523.88457191740724</v>
      </c>
      <c r="BQ11" s="458">
        <f t="shared" si="6"/>
        <v>513.45475950999992</v>
      </c>
      <c r="BR11" s="458">
        <f t="shared" si="6"/>
        <v>516.08061811252776</v>
      </c>
      <c r="BS11" s="458">
        <f t="shared" si="6"/>
        <v>522.03452683860587</v>
      </c>
      <c r="BT11" s="458">
        <f t="shared" si="6"/>
        <v>516.30467009524364</v>
      </c>
      <c r="BU11" s="458">
        <f t="shared" si="6"/>
        <v>354.38444881915711</v>
      </c>
      <c r="BV11" s="458">
        <f t="shared" si="6"/>
        <v>245.10983985996961</v>
      </c>
      <c r="BW11" s="458">
        <f t="shared" si="6"/>
        <v>250.02369809824876</v>
      </c>
      <c r="BX11" s="458">
        <f t="shared" si="6"/>
        <v>208.173576253031</v>
      </c>
      <c r="BY11" s="458">
        <f t="shared" si="6"/>
        <v>133.742701780928</v>
      </c>
      <c r="BZ11" s="459">
        <f t="shared" si="6"/>
        <v>130.576736913075</v>
      </c>
      <c r="CA11" s="459">
        <f t="shared" si="6"/>
        <v>101.33396098041401</v>
      </c>
      <c r="CB11" s="459">
        <f t="shared" si="6"/>
        <v>134.00081796532001</v>
      </c>
      <c r="CC11" s="459">
        <f t="shared" si="6"/>
        <v>119.20178909991</v>
      </c>
      <c r="CD11" s="459">
        <f t="shared" si="6"/>
        <v>105.660016937219</v>
      </c>
      <c r="CE11" s="459">
        <f t="shared" si="6"/>
        <v>93.670256221181702</v>
      </c>
      <c r="CF11" s="426">
        <f t="shared" si="6"/>
        <v>83.030556725737199</v>
      </c>
    </row>
    <row r="12" spans="1:87" s="421" customFormat="1">
      <c r="A12" s="418"/>
      <c r="B12" s="63" t="s">
        <v>458</v>
      </c>
      <c r="C12" s="200"/>
      <c r="D12" s="461" t="s">
        <v>521</v>
      </c>
      <c r="E12" s="461" t="s">
        <v>521</v>
      </c>
      <c r="F12" s="461" t="s">
        <v>521</v>
      </c>
      <c r="G12" s="461" t="s">
        <v>521</v>
      </c>
      <c r="H12" s="461" t="s">
        <v>521</v>
      </c>
      <c r="I12" s="461" t="s">
        <v>521</v>
      </c>
      <c r="J12" s="461" t="s">
        <v>521</v>
      </c>
      <c r="K12" s="461" t="s">
        <v>521</v>
      </c>
      <c r="L12" s="461" t="s">
        <v>521</v>
      </c>
      <c r="M12" s="461" t="s">
        <v>521</v>
      </c>
      <c r="N12" s="461" t="s">
        <v>521</v>
      </c>
      <c r="O12" s="461" t="s">
        <v>521</v>
      </c>
      <c r="P12" s="461" t="s">
        <v>521</v>
      </c>
      <c r="Q12" s="461" t="s">
        <v>521</v>
      </c>
      <c r="R12" s="461" t="s">
        <v>521</v>
      </c>
      <c r="S12" s="461" t="s">
        <v>521</v>
      </c>
      <c r="T12" s="461" t="s">
        <v>521</v>
      </c>
      <c r="U12" s="461" t="s">
        <v>521</v>
      </c>
      <c r="V12" s="461" t="s">
        <v>521</v>
      </c>
      <c r="W12" s="461" t="s">
        <v>521</v>
      </c>
      <c r="X12" s="461" t="s">
        <v>521</v>
      </c>
      <c r="Y12" s="461" t="s">
        <v>521</v>
      </c>
      <c r="Z12" s="461" t="s">
        <v>521</v>
      </c>
      <c r="AA12" s="461" t="s">
        <v>521</v>
      </c>
      <c r="AB12" s="461" t="s">
        <v>521</v>
      </c>
      <c r="AC12" s="461" t="s">
        <v>521</v>
      </c>
      <c r="AD12" s="461" t="s">
        <v>521</v>
      </c>
      <c r="AE12" s="461" t="s">
        <v>521</v>
      </c>
      <c r="AF12" s="461" t="s">
        <v>521</v>
      </c>
      <c r="AG12" s="461" t="s">
        <v>521</v>
      </c>
      <c r="AH12" s="461">
        <v>433.19637841651365</v>
      </c>
      <c r="AI12" s="461">
        <v>491.57804255409542</v>
      </c>
      <c r="AJ12" s="461">
        <v>554.82967264977924</v>
      </c>
      <c r="AK12" s="461">
        <v>597.63212258588965</v>
      </c>
      <c r="AL12" s="461">
        <v>630.14592004132612</v>
      </c>
      <c r="AM12" s="461">
        <v>661.919258538132</v>
      </c>
      <c r="AN12" s="461">
        <v>665.25957529428422</v>
      </c>
      <c r="AO12" s="461">
        <v>668.58081446977872</v>
      </c>
      <c r="AP12" s="461">
        <v>686.54822330144486</v>
      </c>
      <c r="AQ12" s="461">
        <v>687.83778406598583</v>
      </c>
      <c r="AR12" s="461">
        <v>683.46392070541924</v>
      </c>
      <c r="AS12" s="461">
        <v>656.05418789515488</v>
      </c>
      <c r="AT12" s="461">
        <v>683.68441738207923</v>
      </c>
      <c r="AU12" s="461">
        <v>746.31190271576043</v>
      </c>
      <c r="AV12" s="461">
        <v>720.91047448732343</v>
      </c>
      <c r="AW12" s="461">
        <v>722.98375426855523</v>
      </c>
      <c r="AX12" s="461">
        <v>701.70056148671415</v>
      </c>
      <c r="AY12" s="461">
        <v>683.57531623989541</v>
      </c>
      <c r="AZ12" s="461">
        <v>648.47078202168245</v>
      </c>
      <c r="BA12" s="461">
        <v>655.47438801712497</v>
      </c>
      <c r="BB12" s="461">
        <v>638.58108077177928</v>
      </c>
      <c r="BC12" s="461">
        <v>650.31584786041594</v>
      </c>
      <c r="BD12" s="461">
        <v>631.10693085508979</v>
      </c>
      <c r="BE12" s="461">
        <v>736.26207961364651</v>
      </c>
      <c r="BF12" s="461">
        <v>738.48558911616817</v>
      </c>
      <c r="BG12" s="461">
        <v>691.18314787227746</v>
      </c>
      <c r="BH12" s="461">
        <v>636.20925212450004</v>
      </c>
      <c r="BI12" s="461">
        <v>618.61569305871558</v>
      </c>
      <c r="BJ12" s="461">
        <v>572.93044173153885</v>
      </c>
      <c r="BK12" s="461">
        <v>547.30458607473906</v>
      </c>
      <c r="BL12" s="461">
        <v>515.55293311502305</v>
      </c>
      <c r="BM12" s="461">
        <v>512.88008897976067</v>
      </c>
      <c r="BN12" s="461">
        <v>492.72786275860085</v>
      </c>
      <c r="BO12" s="461">
        <v>489.66027087611786</v>
      </c>
      <c r="BP12" s="461">
        <v>502.77979164042989</v>
      </c>
      <c r="BQ12" s="461">
        <v>499.19309366482179</v>
      </c>
      <c r="BR12" s="461">
        <v>506.96691126187358</v>
      </c>
      <c r="BS12" s="461">
        <v>516.5294929940469</v>
      </c>
      <c r="BT12" s="461">
        <v>512.97957527602387</v>
      </c>
      <c r="BU12" s="461">
        <v>351.4503564749092</v>
      </c>
      <c r="BV12" s="461">
        <v>243.72607386059869</v>
      </c>
      <c r="BW12" s="461">
        <v>249.12051996188211</v>
      </c>
      <c r="BX12" s="461">
        <v>208.173576253031</v>
      </c>
      <c r="BY12" s="461">
        <v>133.742701780928</v>
      </c>
      <c r="BZ12" s="462">
        <v>130.576736913075</v>
      </c>
      <c r="CA12" s="462">
        <v>101.33396098041401</v>
      </c>
      <c r="CB12" s="462">
        <v>134.00081796532001</v>
      </c>
      <c r="CC12" s="462">
        <v>119.20178909991</v>
      </c>
      <c r="CD12" s="462">
        <v>105.660016937219</v>
      </c>
      <c r="CE12" s="462">
        <v>93.670256221181702</v>
      </c>
      <c r="CF12" s="430">
        <v>83.030556725737199</v>
      </c>
    </row>
    <row r="13" spans="1:87" s="421" customFormat="1">
      <c r="A13" s="418"/>
      <c r="B13" s="63" t="s">
        <v>457</v>
      </c>
      <c r="C13" s="200"/>
      <c r="D13" s="461" t="s">
        <v>521</v>
      </c>
      <c r="E13" s="461" t="s">
        <v>521</v>
      </c>
      <c r="F13" s="461" t="s">
        <v>521</v>
      </c>
      <c r="G13" s="461" t="s">
        <v>521</v>
      </c>
      <c r="H13" s="461" t="s">
        <v>521</v>
      </c>
      <c r="I13" s="461" t="s">
        <v>521</v>
      </c>
      <c r="J13" s="461" t="s">
        <v>521</v>
      </c>
      <c r="K13" s="461" t="s">
        <v>521</v>
      </c>
      <c r="L13" s="461" t="s">
        <v>521</v>
      </c>
      <c r="M13" s="461" t="s">
        <v>521</v>
      </c>
      <c r="N13" s="461" t="s">
        <v>521</v>
      </c>
      <c r="O13" s="461" t="s">
        <v>521</v>
      </c>
      <c r="P13" s="461" t="s">
        <v>521</v>
      </c>
      <c r="Q13" s="461" t="s">
        <v>521</v>
      </c>
      <c r="R13" s="461" t="s">
        <v>521</v>
      </c>
      <c r="S13" s="461" t="s">
        <v>521</v>
      </c>
      <c r="T13" s="461" t="s">
        <v>521</v>
      </c>
      <c r="U13" s="461" t="s">
        <v>521</v>
      </c>
      <c r="V13" s="461" t="s">
        <v>521</v>
      </c>
      <c r="W13" s="461" t="s">
        <v>521</v>
      </c>
      <c r="X13" s="461" t="s">
        <v>521</v>
      </c>
      <c r="Y13" s="461" t="s">
        <v>521</v>
      </c>
      <c r="Z13" s="461" t="s">
        <v>521</v>
      </c>
      <c r="AA13" s="461" t="s">
        <v>521</v>
      </c>
      <c r="AB13" s="461" t="s">
        <v>521</v>
      </c>
      <c r="AC13" s="461" t="s">
        <v>521</v>
      </c>
      <c r="AD13" s="461" t="s">
        <v>521</v>
      </c>
      <c r="AE13" s="461" t="s">
        <v>521</v>
      </c>
      <c r="AF13" s="461" t="s">
        <v>521</v>
      </c>
      <c r="AG13" s="461" t="s">
        <v>521</v>
      </c>
      <c r="AH13" s="461">
        <v>71.803621583486347</v>
      </c>
      <c r="AI13" s="461">
        <v>71.309207260582085</v>
      </c>
      <c r="AJ13" s="461">
        <v>81.190527498478616</v>
      </c>
      <c r="AK13" s="461">
        <v>88.216061253991739</v>
      </c>
      <c r="AL13" s="461">
        <v>85.854079958673921</v>
      </c>
      <c r="AM13" s="461">
        <v>94.080741461868001</v>
      </c>
      <c r="AN13" s="461">
        <v>93.74042470571581</v>
      </c>
      <c r="AO13" s="461">
        <v>98.41918553022127</v>
      </c>
      <c r="AP13" s="461">
        <v>98.451776698555136</v>
      </c>
      <c r="AQ13" s="461">
        <v>101.4122159340142</v>
      </c>
      <c r="AR13" s="461">
        <v>103.7000792945807</v>
      </c>
      <c r="AS13" s="461">
        <v>115.24881210484507</v>
      </c>
      <c r="AT13" s="461">
        <v>105.20758261792079</v>
      </c>
      <c r="AU13" s="461">
        <v>132.47009728423961</v>
      </c>
      <c r="AV13" s="461">
        <v>139.23752551267657</v>
      </c>
      <c r="AW13" s="461">
        <v>145.01624573144477</v>
      </c>
      <c r="AX13" s="461">
        <v>140.12043851328579</v>
      </c>
      <c r="AY13" s="461">
        <v>137.73568376010451</v>
      </c>
      <c r="AZ13" s="461">
        <v>123.15021797831749</v>
      </c>
      <c r="BA13" s="461">
        <v>112.47661198287514</v>
      </c>
      <c r="BB13" s="461">
        <v>106.20491922822067</v>
      </c>
      <c r="BC13" s="461">
        <v>100.0911521395842</v>
      </c>
      <c r="BD13" s="461">
        <v>91.467069144910184</v>
      </c>
      <c r="BE13" s="461">
        <v>94.275213728127369</v>
      </c>
      <c r="BF13" s="461">
        <v>98.141333013831741</v>
      </c>
      <c r="BG13" s="461">
        <v>88.419644868272087</v>
      </c>
      <c r="BH13" s="461">
        <v>84.661747875499969</v>
      </c>
      <c r="BI13" s="461">
        <v>78.43606763128443</v>
      </c>
      <c r="BJ13" s="461">
        <v>69.184191628461178</v>
      </c>
      <c r="BK13" s="461">
        <v>53.012026844164069</v>
      </c>
      <c r="BL13" s="461">
        <v>44.371488154976973</v>
      </c>
      <c r="BM13" s="461">
        <v>35.156518235278511</v>
      </c>
      <c r="BN13" s="461">
        <v>37.029541266636251</v>
      </c>
      <c r="BO13" s="461">
        <v>28.873350653457123</v>
      </c>
      <c r="BP13" s="461">
        <v>21.10478027697734</v>
      </c>
      <c r="BQ13" s="461">
        <v>14.26166584517814</v>
      </c>
      <c r="BR13" s="461">
        <v>9.1137068506542054</v>
      </c>
      <c r="BS13" s="461">
        <v>5.5050338445589686</v>
      </c>
      <c r="BT13" s="461">
        <v>3.3250948192197995</v>
      </c>
      <c r="BU13" s="461">
        <v>2.934092344247913</v>
      </c>
      <c r="BV13" s="461">
        <v>1.3837659993709353</v>
      </c>
      <c r="BW13" s="461">
        <v>0.90317813636665201</v>
      </c>
      <c r="BX13" s="461">
        <v>0</v>
      </c>
      <c r="BY13" s="461">
        <v>0</v>
      </c>
      <c r="BZ13" s="462">
        <v>0</v>
      </c>
      <c r="CA13" s="462">
        <v>0</v>
      </c>
      <c r="CB13" s="462">
        <v>0</v>
      </c>
      <c r="CC13" s="462">
        <v>0</v>
      </c>
      <c r="CD13" s="462">
        <v>0</v>
      </c>
      <c r="CE13" s="462">
        <v>0</v>
      </c>
      <c r="CF13" s="430">
        <v>0</v>
      </c>
    </row>
    <row r="14" spans="1:87" s="421" customFormat="1" ht="26.25" customHeight="1">
      <c r="A14" s="418"/>
      <c r="B14" s="69" t="s">
        <v>538</v>
      </c>
      <c r="C14" s="63"/>
      <c r="D14" s="458">
        <v>0</v>
      </c>
      <c r="E14" s="458">
        <v>0</v>
      </c>
      <c r="F14" s="458">
        <v>0</v>
      </c>
      <c r="G14" s="458">
        <v>0</v>
      </c>
      <c r="H14" s="458">
        <v>0</v>
      </c>
      <c r="I14" s="458">
        <v>0</v>
      </c>
      <c r="J14" s="458">
        <v>0</v>
      </c>
      <c r="K14" s="458">
        <v>0</v>
      </c>
      <c r="L14" s="458">
        <v>0</v>
      </c>
      <c r="M14" s="458">
        <v>0</v>
      </c>
      <c r="N14" s="458">
        <v>0</v>
      </c>
      <c r="O14" s="458">
        <v>0</v>
      </c>
      <c r="P14" s="458">
        <v>0</v>
      </c>
      <c r="Q14" s="458">
        <v>0</v>
      </c>
      <c r="R14" s="458">
        <v>0</v>
      </c>
      <c r="S14" s="458">
        <v>0</v>
      </c>
      <c r="T14" s="458">
        <v>0</v>
      </c>
      <c r="U14" s="458">
        <v>0</v>
      </c>
      <c r="V14" s="458">
        <v>0</v>
      </c>
      <c r="W14" s="458">
        <v>0</v>
      </c>
      <c r="X14" s="458">
        <v>0</v>
      </c>
      <c r="Y14" s="458">
        <v>0</v>
      </c>
      <c r="Z14" s="458">
        <v>0</v>
      </c>
      <c r="AA14" s="458">
        <v>0</v>
      </c>
      <c r="AB14" s="458">
        <v>0</v>
      </c>
      <c r="AC14" s="458">
        <v>0</v>
      </c>
      <c r="AD14" s="458">
        <v>0</v>
      </c>
      <c r="AE14" s="458">
        <v>0</v>
      </c>
      <c r="AF14" s="458">
        <v>0</v>
      </c>
      <c r="AG14" s="458">
        <v>0</v>
      </c>
      <c r="AH14" s="458">
        <f t="shared" ref="AH14:BM14" si="7">SUM(AH15:AH16)</f>
        <v>0</v>
      </c>
      <c r="AI14" s="458">
        <f t="shared" si="7"/>
        <v>0.11275018532246109</v>
      </c>
      <c r="AJ14" s="458">
        <f t="shared" si="7"/>
        <v>1.9797998517420314</v>
      </c>
      <c r="AK14" s="458">
        <f t="shared" si="7"/>
        <v>5.1518161601186057</v>
      </c>
      <c r="AL14" s="458">
        <f t="shared" si="7"/>
        <v>9</v>
      </c>
      <c r="AM14" s="458">
        <f t="shared" si="7"/>
        <v>14.999999999999998</v>
      </c>
      <c r="AN14" s="458">
        <f t="shared" si="7"/>
        <v>26</v>
      </c>
      <c r="AO14" s="458">
        <f t="shared" si="7"/>
        <v>33</v>
      </c>
      <c r="AP14" s="458">
        <f t="shared" si="7"/>
        <v>40</v>
      </c>
      <c r="AQ14" s="458">
        <f t="shared" si="7"/>
        <v>50.000000000000007</v>
      </c>
      <c r="AR14" s="458">
        <f t="shared" si="7"/>
        <v>63</v>
      </c>
      <c r="AS14" s="458">
        <f t="shared" si="7"/>
        <v>81</v>
      </c>
      <c r="AT14" s="458">
        <f t="shared" si="7"/>
        <v>100.494</v>
      </c>
      <c r="AU14" s="458">
        <f t="shared" si="7"/>
        <v>131.81700000000001</v>
      </c>
      <c r="AV14" s="458">
        <f t="shared" si="7"/>
        <v>149.852</v>
      </c>
      <c r="AW14" s="458">
        <f t="shared" si="7"/>
        <v>172</v>
      </c>
      <c r="AX14" s="458">
        <f t="shared" si="7"/>
        <v>180.179</v>
      </c>
      <c r="AY14" s="458">
        <f t="shared" si="7"/>
        <v>195.07400000000001</v>
      </c>
      <c r="AZ14" s="458">
        <f t="shared" si="7"/>
        <v>209.62</v>
      </c>
      <c r="BA14" s="458">
        <f t="shared" si="7"/>
        <v>219.12200000000001</v>
      </c>
      <c r="BB14" s="458">
        <f t="shared" si="7"/>
        <v>229.62</v>
      </c>
      <c r="BC14" s="458">
        <f t="shared" si="7"/>
        <v>251.28299999999999</v>
      </c>
      <c r="BD14" s="458">
        <f t="shared" si="7"/>
        <v>263.27600000000001</v>
      </c>
      <c r="BE14" s="458">
        <f t="shared" si="7"/>
        <v>268.75837131822618</v>
      </c>
      <c r="BF14" s="458">
        <f t="shared" si="7"/>
        <v>250.78770996</v>
      </c>
      <c r="BG14" s="458">
        <f t="shared" si="7"/>
        <v>227.07527540672788</v>
      </c>
      <c r="BH14" s="458">
        <f t="shared" si="7"/>
        <v>201.93699999999998</v>
      </c>
      <c r="BI14" s="458">
        <f t="shared" si="7"/>
        <v>177.48814832000002</v>
      </c>
      <c r="BJ14" s="458">
        <f t="shared" si="7"/>
        <v>154.43310238999999</v>
      </c>
      <c r="BK14" s="458">
        <f t="shared" si="7"/>
        <v>135.85556475999999</v>
      </c>
      <c r="BL14" s="458">
        <f t="shared" si="7"/>
        <v>114.82576818</v>
      </c>
      <c r="BM14" s="458">
        <f t="shared" si="7"/>
        <v>101.60390247496059</v>
      </c>
      <c r="BN14" s="458">
        <f t="shared" ref="BN14:CF14" si="8">SUM(BN15:BN16)</f>
        <v>83.766830504763064</v>
      </c>
      <c r="BO14" s="458">
        <f t="shared" si="8"/>
        <v>75.424392390424856</v>
      </c>
      <c r="BP14" s="458">
        <f t="shared" si="8"/>
        <v>68.65537360259259</v>
      </c>
      <c r="BQ14" s="458">
        <f t="shared" si="8"/>
        <v>68.776242409999995</v>
      </c>
      <c r="BR14" s="458">
        <f t="shared" si="8"/>
        <v>54.585042177472431</v>
      </c>
      <c r="BS14" s="458">
        <f t="shared" si="8"/>
        <v>46.88593851139494</v>
      </c>
      <c r="BT14" s="458">
        <f t="shared" si="8"/>
        <v>41.032823404756357</v>
      </c>
      <c r="BU14" s="458">
        <f t="shared" si="8"/>
        <v>38.247009674383257</v>
      </c>
      <c r="BV14" s="458">
        <f t="shared" si="8"/>
        <v>33.184287718519109</v>
      </c>
      <c r="BW14" s="458">
        <f t="shared" si="8"/>
        <v>34.124107213312151</v>
      </c>
      <c r="BX14" s="458">
        <f t="shared" si="8"/>
        <v>32.596630792014103</v>
      </c>
      <c r="BY14" s="458">
        <f t="shared" si="8"/>
        <v>20.0593703265335</v>
      </c>
      <c r="BZ14" s="459">
        <f t="shared" si="8"/>
        <v>14.8474325935198</v>
      </c>
      <c r="CA14" s="459">
        <f t="shared" si="8"/>
        <v>11.554592056016199</v>
      </c>
      <c r="CB14" s="459">
        <f t="shared" si="8"/>
        <v>15.279426282971601</v>
      </c>
      <c r="CC14" s="459">
        <f t="shared" si="8"/>
        <v>13.591968892471799</v>
      </c>
      <c r="CD14" s="459">
        <f t="shared" si="8"/>
        <v>12.047870038133601</v>
      </c>
      <c r="CE14" s="459">
        <f t="shared" si="8"/>
        <v>10.680739092271899</v>
      </c>
      <c r="CF14" s="426">
        <f t="shared" si="8"/>
        <v>9.4675487059588495</v>
      </c>
    </row>
    <row r="15" spans="1:87" s="421" customFormat="1">
      <c r="A15" s="418"/>
      <c r="B15" s="63" t="s">
        <v>458</v>
      </c>
      <c r="C15" s="200"/>
      <c r="D15" s="461" t="s">
        <v>521</v>
      </c>
      <c r="E15" s="461" t="s">
        <v>521</v>
      </c>
      <c r="F15" s="461" t="s">
        <v>521</v>
      </c>
      <c r="G15" s="461" t="s">
        <v>521</v>
      </c>
      <c r="H15" s="461" t="s">
        <v>521</v>
      </c>
      <c r="I15" s="461" t="s">
        <v>521</v>
      </c>
      <c r="J15" s="461" t="s">
        <v>521</v>
      </c>
      <c r="K15" s="461" t="s">
        <v>521</v>
      </c>
      <c r="L15" s="461" t="s">
        <v>521</v>
      </c>
      <c r="M15" s="461" t="s">
        <v>521</v>
      </c>
      <c r="N15" s="461" t="s">
        <v>521</v>
      </c>
      <c r="O15" s="461" t="s">
        <v>521</v>
      </c>
      <c r="P15" s="461" t="s">
        <v>521</v>
      </c>
      <c r="Q15" s="461" t="s">
        <v>521</v>
      </c>
      <c r="R15" s="461" t="s">
        <v>521</v>
      </c>
      <c r="S15" s="461" t="s">
        <v>521</v>
      </c>
      <c r="T15" s="461" t="s">
        <v>521</v>
      </c>
      <c r="U15" s="461" t="s">
        <v>521</v>
      </c>
      <c r="V15" s="461" t="s">
        <v>521</v>
      </c>
      <c r="W15" s="461" t="s">
        <v>521</v>
      </c>
      <c r="X15" s="461" t="s">
        <v>521</v>
      </c>
      <c r="Y15" s="461" t="s">
        <v>521</v>
      </c>
      <c r="Z15" s="461" t="s">
        <v>521</v>
      </c>
      <c r="AA15" s="461" t="s">
        <v>521</v>
      </c>
      <c r="AB15" s="461" t="s">
        <v>521</v>
      </c>
      <c r="AC15" s="461" t="s">
        <v>521</v>
      </c>
      <c r="AD15" s="461" t="s">
        <v>521</v>
      </c>
      <c r="AE15" s="461" t="s">
        <v>521</v>
      </c>
      <c r="AF15" s="461" t="s">
        <v>521</v>
      </c>
      <c r="AG15" s="461" t="s">
        <v>521</v>
      </c>
      <c r="AH15" s="461">
        <v>0</v>
      </c>
      <c r="AI15" s="461">
        <v>0.11206975139097579</v>
      </c>
      <c r="AJ15" s="461">
        <v>1.9559041394144265</v>
      </c>
      <c r="AK15" s="461">
        <v>5.0585443704334674</v>
      </c>
      <c r="AL15" s="461">
        <v>8.7827442902784227</v>
      </c>
      <c r="AM15" s="461">
        <v>14.547383938080046</v>
      </c>
      <c r="AN15" s="461">
        <v>25.200944752617477</v>
      </c>
      <c r="AO15" s="461">
        <v>31.504743957915213</v>
      </c>
      <c r="AP15" s="461">
        <v>37.911238941429318</v>
      </c>
      <c r="AQ15" s="461">
        <v>47.069913087934566</v>
      </c>
      <c r="AR15" s="461">
        <v>58.896281800391392</v>
      </c>
      <c r="AS15" s="461">
        <v>74.07692307692308</v>
      </c>
      <c r="AT15" s="461">
        <v>91.577492841228676</v>
      </c>
      <c r="AU15" s="461">
        <v>117.29437072428964</v>
      </c>
      <c r="AV15" s="461">
        <v>131.3422809077048</v>
      </c>
      <c r="AW15" s="461">
        <v>150.21983887907462</v>
      </c>
      <c r="AX15" s="461">
        <v>157.36262069414141</v>
      </c>
      <c r="AY15" s="461">
        <v>168.15600838473355</v>
      </c>
      <c r="AZ15" s="461">
        <v>181.41047939847496</v>
      </c>
      <c r="BA15" s="461">
        <v>192.10670709999971</v>
      </c>
      <c r="BB15" s="461">
        <v>201.31550583145179</v>
      </c>
      <c r="BC15" s="461">
        <v>222.24598609428827</v>
      </c>
      <c r="BD15" s="461">
        <v>234.76715728678226</v>
      </c>
      <c r="BE15" s="461">
        <v>238.79510529135356</v>
      </c>
      <c r="BF15" s="461">
        <v>219.73165192058175</v>
      </c>
      <c r="BG15" s="461">
        <v>193.369</v>
      </c>
      <c r="BH15" s="461">
        <v>168.06399999999999</v>
      </c>
      <c r="BI15" s="461">
        <v>145.82337039453446</v>
      </c>
      <c r="BJ15" s="461">
        <v>125.21887532471118</v>
      </c>
      <c r="BK15" s="461">
        <v>109.93033523194052</v>
      </c>
      <c r="BL15" s="461">
        <v>93.800845414279749</v>
      </c>
      <c r="BM15" s="461">
        <v>85.276843175502719</v>
      </c>
      <c r="BN15" s="461">
        <v>70.562745196511173</v>
      </c>
      <c r="BO15" s="461">
        <v>66.952021430840631</v>
      </c>
      <c r="BP15" s="461">
        <v>61.481935140817022</v>
      </c>
      <c r="BQ15" s="461">
        <v>64.529378218725824</v>
      </c>
      <c r="BR15" s="461">
        <v>51.410505015048706</v>
      </c>
      <c r="BS15" s="461">
        <v>45.57355537163707</v>
      </c>
      <c r="BT15" s="461">
        <v>39.499139075463006</v>
      </c>
      <c r="BU15" s="461">
        <v>37.930347194836223</v>
      </c>
      <c r="BV15" s="461">
        <v>32.996946039031812</v>
      </c>
      <c r="BW15" s="461">
        <v>34.000838308034282</v>
      </c>
      <c r="BX15" s="461">
        <v>32.596630792014103</v>
      </c>
      <c r="BY15" s="461">
        <v>20.0593703265335</v>
      </c>
      <c r="BZ15" s="462">
        <v>14.8474325935198</v>
      </c>
      <c r="CA15" s="462">
        <v>11.554592056016199</v>
      </c>
      <c r="CB15" s="462">
        <v>15.279426282971601</v>
      </c>
      <c r="CC15" s="462">
        <v>13.591968892471799</v>
      </c>
      <c r="CD15" s="462">
        <v>12.047870038133601</v>
      </c>
      <c r="CE15" s="462">
        <v>10.680739092271899</v>
      </c>
      <c r="CF15" s="430">
        <v>9.4675487059588495</v>
      </c>
    </row>
    <row r="16" spans="1:87" s="421" customFormat="1">
      <c r="B16" s="63" t="s">
        <v>457</v>
      </c>
      <c r="C16" s="200"/>
      <c r="D16" s="461" t="s">
        <v>521</v>
      </c>
      <c r="E16" s="461" t="s">
        <v>521</v>
      </c>
      <c r="F16" s="461" t="s">
        <v>521</v>
      </c>
      <c r="G16" s="461" t="s">
        <v>521</v>
      </c>
      <c r="H16" s="461" t="s">
        <v>521</v>
      </c>
      <c r="I16" s="461" t="s">
        <v>521</v>
      </c>
      <c r="J16" s="461" t="s">
        <v>521</v>
      </c>
      <c r="K16" s="461" t="s">
        <v>521</v>
      </c>
      <c r="L16" s="461" t="s">
        <v>521</v>
      </c>
      <c r="M16" s="461" t="s">
        <v>521</v>
      </c>
      <c r="N16" s="461" t="s">
        <v>521</v>
      </c>
      <c r="O16" s="461" t="s">
        <v>521</v>
      </c>
      <c r="P16" s="461" t="s">
        <v>521</v>
      </c>
      <c r="Q16" s="461" t="s">
        <v>521</v>
      </c>
      <c r="R16" s="461" t="s">
        <v>521</v>
      </c>
      <c r="S16" s="461" t="s">
        <v>521</v>
      </c>
      <c r="T16" s="461" t="s">
        <v>521</v>
      </c>
      <c r="U16" s="461" t="s">
        <v>521</v>
      </c>
      <c r="V16" s="461" t="s">
        <v>521</v>
      </c>
      <c r="W16" s="461" t="s">
        <v>521</v>
      </c>
      <c r="X16" s="461" t="s">
        <v>521</v>
      </c>
      <c r="Y16" s="461" t="s">
        <v>521</v>
      </c>
      <c r="Z16" s="461" t="s">
        <v>521</v>
      </c>
      <c r="AA16" s="461" t="s">
        <v>521</v>
      </c>
      <c r="AB16" s="461" t="s">
        <v>521</v>
      </c>
      <c r="AC16" s="461" t="s">
        <v>521</v>
      </c>
      <c r="AD16" s="461" t="s">
        <v>521</v>
      </c>
      <c r="AE16" s="461" t="s">
        <v>521</v>
      </c>
      <c r="AF16" s="461" t="s">
        <v>521</v>
      </c>
      <c r="AG16" s="461" t="s">
        <v>521</v>
      </c>
      <c r="AH16" s="461">
        <v>0</v>
      </c>
      <c r="AI16" s="461">
        <v>6.8043393148529703E-4</v>
      </c>
      <c r="AJ16" s="461">
        <v>2.389571232760496E-2</v>
      </c>
      <c r="AK16" s="461">
        <v>9.3271789685138398E-2</v>
      </c>
      <c r="AL16" s="461">
        <v>0.21725570972157768</v>
      </c>
      <c r="AM16" s="461">
        <v>0.45261606191995341</v>
      </c>
      <c r="AN16" s="461">
        <v>0.79905524738252098</v>
      </c>
      <c r="AO16" s="461">
        <v>1.4952560420847878</v>
      </c>
      <c r="AP16" s="461">
        <v>2.0887610585706842</v>
      </c>
      <c r="AQ16" s="461">
        <v>2.9300869120654411</v>
      </c>
      <c r="AR16" s="461">
        <v>4.1037181996086094</v>
      </c>
      <c r="AS16" s="461">
        <v>6.9230769230769234</v>
      </c>
      <c r="AT16" s="461">
        <v>8.9165071587713225</v>
      </c>
      <c r="AU16" s="461">
        <v>14.522629275710372</v>
      </c>
      <c r="AV16" s="461">
        <v>18.509719092295203</v>
      </c>
      <c r="AW16" s="461">
        <v>21.780161120925374</v>
      </c>
      <c r="AX16" s="461">
        <v>22.816379305858582</v>
      </c>
      <c r="AY16" s="461">
        <v>26.917991615266445</v>
      </c>
      <c r="AZ16" s="461">
        <v>28.20952060152505</v>
      </c>
      <c r="BA16" s="461">
        <v>27.015292900000315</v>
      </c>
      <c r="BB16" s="461">
        <v>28.304494168548207</v>
      </c>
      <c r="BC16" s="461">
        <v>29.037013905711706</v>
      </c>
      <c r="BD16" s="461">
        <v>28.508842713217764</v>
      </c>
      <c r="BE16" s="461">
        <v>29.963266026872617</v>
      </c>
      <c r="BF16" s="461">
        <v>31.056058039418243</v>
      </c>
      <c r="BG16" s="461">
        <v>33.70627540672789</v>
      </c>
      <c r="BH16" s="461">
        <v>33.872999999999998</v>
      </c>
      <c r="BI16" s="461">
        <v>31.66477792546555</v>
      </c>
      <c r="BJ16" s="461">
        <v>29.214227065288803</v>
      </c>
      <c r="BK16" s="461">
        <v>25.925229528059475</v>
      </c>
      <c r="BL16" s="461">
        <v>21.024922765720252</v>
      </c>
      <c r="BM16" s="461">
        <v>16.327059299457879</v>
      </c>
      <c r="BN16" s="461">
        <v>13.204085308251896</v>
      </c>
      <c r="BO16" s="461">
        <v>8.4723709595842251</v>
      </c>
      <c r="BP16" s="461">
        <v>7.1734384617755698</v>
      </c>
      <c r="BQ16" s="461">
        <v>4.2468641912741756</v>
      </c>
      <c r="BR16" s="461">
        <v>3.174537162423726</v>
      </c>
      <c r="BS16" s="461">
        <v>1.3123831397578662</v>
      </c>
      <c r="BT16" s="461">
        <v>1.53368432929335</v>
      </c>
      <c r="BU16" s="461">
        <v>0.31666247954703558</v>
      </c>
      <c r="BV16" s="461">
        <v>0.18734167948729749</v>
      </c>
      <c r="BW16" s="461">
        <v>0.1232689052778672</v>
      </c>
      <c r="BX16" s="461">
        <v>0</v>
      </c>
      <c r="BY16" s="461">
        <v>0</v>
      </c>
      <c r="BZ16" s="462">
        <v>0</v>
      </c>
      <c r="CA16" s="462">
        <v>0</v>
      </c>
      <c r="CB16" s="462">
        <v>0</v>
      </c>
      <c r="CC16" s="462">
        <v>0</v>
      </c>
      <c r="CD16" s="462">
        <v>0</v>
      </c>
      <c r="CE16" s="462">
        <v>0</v>
      </c>
      <c r="CF16" s="430">
        <v>0</v>
      </c>
    </row>
    <row r="17" spans="1:84" s="421" customFormat="1" ht="26.25" customHeight="1">
      <c r="B17" s="69" t="s">
        <v>539</v>
      </c>
      <c r="C17" s="200"/>
      <c r="D17" s="458">
        <f>SUM(D18, D19,D20)</f>
        <v>0</v>
      </c>
      <c r="E17" s="458">
        <f t="shared" ref="E17:BP17" si="9">SUM(E18, E19,E20)</f>
        <v>0</v>
      </c>
      <c r="F17" s="458">
        <f t="shared" si="9"/>
        <v>0</v>
      </c>
      <c r="G17" s="458">
        <f t="shared" si="9"/>
        <v>0</v>
      </c>
      <c r="H17" s="458">
        <f t="shared" si="9"/>
        <v>0</v>
      </c>
      <c r="I17" s="458">
        <f t="shared" si="9"/>
        <v>0</v>
      </c>
      <c r="J17" s="458">
        <f t="shared" si="9"/>
        <v>0</v>
      </c>
      <c r="K17" s="458">
        <f t="shared" si="9"/>
        <v>0</v>
      </c>
      <c r="L17" s="458">
        <f t="shared" si="9"/>
        <v>0</v>
      </c>
      <c r="M17" s="458">
        <f t="shared" si="9"/>
        <v>0</v>
      </c>
      <c r="N17" s="458">
        <f t="shared" si="9"/>
        <v>0</v>
      </c>
      <c r="O17" s="458">
        <f t="shared" si="9"/>
        <v>0</v>
      </c>
      <c r="P17" s="458">
        <f t="shared" si="9"/>
        <v>0</v>
      </c>
      <c r="Q17" s="458">
        <f t="shared" si="9"/>
        <v>0</v>
      </c>
      <c r="R17" s="458">
        <f t="shared" si="9"/>
        <v>0</v>
      </c>
      <c r="S17" s="458">
        <f t="shared" si="9"/>
        <v>0</v>
      </c>
      <c r="T17" s="458">
        <f t="shared" si="9"/>
        <v>0</v>
      </c>
      <c r="U17" s="458">
        <f t="shared" si="9"/>
        <v>0</v>
      </c>
      <c r="V17" s="458">
        <f t="shared" si="9"/>
        <v>0</v>
      </c>
      <c r="W17" s="458">
        <f t="shared" si="9"/>
        <v>0</v>
      </c>
      <c r="X17" s="458">
        <f t="shared" si="9"/>
        <v>0</v>
      </c>
      <c r="Y17" s="458">
        <f t="shared" si="9"/>
        <v>0</v>
      </c>
      <c r="Z17" s="458">
        <f t="shared" si="9"/>
        <v>0</v>
      </c>
      <c r="AA17" s="458">
        <f t="shared" si="9"/>
        <v>0</v>
      </c>
      <c r="AB17" s="458">
        <f t="shared" si="9"/>
        <v>0</v>
      </c>
      <c r="AC17" s="458">
        <f t="shared" si="9"/>
        <v>0</v>
      </c>
      <c r="AD17" s="458">
        <f t="shared" si="9"/>
        <v>0</v>
      </c>
      <c r="AE17" s="458">
        <f t="shared" si="9"/>
        <v>0</v>
      </c>
      <c r="AF17" s="458">
        <f t="shared" si="9"/>
        <v>0</v>
      </c>
      <c r="AG17" s="458">
        <f t="shared" si="9"/>
        <v>0</v>
      </c>
      <c r="AH17" s="458">
        <f t="shared" si="9"/>
        <v>0</v>
      </c>
      <c r="AI17" s="458">
        <f t="shared" si="9"/>
        <v>0</v>
      </c>
      <c r="AJ17" s="458">
        <f t="shared" si="9"/>
        <v>0</v>
      </c>
      <c r="AK17" s="458">
        <f t="shared" si="9"/>
        <v>0</v>
      </c>
      <c r="AL17" s="458">
        <f t="shared" si="9"/>
        <v>0</v>
      </c>
      <c r="AM17" s="458">
        <f t="shared" si="9"/>
        <v>0</v>
      </c>
      <c r="AN17" s="458">
        <f t="shared" si="9"/>
        <v>0</v>
      </c>
      <c r="AO17" s="458">
        <f t="shared" si="9"/>
        <v>0</v>
      </c>
      <c r="AP17" s="458">
        <f t="shared" si="9"/>
        <v>0</v>
      </c>
      <c r="AQ17" s="458">
        <f t="shared" si="9"/>
        <v>0</v>
      </c>
      <c r="AR17" s="458">
        <f t="shared" si="9"/>
        <v>0</v>
      </c>
      <c r="AS17" s="458">
        <f t="shared" si="9"/>
        <v>0</v>
      </c>
      <c r="AT17" s="458">
        <f t="shared" si="9"/>
        <v>0</v>
      </c>
      <c r="AU17" s="458">
        <f t="shared" si="9"/>
        <v>0</v>
      </c>
      <c r="AV17" s="458">
        <f t="shared" si="9"/>
        <v>0</v>
      </c>
      <c r="AW17" s="458">
        <f t="shared" si="9"/>
        <v>0</v>
      </c>
      <c r="AX17" s="458">
        <f t="shared" si="9"/>
        <v>0</v>
      </c>
      <c r="AY17" s="458">
        <f t="shared" si="9"/>
        <v>0</v>
      </c>
      <c r="AZ17" s="458">
        <f t="shared" si="9"/>
        <v>0</v>
      </c>
      <c r="BA17" s="458">
        <f t="shared" si="9"/>
        <v>0</v>
      </c>
      <c r="BB17" s="458">
        <f t="shared" si="9"/>
        <v>0</v>
      </c>
      <c r="BC17" s="458">
        <f t="shared" si="9"/>
        <v>0</v>
      </c>
      <c r="BD17" s="458">
        <f t="shared" si="9"/>
        <v>0</v>
      </c>
      <c r="BE17" s="458">
        <f t="shared" si="9"/>
        <v>0</v>
      </c>
      <c r="BF17" s="458">
        <f t="shared" si="9"/>
        <v>28.406946050688902</v>
      </c>
      <c r="BG17" s="458">
        <f t="shared" si="9"/>
        <v>27.432701623546105</v>
      </c>
      <c r="BH17" s="458">
        <f t="shared" si="9"/>
        <v>26.234479032471963</v>
      </c>
      <c r="BI17" s="458">
        <f t="shared" si="9"/>
        <v>25.217539613784226</v>
      </c>
      <c r="BJ17" s="458">
        <f t="shared" si="9"/>
        <v>23.893453975822563</v>
      </c>
      <c r="BK17" s="458">
        <f t="shared" si="9"/>
        <v>23.356956766137984</v>
      </c>
      <c r="BL17" s="458">
        <f t="shared" si="9"/>
        <v>22.860791391673466</v>
      </c>
      <c r="BM17" s="458">
        <f t="shared" si="9"/>
        <v>22.195142250613998</v>
      </c>
      <c r="BN17" s="458">
        <f t="shared" si="9"/>
        <v>20.731727340506914</v>
      </c>
      <c r="BO17" s="458">
        <f t="shared" si="9"/>
        <v>20.801005350659317</v>
      </c>
      <c r="BP17" s="458">
        <f t="shared" si="9"/>
        <v>20.826470289915786</v>
      </c>
      <c r="BQ17" s="458">
        <f t="shared" ref="BQ17:CF17" si="10">SUM(BQ18, BQ19,BQ20)</f>
        <v>20.959430350443746</v>
      </c>
      <c r="BR17" s="458">
        <f t="shared" si="10"/>
        <v>19.738998445075392</v>
      </c>
      <c r="BS17" s="458">
        <f t="shared" si="10"/>
        <v>20.002488621536003</v>
      </c>
      <c r="BT17" s="458">
        <f t="shared" si="10"/>
        <v>19.745434635194613</v>
      </c>
      <c r="BU17" s="458">
        <f t="shared" si="10"/>
        <v>15.465076341450237</v>
      </c>
      <c r="BV17" s="458">
        <f t="shared" si="10"/>
        <v>12.639582096819744</v>
      </c>
      <c r="BW17" s="458">
        <f t="shared" si="10"/>
        <v>14.518285372528808</v>
      </c>
      <c r="BX17" s="458">
        <f t="shared" si="10"/>
        <v>31.12815629811162</v>
      </c>
      <c r="BY17" s="458">
        <f t="shared" si="10"/>
        <v>32.470409252346229</v>
      </c>
      <c r="BZ17" s="459">
        <f t="shared" si="10"/>
        <v>37.547722459421564</v>
      </c>
      <c r="CA17" s="459">
        <f t="shared" si="10"/>
        <v>22.219402040029394</v>
      </c>
      <c r="CB17" s="459">
        <f t="shared" si="10"/>
        <v>28.208991094102068</v>
      </c>
      <c r="CC17" s="459">
        <f t="shared" si="10"/>
        <v>26.77159580624102</v>
      </c>
      <c r="CD17" s="459">
        <f t="shared" si="10"/>
        <v>26.219991200359868</v>
      </c>
      <c r="CE17" s="459">
        <f t="shared" si="10"/>
        <v>26.117725835802698</v>
      </c>
      <c r="CF17" s="426">
        <f t="shared" si="10"/>
        <v>25.832513680791457</v>
      </c>
    </row>
    <row r="18" spans="1:84" s="421" customFormat="1">
      <c r="B18" s="63" t="s">
        <v>534</v>
      </c>
      <c r="C18" s="200"/>
      <c r="D18" s="461">
        <v>0</v>
      </c>
      <c r="E18" s="461">
        <v>0</v>
      </c>
      <c r="F18" s="461">
        <v>0</v>
      </c>
      <c r="G18" s="461">
        <v>0</v>
      </c>
      <c r="H18" s="461">
        <v>0</v>
      </c>
      <c r="I18" s="461">
        <v>0</v>
      </c>
      <c r="J18" s="461">
        <v>0</v>
      </c>
      <c r="K18" s="461">
        <v>0</v>
      </c>
      <c r="L18" s="461">
        <v>0</v>
      </c>
      <c r="M18" s="461">
        <v>0</v>
      </c>
      <c r="N18" s="461">
        <v>0</v>
      </c>
      <c r="O18" s="461">
        <v>0</v>
      </c>
      <c r="P18" s="461">
        <v>0</v>
      </c>
      <c r="Q18" s="461">
        <v>0</v>
      </c>
      <c r="R18" s="461">
        <v>0</v>
      </c>
      <c r="S18" s="461">
        <v>0</v>
      </c>
      <c r="T18" s="461">
        <v>0</v>
      </c>
      <c r="U18" s="461">
        <v>0</v>
      </c>
      <c r="V18" s="461">
        <v>0</v>
      </c>
      <c r="W18" s="461">
        <v>0</v>
      </c>
      <c r="X18" s="461">
        <v>0</v>
      </c>
      <c r="Y18" s="461">
        <v>0</v>
      </c>
      <c r="Z18" s="461">
        <v>0</v>
      </c>
      <c r="AA18" s="461">
        <v>0</v>
      </c>
      <c r="AB18" s="461">
        <v>0</v>
      </c>
      <c r="AC18" s="461">
        <v>0</v>
      </c>
      <c r="AD18" s="461">
        <v>0</v>
      </c>
      <c r="AE18" s="461">
        <v>0</v>
      </c>
      <c r="AF18" s="461">
        <v>0</v>
      </c>
      <c r="AG18" s="461">
        <v>0</v>
      </c>
      <c r="AH18" s="461">
        <v>0</v>
      </c>
      <c r="AI18" s="461">
        <v>0</v>
      </c>
      <c r="AJ18" s="461">
        <v>0</v>
      </c>
      <c r="AK18" s="461">
        <v>0</v>
      </c>
      <c r="AL18" s="461">
        <v>0</v>
      </c>
      <c r="AM18" s="461">
        <v>0</v>
      </c>
      <c r="AN18" s="461">
        <v>0</v>
      </c>
      <c r="AO18" s="461">
        <v>0</v>
      </c>
      <c r="AP18" s="461">
        <v>0</v>
      </c>
      <c r="AQ18" s="461">
        <v>0</v>
      </c>
      <c r="AR18" s="461">
        <v>0</v>
      </c>
      <c r="AS18" s="461">
        <v>0</v>
      </c>
      <c r="AT18" s="461">
        <v>0</v>
      </c>
      <c r="AU18" s="461">
        <v>0</v>
      </c>
      <c r="AV18" s="461">
        <v>0</v>
      </c>
      <c r="AW18" s="461">
        <v>0</v>
      </c>
      <c r="AX18" s="461">
        <v>0</v>
      </c>
      <c r="AY18" s="461">
        <v>0</v>
      </c>
      <c r="AZ18" s="461">
        <v>0</v>
      </c>
      <c r="BA18" s="461">
        <v>0</v>
      </c>
      <c r="BB18" s="461">
        <v>0</v>
      </c>
      <c r="BC18" s="461">
        <v>0</v>
      </c>
      <c r="BD18" s="461">
        <v>0</v>
      </c>
      <c r="BE18" s="461">
        <v>0</v>
      </c>
      <c r="BF18" s="461">
        <v>0</v>
      </c>
      <c r="BG18" s="461">
        <v>0</v>
      </c>
      <c r="BH18" s="461">
        <v>0</v>
      </c>
      <c r="BI18" s="461">
        <v>0</v>
      </c>
      <c r="BJ18" s="461">
        <v>0</v>
      </c>
      <c r="BK18" s="461">
        <v>0</v>
      </c>
      <c r="BL18" s="461">
        <v>0</v>
      </c>
      <c r="BM18" s="461">
        <v>0</v>
      </c>
      <c r="BN18" s="461">
        <v>0</v>
      </c>
      <c r="BO18" s="461">
        <v>0</v>
      </c>
      <c r="BP18" s="461">
        <v>0</v>
      </c>
      <c r="BQ18" s="461">
        <v>0</v>
      </c>
      <c r="BR18" s="461">
        <v>0</v>
      </c>
      <c r="BS18" s="461">
        <v>0</v>
      </c>
      <c r="BT18" s="461">
        <v>0</v>
      </c>
      <c r="BU18" s="461">
        <v>1.722975294176323</v>
      </c>
      <c r="BV18" s="461">
        <v>2.8992876315726392</v>
      </c>
      <c r="BW18" s="461">
        <v>4.5731121866241757</v>
      </c>
      <c r="BX18" s="461">
        <v>19.1149578342342</v>
      </c>
      <c r="BY18" s="461">
        <v>24.498744891022898</v>
      </c>
      <c r="BZ18" s="462">
        <v>29.8378835863865</v>
      </c>
      <c r="CA18" s="462">
        <v>16.234478368304501</v>
      </c>
      <c r="CB18" s="462">
        <v>20.294717737846401</v>
      </c>
      <c r="CC18" s="462">
        <v>19.731373531362198</v>
      </c>
      <c r="CD18" s="462">
        <v>19.979564689798</v>
      </c>
      <c r="CE18" s="462">
        <v>20.585431150282201</v>
      </c>
      <c r="CF18" s="430">
        <v>20.928614340269199</v>
      </c>
    </row>
    <row r="19" spans="1:84" s="421" customFormat="1">
      <c r="B19" s="63" t="s">
        <v>540</v>
      </c>
      <c r="C19" s="200"/>
      <c r="D19" s="461" t="s">
        <v>521</v>
      </c>
      <c r="E19" s="461" t="s">
        <v>521</v>
      </c>
      <c r="F19" s="461" t="s">
        <v>521</v>
      </c>
      <c r="G19" s="461" t="s">
        <v>521</v>
      </c>
      <c r="H19" s="461" t="s">
        <v>521</v>
      </c>
      <c r="I19" s="461" t="s">
        <v>521</v>
      </c>
      <c r="J19" s="461" t="s">
        <v>521</v>
      </c>
      <c r="K19" s="461" t="s">
        <v>521</v>
      </c>
      <c r="L19" s="461" t="s">
        <v>521</v>
      </c>
      <c r="M19" s="461" t="s">
        <v>521</v>
      </c>
      <c r="N19" s="461" t="s">
        <v>521</v>
      </c>
      <c r="O19" s="461" t="s">
        <v>521</v>
      </c>
      <c r="P19" s="461" t="s">
        <v>521</v>
      </c>
      <c r="Q19" s="461" t="s">
        <v>521</v>
      </c>
      <c r="R19" s="461" t="s">
        <v>521</v>
      </c>
      <c r="S19" s="461" t="s">
        <v>521</v>
      </c>
      <c r="T19" s="461" t="s">
        <v>521</v>
      </c>
      <c r="U19" s="461" t="s">
        <v>521</v>
      </c>
      <c r="V19" s="461" t="s">
        <v>521</v>
      </c>
      <c r="W19" s="461" t="s">
        <v>521</v>
      </c>
      <c r="X19" s="461" t="s">
        <v>521</v>
      </c>
      <c r="Y19" s="461" t="s">
        <v>521</v>
      </c>
      <c r="Z19" s="461" t="s">
        <v>521</v>
      </c>
      <c r="AA19" s="461" t="s">
        <v>521</v>
      </c>
      <c r="AB19" s="461" t="s">
        <v>521</v>
      </c>
      <c r="AC19" s="461" t="s">
        <v>521</v>
      </c>
      <c r="AD19" s="461" t="s">
        <v>521</v>
      </c>
      <c r="AE19" s="461" t="s">
        <v>521</v>
      </c>
      <c r="AF19" s="461" t="s">
        <v>521</v>
      </c>
      <c r="AG19" s="461" t="s">
        <v>521</v>
      </c>
      <c r="AH19" s="461" t="s">
        <v>521</v>
      </c>
      <c r="AI19" s="461" t="s">
        <v>521</v>
      </c>
      <c r="AJ19" s="461" t="s">
        <v>521</v>
      </c>
      <c r="AK19" s="461" t="s">
        <v>521</v>
      </c>
      <c r="AL19" s="461" t="s">
        <v>521</v>
      </c>
      <c r="AM19" s="461" t="s">
        <v>521</v>
      </c>
      <c r="AN19" s="461" t="s">
        <v>521</v>
      </c>
      <c r="AO19" s="461" t="s">
        <v>521</v>
      </c>
      <c r="AP19" s="461" t="s">
        <v>521</v>
      </c>
      <c r="AQ19" s="461" t="s">
        <v>521</v>
      </c>
      <c r="AR19" s="461" t="s">
        <v>521</v>
      </c>
      <c r="AS19" s="461" t="s">
        <v>521</v>
      </c>
      <c r="AT19" s="461" t="s">
        <v>521</v>
      </c>
      <c r="AU19" s="461" t="s">
        <v>521</v>
      </c>
      <c r="AV19" s="461" t="s">
        <v>521</v>
      </c>
      <c r="AW19" s="461" t="s">
        <v>521</v>
      </c>
      <c r="AX19" s="461" t="s">
        <v>521</v>
      </c>
      <c r="AY19" s="461" t="s">
        <v>521</v>
      </c>
      <c r="AZ19" s="461" t="s">
        <v>521</v>
      </c>
      <c r="BA19" s="461" t="s">
        <v>521</v>
      </c>
      <c r="BB19" s="461" t="s">
        <v>521</v>
      </c>
      <c r="BC19" s="461" t="s">
        <v>521</v>
      </c>
      <c r="BD19" s="461" t="s">
        <v>521</v>
      </c>
      <c r="BE19" s="461" t="s">
        <v>521</v>
      </c>
      <c r="BF19" s="461">
        <v>21.855523312044063</v>
      </c>
      <c r="BG19" s="461">
        <v>21.244736996699803</v>
      </c>
      <c r="BH19" s="461">
        <v>20.493618536702215</v>
      </c>
      <c r="BI19" s="461">
        <v>20.099632054478512</v>
      </c>
      <c r="BJ19" s="461">
        <v>19.261038291626754</v>
      </c>
      <c r="BK19" s="461">
        <v>19.046589370098435</v>
      </c>
      <c r="BL19" s="461">
        <v>18.970450975628051</v>
      </c>
      <c r="BM19" s="461">
        <v>18.723817671847545</v>
      </c>
      <c r="BN19" s="461">
        <v>17.866738023568765</v>
      </c>
      <c r="BO19" s="461">
        <v>18.134486427765509</v>
      </c>
      <c r="BP19" s="461">
        <v>18.395167008879625</v>
      </c>
      <c r="BQ19" s="461">
        <v>18.477813356268488</v>
      </c>
      <c r="BR19" s="461">
        <v>17.827088036057095</v>
      </c>
      <c r="BS19" s="461">
        <v>18.354041239691064</v>
      </c>
      <c r="BT19" s="461">
        <v>18.291717736752897</v>
      </c>
      <c r="BU19" s="461">
        <v>12.403455708670501</v>
      </c>
      <c r="BV19" s="461">
        <v>8.5788443950989368</v>
      </c>
      <c r="BW19" s="461">
        <v>8.7508294334387067</v>
      </c>
      <c r="BX19" s="461">
        <v>10.386793769691399</v>
      </c>
      <c r="BY19" s="461">
        <v>6.9319737683975902</v>
      </c>
      <c r="BZ19" s="462">
        <v>6.92268421117471</v>
      </c>
      <c r="CA19" s="462">
        <v>5.3723429480543601</v>
      </c>
      <c r="CB19" s="462">
        <v>7.1042160245630397</v>
      </c>
      <c r="CC19" s="462">
        <v>6.3196275451044803</v>
      </c>
      <c r="CD19" s="462">
        <v>5.6016940558919801</v>
      </c>
      <c r="CE19" s="462">
        <v>4.9660423374704097</v>
      </c>
      <c r="CF19" s="430">
        <v>4.4019657534630303</v>
      </c>
    </row>
    <row r="20" spans="1:84" s="419" customFormat="1" ht="26.25" customHeight="1" thickBot="1">
      <c r="B20" s="188" t="s">
        <v>541</v>
      </c>
      <c r="C20" s="465"/>
      <c r="D20" s="466" t="s">
        <v>521</v>
      </c>
      <c r="E20" s="466" t="s">
        <v>521</v>
      </c>
      <c r="F20" s="466" t="s">
        <v>521</v>
      </c>
      <c r="G20" s="466" t="s">
        <v>521</v>
      </c>
      <c r="H20" s="466" t="s">
        <v>521</v>
      </c>
      <c r="I20" s="466" t="s">
        <v>521</v>
      </c>
      <c r="J20" s="466" t="s">
        <v>521</v>
      </c>
      <c r="K20" s="466" t="s">
        <v>521</v>
      </c>
      <c r="L20" s="466" t="s">
        <v>521</v>
      </c>
      <c r="M20" s="466" t="s">
        <v>521</v>
      </c>
      <c r="N20" s="466" t="s">
        <v>521</v>
      </c>
      <c r="O20" s="466" t="s">
        <v>521</v>
      </c>
      <c r="P20" s="466" t="s">
        <v>521</v>
      </c>
      <c r="Q20" s="466" t="s">
        <v>521</v>
      </c>
      <c r="R20" s="466" t="s">
        <v>521</v>
      </c>
      <c r="S20" s="466" t="s">
        <v>521</v>
      </c>
      <c r="T20" s="466" t="s">
        <v>521</v>
      </c>
      <c r="U20" s="466" t="s">
        <v>521</v>
      </c>
      <c r="V20" s="466" t="s">
        <v>521</v>
      </c>
      <c r="W20" s="466" t="s">
        <v>521</v>
      </c>
      <c r="X20" s="466" t="s">
        <v>521</v>
      </c>
      <c r="Y20" s="466" t="s">
        <v>521</v>
      </c>
      <c r="Z20" s="466" t="s">
        <v>521</v>
      </c>
      <c r="AA20" s="466" t="s">
        <v>521</v>
      </c>
      <c r="AB20" s="466" t="s">
        <v>521</v>
      </c>
      <c r="AC20" s="466" t="s">
        <v>521</v>
      </c>
      <c r="AD20" s="466" t="s">
        <v>521</v>
      </c>
      <c r="AE20" s="466" t="s">
        <v>521</v>
      </c>
      <c r="AF20" s="466" t="s">
        <v>521</v>
      </c>
      <c r="AG20" s="466" t="s">
        <v>521</v>
      </c>
      <c r="AH20" s="466" t="s">
        <v>521</v>
      </c>
      <c r="AI20" s="466" t="s">
        <v>521</v>
      </c>
      <c r="AJ20" s="466" t="s">
        <v>521</v>
      </c>
      <c r="AK20" s="466" t="s">
        <v>521</v>
      </c>
      <c r="AL20" s="466" t="s">
        <v>521</v>
      </c>
      <c r="AM20" s="466" t="s">
        <v>521</v>
      </c>
      <c r="AN20" s="466" t="s">
        <v>521</v>
      </c>
      <c r="AO20" s="466" t="s">
        <v>521</v>
      </c>
      <c r="AP20" s="466" t="s">
        <v>521</v>
      </c>
      <c r="AQ20" s="466" t="s">
        <v>521</v>
      </c>
      <c r="AR20" s="466" t="s">
        <v>521</v>
      </c>
      <c r="AS20" s="466" t="s">
        <v>521</v>
      </c>
      <c r="AT20" s="466" t="s">
        <v>521</v>
      </c>
      <c r="AU20" s="466" t="s">
        <v>521</v>
      </c>
      <c r="AV20" s="466" t="s">
        <v>521</v>
      </c>
      <c r="AW20" s="466" t="s">
        <v>521</v>
      </c>
      <c r="AX20" s="466" t="s">
        <v>521</v>
      </c>
      <c r="AY20" s="466" t="s">
        <v>521</v>
      </c>
      <c r="AZ20" s="466" t="s">
        <v>521</v>
      </c>
      <c r="BA20" s="466" t="s">
        <v>521</v>
      </c>
      <c r="BB20" s="466" t="s">
        <v>521</v>
      </c>
      <c r="BC20" s="466" t="s">
        <v>521</v>
      </c>
      <c r="BD20" s="466" t="s">
        <v>521</v>
      </c>
      <c r="BE20" s="466" t="s">
        <v>521</v>
      </c>
      <c r="BF20" s="466">
        <v>6.5514227386448374</v>
      </c>
      <c r="BG20" s="466">
        <v>6.1879646268463011</v>
      </c>
      <c r="BH20" s="466">
        <v>5.7408604957697484</v>
      </c>
      <c r="BI20" s="466">
        <v>5.1179075593057144</v>
      </c>
      <c r="BJ20" s="466">
        <v>4.6324156841958084</v>
      </c>
      <c r="BK20" s="466">
        <v>4.3103673960395499</v>
      </c>
      <c r="BL20" s="466">
        <v>3.8903404160454169</v>
      </c>
      <c r="BM20" s="466">
        <v>3.4713245787664526</v>
      </c>
      <c r="BN20" s="466">
        <v>2.8649893169381504</v>
      </c>
      <c r="BO20" s="466">
        <v>2.666518922893808</v>
      </c>
      <c r="BP20" s="466">
        <v>2.4313032810361626</v>
      </c>
      <c r="BQ20" s="466">
        <v>2.4816169941752575</v>
      </c>
      <c r="BR20" s="466">
        <v>1.9119104090182988</v>
      </c>
      <c r="BS20" s="466">
        <v>1.6484473818449403</v>
      </c>
      <c r="BT20" s="466">
        <v>1.4537168984417166</v>
      </c>
      <c r="BU20" s="466">
        <v>1.3386453386034141</v>
      </c>
      <c r="BV20" s="466">
        <v>1.1614500701481689</v>
      </c>
      <c r="BW20" s="466">
        <v>1.1943437524659253</v>
      </c>
      <c r="BX20" s="466">
        <v>1.62640469418602</v>
      </c>
      <c r="BY20" s="466">
        <v>1.0396905929257401</v>
      </c>
      <c r="BZ20" s="466">
        <v>0.78715466186035699</v>
      </c>
      <c r="CA20" s="466">
        <v>0.61258072367053096</v>
      </c>
      <c r="CB20" s="466">
        <v>0.81005733169262595</v>
      </c>
      <c r="CC20" s="466">
        <v>0.72059472977434202</v>
      </c>
      <c r="CD20" s="466">
        <v>0.63873245466988704</v>
      </c>
      <c r="CE20" s="466">
        <v>0.56625234805008895</v>
      </c>
      <c r="CF20" s="467">
        <v>0.50193358705922897</v>
      </c>
    </row>
    <row r="21" spans="1:84" s="421" customFormat="1" ht="26.25" customHeight="1">
      <c r="A21" s="468"/>
      <c r="B21" s="109" t="s">
        <v>533</v>
      </c>
      <c r="C21" s="418"/>
      <c r="D21" s="41" t="s">
        <v>190</v>
      </c>
      <c r="E21" s="41" t="s">
        <v>191</v>
      </c>
      <c r="F21" s="41" t="s">
        <v>192</v>
      </c>
      <c r="G21" s="41" t="s">
        <v>193</v>
      </c>
      <c r="H21" s="41" t="s">
        <v>194</v>
      </c>
      <c r="I21" s="41" t="s">
        <v>195</v>
      </c>
      <c r="J21" s="41" t="s">
        <v>196</v>
      </c>
      <c r="K21" s="41" t="s">
        <v>197</v>
      </c>
      <c r="L21" s="41" t="s">
        <v>198</v>
      </c>
      <c r="M21" s="41" t="s">
        <v>199</v>
      </c>
      <c r="N21" s="41" t="s">
        <v>200</v>
      </c>
      <c r="O21" s="41" t="s">
        <v>201</v>
      </c>
      <c r="P21" s="41" t="s">
        <v>202</v>
      </c>
      <c r="Q21" s="41" t="s">
        <v>203</v>
      </c>
      <c r="R21" s="41" t="s">
        <v>204</v>
      </c>
      <c r="S21" s="41" t="s">
        <v>205</v>
      </c>
      <c r="T21" s="41" t="s">
        <v>206</v>
      </c>
      <c r="U21" s="41" t="s">
        <v>207</v>
      </c>
      <c r="V21" s="41" t="s">
        <v>208</v>
      </c>
      <c r="W21" s="41" t="s">
        <v>209</v>
      </c>
      <c r="X21" s="41" t="s">
        <v>210</v>
      </c>
      <c r="Y21" s="41" t="s">
        <v>211</v>
      </c>
      <c r="Z21" s="41" t="s">
        <v>212</v>
      </c>
      <c r="AA21" s="41" t="s">
        <v>213</v>
      </c>
      <c r="AB21" s="41" t="s">
        <v>214</v>
      </c>
      <c r="AC21" s="41" t="s">
        <v>215</v>
      </c>
      <c r="AD21" s="41" t="s">
        <v>216</v>
      </c>
      <c r="AE21" s="41" t="s">
        <v>217</v>
      </c>
      <c r="AF21" s="41" t="s">
        <v>218</v>
      </c>
      <c r="AG21" s="41" t="s">
        <v>219</v>
      </c>
      <c r="AH21" s="41" t="s">
        <v>220</v>
      </c>
      <c r="AI21" s="41" t="s">
        <v>221</v>
      </c>
      <c r="AJ21" s="41" t="s">
        <v>222</v>
      </c>
      <c r="AK21" s="41" t="s">
        <v>223</v>
      </c>
      <c r="AL21" s="41" t="s">
        <v>224</v>
      </c>
      <c r="AM21" s="41" t="s">
        <v>225</v>
      </c>
      <c r="AN21" s="41" t="s">
        <v>226</v>
      </c>
      <c r="AO21" s="41" t="s">
        <v>227</v>
      </c>
      <c r="AP21" s="41" t="s">
        <v>228</v>
      </c>
      <c r="AQ21" s="41" t="s">
        <v>229</v>
      </c>
      <c r="AR21" s="41" t="s">
        <v>230</v>
      </c>
      <c r="AS21" s="41" t="s">
        <v>231</v>
      </c>
      <c r="AT21" s="41" t="s">
        <v>232</v>
      </c>
      <c r="AU21" s="41" t="s">
        <v>233</v>
      </c>
      <c r="AV21" s="41" t="s">
        <v>234</v>
      </c>
      <c r="AW21" s="41" t="s">
        <v>235</v>
      </c>
      <c r="AX21" s="41" t="s">
        <v>236</v>
      </c>
      <c r="AY21" s="41" t="s">
        <v>128</v>
      </c>
      <c r="AZ21" s="41" t="s">
        <v>129</v>
      </c>
      <c r="BA21" s="41" t="s">
        <v>130</v>
      </c>
      <c r="BB21" s="41" t="s">
        <v>131</v>
      </c>
      <c r="BC21" s="41" t="s">
        <v>132</v>
      </c>
      <c r="BD21" s="41" t="s">
        <v>133</v>
      </c>
      <c r="BE21" s="41" t="s">
        <v>134</v>
      </c>
      <c r="BF21" s="41" t="s">
        <v>135</v>
      </c>
      <c r="BG21" s="41" t="s">
        <v>136</v>
      </c>
      <c r="BH21" s="41" t="s">
        <v>137</v>
      </c>
      <c r="BI21" s="41" t="s">
        <v>138</v>
      </c>
      <c r="BJ21" s="41" t="s">
        <v>139</v>
      </c>
      <c r="BK21" s="41" t="s">
        <v>140</v>
      </c>
      <c r="BL21" s="41" t="s">
        <v>141</v>
      </c>
      <c r="BM21" s="41" t="s">
        <v>142</v>
      </c>
      <c r="BN21" s="41" t="s">
        <v>143</v>
      </c>
      <c r="BO21" s="41" t="s">
        <v>144</v>
      </c>
      <c r="BP21" s="41" t="s">
        <v>145</v>
      </c>
      <c r="BQ21" s="41" t="s">
        <v>146</v>
      </c>
      <c r="BR21" s="41" t="s">
        <v>147</v>
      </c>
      <c r="BS21" s="41" t="s">
        <v>148</v>
      </c>
      <c r="BT21" s="41" t="s">
        <v>149</v>
      </c>
      <c r="BU21" s="41" t="s">
        <v>150</v>
      </c>
      <c r="BV21" s="41" t="s">
        <v>151</v>
      </c>
      <c r="BW21" s="41" t="s">
        <v>152</v>
      </c>
      <c r="BX21" s="41" t="s">
        <v>153</v>
      </c>
      <c r="BY21" s="41" t="s">
        <v>154</v>
      </c>
      <c r="BZ21" s="41" t="s">
        <v>155</v>
      </c>
      <c r="CA21" s="41" t="s">
        <v>156</v>
      </c>
      <c r="CB21" s="41" t="s">
        <v>157</v>
      </c>
      <c r="CC21" s="41" t="s">
        <v>158</v>
      </c>
      <c r="CD21" s="41" t="s">
        <v>159</v>
      </c>
      <c r="CE21" s="41" t="s">
        <v>160</v>
      </c>
      <c r="CF21" s="42" t="s">
        <v>161</v>
      </c>
    </row>
    <row r="22" spans="1:84" s="421" customFormat="1">
      <c r="A22" s="468"/>
      <c r="B22" s="446" t="s">
        <v>351</v>
      </c>
      <c r="C22" s="469"/>
      <c r="D22" s="332" t="s">
        <v>163</v>
      </c>
      <c r="E22" s="332" t="s">
        <v>163</v>
      </c>
      <c r="F22" s="332" t="s">
        <v>163</v>
      </c>
      <c r="G22" s="332" t="s">
        <v>163</v>
      </c>
      <c r="H22" s="332" t="s">
        <v>163</v>
      </c>
      <c r="I22" s="332" t="s">
        <v>163</v>
      </c>
      <c r="J22" s="332" t="s">
        <v>163</v>
      </c>
      <c r="K22" s="332" t="s">
        <v>163</v>
      </c>
      <c r="L22" s="332" t="s">
        <v>163</v>
      </c>
      <c r="M22" s="332" t="s">
        <v>163</v>
      </c>
      <c r="N22" s="332" t="s">
        <v>163</v>
      </c>
      <c r="O22" s="332" t="s">
        <v>163</v>
      </c>
      <c r="P22" s="332" t="s">
        <v>163</v>
      </c>
      <c r="Q22" s="332" t="s">
        <v>163</v>
      </c>
      <c r="R22" s="332" t="s">
        <v>163</v>
      </c>
      <c r="S22" s="332" t="s">
        <v>163</v>
      </c>
      <c r="T22" s="332" t="s">
        <v>163</v>
      </c>
      <c r="U22" s="332" t="s">
        <v>163</v>
      </c>
      <c r="V22" s="332" t="s">
        <v>163</v>
      </c>
      <c r="W22" s="332" t="s">
        <v>163</v>
      </c>
      <c r="X22" s="332" t="s">
        <v>163</v>
      </c>
      <c r="Y22" s="332" t="s">
        <v>163</v>
      </c>
      <c r="Z22" s="332" t="s">
        <v>163</v>
      </c>
      <c r="AA22" s="332" t="s">
        <v>163</v>
      </c>
      <c r="AB22" s="332" t="s">
        <v>163</v>
      </c>
      <c r="AC22" s="332" t="s">
        <v>163</v>
      </c>
      <c r="AD22" s="332" t="s">
        <v>163</v>
      </c>
      <c r="AE22" s="332" t="s">
        <v>163</v>
      </c>
      <c r="AF22" s="332" t="s">
        <v>163</v>
      </c>
      <c r="AG22" s="332" t="s">
        <v>163</v>
      </c>
      <c r="AH22" s="332" t="s">
        <v>163</v>
      </c>
      <c r="AI22" s="332" t="s">
        <v>163</v>
      </c>
      <c r="AJ22" s="332" t="s">
        <v>163</v>
      </c>
      <c r="AK22" s="332" t="s">
        <v>163</v>
      </c>
      <c r="AL22" s="332" t="s">
        <v>163</v>
      </c>
      <c r="AM22" s="332" t="s">
        <v>163</v>
      </c>
      <c r="AN22" s="332" t="s">
        <v>163</v>
      </c>
      <c r="AO22" s="332" t="s">
        <v>163</v>
      </c>
      <c r="AP22" s="332" t="s">
        <v>163</v>
      </c>
      <c r="AQ22" s="332" t="s">
        <v>163</v>
      </c>
      <c r="AR22" s="332" t="s">
        <v>163</v>
      </c>
      <c r="AS22" s="332" t="s">
        <v>163</v>
      </c>
      <c r="AT22" s="332" t="s">
        <v>163</v>
      </c>
      <c r="AU22" s="332" t="s">
        <v>163</v>
      </c>
      <c r="AV22" s="332" t="s">
        <v>163</v>
      </c>
      <c r="AW22" s="332" t="s">
        <v>163</v>
      </c>
      <c r="AX22" s="332" t="s">
        <v>163</v>
      </c>
      <c r="AY22" s="332" t="s">
        <v>163</v>
      </c>
      <c r="AZ22" s="332" t="s">
        <v>163</v>
      </c>
      <c r="BA22" s="332" t="s">
        <v>163</v>
      </c>
      <c r="BB22" s="332" t="s">
        <v>163</v>
      </c>
      <c r="BC22" s="332" t="s">
        <v>163</v>
      </c>
      <c r="BD22" s="332" t="s">
        <v>163</v>
      </c>
      <c r="BE22" s="332" t="s">
        <v>163</v>
      </c>
      <c r="BF22" s="332" t="s">
        <v>163</v>
      </c>
      <c r="BG22" s="332" t="s">
        <v>163</v>
      </c>
      <c r="BH22" s="332" t="s">
        <v>163</v>
      </c>
      <c r="BI22" s="332" t="s">
        <v>163</v>
      </c>
      <c r="BJ22" s="332" t="s">
        <v>163</v>
      </c>
      <c r="BK22" s="332" t="s">
        <v>163</v>
      </c>
      <c r="BL22" s="332" t="s">
        <v>163</v>
      </c>
      <c r="BM22" s="332" t="s">
        <v>163</v>
      </c>
      <c r="BN22" s="332" t="s">
        <v>163</v>
      </c>
      <c r="BO22" s="332" t="s">
        <v>163</v>
      </c>
      <c r="BP22" s="332" t="s">
        <v>163</v>
      </c>
      <c r="BQ22" s="332" t="s">
        <v>163</v>
      </c>
      <c r="BR22" s="332" t="s">
        <v>163</v>
      </c>
      <c r="BS22" s="332" t="s">
        <v>163</v>
      </c>
      <c r="BT22" s="332" t="s">
        <v>163</v>
      </c>
      <c r="BU22" s="332" t="s">
        <v>163</v>
      </c>
      <c r="BV22" s="332" t="s">
        <v>163</v>
      </c>
      <c r="BW22" s="332" t="s">
        <v>163</v>
      </c>
      <c r="BX22" s="332" t="s">
        <v>163</v>
      </c>
      <c r="BY22" s="332" t="s">
        <v>163</v>
      </c>
      <c r="BZ22" s="332" t="s">
        <v>163</v>
      </c>
      <c r="CA22" s="332" t="s">
        <v>164</v>
      </c>
      <c r="CB22" s="332" t="s">
        <v>164</v>
      </c>
      <c r="CC22" s="332" t="s">
        <v>164</v>
      </c>
      <c r="CD22" s="332" t="s">
        <v>164</v>
      </c>
      <c r="CE22" s="332" t="s">
        <v>164</v>
      </c>
      <c r="CF22" s="333" t="s">
        <v>164</v>
      </c>
    </row>
    <row r="23" spans="1:84" s="245" customFormat="1" ht="26.25" customHeight="1">
      <c r="A23" s="460"/>
      <c r="B23" s="109" t="s">
        <v>176</v>
      </c>
      <c r="C23" s="109"/>
      <c r="D23" s="458">
        <v>630.21360339669639</v>
      </c>
      <c r="E23" s="458">
        <v>833.62808971598042</v>
      </c>
      <c r="F23" s="458">
        <v>828.56885591832236</v>
      </c>
      <c r="G23" s="458">
        <v>853.90841456182352</v>
      </c>
      <c r="H23" s="458">
        <v>913.20761001750577</v>
      </c>
      <c r="I23" s="458">
        <v>974.44310573296502</v>
      </c>
      <c r="J23" s="458">
        <v>1001.919206419206</v>
      </c>
      <c r="K23" s="458">
        <v>1074.7751102513721</v>
      </c>
      <c r="L23" s="458">
        <v>1082.813014497495</v>
      </c>
      <c r="M23" s="458">
        <v>1186.8829885652799</v>
      </c>
      <c r="N23" s="458">
        <v>1521.1752657956574</v>
      </c>
      <c r="O23" s="458">
        <v>1618.6014623122728</v>
      </c>
      <c r="P23" s="458">
        <v>1690.044442258134</v>
      </c>
      <c r="Q23" s="458">
        <v>1991.0610909968636</v>
      </c>
      <c r="R23" s="458">
        <v>2027.4092000422238</v>
      </c>
      <c r="S23" s="458">
        <v>2349.9939863442833</v>
      </c>
      <c r="T23" s="458">
        <v>2448.2738567488195</v>
      </c>
      <c r="U23" s="458">
        <v>2925.55428258452</v>
      </c>
      <c r="V23" s="458">
        <v>2886.2866184321833</v>
      </c>
      <c r="W23" s="458">
        <v>2948.9009835304541</v>
      </c>
      <c r="X23" s="458">
        <v>2915.89093504422</v>
      </c>
      <c r="Y23" s="458">
        <v>2869.1590487784615</v>
      </c>
      <c r="Z23" s="458">
        <v>2708.1201788132944</v>
      </c>
      <c r="AA23" s="458">
        <v>2937.3607132822613</v>
      </c>
      <c r="AB23" s="458">
        <v>3038.5725917140489</v>
      </c>
      <c r="AC23" s="458">
        <v>3110.6532199116095</v>
      </c>
      <c r="AD23" s="458">
        <v>3271.1003634858193</v>
      </c>
      <c r="AE23" s="458">
        <v>3331.9570151821677</v>
      </c>
      <c r="AF23" s="458">
        <v>3229.1351816111719</v>
      </c>
      <c r="AG23" s="458">
        <v>3048.3987443804699</v>
      </c>
      <c r="AH23" s="458">
        <f>SUM(AH24:AH25)</f>
        <v>2969.21753177761</v>
      </c>
      <c r="AI23" s="458">
        <f t="shared" ref="AI23:CF23" si="11">SUM(AI24:AI25)</f>
        <v>2832.2894055104689</v>
      </c>
      <c r="AJ23" s="458">
        <f t="shared" si="11"/>
        <v>2695.1433200316947</v>
      </c>
      <c r="AK23" s="458">
        <f t="shared" si="11"/>
        <v>2640.8104426758991</v>
      </c>
      <c r="AL23" s="458">
        <f t="shared" si="11"/>
        <v>2580.4975113962701</v>
      </c>
      <c r="AM23" s="458">
        <f t="shared" si="11"/>
        <v>2619.5020811540867</v>
      </c>
      <c r="AN23" s="458">
        <f t="shared" si="11"/>
        <v>2519.8533935677747</v>
      </c>
      <c r="AO23" s="458">
        <f t="shared" si="11"/>
        <v>2435.5015626428253</v>
      </c>
      <c r="AP23" s="458">
        <f t="shared" si="11"/>
        <v>2413.7937017444415</v>
      </c>
      <c r="AQ23" s="458">
        <f t="shared" si="11"/>
        <v>2320.3165306964402</v>
      </c>
      <c r="AR23" s="458">
        <f t="shared" si="11"/>
        <v>2200.6535479563595</v>
      </c>
      <c r="AS23" s="458">
        <f t="shared" si="11"/>
        <v>2041.4209847610243</v>
      </c>
      <c r="AT23" s="458">
        <f t="shared" si="11"/>
        <v>1965.2093200455383</v>
      </c>
      <c r="AU23" s="458">
        <f t="shared" si="11"/>
        <v>2106.0291218742814</v>
      </c>
      <c r="AV23" s="458">
        <f t="shared" si="11"/>
        <v>2048.2681520677775</v>
      </c>
      <c r="AW23" s="458">
        <f t="shared" si="11"/>
        <v>2050.6425454935843</v>
      </c>
      <c r="AX23" s="458">
        <f t="shared" si="11"/>
        <v>1982.3804136508497</v>
      </c>
      <c r="AY23" s="458">
        <f t="shared" si="11"/>
        <v>1910.8465178883655</v>
      </c>
      <c r="AZ23" s="458">
        <f t="shared" si="11"/>
        <v>1784.3701555176074</v>
      </c>
      <c r="BA23" s="458">
        <f t="shared" si="11"/>
        <v>1795.2801746940788</v>
      </c>
      <c r="BB23" s="458">
        <f t="shared" si="11"/>
        <v>1748.3457109620581</v>
      </c>
      <c r="BC23" s="458">
        <f t="shared" si="11"/>
        <v>1773.6378231172021</v>
      </c>
      <c r="BD23" s="458">
        <f t="shared" si="11"/>
        <v>1727.9567923277696</v>
      </c>
      <c r="BE23" s="458">
        <f t="shared" si="11"/>
        <v>1894.6423743063744</v>
      </c>
      <c r="BF23" s="458">
        <f t="shared" si="11"/>
        <v>1832.5226522312635</v>
      </c>
      <c r="BG23" s="458">
        <f t="shared" si="11"/>
        <v>1658.7544963655341</v>
      </c>
      <c r="BH23" s="458">
        <f t="shared" si="11"/>
        <v>1476.2293834764603</v>
      </c>
      <c r="BI23" s="458">
        <f t="shared" si="11"/>
        <v>1361.7467831675126</v>
      </c>
      <c r="BJ23" s="458">
        <f t="shared" si="11"/>
        <v>1208.0001039307604</v>
      </c>
      <c r="BK23" s="458">
        <f t="shared" si="11"/>
        <v>1090.0653337710703</v>
      </c>
      <c r="BL23" s="458">
        <f t="shared" si="11"/>
        <v>964.38939047554459</v>
      </c>
      <c r="BM23" s="458">
        <f t="shared" si="11"/>
        <v>916.10490806137932</v>
      </c>
      <c r="BN23" s="458">
        <f t="shared" si="11"/>
        <v>849.17056828764817</v>
      </c>
      <c r="BO23" s="458">
        <f t="shared" si="11"/>
        <v>807.85151681603941</v>
      </c>
      <c r="BP23" s="458">
        <f t="shared" si="11"/>
        <v>791.39689609509344</v>
      </c>
      <c r="BQ23" s="458">
        <f t="shared" si="11"/>
        <v>762.95764299674352</v>
      </c>
      <c r="BR23" s="458">
        <f t="shared" si="11"/>
        <v>738.81520324066025</v>
      </c>
      <c r="BS23" s="458">
        <f t="shared" si="11"/>
        <v>731.2944674337225</v>
      </c>
      <c r="BT23" s="458">
        <f t="shared" si="11"/>
        <v>700.47330523770643</v>
      </c>
      <c r="BU23" s="458">
        <f t="shared" si="11"/>
        <v>621.87797528680994</v>
      </c>
      <c r="BV23" s="458">
        <f t="shared" si="11"/>
        <v>561.4135372239997</v>
      </c>
      <c r="BW23" s="458">
        <f t="shared" si="11"/>
        <v>599.41057386531793</v>
      </c>
      <c r="BX23" s="459">
        <f t="shared" si="11"/>
        <v>558.85715130078893</v>
      </c>
      <c r="BY23" s="459">
        <f t="shared" si="11"/>
        <v>386.5394376558487</v>
      </c>
      <c r="BZ23" s="459">
        <f t="shared" si="11"/>
        <v>423.15506681545122</v>
      </c>
      <c r="CA23" s="459">
        <f t="shared" si="11"/>
        <v>306.20362782429919</v>
      </c>
      <c r="CB23" s="459">
        <f t="shared" si="11"/>
        <v>384.49457835670472</v>
      </c>
      <c r="CC23" s="459">
        <f t="shared" si="11"/>
        <v>355.59455064725717</v>
      </c>
      <c r="CD23" s="459">
        <f t="shared" si="11"/>
        <v>338.3682619319377</v>
      </c>
      <c r="CE23" s="459">
        <f t="shared" si="11"/>
        <v>326.72639460867822</v>
      </c>
      <c r="CF23" s="426">
        <f t="shared" si="11"/>
        <v>313.5677709457949</v>
      </c>
    </row>
    <row r="24" spans="1:84" s="245" customFormat="1">
      <c r="A24" s="460"/>
      <c r="B24" s="63" t="s">
        <v>458</v>
      </c>
      <c r="C24" s="109"/>
      <c r="D24" s="461">
        <v>0</v>
      </c>
      <c r="E24" s="461">
        <v>0</v>
      </c>
      <c r="F24" s="461">
        <v>0</v>
      </c>
      <c r="G24" s="461">
        <v>0</v>
      </c>
      <c r="H24" s="461">
        <v>0</v>
      </c>
      <c r="I24" s="461">
        <v>0</v>
      </c>
      <c r="J24" s="461">
        <v>0</v>
      </c>
      <c r="K24" s="461">
        <v>0</v>
      </c>
      <c r="L24" s="461">
        <v>0</v>
      </c>
      <c r="M24" s="461">
        <v>0</v>
      </c>
      <c r="N24" s="461">
        <v>0</v>
      </c>
      <c r="O24" s="461">
        <v>0</v>
      </c>
      <c r="P24" s="461">
        <v>0</v>
      </c>
      <c r="Q24" s="461">
        <v>0</v>
      </c>
      <c r="R24" s="461">
        <v>0</v>
      </c>
      <c r="S24" s="461">
        <v>0</v>
      </c>
      <c r="T24" s="461">
        <v>0</v>
      </c>
      <c r="U24" s="461">
        <v>0</v>
      </c>
      <c r="V24" s="461">
        <v>0</v>
      </c>
      <c r="W24" s="461">
        <v>0</v>
      </c>
      <c r="X24" s="461">
        <v>0</v>
      </c>
      <c r="Y24" s="461">
        <v>0</v>
      </c>
      <c r="Z24" s="461">
        <v>0</v>
      </c>
      <c r="AA24" s="461">
        <v>0</v>
      </c>
      <c r="AB24" s="461">
        <v>0</v>
      </c>
      <c r="AC24" s="461">
        <v>0</v>
      </c>
      <c r="AD24" s="461">
        <v>0</v>
      </c>
      <c r="AE24" s="461">
        <v>0</v>
      </c>
      <c r="AF24" s="461">
        <v>0</v>
      </c>
      <c r="AG24" s="461">
        <v>0</v>
      </c>
      <c r="AH24" s="461">
        <v>2547.0381811819411</v>
      </c>
      <c r="AI24" s="461">
        <v>2473.5500814868237</v>
      </c>
      <c r="AJ24" s="461">
        <v>2352.0641504285104</v>
      </c>
      <c r="AK24" s="461">
        <v>2303.3166526795376</v>
      </c>
      <c r="AL24" s="461">
        <v>2274.1432114033769</v>
      </c>
      <c r="AM24" s="461">
        <v>2298.321371981524</v>
      </c>
      <c r="AN24" s="461">
        <v>2216.3812542226187</v>
      </c>
      <c r="AO24" s="461">
        <v>2131.3243394179044</v>
      </c>
      <c r="AP24" s="461">
        <v>2119.6311359163815</v>
      </c>
      <c r="AQ24" s="461">
        <v>2031.8361373158114</v>
      </c>
      <c r="AR24" s="461">
        <v>1921.6029066227386</v>
      </c>
      <c r="AS24" s="461">
        <v>1748.797049365402</v>
      </c>
      <c r="AT24" s="461">
        <v>1713.0379064288757</v>
      </c>
      <c r="AU24" s="461">
        <v>1799.7048895734797</v>
      </c>
      <c r="AV24" s="461">
        <v>1728.3585904828178</v>
      </c>
      <c r="AW24" s="461">
        <v>1721.75811441</v>
      </c>
      <c r="AX24" s="461">
        <v>1666.3307499451075</v>
      </c>
      <c r="AY24" s="461">
        <v>1601.2906879139475</v>
      </c>
      <c r="AZ24" s="461">
        <v>1509.1250319762776</v>
      </c>
      <c r="BA24" s="461">
        <v>1541.5734565825121</v>
      </c>
      <c r="BB24" s="461">
        <v>1506.9997463474485</v>
      </c>
      <c r="BC24" s="461">
        <v>1544.9976257231028</v>
      </c>
      <c r="BD24" s="461">
        <v>1517.6680143078172</v>
      </c>
      <c r="BE24" s="461">
        <v>1680.5166428672076</v>
      </c>
      <c r="BF24" s="461">
        <v>1614.7978408047181</v>
      </c>
      <c r="BG24" s="461">
        <v>1457.5214251496648</v>
      </c>
      <c r="BH24" s="461">
        <v>1286.6076227453148</v>
      </c>
      <c r="BI24" s="461">
        <v>1190.3086695762745</v>
      </c>
      <c r="BJ24" s="461">
        <v>1058.7745212395319</v>
      </c>
      <c r="BK24" s="461">
        <v>973.18130945809014</v>
      </c>
      <c r="BL24" s="461">
        <v>870.92131020941395</v>
      </c>
      <c r="BM24" s="461">
        <v>843.50420450205718</v>
      </c>
      <c r="BN24" s="461">
        <v>779.64288735027617</v>
      </c>
      <c r="BO24" s="461">
        <v>757.0570210021508</v>
      </c>
      <c r="BP24" s="461">
        <v>753.62848114492908</v>
      </c>
      <c r="BQ24" s="461">
        <v>738.70399726956805</v>
      </c>
      <c r="BR24" s="461">
        <v>722.90616555057147</v>
      </c>
      <c r="BS24" s="461">
        <v>722.53131049621902</v>
      </c>
      <c r="BT24" s="461">
        <v>694.36669097027948</v>
      </c>
      <c r="BU24" s="461">
        <v>617.8553586856483</v>
      </c>
      <c r="BV24" s="461">
        <v>559.50954709466521</v>
      </c>
      <c r="BW24" s="461">
        <v>598.19533703512559</v>
      </c>
      <c r="BX24" s="461">
        <v>558.85715130078893</v>
      </c>
      <c r="BY24" s="461">
        <v>386.5394376558487</v>
      </c>
      <c r="BZ24" s="462">
        <v>423.15506681545122</v>
      </c>
      <c r="CA24" s="462">
        <v>306.20362782429919</v>
      </c>
      <c r="CB24" s="462">
        <v>384.49457835670472</v>
      </c>
      <c r="CC24" s="462">
        <v>355.59455064725717</v>
      </c>
      <c r="CD24" s="462">
        <v>338.3682619319377</v>
      </c>
      <c r="CE24" s="462">
        <v>326.72639460867822</v>
      </c>
      <c r="CF24" s="430">
        <v>313.5677709457949</v>
      </c>
    </row>
    <row r="25" spans="1:84" s="421" customFormat="1">
      <c r="A25" s="418"/>
      <c r="B25" s="63" t="s">
        <v>457</v>
      </c>
      <c r="C25" s="200"/>
      <c r="D25" s="461">
        <v>0</v>
      </c>
      <c r="E25" s="461">
        <v>0</v>
      </c>
      <c r="F25" s="461">
        <v>0</v>
      </c>
      <c r="G25" s="461">
        <v>0</v>
      </c>
      <c r="H25" s="461">
        <v>0</v>
      </c>
      <c r="I25" s="461">
        <v>0</v>
      </c>
      <c r="J25" s="461">
        <v>0</v>
      </c>
      <c r="K25" s="461">
        <v>0</v>
      </c>
      <c r="L25" s="461">
        <v>0</v>
      </c>
      <c r="M25" s="461">
        <v>0</v>
      </c>
      <c r="N25" s="461">
        <v>0</v>
      </c>
      <c r="O25" s="461">
        <v>0</v>
      </c>
      <c r="P25" s="461">
        <v>0</v>
      </c>
      <c r="Q25" s="461">
        <v>0</v>
      </c>
      <c r="R25" s="461">
        <v>0</v>
      </c>
      <c r="S25" s="461">
        <v>0</v>
      </c>
      <c r="T25" s="461">
        <v>0</v>
      </c>
      <c r="U25" s="461">
        <v>0</v>
      </c>
      <c r="V25" s="461">
        <v>0</v>
      </c>
      <c r="W25" s="461">
        <v>0</v>
      </c>
      <c r="X25" s="461">
        <v>0</v>
      </c>
      <c r="Y25" s="461">
        <v>0</v>
      </c>
      <c r="Z25" s="461">
        <v>0</v>
      </c>
      <c r="AA25" s="461">
        <v>0</v>
      </c>
      <c r="AB25" s="461">
        <v>0</v>
      </c>
      <c r="AC25" s="461">
        <v>0</v>
      </c>
      <c r="AD25" s="461">
        <v>0</v>
      </c>
      <c r="AE25" s="461">
        <v>0</v>
      </c>
      <c r="AF25" s="461">
        <v>0</v>
      </c>
      <c r="AG25" s="461">
        <v>0</v>
      </c>
      <c r="AH25" s="461">
        <v>422.17935059566906</v>
      </c>
      <c r="AI25" s="461">
        <v>358.739324023645</v>
      </c>
      <c r="AJ25" s="461">
        <v>343.07916960318408</v>
      </c>
      <c r="AK25" s="461">
        <v>337.49378999636139</v>
      </c>
      <c r="AL25" s="461">
        <v>306.35429999289329</v>
      </c>
      <c r="AM25" s="461">
        <v>321.18070917256273</v>
      </c>
      <c r="AN25" s="461">
        <v>303.47213934515599</v>
      </c>
      <c r="AO25" s="461">
        <v>304.17722322492079</v>
      </c>
      <c r="AP25" s="461">
        <v>294.16256582806005</v>
      </c>
      <c r="AQ25" s="461">
        <v>288.48039338062887</v>
      </c>
      <c r="AR25" s="461">
        <v>279.05064133362106</v>
      </c>
      <c r="AS25" s="461">
        <v>292.62393539562231</v>
      </c>
      <c r="AT25" s="461">
        <v>252.17141361666259</v>
      </c>
      <c r="AU25" s="461">
        <v>306.32423230080155</v>
      </c>
      <c r="AV25" s="461">
        <v>319.90956158495965</v>
      </c>
      <c r="AW25" s="461">
        <v>328.8844310835845</v>
      </c>
      <c r="AX25" s="461">
        <v>316.04966370574226</v>
      </c>
      <c r="AY25" s="461">
        <v>309.55582997441803</v>
      </c>
      <c r="AZ25" s="461">
        <v>275.24512354132986</v>
      </c>
      <c r="BA25" s="461">
        <v>253.70671811156663</v>
      </c>
      <c r="BB25" s="461">
        <v>241.34596461460958</v>
      </c>
      <c r="BC25" s="461">
        <v>228.64019739409918</v>
      </c>
      <c r="BD25" s="461">
        <v>210.28877801995228</v>
      </c>
      <c r="BE25" s="461">
        <v>214.12573143916686</v>
      </c>
      <c r="BF25" s="461">
        <v>217.72481142654533</v>
      </c>
      <c r="BG25" s="461">
        <v>201.23307121586944</v>
      </c>
      <c r="BH25" s="461">
        <v>189.62176073114557</v>
      </c>
      <c r="BI25" s="461">
        <v>171.43811359123811</v>
      </c>
      <c r="BJ25" s="461">
        <v>149.22558269122848</v>
      </c>
      <c r="BK25" s="461">
        <v>116.88402431298007</v>
      </c>
      <c r="BL25" s="461">
        <v>93.468080266130613</v>
      </c>
      <c r="BM25" s="461">
        <v>72.600703559322085</v>
      </c>
      <c r="BN25" s="461">
        <v>69.527680937372054</v>
      </c>
      <c r="BO25" s="461">
        <v>50.794495813888567</v>
      </c>
      <c r="BP25" s="461">
        <v>37.768414950164406</v>
      </c>
      <c r="BQ25" s="461">
        <v>24.253645727175449</v>
      </c>
      <c r="BR25" s="461">
        <v>15.909037690088754</v>
      </c>
      <c r="BS25" s="461">
        <v>8.7631569375035259</v>
      </c>
      <c r="BT25" s="461">
        <v>6.1066142674269139</v>
      </c>
      <c r="BU25" s="461">
        <v>4.0226166011616815</v>
      </c>
      <c r="BV25" s="461">
        <v>1.9039901293344557</v>
      </c>
      <c r="BW25" s="461">
        <v>1.2152368301923488</v>
      </c>
      <c r="BX25" s="462">
        <v>0</v>
      </c>
      <c r="BY25" s="462">
        <v>0</v>
      </c>
      <c r="BZ25" s="462">
        <v>0</v>
      </c>
      <c r="CA25" s="462">
        <v>0</v>
      </c>
      <c r="CB25" s="462">
        <v>0</v>
      </c>
      <c r="CC25" s="462">
        <v>0</v>
      </c>
      <c r="CD25" s="462">
        <v>0</v>
      </c>
      <c r="CE25" s="462">
        <v>0</v>
      </c>
      <c r="CF25" s="430">
        <v>0</v>
      </c>
    </row>
    <row r="26" spans="1:84" s="421" customFormat="1">
      <c r="A26" s="418"/>
      <c r="B26" s="63"/>
      <c r="C26" s="200"/>
      <c r="D26" s="461"/>
      <c r="E26" s="461"/>
      <c r="F26" s="461"/>
      <c r="G26" s="461"/>
      <c r="H26" s="461"/>
      <c r="I26" s="461"/>
      <c r="J26" s="461"/>
      <c r="K26" s="461"/>
      <c r="L26" s="461"/>
      <c r="M26" s="461"/>
      <c r="N26" s="461"/>
      <c r="O26" s="461"/>
      <c r="P26" s="461"/>
      <c r="Q26" s="461"/>
      <c r="R26" s="461"/>
      <c r="S26" s="461"/>
      <c r="T26" s="461"/>
      <c r="U26" s="461"/>
      <c r="V26" s="461"/>
      <c r="W26" s="461"/>
      <c r="X26" s="461"/>
      <c r="Y26" s="461"/>
      <c r="Z26" s="461"/>
      <c r="AA26" s="461"/>
      <c r="AB26" s="461"/>
      <c r="AC26" s="461"/>
      <c r="AD26" s="461"/>
      <c r="AE26" s="461"/>
      <c r="AF26" s="461"/>
      <c r="AG26" s="461"/>
      <c r="AH26" s="461"/>
      <c r="AI26" s="461"/>
      <c r="AJ26" s="461"/>
      <c r="AK26" s="461"/>
      <c r="AL26" s="461"/>
      <c r="AM26" s="461"/>
      <c r="AN26" s="461"/>
      <c r="AO26" s="461"/>
      <c r="AP26" s="461"/>
      <c r="AQ26" s="461"/>
      <c r="AR26" s="461"/>
      <c r="AS26" s="461"/>
      <c r="AT26" s="461"/>
      <c r="AU26" s="461"/>
      <c r="AV26" s="461"/>
      <c r="AW26" s="461"/>
      <c r="AX26" s="461"/>
      <c r="AY26" s="461"/>
      <c r="AZ26" s="461"/>
      <c r="BA26" s="461"/>
      <c r="BB26" s="461"/>
      <c r="BC26" s="461"/>
      <c r="BD26" s="461"/>
      <c r="BE26" s="461"/>
      <c r="BF26" s="461"/>
      <c r="BG26" s="461"/>
      <c r="BH26" s="461"/>
      <c r="BI26" s="461"/>
      <c r="BJ26" s="461"/>
      <c r="BK26" s="461"/>
      <c r="BL26" s="461"/>
      <c r="BM26" s="461"/>
      <c r="BN26" s="461"/>
      <c r="BO26" s="461"/>
      <c r="BP26" s="461"/>
      <c r="BQ26" s="461"/>
      <c r="BR26" s="461"/>
      <c r="BS26" s="461"/>
      <c r="BT26" s="461"/>
      <c r="BU26" s="461"/>
      <c r="BV26" s="461"/>
      <c r="BW26" s="461"/>
      <c r="BX26" s="462"/>
      <c r="BY26" s="462"/>
      <c r="BZ26" s="462"/>
      <c r="CA26" s="462"/>
      <c r="CB26" s="462"/>
      <c r="CC26" s="462"/>
      <c r="CD26" s="462"/>
      <c r="CE26" s="462"/>
      <c r="CF26" s="430"/>
    </row>
    <row r="27" spans="1:84" s="421" customFormat="1">
      <c r="A27" s="418"/>
      <c r="B27" s="69" t="s">
        <v>534</v>
      </c>
      <c r="C27" s="200"/>
      <c r="D27" s="458">
        <v>0</v>
      </c>
      <c r="E27" s="458">
        <v>0</v>
      </c>
      <c r="F27" s="458">
        <v>0</v>
      </c>
      <c r="G27" s="458">
        <v>0</v>
      </c>
      <c r="H27" s="458">
        <v>0</v>
      </c>
      <c r="I27" s="458">
        <v>0</v>
      </c>
      <c r="J27" s="458">
        <v>0</v>
      </c>
      <c r="K27" s="458">
        <v>0</v>
      </c>
      <c r="L27" s="458">
        <v>0</v>
      </c>
      <c r="M27" s="458">
        <v>0</v>
      </c>
      <c r="N27" s="458">
        <v>0</v>
      </c>
      <c r="O27" s="458">
        <v>0</v>
      </c>
      <c r="P27" s="458">
        <v>0</v>
      </c>
      <c r="Q27" s="458">
        <v>0</v>
      </c>
      <c r="R27" s="458">
        <v>0</v>
      </c>
      <c r="S27" s="458">
        <v>0</v>
      </c>
      <c r="T27" s="458">
        <v>0</v>
      </c>
      <c r="U27" s="458">
        <v>0</v>
      </c>
      <c r="V27" s="458">
        <v>0</v>
      </c>
      <c r="W27" s="458">
        <v>0</v>
      </c>
      <c r="X27" s="458">
        <v>0</v>
      </c>
      <c r="Y27" s="458">
        <v>0</v>
      </c>
      <c r="Z27" s="458">
        <v>0</v>
      </c>
      <c r="AA27" s="458">
        <v>0</v>
      </c>
      <c r="AB27" s="458">
        <v>0</v>
      </c>
      <c r="AC27" s="458">
        <v>0</v>
      </c>
      <c r="AD27" s="458">
        <v>0</v>
      </c>
      <c r="AE27" s="458">
        <v>0</v>
      </c>
      <c r="AF27" s="458">
        <v>0</v>
      </c>
      <c r="AG27" s="458">
        <v>0</v>
      </c>
      <c r="AH27" s="458">
        <v>0</v>
      </c>
      <c r="AI27" s="458">
        <v>0</v>
      </c>
      <c r="AJ27" s="458">
        <v>0</v>
      </c>
      <c r="AK27" s="458">
        <v>0</v>
      </c>
      <c r="AL27" s="458">
        <v>0</v>
      </c>
      <c r="AM27" s="458">
        <v>0</v>
      </c>
      <c r="AN27" s="458">
        <v>0</v>
      </c>
      <c r="AO27" s="458">
        <v>0</v>
      </c>
      <c r="AP27" s="458">
        <v>0</v>
      </c>
      <c r="AQ27" s="458">
        <v>0</v>
      </c>
      <c r="AR27" s="458">
        <v>0</v>
      </c>
      <c r="AS27" s="458">
        <v>0</v>
      </c>
      <c r="AT27" s="458">
        <v>0</v>
      </c>
      <c r="AU27" s="458">
        <v>0</v>
      </c>
      <c r="AV27" s="458">
        <v>0</v>
      </c>
      <c r="AW27" s="458">
        <v>0</v>
      </c>
      <c r="AX27" s="458">
        <v>0</v>
      </c>
      <c r="AY27" s="458">
        <v>0</v>
      </c>
      <c r="AZ27" s="458">
        <v>0</v>
      </c>
      <c r="BA27" s="458">
        <v>0</v>
      </c>
      <c r="BB27" s="458">
        <v>0</v>
      </c>
      <c r="BC27" s="458">
        <v>0</v>
      </c>
      <c r="BD27" s="458">
        <v>0</v>
      </c>
      <c r="BE27" s="458">
        <v>0</v>
      </c>
      <c r="BF27" s="458">
        <v>0</v>
      </c>
      <c r="BG27" s="458">
        <v>0</v>
      </c>
      <c r="BH27" s="458">
        <v>0</v>
      </c>
      <c r="BI27" s="458">
        <v>0</v>
      </c>
      <c r="BJ27" s="458">
        <v>0</v>
      </c>
      <c r="BK27" s="458">
        <v>0</v>
      </c>
      <c r="BL27" s="458">
        <v>0</v>
      </c>
      <c r="BM27" s="458">
        <v>0</v>
      </c>
      <c r="BN27" s="458">
        <v>0</v>
      </c>
      <c r="BO27" s="458">
        <v>0</v>
      </c>
      <c r="BP27" s="458">
        <v>0</v>
      </c>
      <c r="BQ27" s="458">
        <v>0</v>
      </c>
      <c r="BR27" s="458">
        <v>0</v>
      </c>
      <c r="BS27" s="458">
        <v>0</v>
      </c>
      <c r="BT27" s="458">
        <v>0</v>
      </c>
      <c r="BU27" s="458">
        <v>136.01979505326264</v>
      </c>
      <c r="BV27" s="458">
        <v>224.15513088341277</v>
      </c>
      <c r="BW27" s="458">
        <v>263.00074050489292</v>
      </c>
      <c r="BX27" s="458">
        <v>288.52432027141339</v>
      </c>
      <c r="BY27" s="458">
        <v>212.46383687088178</v>
      </c>
      <c r="BZ27" s="459">
        <v>268.86196018395515</v>
      </c>
      <c r="CA27" s="459">
        <v>193.31507478786901</v>
      </c>
      <c r="CB27" s="459">
        <v>237.67678283660314</v>
      </c>
      <c r="CC27" s="459">
        <v>227.18966822514679</v>
      </c>
      <c r="CD27" s="459">
        <v>226.37004369876169</v>
      </c>
      <c r="CE27" s="459">
        <v>229.16822455487733</v>
      </c>
      <c r="CF27" s="426">
        <v>228.68740749183797</v>
      </c>
    </row>
    <row r="28" spans="1:84" s="421" customFormat="1">
      <c r="A28" s="418"/>
      <c r="B28" s="63" t="s">
        <v>535</v>
      </c>
      <c r="C28" s="200"/>
      <c r="D28" s="461"/>
      <c r="E28" s="461"/>
      <c r="F28" s="461"/>
      <c r="G28" s="461"/>
      <c r="H28" s="461"/>
      <c r="I28" s="461"/>
      <c r="J28" s="461"/>
      <c r="K28" s="461"/>
      <c r="L28" s="461"/>
      <c r="M28" s="461"/>
      <c r="N28" s="461"/>
      <c r="O28" s="461"/>
      <c r="P28" s="461"/>
      <c r="Q28" s="461"/>
      <c r="R28" s="461"/>
      <c r="S28" s="461"/>
      <c r="T28" s="461"/>
      <c r="U28" s="461"/>
      <c r="V28" s="461"/>
      <c r="W28" s="461"/>
      <c r="X28" s="461"/>
      <c r="Y28" s="461"/>
      <c r="Z28" s="461"/>
      <c r="AA28" s="461"/>
      <c r="AB28" s="461"/>
      <c r="AC28" s="461"/>
      <c r="AD28" s="461"/>
      <c r="AE28" s="461"/>
      <c r="AF28" s="461"/>
      <c r="AG28" s="461"/>
      <c r="AH28" s="461"/>
      <c r="AI28" s="461"/>
      <c r="AJ28" s="461"/>
      <c r="AK28" s="461"/>
      <c r="AL28" s="461"/>
      <c r="AM28" s="461"/>
      <c r="AN28" s="461"/>
      <c r="AO28" s="461"/>
      <c r="AP28" s="461"/>
      <c r="AQ28" s="461"/>
      <c r="AR28" s="461"/>
      <c r="AS28" s="461"/>
      <c r="AT28" s="461"/>
      <c r="AU28" s="461"/>
      <c r="AV28" s="461"/>
      <c r="AW28" s="461"/>
      <c r="AX28" s="461"/>
      <c r="AY28" s="461"/>
      <c r="AZ28" s="461"/>
      <c r="BA28" s="461"/>
      <c r="BB28" s="461"/>
      <c r="BC28" s="461"/>
      <c r="BD28" s="461"/>
      <c r="BE28" s="461"/>
      <c r="BF28" s="461"/>
      <c r="BG28" s="461"/>
      <c r="BH28" s="461"/>
      <c r="BI28" s="461"/>
      <c r="BJ28" s="461"/>
      <c r="BK28" s="461"/>
      <c r="BL28" s="461"/>
      <c r="BM28" s="461"/>
      <c r="BN28" s="461"/>
      <c r="BO28" s="461"/>
      <c r="BP28" s="461"/>
      <c r="BQ28" s="461"/>
      <c r="BR28" s="461"/>
      <c r="BS28" s="461"/>
      <c r="BT28" s="461"/>
      <c r="BU28" s="461">
        <v>35.561813222878513</v>
      </c>
      <c r="BV28" s="461">
        <v>70.169618230829641</v>
      </c>
      <c r="BW28" s="461">
        <v>82.310144065411862</v>
      </c>
      <c r="BX28" s="461">
        <v>96.534029356554356</v>
      </c>
      <c r="BY28" s="461">
        <v>70.986855822743976</v>
      </c>
      <c r="BZ28" s="462">
        <v>102.39621438492654</v>
      </c>
      <c r="CA28" s="462">
        <v>76.199594824858394</v>
      </c>
      <c r="CB28" s="462">
        <v>84.504026776391512</v>
      </c>
      <c r="CC28" s="462">
        <v>75.500754813302578</v>
      </c>
      <c r="CD28" s="462">
        <v>75.032308242362845</v>
      </c>
      <c r="CE28" s="462">
        <v>75.825794553201547</v>
      </c>
      <c r="CF28" s="430">
        <v>75.850904207498814</v>
      </c>
    </row>
    <row r="29" spans="1:84" s="421" customFormat="1">
      <c r="A29" s="418"/>
      <c r="B29" s="63" t="s">
        <v>536</v>
      </c>
      <c r="C29" s="200"/>
      <c r="D29" s="461"/>
      <c r="E29" s="461"/>
      <c r="F29" s="461"/>
      <c r="G29" s="461"/>
      <c r="H29" s="461"/>
      <c r="I29" s="461"/>
      <c r="J29" s="461"/>
      <c r="K29" s="461"/>
      <c r="L29" s="461"/>
      <c r="M29" s="461"/>
      <c r="N29" s="461"/>
      <c r="O29" s="461"/>
      <c r="P29" s="461"/>
      <c r="Q29" s="461"/>
      <c r="R29" s="461"/>
      <c r="S29" s="461"/>
      <c r="T29" s="461"/>
      <c r="U29" s="461"/>
      <c r="V29" s="461"/>
      <c r="W29" s="461"/>
      <c r="X29" s="461"/>
      <c r="Y29" s="461"/>
      <c r="Z29" s="461"/>
      <c r="AA29" s="461"/>
      <c r="AB29" s="461"/>
      <c r="AC29" s="461"/>
      <c r="AD29" s="461"/>
      <c r="AE29" s="461"/>
      <c r="AF29" s="461"/>
      <c r="AG29" s="461"/>
      <c r="AH29" s="461"/>
      <c r="AI29" s="461"/>
      <c r="AJ29" s="461"/>
      <c r="AK29" s="461"/>
      <c r="AL29" s="461"/>
      <c r="AM29" s="461"/>
      <c r="AN29" s="461"/>
      <c r="AO29" s="461"/>
      <c r="AP29" s="461"/>
      <c r="AQ29" s="461"/>
      <c r="AR29" s="461"/>
      <c r="AS29" s="461"/>
      <c r="AT29" s="461"/>
      <c r="AU29" s="461"/>
      <c r="AV29" s="461"/>
      <c r="AW29" s="461"/>
      <c r="AX29" s="461"/>
      <c r="AY29" s="461"/>
      <c r="AZ29" s="461"/>
      <c r="BA29" s="461"/>
      <c r="BB29" s="461"/>
      <c r="BC29" s="461"/>
      <c r="BD29" s="461"/>
      <c r="BE29" s="461"/>
      <c r="BF29" s="461"/>
      <c r="BG29" s="461"/>
      <c r="BH29" s="461"/>
      <c r="BI29" s="461"/>
      <c r="BJ29" s="461"/>
      <c r="BK29" s="461"/>
      <c r="BL29" s="461"/>
      <c r="BM29" s="461"/>
      <c r="BN29" s="461"/>
      <c r="BO29" s="461"/>
      <c r="BP29" s="461"/>
      <c r="BQ29" s="461"/>
      <c r="BR29" s="461"/>
      <c r="BS29" s="461"/>
      <c r="BT29" s="461"/>
      <c r="BU29" s="461">
        <v>100.45798183038414</v>
      </c>
      <c r="BV29" s="461">
        <v>153.98551265258314</v>
      </c>
      <c r="BW29" s="461">
        <v>180.69059643948106</v>
      </c>
      <c r="BX29" s="461">
        <v>191.99029091485846</v>
      </c>
      <c r="BY29" s="461">
        <v>141.47698104813713</v>
      </c>
      <c r="BZ29" s="462">
        <v>166.46574579902961</v>
      </c>
      <c r="CA29" s="462">
        <v>117.11547996301</v>
      </c>
      <c r="CB29" s="462">
        <v>153.17275606021215</v>
      </c>
      <c r="CC29" s="462">
        <v>151.68891341184457</v>
      </c>
      <c r="CD29" s="462">
        <v>151.33773545639892</v>
      </c>
      <c r="CE29" s="462">
        <v>153.34243000167598</v>
      </c>
      <c r="CF29" s="430">
        <v>152.83650328433944</v>
      </c>
    </row>
    <row r="30" spans="1:84" s="421" customFormat="1" ht="26.25" customHeight="1">
      <c r="A30" s="464"/>
      <c r="B30" s="69" t="s">
        <v>537</v>
      </c>
      <c r="C30" s="233"/>
      <c r="D30" s="458">
        <f t="shared" ref="D30:BO30" si="12">SUM(D31:D32)</f>
        <v>0</v>
      </c>
      <c r="E30" s="458">
        <f t="shared" si="12"/>
        <v>0</v>
      </c>
      <c r="F30" s="458">
        <f t="shared" si="12"/>
        <v>0</v>
      </c>
      <c r="G30" s="458">
        <f t="shared" si="12"/>
        <v>0</v>
      </c>
      <c r="H30" s="458">
        <f t="shared" si="12"/>
        <v>0</v>
      </c>
      <c r="I30" s="458">
        <f t="shared" si="12"/>
        <v>0</v>
      </c>
      <c r="J30" s="458">
        <f t="shared" si="12"/>
        <v>0</v>
      </c>
      <c r="K30" s="458">
        <f t="shared" si="12"/>
        <v>0</v>
      </c>
      <c r="L30" s="458">
        <f t="shared" si="12"/>
        <v>0</v>
      </c>
      <c r="M30" s="458">
        <f t="shared" si="12"/>
        <v>0</v>
      </c>
      <c r="N30" s="458">
        <f t="shared" si="12"/>
        <v>0</v>
      </c>
      <c r="O30" s="458">
        <f t="shared" si="12"/>
        <v>0</v>
      </c>
      <c r="P30" s="458">
        <f t="shared" si="12"/>
        <v>0</v>
      </c>
      <c r="Q30" s="458">
        <f t="shared" si="12"/>
        <v>0</v>
      </c>
      <c r="R30" s="458">
        <f t="shared" si="12"/>
        <v>0</v>
      </c>
      <c r="S30" s="458">
        <f t="shared" si="12"/>
        <v>0</v>
      </c>
      <c r="T30" s="458">
        <f t="shared" si="12"/>
        <v>0</v>
      </c>
      <c r="U30" s="458">
        <f t="shared" si="12"/>
        <v>0</v>
      </c>
      <c r="V30" s="458">
        <f t="shared" si="12"/>
        <v>0</v>
      </c>
      <c r="W30" s="458">
        <f t="shared" si="12"/>
        <v>0</v>
      </c>
      <c r="X30" s="458">
        <f t="shared" si="12"/>
        <v>0</v>
      </c>
      <c r="Y30" s="458">
        <f t="shared" si="12"/>
        <v>0</v>
      </c>
      <c r="Z30" s="458">
        <f t="shared" si="12"/>
        <v>0</v>
      </c>
      <c r="AA30" s="458">
        <f t="shared" si="12"/>
        <v>0</v>
      </c>
      <c r="AB30" s="458">
        <f t="shared" si="12"/>
        <v>0</v>
      </c>
      <c r="AC30" s="458">
        <f t="shared" si="12"/>
        <v>0</v>
      </c>
      <c r="AD30" s="458">
        <f t="shared" si="12"/>
        <v>0</v>
      </c>
      <c r="AE30" s="458">
        <f t="shared" si="12"/>
        <v>0</v>
      </c>
      <c r="AF30" s="458">
        <f t="shared" si="12"/>
        <v>0</v>
      </c>
      <c r="AG30" s="458">
        <f t="shared" si="12"/>
        <v>0</v>
      </c>
      <c r="AH30" s="458">
        <f t="shared" si="12"/>
        <v>2969.21753177761</v>
      </c>
      <c r="AI30" s="458">
        <f t="shared" si="12"/>
        <v>2831.72219209065</v>
      </c>
      <c r="AJ30" s="458">
        <f t="shared" si="12"/>
        <v>2686.7799276407504</v>
      </c>
      <c r="AK30" s="458">
        <f t="shared" si="12"/>
        <v>2621.1216294857577</v>
      </c>
      <c r="AL30" s="458">
        <f t="shared" si="12"/>
        <v>2548.4637491858339</v>
      </c>
      <c r="AM30" s="458">
        <f t="shared" si="12"/>
        <v>2568.5390056452525</v>
      </c>
      <c r="AN30" s="458">
        <f t="shared" si="12"/>
        <v>2436.3932811693517</v>
      </c>
      <c r="AO30" s="458">
        <f t="shared" si="12"/>
        <v>2335.037123183808</v>
      </c>
      <c r="AP30" s="458">
        <f t="shared" si="12"/>
        <v>2296.7612798416808</v>
      </c>
      <c r="AQ30" s="458">
        <f t="shared" si="12"/>
        <v>2182.0790251440758</v>
      </c>
      <c r="AR30" s="458">
        <f t="shared" si="12"/>
        <v>2037.5777490266819</v>
      </c>
      <c r="AS30" s="458">
        <f t="shared" si="12"/>
        <v>1847.4112255959819</v>
      </c>
      <c r="AT30" s="458">
        <f t="shared" si="12"/>
        <v>1743.1552901770037</v>
      </c>
      <c r="AU30" s="458">
        <f t="shared" si="12"/>
        <v>1831.3302148319212</v>
      </c>
      <c r="AV30" s="458">
        <f t="shared" si="12"/>
        <v>1744.3700539255394</v>
      </c>
      <c r="AW30" s="458">
        <f t="shared" si="12"/>
        <v>1711.4978168157995</v>
      </c>
      <c r="AX30" s="458">
        <f t="shared" si="12"/>
        <v>1632.8859708414598</v>
      </c>
      <c r="AY30" s="458">
        <f t="shared" si="12"/>
        <v>1544.0991990765422</v>
      </c>
      <c r="AZ30" s="458">
        <f t="shared" si="12"/>
        <v>1403.179732370184</v>
      </c>
      <c r="BA30" s="458">
        <f t="shared" si="12"/>
        <v>1396.7429009166417</v>
      </c>
      <c r="BB30" s="458">
        <f t="shared" si="12"/>
        <v>1336.3458442215949</v>
      </c>
      <c r="BC30" s="458">
        <f t="shared" si="12"/>
        <v>1328.7047269433758</v>
      </c>
      <c r="BD30" s="458">
        <f t="shared" si="12"/>
        <v>1266.4975921889188</v>
      </c>
      <c r="BE30" s="458">
        <f t="shared" si="12"/>
        <v>1431.4357820138737</v>
      </c>
      <c r="BF30" s="458">
        <f t="shared" si="12"/>
        <v>1409.892547907941</v>
      </c>
      <c r="BG30" s="458">
        <f t="shared" si="12"/>
        <v>1284.5910512558448</v>
      </c>
      <c r="BH30" s="458">
        <f t="shared" si="12"/>
        <v>1153.1878266075496</v>
      </c>
      <c r="BI30" s="458">
        <f t="shared" si="12"/>
        <v>1085.3798472106143</v>
      </c>
      <c r="BJ30" s="458">
        <f t="shared" si="12"/>
        <v>973.79542872467698</v>
      </c>
      <c r="BK30" s="458">
        <f t="shared" si="12"/>
        <v>888.90119576780035</v>
      </c>
      <c r="BL30" s="458">
        <f t="shared" si="12"/>
        <v>800.27420485957657</v>
      </c>
      <c r="BM30" s="458">
        <f t="shared" si="12"/>
        <v>772.82592168795009</v>
      </c>
      <c r="BN30" s="458">
        <f t="shared" si="12"/>
        <v>733.2300347928682</v>
      </c>
      <c r="BO30" s="458">
        <f t="shared" si="12"/>
        <v>705.2656296497122</v>
      </c>
      <c r="BP30" s="458">
        <f t="shared" ref="BP30:CF30" si="13">SUM(BP31:BP32)</f>
        <v>699.70071598075742</v>
      </c>
      <c r="BQ30" s="458">
        <f t="shared" si="13"/>
        <v>672.83300238113384</v>
      </c>
      <c r="BR30" s="458">
        <f t="shared" si="13"/>
        <v>668.14640040827089</v>
      </c>
      <c r="BS30" s="458">
        <f t="shared" si="13"/>
        <v>671.02694407660942</v>
      </c>
      <c r="BT30" s="458">
        <f t="shared" si="13"/>
        <v>648.90240292308442</v>
      </c>
      <c r="BU30" s="458">
        <f t="shared" si="13"/>
        <v>438.52977055626604</v>
      </c>
      <c r="BV30" s="458">
        <f t="shared" si="13"/>
        <v>297.04311294263761</v>
      </c>
      <c r="BW30" s="458">
        <f t="shared" si="13"/>
        <v>296.00943255980491</v>
      </c>
      <c r="BX30" s="459">
        <f t="shared" si="13"/>
        <v>233.73386975350684</v>
      </c>
      <c r="BY30" s="459">
        <f t="shared" si="13"/>
        <v>151.37209040235192</v>
      </c>
      <c r="BZ30" s="459">
        <f t="shared" si="13"/>
        <v>138.54017843442625</v>
      </c>
      <c r="CA30" s="459">
        <f t="shared" si="13"/>
        <v>101.33396098041401</v>
      </c>
      <c r="CB30" s="459">
        <f t="shared" si="13"/>
        <v>131.79041065096501</v>
      </c>
      <c r="CC30" s="459">
        <f t="shared" si="13"/>
        <v>115.26213238695478</v>
      </c>
      <c r="CD30" s="459">
        <f t="shared" si="13"/>
        <v>100.53475548272856</v>
      </c>
      <c r="CE30" s="459">
        <f t="shared" si="13"/>
        <v>87.572703623565516</v>
      </c>
      <c r="CF30" s="426">
        <f t="shared" si="13"/>
        <v>76.192520914595548</v>
      </c>
    </row>
    <row r="31" spans="1:84" s="421" customFormat="1">
      <c r="A31" s="418"/>
      <c r="B31" s="63" t="s">
        <v>458</v>
      </c>
      <c r="C31" s="200"/>
      <c r="D31" s="461" t="s">
        <v>521</v>
      </c>
      <c r="E31" s="461" t="s">
        <v>521</v>
      </c>
      <c r="F31" s="461" t="s">
        <v>521</v>
      </c>
      <c r="G31" s="461" t="s">
        <v>521</v>
      </c>
      <c r="H31" s="461" t="s">
        <v>521</v>
      </c>
      <c r="I31" s="461" t="s">
        <v>521</v>
      </c>
      <c r="J31" s="461" t="s">
        <v>521</v>
      </c>
      <c r="K31" s="461" t="s">
        <v>521</v>
      </c>
      <c r="L31" s="461" t="s">
        <v>521</v>
      </c>
      <c r="M31" s="461" t="s">
        <v>521</v>
      </c>
      <c r="N31" s="461" t="s">
        <v>521</v>
      </c>
      <c r="O31" s="461" t="s">
        <v>521</v>
      </c>
      <c r="P31" s="461" t="s">
        <v>521</v>
      </c>
      <c r="Q31" s="461" t="s">
        <v>521</v>
      </c>
      <c r="R31" s="461" t="s">
        <v>521</v>
      </c>
      <c r="S31" s="461" t="s">
        <v>521</v>
      </c>
      <c r="T31" s="461" t="s">
        <v>521</v>
      </c>
      <c r="U31" s="461" t="s">
        <v>521</v>
      </c>
      <c r="V31" s="461" t="s">
        <v>521</v>
      </c>
      <c r="W31" s="461" t="s">
        <v>521</v>
      </c>
      <c r="X31" s="461" t="s">
        <v>521</v>
      </c>
      <c r="Y31" s="461" t="s">
        <v>521</v>
      </c>
      <c r="Z31" s="461" t="s">
        <v>521</v>
      </c>
      <c r="AA31" s="461" t="s">
        <v>521</v>
      </c>
      <c r="AB31" s="461" t="s">
        <v>521</v>
      </c>
      <c r="AC31" s="461" t="s">
        <v>521</v>
      </c>
      <c r="AD31" s="461" t="s">
        <v>521</v>
      </c>
      <c r="AE31" s="461" t="s">
        <v>521</v>
      </c>
      <c r="AF31" s="461" t="s">
        <v>521</v>
      </c>
      <c r="AG31" s="461" t="s">
        <v>521</v>
      </c>
      <c r="AH31" s="461">
        <v>2547.0381811819411</v>
      </c>
      <c r="AI31" s="461">
        <v>2472.9862911323962</v>
      </c>
      <c r="AJ31" s="461">
        <v>2343.8017021903206</v>
      </c>
      <c r="AK31" s="461">
        <v>2283.9842984129964</v>
      </c>
      <c r="AL31" s="461">
        <v>2242.8827289422829</v>
      </c>
      <c r="AM31" s="461">
        <v>2248.8960769086989</v>
      </c>
      <c r="AN31" s="461">
        <v>2135.4861126226224</v>
      </c>
      <c r="AO31" s="461">
        <v>2035.4120229926982</v>
      </c>
      <c r="AP31" s="461">
        <v>2008.7100331501383</v>
      </c>
      <c r="AQ31" s="461">
        <v>1901.699589878958</v>
      </c>
      <c r="AR31" s="461">
        <v>1769.1496017245438</v>
      </c>
      <c r="AS31" s="461">
        <v>1571.3693208982265</v>
      </c>
      <c r="AT31" s="461">
        <v>1510.6860114833894</v>
      </c>
      <c r="AU31" s="461">
        <v>1555.2702913032736</v>
      </c>
      <c r="AV31" s="461">
        <v>1461.9979855291631</v>
      </c>
      <c r="AW31" s="461">
        <v>1425.5588905805562</v>
      </c>
      <c r="AX31" s="461">
        <v>1361.0933946566204</v>
      </c>
      <c r="AY31" s="461">
        <v>1285.1503246815355</v>
      </c>
      <c r="AZ31" s="461">
        <v>1179.2331447265799</v>
      </c>
      <c r="BA31" s="461">
        <v>1192.1713731678185</v>
      </c>
      <c r="BB31" s="461">
        <v>1145.7857337381502</v>
      </c>
      <c r="BC31" s="461">
        <v>1151.4787855901182</v>
      </c>
      <c r="BD31" s="461">
        <v>1106.1779255020381</v>
      </c>
      <c r="BE31" s="461">
        <v>1268.951911187962</v>
      </c>
      <c r="BF31" s="461">
        <v>1244.5037343305883</v>
      </c>
      <c r="BG31" s="461">
        <v>1138.8975190999097</v>
      </c>
      <c r="BH31" s="461">
        <v>1017.7531967925838</v>
      </c>
      <c r="BI31" s="461">
        <v>963.24698434089964</v>
      </c>
      <c r="BJ31" s="461">
        <v>868.87452200857661</v>
      </c>
      <c r="BK31" s="461">
        <v>810.40519376190889</v>
      </c>
      <c r="BL31" s="461">
        <v>736.85607903266714</v>
      </c>
      <c r="BM31" s="461">
        <v>723.24918128261913</v>
      </c>
      <c r="BN31" s="461">
        <v>681.97794916839587</v>
      </c>
      <c r="BO31" s="461">
        <v>665.99453712414117</v>
      </c>
      <c r="BP31" s="461">
        <v>671.51315203633624</v>
      </c>
      <c r="BQ31" s="461">
        <v>654.14446308562697</v>
      </c>
      <c r="BR31" s="461">
        <v>656.34729342201888</v>
      </c>
      <c r="BS31" s="461">
        <v>663.95073388774813</v>
      </c>
      <c r="BT31" s="461">
        <v>644.72335488592296</v>
      </c>
      <c r="BU31" s="461">
        <v>434.8990050223909</v>
      </c>
      <c r="BV31" s="461">
        <v>295.36615798941278</v>
      </c>
      <c r="BW31" s="461">
        <v>294.94013693031121</v>
      </c>
      <c r="BX31" s="462">
        <v>233.73386975350684</v>
      </c>
      <c r="BY31" s="462">
        <v>151.37209040235192</v>
      </c>
      <c r="BZ31" s="462">
        <v>138.54017843442625</v>
      </c>
      <c r="CA31" s="462">
        <v>101.33396098041401</v>
      </c>
      <c r="CB31" s="462">
        <v>131.79041065096501</v>
      </c>
      <c r="CC31" s="462">
        <v>115.26213238695478</v>
      </c>
      <c r="CD31" s="462">
        <v>100.53475548272856</v>
      </c>
      <c r="CE31" s="462">
        <v>87.572703623565516</v>
      </c>
      <c r="CF31" s="430">
        <v>76.192520914595548</v>
      </c>
    </row>
    <row r="32" spans="1:84" s="421" customFormat="1">
      <c r="A32" s="418"/>
      <c r="B32" s="63" t="s">
        <v>457</v>
      </c>
      <c r="C32" s="200"/>
      <c r="D32" s="461" t="s">
        <v>521</v>
      </c>
      <c r="E32" s="461" t="s">
        <v>521</v>
      </c>
      <c r="F32" s="461" t="s">
        <v>521</v>
      </c>
      <c r="G32" s="461" t="s">
        <v>521</v>
      </c>
      <c r="H32" s="461" t="s">
        <v>521</v>
      </c>
      <c r="I32" s="461" t="s">
        <v>521</v>
      </c>
      <c r="J32" s="461" t="s">
        <v>521</v>
      </c>
      <c r="K32" s="461" t="s">
        <v>521</v>
      </c>
      <c r="L32" s="461" t="s">
        <v>521</v>
      </c>
      <c r="M32" s="461" t="s">
        <v>521</v>
      </c>
      <c r="N32" s="461" t="s">
        <v>521</v>
      </c>
      <c r="O32" s="461" t="s">
        <v>521</v>
      </c>
      <c r="P32" s="461" t="s">
        <v>521</v>
      </c>
      <c r="Q32" s="461" t="s">
        <v>521</v>
      </c>
      <c r="R32" s="461" t="s">
        <v>521</v>
      </c>
      <c r="S32" s="461" t="s">
        <v>521</v>
      </c>
      <c r="T32" s="461" t="s">
        <v>521</v>
      </c>
      <c r="U32" s="461" t="s">
        <v>521</v>
      </c>
      <c r="V32" s="461" t="s">
        <v>521</v>
      </c>
      <c r="W32" s="461" t="s">
        <v>521</v>
      </c>
      <c r="X32" s="461" t="s">
        <v>521</v>
      </c>
      <c r="Y32" s="461" t="s">
        <v>521</v>
      </c>
      <c r="Z32" s="461" t="s">
        <v>521</v>
      </c>
      <c r="AA32" s="461" t="s">
        <v>521</v>
      </c>
      <c r="AB32" s="461" t="s">
        <v>521</v>
      </c>
      <c r="AC32" s="461" t="s">
        <v>521</v>
      </c>
      <c r="AD32" s="461" t="s">
        <v>521</v>
      </c>
      <c r="AE32" s="461" t="s">
        <v>521</v>
      </c>
      <c r="AF32" s="461" t="s">
        <v>521</v>
      </c>
      <c r="AG32" s="461" t="s">
        <v>521</v>
      </c>
      <c r="AH32" s="461">
        <v>422.17935059566906</v>
      </c>
      <c r="AI32" s="461">
        <v>358.73590095825375</v>
      </c>
      <c r="AJ32" s="461">
        <v>342.97822545042993</v>
      </c>
      <c r="AK32" s="461">
        <v>337.13733107276141</v>
      </c>
      <c r="AL32" s="461">
        <v>305.581020243551</v>
      </c>
      <c r="AM32" s="461">
        <v>319.64292873655359</v>
      </c>
      <c r="AN32" s="461">
        <v>300.90716854672922</v>
      </c>
      <c r="AO32" s="461">
        <v>299.62510019110999</v>
      </c>
      <c r="AP32" s="461">
        <v>288.05124669154247</v>
      </c>
      <c r="AQ32" s="461">
        <v>280.37943526511776</v>
      </c>
      <c r="AR32" s="461">
        <v>268.42814730213803</v>
      </c>
      <c r="AS32" s="461">
        <v>276.04190469775546</v>
      </c>
      <c r="AT32" s="461">
        <v>232.46927869361437</v>
      </c>
      <c r="AU32" s="461">
        <v>276.05992352864763</v>
      </c>
      <c r="AV32" s="461">
        <v>282.37206839637633</v>
      </c>
      <c r="AW32" s="461">
        <v>285.93892623524334</v>
      </c>
      <c r="AX32" s="461">
        <v>271.7925761848395</v>
      </c>
      <c r="AY32" s="461">
        <v>258.94887439500661</v>
      </c>
      <c r="AZ32" s="461">
        <v>223.946587643604</v>
      </c>
      <c r="BA32" s="461">
        <v>204.5715277488232</v>
      </c>
      <c r="BB32" s="461">
        <v>190.56011048344473</v>
      </c>
      <c r="BC32" s="461">
        <v>177.22594135325775</v>
      </c>
      <c r="BD32" s="461">
        <v>160.31966668688065</v>
      </c>
      <c r="BE32" s="461">
        <v>162.48387082591165</v>
      </c>
      <c r="BF32" s="461">
        <v>165.38881357735275</v>
      </c>
      <c r="BG32" s="461">
        <v>145.69353215593517</v>
      </c>
      <c r="BH32" s="461">
        <v>135.43462981496569</v>
      </c>
      <c r="BI32" s="461">
        <v>122.13286286971463</v>
      </c>
      <c r="BJ32" s="461">
        <v>104.92090671610039</v>
      </c>
      <c r="BK32" s="461">
        <v>78.496002005891427</v>
      </c>
      <c r="BL32" s="461">
        <v>63.418125826909453</v>
      </c>
      <c r="BM32" s="461">
        <v>49.576740405330987</v>
      </c>
      <c r="BN32" s="461">
        <v>51.25208562447235</v>
      </c>
      <c r="BO32" s="461">
        <v>39.271092525571028</v>
      </c>
      <c r="BP32" s="461">
        <v>28.187563944421143</v>
      </c>
      <c r="BQ32" s="461">
        <v>18.688539295506899</v>
      </c>
      <c r="BR32" s="461">
        <v>11.799106986252056</v>
      </c>
      <c r="BS32" s="461">
        <v>7.0762101888612658</v>
      </c>
      <c r="BT32" s="461">
        <v>4.1790480371614676</v>
      </c>
      <c r="BU32" s="461">
        <v>3.6307655338751395</v>
      </c>
      <c r="BV32" s="461">
        <v>1.6769549532248367</v>
      </c>
      <c r="BW32" s="461">
        <v>1.0692956294937204</v>
      </c>
      <c r="BX32" s="462">
        <v>0</v>
      </c>
      <c r="BY32" s="462">
        <v>0</v>
      </c>
      <c r="BZ32" s="462">
        <v>0</v>
      </c>
      <c r="CA32" s="462">
        <v>0</v>
      </c>
      <c r="CB32" s="462">
        <v>0</v>
      </c>
      <c r="CC32" s="462">
        <v>0</v>
      </c>
      <c r="CD32" s="462">
        <v>0</v>
      </c>
      <c r="CE32" s="462">
        <v>0</v>
      </c>
      <c r="CF32" s="430">
        <v>0</v>
      </c>
    </row>
    <row r="33" spans="1:84" s="421" customFormat="1" ht="26.25" customHeight="1">
      <c r="A33" s="418"/>
      <c r="B33" s="69" t="s">
        <v>538</v>
      </c>
      <c r="C33" s="63"/>
      <c r="D33" s="458">
        <f t="shared" ref="D33:BO33" si="14">SUM(D34:D35)</f>
        <v>0</v>
      </c>
      <c r="E33" s="458">
        <f t="shared" si="14"/>
        <v>0</v>
      </c>
      <c r="F33" s="458">
        <f t="shared" si="14"/>
        <v>0</v>
      </c>
      <c r="G33" s="458">
        <f t="shared" si="14"/>
        <v>0</v>
      </c>
      <c r="H33" s="458">
        <f t="shared" si="14"/>
        <v>0</v>
      </c>
      <c r="I33" s="458">
        <f t="shared" si="14"/>
        <v>0</v>
      </c>
      <c r="J33" s="458">
        <f t="shared" si="14"/>
        <v>0</v>
      </c>
      <c r="K33" s="458">
        <f t="shared" si="14"/>
        <v>0</v>
      </c>
      <c r="L33" s="458">
        <f t="shared" si="14"/>
        <v>0</v>
      </c>
      <c r="M33" s="458">
        <f t="shared" si="14"/>
        <v>0</v>
      </c>
      <c r="N33" s="458">
        <f t="shared" si="14"/>
        <v>0</v>
      </c>
      <c r="O33" s="458">
        <f t="shared" si="14"/>
        <v>0</v>
      </c>
      <c r="P33" s="458">
        <f t="shared" si="14"/>
        <v>0</v>
      </c>
      <c r="Q33" s="458">
        <f t="shared" si="14"/>
        <v>0</v>
      </c>
      <c r="R33" s="458">
        <f t="shared" si="14"/>
        <v>0</v>
      </c>
      <c r="S33" s="458">
        <f t="shared" si="14"/>
        <v>0</v>
      </c>
      <c r="T33" s="458">
        <f t="shared" si="14"/>
        <v>0</v>
      </c>
      <c r="U33" s="458">
        <f t="shared" si="14"/>
        <v>0</v>
      </c>
      <c r="V33" s="458">
        <f t="shared" si="14"/>
        <v>0</v>
      </c>
      <c r="W33" s="458">
        <f t="shared" si="14"/>
        <v>0</v>
      </c>
      <c r="X33" s="458">
        <f t="shared" si="14"/>
        <v>0</v>
      </c>
      <c r="Y33" s="458">
        <f t="shared" si="14"/>
        <v>0</v>
      </c>
      <c r="Z33" s="458">
        <f t="shared" si="14"/>
        <v>0</v>
      </c>
      <c r="AA33" s="458">
        <f t="shared" si="14"/>
        <v>0</v>
      </c>
      <c r="AB33" s="458">
        <f t="shared" si="14"/>
        <v>0</v>
      </c>
      <c r="AC33" s="458">
        <f t="shared" si="14"/>
        <v>0</v>
      </c>
      <c r="AD33" s="458">
        <f t="shared" si="14"/>
        <v>0</v>
      </c>
      <c r="AE33" s="458">
        <f t="shared" si="14"/>
        <v>0</v>
      </c>
      <c r="AF33" s="458">
        <f t="shared" si="14"/>
        <v>0</v>
      </c>
      <c r="AG33" s="458">
        <f t="shared" si="14"/>
        <v>0</v>
      </c>
      <c r="AH33" s="458">
        <f t="shared" si="14"/>
        <v>0</v>
      </c>
      <c r="AI33" s="458">
        <f t="shared" si="14"/>
        <v>0.56721341981909157</v>
      </c>
      <c r="AJ33" s="458">
        <f t="shared" si="14"/>
        <v>8.3633923909440071</v>
      </c>
      <c r="AK33" s="458">
        <f t="shared" si="14"/>
        <v>19.688813190141339</v>
      </c>
      <c r="AL33" s="458">
        <f t="shared" si="14"/>
        <v>32.033762210436457</v>
      </c>
      <c r="AM33" s="458">
        <f t="shared" si="14"/>
        <v>50.963075508834365</v>
      </c>
      <c r="AN33" s="458">
        <f t="shared" si="14"/>
        <v>83.460112398423107</v>
      </c>
      <c r="AO33" s="458">
        <f t="shared" si="14"/>
        <v>100.46443945901653</v>
      </c>
      <c r="AP33" s="458">
        <f t="shared" si="14"/>
        <v>117.0324219027608</v>
      </c>
      <c r="AQ33" s="458">
        <f t="shared" si="14"/>
        <v>138.23750555236464</v>
      </c>
      <c r="AR33" s="458">
        <f t="shared" si="14"/>
        <v>163.07579892967789</v>
      </c>
      <c r="AS33" s="458">
        <f t="shared" si="14"/>
        <v>194.00975916504223</v>
      </c>
      <c r="AT33" s="458">
        <f t="shared" si="14"/>
        <v>222.05402986853437</v>
      </c>
      <c r="AU33" s="458">
        <f t="shared" si="14"/>
        <v>274.69890704236019</v>
      </c>
      <c r="AV33" s="458">
        <f t="shared" si="14"/>
        <v>303.89809814223821</v>
      </c>
      <c r="AW33" s="458">
        <f t="shared" si="14"/>
        <v>339.14472867778511</v>
      </c>
      <c r="AX33" s="458">
        <f t="shared" si="14"/>
        <v>349.49444280938985</v>
      </c>
      <c r="AY33" s="458">
        <f t="shared" si="14"/>
        <v>366.74731881182333</v>
      </c>
      <c r="AZ33" s="458">
        <f t="shared" si="14"/>
        <v>381.19042314742342</v>
      </c>
      <c r="BA33" s="458">
        <f t="shared" si="14"/>
        <v>398.53727377743684</v>
      </c>
      <c r="BB33" s="458">
        <f t="shared" si="14"/>
        <v>411.99986674046318</v>
      </c>
      <c r="BC33" s="458">
        <f t="shared" si="14"/>
        <v>444.93309617382602</v>
      </c>
      <c r="BD33" s="458">
        <f t="shared" si="14"/>
        <v>461.45920013885058</v>
      </c>
      <c r="BE33" s="458">
        <f t="shared" si="14"/>
        <v>463.20659229250066</v>
      </c>
      <c r="BF33" s="458">
        <f t="shared" si="14"/>
        <v>422.6301043233226</v>
      </c>
      <c r="BG33" s="458">
        <f t="shared" si="14"/>
        <v>374.16344510968929</v>
      </c>
      <c r="BH33" s="458">
        <f t="shared" si="14"/>
        <v>323.04155686891096</v>
      </c>
      <c r="BI33" s="458">
        <f t="shared" si="14"/>
        <v>276.36693595689837</v>
      </c>
      <c r="BJ33" s="458">
        <f t="shared" si="14"/>
        <v>234.20467520608315</v>
      </c>
      <c r="BK33" s="458">
        <f t="shared" si="14"/>
        <v>201.16413800326995</v>
      </c>
      <c r="BL33" s="458">
        <f t="shared" si="14"/>
        <v>164.1151856159681</v>
      </c>
      <c r="BM33" s="458">
        <f t="shared" si="14"/>
        <v>143.27898637342929</v>
      </c>
      <c r="BN33" s="458">
        <f t="shared" si="14"/>
        <v>115.94053349478003</v>
      </c>
      <c r="BO33" s="458">
        <f t="shared" si="14"/>
        <v>102.58588716632713</v>
      </c>
      <c r="BP33" s="458">
        <f t="shared" ref="BP33:CF33" si="15">SUM(BP34:BP35)</f>
        <v>91.696180114336073</v>
      </c>
      <c r="BQ33" s="458">
        <f t="shared" si="15"/>
        <v>90.12464061560955</v>
      </c>
      <c r="BR33" s="458">
        <f t="shared" si="15"/>
        <v>70.668802832389346</v>
      </c>
      <c r="BS33" s="458">
        <f t="shared" si="15"/>
        <v>60.267523357113078</v>
      </c>
      <c r="BT33" s="458">
        <f t="shared" si="15"/>
        <v>51.570902314622053</v>
      </c>
      <c r="BU33" s="458">
        <f t="shared" si="15"/>
        <v>47.328409677281257</v>
      </c>
      <c r="BV33" s="458">
        <f t="shared" si="15"/>
        <v>40.215293397949331</v>
      </c>
      <c r="BW33" s="458">
        <f t="shared" si="15"/>
        <v>40.400400800620055</v>
      </c>
      <c r="BX33" s="459">
        <f t="shared" si="15"/>
        <v>36.598961275868668</v>
      </c>
      <c r="BY33" s="459">
        <f t="shared" si="15"/>
        <v>22.703510382615029</v>
      </c>
      <c r="BZ33" s="459">
        <f t="shared" si="15"/>
        <v>15.752928197069838</v>
      </c>
      <c r="CA33" s="459">
        <f t="shared" si="15"/>
        <v>11.554592056016199</v>
      </c>
      <c r="CB33" s="459">
        <f t="shared" si="15"/>
        <v>15.027384869136581</v>
      </c>
      <c r="CC33" s="459">
        <f t="shared" si="15"/>
        <v>13.142750035155625</v>
      </c>
      <c r="CD33" s="459">
        <f t="shared" si="15"/>
        <v>11.463462750447416</v>
      </c>
      <c r="CE33" s="459">
        <f t="shared" si="15"/>
        <v>9.9854664302353857</v>
      </c>
      <c r="CF33" s="426">
        <f t="shared" si="15"/>
        <v>8.6878425393614265</v>
      </c>
    </row>
    <row r="34" spans="1:84" s="421" customFormat="1">
      <c r="A34" s="418"/>
      <c r="B34" s="63" t="s">
        <v>458</v>
      </c>
      <c r="C34" s="200"/>
      <c r="D34" s="461" t="s">
        <v>521</v>
      </c>
      <c r="E34" s="461" t="s">
        <v>521</v>
      </c>
      <c r="F34" s="461" t="s">
        <v>521</v>
      </c>
      <c r="G34" s="461" t="s">
        <v>521</v>
      </c>
      <c r="H34" s="461" t="s">
        <v>521</v>
      </c>
      <c r="I34" s="461" t="s">
        <v>521</v>
      </c>
      <c r="J34" s="461" t="s">
        <v>521</v>
      </c>
      <c r="K34" s="461" t="s">
        <v>521</v>
      </c>
      <c r="L34" s="461" t="s">
        <v>521</v>
      </c>
      <c r="M34" s="461" t="s">
        <v>521</v>
      </c>
      <c r="N34" s="461" t="s">
        <v>521</v>
      </c>
      <c r="O34" s="461" t="s">
        <v>521</v>
      </c>
      <c r="P34" s="461" t="s">
        <v>521</v>
      </c>
      <c r="Q34" s="461" t="s">
        <v>521</v>
      </c>
      <c r="R34" s="461" t="s">
        <v>521</v>
      </c>
      <c r="S34" s="461" t="s">
        <v>521</v>
      </c>
      <c r="T34" s="461" t="s">
        <v>521</v>
      </c>
      <c r="U34" s="461" t="s">
        <v>521</v>
      </c>
      <c r="V34" s="461" t="s">
        <v>521</v>
      </c>
      <c r="W34" s="461" t="s">
        <v>521</v>
      </c>
      <c r="X34" s="461" t="s">
        <v>521</v>
      </c>
      <c r="Y34" s="461" t="s">
        <v>521</v>
      </c>
      <c r="Z34" s="461" t="s">
        <v>521</v>
      </c>
      <c r="AA34" s="461" t="s">
        <v>521</v>
      </c>
      <c r="AB34" s="461" t="s">
        <v>521</v>
      </c>
      <c r="AC34" s="461" t="s">
        <v>521</v>
      </c>
      <c r="AD34" s="461" t="s">
        <v>521</v>
      </c>
      <c r="AE34" s="461" t="s">
        <v>521</v>
      </c>
      <c r="AF34" s="461" t="s">
        <v>521</v>
      </c>
      <c r="AG34" s="461" t="s">
        <v>521</v>
      </c>
      <c r="AH34" s="461">
        <v>0</v>
      </c>
      <c r="AI34" s="461">
        <v>0.56379035442780268</v>
      </c>
      <c r="AJ34" s="461">
        <v>8.2624482381898634</v>
      </c>
      <c r="AK34" s="461">
        <v>19.332354266541362</v>
      </c>
      <c r="AL34" s="461">
        <v>31.260482461094167</v>
      </c>
      <c r="AM34" s="461">
        <v>49.425295072825179</v>
      </c>
      <c r="AN34" s="461">
        <v>80.895141599996379</v>
      </c>
      <c r="AO34" s="461">
        <v>95.912316425205745</v>
      </c>
      <c r="AP34" s="461">
        <v>110.92110276624327</v>
      </c>
      <c r="AQ34" s="461">
        <v>130.1365474368535</v>
      </c>
      <c r="AR34" s="461">
        <v>152.45330489819483</v>
      </c>
      <c r="AS34" s="461">
        <v>177.42772846717537</v>
      </c>
      <c r="AT34" s="461">
        <v>202.35189494548615</v>
      </c>
      <c r="AU34" s="461">
        <v>244.43459827020618</v>
      </c>
      <c r="AV34" s="461">
        <v>266.3606049536549</v>
      </c>
      <c r="AW34" s="461">
        <v>296.19922382944395</v>
      </c>
      <c r="AX34" s="461">
        <v>305.23735528848709</v>
      </c>
      <c r="AY34" s="461">
        <v>316.14036323241186</v>
      </c>
      <c r="AZ34" s="461">
        <v>329.89188724969756</v>
      </c>
      <c r="BA34" s="461">
        <v>349.40208341469338</v>
      </c>
      <c r="BB34" s="461">
        <v>361.21401260929832</v>
      </c>
      <c r="BC34" s="461">
        <v>393.51884013298462</v>
      </c>
      <c r="BD34" s="461">
        <v>411.49008880577895</v>
      </c>
      <c r="BE34" s="461">
        <v>411.56473167924548</v>
      </c>
      <c r="BF34" s="461">
        <v>370.29410647412999</v>
      </c>
      <c r="BG34" s="461">
        <v>318.62390604975502</v>
      </c>
      <c r="BH34" s="461">
        <v>268.85442595273105</v>
      </c>
      <c r="BI34" s="461">
        <v>227.06168523537488</v>
      </c>
      <c r="BJ34" s="461">
        <v>189.89999923095507</v>
      </c>
      <c r="BK34" s="461">
        <v>162.77611569618131</v>
      </c>
      <c r="BL34" s="461">
        <v>134.06523117674692</v>
      </c>
      <c r="BM34" s="461">
        <v>120.25502321943819</v>
      </c>
      <c r="BN34" s="461">
        <v>97.664938181880316</v>
      </c>
      <c r="BO34" s="461">
        <v>91.062483878009587</v>
      </c>
      <c r="BP34" s="461">
        <v>82.115329108592817</v>
      </c>
      <c r="BQ34" s="461">
        <v>84.559534183940997</v>
      </c>
      <c r="BR34" s="461">
        <v>66.55887212855265</v>
      </c>
      <c r="BS34" s="461">
        <v>58.580576608470821</v>
      </c>
      <c r="BT34" s="461">
        <v>49.643336084356605</v>
      </c>
      <c r="BU34" s="461">
        <v>46.936558609994712</v>
      </c>
      <c r="BV34" s="461">
        <v>39.988258221839715</v>
      </c>
      <c r="BW34" s="461">
        <v>40.254459599921425</v>
      </c>
      <c r="BX34" s="462">
        <v>36.598961275868668</v>
      </c>
      <c r="BY34" s="462">
        <v>22.703510382615029</v>
      </c>
      <c r="BZ34" s="462">
        <v>15.752928197069838</v>
      </c>
      <c r="CA34" s="462">
        <v>11.554592056016199</v>
      </c>
      <c r="CB34" s="462">
        <v>15.027384869136581</v>
      </c>
      <c r="CC34" s="462">
        <v>13.142750035155625</v>
      </c>
      <c r="CD34" s="462">
        <v>11.463462750447416</v>
      </c>
      <c r="CE34" s="462">
        <v>9.9854664302353857</v>
      </c>
      <c r="CF34" s="430">
        <v>8.6878425393614265</v>
      </c>
    </row>
    <row r="35" spans="1:84" s="421" customFormat="1">
      <c r="B35" s="63" t="s">
        <v>457</v>
      </c>
      <c r="C35" s="200"/>
      <c r="D35" s="461" t="s">
        <v>521</v>
      </c>
      <c r="E35" s="461" t="s">
        <v>521</v>
      </c>
      <c r="F35" s="461" t="s">
        <v>521</v>
      </c>
      <c r="G35" s="461" t="s">
        <v>521</v>
      </c>
      <c r="H35" s="461" t="s">
        <v>521</v>
      </c>
      <c r="I35" s="461" t="s">
        <v>521</v>
      </c>
      <c r="J35" s="461" t="s">
        <v>521</v>
      </c>
      <c r="K35" s="461" t="s">
        <v>521</v>
      </c>
      <c r="L35" s="461" t="s">
        <v>521</v>
      </c>
      <c r="M35" s="461" t="s">
        <v>521</v>
      </c>
      <c r="N35" s="461" t="s">
        <v>521</v>
      </c>
      <c r="O35" s="461" t="s">
        <v>521</v>
      </c>
      <c r="P35" s="461" t="s">
        <v>521</v>
      </c>
      <c r="Q35" s="461" t="s">
        <v>521</v>
      </c>
      <c r="R35" s="461" t="s">
        <v>521</v>
      </c>
      <c r="S35" s="461" t="s">
        <v>521</v>
      </c>
      <c r="T35" s="461" t="s">
        <v>521</v>
      </c>
      <c r="U35" s="461" t="s">
        <v>521</v>
      </c>
      <c r="V35" s="461" t="s">
        <v>521</v>
      </c>
      <c r="W35" s="461" t="s">
        <v>521</v>
      </c>
      <c r="X35" s="461" t="s">
        <v>521</v>
      </c>
      <c r="Y35" s="461" t="s">
        <v>521</v>
      </c>
      <c r="Z35" s="461" t="s">
        <v>521</v>
      </c>
      <c r="AA35" s="461" t="s">
        <v>521</v>
      </c>
      <c r="AB35" s="461" t="s">
        <v>521</v>
      </c>
      <c r="AC35" s="461" t="s">
        <v>521</v>
      </c>
      <c r="AD35" s="461" t="s">
        <v>521</v>
      </c>
      <c r="AE35" s="461" t="s">
        <v>521</v>
      </c>
      <c r="AF35" s="461" t="s">
        <v>521</v>
      </c>
      <c r="AG35" s="461" t="s">
        <v>521</v>
      </c>
      <c r="AH35" s="461">
        <v>0</v>
      </c>
      <c r="AI35" s="461">
        <v>3.4230653912888866E-3</v>
      </c>
      <c r="AJ35" s="461">
        <v>0.10094415275414348</v>
      </c>
      <c r="AK35" s="461">
        <v>0.35645892359997638</v>
      </c>
      <c r="AL35" s="461">
        <v>0.77327974934229193</v>
      </c>
      <c r="AM35" s="461">
        <v>1.5377804360091891</v>
      </c>
      <c r="AN35" s="461">
        <v>2.5649707984267303</v>
      </c>
      <c r="AO35" s="461">
        <v>4.5521230338107825</v>
      </c>
      <c r="AP35" s="461">
        <v>6.1113191365175394</v>
      </c>
      <c r="AQ35" s="461">
        <v>8.1009581155111459</v>
      </c>
      <c r="AR35" s="461">
        <v>10.622494031483068</v>
      </c>
      <c r="AS35" s="461">
        <v>16.582030697866855</v>
      </c>
      <c r="AT35" s="461">
        <v>19.70213492304822</v>
      </c>
      <c r="AU35" s="461">
        <v>30.264308772153985</v>
      </c>
      <c r="AV35" s="461">
        <v>37.537493188583326</v>
      </c>
      <c r="AW35" s="461">
        <v>42.945504848341166</v>
      </c>
      <c r="AX35" s="461">
        <v>44.257087520902765</v>
      </c>
      <c r="AY35" s="461">
        <v>50.606955579411448</v>
      </c>
      <c r="AZ35" s="461">
        <v>51.298535897725841</v>
      </c>
      <c r="BA35" s="461">
        <v>49.135190362743444</v>
      </c>
      <c r="BB35" s="461">
        <v>50.785854131164875</v>
      </c>
      <c r="BC35" s="461">
        <v>51.414256040841408</v>
      </c>
      <c r="BD35" s="461">
        <v>49.969111333071631</v>
      </c>
      <c r="BE35" s="461">
        <v>51.641860613255204</v>
      </c>
      <c r="BF35" s="461">
        <v>52.33599784919258</v>
      </c>
      <c r="BG35" s="461">
        <v>55.539539059934299</v>
      </c>
      <c r="BH35" s="461">
        <v>54.187130916179903</v>
      </c>
      <c r="BI35" s="461">
        <v>49.305250721523478</v>
      </c>
      <c r="BJ35" s="461">
        <v>44.304675975128085</v>
      </c>
      <c r="BK35" s="461">
        <v>38.388022307088647</v>
      </c>
      <c r="BL35" s="461">
        <v>30.049954439221171</v>
      </c>
      <c r="BM35" s="461">
        <v>23.023963153991094</v>
      </c>
      <c r="BN35" s="461">
        <v>18.275595312899704</v>
      </c>
      <c r="BO35" s="461">
        <v>11.523403288317537</v>
      </c>
      <c r="BP35" s="461">
        <v>9.5808510057432628</v>
      </c>
      <c r="BQ35" s="461">
        <v>5.5651064316685508</v>
      </c>
      <c r="BR35" s="461">
        <v>4.1099307038366968</v>
      </c>
      <c r="BS35" s="461">
        <v>1.68694674864226</v>
      </c>
      <c r="BT35" s="461">
        <v>1.9275662302654466</v>
      </c>
      <c r="BU35" s="461">
        <v>0.39185106728654251</v>
      </c>
      <c r="BV35" s="461">
        <v>0.22703517610961907</v>
      </c>
      <c r="BW35" s="461">
        <v>0.14594120069862845</v>
      </c>
      <c r="BX35" s="462">
        <v>0</v>
      </c>
      <c r="BY35" s="462">
        <v>0</v>
      </c>
      <c r="BZ35" s="462">
        <v>0</v>
      </c>
      <c r="CA35" s="462">
        <v>0</v>
      </c>
      <c r="CB35" s="462">
        <v>0</v>
      </c>
      <c r="CC35" s="462">
        <v>0</v>
      </c>
      <c r="CD35" s="462">
        <v>0</v>
      </c>
      <c r="CE35" s="462">
        <v>0</v>
      </c>
      <c r="CF35" s="430">
        <v>0</v>
      </c>
    </row>
    <row r="36" spans="1:84" s="421" customFormat="1" ht="26.25" customHeight="1">
      <c r="B36" s="69" t="s">
        <v>539</v>
      </c>
      <c r="C36" s="200"/>
      <c r="D36" s="458">
        <f>SUM(D37:D39)</f>
        <v>0</v>
      </c>
      <c r="E36" s="458">
        <f t="shared" ref="E36:BP36" si="16">SUM(E37:E39)</f>
        <v>0</v>
      </c>
      <c r="F36" s="458">
        <f t="shared" si="16"/>
        <v>0</v>
      </c>
      <c r="G36" s="458">
        <f t="shared" si="16"/>
        <v>0</v>
      </c>
      <c r="H36" s="458">
        <f t="shared" si="16"/>
        <v>0</v>
      </c>
      <c r="I36" s="458">
        <f t="shared" si="16"/>
        <v>0</v>
      </c>
      <c r="J36" s="458">
        <f t="shared" si="16"/>
        <v>0</v>
      </c>
      <c r="K36" s="458">
        <f t="shared" si="16"/>
        <v>0</v>
      </c>
      <c r="L36" s="458">
        <f t="shared" si="16"/>
        <v>0</v>
      </c>
      <c r="M36" s="458">
        <f t="shared" si="16"/>
        <v>0</v>
      </c>
      <c r="N36" s="458">
        <f t="shared" si="16"/>
        <v>0</v>
      </c>
      <c r="O36" s="458">
        <f t="shared" si="16"/>
        <v>0</v>
      </c>
      <c r="P36" s="458">
        <f t="shared" si="16"/>
        <v>0</v>
      </c>
      <c r="Q36" s="458">
        <f t="shared" si="16"/>
        <v>0</v>
      </c>
      <c r="R36" s="458">
        <f t="shared" si="16"/>
        <v>0</v>
      </c>
      <c r="S36" s="458">
        <f t="shared" si="16"/>
        <v>0</v>
      </c>
      <c r="T36" s="458">
        <f t="shared" si="16"/>
        <v>0</v>
      </c>
      <c r="U36" s="458">
        <f t="shared" si="16"/>
        <v>0</v>
      </c>
      <c r="V36" s="458">
        <f t="shared" si="16"/>
        <v>0</v>
      </c>
      <c r="W36" s="458">
        <f t="shared" si="16"/>
        <v>0</v>
      </c>
      <c r="X36" s="458">
        <f t="shared" si="16"/>
        <v>0</v>
      </c>
      <c r="Y36" s="458">
        <f t="shared" si="16"/>
        <v>0</v>
      </c>
      <c r="Z36" s="458">
        <f t="shared" si="16"/>
        <v>0</v>
      </c>
      <c r="AA36" s="458">
        <f t="shared" si="16"/>
        <v>0</v>
      </c>
      <c r="AB36" s="458">
        <f t="shared" si="16"/>
        <v>0</v>
      </c>
      <c r="AC36" s="458">
        <f t="shared" si="16"/>
        <v>0</v>
      </c>
      <c r="AD36" s="458">
        <f t="shared" si="16"/>
        <v>0</v>
      </c>
      <c r="AE36" s="458">
        <f t="shared" si="16"/>
        <v>0</v>
      </c>
      <c r="AF36" s="458">
        <f t="shared" si="16"/>
        <v>0</v>
      </c>
      <c r="AG36" s="458">
        <f t="shared" si="16"/>
        <v>0</v>
      </c>
      <c r="AH36" s="458">
        <f t="shared" si="16"/>
        <v>0</v>
      </c>
      <c r="AI36" s="458">
        <f t="shared" si="16"/>
        <v>0</v>
      </c>
      <c r="AJ36" s="458">
        <f t="shared" si="16"/>
        <v>0</v>
      </c>
      <c r="AK36" s="458">
        <f t="shared" si="16"/>
        <v>0</v>
      </c>
      <c r="AL36" s="458">
        <f t="shared" si="16"/>
        <v>0</v>
      </c>
      <c r="AM36" s="458">
        <f t="shared" si="16"/>
        <v>0</v>
      </c>
      <c r="AN36" s="458">
        <f t="shared" si="16"/>
        <v>0</v>
      </c>
      <c r="AO36" s="458">
        <f t="shared" si="16"/>
        <v>0</v>
      </c>
      <c r="AP36" s="458">
        <f t="shared" si="16"/>
        <v>0</v>
      </c>
      <c r="AQ36" s="458">
        <f t="shared" si="16"/>
        <v>0</v>
      </c>
      <c r="AR36" s="458">
        <f t="shared" si="16"/>
        <v>0</v>
      </c>
      <c r="AS36" s="458">
        <f t="shared" si="16"/>
        <v>0</v>
      </c>
      <c r="AT36" s="458">
        <f t="shared" si="16"/>
        <v>0</v>
      </c>
      <c r="AU36" s="458">
        <f t="shared" si="16"/>
        <v>0</v>
      </c>
      <c r="AV36" s="458">
        <f t="shared" si="16"/>
        <v>0</v>
      </c>
      <c r="AW36" s="458">
        <f t="shared" si="16"/>
        <v>0</v>
      </c>
      <c r="AX36" s="458">
        <f t="shared" si="16"/>
        <v>0</v>
      </c>
      <c r="AY36" s="458">
        <f t="shared" si="16"/>
        <v>0</v>
      </c>
      <c r="AZ36" s="458">
        <f t="shared" si="16"/>
        <v>0</v>
      </c>
      <c r="BA36" s="458">
        <f t="shared" si="16"/>
        <v>0</v>
      </c>
      <c r="BB36" s="458">
        <f t="shared" si="16"/>
        <v>0</v>
      </c>
      <c r="BC36" s="458">
        <f t="shared" si="16"/>
        <v>0</v>
      </c>
      <c r="BD36" s="458">
        <f t="shared" si="16"/>
        <v>0</v>
      </c>
      <c r="BE36" s="458">
        <f t="shared" si="16"/>
        <v>0</v>
      </c>
      <c r="BF36" s="458">
        <f t="shared" si="16"/>
        <v>47.871686275314346</v>
      </c>
      <c r="BG36" s="458">
        <f t="shared" si="16"/>
        <v>45.202253436650736</v>
      </c>
      <c r="BH36" s="458">
        <f t="shared" si="16"/>
        <v>41.967677792056648</v>
      </c>
      <c r="BI36" s="458">
        <f t="shared" si="16"/>
        <v>39.266250853369947</v>
      </c>
      <c r="BJ36" s="458">
        <f t="shared" si="16"/>
        <v>36.235486701725257</v>
      </c>
      <c r="BK36" s="458">
        <f t="shared" si="16"/>
        <v>34.585127834404297</v>
      </c>
      <c r="BL36" s="458">
        <f t="shared" si="16"/>
        <v>32.673876970638844</v>
      </c>
      <c r="BM36" s="458">
        <f t="shared" si="16"/>
        <v>31.298969888147308</v>
      </c>
      <c r="BN36" s="458">
        <f t="shared" si="16"/>
        <v>28.694502509439161</v>
      </c>
      <c r="BO36" s="458">
        <f t="shared" si="16"/>
        <v>28.29177034404325</v>
      </c>
      <c r="BP36" s="458">
        <f t="shared" si="16"/>
        <v>27.815852869787197</v>
      </c>
      <c r="BQ36" s="458">
        <f t="shared" ref="BQ36:CF36" si="17">SUM(BQ37:BQ39)</f>
        <v>27.465314498876847</v>
      </c>
      <c r="BR36" s="458">
        <f t="shared" si="17"/>
        <v>25.555194858850349</v>
      </c>
      <c r="BS36" s="458">
        <f t="shared" si="17"/>
        <v>25.711343069432868</v>
      </c>
      <c r="BT36" s="458">
        <f t="shared" si="17"/>
        <v>24.816471211029082</v>
      </c>
      <c r="BU36" s="458">
        <f t="shared" si="17"/>
        <v>19.137116208821347</v>
      </c>
      <c r="BV36" s="458">
        <f t="shared" si="17"/>
        <v>15.317625822277478</v>
      </c>
      <c r="BW36" s="458">
        <f t="shared" si="17"/>
        <v>17.188568313931636</v>
      </c>
      <c r="BX36" s="458">
        <f t="shared" si="17"/>
        <v>34.950182250825847</v>
      </c>
      <c r="BY36" s="458">
        <f t="shared" si="17"/>
        <v>36.750519163270134</v>
      </c>
      <c r="BZ36" s="459">
        <f t="shared" si="17"/>
        <v>39.837633351164719</v>
      </c>
      <c r="CA36" s="459">
        <f t="shared" si="17"/>
        <v>22.219402040029394</v>
      </c>
      <c r="CB36" s="459">
        <f t="shared" si="17"/>
        <v>27.743670350603956</v>
      </c>
      <c r="CC36" s="459">
        <f t="shared" si="17"/>
        <v>25.886786124012342</v>
      </c>
      <c r="CD36" s="459">
        <f t="shared" si="17"/>
        <v>24.94813535430098</v>
      </c>
      <c r="CE36" s="459">
        <f t="shared" si="17"/>
        <v>24.41756813966186</v>
      </c>
      <c r="CF36" s="426">
        <f t="shared" si="17"/>
        <v>23.705060119031778</v>
      </c>
    </row>
    <row r="37" spans="1:84" s="421" customFormat="1">
      <c r="B37" s="63" t="s">
        <v>534</v>
      </c>
      <c r="C37" s="200"/>
      <c r="D37" s="461">
        <v>0</v>
      </c>
      <c r="E37" s="461">
        <v>0</v>
      </c>
      <c r="F37" s="461">
        <v>0</v>
      </c>
      <c r="G37" s="461">
        <v>0</v>
      </c>
      <c r="H37" s="461">
        <v>0</v>
      </c>
      <c r="I37" s="461">
        <v>0</v>
      </c>
      <c r="J37" s="461">
        <v>0</v>
      </c>
      <c r="K37" s="461">
        <v>0</v>
      </c>
      <c r="L37" s="461">
        <v>0</v>
      </c>
      <c r="M37" s="461">
        <v>0</v>
      </c>
      <c r="N37" s="461">
        <v>0</v>
      </c>
      <c r="O37" s="461">
        <v>0</v>
      </c>
      <c r="P37" s="461">
        <v>0</v>
      </c>
      <c r="Q37" s="461">
        <v>0</v>
      </c>
      <c r="R37" s="461">
        <v>0</v>
      </c>
      <c r="S37" s="461">
        <v>0</v>
      </c>
      <c r="T37" s="461">
        <v>0</v>
      </c>
      <c r="U37" s="461">
        <v>0</v>
      </c>
      <c r="V37" s="461">
        <v>0</v>
      </c>
      <c r="W37" s="461">
        <v>0</v>
      </c>
      <c r="X37" s="461">
        <v>0</v>
      </c>
      <c r="Y37" s="461">
        <v>0</v>
      </c>
      <c r="Z37" s="461">
        <v>0</v>
      </c>
      <c r="AA37" s="461">
        <v>0</v>
      </c>
      <c r="AB37" s="461">
        <v>0</v>
      </c>
      <c r="AC37" s="461">
        <v>0</v>
      </c>
      <c r="AD37" s="461">
        <v>0</v>
      </c>
      <c r="AE37" s="461">
        <v>0</v>
      </c>
      <c r="AF37" s="461">
        <v>0</v>
      </c>
      <c r="AG37" s="461">
        <v>0</v>
      </c>
      <c r="AH37" s="461">
        <v>0</v>
      </c>
      <c r="AI37" s="461">
        <v>0</v>
      </c>
      <c r="AJ37" s="461">
        <v>0</v>
      </c>
      <c r="AK37" s="461">
        <v>0</v>
      </c>
      <c r="AL37" s="461">
        <v>0</v>
      </c>
      <c r="AM37" s="461">
        <v>0</v>
      </c>
      <c r="AN37" s="461">
        <v>0</v>
      </c>
      <c r="AO37" s="461">
        <v>0</v>
      </c>
      <c r="AP37" s="461">
        <v>0</v>
      </c>
      <c r="AQ37" s="461">
        <v>0</v>
      </c>
      <c r="AR37" s="461">
        <v>0</v>
      </c>
      <c r="AS37" s="461">
        <v>0</v>
      </c>
      <c r="AT37" s="461">
        <v>0</v>
      </c>
      <c r="AU37" s="461">
        <v>0</v>
      </c>
      <c r="AV37" s="461">
        <v>0</v>
      </c>
      <c r="AW37" s="461">
        <v>0</v>
      </c>
      <c r="AX37" s="461">
        <v>0</v>
      </c>
      <c r="AY37" s="461">
        <v>0</v>
      </c>
      <c r="AZ37" s="461">
        <v>0</v>
      </c>
      <c r="BA37" s="461">
        <v>0</v>
      </c>
      <c r="BB37" s="461">
        <v>0</v>
      </c>
      <c r="BC37" s="461">
        <v>0</v>
      </c>
      <c r="BD37" s="461">
        <v>0</v>
      </c>
      <c r="BE37" s="461">
        <v>0</v>
      </c>
      <c r="BF37" s="461">
        <v>0</v>
      </c>
      <c r="BG37" s="461">
        <v>0</v>
      </c>
      <c r="BH37" s="461">
        <v>0</v>
      </c>
      <c r="BI37" s="461">
        <v>0</v>
      </c>
      <c r="BJ37" s="461">
        <v>0</v>
      </c>
      <c r="BK37" s="461">
        <v>0</v>
      </c>
      <c r="BL37" s="461">
        <v>0</v>
      </c>
      <c r="BM37" s="461">
        <v>0</v>
      </c>
      <c r="BN37" s="461">
        <v>0</v>
      </c>
      <c r="BO37" s="461">
        <v>0</v>
      </c>
      <c r="BP37" s="461">
        <v>0</v>
      </c>
      <c r="BQ37" s="461">
        <v>0</v>
      </c>
      <c r="BR37" s="461">
        <v>0</v>
      </c>
      <c r="BS37" s="461">
        <v>0</v>
      </c>
      <c r="BT37" s="461">
        <v>0</v>
      </c>
      <c r="BU37" s="461">
        <v>2.1320799006471907</v>
      </c>
      <c r="BV37" s="461">
        <v>3.5135816003569338</v>
      </c>
      <c r="BW37" s="461">
        <v>5.4142241463167631</v>
      </c>
      <c r="BX37" s="462">
        <v>21.461960471583243</v>
      </c>
      <c r="BY37" s="462">
        <v>27.728064238320215</v>
      </c>
      <c r="BZ37" s="462">
        <v>31.657597010679329</v>
      </c>
      <c r="CA37" s="462">
        <v>16.234478368304501</v>
      </c>
      <c r="CB37" s="462">
        <v>19.959946702776186</v>
      </c>
      <c r="CC37" s="462">
        <v>19.079245415034144</v>
      </c>
      <c r="CD37" s="462">
        <v>19.010413862925009</v>
      </c>
      <c r="CE37" s="462">
        <v>19.245403330916972</v>
      </c>
      <c r="CF37" s="430">
        <v>19.205024616439573</v>
      </c>
    </row>
    <row r="38" spans="1:84" s="421" customFormat="1">
      <c r="B38" s="63" t="s">
        <v>540</v>
      </c>
      <c r="C38" s="200"/>
      <c r="D38" s="461" t="s">
        <v>521</v>
      </c>
      <c r="E38" s="461" t="s">
        <v>521</v>
      </c>
      <c r="F38" s="461" t="s">
        <v>521</v>
      </c>
      <c r="G38" s="461" t="s">
        <v>521</v>
      </c>
      <c r="H38" s="461" t="s">
        <v>521</v>
      </c>
      <c r="I38" s="461" t="s">
        <v>521</v>
      </c>
      <c r="J38" s="461" t="s">
        <v>521</v>
      </c>
      <c r="K38" s="461" t="s">
        <v>521</v>
      </c>
      <c r="L38" s="461" t="s">
        <v>521</v>
      </c>
      <c r="M38" s="461" t="s">
        <v>521</v>
      </c>
      <c r="N38" s="461" t="s">
        <v>521</v>
      </c>
      <c r="O38" s="461" t="s">
        <v>521</v>
      </c>
      <c r="P38" s="461" t="s">
        <v>521</v>
      </c>
      <c r="Q38" s="461" t="s">
        <v>521</v>
      </c>
      <c r="R38" s="461" t="s">
        <v>521</v>
      </c>
      <c r="S38" s="461" t="s">
        <v>521</v>
      </c>
      <c r="T38" s="461" t="s">
        <v>521</v>
      </c>
      <c r="U38" s="461" t="s">
        <v>521</v>
      </c>
      <c r="V38" s="461" t="s">
        <v>521</v>
      </c>
      <c r="W38" s="461" t="s">
        <v>521</v>
      </c>
      <c r="X38" s="461" t="s">
        <v>521</v>
      </c>
      <c r="Y38" s="461" t="s">
        <v>521</v>
      </c>
      <c r="Z38" s="461" t="s">
        <v>521</v>
      </c>
      <c r="AA38" s="461" t="s">
        <v>521</v>
      </c>
      <c r="AB38" s="461" t="s">
        <v>521</v>
      </c>
      <c r="AC38" s="461" t="s">
        <v>521</v>
      </c>
      <c r="AD38" s="461" t="s">
        <v>521</v>
      </c>
      <c r="AE38" s="461" t="s">
        <v>521</v>
      </c>
      <c r="AF38" s="461" t="s">
        <v>521</v>
      </c>
      <c r="AG38" s="461" t="s">
        <v>521</v>
      </c>
      <c r="AH38" s="461" t="s">
        <v>521</v>
      </c>
      <c r="AI38" s="461" t="s">
        <v>521</v>
      </c>
      <c r="AJ38" s="461" t="s">
        <v>521</v>
      </c>
      <c r="AK38" s="461" t="s">
        <v>521</v>
      </c>
      <c r="AL38" s="461" t="s">
        <v>521</v>
      </c>
      <c r="AM38" s="461" t="s">
        <v>521</v>
      </c>
      <c r="AN38" s="461" t="s">
        <v>521</v>
      </c>
      <c r="AO38" s="461" t="s">
        <v>521</v>
      </c>
      <c r="AP38" s="461" t="s">
        <v>521</v>
      </c>
      <c r="AQ38" s="461" t="s">
        <v>521</v>
      </c>
      <c r="AR38" s="461" t="s">
        <v>521</v>
      </c>
      <c r="AS38" s="461" t="s">
        <v>521</v>
      </c>
      <c r="AT38" s="461" t="s">
        <v>521</v>
      </c>
      <c r="AU38" s="461" t="s">
        <v>521</v>
      </c>
      <c r="AV38" s="461" t="s">
        <v>521</v>
      </c>
      <c r="AW38" s="461" t="s">
        <v>521</v>
      </c>
      <c r="AX38" s="461" t="s">
        <v>521</v>
      </c>
      <c r="AY38" s="461" t="s">
        <v>521</v>
      </c>
      <c r="AZ38" s="461" t="s">
        <v>521</v>
      </c>
      <c r="BA38" s="461" t="s">
        <v>521</v>
      </c>
      <c r="BB38" s="461" t="s">
        <v>521</v>
      </c>
      <c r="BC38" s="461" t="s">
        <v>521</v>
      </c>
      <c r="BD38" s="461" t="s">
        <v>521</v>
      </c>
      <c r="BE38" s="461" t="s">
        <v>521</v>
      </c>
      <c r="BF38" s="461">
        <v>36.831159305546663</v>
      </c>
      <c r="BG38" s="461">
        <v>35.00603036106218</v>
      </c>
      <c r="BH38" s="461">
        <v>32.78393973354985</v>
      </c>
      <c r="BI38" s="461">
        <v>31.297152949853274</v>
      </c>
      <c r="BJ38" s="461">
        <v>29.210222079398424</v>
      </c>
      <c r="BK38" s="461">
        <v>28.202677890351705</v>
      </c>
      <c r="BL38" s="461">
        <v>27.11359246648691</v>
      </c>
      <c r="BM38" s="461">
        <v>26.403804890509537</v>
      </c>
      <c r="BN38" s="461">
        <v>24.729109670041147</v>
      </c>
      <c r="BO38" s="461">
        <v>24.664996555334717</v>
      </c>
      <c r="BP38" s="461">
        <v>24.568601971977657</v>
      </c>
      <c r="BQ38" s="461">
        <v>24.213394476664131</v>
      </c>
      <c r="BR38" s="461">
        <v>23.079930311306065</v>
      </c>
      <c r="BS38" s="461">
        <v>23.592416921368947</v>
      </c>
      <c r="BT38" s="461">
        <v>22.989409704119396</v>
      </c>
      <c r="BU38" s="461">
        <v>15.348541969469315</v>
      </c>
      <c r="BV38" s="461">
        <v>10.396508952992317</v>
      </c>
      <c r="BW38" s="461">
        <v>10.360330139593174</v>
      </c>
      <c r="BX38" s="462">
        <v>11.662121321155128</v>
      </c>
      <c r="BY38" s="462">
        <v>7.8457167827773429</v>
      </c>
      <c r="BZ38" s="462">
        <v>7.344875730045108</v>
      </c>
      <c r="CA38" s="462">
        <v>5.3723429480543601</v>
      </c>
      <c r="CB38" s="462">
        <v>6.9870285976361677</v>
      </c>
      <c r="CC38" s="462">
        <v>6.110761862219638</v>
      </c>
      <c r="CD38" s="462">
        <v>5.3299720984596775</v>
      </c>
      <c r="CE38" s="462">
        <v>4.6427731848461926</v>
      </c>
      <c r="CF38" s="430">
        <v>4.0394389844203156</v>
      </c>
    </row>
    <row r="39" spans="1:84" s="421" customFormat="1" ht="26.25" customHeight="1" thickBot="1">
      <c r="A39" s="418"/>
      <c r="B39" s="188" t="s">
        <v>541</v>
      </c>
      <c r="C39" s="465"/>
      <c r="D39" s="466" t="s">
        <v>521</v>
      </c>
      <c r="E39" s="466" t="s">
        <v>521</v>
      </c>
      <c r="F39" s="466" t="s">
        <v>521</v>
      </c>
      <c r="G39" s="466" t="s">
        <v>521</v>
      </c>
      <c r="H39" s="466" t="s">
        <v>521</v>
      </c>
      <c r="I39" s="466" t="s">
        <v>521</v>
      </c>
      <c r="J39" s="466" t="s">
        <v>521</v>
      </c>
      <c r="K39" s="466" t="s">
        <v>521</v>
      </c>
      <c r="L39" s="466" t="s">
        <v>521</v>
      </c>
      <c r="M39" s="466" t="s">
        <v>521</v>
      </c>
      <c r="N39" s="466" t="s">
        <v>521</v>
      </c>
      <c r="O39" s="466" t="s">
        <v>521</v>
      </c>
      <c r="P39" s="466" t="s">
        <v>521</v>
      </c>
      <c r="Q39" s="466" t="s">
        <v>521</v>
      </c>
      <c r="R39" s="466" t="s">
        <v>521</v>
      </c>
      <c r="S39" s="466" t="s">
        <v>521</v>
      </c>
      <c r="T39" s="466" t="s">
        <v>521</v>
      </c>
      <c r="U39" s="466" t="s">
        <v>521</v>
      </c>
      <c r="V39" s="466" t="s">
        <v>521</v>
      </c>
      <c r="W39" s="466" t="s">
        <v>521</v>
      </c>
      <c r="X39" s="466" t="s">
        <v>521</v>
      </c>
      <c r="Y39" s="466" t="s">
        <v>521</v>
      </c>
      <c r="Z39" s="466" t="s">
        <v>521</v>
      </c>
      <c r="AA39" s="466" t="s">
        <v>521</v>
      </c>
      <c r="AB39" s="466" t="s">
        <v>521</v>
      </c>
      <c r="AC39" s="466" t="s">
        <v>521</v>
      </c>
      <c r="AD39" s="466" t="s">
        <v>521</v>
      </c>
      <c r="AE39" s="466" t="s">
        <v>521</v>
      </c>
      <c r="AF39" s="466" t="s">
        <v>521</v>
      </c>
      <c r="AG39" s="466" t="s">
        <v>521</v>
      </c>
      <c r="AH39" s="466" t="s">
        <v>521</v>
      </c>
      <c r="AI39" s="466" t="s">
        <v>521</v>
      </c>
      <c r="AJ39" s="466" t="s">
        <v>521</v>
      </c>
      <c r="AK39" s="466" t="s">
        <v>521</v>
      </c>
      <c r="AL39" s="466" t="s">
        <v>521</v>
      </c>
      <c r="AM39" s="466" t="s">
        <v>521</v>
      </c>
      <c r="AN39" s="466" t="s">
        <v>521</v>
      </c>
      <c r="AO39" s="466" t="s">
        <v>521</v>
      </c>
      <c r="AP39" s="466" t="s">
        <v>521</v>
      </c>
      <c r="AQ39" s="466" t="s">
        <v>521</v>
      </c>
      <c r="AR39" s="466" t="s">
        <v>521</v>
      </c>
      <c r="AS39" s="466" t="s">
        <v>521</v>
      </c>
      <c r="AT39" s="466" t="s">
        <v>521</v>
      </c>
      <c r="AU39" s="466" t="s">
        <v>521</v>
      </c>
      <c r="AV39" s="466" t="s">
        <v>521</v>
      </c>
      <c r="AW39" s="466" t="s">
        <v>521</v>
      </c>
      <c r="AX39" s="466" t="s">
        <v>521</v>
      </c>
      <c r="AY39" s="466" t="s">
        <v>521</v>
      </c>
      <c r="AZ39" s="466" t="s">
        <v>521</v>
      </c>
      <c r="BA39" s="466" t="s">
        <v>521</v>
      </c>
      <c r="BB39" s="466" t="s">
        <v>521</v>
      </c>
      <c r="BC39" s="466" t="s">
        <v>521</v>
      </c>
      <c r="BD39" s="466" t="s">
        <v>521</v>
      </c>
      <c r="BE39" s="466" t="s">
        <v>521</v>
      </c>
      <c r="BF39" s="466">
        <v>11.040526969767683</v>
      </c>
      <c r="BG39" s="466">
        <v>10.196223075588554</v>
      </c>
      <c r="BH39" s="466">
        <v>9.1837380585067994</v>
      </c>
      <c r="BI39" s="466">
        <v>7.9690979035166727</v>
      </c>
      <c r="BJ39" s="466">
        <v>7.0252646223268362</v>
      </c>
      <c r="BK39" s="466">
        <v>6.3824499440525928</v>
      </c>
      <c r="BL39" s="466">
        <v>5.5602845041519329</v>
      </c>
      <c r="BM39" s="466">
        <v>4.89516499763777</v>
      </c>
      <c r="BN39" s="466">
        <v>3.9653928393980138</v>
      </c>
      <c r="BO39" s="466">
        <v>3.6267737887085345</v>
      </c>
      <c r="BP39" s="466">
        <v>3.2472508978095407</v>
      </c>
      <c r="BQ39" s="466">
        <v>3.2519200222127154</v>
      </c>
      <c r="BR39" s="466">
        <v>2.4752645475442856</v>
      </c>
      <c r="BS39" s="466">
        <v>2.1189261480639194</v>
      </c>
      <c r="BT39" s="466">
        <v>1.8270615069096845</v>
      </c>
      <c r="BU39" s="466">
        <v>1.6564943387048439</v>
      </c>
      <c r="BV39" s="466">
        <v>1.4075352689282268</v>
      </c>
      <c r="BW39" s="466">
        <v>1.414014028021702</v>
      </c>
      <c r="BX39" s="466">
        <v>1.8261004580874725</v>
      </c>
      <c r="BY39" s="466">
        <v>1.1767381421725751</v>
      </c>
      <c r="BZ39" s="466">
        <v>0.83516061044028578</v>
      </c>
      <c r="CA39" s="466">
        <v>0.61258072367053096</v>
      </c>
      <c r="CB39" s="466">
        <v>0.79669505019160058</v>
      </c>
      <c r="CC39" s="466">
        <v>0.69677884675855772</v>
      </c>
      <c r="CD39" s="466">
        <v>0.60774939291629315</v>
      </c>
      <c r="CE39" s="466">
        <v>0.52939162389869809</v>
      </c>
      <c r="CF39" s="467">
        <v>0.46059651817189134</v>
      </c>
    </row>
    <row r="40" spans="1:84" s="421" customFormat="1" ht="41.25" customHeight="1">
      <c r="A40" s="470"/>
      <c r="B40" s="471" t="s">
        <v>542</v>
      </c>
      <c r="C40" s="472"/>
      <c r="D40" s="473" t="s">
        <v>543</v>
      </c>
      <c r="E40" s="473" t="s">
        <v>544</v>
      </c>
      <c r="F40" s="473" t="s">
        <v>545</v>
      </c>
      <c r="G40" s="473" t="s">
        <v>546</v>
      </c>
      <c r="H40" s="473" t="s">
        <v>547</v>
      </c>
      <c r="I40" s="473" t="s">
        <v>548</v>
      </c>
      <c r="J40" s="473" t="s">
        <v>549</v>
      </c>
      <c r="K40" s="473" t="s">
        <v>550</v>
      </c>
      <c r="L40" s="473" t="s">
        <v>551</v>
      </c>
      <c r="M40" s="473" t="s">
        <v>552</v>
      </c>
      <c r="N40" s="473" t="s">
        <v>553</v>
      </c>
      <c r="O40" s="473" t="s">
        <v>554</v>
      </c>
      <c r="P40" s="473" t="s">
        <v>555</v>
      </c>
      <c r="Q40" s="473" t="s">
        <v>556</v>
      </c>
      <c r="R40" s="473" t="s">
        <v>557</v>
      </c>
      <c r="S40" s="473" t="s">
        <v>558</v>
      </c>
      <c r="T40" s="473" t="s">
        <v>559</v>
      </c>
      <c r="U40" s="473" t="s">
        <v>560</v>
      </c>
      <c r="V40" s="473" t="s">
        <v>561</v>
      </c>
      <c r="W40" s="473" t="s">
        <v>562</v>
      </c>
      <c r="X40" s="473" t="s">
        <v>563</v>
      </c>
      <c r="Y40" s="473" t="s">
        <v>564</v>
      </c>
      <c r="Z40" s="473" t="s">
        <v>565</v>
      </c>
      <c r="AA40" s="473" t="s">
        <v>566</v>
      </c>
      <c r="AB40" s="473" t="s">
        <v>567</v>
      </c>
      <c r="AC40" s="473" t="s">
        <v>568</v>
      </c>
      <c r="AD40" s="473" t="s">
        <v>569</v>
      </c>
      <c r="AE40" s="473" t="s">
        <v>570</v>
      </c>
      <c r="AF40" s="473" t="s">
        <v>571</v>
      </c>
      <c r="AG40" s="473" t="s">
        <v>572</v>
      </c>
      <c r="AH40" s="473" t="s">
        <v>573</v>
      </c>
      <c r="AI40" s="473" t="s">
        <v>574</v>
      </c>
      <c r="AJ40" s="473" t="s">
        <v>575</v>
      </c>
      <c r="AK40" s="473" t="s">
        <v>576</v>
      </c>
      <c r="AL40" s="473" t="s">
        <v>577</v>
      </c>
      <c r="AM40" s="473" t="s">
        <v>578</v>
      </c>
      <c r="AN40" s="473" t="s">
        <v>579</v>
      </c>
      <c r="AO40" s="473" t="s">
        <v>580</v>
      </c>
      <c r="AP40" s="473" t="s">
        <v>581</v>
      </c>
      <c r="AQ40" s="473" t="s">
        <v>582</v>
      </c>
      <c r="AR40" s="473" t="s">
        <v>583</v>
      </c>
      <c r="AS40" s="473" t="s">
        <v>584</v>
      </c>
      <c r="AT40" s="473" t="s">
        <v>585</v>
      </c>
      <c r="AU40" s="473" t="s">
        <v>586</v>
      </c>
      <c r="AV40" s="473" t="s">
        <v>587</v>
      </c>
      <c r="AW40" s="473" t="s">
        <v>588</v>
      </c>
      <c r="AX40" s="473" t="s">
        <v>589</v>
      </c>
      <c r="AY40" s="473" t="s">
        <v>590</v>
      </c>
      <c r="AZ40" s="473" t="s">
        <v>591</v>
      </c>
      <c r="BA40" s="473" t="s">
        <v>592</v>
      </c>
      <c r="BB40" s="473" t="s">
        <v>593</v>
      </c>
      <c r="BC40" s="473" t="s">
        <v>594</v>
      </c>
      <c r="BD40" s="473" t="s">
        <v>595</v>
      </c>
      <c r="BE40" s="473" t="s">
        <v>596</v>
      </c>
      <c r="BF40" s="473" t="s">
        <v>597</v>
      </c>
      <c r="BG40" s="473" t="s">
        <v>598</v>
      </c>
      <c r="BH40" s="473" t="s">
        <v>599</v>
      </c>
      <c r="BI40" s="473" t="s">
        <v>600</v>
      </c>
      <c r="BJ40" s="473" t="s">
        <v>601</v>
      </c>
      <c r="BK40" s="473" t="s">
        <v>602</v>
      </c>
      <c r="BL40" s="473" t="s">
        <v>603</v>
      </c>
      <c r="BM40" s="473" t="s">
        <v>604</v>
      </c>
      <c r="BN40" s="473" t="s">
        <v>605</v>
      </c>
      <c r="BO40" s="473" t="s">
        <v>606</v>
      </c>
      <c r="BP40" s="473" t="s">
        <v>607</v>
      </c>
      <c r="BQ40" s="473" t="s">
        <v>608</v>
      </c>
      <c r="BR40" s="473" t="s">
        <v>609</v>
      </c>
      <c r="BS40" s="473" t="s">
        <v>610</v>
      </c>
      <c r="BT40" s="473" t="s">
        <v>611</v>
      </c>
      <c r="BU40" s="473" t="s">
        <v>612</v>
      </c>
      <c r="BV40" s="473" t="s">
        <v>613</v>
      </c>
      <c r="BW40" s="473" t="s">
        <v>614</v>
      </c>
      <c r="BX40" s="473" t="s">
        <v>615</v>
      </c>
      <c r="BY40" s="473" t="s">
        <v>616</v>
      </c>
      <c r="BZ40" s="473" t="s">
        <v>617</v>
      </c>
      <c r="CA40" s="473" t="s">
        <v>618</v>
      </c>
      <c r="CB40" s="473" t="s">
        <v>619</v>
      </c>
      <c r="CC40" s="473" t="s">
        <v>620</v>
      </c>
      <c r="CD40" s="473" t="s">
        <v>621</v>
      </c>
      <c r="CE40" s="473" t="s">
        <v>622</v>
      </c>
      <c r="CF40" s="474" t="s">
        <v>623</v>
      </c>
    </row>
    <row r="41" spans="1:84" s="245" customFormat="1" ht="26.25" customHeight="1">
      <c r="A41" s="460"/>
      <c r="B41" s="109" t="s">
        <v>176</v>
      </c>
      <c r="C41" s="464"/>
      <c r="D41" s="458">
        <v>0</v>
      </c>
      <c r="E41" s="458">
        <v>0</v>
      </c>
      <c r="F41" s="458">
        <v>0</v>
      </c>
      <c r="G41" s="458">
        <v>0</v>
      </c>
      <c r="H41" s="458">
        <v>0</v>
      </c>
      <c r="I41" s="458">
        <v>0</v>
      </c>
      <c r="J41" s="458">
        <v>0</v>
      </c>
      <c r="K41" s="458">
        <v>0</v>
      </c>
      <c r="L41" s="458">
        <v>0</v>
      </c>
      <c r="M41" s="458">
        <v>0</v>
      </c>
      <c r="N41" s="458">
        <v>0</v>
      </c>
      <c r="O41" s="458">
        <v>0</v>
      </c>
      <c r="P41" s="458">
        <v>0</v>
      </c>
      <c r="Q41" s="458">
        <v>0</v>
      </c>
      <c r="R41" s="458">
        <v>0</v>
      </c>
      <c r="S41" s="458">
        <v>0</v>
      </c>
      <c r="T41" s="458">
        <v>0</v>
      </c>
      <c r="U41" s="458">
        <v>0</v>
      </c>
      <c r="V41" s="458">
        <v>0</v>
      </c>
      <c r="W41" s="458">
        <v>0</v>
      </c>
      <c r="X41" s="458">
        <v>0</v>
      </c>
      <c r="Y41" s="458">
        <v>0</v>
      </c>
      <c r="Z41" s="458">
        <v>0</v>
      </c>
      <c r="AA41" s="458">
        <v>0</v>
      </c>
      <c r="AB41" s="458">
        <v>0</v>
      </c>
      <c r="AC41" s="458">
        <v>0</v>
      </c>
      <c r="AD41" s="458">
        <v>0</v>
      </c>
      <c r="AE41" s="458">
        <v>0</v>
      </c>
      <c r="AF41" s="458">
        <v>0</v>
      </c>
      <c r="AG41" s="458">
        <v>0</v>
      </c>
      <c r="AH41" s="458">
        <v>469</v>
      </c>
      <c r="AI41" s="458">
        <v>463</v>
      </c>
      <c r="AJ41" s="458">
        <v>446</v>
      </c>
      <c r="AK41" s="458">
        <v>429</v>
      </c>
      <c r="AL41" s="458">
        <v>422</v>
      </c>
      <c r="AM41" s="458">
        <v>416</v>
      </c>
      <c r="AN41" s="458">
        <v>410</v>
      </c>
      <c r="AO41" s="458">
        <v>394</v>
      </c>
      <c r="AP41" s="458">
        <v>385</v>
      </c>
      <c r="AQ41" s="458">
        <v>376</v>
      </c>
      <c r="AR41" s="458">
        <v>384</v>
      </c>
      <c r="AS41" s="458">
        <v>381</v>
      </c>
      <c r="AT41" s="458">
        <v>362</v>
      </c>
      <c r="AU41" s="458">
        <v>354</v>
      </c>
      <c r="AV41" s="458">
        <v>349</v>
      </c>
      <c r="AW41" s="458">
        <v>343</v>
      </c>
      <c r="AX41" s="458">
        <v>332</v>
      </c>
      <c r="AY41" s="458">
        <v>322</v>
      </c>
      <c r="AZ41" s="458">
        <v>309</v>
      </c>
      <c r="BA41" s="458">
        <v>291</v>
      </c>
      <c r="BB41" s="458">
        <v>280</v>
      </c>
      <c r="BC41" s="458">
        <v>270</v>
      </c>
      <c r="BD41" s="458">
        <v>263</v>
      </c>
      <c r="BE41" s="458">
        <v>243</v>
      </c>
      <c r="BF41" s="458">
        <v>256</v>
      </c>
      <c r="BG41" s="458">
        <v>230</v>
      </c>
      <c r="BH41" s="458">
        <v>206</v>
      </c>
      <c r="BI41" s="458">
        <v>186</v>
      </c>
      <c r="BJ41" s="458">
        <v>168</v>
      </c>
      <c r="BK41" s="458">
        <v>148</v>
      </c>
      <c r="BL41" s="458">
        <v>131</v>
      </c>
      <c r="BM41" s="458">
        <v>119</v>
      </c>
      <c r="BN41" s="458">
        <v>112</v>
      </c>
      <c r="BO41" s="458">
        <v>106</v>
      </c>
      <c r="BP41" s="458">
        <v>102</v>
      </c>
      <c r="BQ41" s="458">
        <v>98</v>
      </c>
      <c r="BR41" s="458">
        <v>94</v>
      </c>
      <c r="BS41" s="458">
        <v>93</v>
      </c>
      <c r="BT41" s="458">
        <v>91</v>
      </c>
      <c r="BU41" s="458">
        <v>87</v>
      </c>
      <c r="BV41" s="458">
        <v>101</v>
      </c>
      <c r="BW41" s="458">
        <v>102</v>
      </c>
      <c r="BX41" s="459">
        <v>99</v>
      </c>
      <c r="BY41" s="459">
        <v>97</v>
      </c>
      <c r="BZ41" s="459">
        <v>91</v>
      </c>
      <c r="CA41" s="459">
        <v>87</v>
      </c>
      <c r="CB41" s="459">
        <v>86</v>
      </c>
      <c r="CC41" s="459">
        <v>84</v>
      </c>
      <c r="CD41" s="459">
        <v>81</v>
      </c>
      <c r="CE41" s="459">
        <v>81</v>
      </c>
      <c r="CF41" s="475">
        <v>80</v>
      </c>
    </row>
    <row r="42" spans="1:84" s="421" customFormat="1">
      <c r="A42" s="460"/>
      <c r="B42" s="63" t="s">
        <v>458</v>
      </c>
      <c r="C42" s="418"/>
      <c r="D42" s="461">
        <v>0</v>
      </c>
      <c r="E42" s="461">
        <v>0</v>
      </c>
      <c r="F42" s="461">
        <v>0</v>
      </c>
      <c r="G42" s="461">
        <v>0</v>
      </c>
      <c r="H42" s="461">
        <v>0</v>
      </c>
      <c r="I42" s="461">
        <v>0</v>
      </c>
      <c r="J42" s="461">
        <v>0</v>
      </c>
      <c r="K42" s="461">
        <v>0</v>
      </c>
      <c r="L42" s="461">
        <v>0</v>
      </c>
      <c r="M42" s="461">
        <v>0</v>
      </c>
      <c r="N42" s="461">
        <v>0</v>
      </c>
      <c r="O42" s="461">
        <v>0</v>
      </c>
      <c r="P42" s="461">
        <v>0</v>
      </c>
      <c r="Q42" s="461">
        <v>0</v>
      </c>
      <c r="R42" s="461">
        <v>0</v>
      </c>
      <c r="S42" s="461">
        <v>0</v>
      </c>
      <c r="T42" s="461">
        <v>0</v>
      </c>
      <c r="U42" s="461">
        <v>0</v>
      </c>
      <c r="V42" s="461">
        <v>0</v>
      </c>
      <c r="W42" s="461">
        <v>0</v>
      </c>
      <c r="X42" s="461">
        <v>0</v>
      </c>
      <c r="Y42" s="461">
        <v>0</v>
      </c>
      <c r="Z42" s="461">
        <v>0</v>
      </c>
      <c r="AA42" s="461">
        <v>0</v>
      </c>
      <c r="AB42" s="461">
        <v>0</v>
      </c>
      <c r="AC42" s="461">
        <v>0</v>
      </c>
      <c r="AD42" s="461">
        <v>0</v>
      </c>
      <c r="AE42" s="461">
        <v>0</v>
      </c>
      <c r="AF42" s="461">
        <v>0</v>
      </c>
      <c r="AG42" s="461">
        <v>0</v>
      </c>
      <c r="AH42" s="461">
        <v>407</v>
      </c>
      <c r="AI42" s="461">
        <v>408</v>
      </c>
      <c r="AJ42" s="461">
        <v>393</v>
      </c>
      <c r="AK42" s="461">
        <v>377</v>
      </c>
      <c r="AL42" s="461">
        <v>374</v>
      </c>
      <c r="AM42" s="461">
        <v>367</v>
      </c>
      <c r="AN42" s="461">
        <v>362</v>
      </c>
      <c r="AO42" s="461">
        <v>347</v>
      </c>
      <c r="AP42" s="461">
        <v>340</v>
      </c>
      <c r="AQ42" s="461">
        <v>330</v>
      </c>
      <c r="AR42" s="461">
        <v>337</v>
      </c>
      <c r="AS42" s="461">
        <v>327</v>
      </c>
      <c r="AT42" s="461">
        <v>317</v>
      </c>
      <c r="AU42" s="461">
        <v>304</v>
      </c>
      <c r="AV42" s="461">
        <v>295</v>
      </c>
      <c r="AW42" s="461">
        <v>288</v>
      </c>
      <c r="AX42" s="461">
        <v>281</v>
      </c>
      <c r="AY42" s="461">
        <v>271</v>
      </c>
      <c r="AZ42" s="461">
        <v>263</v>
      </c>
      <c r="BA42" s="461">
        <v>252</v>
      </c>
      <c r="BB42" s="461">
        <v>244</v>
      </c>
      <c r="BC42" s="461">
        <v>237</v>
      </c>
      <c r="BD42" s="461">
        <v>233</v>
      </c>
      <c r="BE42" s="461">
        <v>214</v>
      </c>
      <c r="BF42" s="461">
        <v>227</v>
      </c>
      <c r="BG42" s="461">
        <v>203</v>
      </c>
      <c r="BH42" s="461">
        <v>180</v>
      </c>
      <c r="BI42" s="461">
        <v>163</v>
      </c>
      <c r="BJ42" s="461">
        <v>147</v>
      </c>
      <c r="BK42" s="461">
        <v>129</v>
      </c>
      <c r="BL42" s="461">
        <v>117</v>
      </c>
      <c r="BM42" s="461">
        <v>108</v>
      </c>
      <c r="BN42" s="461">
        <v>103</v>
      </c>
      <c r="BO42" s="461">
        <v>100</v>
      </c>
      <c r="BP42" s="461">
        <v>97</v>
      </c>
      <c r="BQ42" s="461">
        <v>95</v>
      </c>
      <c r="BR42" s="461">
        <v>92</v>
      </c>
      <c r="BS42" s="461">
        <v>92</v>
      </c>
      <c r="BT42" s="461">
        <v>90</v>
      </c>
      <c r="BU42" s="461">
        <v>86</v>
      </c>
      <c r="BV42" s="461">
        <v>101</v>
      </c>
      <c r="BW42" s="461">
        <v>101</v>
      </c>
      <c r="BX42" s="462">
        <v>99</v>
      </c>
      <c r="BY42" s="462">
        <v>97</v>
      </c>
      <c r="BZ42" s="462">
        <v>91</v>
      </c>
      <c r="CA42" s="462">
        <v>87</v>
      </c>
      <c r="CB42" s="462">
        <v>86</v>
      </c>
      <c r="CC42" s="462">
        <v>84</v>
      </c>
      <c r="CD42" s="462">
        <v>81</v>
      </c>
      <c r="CE42" s="462">
        <v>81</v>
      </c>
      <c r="CF42" s="430">
        <v>80</v>
      </c>
    </row>
    <row r="43" spans="1:84" s="421" customFormat="1">
      <c r="A43" s="460"/>
      <c r="B43" s="63" t="s">
        <v>457</v>
      </c>
      <c r="C43" s="418"/>
      <c r="D43" s="461">
        <v>0</v>
      </c>
      <c r="E43" s="461">
        <v>0</v>
      </c>
      <c r="F43" s="461">
        <v>0</v>
      </c>
      <c r="G43" s="461">
        <v>0</v>
      </c>
      <c r="H43" s="461">
        <v>0</v>
      </c>
      <c r="I43" s="461">
        <v>0</v>
      </c>
      <c r="J43" s="461">
        <v>0</v>
      </c>
      <c r="K43" s="461">
        <v>0</v>
      </c>
      <c r="L43" s="461">
        <v>0</v>
      </c>
      <c r="M43" s="461">
        <v>0</v>
      </c>
      <c r="N43" s="461">
        <v>0</v>
      </c>
      <c r="O43" s="461">
        <v>0</v>
      </c>
      <c r="P43" s="461">
        <v>0</v>
      </c>
      <c r="Q43" s="461">
        <v>0</v>
      </c>
      <c r="R43" s="461">
        <v>0</v>
      </c>
      <c r="S43" s="461">
        <v>0</v>
      </c>
      <c r="T43" s="461">
        <v>0</v>
      </c>
      <c r="U43" s="461">
        <v>0</v>
      </c>
      <c r="V43" s="461">
        <v>0</v>
      </c>
      <c r="W43" s="461">
        <v>0</v>
      </c>
      <c r="X43" s="461">
        <v>0</v>
      </c>
      <c r="Y43" s="461">
        <v>0</v>
      </c>
      <c r="Z43" s="461">
        <v>0</v>
      </c>
      <c r="AA43" s="461">
        <v>0</v>
      </c>
      <c r="AB43" s="461">
        <v>0</v>
      </c>
      <c r="AC43" s="461">
        <v>0</v>
      </c>
      <c r="AD43" s="461">
        <v>0</v>
      </c>
      <c r="AE43" s="461">
        <v>0</v>
      </c>
      <c r="AF43" s="461">
        <v>0</v>
      </c>
      <c r="AG43" s="461">
        <v>0</v>
      </c>
      <c r="AH43" s="461">
        <v>63</v>
      </c>
      <c r="AI43" s="461">
        <v>55</v>
      </c>
      <c r="AJ43" s="461">
        <v>54</v>
      </c>
      <c r="AK43" s="461">
        <v>52</v>
      </c>
      <c r="AL43" s="461">
        <v>48</v>
      </c>
      <c r="AM43" s="461">
        <v>49</v>
      </c>
      <c r="AN43" s="461">
        <v>48</v>
      </c>
      <c r="AO43" s="461">
        <v>48</v>
      </c>
      <c r="AP43" s="461">
        <v>45</v>
      </c>
      <c r="AQ43" s="461">
        <v>45</v>
      </c>
      <c r="AR43" s="461">
        <v>48</v>
      </c>
      <c r="AS43" s="461">
        <v>53</v>
      </c>
      <c r="AT43" s="461">
        <v>45</v>
      </c>
      <c r="AU43" s="461">
        <v>50</v>
      </c>
      <c r="AV43" s="461">
        <v>54</v>
      </c>
      <c r="AW43" s="461">
        <v>55</v>
      </c>
      <c r="AX43" s="461">
        <v>51</v>
      </c>
      <c r="AY43" s="461">
        <v>51</v>
      </c>
      <c r="AZ43" s="461">
        <v>46</v>
      </c>
      <c r="BA43" s="461">
        <v>38</v>
      </c>
      <c r="BB43" s="461">
        <v>36</v>
      </c>
      <c r="BC43" s="461">
        <v>34</v>
      </c>
      <c r="BD43" s="461">
        <v>30</v>
      </c>
      <c r="BE43" s="461">
        <v>29</v>
      </c>
      <c r="BF43" s="461">
        <v>29</v>
      </c>
      <c r="BG43" s="461">
        <v>27</v>
      </c>
      <c r="BH43" s="461">
        <v>26</v>
      </c>
      <c r="BI43" s="461">
        <v>23</v>
      </c>
      <c r="BJ43" s="461">
        <v>21</v>
      </c>
      <c r="BK43" s="461">
        <v>19</v>
      </c>
      <c r="BL43" s="461">
        <v>14</v>
      </c>
      <c r="BM43" s="461">
        <v>11</v>
      </c>
      <c r="BN43" s="461">
        <v>8</v>
      </c>
      <c r="BO43" s="461">
        <v>6</v>
      </c>
      <c r="BP43" s="461">
        <v>5</v>
      </c>
      <c r="BQ43" s="461">
        <v>3</v>
      </c>
      <c r="BR43" s="461">
        <v>2</v>
      </c>
      <c r="BS43" s="461">
        <v>1</v>
      </c>
      <c r="BT43" s="461">
        <v>1</v>
      </c>
      <c r="BU43" s="461">
        <v>1</v>
      </c>
      <c r="BV43" s="461">
        <v>0</v>
      </c>
      <c r="BW43" s="461">
        <v>0</v>
      </c>
      <c r="BX43" s="462">
        <v>0</v>
      </c>
      <c r="BY43" s="462">
        <v>0</v>
      </c>
      <c r="BZ43" s="462">
        <v>0</v>
      </c>
      <c r="CA43" s="462">
        <v>0</v>
      </c>
      <c r="CB43" s="462">
        <v>0</v>
      </c>
      <c r="CC43" s="462">
        <v>0</v>
      </c>
      <c r="CD43" s="462">
        <v>0</v>
      </c>
      <c r="CE43" s="462">
        <v>0</v>
      </c>
      <c r="CF43" s="430">
        <v>0</v>
      </c>
    </row>
    <row r="44" spans="1:84" s="421" customFormat="1">
      <c r="A44" s="460"/>
      <c r="B44" s="63"/>
      <c r="C44" s="418"/>
      <c r="D44" s="461"/>
      <c r="E44" s="461"/>
      <c r="F44" s="461"/>
      <c r="G44" s="461"/>
      <c r="H44" s="461"/>
      <c r="I44" s="461"/>
      <c r="J44" s="461"/>
      <c r="K44" s="461"/>
      <c r="L44" s="461"/>
      <c r="M44" s="461"/>
      <c r="N44" s="461"/>
      <c r="O44" s="461"/>
      <c r="P44" s="461"/>
      <c r="Q44" s="461"/>
      <c r="R44" s="461"/>
      <c r="S44" s="461"/>
      <c r="T44" s="461"/>
      <c r="U44" s="461"/>
      <c r="V44" s="461"/>
      <c r="W44" s="461"/>
      <c r="X44" s="461"/>
      <c r="Y44" s="461"/>
      <c r="Z44" s="461"/>
      <c r="AA44" s="461"/>
      <c r="AB44" s="461"/>
      <c r="AC44" s="461"/>
      <c r="AD44" s="461"/>
      <c r="AE44" s="461"/>
      <c r="AF44" s="461"/>
      <c r="AG44" s="461"/>
      <c r="AH44" s="461"/>
      <c r="AI44" s="461"/>
      <c r="AJ44" s="461"/>
      <c r="AK44" s="461"/>
      <c r="AL44" s="461"/>
      <c r="AM44" s="461"/>
      <c r="AN44" s="461"/>
      <c r="AO44" s="461"/>
      <c r="AP44" s="461"/>
      <c r="AQ44" s="461"/>
      <c r="AR44" s="461"/>
      <c r="AS44" s="461"/>
      <c r="AT44" s="461"/>
      <c r="AU44" s="461"/>
      <c r="AV44" s="461"/>
      <c r="AW44" s="461"/>
      <c r="AX44" s="461"/>
      <c r="AY44" s="461"/>
      <c r="AZ44" s="461"/>
      <c r="BA44" s="461"/>
      <c r="BB44" s="461"/>
      <c r="BC44" s="461"/>
      <c r="BD44" s="461"/>
      <c r="BE44" s="461"/>
      <c r="BF44" s="461"/>
      <c r="BG44" s="461"/>
      <c r="BH44" s="461"/>
      <c r="BI44" s="461"/>
      <c r="BJ44" s="461"/>
      <c r="BK44" s="461"/>
      <c r="BL44" s="461"/>
      <c r="BM44" s="461"/>
      <c r="BN44" s="461"/>
      <c r="BO44" s="461"/>
      <c r="BP44" s="461"/>
      <c r="BQ44" s="461"/>
      <c r="BR44" s="461"/>
      <c r="BS44" s="461"/>
      <c r="BT44" s="461"/>
      <c r="BU44" s="461"/>
      <c r="BV44" s="461"/>
      <c r="BW44" s="461"/>
      <c r="BX44" s="462"/>
      <c r="BY44" s="462"/>
      <c r="BZ44" s="462"/>
      <c r="CA44" s="462"/>
      <c r="CB44" s="462"/>
      <c r="CC44" s="462"/>
      <c r="CD44" s="462"/>
      <c r="CE44" s="462"/>
      <c r="CF44" s="430"/>
    </row>
    <row r="45" spans="1:84" s="421" customFormat="1">
      <c r="A45" s="460"/>
      <c r="B45" s="69" t="s">
        <v>534</v>
      </c>
      <c r="C45" s="418"/>
      <c r="D45" s="458">
        <v>0</v>
      </c>
      <c r="E45" s="458">
        <v>0</v>
      </c>
      <c r="F45" s="458">
        <v>0</v>
      </c>
      <c r="G45" s="458">
        <v>0</v>
      </c>
      <c r="H45" s="458">
        <v>0</v>
      </c>
      <c r="I45" s="458">
        <v>0</v>
      </c>
      <c r="J45" s="458">
        <v>0</v>
      </c>
      <c r="K45" s="458">
        <v>0</v>
      </c>
      <c r="L45" s="458">
        <v>0</v>
      </c>
      <c r="M45" s="458">
        <v>0</v>
      </c>
      <c r="N45" s="458">
        <v>0</v>
      </c>
      <c r="O45" s="458">
        <v>0</v>
      </c>
      <c r="P45" s="458">
        <v>0</v>
      </c>
      <c r="Q45" s="458">
        <v>0</v>
      </c>
      <c r="R45" s="458">
        <v>0</v>
      </c>
      <c r="S45" s="458">
        <v>0</v>
      </c>
      <c r="T45" s="458">
        <v>0</v>
      </c>
      <c r="U45" s="458">
        <v>0</v>
      </c>
      <c r="V45" s="458">
        <v>0</v>
      </c>
      <c r="W45" s="458">
        <v>0</v>
      </c>
      <c r="X45" s="458">
        <v>0</v>
      </c>
      <c r="Y45" s="458">
        <v>0</v>
      </c>
      <c r="Z45" s="458">
        <v>0</v>
      </c>
      <c r="AA45" s="458">
        <v>0</v>
      </c>
      <c r="AB45" s="458">
        <v>0</v>
      </c>
      <c r="AC45" s="458">
        <v>0</v>
      </c>
      <c r="AD45" s="458">
        <v>0</v>
      </c>
      <c r="AE45" s="458">
        <v>0</v>
      </c>
      <c r="AF45" s="458">
        <v>0</v>
      </c>
      <c r="AG45" s="458">
        <v>0</v>
      </c>
      <c r="AH45" s="458">
        <v>0</v>
      </c>
      <c r="AI45" s="458">
        <v>0</v>
      </c>
      <c r="AJ45" s="458">
        <v>0</v>
      </c>
      <c r="AK45" s="458">
        <v>0</v>
      </c>
      <c r="AL45" s="458">
        <v>0</v>
      </c>
      <c r="AM45" s="458">
        <v>0</v>
      </c>
      <c r="AN45" s="458">
        <v>0</v>
      </c>
      <c r="AO45" s="458">
        <v>0</v>
      </c>
      <c r="AP45" s="458">
        <v>0</v>
      </c>
      <c r="AQ45" s="458">
        <v>0</v>
      </c>
      <c r="AR45" s="458">
        <v>0</v>
      </c>
      <c r="AS45" s="458">
        <v>0</v>
      </c>
      <c r="AT45" s="458">
        <v>0</v>
      </c>
      <c r="AU45" s="458">
        <v>0</v>
      </c>
      <c r="AV45" s="458">
        <v>0</v>
      </c>
      <c r="AW45" s="458">
        <v>0</v>
      </c>
      <c r="AX45" s="458">
        <v>0</v>
      </c>
      <c r="AY45" s="458">
        <v>0</v>
      </c>
      <c r="AZ45" s="458">
        <v>0</v>
      </c>
      <c r="BA45" s="458">
        <v>0</v>
      </c>
      <c r="BB45" s="458">
        <v>0</v>
      </c>
      <c r="BC45" s="458">
        <v>0</v>
      </c>
      <c r="BD45" s="458">
        <v>0</v>
      </c>
      <c r="BE45" s="458">
        <v>0</v>
      </c>
      <c r="BF45" s="458">
        <v>0</v>
      </c>
      <c r="BG45" s="458">
        <v>0</v>
      </c>
      <c r="BH45" s="458">
        <v>0</v>
      </c>
      <c r="BI45" s="458">
        <v>0</v>
      </c>
      <c r="BJ45" s="458">
        <v>0</v>
      </c>
      <c r="BK45" s="458">
        <v>0</v>
      </c>
      <c r="BL45" s="458">
        <v>0</v>
      </c>
      <c r="BM45" s="458">
        <v>0</v>
      </c>
      <c r="BN45" s="458">
        <v>0</v>
      </c>
      <c r="BO45" s="458">
        <v>0</v>
      </c>
      <c r="BP45" s="458">
        <v>0</v>
      </c>
      <c r="BQ45" s="458">
        <v>0</v>
      </c>
      <c r="BR45" s="458">
        <v>0</v>
      </c>
      <c r="BS45" s="458">
        <v>0</v>
      </c>
      <c r="BT45" s="458">
        <v>0</v>
      </c>
      <c r="BU45" s="458">
        <v>17</v>
      </c>
      <c r="BV45" s="458">
        <v>51</v>
      </c>
      <c r="BW45" s="458">
        <v>56</v>
      </c>
      <c r="BX45" s="458">
        <v>60</v>
      </c>
      <c r="BY45" s="458">
        <v>64</v>
      </c>
      <c r="BZ45" s="459">
        <v>64</v>
      </c>
      <c r="CA45" s="459">
        <v>64</v>
      </c>
      <c r="CB45" s="459">
        <v>66</v>
      </c>
      <c r="CC45" s="459">
        <v>67</v>
      </c>
      <c r="CD45" s="459">
        <v>67</v>
      </c>
      <c r="CE45" s="459">
        <v>69</v>
      </c>
      <c r="CF45" s="426">
        <v>71</v>
      </c>
    </row>
    <row r="46" spans="1:84" s="421" customFormat="1">
      <c r="A46" s="476"/>
      <c r="B46" s="63" t="s">
        <v>535</v>
      </c>
      <c r="C46" s="418"/>
      <c r="D46" s="461"/>
      <c r="E46" s="461"/>
      <c r="F46" s="461"/>
      <c r="G46" s="461"/>
      <c r="H46" s="461"/>
      <c r="I46" s="461"/>
      <c r="J46" s="461"/>
      <c r="K46" s="461"/>
      <c r="L46" s="461"/>
      <c r="M46" s="461"/>
      <c r="N46" s="461"/>
      <c r="O46" s="461"/>
      <c r="P46" s="461"/>
      <c r="Q46" s="461"/>
      <c r="R46" s="461"/>
      <c r="S46" s="461"/>
      <c r="T46" s="461"/>
      <c r="U46" s="461"/>
      <c r="V46" s="461"/>
      <c r="W46" s="461"/>
      <c r="X46" s="461"/>
      <c r="Y46" s="461"/>
      <c r="Z46" s="461"/>
      <c r="AA46" s="461"/>
      <c r="AB46" s="461"/>
      <c r="AC46" s="461"/>
      <c r="AD46" s="461"/>
      <c r="AE46" s="461"/>
      <c r="AF46" s="461"/>
      <c r="AG46" s="461"/>
      <c r="AH46" s="461"/>
      <c r="AI46" s="461"/>
      <c r="AJ46" s="461"/>
      <c r="AK46" s="461"/>
      <c r="AL46" s="461"/>
      <c r="AM46" s="461"/>
      <c r="AN46" s="461"/>
      <c r="AO46" s="461"/>
      <c r="AP46" s="461"/>
      <c r="AQ46" s="461"/>
      <c r="AR46" s="461"/>
      <c r="AS46" s="461"/>
      <c r="AT46" s="461"/>
      <c r="AU46" s="461"/>
      <c r="AV46" s="461"/>
      <c r="AW46" s="461"/>
      <c r="AX46" s="461"/>
      <c r="AY46" s="461"/>
      <c r="AZ46" s="461"/>
      <c r="BA46" s="461"/>
      <c r="BB46" s="461"/>
      <c r="BC46" s="461"/>
      <c r="BD46" s="461"/>
      <c r="BE46" s="461"/>
      <c r="BF46" s="461"/>
      <c r="BG46" s="461"/>
      <c r="BH46" s="461"/>
      <c r="BI46" s="461"/>
      <c r="BJ46" s="461"/>
      <c r="BK46" s="461"/>
      <c r="BL46" s="461"/>
      <c r="BM46" s="461"/>
      <c r="BN46" s="461"/>
      <c r="BO46" s="461"/>
      <c r="BP46" s="461"/>
      <c r="BQ46" s="461"/>
      <c r="BR46" s="461"/>
      <c r="BS46" s="461"/>
      <c r="BT46" s="461"/>
      <c r="BU46" s="461">
        <v>3</v>
      </c>
      <c r="BV46" s="461">
        <v>7</v>
      </c>
      <c r="BW46" s="461">
        <v>8</v>
      </c>
      <c r="BX46" s="461">
        <v>10</v>
      </c>
      <c r="BY46" s="461">
        <v>11</v>
      </c>
      <c r="BZ46" s="462">
        <v>12</v>
      </c>
      <c r="CA46" s="462">
        <v>12</v>
      </c>
      <c r="CB46" s="462">
        <v>12</v>
      </c>
      <c r="CC46" s="462">
        <v>12</v>
      </c>
      <c r="CD46" s="462">
        <v>12</v>
      </c>
      <c r="CE46" s="462">
        <v>12</v>
      </c>
      <c r="CF46" s="430">
        <v>13</v>
      </c>
    </row>
    <row r="47" spans="1:84" s="421" customFormat="1">
      <c r="A47" s="476"/>
      <c r="B47" s="63" t="s">
        <v>536</v>
      </c>
      <c r="C47" s="418"/>
      <c r="D47" s="461"/>
      <c r="E47" s="461"/>
      <c r="F47" s="461"/>
      <c r="G47" s="461"/>
      <c r="H47" s="461"/>
      <c r="I47" s="461"/>
      <c r="J47" s="461"/>
      <c r="K47" s="461"/>
      <c r="L47" s="461"/>
      <c r="M47" s="461"/>
      <c r="N47" s="461"/>
      <c r="O47" s="461"/>
      <c r="P47" s="461"/>
      <c r="Q47" s="461"/>
      <c r="R47" s="461"/>
      <c r="S47" s="461"/>
      <c r="T47" s="461"/>
      <c r="U47" s="461"/>
      <c r="V47" s="461"/>
      <c r="W47" s="461"/>
      <c r="X47" s="461"/>
      <c r="Y47" s="461"/>
      <c r="Z47" s="461"/>
      <c r="AA47" s="461"/>
      <c r="AB47" s="461"/>
      <c r="AC47" s="461"/>
      <c r="AD47" s="461"/>
      <c r="AE47" s="461"/>
      <c r="AF47" s="461"/>
      <c r="AG47" s="461"/>
      <c r="AH47" s="461"/>
      <c r="AI47" s="461"/>
      <c r="AJ47" s="461"/>
      <c r="AK47" s="461"/>
      <c r="AL47" s="461"/>
      <c r="AM47" s="461"/>
      <c r="AN47" s="461"/>
      <c r="AO47" s="461"/>
      <c r="AP47" s="461"/>
      <c r="AQ47" s="461"/>
      <c r="AR47" s="461"/>
      <c r="AS47" s="461"/>
      <c r="AT47" s="461"/>
      <c r="AU47" s="461"/>
      <c r="AV47" s="461"/>
      <c r="AW47" s="461"/>
      <c r="AX47" s="461"/>
      <c r="AY47" s="461"/>
      <c r="AZ47" s="461"/>
      <c r="BA47" s="461"/>
      <c r="BB47" s="461"/>
      <c r="BC47" s="461"/>
      <c r="BD47" s="461"/>
      <c r="BE47" s="461"/>
      <c r="BF47" s="461"/>
      <c r="BG47" s="461"/>
      <c r="BH47" s="461"/>
      <c r="BI47" s="461"/>
      <c r="BJ47" s="461"/>
      <c r="BK47" s="461"/>
      <c r="BL47" s="461"/>
      <c r="BM47" s="461"/>
      <c r="BN47" s="461"/>
      <c r="BO47" s="461"/>
      <c r="BP47" s="461"/>
      <c r="BQ47" s="461"/>
      <c r="BR47" s="461"/>
      <c r="BS47" s="461"/>
      <c r="BT47" s="461"/>
      <c r="BU47" s="461">
        <v>14</v>
      </c>
      <c r="BV47" s="461">
        <v>43</v>
      </c>
      <c r="BW47" s="461">
        <v>47</v>
      </c>
      <c r="BX47" s="461">
        <v>50</v>
      </c>
      <c r="BY47" s="461">
        <v>53</v>
      </c>
      <c r="BZ47" s="462">
        <v>52</v>
      </c>
      <c r="CA47" s="462">
        <v>52</v>
      </c>
      <c r="CB47" s="462">
        <v>54</v>
      </c>
      <c r="CC47" s="462">
        <v>55</v>
      </c>
      <c r="CD47" s="462">
        <v>55</v>
      </c>
      <c r="CE47" s="462">
        <v>57</v>
      </c>
      <c r="CF47" s="430">
        <v>58</v>
      </c>
    </row>
    <row r="48" spans="1:84" s="421" customFormat="1" ht="27.75" customHeight="1" thickBot="1">
      <c r="A48" s="477"/>
      <c r="B48" s="478" t="s">
        <v>624</v>
      </c>
      <c r="C48" s="479"/>
      <c r="D48" s="480">
        <f t="shared" ref="D48:BO48" si="18">+D41-D45</f>
        <v>0</v>
      </c>
      <c r="E48" s="480">
        <f t="shared" si="18"/>
        <v>0</v>
      </c>
      <c r="F48" s="480">
        <f t="shared" si="18"/>
        <v>0</v>
      </c>
      <c r="G48" s="480">
        <f t="shared" si="18"/>
        <v>0</v>
      </c>
      <c r="H48" s="480">
        <f t="shared" si="18"/>
        <v>0</v>
      </c>
      <c r="I48" s="480">
        <f t="shared" si="18"/>
        <v>0</v>
      </c>
      <c r="J48" s="480">
        <f t="shared" si="18"/>
        <v>0</v>
      </c>
      <c r="K48" s="480">
        <f t="shared" si="18"/>
        <v>0</v>
      </c>
      <c r="L48" s="480">
        <f t="shared" si="18"/>
        <v>0</v>
      </c>
      <c r="M48" s="480">
        <f t="shared" si="18"/>
        <v>0</v>
      </c>
      <c r="N48" s="480">
        <f t="shared" si="18"/>
        <v>0</v>
      </c>
      <c r="O48" s="480">
        <f t="shared" si="18"/>
        <v>0</v>
      </c>
      <c r="P48" s="480">
        <f t="shared" si="18"/>
        <v>0</v>
      </c>
      <c r="Q48" s="480">
        <f t="shared" si="18"/>
        <v>0</v>
      </c>
      <c r="R48" s="480">
        <f t="shared" si="18"/>
        <v>0</v>
      </c>
      <c r="S48" s="480">
        <f t="shared" si="18"/>
        <v>0</v>
      </c>
      <c r="T48" s="480">
        <f t="shared" si="18"/>
        <v>0</v>
      </c>
      <c r="U48" s="480">
        <f t="shared" si="18"/>
        <v>0</v>
      </c>
      <c r="V48" s="480">
        <f t="shared" si="18"/>
        <v>0</v>
      </c>
      <c r="W48" s="480">
        <f t="shared" si="18"/>
        <v>0</v>
      </c>
      <c r="X48" s="480">
        <f t="shared" si="18"/>
        <v>0</v>
      </c>
      <c r="Y48" s="480">
        <f t="shared" si="18"/>
        <v>0</v>
      </c>
      <c r="Z48" s="480">
        <f t="shared" si="18"/>
        <v>0</v>
      </c>
      <c r="AA48" s="480">
        <f t="shared" si="18"/>
        <v>0</v>
      </c>
      <c r="AB48" s="480">
        <f t="shared" si="18"/>
        <v>0</v>
      </c>
      <c r="AC48" s="480">
        <f t="shared" si="18"/>
        <v>0</v>
      </c>
      <c r="AD48" s="480">
        <f t="shared" si="18"/>
        <v>0</v>
      </c>
      <c r="AE48" s="480">
        <f t="shared" si="18"/>
        <v>0</v>
      </c>
      <c r="AF48" s="480">
        <f t="shared" si="18"/>
        <v>0</v>
      </c>
      <c r="AG48" s="480">
        <f t="shared" si="18"/>
        <v>0</v>
      </c>
      <c r="AH48" s="480">
        <f t="shared" si="18"/>
        <v>469</v>
      </c>
      <c r="AI48" s="480">
        <f t="shared" si="18"/>
        <v>463</v>
      </c>
      <c r="AJ48" s="480">
        <f t="shared" si="18"/>
        <v>446</v>
      </c>
      <c r="AK48" s="480">
        <f t="shared" si="18"/>
        <v>429</v>
      </c>
      <c r="AL48" s="480">
        <f t="shared" si="18"/>
        <v>422</v>
      </c>
      <c r="AM48" s="480">
        <f t="shared" si="18"/>
        <v>416</v>
      </c>
      <c r="AN48" s="480">
        <f t="shared" si="18"/>
        <v>410</v>
      </c>
      <c r="AO48" s="480">
        <f t="shared" si="18"/>
        <v>394</v>
      </c>
      <c r="AP48" s="480">
        <f t="shared" si="18"/>
        <v>385</v>
      </c>
      <c r="AQ48" s="480">
        <f t="shared" si="18"/>
        <v>376</v>
      </c>
      <c r="AR48" s="480">
        <f t="shared" si="18"/>
        <v>384</v>
      </c>
      <c r="AS48" s="480">
        <f t="shared" si="18"/>
        <v>381</v>
      </c>
      <c r="AT48" s="480">
        <f t="shared" si="18"/>
        <v>362</v>
      </c>
      <c r="AU48" s="480">
        <f t="shared" si="18"/>
        <v>354</v>
      </c>
      <c r="AV48" s="480">
        <f t="shared" si="18"/>
        <v>349</v>
      </c>
      <c r="AW48" s="480">
        <f t="shared" si="18"/>
        <v>343</v>
      </c>
      <c r="AX48" s="480">
        <f t="shared" si="18"/>
        <v>332</v>
      </c>
      <c r="AY48" s="480">
        <f t="shared" si="18"/>
        <v>322</v>
      </c>
      <c r="AZ48" s="480">
        <f t="shared" si="18"/>
        <v>309</v>
      </c>
      <c r="BA48" s="480">
        <f t="shared" si="18"/>
        <v>291</v>
      </c>
      <c r="BB48" s="480">
        <f t="shared" si="18"/>
        <v>280</v>
      </c>
      <c r="BC48" s="480">
        <f t="shared" si="18"/>
        <v>270</v>
      </c>
      <c r="BD48" s="480">
        <f t="shared" si="18"/>
        <v>263</v>
      </c>
      <c r="BE48" s="480">
        <f t="shared" si="18"/>
        <v>243</v>
      </c>
      <c r="BF48" s="480">
        <f t="shared" si="18"/>
        <v>256</v>
      </c>
      <c r="BG48" s="480">
        <f t="shared" si="18"/>
        <v>230</v>
      </c>
      <c r="BH48" s="480">
        <f t="shared" si="18"/>
        <v>206</v>
      </c>
      <c r="BI48" s="480">
        <f t="shared" si="18"/>
        <v>186</v>
      </c>
      <c r="BJ48" s="480">
        <f t="shared" si="18"/>
        <v>168</v>
      </c>
      <c r="BK48" s="480">
        <f t="shared" si="18"/>
        <v>148</v>
      </c>
      <c r="BL48" s="480">
        <f t="shared" si="18"/>
        <v>131</v>
      </c>
      <c r="BM48" s="480">
        <f t="shared" si="18"/>
        <v>119</v>
      </c>
      <c r="BN48" s="480">
        <f t="shared" si="18"/>
        <v>112</v>
      </c>
      <c r="BO48" s="480">
        <f t="shared" si="18"/>
        <v>106</v>
      </c>
      <c r="BP48" s="480">
        <f t="shared" ref="BP48:CF48" si="19">+BP41-BP45</f>
        <v>102</v>
      </c>
      <c r="BQ48" s="480">
        <f t="shared" si="19"/>
        <v>98</v>
      </c>
      <c r="BR48" s="480">
        <f t="shared" si="19"/>
        <v>94</v>
      </c>
      <c r="BS48" s="480">
        <f t="shared" si="19"/>
        <v>93</v>
      </c>
      <c r="BT48" s="480">
        <f t="shared" si="19"/>
        <v>91</v>
      </c>
      <c r="BU48" s="480">
        <f t="shared" si="19"/>
        <v>70</v>
      </c>
      <c r="BV48" s="480">
        <f t="shared" si="19"/>
        <v>50</v>
      </c>
      <c r="BW48" s="480">
        <f t="shared" si="19"/>
        <v>46</v>
      </c>
      <c r="BX48" s="480">
        <f t="shared" si="19"/>
        <v>39</v>
      </c>
      <c r="BY48" s="480">
        <f t="shared" si="19"/>
        <v>33</v>
      </c>
      <c r="BZ48" s="480">
        <f t="shared" si="19"/>
        <v>27</v>
      </c>
      <c r="CA48" s="480">
        <f t="shared" si="19"/>
        <v>23</v>
      </c>
      <c r="CB48" s="480">
        <f t="shared" si="19"/>
        <v>20</v>
      </c>
      <c r="CC48" s="480">
        <f t="shared" si="19"/>
        <v>17</v>
      </c>
      <c r="CD48" s="480">
        <f t="shared" si="19"/>
        <v>14</v>
      </c>
      <c r="CE48" s="480">
        <f t="shared" si="19"/>
        <v>12</v>
      </c>
      <c r="CF48" s="481">
        <f t="shared" si="19"/>
        <v>9</v>
      </c>
    </row>
  </sheetData>
  <hyperlinks>
    <hyperlink ref="B1" display="Information relating to this table can be found in the 'Notes' tab" xr:uid="{3CD8AB58-DC09-47E4-8DBA-409658CE6010}"/>
    <hyperlink ref="A1" display="Contents page" xr:uid="{B19C7B17-9389-4A78-B47F-C454CA9A413D}"/>
  </hyperlink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85EF4-C347-40A2-95C6-9D7B24D5322E}">
  <dimension ref="A1:B52"/>
  <sheetViews>
    <sheetView zoomScale="85" zoomScaleNormal="85" workbookViewId="0"/>
  </sheetViews>
  <sheetFormatPr defaultColWidth="9" defaultRowHeight="15.6"/>
  <cols>
    <col min="1" max="1" width="23" style="24" bestFit="1" customWidth="1"/>
    <col min="2" max="2" width="198.28515625" style="24" customWidth="1"/>
    <col min="3" max="3" width="84.85546875" style="24" customWidth="1"/>
    <col min="4" max="16384" width="9" style="24"/>
  </cols>
  <sheetData>
    <row r="1" spans="1:2" s="15" customFormat="1" ht="15.95" thickBot="1">
      <c r="A1" s="709" t="s">
        <v>47</v>
      </c>
    </row>
    <row r="2" spans="1:2" s="15" customFormat="1">
      <c r="A2" s="16" t="s">
        <v>48</v>
      </c>
      <c r="B2" s="17" t="s">
        <v>5</v>
      </c>
    </row>
    <row r="3" spans="1:2" s="15" customFormat="1">
      <c r="A3" s="18">
        <v>2023</v>
      </c>
      <c r="B3" s="19"/>
    </row>
    <row r="4" spans="1:2" s="15" customFormat="1">
      <c r="A4" s="18"/>
      <c r="B4" s="20" t="s">
        <v>49</v>
      </c>
    </row>
    <row r="5" spans="1:2" s="15" customFormat="1" ht="212.45" customHeight="1">
      <c r="A5" s="21" t="s">
        <v>50</v>
      </c>
      <c r="B5" s="22" t="s">
        <v>51</v>
      </c>
    </row>
    <row r="6" spans="1:2" s="15" customFormat="1">
      <c r="A6" s="21"/>
      <c r="B6" s="23" t="s">
        <v>52</v>
      </c>
    </row>
    <row r="7" spans="1:2" ht="124.5" customHeight="1">
      <c r="A7" s="21" t="s">
        <v>53</v>
      </c>
      <c r="B7" s="22" t="s">
        <v>54</v>
      </c>
    </row>
    <row r="8" spans="1:2" s="15" customFormat="1" ht="90" customHeight="1">
      <c r="A8" s="21" t="s">
        <v>55</v>
      </c>
      <c r="B8" s="25" t="s">
        <v>56</v>
      </c>
    </row>
    <row r="9" spans="1:2" s="15" customFormat="1" ht="264.95" customHeight="1">
      <c r="A9" s="21" t="s">
        <v>57</v>
      </c>
      <c r="B9" s="22" t="s">
        <v>58</v>
      </c>
    </row>
    <row r="10" spans="1:2" s="15" customFormat="1" ht="74.099999999999994" customHeight="1">
      <c r="A10" s="21" t="s">
        <v>59</v>
      </c>
      <c r="B10" s="22" t="s">
        <v>60</v>
      </c>
    </row>
    <row r="11" spans="1:2" s="15" customFormat="1" ht="103.5" customHeight="1">
      <c r="A11" s="21" t="s">
        <v>61</v>
      </c>
      <c r="B11" s="22" t="s">
        <v>62</v>
      </c>
    </row>
    <row r="12" spans="1:2" s="15" customFormat="1" ht="57.6" customHeight="1">
      <c r="A12" s="21" t="s">
        <v>63</v>
      </c>
      <c r="B12" s="22" t="s">
        <v>64</v>
      </c>
    </row>
    <row r="13" spans="1:2" s="15" customFormat="1" ht="99.95" customHeight="1">
      <c r="A13" s="21" t="s">
        <v>65</v>
      </c>
      <c r="B13" s="26" t="s">
        <v>66</v>
      </c>
    </row>
    <row r="14" spans="1:2" s="15" customFormat="1" ht="102.6" customHeight="1">
      <c r="A14" s="21" t="s">
        <v>67</v>
      </c>
      <c r="B14" s="22" t="s">
        <v>68</v>
      </c>
    </row>
    <row r="15" spans="1:2" s="15" customFormat="1" ht="63.6" customHeight="1">
      <c r="A15" s="21" t="s">
        <v>69</v>
      </c>
      <c r="B15" s="27" t="s">
        <v>70</v>
      </c>
    </row>
    <row r="16" spans="1:2" s="15" customFormat="1" ht="18.75" customHeight="1">
      <c r="A16" s="21"/>
      <c r="B16" s="23" t="s">
        <v>71</v>
      </c>
    </row>
    <row r="17" spans="1:2" s="15" customFormat="1" ht="111.6" customHeight="1">
      <c r="A17" s="21" t="s">
        <v>72</v>
      </c>
      <c r="B17" s="22" t="s">
        <v>73</v>
      </c>
    </row>
    <row r="18" spans="1:2" s="15" customFormat="1" ht="408.6" customHeight="1">
      <c r="A18" s="21"/>
      <c r="B18" s="22" t="s">
        <v>74</v>
      </c>
    </row>
    <row r="19" spans="1:2" s="15" customFormat="1" ht="58.5" customHeight="1">
      <c r="A19" s="21" t="s">
        <v>75</v>
      </c>
      <c r="B19" s="22" t="s">
        <v>76</v>
      </c>
    </row>
    <row r="20" spans="1:2" s="15" customFormat="1" ht="45.95" customHeight="1">
      <c r="A20" s="21" t="s">
        <v>77</v>
      </c>
      <c r="B20" s="22" t="s">
        <v>78</v>
      </c>
    </row>
    <row r="21" spans="1:2" s="15" customFormat="1" ht="86.1" customHeight="1">
      <c r="A21" s="21" t="s">
        <v>79</v>
      </c>
      <c r="B21" s="27" t="s">
        <v>80</v>
      </c>
    </row>
    <row r="22" spans="1:2" s="15" customFormat="1" ht="229.5" customHeight="1">
      <c r="A22" s="21" t="s">
        <v>81</v>
      </c>
      <c r="B22" s="22" t="s">
        <v>82</v>
      </c>
    </row>
    <row r="23" spans="1:2" s="15" customFormat="1" ht="87.95" customHeight="1">
      <c r="A23" s="21" t="s">
        <v>83</v>
      </c>
      <c r="B23" s="22" t="s">
        <v>84</v>
      </c>
    </row>
    <row r="24" spans="1:2" s="15" customFormat="1" ht="59.1" customHeight="1">
      <c r="A24" s="21" t="s">
        <v>85</v>
      </c>
      <c r="B24" s="22" t="s">
        <v>86</v>
      </c>
    </row>
    <row r="25" spans="1:2" s="15" customFormat="1" ht="97.5" customHeight="1">
      <c r="A25" s="21" t="s">
        <v>87</v>
      </c>
      <c r="B25" s="22" t="s">
        <v>88</v>
      </c>
    </row>
    <row r="26" spans="1:2" s="15" customFormat="1" ht="56.45" customHeight="1">
      <c r="A26" s="21" t="s">
        <v>89</v>
      </c>
      <c r="B26" s="22" t="s">
        <v>90</v>
      </c>
    </row>
    <row r="27" spans="1:2" ht="60.6" customHeight="1">
      <c r="A27" s="21" t="s">
        <v>91</v>
      </c>
      <c r="B27" s="22" t="s">
        <v>92</v>
      </c>
    </row>
    <row r="28" spans="1:2" s="15" customFormat="1" ht="66.599999999999994" customHeight="1">
      <c r="A28" s="21" t="s">
        <v>93</v>
      </c>
      <c r="B28" s="22" t="s">
        <v>94</v>
      </c>
    </row>
    <row r="29" spans="1:2" s="15" customFormat="1" ht="273" customHeight="1">
      <c r="A29" s="21" t="s">
        <v>95</v>
      </c>
      <c r="B29" s="28" t="s">
        <v>96</v>
      </c>
    </row>
    <row r="30" spans="1:2" s="15" customFormat="1" ht="21" customHeight="1">
      <c r="A30" s="21"/>
      <c r="B30" s="23" t="s">
        <v>97</v>
      </c>
    </row>
    <row r="31" spans="1:2" s="15" customFormat="1" ht="139.5" customHeight="1">
      <c r="A31" s="21" t="s">
        <v>98</v>
      </c>
      <c r="B31" s="22" t="s">
        <v>99</v>
      </c>
    </row>
    <row r="32" spans="1:2" s="15" customFormat="1" ht="168" customHeight="1">
      <c r="A32" s="21" t="s">
        <v>100</v>
      </c>
      <c r="B32" s="22" t="s">
        <v>101</v>
      </c>
    </row>
    <row r="33" spans="1:2" s="15" customFormat="1" ht="68.25" customHeight="1">
      <c r="A33" s="21" t="s">
        <v>102</v>
      </c>
      <c r="B33" s="22" t="s">
        <v>103</v>
      </c>
    </row>
    <row r="34" spans="1:2" s="15" customFormat="1" ht="38.1" customHeight="1">
      <c r="A34" s="21" t="s">
        <v>104</v>
      </c>
      <c r="B34" s="22" t="s">
        <v>105</v>
      </c>
    </row>
    <row r="35" spans="1:2" s="15" customFormat="1" ht="69.75" customHeight="1">
      <c r="A35" s="21" t="s">
        <v>106</v>
      </c>
      <c r="B35" s="22" t="s">
        <v>107</v>
      </c>
    </row>
    <row r="36" spans="1:2" s="15" customFormat="1">
      <c r="A36" s="21"/>
      <c r="B36" s="29" t="s">
        <v>108</v>
      </c>
    </row>
    <row r="37" spans="1:2" s="15" customFormat="1" ht="77.099999999999994" customHeight="1">
      <c r="A37" s="21" t="s">
        <v>109</v>
      </c>
      <c r="B37" s="30" t="s">
        <v>110</v>
      </c>
    </row>
    <row r="38" spans="1:2" s="15" customFormat="1" ht="46.5">
      <c r="A38" s="21"/>
      <c r="B38" s="31" t="s">
        <v>111</v>
      </c>
    </row>
    <row r="39" spans="1:2" s="15" customFormat="1" ht="30.6" customHeight="1">
      <c r="A39" s="21"/>
      <c r="B39" s="22" t="s">
        <v>112</v>
      </c>
    </row>
    <row r="40" spans="1:2" s="15" customFormat="1">
      <c r="A40" s="21"/>
      <c r="B40" s="22" t="s">
        <v>113</v>
      </c>
    </row>
    <row r="41" spans="1:2" s="15" customFormat="1" ht="30.95">
      <c r="A41" s="21"/>
      <c r="B41" s="22" t="s">
        <v>114</v>
      </c>
    </row>
    <row r="42" spans="1:2" s="15" customFormat="1">
      <c r="A42" s="21"/>
      <c r="B42" s="27" t="s">
        <v>115</v>
      </c>
    </row>
    <row r="43" spans="1:2" s="15" customFormat="1" ht="30.95">
      <c r="A43" s="21"/>
      <c r="B43" s="22" t="s">
        <v>116</v>
      </c>
    </row>
    <row r="44" spans="1:2" s="15" customFormat="1" ht="46.5">
      <c r="A44" s="21"/>
      <c r="B44" s="22" t="s">
        <v>117</v>
      </c>
    </row>
    <row r="45" spans="1:2" s="15" customFormat="1" ht="62.1">
      <c r="A45" s="21"/>
      <c r="B45" s="22" t="s">
        <v>118</v>
      </c>
    </row>
    <row r="46" spans="1:2" s="15" customFormat="1" ht="15.95" customHeight="1">
      <c r="A46" s="21"/>
      <c r="B46" s="22" t="s">
        <v>119</v>
      </c>
    </row>
    <row r="47" spans="1:2" s="15" customFormat="1" ht="30.95">
      <c r="A47" s="21"/>
      <c r="B47" s="27" t="s">
        <v>120</v>
      </c>
    </row>
    <row r="48" spans="1:2" s="15" customFormat="1" ht="93" customHeight="1">
      <c r="A48" s="21"/>
      <c r="B48" s="27" t="s">
        <v>121</v>
      </c>
    </row>
    <row r="49" spans="1:2" s="15" customFormat="1" ht="54" customHeight="1">
      <c r="A49" s="21"/>
      <c r="B49" s="22" t="s">
        <v>122</v>
      </c>
    </row>
    <row r="50" spans="1:2" s="15" customFormat="1" ht="54" customHeight="1">
      <c r="A50" s="21"/>
      <c r="B50" s="22" t="s">
        <v>123</v>
      </c>
    </row>
    <row r="51" spans="1:2" s="15" customFormat="1" ht="47.1" thickBot="1">
      <c r="A51" s="32" t="s">
        <v>124</v>
      </c>
      <c r="B51" s="22" t="s">
        <v>125</v>
      </c>
    </row>
    <row r="52" spans="1:2">
      <c r="B52" s="33"/>
    </row>
  </sheetData>
  <hyperlinks>
    <hyperlink ref="A1" location="Contents!A1" display="Contents page" xr:uid="{7E55F7EE-C962-452A-926E-E10A377FA792}"/>
  </hyperlinks>
  <pageMargins left="0.75" right="0.75" top="1" bottom="1" header="0.5" footer="0.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1F2A2-8E91-4DED-95D8-5B9E4C0038B0}">
  <dimension ref="A1:CF23"/>
  <sheetViews>
    <sheetView zoomScale="85" zoomScaleNormal="85" workbookViewId="0">
      <pane xSplit="2" topLeftCell="BS1" activePane="topRight" state="frozen"/>
      <selection pane="topRight"/>
    </sheetView>
  </sheetViews>
  <sheetFormatPr defaultColWidth="9" defaultRowHeight="15.6"/>
  <cols>
    <col min="1" max="1" width="23" style="418" bestFit="1" customWidth="1"/>
    <col min="2" max="2" width="75.85546875" style="418" customWidth="1"/>
    <col min="3" max="3" width="25.85546875" style="418" customWidth="1"/>
    <col min="4" max="75" width="12.85546875" style="457" customWidth="1"/>
    <col min="76" max="84" width="12.85546875" style="421" customWidth="1"/>
    <col min="85" max="16384" width="9" style="421"/>
  </cols>
  <sheetData>
    <row r="1" spans="1:84" s="419" customFormat="1" ht="25.5" customHeight="1" thickBot="1">
      <c r="A1" s="34" t="s">
        <v>47</v>
      </c>
      <c r="B1" s="116" t="s">
        <v>126</v>
      </c>
      <c r="C1" s="117"/>
      <c r="D1" s="416"/>
      <c r="E1" s="416"/>
      <c r="F1" s="416"/>
      <c r="G1" s="416"/>
      <c r="H1" s="416"/>
      <c r="I1" s="416"/>
      <c r="J1" s="416"/>
      <c r="K1" s="416"/>
      <c r="L1" s="416"/>
      <c r="M1" s="416"/>
      <c r="N1" s="416"/>
      <c r="O1" s="416"/>
      <c r="P1" s="416"/>
      <c r="Q1" s="416"/>
      <c r="R1" s="416"/>
      <c r="S1" s="416"/>
      <c r="T1" s="416"/>
      <c r="U1" s="416"/>
      <c r="V1" s="416"/>
      <c r="W1" s="416"/>
      <c r="X1" s="416"/>
      <c r="Y1" s="416"/>
      <c r="Z1" s="416"/>
      <c r="AA1" s="416"/>
      <c r="AB1" s="416"/>
      <c r="AC1" s="416"/>
      <c r="AD1" s="416"/>
      <c r="AE1" s="416"/>
      <c r="AF1" s="416"/>
      <c r="AG1" s="416"/>
      <c r="AH1" s="416"/>
      <c r="AI1" s="416"/>
      <c r="AJ1" s="416"/>
      <c r="AK1" s="416"/>
      <c r="AL1" s="416"/>
      <c r="AM1" s="416"/>
      <c r="AN1" s="416"/>
      <c r="AO1" s="416"/>
      <c r="AP1" s="416"/>
      <c r="AQ1" s="416"/>
      <c r="AR1" s="416"/>
      <c r="AS1" s="416"/>
      <c r="AT1" s="416"/>
      <c r="AU1" s="416"/>
      <c r="AV1" s="416"/>
      <c r="AW1" s="416"/>
      <c r="AX1" s="416"/>
      <c r="AY1" s="416"/>
      <c r="AZ1" s="416"/>
      <c r="BA1" s="416"/>
      <c r="BB1" s="416"/>
      <c r="BC1" s="416"/>
      <c r="BD1" s="416"/>
      <c r="BE1" s="416"/>
      <c r="BF1" s="416"/>
      <c r="BG1" s="416"/>
      <c r="BH1" s="416"/>
      <c r="BI1" s="416"/>
      <c r="BJ1" s="416"/>
      <c r="BK1" s="416"/>
      <c r="BL1" s="416"/>
      <c r="BM1" s="416"/>
      <c r="BN1" s="416"/>
      <c r="BO1" s="416"/>
      <c r="BP1" s="416"/>
      <c r="BQ1" s="416"/>
      <c r="BR1" s="416"/>
      <c r="BS1" s="416"/>
      <c r="BT1" s="416"/>
      <c r="BU1" s="416"/>
      <c r="BV1" s="482"/>
      <c r="BW1" s="482"/>
      <c r="BX1" s="482"/>
    </row>
    <row r="2" spans="1:84" ht="15.75" customHeight="1">
      <c r="A2" s="37" t="s">
        <v>48</v>
      </c>
      <c r="B2" s="38" t="s">
        <v>625</v>
      </c>
      <c r="C2" s="420"/>
      <c r="D2" s="41" t="s">
        <v>190</v>
      </c>
      <c r="E2" s="41" t="s">
        <v>191</v>
      </c>
      <c r="F2" s="41" t="s">
        <v>192</v>
      </c>
      <c r="G2" s="41" t="s">
        <v>193</v>
      </c>
      <c r="H2" s="41" t="s">
        <v>194</v>
      </c>
      <c r="I2" s="41" t="s">
        <v>195</v>
      </c>
      <c r="J2" s="41" t="s">
        <v>196</v>
      </c>
      <c r="K2" s="41" t="s">
        <v>197</v>
      </c>
      <c r="L2" s="41" t="s">
        <v>198</v>
      </c>
      <c r="M2" s="41" t="s">
        <v>199</v>
      </c>
      <c r="N2" s="41" t="s">
        <v>200</v>
      </c>
      <c r="O2" s="41" t="s">
        <v>201</v>
      </c>
      <c r="P2" s="41" t="s">
        <v>202</v>
      </c>
      <c r="Q2" s="41" t="s">
        <v>203</v>
      </c>
      <c r="R2" s="41" t="s">
        <v>204</v>
      </c>
      <c r="S2" s="41" t="s">
        <v>205</v>
      </c>
      <c r="T2" s="41" t="s">
        <v>206</v>
      </c>
      <c r="U2" s="41" t="s">
        <v>207</v>
      </c>
      <c r="V2" s="41" t="s">
        <v>208</v>
      </c>
      <c r="W2" s="41" t="s">
        <v>209</v>
      </c>
      <c r="X2" s="41" t="s">
        <v>210</v>
      </c>
      <c r="Y2" s="41" t="s">
        <v>211</v>
      </c>
      <c r="Z2" s="41" t="s">
        <v>212</v>
      </c>
      <c r="AA2" s="41" t="s">
        <v>213</v>
      </c>
      <c r="AB2" s="41" t="s">
        <v>214</v>
      </c>
      <c r="AC2" s="41" t="s">
        <v>215</v>
      </c>
      <c r="AD2" s="41" t="s">
        <v>216</v>
      </c>
      <c r="AE2" s="41" t="s">
        <v>217</v>
      </c>
      <c r="AF2" s="41" t="s">
        <v>218</v>
      </c>
      <c r="AG2" s="41" t="s">
        <v>219</v>
      </c>
      <c r="AH2" s="41" t="s">
        <v>220</v>
      </c>
      <c r="AI2" s="41" t="s">
        <v>221</v>
      </c>
      <c r="AJ2" s="41" t="s">
        <v>222</v>
      </c>
      <c r="AK2" s="41" t="s">
        <v>223</v>
      </c>
      <c r="AL2" s="41" t="s">
        <v>224</v>
      </c>
      <c r="AM2" s="41" t="s">
        <v>225</v>
      </c>
      <c r="AN2" s="41" t="s">
        <v>226</v>
      </c>
      <c r="AO2" s="41" t="s">
        <v>227</v>
      </c>
      <c r="AP2" s="41" t="s">
        <v>228</v>
      </c>
      <c r="AQ2" s="41" t="s">
        <v>229</v>
      </c>
      <c r="AR2" s="41" t="s">
        <v>230</v>
      </c>
      <c r="AS2" s="41" t="s">
        <v>231</v>
      </c>
      <c r="AT2" s="41" t="s">
        <v>232</v>
      </c>
      <c r="AU2" s="41" t="s">
        <v>233</v>
      </c>
      <c r="AV2" s="41" t="s">
        <v>234</v>
      </c>
      <c r="AW2" s="41" t="s">
        <v>235</v>
      </c>
      <c r="AX2" s="41" t="s">
        <v>236</v>
      </c>
      <c r="AY2" s="41" t="s">
        <v>128</v>
      </c>
      <c r="AZ2" s="41" t="s">
        <v>129</v>
      </c>
      <c r="BA2" s="41" t="s">
        <v>130</v>
      </c>
      <c r="BB2" s="41" t="s">
        <v>131</v>
      </c>
      <c r="BC2" s="41" t="s">
        <v>132</v>
      </c>
      <c r="BD2" s="41" t="s">
        <v>133</v>
      </c>
      <c r="BE2" s="41" t="s">
        <v>134</v>
      </c>
      <c r="BF2" s="41" t="s">
        <v>135</v>
      </c>
      <c r="BG2" s="41" t="s">
        <v>136</v>
      </c>
      <c r="BH2" s="41" t="s">
        <v>137</v>
      </c>
      <c r="BI2" s="41" t="s">
        <v>138</v>
      </c>
      <c r="BJ2" s="41" t="s">
        <v>139</v>
      </c>
      <c r="BK2" s="41" t="s">
        <v>140</v>
      </c>
      <c r="BL2" s="41" t="s">
        <v>141</v>
      </c>
      <c r="BM2" s="41" t="s">
        <v>142</v>
      </c>
      <c r="BN2" s="41" t="s">
        <v>143</v>
      </c>
      <c r="BO2" s="41" t="s">
        <v>144</v>
      </c>
      <c r="BP2" s="41" t="s">
        <v>145</v>
      </c>
      <c r="BQ2" s="41" t="s">
        <v>146</v>
      </c>
      <c r="BR2" s="41" t="s">
        <v>147</v>
      </c>
      <c r="BS2" s="41" t="s">
        <v>148</v>
      </c>
      <c r="BT2" s="41" t="s">
        <v>149</v>
      </c>
      <c r="BU2" s="41" t="s">
        <v>150</v>
      </c>
      <c r="BV2" s="41" t="s">
        <v>151</v>
      </c>
      <c r="BW2" s="41" t="s">
        <v>152</v>
      </c>
      <c r="BX2" s="41" t="s">
        <v>153</v>
      </c>
      <c r="BY2" s="41" t="s">
        <v>154</v>
      </c>
      <c r="BZ2" s="41" t="s">
        <v>155</v>
      </c>
      <c r="CA2" s="41" t="s">
        <v>156</v>
      </c>
      <c r="CB2" s="41" t="s">
        <v>157</v>
      </c>
      <c r="CC2" s="41" t="s">
        <v>158</v>
      </c>
      <c r="CD2" s="41" t="s">
        <v>159</v>
      </c>
      <c r="CE2" s="41" t="s">
        <v>160</v>
      </c>
      <c r="CF2" s="42" t="s">
        <v>161</v>
      </c>
    </row>
    <row r="3" spans="1:84">
      <c r="A3" s="119">
        <v>2023</v>
      </c>
      <c r="B3" s="422" t="s">
        <v>264</v>
      </c>
      <c r="C3" s="423"/>
      <c r="D3" s="332" t="s">
        <v>163</v>
      </c>
      <c r="E3" s="332" t="s">
        <v>163</v>
      </c>
      <c r="F3" s="332" t="s">
        <v>163</v>
      </c>
      <c r="G3" s="332" t="s">
        <v>163</v>
      </c>
      <c r="H3" s="332" t="s">
        <v>163</v>
      </c>
      <c r="I3" s="332" t="s">
        <v>163</v>
      </c>
      <c r="J3" s="332" t="s">
        <v>163</v>
      </c>
      <c r="K3" s="332" t="s">
        <v>163</v>
      </c>
      <c r="L3" s="332" t="s">
        <v>163</v>
      </c>
      <c r="M3" s="332" t="s">
        <v>163</v>
      </c>
      <c r="N3" s="332" t="s">
        <v>163</v>
      </c>
      <c r="O3" s="332" t="s">
        <v>163</v>
      </c>
      <c r="P3" s="332" t="s">
        <v>163</v>
      </c>
      <c r="Q3" s="332" t="s">
        <v>163</v>
      </c>
      <c r="R3" s="332" t="s">
        <v>163</v>
      </c>
      <c r="S3" s="332" t="s">
        <v>163</v>
      </c>
      <c r="T3" s="332" t="s">
        <v>163</v>
      </c>
      <c r="U3" s="332" t="s">
        <v>163</v>
      </c>
      <c r="V3" s="332" t="s">
        <v>163</v>
      </c>
      <c r="W3" s="332" t="s">
        <v>163</v>
      </c>
      <c r="X3" s="332" t="s">
        <v>163</v>
      </c>
      <c r="Y3" s="332" t="s">
        <v>163</v>
      </c>
      <c r="Z3" s="332" t="s">
        <v>163</v>
      </c>
      <c r="AA3" s="332" t="s">
        <v>163</v>
      </c>
      <c r="AB3" s="332" t="s">
        <v>163</v>
      </c>
      <c r="AC3" s="332" t="s">
        <v>163</v>
      </c>
      <c r="AD3" s="332" t="s">
        <v>163</v>
      </c>
      <c r="AE3" s="332" t="s">
        <v>163</v>
      </c>
      <c r="AF3" s="332" t="s">
        <v>163</v>
      </c>
      <c r="AG3" s="332" t="s">
        <v>163</v>
      </c>
      <c r="AH3" s="332" t="s">
        <v>163</v>
      </c>
      <c r="AI3" s="332" t="s">
        <v>163</v>
      </c>
      <c r="AJ3" s="332" t="s">
        <v>163</v>
      </c>
      <c r="AK3" s="332" t="s">
        <v>163</v>
      </c>
      <c r="AL3" s="332" t="s">
        <v>163</v>
      </c>
      <c r="AM3" s="332" t="s">
        <v>163</v>
      </c>
      <c r="AN3" s="332" t="s">
        <v>163</v>
      </c>
      <c r="AO3" s="332" t="s">
        <v>163</v>
      </c>
      <c r="AP3" s="332" t="s">
        <v>163</v>
      </c>
      <c r="AQ3" s="332" t="s">
        <v>163</v>
      </c>
      <c r="AR3" s="332" t="s">
        <v>163</v>
      </c>
      <c r="AS3" s="332" t="s">
        <v>163</v>
      </c>
      <c r="AT3" s="332" t="s">
        <v>163</v>
      </c>
      <c r="AU3" s="332" t="s">
        <v>163</v>
      </c>
      <c r="AV3" s="332" t="s">
        <v>163</v>
      </c>
      <c r="AW3" s="332" t="s">
        <v>163</v>
      </c>
      <c r="AX3" s="332" t="s">
        <v>163</v>
      </c>
      <c r="AY3" s="332" t="s">
        <v>163</v>
      </c>
      <c r="AZ3" s="332" t="s">
        <v>163</v>
      </c>
      <c r="BA3" s="332" t="s">
        <v>163</v>
      </c>
      <c r="BB3" s="332" t="s">
        <v>163</v>
      </c>
      <c r="BC3" s="332" t="s">
        <v>163</v>
      </c>
      <c r="BD3" s="332" t="s">
        <v>163</v>
      </c>
      <c r="BE3" s="332" t="s">
        <v>163</v>
      </c>
      <c r="BF3" s="332" t="s">
        <v>163</v>
      </c>
      <c r="BG3" s="332" t="s">
        <v>163</v>
      </c>
      <c r="BH3" s="332" t="s">
        <v>163</v>
      </c>
      <c r="BI3" s="332" t="s">
        <v>163</v>
      </c>
      <c r="BJ3" s="332" t="s">
        <v>163</v>
      </c>
      <c r="BK3" s="332" t="s">
        <v>163</v>
      </c>
      <c r="BL3" s="332" t="s">
        <v>163</v>
      </c>
      <c r="BM3" s="332" t="s">
        <v>163</v>
      </c>
      <c r="BN3" s="332" t="s">
        <v>163</v>
      </c>
      <c r="BO3" s="332" t="s">
        <v>163</v>
      </c>
      <c r="BP3" s="332" t="s">
        <v>163</v>
      </c>
      <c r="BQ3" s="332" t="s">
        <v>163</v>
      </c>
      <c r="BR3" s="332" t="s">
        <v>163</v>
      </c>
      <c r="BS3" s="332" t="s">
        <v>163</v>
      </c>
      <c r="BT3" s="332" t="s">
        <v>163</v>
      </c>
      <c r="BU3" s="332" t="s">
        <v>163</v>
      </c>
      <c r="BV3" s="332" t="s">
        <v>163</v>
      </c>
      <c r="BW3" s="332" t="s">
        <v>163</v>
      </c>
      <c r="BX3" s="332" t="s">
        <v>163</v>
      </c>
      <c r="BY3" s="332" t="s">
        <v>163</v>
      </c>
      <c r="BZ3" s="332" t="s">
        <v>163</v>
      </c>
      <c r="CA3" s="332" t="s">
        <v>164</v>
      </c>
      <c r="CB3" s="332" t="s">
        <v>164</v>
      </c>
      <c r="CC3" s="332" t="s">
        <v>164</v>
      </c>
      <c r="CD3" s="332" t="s">
        <v>164</v>
      </c>
      <c r="CE3" s="332" t="s">
        <v>164</v>
      </c>
      <c r="CF3" s="333" t="s">
        <v>164</v>
      </c>
    </row>
    <row r="4" spans="1:84" s="245" customFormat="1" ht="26.25" customHeight="1">
      <c r="A4" s="97"/>
      <c r="B4" s="109" t="s">
        <v>176</v>
      </c>
      <c r="C4" s="109"/>
      <c r="D4" s="458">
        <f>SUM(D5:D6)</f>
        <v>0</v>
      </c>
      <c r="E4" s="458">
        <f t="shared" ref="E4:BP4" si="0">SUM(E5:E6)</f>
        <v>0</v>
      </c>
      <c r="F4" s="458">
        <f t="shared" si="0"/>
        <v>0</v>
      </c>
      <c r="G4" s="458">
        <f t="shared" si="0"/>
        <v>0</v>
      </c>
      <c r="H4" s="458">
        <f t="shared" si="0"/>
        <v>0</v>
      </c>
      <c r="I4" s="458">
        <f t="shared" si="0"/>
        <v>0</v>
      </c>
      <c r="J4" s="458">
        <f t="shared" si="0"/>
        <v>0</v>
      </c>
      <c r="K4" s="458">
        <f t="shared" si="0"/>
        <v>0</v>
      </c>
      <c r="L4" s="458">
        <f t="shared" si="0"/>
        <v>0</v>
      </c>
      <c r="M4" s="458">
        <f t="shared" si="0"/>
        <v>0</v>
      </c>
      <c r="N4" s="458">
        <f t="shared" si="0"/>
        <v>0</v>
      </c>
      <c r="O4" s="458">
        <f t="shared" si="0"/>
        <v>0</v>
      </c>
      <c r="P4" s="458">
        <f t="shared" si="0"/>
        <v>0</v>
      </c>
      <c r="Q4" s="458">
        <f t="shared" si="0"/>
        <v>0</v>
      </c>
      <c r="R4" s="458">
        <f t="shared" si="0"/>
        <v>0</v>
      </c>
      <c r="S4" s="458">
        <f t="shared" si="0"/>
        <v>0</v>
      </c>
      <c r="T4" s="458">
        <f t="shared" si="0"/>
        <v>0</v>
      </c>
      <c r="U4" s="458">
        <f t="shared" si="0"/>
        <v>0</v>
      </c>
      <c r="V4" s="458">
        <f t="shared" si="0"/>
        <v>0</v>
      </c>
      <c r="W4" s="458">
        <f t="shared" si="0"/>
        <v>0</v>
      </c>
      <c r="X4" s="458">
        <f t="shared" si="0"/>
        <v>0</v>
      </c>
      <c r="Y4" s="458">
        <f t="shared" si="0"/>
        <v>0</v>
      </c>
      <c r="Z4" s="458">
        <f t="shared" si="0"/>
        <v>0</v>
      </c>
      <c r="AA4" s="458">
        <f t="shared" si="0"/>
        <v>0</v>
      </c>
      <c r="AB4" s="458">
        <f t="shared" si="0"/>
        <v>0</v>
      </c>
      <c r="AC4" s="458">
        <f t="shared" si="0"/>
        <v>0</v>
      </c>
      <c r="AD4" s="458">
        <f t="shared" si="0"/>
        <v>0</v>
      </c>
      <c r="AE4" s="458">
        <f t="shared" si="0"/>
        <v>0</v>
      </c>
      <c r="AF4" s="458">
        <v>1.9</v>
      </c>
      <c r="AG4" s="458">
        <v>2.9</v>
      </c>
      <c r="AH4" s="458">
        <f t="shared" si="0"/>
        <v>4</v>
      </c>
      <c r="AI4" s="458">
        <f t="shared" si="0"/>
        <v>4</v>
      </c>
      <c r="AJ4" s="458">
        <f t="shared" si="0"/>
        <v>5</v>
      </c>
      <c r="AK4" s="458">
        <f t="shared" si="0"/>
        <v>6</v>
      </c>
      <c r="AL4" s="458">
        <f t="shared" si="0"/>
        <v>8</v>
      </c>
      <c r="AM4" s="458">
        <f t="shared" si="0"/>
        <v>10</v>
      </c>
      <c r="AN4" s="458">
        <f t="shared" si="0"/>
        <v>11</v>
      </c>
      <c r="AO4" s="458">
        <f t="shared" si="0"/>
        <v>13</v>
      </c>
      <c r="AP4" s="458">
        <f t="shared" si="0"/>
        <v>104</v>
      </c>
      <c r="AQ4" s="458">
        <f t="shared" si="0"/>
        <v>183.72300000000001</v>
      </c>
      <c r="AR4" s="458">
        <f t="shared" si="0"/>
        <v>173.41800000000001</v>
      </c>
      <c r="AS4" s="458">
        <f t="shared" si="0"/>
        <v>183.63200000000001</v>
      </c>
      <c r="AT4" s="458">
        <f t="shared" si="0"/>
        <v>208.02</v>
      </c>
      <c r="AU4" s="458">
        <f t="shared" si="0"/>
        <v>284.64699999999999</v>
      </c>
      <c r="AV4" s="458">
        <f t="shared" si="0"/>
        <v>345.29700000000008</v>
      </c>
      <c r="AW4" s="458">
        <f t="shared" si="0"/>
        <v>441.74999999999994</v>
      </c>
      <c r="AX4" s="458">
        <f t="shared" si="0"/>
        <v>526.322</v>
      </c>
      <c r="AY4" s="458">
        <f t="shared" si="0"/>
        <v>617.35</v>
      </c>
      <c r="AZ4" s="458">
        <f t="shared" si="0"/>
        <v>736.40099999999995</v>
      </c>
      <c r="BA4" s="458">
        <f t="shared" si="0"/>
        <v>745.90700000000004</v>
      </c>
      <c r="BB4" s="458">
        <f t="shared" si="0"/>
        <v>782.37199999999996</v>
      </c>
      <c r="BC4" s="458">
        <f t="shared" si="0"/>
        <v>834.52800000000002</v>
      </c>
      <c r="BD4" s="458">
        <f t="shared" si="0"/>
        <v>867.01099999999997</v>
      </c>
      <c r="BE4" s="458">
        <f t="shared" si="0"/>
        <v>931.78101869</v>
      </c>
      <c r="BF4" s="458">
        <f t="shared" si="0"/>
        <v>993.10799999999995</v>
      </c>
      <c r="BG4" s="458">
        <f t="shared" si="0"/>
        <v>1053.6691153298639</v>
      </c>
      <c r="BH4" s="458">
        <f t="shared" si="0"/>
        <v>1096.0409999999999</v>
      </c>
      <c r="BI4" s="458">
        <f t="shared" si="0"/>
        <v>1149.1385723000005</v>
      </c>
      <c r="BJ4" s="458">
        <f t="shared" si="0"/>
        <v>1181.2635561100005</v>
      </c>
      <c r="BK4" s="458">
        <f t="shared" si="0"/>
        <v>1279.8853888127105</v>
      </c>
      <c r="BL4" s="458">
        <f t="shared" si="0"/>
        <v>1362.9964772500002</v>
      </c>
      <c r="BM4" s="458">
        <f t="shared" si="0"/>
        <v>1494.8980367000006</v>
      </c>
      <c r="BN4" s="458">
        <f t="shared" si="0"/>
        <v>1572.0826307400002</v>
      </c>
      <c r="BO4" s="458">
        <f t="shared" si="0"/>
        <v>1732.9771967700003</v>
      </c>
      <c r="BP4" s="458">
        <f t="shared" si="0"/>
        <v>1927.2231981999998</v>
      </c>
      <c r="BQ4" s="458">
        <f t="shared" ref="BQ4:CF4" si="1">SUM(BQ5:BQ6)</f>
        <v>2088.2668163797011</v>
      </c>
      <c r="BR4" s="458">
        <f t="shared" si="1"/>
        <v>2319.2115774999988</v>
      </c>
      <c r="BS4" s="458">
        <f t="shared" si="1"/>
        <v>2545.4439678199992</v>
      </c>
      <c r="BT4" s="458">
        <f t="shared" si="1"/>
        <v>2666.973573598962</v>
      </c>
      <c r="BU4" s="458">
        <f t="shared" si="1"/>
        <v>2830.0153530399994</v>
      </c>
      <c r="BV4" s="458">
        <f t="shared" si="1"/>
        <v>2885.0112320200001</v>
      </c>
      <c r="BW4" s="458">
        <f t="shared" si="1"/>
        <v>2940.7993121</v>
      </c>
      <c r="BX4" s="459">
        <f t="shared" si="1"/>
        <v>3038.5844548800001</v>
      </c>
      <c r="BY4" s="459">
        <f t="shared" si="1"/>
        <v>3074.7655140199986</v>
      </c>
      <c r="BZ4" s="459">
        <f t="shared" si="1"/>
        <v>3249.8153584199995</v>
      </c>
      <c r="CA4" s="459">
        <f t="shared" si="1"/>
        <v>3733.2569903957483</v>
      </c>
      <c r="CB4" s="459">
        <f t="shared" si="1"/>
        <v>4134.9320207321816</v>
      </c>
      <c r="CC4" s="459">
        <f t="shared" si="1"/>
        <v>4431.8086225637508</v>
      </c>
      <c r="CD4" s="459">
        <f t="shared" si="1"/>
        <v>4648.6999892910608</v>
      </c>
      <c r="CE4" s="459">
        <f t="shared" si="1"/>
        <v>4857.2457287038324</v>
      </c>
      <c r="CF4" s="426">
        <f t="shared" si="1"/>
        <v>4957.7816427214057</v>
      </c>
    </row>
    <row r="5" spans="1:84">
      <c r="B5" s="63" t="s">
        <v>458</v>
      </c>
      <c r="C5" s="63"/>
      <c r="D5" s="461">
        <v>0</v>
      </c>
      <c r="E5" s="461">
        <v>0</v>
      </c>
      <c r="F5" s="461">
        <v>0</v>
      </c>
      <c r="G5" s="461">
        <v>0</v>
      </c>
      <c r="H5" s="461">
        <v>0</v>
      </c>
      <c r="I5" s="461">
        <v>0</v>
      </c>
      <c r="J5" s="461">
        <v>0</v>
      </c>
      <c r="K5" s="461">
        <v>0</v>
      </c>
      <c r="L5" s="461">
        <v>0</v>
      </c>
      <c r="M5" s="461">
        <v>0</v>
      </c>
      <c r="N5" s="461">
        <v>0</v>
      </c>
      <c r="O5" s="461">
        <v>0</v>
      </c>
      <c r="P5" s="461">
        <v>0</v>
      </c>
      <c r="Q5" s="461">
        <v>0</v>
      </c>
      <c r="R5" s="461">
        <v>0</v>
      </c>
      <c r="S5" s="461">
        <v>0</v>
      </c>
      <c r="T5" s="461">
        <v>0</v>
      </c>
      <c r="U5" s="461">
        <v>0</v>
      </c>
      <c r="V5" s="461">
        <v>0</v>
      </c>
      <c r="W5" s="461">
        <v>0</v>
      </c>
      <c r="X5" s="461">
        <v>0</v>
      </c>
      <c r="Y5" s="461">
        <v>0</v>
      </c>
      <c r="Z5" s="461">
        <v>0</v>
      </c>
      <c r="AA5" s="461">
        <v>0</v>
      </c>
      <c r="AB5" s="461">
        <v>0</v>
      </c>
      <c r="AC5" s="461">
        <v>0</v>
      </c>
      <c r="AD5" s="461">
        <v>0</v>
      </c>
      <c r="AE5" s="461">
        <v>0</v>
      </c>
      <c r="AF5" s="461" t="s">
        <v>521</v>
      </c>
      <c r="AG5" s="461" t="s">
        <v>521</v>
      </c>
      <c r="AH5" s="461">
        <v>4</v>
      </c>
      <c r="AI5" s="461">
        <v>4</v>
      </c>
      <c r="AJ5" s="461">
        <v>5</v>
      </c>
      <c r="AK5" s="461">
        <v>6</v>
      </c>
      <c r="AL5" s="461">
        <v>8</v>
      </c>
      <c r="AM5" s="461">
        <v>10</v>
      </c>
      <c r="AN5" s="461">
        <v>11</v>
      </c>
      <c r="AO5" s="461">
        <v>13</v>
      </c>
      <c r="AP5" s="461">
        <v>104</v>
      </c>
      <c r="AQ5" s="461">
        <v>183.72300000000001</v>
      </c>
      <c r="AR5" s="461">
        <v>173.41800000000001</v>
      </c>
      <c r="AS5" s="461">
        <v>183.63200000000001</v>
      </c>
      <c r="AT5" s="461">
        <v>208.02</v>
      </c>
      <c r="AU5" s="461">
        <v>269.96832117263904</v>
      </c>
      <c r="AV5" s="461">
        <v>327.97337600551521</v>
      </c>
      <c r="AW5" s="461">
        <v>419.73289899962754</v>
      </c>
      <c r="AX5" s="461">
        <v>500.04761254962028</v>
      </c>
      <c r="AY5" s="461">
        <v>586.19055781453687</v>
      </c>
      <c r="AZ5" s="461">
        <v>699.84472339379818</v>
      </c>
      <c r="BA5" s="461">
        <v>709.21133412100005</v>
      </c>
      <c r="BB5" s="461">
        <v>743.95880802719989</v>
      </c>
      <c r="BC5" s="461">
        <v>796.16035103942988</v>
      </c>
      <c r="BD5" s="461">
        <v>809.72477850657356</v>
      </c>
      <c r="BE5" s="461">
        <v>870.53092037570082</v>
      </c>
      <c r="BF5" s="461">
        <v>947.298</v>
      </c>
      <c r="BG5" s="461">
        <v>1017.4757964240732</v>
      </c>
      <c r="BH5" s="461">
        <v>1057.6289999999999</v>
      </c>
      <c r="BI5" s="461">
        <v>1113.5155272727516</v>
      </c>
      <c r="BJ5" s="461">
        <v>1142.0356692484781</v>
      </c>
      <c r="BK5" s="461">
        <v>1235.597033053456</v>
      </c>
      <c r="BL5" s="461">
        <v>1316.2793594178083</v>
      </c>
      <c r="BM5" s="461">
        <v>1446.1896739375136</v>
      </c>
      <c r="BN5" s="461">
        <v>1526.3989427992453</v>
      </c>
      <c r="BO5" s="461">
        <v>1691.4195913635774</v>
      </c>
      <c r="BP5" s="461">
        <v>1882.2267307552024</v>
      </c>
      <c r="BQ5" s="461">
        <v>2041.8053091705644</v>
      </c>
      <c r="BR5" s="461">
        <v>2274.4593787053836</v>
      </c>
      <c r="BS5" s="461">
        <v>2503.5602726161615</v>
      </c>
      <c r="BT5" s="461">
        <v>2626.7182223174623</v>
      </c>
      <c r="BU5" s="461">
        <v>2791.2308667358793</v>
      </c>
      <c r="BV5" s="461">
        <v>2855.414544307062</v>
      </c>
      <c r="BW5" s="461">
        <v>2913.4681466665279</v>
      </c>
      <c r="BX5" s="462">
        <v>3011.148786525986</v>
      </c>
      <c r="BY5" s="462">
        <v>3044.3763376680536</v>
      </c>
      <c r="BZ5" s="462">
        <v>3219.2465652835781</v>
      </c>
      <c r="CA5" s="462">
        <v>3698.852337186408</v>
      </c>
      <c r="CB5" s="462">
        <v>4095.5032706277216</v>
      </c>
      <c r="CC5" s="462">
        <v>4388.8307759898717</v>
      </c>
      <c r="CD5" s="462">
        <v>4606.1763675613602</v>
      </c>
      <c r="CE5" s="462">
        <v>4817.7100052855676</v>
      </c>
      <c r="CF5" s="430">
        <v>4915.7643710079437</v>
      </c>
    </row>
    <row r="6" spans="1:84">
      <c r="B6" s="63" t="s">
        <v>457</v>
      </c>
      <c r="C6" s="63"/>
      <c r="D6" s="461">
        <v>0</v>
      </c>
      <c r="E6" s="461">
        <v>0</v>
      </c>
      <c r="F6" s="461">
        <v>0</v>
      </c>
      <c r="G6" s="461">
        <v>0</v>
      </c>
      <c r="H6" s="461">
        <v>0</v>
      </c>
      <c r="I6" s="461">
        <v>0</v>
      </c>
      <c r="J6" s="461">
        <v>0</v>
      </c>
      <c r="K6" s="461">
        <v>0</v>
      </c>
      <c r="L6" s="461">
        <v>0</v>
      </c>
      <c r="M6" s="461">
        <v>0</v>
      </c>
      <c r="N6" s="461">
        <v>0</v>
      </c>
      <c r="O6" s="461">
        <v>0</v>
      </c>
      <c r="P6" s="461">
        <v>0</v>
      </c>
      <c r="Q6" s="461">
        <v>0</v>
      </c>
      <c r="R6" s="461">
        <v>0</v>
      </c>
      <c r="S6" s="461">
        <v>0</v>
      </c>
      <c r="T6" s="461">
        <v>0</v>
      </c>
      <c r="U6" s="461">
        <v>0</v>
      </c>
      <c r="V6" s="461">
        <v>0</v>
      </c>
      <c r="W6" s="461">
        <v>0</v>
      </c>
      <c r="X6" s="461">
        <v>0</v>
      </c>
      <c r="Y6" s="461">
        <v>0</v>
      </c>
      <c r="Z6" s="461">
        <v>0</v>
      </c>
      <c r="AA6" s="461">
        <v>0</v>
      </c>
      <c r="AB6" s="461">
        <v>0</v>
      </c>
      <c r="AC6" s="461">
        <v>0</v>
      </c>
      <c r="AD6" s="461">
        <v>0</v>
      </c>
      <c r="AE6" s="461">
        <v>0</v>
      </c>
      <c r="AF6" s="461" t="s">
        <v>521</v>
      </c>
      <c r="AG6" s="461" t="s">
        <v>521</v>
      </c>
      <c r="AH6" s="461">
        <v>0</v>
      </c>
      <c r="AI6" s="461">
        <v>0</v>
      </c>
      <c r="AJ6" s="461">
        <v>0</v>
      </c>
      <c r="AK6" s="461">
        <v>0</v>
      </c>
      <c r="AL6" s="461">
        <v>0</v>
      </c>
      <c r="AM6" s="461">
        <v>0</v>
      </c>
      <c r="AN6" s="461">
        <v>0</v>
      </c>
      <c r="AO6" s="461">
        <v>0</v>
      </c>
      <c r="AP6" s="461">
        <v>0</v>
      </c>
      <c r="AQ6" s="461">
        <v>0</v>
      </c>
      <c r="AR6" s="461">
        <v>0</v>
      </c>
      <c r="AS6" s="461">
        <v>0</v>
      </c>
      <c r="AT6" s="461">
        <v>0</v>
      </c>
      <c r="AU6" s="461">
        <v>14.67867882736096</v>
      </c>
      <c r="AV6" s="461">
        <v>17.32362399448489</v>
      </c>
      <c r="AW6" s="461">
        <v>22.017101000372413</v>
      </c>
      <c r="AX6" s="461">
        <v>26.274387450379745</v>
      </c>
      <c r="AY6" s="461">
        <v>31.159442185463192</v>
      </c>
      <c r="AZ6" s="461">
        <v>36.556276606201791</v>
      </c>
      <c r="BA6" s="461">
        <v>36.695665879000003</v>
      </c>
      <c r="BB6" s="461">
        <v>38.413191972800014</v>
      </c>
      <c r="BC6" s="461">
        <v>38.367648960570129</v>
      </c>
      <c r="BD6" s="461">
        <v>57.286221493426368</v>
      </c>
      <c r="BE6" s="461">
        <v>61.250098314299194</v>
      </c>
      <c r="BF6" s="461">
        <v>45.81</v>
      </c>
      <c r="BG6" s="461">
        <v>36.193318905790619</v>
      </c>
      <c r="BH6" s="461">
        <v>38.411999999999999</v>
      </c>
      <c r="BI6" s="461">
        <v>35.623045027248956</v>
      </c>
      <c r="BJ6" s="461">
        <v>39.227886861522336</v>
      </c>
      <c r="BK6" s="461">
        <v>44.288355759254614</v>
      </c>
      <c r="BL6" s="461">
        <v>46.717117832191811</v>
      </c>
      <c r="BM6" s="461">
        <v>48.708362762486907</v>
      </c>
      <c r="BN6" s="461">
        <v>45.683687940754801</v>
      </c>
      <c r="BO6" s="461">
        <v>41.557605406422965</v>
      </c>
      <c r="BP6" s="461">
        <v>44.996467444797425</v>
      </c>
      <c r="BQ6" s="461">
        <v>46.46150720913667</v>
      </c>
      <c r="BR6" s="461">
        <v>44.752198794615161</v>
      </c>
      <c r="BS6" s="461">
        <v>41.883695203837881</v>
      </c>
      <c r="BT6" s="461">
        <v>40.255351281499983</v>
      </c>
      <c r="BU6" s="461">
        <v>38.784486304119874</v>
      </c>
      <c r="BV6" s="461">
        <v>29.596687712938138</v>
      </c>
      <c r="BW6" s="461">
        <v>27.33116543347186</v>
      </c>
      <c r="BX6" s="462">
        <v>27.435668354013981</v>
      </c>
      <c r="BY6" s="462">
        <v>30.389176351945153</v>
      </c>
      <c r="BZ6" s="462">
        <v>30.568793136421611</v>
      </c>
      <c r="CA6" s="462">
        <v>34.404653209340395</v>
      </c>
      <c r="CB6" s="462">
        <v>39.428750104459802</v>
      </c>
      <c r="CC6" s="462">
        <v>42.977846573878942</v>
      </c>
      <c r="CD6" s="462">
        <v>42.523621729700906</v>
      </c>
      <c r="CE6" s="462">
        <v>39.535723418264972</v>
      </c>
      <c r="CF6" s="430">
        <v>42.017271713461653</v>
      </c>
    </row>
    <row r="7" spans="1:84" s="419" customFormat="1" ht="35.25" customHeight="1" thickBot="1">
      <c r="B7" s="483" t="s">
        <v>626</v>
      </c>
      <c r="C7" s="484"/>
      <c r="D7" s="485">
        <v>0</v>
      </c>
      <c r="E7" s="485">
        <v>0</v>
      </c>
      <c r="F7" s="485">
        <v>0</v>
      </c>
      <c r="G7" s="485">
        <v>0</v>
      </c>
      <c r="H7" s="485">
        <v>0</v>
      </c>
      <c r="I7" s="485">
        <v>0</v>
      </c>
      <c r="J7" s="485">
        <v>0</v>
      </c>
      <c r="K7" s="485">
        <v>0</v>
      </c>
      <c r="L7" s="485">
        <v>0</v>
      </c>
      <c r="M7" s="485">
        <v>0</v>
      </c>
      <c r="N7" s="485">
        <v>0</v>
      </c>
      <c r="O7" s="485">
        <v>0</v>
      </c>
      <c r="P7" s="485">
        <v>0</v>
      </c>
      <c r="Q7" s="485">
        <v>0</v>
      </c>
      <c r="R7" s="485">
        <v>0</v>
      </c>
      <c r="S7" s="485">
        <v>0</v>
      </c>
      <c r="T7" s="485">
        <v>0</v>
      </c>
      <c r="U7" s="485">
        <v>0</v>
      </c>
      <c r="V7" s="485">
        <v>0</v>
      </c>
      <c r="W7" s="485">
        <v>0</v>
      </c>
      <c r="X7" s="485">
        <v>0</v>
      </c>
      <c r="Y7" s="485">
        <v>0</v>
      </c>
      <c r="Z7" s="485">
        <v>0</v>
      </c>
      <c r="AA7" s="485">
        <v>0</v>
      </c>
      <c r="AB7" s="485">
        <v>0</v>
      </c>
      <c r="AC7" s="485">
        <v>0</v>
      </c>
      <c r="AD7" s="485">
        <v>0</v>
      </c>
      <c r="AE7" s="485">
        <v>0</v>
      </c>
      <c r="AF7" s="485" t="s">
        <v>521</v>
      </c>
      <c r="AG7" s="485" t="s">
        <v>521</v>
      </c>
      <c r="AH7" s="485" t="s">
        <v>521</v>
      </c>
      <c r="AI7" s="485" t="s">
        <v>521</v>
      </c>
      <c r="AJ7" s="485" t="s">
        <v>521</v>
      </c>
      <c r="AK7" s="485" t="s">
        <v>521</v>
      </c>
      <c r="AL7" s="485" t="s">
        <v>521</v>
      </c>
      <c r="AM7" s="485" t="s">
        <v>521</v>
      </c>
      <c r="AN7" s="485" t="s">
        <v>521</v>
      </c>
      <c r="AO7" s="485" t="s">
        <v>521</v>
      </c>
      <c r="AP7" s="485" t="s">
        <v>521</v>
      </c>
      <c r="AQ7" s="485" t="s">
        <v>521</v>
      </c>
      <c r="AR7" s="485" t="s">
        <v>521</v>
      </c>
      <c r="AS7" s="485" t="s">
        <v>521</v>
      </c>
      <c r="AT7" s="485" t="s">
        <v>521</v>
      </c>
      <c r="AU7" s="485" t="s">
        <v>521</v>
      </c>
      <c r="AV7" s="485" t="s">
        <v>521</v>
      </c>
      <c r="AW7" s="485" t="s">
        <v>521</v>
      </c>
      <c r="AX7" s="485" t="s">
        <v>521</v>
      </c>
      <c r="AY7" s="485" t="s">
        <v>521</v>
      </c>
      <c r="AZ7" s="485" t="s">
        <v>521</v>
      </c>
      <c r="BA7" s="485" t="s">
        <v>521</v>
      </c>
      <c r="BB7" s="485" t="s">
        <v>521</v>
      </c>
      <c r="BC7" s="485" t="s">
        <v>521</v>
      </c>
      <c r="BD7" s="485" t="s">
        <v>521</v>
      </c>
      <c r="BE7" s="485">
        <v>1.3540926892315711E-2</v>
      </c>
      <c r="BF7" s="485">
        <v>2.1977966900388161E-2</v>
      </c>
      <c r="BG7" s="485">
        <v>0.2155242747099195</v>
      </c>
      <c r="BH7" s="485">
        <v>0.20291748990917122</v>
      </c>
      <c r="BI7" s="485">
        <v>0.23287380703620139</v>
      </c>
      <c r="BJ7" s="485">
        <v>0.26961032804237534</v>
      </c>
      <c r="BK7" s="485">
        <v>0.49867797332341446</v>
      </c>
      <c r="BL7" s="485">
        <v>0.29094543864759853</v>
      </c>
      <c r="BM7" s="485">
        <v>0.38429314039836332</v>
      </c>
      <c r="BN7" s="485">
        <v>0.45292188988213572</v>
      </c>
      <c r="BO7" s="485">
        <v>0.59714108918121755</v>
      </c>
      <c r="BP7" s="485">
        <v>0.81735531188868504</v>
      </c>
      <c r="BQ7" s="485">
        <v>1.0010264415926948</v>
      </c>
      <c r="BR7" s="485">
        <v>1.1379327421129755</v>
      </c>
      <c r="BS7" s="485">
        <v>1.24893479417634</v>
      </c>
      <c r="BT7" s="485">
        <v>1.3085639021428659</v>
      </c>
      <c r="BU7" s="485">
        <v>1.3885611654189969</v>
      </c>
      <c r="BV7" s="485">
        <v>1.6374587138644847</v>
      </c>
      <c r="BW7" s="485">
        <v>2.1295017682079083</v>
      </c>
      <c r="BX7" s="485">
        <v>2.4039912675934065</v>
      </c>
      <c r="BY7" s="485">
        <v>2.5889225438796375</v>
      </c>
      <c r="BZ7" s="485">
        <v>2.4080711163920778</v>
      </c>
      <c r="CA7" s="485">
        <v>2.7662951082277996</v>
      </c>
      <c r="CB7" s="485">
        <v>3.0639311066001325</v>
      </c>
      <c r="CC7" s="485">
        <v>3.283912825915658</v>
      </c>
      <c r="CD7" s="485">
        <v>3.4446265213130376</v>
      </c>
      <c r="CE7" s="485">
        <v>3.5991562148925156</v>
      </c>
      <c r="CF7" s="486">
        <v>3.6736520258863745</v>
      </c>
    </row>
    <row r="8" spans="1:84" ht="26.25" customHeight="1">
      <c r="A8" s="468"/>
      <c r="B8" s="109" t="s">
        <v>625</v>
      </c>
      <c r="D8" s="41" t="s">
        <v>190</v>
      </c>
      <c r="E8" s="41" t="s">
        <v>191</v>
      </c>
      <c r="F8" s="41" t="s">
        <v>192</v>
      </c>
      <c r="G8" s="41" t="s">
        <v>193</v>
      </c>
      <c r="H8" s="41" t="s">
        <v>194</v>
      </c>
      <c r="I8" s="41" t="s">
        <v>195</v>
      </c>
      <c r="J8" s="41" t="s">
        <v>196</v>
      </c>
      <c r="K8" s="41" t="s">
        <v>197</v>
      </c>
      <c r="L8" s="41" t="s">
        <v>198</v>
      </c>
      <c r="M8" s="41" t="s">
        <v>199</v>
      </c>
      <c r="N8" s="41" t="s">
        <v>200</v>
      </c>
      <c r="O8" s="41" t="s">
        <v>201</v>
      </c>
      <c r="P8" s="41" t="s">
        <v>202</v>
      </c>
      <c r="Q8" s="41" t="s">
        <v>203</v>
      </c>
      <c r="R8" s="41" t="s">
        <v>204</v>
      </c>
      <c r="S8" s="41" t="s">
        <v>205</v>
      </c>
      <c r="T8" s="41" t="s">
        <v>206</v>
      </c>
      <c r="U8" s="41" t="s">
        <v>207</v>
      </c>
      <c r="V8" s="41" t="s">
        <v>208</v>
      </c>
      <c r="W8" s="41" t="s">
        <v>209</v>
      </c>
      <c r="X8" s="41" t="s">
        <v>210</v>
      </c>
      <c r="Y8" s="41" t="s">
        <v>211</v>
      </c>
      <c r="Z8" s="41" t="s">
        <v>212</v>
      </c>
      <c r="AA8" s="41" t="s">
        <v>213</v>
      </c>
      <c r="AB8" s="41" t="s">
        <v>214</v>
      </c>
      <c r="AC8" s="41" t="s">
        <v>215</v>
      </c>
      <c r="AD8" s="41" t="s">
        <v>216</v>
      </c>
      <c r="AE8" s="41" t="s">
        <v>217</v>
      </c>
      <c r="AF8" s="41" t="s">
        <v>218</v>
      </c>
      <c r="AG8" s="41" t="s">
        <v>219</v>
      </c>
      <c r="AH8" s="41" t="s">
        <v>220</v>
      </c>
      <c r="AI8" s="41" t="s">
        <v>221</v>
      </c>
      <c r="AJ8" s="41" t="s">
        <v>222</v>
      </c>
      <c r="AK8" s="41" t="s">
        <v>223</v>
      </c>
      <c r="AL8" s="41" t="s">
        <v>224</v>
      </c>
      <c r="AM8" s="41" t="s">
        <v>225</v>
      </c>
      <c r="AN8" s="41" t="s">
        <v>226</v>
      </c>
      <c r="AO8" s="41" t="s">
        <v>227</v>
      </c>
      <c r="AP8" s="41" t="s">
        <v>228</v>
      </c>
      <c r="AQ8" s="41" t="s">
        <v>229</v>
      </c>
      <c r="AR8" s="41" t="s">
        <v>230</v>
      </c>
      <c r="AS8" s="41" t="s">
        <v>231</v>
      </c>
      <c r="AT8" s="41" t="s">
        <v>232</v>
      </c>
      <c r="AU8" s="41" t="s">
        <v>233</v>
      </c>
      <c r="AV8" s="41" t="s">
        <v>234</v>
      </c>
      <c r="AW8" s="41" t="s">
        <v>235</v>
      </c>
      <c r="AX8" s="41" t="s">
        <v>236</v>
      </c>
      <c r="AY8" s="41" t="s">
        <v>128</v>
      </c>
      <c r="AZ8" s="41" t="s">
        <v>129</v>
      </c>
      <c r="BA8" s="41" t="s">
        <v>130</v>
      </c>
      <c r="BB8" s="41" t="s">
        <v>131</v>
      </c>
      <c r="BC8" s="41" t="s">
        <v>132</v>
      </c>
      <c r="BD8" s="41" t="s">
        <v>133</v>
      </c>
      <c r="BE8" s="41" t="s">
        <v>134</v>
      </c>
      <c r="BF8" s="41" t="s">
        <v>135</v>
      </c>
      <c r="BG8" s="41" t="s">
        <v>136</v>
      </c>
      <c r="BH8" s="41" t="s">
        <v>137</v>
      </c>
      <c r="BI8" s="41" t="s">
        <v>138</v>
      </c>
      <c r="BJ8" s="41" t="s">
        <v>139</v>
      </c>
      <c r="BK8" s="41" t="s">
        <v>140</v>
      </c>
      <c r="BL8" s="41" t="s">
        <v>141</v>
      </c>
      <c r="BM8" s="41" t="s">
        <v>142</v>
      </c>
      <c r="BN8" s="41" t="s">
        <v>143</v>
      </c>
      <c r="BO8" s="41" t="s">
        <v>144</v>
      </c>
      <c r="BP8" s="41" t="s">
        <v>145</v>
      </c>
      <c r="BQ8" s="41" t="s">
        <v>146</v>
      </c>
      <c r="BR8" s="41" t="s">
        <v>147</v>
      </c>
      <c r="BS8" s="41" t="s">
        <v>148</v>
      </c>
      <c r="BT8" s="41" t="s">
        <v>149</v>
      </c>
      <c r="BU8" s="41" t="s">
        <v>150</v>
      </c>
      <c r="BV8" s="41" t="s">
        <v>151</v>
      </c>
      <c r="BW8" s="41" t="s">
        <v>152</v>
      </c>
      <c r="BX8" s="41" t="s">
        <v>153</v>
      </c>
      <c r="BY8" s="41" t="s">
        <v>154</v>
      </c>
      <c r="BZ8" s="41" t="s">
        <v>155</v>
      </c>
      <c r="CA8" s="41" t="s">
        <v>156</v>
      </c>
      <c r="CB8" s="41" t="s">
        <v>157</v>
      </c>
      <c r="CC8" s="41" t="s">
        <v>158</v>
      </c>
      <c r="CD8" s="41" t="s">
        <v>159</v>
      </c>
      <c r="CE8" s="41" t="s">
        <v>160</v>
      </c>
      <c r="CF8" s="42" t="s">
        <v>161</v>
      </c>
    </row>
    <row r="9" spans="1:84">
      <c r="A9" s="468"/>
      <c r="B9" s="446" t="s">
        <v>351</v>
      </c>
      <c r="C9" s="469"/>
      <c r="D9" s="332" t="s">
        <v>163</v>
      </c>
      <c r="E9" s="332" t="s">
        <v>163</v>
      </c>
      <c r="F9" s="332" t="s">
        <v>163</v>
      </c>
      <c r="G9" s="332" t="s">
        <v>163</v>
      </c>
      <c r="H9" s="332" t="s">
        <v>163</v>
      </c>
      <c r="I9" s="332" t="s">
        <v>163</v>
      </c>
      <c r="J9" s="332" t="s">
        <v>163</v>
      </c>
      <c r="K9" s="332" t="s">
        <v>163</v>
      </c>
      <c r="L9" s="332" t="s">
        <v>163</v>
      </c>
      <c r="M9" s="332" t="s">
        <v>163</v>
      </c>
      <c r="N9" s="332" t="s">
        <v>163</v>
      </c>
      <c r="O9" s="332" t="s">
        <v>163</v>
      </c>
      <c r="P9" s="332" t="s">
        <v>163</v>
      </c>
      <c r="Q9" s="332" t="s">
        <v>163</v>
      </c>
      <c r="R9" s="332" t="s">
        <v>163</v>
      </c>
      <c r="S9" s="332" t="s">
        <v>163</v>
      </c>
      <c r="T9" s="332" t="s">
        <v>163</v>
      </c>
      <c r="U9" s="332" t="s">
        <v>163</v>
      </c>
      <c r="V9" s="332" t="s">
        <v>163</v>
      </c>
      <c r="W9" s="332" t="s">
        <v>163</v>
      </c>
      <c r="X9" s="332" t="s">
        <v>163</v>
      </c>
      <c r="Y9" s="332" t="s">
        <v>163</v>
      </c>
      <c r="Z9" s="332" t="s">
        <v>163</v>
      </c>
      <c r="AA9" s="332" t="s">
        <v>163</v>
      </c>
      <c r="AB9" s="332" t="s">
        <v>163</v>
      </c>
      <c r="AC9" s="332" t="s">
        <v>163</v>
      </c>
      <c r="AD9" s="332" t="s">
        <v>163</v>
      </c>
      <c r="AE9" s="332" t="s">
        <v>163</v>
      </c>
      <c r="AF9" s="332" t="s">
        <v>163</v>
      </c>
      <c r="AG9" s="332" t="s">
        <v>163</v>
      </c>
      <c r="AH9" s="332" t="s">
        <v>163</v>
      </c>
      <c r="AI9" s="332" t="s">
        <v>163</v>
      </c>
      <c r="AJ9" s="332" t="s">
        <v>163</v>
      </c>
      <c r="AK9" s="332" t="s">
        <v>163</v>
      </c>
      <c r="AL9" s="332" t="s">
        <v>163</v>
      </c>
      <c r="AM9" s="332" t="s">
        <v>163</v>
      </c>
      <c r="AN9" s="332" t="s">
        <v>163</v>
      </c>
      <c r="AO9" s="332" t="s">
        <v>163</v>
      </c>
      <c r="AP9" s="332" t="s">
        <v>163</v>
      </c>
      <c r="AQ9" s="332" t="s">
        <v>163</v>
      </c>
      <c r="AR9" s="332" t="s">
        <v>163</v>
      </c>
      <c r="AS9" s="332" t="s">
        <v>163</v>
      </c>
      <c r="AT9" s="332" t="s">
        <v>163</v>
      </c>
      <c r="AU9" s="332" t="s">
        <v>163</v>
      </c>
      <c r="AV9" s="332" t="s">
        <v>163</v>
      </c>
      <c r="AW9" s="332" t="s">
        <v>163</v>
      </c>
      <c r="AX9" s="332" t="s">
        <v>163</v>
      </c>
      <c r="AY9" s="332" t="s">
        <v>163</v>
      </c>
      <c r="AZ9" s="332" t="s">
        <v>163</v>
      </c>
      <c r="BA9" s="332" t="s">
        <v>163</v>
      </c>
      <c r="BB9" s="332" t="s">
        <v>163</v>
      </c>
      <c r="BC9" s="332" t="s">
        <v>163</v>
      </c>
      <c r="BD9" s="332" t="s">
        <v>163</v>
      </c>
      <c r="BE9" s="332" t="s">
        <v>163</v>
      </c>
      <c r="BF9" s="332" t="s">
        <v>163</v>
      </c>
      <c r="BG9" s="332" t="s">
        <v>163</v>
      </c>
      <c r="BH9" s="332" t="s">
        <v>163</v>
      </c>
      <c r="BI9" s="332" t="s">
        <v>163</v>
      </c>
      <c r="BJ9" s="332" t="s">
        <v>163</v>
      </c>
      <c r="BK9" s="332" t="s">
        <v>163</v>
      </c>
      <c r="BL9" s="332" t="s">
        <v>163</v>
      </c>
      <c r="BM9" s="332" t="s">
        <v>163</v>
      </c>
      <c r="BN9" s="332" t="s">
        <v>163</v>
      </c>
      <c r="BO9" s="332" t="s">
        <v>163</v>
      </c>
      <c r="BP9" s="332" t="s">
        <v>163</v>
      </c>
      <c r="BQ9" s="332" t="s">
        <v>163</v>
      </c>
      <c r="BR9" s="332" t="s">
        <v>163</v>
      </c>
      <c r="BS9" s="332" t="s">
        <v>163</v>
      </c>
      <c r="BT9" s="332" t="s">
        <v>163</v>
      </c>
      <c r="BU9" s="332" t="s">
        <v>163</v>
      </c>
      <c r="BV9" s="332" t="s">
        <v>163</v>
      </c>
      <c r="BW9" s="332" t="s">
        <v>163</v>
      </c>
      <c r="BX9" s="332" t="s">
        <v>163</v>
      </c>
      <c r="BY9" s="332" t="s">
        <v>163</v>
      </c>
      <c r="BZ9" s="332" t="s">
        <v>163</v>
      </c>
      <c r="CA9" s="332" t="s">
        <v>164</v>
      </c>
      <c r="CB9" s="332" t="s">
        <v>164</v>
      </c>
      <c r="CC9" s="332" t="s">
        <v>164</v>
      </c>
      <c r="CD9" s="332" t="s">
        <v>164</v>
      </c>
      <c r="CE9" s="332" t="s">
        <v>164</v>
      </c>
      <c r="CF9" s="333" t="s">
        <v>164</v>
      </c>
    </row>
    <row r="10" spans="1:84" s="245" customFormat="1" ht="26.25" customHeight="1">
      <c r="A10" s="460"/>
      <c r="B10" s="109" t="s">
        <v>176</v>
      </c>
      <c r="C10" s="109"/>
      <c r="D10" s="458">
        <v>0</v>
      </c>
      <c r="E10" s="458">
        <v>0</v>
      </c>
      <c r="F10" s="458">
        <v>0</v>
      </c>
      <c r="G10" s="458">
        <v>0</v>
      </c>
      <c r="H10" s="458">
        <v>0</v>
      </c>
      <c r="I10" s="458">
        <v>0</v>
      </c>
      <c r="J10" s="458">
        <v>0</v>
      </c>
      <c r="K10" s="458">
        <v>0</v>
      </c>
      <c r="L10" s="458">
        <v>0</v>
      </c>
      <c r="M10" s="458">
        <v>0</v>
      </c>
      <c r="N10" s="458">
        <v>0</v>
      </c>
      <c r="O10" s="458">
        <v>0</v>
      </c>
      <c r="P10" s="458">
        <v>0</v>
      </c>
      <c r="Q10" s="458">
        <v>0</v>
      </c>
      <c r="R10" s="458">
        <v>0</v>
      </c>
      <c r="S10" s="458">
        <v>0</v>
      </c>
      <c r="T10" s="458">
        <v>0</v>
      </c>
      <c r="U10" s="458">
        <v>0</v>
      </c>
      <c r="V10" s="458">
        <v>0</v>
      </c>
      <c r="W10" s="458">
        <v>0</v>
      </c>
      <c r="X10" s="458">
        <v>0</v>
      </c>
      <c r="Y10" s="458">
        <v>0</v>
      </c>
      <c r="Z10" s="458">
        <v>0</v>
      </c>
      <c r="AA10" s="458">
        <v>0</v>
      </c>
      <c r="AB10" s="458">
        <v>0</v>
      </c>
      <c r="AC10" s="458">
        <v>0</v>
      </c>
      <c r="AD10" s="458">
        <v>0</v>
      </c>
      <c r="AE10" s="458">
        <v>0</v>
      </c>
      <c r="AF10" s="458">
        <v>14.136766924104208</v>
      </c>
      <c r="AG10" s="458">
        <v>18.970721799792621</v>
      </c>
      <c r="AH10" s="458">
        <f>SUM(AH11:AH12)</f>
        <v>23.518554707149388</v>
      </c>
      <c r="AI10" s="458">
        <f t="shared" ref="AI10:CF10" si="2">SUM(AI11:AI12)</f>
        <v>20.122837694568165</v>
      </c>
      <c r="AJ10" s="458">
        <f t="shared" si="2"/>
        <v>21.121812852912971</v>
      </c>
      <c r="AK10" s="458">
        <f t="shared" si="2"/>
        <v>22.930336694725607</v>
      </c>
      <c r="AL10" s="458">
        <f t="shared" si="2"/>
        <v>28.47445529816574</v>
      </c>
      <c r="AM10" s="458">
        <f t="shared" si="2"/>
        <v>33.975383672556248</v>
      </c>
      <c r="AN10" s="458">
        <f t="shared" si="2"/>
        <v>35.310047553179011</v>
      </c>
      <c r="AO10" s="458">
        <f t="shared" si="2"/>
        <v>39.576900392945902</v>
      </c>
      <c r="AP10" s="458">
        <f t="shared" si="2"/>
        <v>304.28429694717806</v>
      </c>
      <c r="AQ10" s="458">
        <f t="shared" si="2"/>
        <v>507.94818465194174</v>
      </c>
      <c r="AR10" s="458">
        <f t="shared" si="2"/>
        <v>448.89331585375999</v>
      </c>
      <c r="AS10" s="458">
        <f t="shared" si="2"/>
        <v>439.83209993821026</v>
      </c>
      <c r="AT10" s="458">
        <f t="shared" si="2"/>
        <v>459.64614099600499</v>
      </c>
      <c r="AU10" s="458">
        <f t="shared" si="2"/>
        <v>593.18767528381545</v>
      </c>
      <c r="AV10" s="458">
        <f t="shared" si="2"/>
        <v>700.25826545004713</v>
      </c>
      <c r="AW10" s="458">
        <f t="shared" si="2"/>
        <v>871.03013891518356</v>
      </c>
      <c r="AX10" s="458">
        <f t="shared" si="2"/>
        <v>1020.9103953752863</v>
      </c>
      <c r="AY10" s="458">
        <f t="shared" si="2"/>
        <v>1160.6439467508696</v>
      </c>
      <c r="AZ10" s="458">
        <f t="shared" si="2"/>
        <v>1339.1327583063912</v>
      </c>
      <c r="BA10" s="458">
        <f t="shared" si="2"/>
        <v>1356.6494567935056</v>
      </c>
      <c r="BB10" s="458">
        <f t="shared" si="2"/>
        <v>1403.7852092216256</v>
      </c>
      <c r="BC10" s="458">
        <f t="shared" si="2"/>
        <v>1477.653191356959</v>
      </c>
      <c r="BD10" s="458">
        <f t="shared" si="2"/>
        <v>1519.6607460292048</v>
      </c>
      <c r="BE10" s="458">
        <f t="shared" si="2"/>
        <v>1605.929922529486</v>
      </c>
      <c r="BF10" s="458">
        <f t="shared" si="2"/>
        <v>1673.5961172549885</v>
      </c>
      <c r="BG10" s="458">
        <f t="shared" si="2"/>
        <v>1736.1840274831591</v>
      </c>
      <c r="BH10" s="458">
        <f t="shared" si="2"/>
        <v>1753.3527339326522</v>
      </c>
      <c r="BI10" s="458">
        <f t="shared" si="2"/>
        <v>1789.324578697232</v>
      </c>
      <c r="BJ10" s="458">
        <f t="shared" si="2"/>
        <v>1791.4387732292289</v>
      </c>
      <c r="BK10" s="458">
        <f t="shared" si="2"/>
        <v>1895.1527045529981</v>
      </c>
      <c r="BL10" s="458">
        <f t="shared" si="2"/>
        <v>1948.0681331662606</v>
      </c>
      <c r="BM10" s="458">
        <f t="shared" si="2"/>
        <v>2108.0634720973462</v>
      </c>
      <c r="BN10" s="458">
        <f t="shared" si="2"/>
        <v>2175.8982380920925</v>
      </c>
      <c r="BO10" s="458">
        <f t="shared" si="2"/>
        <v>2357.0491923808222</v>
      </c>
      <c r="BP10" s="458">
        <f t="shared" si="2"/>
        <v>2574.0010756565262</v>
      </c>
      <c r="BQ10" s="458">
        <f t="shared" si="2"/>
        <v>2736.4725047607276</v>
      </c>
      <c r="BR10" s="458">
        <f t="shared" si="2"/>
        <v>3002.5790795226844</v>
      </c>
      <c r="BS10" s="458">
        <f t="shared" si="2"/>
        <v>3271.9320260067088</v>
      </c>
      <c r="BT10" s="458">
        <f t="shared" si="2"/>
        <v>3351.9076248554643</v>
      </c>
      <c r="BU10" s="458">
        <f t="shared" si="2"/>
        <v>3501.9764201691837</v>
      </c>
      <c r="BV10" s="458">
        <f t="shared" si="2"/>
        <v>3496.2803522016106</v>
      </c>
      <c r="BW10" s="458">
        <f t="shared" si="2"/>
        <v>3481.6873051166299</v>
      </c>
      <c r="BX10" s="459">
        <f t="shared" si="2"/>
        <v>3411.6726819771475</v>
      </c>
      <c r="BY10" s="459">
        <f t="shared" si="2"/>
        <v>3480.067900203293</v>
      </c>
      <c r="BZ10" s="459">
        <f t="shared" si="2"/>
        <v>3448.0108040543546</v>
      </c>
      <c r="CA10" s="459">
        <f t="shared" si="2"/>
        <v>3733.2569903957483</v>
      </c>
      <c r="CB10" s="459">
        <f t="shared" si="2"/>
        <v>4066.7243476614653</v>
      </c>
      <c r="CC10" s="459">
        <f t="shared" si="2"/>
        <v>4285.3359502804333</v>
      </c>
      <c r="CD10" s="459">
        <f t="shared" si="2"/>
        <v>4423.2050143776996</v>
      </c>
      <c r="CE10" s="459">
        <f t="shared" si="2"/>
        <v>4541.0587926888038</v>
      </c>
      <c r="CF10" s="426">
        <f t="shared" si="2"/>
        <v>4549.4802925482218</v>
      </c>
    </row>
    <row r="11" spans="1:84">
      <c r="B11" s="63" t="s">
        <v>458</v>
      </c>
      <c r="C11" s="63"/>
      <c r="D11" s="461">
        <v>0</v>
      </c>
      <c r="E11" s="461">
        <v>0</v>
      </c>
      <c r="F11" s="461">
        <v>0</v>
      </c>
      <c r="G11" s="461">
        <v>0</v>
      </c>
      <c r="H11" s="461">
        <v>0</v>
      </c>
      <c r="I11" s="461">
        <v>0</v>
      </c>
      <c r="J11" s="461">
        <v>0</v>
      </c>
      <c r="K11" s="461">
        <v>0</v>
      </c>
      <c r="L11" s="461">
        <v>0</v>
      </c>
      <c r="M11" s="461">
        <v>0</v>
      </c>
      <c r="N11" s="461">
        <v>0</v>
      </c>
      <c r="O11" s="461">
        <v>0</v>
      </c>
      <c r="P11" s="461">
        <v>0</v>
      </c>
      <c r="Q11" s="461">
        <v>0</v>
      </c>
      <c r="R11" s="461">
        <v>0</v>
      </c>
      <c r="S11" s="461">
        <v>0</v>
      </c>
      <c r="T11" s="461">
        <v>0</v>
      </c>
      <c r="U11" s="461">
        <v>0</v>
      </c>
      <c r="V11" s="461">
        <v>0</v>
      </c>
      <c r="W11" s="461">
        <v>0</v>
      </c>
      <c r="X11" s="461">
        <v>0</v>
      </c>
      <c r="Y11" s="461">
        <v>0</v>
      </c>
      <c r="Z11" s="461">
        <v>0</v>
      </c>
      <c r="AA11" s="461">
        <v>0</v>
      </c>
      <c r="AB11" s="461">
        <v>0</v>
      </c>
      <c r="AC11" s="461">
        <v>0</v>
      </c>
      <c r="AD11" s="461">
        <v>0</v>
      </c>
      <c r="AE11" s="461">
        <v>0</v>
      </c>
      <c r="AF11" s="461" t="s">
        <v>521</v>
      </c>
      <c r="AG11" s="461" t="s">
        <v>521</v>
      </c>
      <c r="AH11" s="461">
        <v>23.518554707149388</v>
      </c>
      <c r="AI11" s="461">
        <v>20.122837694568165</v>
      </c>
      <c r="AJ11" s="461">
        <v>21.121812852912971</v>
      </c>
      <c r="AK11" s="461">
        <v>22.930336694725607</v>
      </c>
      <c r="AL11" s="461">
        <v>28.47445529816574</v>
      </c>
      <c r="AM11" s="461">
        <v>33.975383672556248</v>
      </c>
      <c r="AN11" s="461">
        <v>35.310047553179011</v>
      </c>
      <c r="AO11" s="461">
        <v>39.576900392945902</v>
      </c>
      <c r="AP11" s="461">
        <v>304.28429694717806</v>
      </c>
      <c r="AQ11" s="461">
        <v>507.94818465194174</v>
      </c>
      <c r="AR11" s="461">
        <v>448.89331585375999</v>
      </c>
      <c r="AS11" s="461">
        <v>439.83209993821026</v>
      </c>
      <c r="AT11" s="461">
        <v>459.64614099600499</v>
      </c>
      <c r="AU11" s="461">
        <v>562.59816838635993</v>
      </c>
      <c r="AV11" s="461">
        <v>665.12615920618521</v>
      </c>
      <c r="AW11" s="461">
        <v>827.61744272307487</v>
      </c>
      <c r="AX11" s="461">
        <v>969.94578572527996</v>
      </c>
      <c r="AY11" s="461">
        <v>1102.0628858345474</v>
      </c>
      <c r="AZ11" s="461">
        <v>1272.6557878445444</v>
      </c>
      <c r="BA11" s="461">
        <v>1289.9076844526892</v>
      </c>
      <c r="BB11" s="461">
        <v>1334.8616399599348</v>
      </c>
      <c r="BC11" s="461">
        <v>1409.7176889754332</v>
      </c>
      <c r="BD11" s="461">
        <v>1419.251844536727</v>
      </c>
      <c r="BE11" s="461">
        <v>1500.3650272721261</v>
      </c>
      <c r="BF11" s="461">
        <v>1596.396620189764</v>
      </c>
      <c r="BG11" s="461">
        <v>1676.5464607446052</v>
      </c>
      <c r="BH11" s="461">
        <v>1691.9044986788424</v>
      </c>
      <c r="BI11" s="461">
        <v>1733.8559071446648</v>
      </c>
      <c r="BJ11" s="461">
        <v>1731.9479363604441</v>
      </c>
      <c r="BK11" s="461">
        <v>1829.5740223280079</v>
      </c>
      <c r="BL11" s="461">
        <v>1881.2975067990631</v>
      </c>
      <c r="BM11" s="461">
        <v>2039.3762989226907</v>
      </c>
      <c r="BN11" s="461">
        <v>2112.6680654814791</v>
      </c>
      <c r="BO11" s="461">
        <v>2300.5260480237816</v>
      </c>
      <c r="BP11" s="461">
        <v>2513.9037523616284</v>
      </c>
      <c r="BQ11" s="461">
        <v>2675.5891750969631</v>
      </c>
      <c r="BR11" s="461">
        <v>2944.6404174502063</v>
      </c>
      <c r="BS11" s="461">
        <v>3218.0944222576441</v>
      </c>
      <c r="BT11" s="461">
        <v>3301.3138656081201</v>
      </c>
      <c r="BU11" s="461">
        <v>3453.9829149892553</v>
      </c>
      <c r="BV11" s="461">
        <v>3460.4127907195225</v>
      </c>
      <c r="BW11" s="461">
        <v>3449.3292413302884</v>
      </c>
      <c r="BX11" s="462">
        <v>3380.8683644980497</v>
      </c>
      <c r="BY11" s="462">
        <v>3445.6729531239775</v>
      </c>
      <c r="BZ11" s="462">
        <v>3415.5777217476329</v>
      </c>
      <c r="CA11" s="462">
        <v>3698.852337186408</v>
      </c>
      <c r="CB11" s="462">
        <v>4027.9459935691352</v>
      </c>
      <c r="CC11" s="462">
        <v>4243.7785350863323</v>
      </c>
      <c r="CD11" s="462">
        <v>4382.7440903994675</v>
      </c>
      <c r="CE11" s="462">
        <v>4504.0966840203309</v>
      </c>
      <c r="CF11" s="430">
        <v>4510.9233807310829</v>
      </c>
    </row>
    <row r="12" spans="1:84" ht="15" customHeight="1">
      <c r="B12" s="63" t="s">
        <v>457</v>
      </c>
      <c r="C12" s="63"/>
      <c r="D12" s="461">
        <v>0</v>
      </c>
      <c r="E12" s="461">
        <v>0</v>
      </c>
      <c r="F12" s="461">
        <v>0</v>
      </c>
      <c r="G12" s="461">
        <v>0</v>
      </c>
      <c r="H12" s="461">
        <v>0</v>
      </c>
      <c r="I12" s="461">
        <v>0</v>
      </c>
      <c r="J12" s="461">
        <v>0</v>
      </c>
      <c r="K12" s="461">
        <v>0</v>
      </c>
      <c r="L12" s="461">
        <v>0</v>
      </c>
      <c r="M12" s="461">
        <v>0</v>
      </c>
      <c r="N12" s="461">
        <v>0</v>
      </c>
      <c r="O12" s="461">
        <v>0</v>
      </c>
      <c r="P12" s="461">
        <v>0</v>
      </c>
      <c r="Q12" s="461">
        <v>0</v>
      </c>
      <c r="R12" s="461">
        <v>0</v>
      </c>
      <c r="S12" s="461">
        <v>0</v>
      </c>
      <c r="T12" s="461">
        <v>0</v>
      </c>
      <c r="U12" s="461">
        <v>0</v>
      </c>
      <c r="V12" s="461">
        <v>0</v>
      </c>
      <c r="W12" s="461">
        <v>0</v>
      </c>
      <c r="X12" s="461">
        <v>0</v>
      </c>
      <c r="Y12" s="461">
        <v>0</v>
      </c>
      <c r="Z12" s="461">
        <v>0</v>
      </c>
      <c r="AA12" s="461">
        <v>0</v>
      </c>
      <c r="AB12" s="461">
        <v>0</v>
      </c>
      <c r="AC12" s="461">
        <v>0</v>
      </c>
      <c r="AD12" s="461">
        <v>0</v>
      </c>
      <c r="AE12" s="461">
        <v>0</v>
      </c>
      <c r="AF12" s="461" t="s">
        <v>521</v>
      </c>
      <c r="AG12" s="461" t="s">
        <v>521</v>
      </c>
      <c r="AH12" s="461">
        <v>0</v>
      </c>
      <c r="AI12" s="461">
        <v>0</v>
      </c>
      <c r="AJ12" s="461">
        <v>0</v>
      </c>
      <c r="AK12" s="461">
        <v>0</v>
      </c>
      <c r="AL12" s="461">
        <v>0</v>
      </c>
      <c r="AM12" s="461">
        <v>0</v>
      </c>
      <c r="AN12" s="461">
        <v>0</v>
      </c>
      <c r="AO12" s="461">
        <v>0</v>
      </c>
      <c r="AP12" s="461">
        <v>0</v>
      </c>
      <c r="AQ12" s="461">
        <v>0</v>
      </c>
      <c r="AR12" s="461">
        <v>0</v>
      </c>
      <c r="AS12" s="461">
        <v>0</v>
      </c>
      <c r="AT12" s="461">
        <v>0</v>
      </c>
      <c r="AU12" s="461">
        <v>30.589506897455475</v>
      </c>
      <c r="AV12" s="461">
        <v>35.132106243861962</v>
      </c>
      <c r="AW12" s="461">
        <v>43.412696192108683</v>
      </c>
      <c r="AX12" s="461">
        <v>50.964609650006352</v>
      </c>
      <c r="AY12" s="461">
        <v>58.581060916322244</v>
      </c>
      <c r="AZ12" s="461">
        <v>66.476970461846747</v>
      </c>
      <c r="BA12" s="461">
        <v>66.741772340816397</v>
      </c>
      <c r="BB12" s="461">
        <v>68.923569261690787</v>
      </c>
      <c r="BC12" s="461">
        <v>67.935502381525794</v>
      </c>
      <c r="BD12" s="461">
        <v>100.40890149247771</v>
      </c>
      <c r="BE12" s="461">
        <v>105.56489525735985</v>
      </c>
      <c r="BF12" s="461">
        <v>77.199497065224563</v>
      </c>
      <c r="BG12" s="461">
        <v>59.637566738554014</v>
      </c>
      <c r="BH12" s="461">
        <v>61.448235253809891</v>
      </c>
      <c r="BI12" s="461">
        <v>55.46867155256723</v>
      </c>
      <c r="BJ12" s="461">
        <v>59.490836868784712</v>
      </c>
      <c r="BK12" s="461">
        <v>65.57868222499016</v>
      </c>
      <c r="BL12" s="461">
        <v>66.770626367197465</v>
      </c>
      <c r="BM12" s="461">
        <v>68.687173174655356</v>
      </c>
      <c r="BN12" s="461">
        <v>63.230172610613344</v>
      </c>
      <c r="BO12" s="461">
        <v>56.523144357040515</v>
      </c>
      <c r="BP12" s="461">
        <v>60.097323294897876</v>
      </c>
      <c r="BQ12" s="461">
        <v>60.883329663764258</v>
      </c>
      <c r="BR12" s="461">
        <v>57.938662072478316</v>
      </c>
      <c r="BS12" s="461">
        <v>53.837603749064947</v>
      </c>
      <c r="BT12" s="461">
        <v>50.593759247344153</v>
      </c>
      <c r="BU12" s="461">
        <v>47.993505179928526</v>
      </c>
      <c r="BV12" s="461">
        <v>35.86756148208822</v>
      </c>
      <c r="BW12" s="461">
        <v>32.358063786341646</v>
      </c>
      <c r="BX12" s="462">
        <v>30.804317479097662</v>
      </c>
      <c r="BY12" s="462">
        <v>34.394947079315223</v>
      </c>
      <c r="BZ12" s="462">
        <v>32.433082306721758</v>
      </c>
      <c r="CA12" s="462">
        <v>34.404653209340395</v>
      </c>
      <c r="CB12" s="462">
        <v>38.778354092330019</v>
      </c>
      <c r="CC12" s="462">
        <v>41.55741519410136</v>
      </c>
      <c r="CD12" s="462">
        <v>40.460923978232003</v>
      </c>
      <c r="CE12" s="462">
        <v>36.96210866847246</v>
      </c>
      <c r="CF12" s="430">
        <v>38.55691181713857</v>
      </c>
    </row>
    <row r="13" spans="1:84" s="419" customFormat="1" ht="35.25" customHeight="1" thickBot="1">
      <c r="B13" s="483" t="s">
        <v>627</v>
      </c>
      <c r="C13" s="484"/>
      <c r="D13" s="485">
        <v>0</v>
      </c>
      <c r="E13" s="485">
        <v>0</v>
      </c>
      <c r="F13" s="485">
        <v>0</v>
      </c>
      <c r="G13" s="485">
        <v>0</v>
      </c>
      <c r="H13" s="485">
        <v>0</v>
      </c>
      <c r="I13" s="485">
        <v>0</v>
      </c>
      <c r="J13" s="485">
        <v>0</v>
      </c>
      <c r="K13" s="485">
        <v>0</v>
      </c>
      <c r="L13" s="485">
        <v>0</v>
      </c>
      <c r="M13" s="485">
        <v>0</v>
      </c>
      <c r="N13" s="485">
        <v>0</v>
      </c>
      <c r="O13" s="485">
        <v>0</v>
      </c>
      <c r="P13" s="485">
        <v>0</v>
      </c>
      <c r="Q13" s="485">
        <v>0</v>
      </c>
      <c r="R13" s="485">
        <v>0</v>
      </c>
      <c r="S13" s="485">
        <v>0</v>
      </c>
      <c r="T13" s="485">
        <v>0</v>
      </c>
      <c r="U13" s="485">
        <v>0</v>
      </c>
      <c r="V13" s="485">
        <v>0</v>
      </c>
      <c r="W13" s="485">
        <v>0</v>
      </c>
      <c r="X13" s="485">
        <v>0</v>
      </c>
      <c r="Y13" s="485">
        <v>0</v>
      </c>
      <c r="Z13" s="485">
        <v>0</v>
      </c>
      <c r="AA13" s="485">
        <v>0</v>
      </c>
      <c r="AB13" s="485">
        <v>0</v>
      </c>
      <c r="AC13" s="485">
        <v>0</v>
      </c>
      <c r="AD13" s="485">
        <v>0</v>
      </c>
      <c r="AE13" s="485">
        <v>0</v>
      </c>
      <c r="AF13" s="485" t="s">
        <v>521</v>
      </c>
      <c r="AG13" s="485" t="s">
        <v>521</v>
      </c>
      <c r="AH13" s="485" t="s">
        <v>521</v>
      </c>
      <c r="AI13" s="485" t="s">
        <v>521</v>
      </c>
      <c r="AJ13" s="485" t="s">
        <v>521</v>
      </c>
      <c r="AK13" s="485" t="s">
        <v>521</v>
      </c>
      <c r="AL13" s="485" t="s">
        <v>521</v>
      </c>
      <c r="AM13" s="485" t="s">
        <v>521</v>
      </c>
      <c r="AN13" s="485" t="s">
        <v>521</v>
      </c>
      <c r="AO13" s="485" t="s">
        <v>521</v>
      </c>
      <c r="AP13" s="485" t="s">
        <v>521</v>
      </c>
      <c r="AQ13" s="485" t="s">
        <v>521</v>
      </c>
      <c r="AR13" s="485" t="s">
        <v>521</v>
      </c>
      <c r="AS13" s="485" t="s">
        <v>521</v>
      </c>
      <c r="AT13" s="485" t="s">
        <v>521</v>
      </c>
      <c r="AU13" s="485" t="s">
        <v>521</v>
      </c>
      <c r="AV13" s="485" t="s">
        <v>521</v>
      </c>
      <c r="AW13" s="485" t="s">
        <v>521</v>
      </c>
      <c r="AX13" s="485" t="s">
        <v>521</v>
      </c>
      <c r="AY13" s="485" t="s">
        <v>521</v>
      </c>
      <c r="AZ13" s="485" t="s">
        <v>521</v>
      </c>
      <c r="BA13" s="485" t="s">
        <v>521</v>
      </c>
      <c r="BB13" s="485" t="s">
        <v>521</v>
      </c>
      <c r="BC13" s="485" t="s">
        <v>521</v>
      </c>
      <c r="BD13" s="485" t="s">
        <v>521</v>
      </c>
      <c r="BE13" s="485">
        <v>2.3337865055167797E-2</v>
      </c>
      <c r="BF13" s="485">
        <v>3.7037502537134212E-2</v>
      </c>
      <c r="BG13" s="485">
        <v>0.35513027556958449</v>
      </c>
      <c r="BH13" s="485">
        <v>0.32461006084169913</v>
      </c>
      <c r="BI13" s="485">
        <v>0.3626079888961285</v>
      </c>
      <c r="BJ13" s="485">
        <v>0.4088760656501505</v>
      </c>
      <c r="BK13" s="485">
        <v>0.73840276489254597</v>
      </c>
      <c r="BL13" s="485">
        <v>0.41583492472630013</v>
      </c>
      <c r="BM13" s="485">
        <v>0.54191945668729391</v>
      </c>
      <c r="BN13" s="485">
        <v>0.62688304222532254</v>
      </c>
      <c r="BO13" s="485">
        <v>0.81218086690080937</v>
      </c>
      <c r="BP13" s="485">
        <v>1.0916605061417068</v>
      </c>
      <c r="BQ13" s="485">
        <v>1.3117487250531528</v>
      </c>
      <c r="BR13" s="485">
        <v>1.4732304195615391</v>
      </c>
      <c r="BS13" s="485">
        <v>1.6053897878409851</v>
      </c>
      <c r="BT13" s="485">
        <v>1.6446302147959904</v>
      </c>
      <c r="BU13" s="485">
        <v>1.7182622186259353</v>
      </c>
      <c r="BV13" s="485">
        <v>1.9843994592760148</v>
      </c>
      <c r="BW13" s="485">
        <v>2.5211714522941828</v>
      </c>
      <c r="BX13" s="485">
        <v>2.6991618818388048</v>
      </c>
      <c r="BY13" s="485">
        <v>2.9301831960801601</v>
      </c>
      <c r="BZ13" s="485">
        <v>2.5549313762514521</v>
      </c>
      <c r="CA13" s="485">
        <v>2.7662951082277996</v>
      </c>
      <c r="CB13" s="485">
        <v>3.0133901037051989</v>
      </c>
      <c r="CC13" s="485">
        <v>3.1753784716323117</v>
      </c>
      <c r="CD13" s="485">
        <v>3.2775376636111577</v>
      </c>
      <c r="CE13" s="485">
        <v>3.3648657878916164</v>
      </c>
      <c r="CF13" s="486">
        <v>3.3711060102832127</v>
      </c>
    </row>
    <row r="14" spans="1:84" ht="41.25" customHeight="1">
      <c r="A14" s="487"/>
      <c r="B14" s="471" t="s">
        <v>628</v>
      </c>
      <c r="C14" s="488"/>
      <c r="D14" s="473" t="s">
        <v>543</v>
      </c>
      <c r="E14" s="473" t="s">
        <v>544</v>
      </c>
      <c r="F14" s="473" t="s">
        <v>545</v>
      </c>
      <c r="G14" s="473" t="s">
        <v>546</v>
      </c>
      <c r="H14" s="473" t="s">
        <v>547</v>
      </c>
      <c r="I14" s="473" t="s">
        <v>548</v>
      </c>
      <c r="J14" s="473" t="s">
        <v>549</v>
      </c>
      <c r="K14" s="473" t="s">
        <v>550</v>
      </c>
      <c r="L14" s="473" t="s">
        <v>551</v>
      </c>
      <c r="M14" s="473" t="s">
        <v>552</v>
      </c>
      <c r="N14" s="473" t="s">
        <v>553</v>
      </c>
      <c r="O14" s="473" t="s">
        <v>554</v>
      </c>
      <c r="P14" s="473" t="s">
        <v>555</v>
      </c>
      <c r="Q14" s="473" t="s">
        <v>556</v>
      </c>
      <c r="R14" s="473" t="s">
        <v>557</v>
      </c>
      <c r="S14" s="473" t="s">
        <v>558</v>
      </c>
      <c r="T14" s="473" t="s">
        <v>559</v>
      </c>
      <c r="U14" s="473" t="s">
        <v>560</v>
      </c>
      <c r="V14" s="473" t="s">
        <v>561</v>
      </c>
      <c r="W14" s="473" t="s">
        <v>562</v>
      </c>
      <c r="X14" s="473" t="s">
        <v>563</v>
      </c>
      <c r="Y14" s="473" t="s">
        <v>564</v>
      </c>
      <c r="Z14" s="473" t="s">
        <v>565</v>
      </c>
      <c r="AA14" s="473" t="s">
        <v>566</v>
      </c>
      <c r="AB14" s="473" t="s">
        <v>567</v>
      </c>
      <c r="AC14" s="473" t="s">
        <v>568</v>
      </c>
      <c r="AD14" s="473" t="s">
        <v>569</v>
      </c>
      <c r="AE14" s="473" t="s">
        <v>570</v>
      </c>
      <c r="AF14" s="473" t="s">
        <v>571</v>
      </c>
      <c r="AG14" s="473" t="s">
        <v>572</v>
      </c>
      <c r="AH14" s="473" t="s">
        <v>573</v>
      </c>
      <c r="AI14" s="473" t="s">
        <v>574</v>
      </c>
      <c r="AJ14" s="473" t="s">
        <v>575</v>
      </c>
      <c r="AK14" s="473" t="s">
        <v>576</v>
      </c>
      <c r="AL14" s="473" t="s">
        <v>577</v>
      </c>
      <c r="AM14" s="473" t="s">
        <v>578</v>
      </c>
      <c r="AN14" s="473" t="s">
        <v>579</v>
      </c>
      <c r="AO14" s="473" t="s">
        <v>580</v>
      </c>
      <c r="AP14" s="473" t="s">
        <v>581</v>
      </c>
      <c r="AQ14" s="473" t="s">
        <v>582</v>
      </c>
      <c r="AR14" s="473" t="s">
        <v>583</v>
      </c>
      <c r="AS14" s="473" t="s">
        <v>584</v>
      </c>
      <c r="AT14" s="473" t="s">
        <v>585</v>
      </c>
      <c r="AU14" s="473" t="s">
        <v>586</v>
      </c>
      <c r="AV14" s="473" t="s">
        <v>587</v>
      </c>
      <c r="AW14" s="473" t="s">
        <v>588</v>
      </c>
      <c r="AX14" s="473" t="s">
        <v>589</v>
      </c>
      <c r="AY14" s="473" t="s">
        <v>590</v>
      </c>
      <c r="AZ14" s="473" t="s">
        <v>591</v>
      </c>
      <c r="BA14" s="473" t="s">
        <v>592</v>
      </c>
      <c r="BB14" s="473" t="s">
        <v>593</v>
      </c>
      <c r="BC14" s="473" t="s">
        <v>594</v>
      </c>
      <c r="BD14" s="473" t="s">
        <v>595</v>
      </c>
      <c r="BE14" s="473" t="s">
        <v>596</v>
      </c>
      <c r="BF14" s="473" t="s">
        <v>597</v>
      </c>
      <c r="BG14" s="473" t="s">
        <v>598</v>
      </c>
      <c r="BH14" s="473" t="s">
        <v>599</v>
      </c>
      <c r="BI14" s="473" t="s">
        <v>600</v>
      </c>
      <c r="BJ14" s="473" t="s">
        <v>601</v>
      </c>
      <c r="BK14" s="473" t="s">
        <v>602</v>
      </c>
      <c r="BL14" s="473" t="s">
        <v>603</v>
      </c>
      <c r="BM14" s="473" t="s">
        <v>604</v>
      </c>
      <c r="BN14" s="473" t="s">
        <v>605</v>
      </c>
      <c r="BO14" s="473" t="s">
        <v>606</v>
      </c>
      <c r="BP14" s="473" t="s">
        <v>607</v>
      </c>
      <c r="BQ14" s="473" t="s">
        <v>608</v>
      </c>
      <c r="BR14" s="473" t="s">
        <v>609</v>
      </c>
      <c r="BS14" s="473" t="s">
        <v>610</v>
      </c>
      <c r="BT14" s="473" t="s">
        <v>611</v>
      </c>
      <c r="BU14" s="473" t="s">
        <v>612</v>
      </c>
      <c r="BV14" s="473" t="s">
        <v>613</v>
      </c>
      <c r="BW14" s="473" t="s">
        <v>614</v>
      </c>
      <c r="BX14" s="473" t="s">
        <v>615</v>
      </c>
      <c r="BY14" s="473" t="s">
        <v>616</v>
      </c>
      <c r="BZ14" s="473" t="s">
        <v>617</v>
      </c>
      <c r="CA14" s="473" t="s">
        <v>618</v>
      </c>
      <c r="CB14" s="473" t="s">
        <v>619</v>
      </c>
      <c r="CC14" s="473" t="s">
        <v>620</v>
      </c>
      <c r="CD14" s="473" t="s">
        <v>621</v>
      </c>
      <c r="CE14" s="473" t="s">
        <v>622</v>
      </c>
      <c r="CF14" s="474" t="s">
        <v>623</v>
      </c>
    </row>
    <row r="15" spans="1:84" s="491" customFormat="1" ht="26.25" customHeight="1">
      <c r="A15" s="489"/>
      <c r="B15" s="56" t="s">
        <v>176</v>
      </c>
      <c r="C15" s="490"/>
      <c r="D15" s="458">
        <v>0</v>
      </c>
      <c r="E15" s="458">
        <v>0</v>
      </c>
      <c r="F15" s="458">
        <v>0</v>
      </c>
      <c r="G15" s="458">
        <v>0</v>
      </c>
      <c r="H15" s="458">
        <v>0</v>
      </c>
      <c r="I15" s="458">
        <v>0</v>
      </c>
      <c r="J15" s="458">
        <v>0</v>
      </c>
      <c r="K15" s="458">
        <v>0</v>
      </c>
      <c r="L15" s="458">
        <v>0</v>
      </c>
      <c r="M15" s="458">
        <v>0</v>
      </c>
      <c r="N15" s="458">
        <v>0</v>
      </c>
      <c r="O15" s="458">
        <v>0</v>
      </c>
      <c r="P15" s="458">
        <v>0</v>
      </c>
      <c r="Q15" s="458">
        <v>0</v>
      </c>
      <c r="R15" s="458">
        <v>0</v>
      </c>
      <c r="S15" s="458">
        <v>0</v>
      </c>
      <c r="T15" s="458">
        <v>0</v>
      </c>
      <c r="U15" s="458">
        <v>0</v>
      </c>
      <c r="V15" s="458">
        <v>0</v>
      </c>
      <c r="W15" s="458">
        <v>0</v>
      </c>
      <c r="X15" s="458">
        <v>0</v>
      </c>
      <c r="Y15" s="458">
        <v>0</v>
      </c>
      <c r="Z15" s="458">
        <v>0</v>
      </c>
      <c r="AA15" s="458">
        <v>0</v>
      </c>
      <c r="AB15" s="458">
        <v>0</v>
      </c>
      <c r="AC15" s="458">
        <v>0</v>
      </c>
      <c r="AD15" s="458">
        <v>0</v>
      </c>
      <c r="AE15" s="458">
        <v>0</v>
      </c>
      <c r="AF15" s="458">
        <v>0</v>
      </c>
      <c r="AG15" s="458">
        <v>0</v>
      </c>
      <c r="AH15" s="458">
        <v>0</v>
      </c>
      <c r="AI15" s="458">
        <v>0</v>
      </c>
      <c r="AJ15" s="458">
        <v>0</v>
      </c>
      <c r="AK15" s="458">
        <v>0</v>
      </c>
      <c r="AL15" s="458">
        <v>0</v>
      </c>
      <c r="AM15" s="458">
        <v>0</v>
      </c>
      <c r="AN15" s="458">
        <v>0</v>
      </c>
      <c r="AO15" s="458">
        <v>0</v>
      </c>
      <c r="AP15" s="458">
        <v>0</v>
      </c>
      <c r="AQ15" s="458">
        <v>0</v>
      </c>
      <c r="AR15" s="458">
        <v>0</v>
      </c>
      <c r="AS15" s="458">
        <v>0</v>
      </c>
      <c r="AT15" s="458">
        <v>0</v>
      </c>
      <c r="AU15" s="458">
        <v>0</v>
      </c>
      <c r="AV15" s="458">
        <v>0</v>
      </c>
      <c r="AW15" s="458">
        <v>0</v>
      </c>
      <c r="AX15" s="458">
        <v>0</v>
      </c>
      <c r="AY15" s="458">
        <v>0</v>
      </c>
      <c r="AZ15" s="458">
        <v>0</v>
      </c>
      <c r="BA15" s="458">
        <v>0</v>
      </c>
      <c r="BB15" s="458">
        <v>0</v>
      </c>
      <c r="BC15" s="458">
        <v>448</v>
      </c>
      <c r="BD15" s="458">
        <v>459</v>
      </c>
      <c r="BE15" s="458">
        <v>493</v>
      </c>
      <c r="BF15" s="458">
        <v>541</v>
      </c>
      <c r="BG15" s="458">
        <v>632</v>
      </c>
      <c r="BH15" s="458">
        <v>702</v>
      </c>
      <c r="BI15" s="458">
        <v>754</v>
      </c>
      <c r="BJ15" s="458">
        <v>803</v>
      </c>
      <c r="BK15" s="458">
        <v>852</v>
      </c>
      <c r="BL15" s="458">
        <v>907</v>
      </c>
      <c r="BM15" s="458">
        <v>961</v>
      </c>
      <c r="BN15" s="458">
        <v>1004</v>
      </c>
      <c r="BO15" s="458">
        <v>1032</v>
      </c>
      <c r="BP15" s="458">
        <v>1056</v>
      </c>
      <c r="BQ15" s="458">
        <v>1071</v>
      </c>
      <c r="BR15" s="458">
        <v>1108</v>
      </c>
      <c r="BS15" s="458">
        <v>1170</v>
      </c>
      <c r="BT15" s="458">
        <v>1210</v>
      </c>
      <c r="BU15" s="458">
        <v>1245</v>
      </c>
      <c r="BV15" s="458">
        <v>1219</v>
      </c>
      <c r="BW15" s="458">
        <v>1179</v>
      </c>
      <c r="BX15" s="459">
        <v>1181</v>
      </c>
      <c r="BY15" s="459">
        <v>1187</v>
      </c>
      <c r="BZ15" s="459">
        <v>1230</v>
      </c>
      <c r="CA15" s="459">
        <v>1266</v>
      </c>
      <c r="CB15" s="459">
        <v>1318</v>
      </c>
      <c r="CC15" s="459">
        <v>1367</v>
      </c>
      <c r="CD15" s="459">
        <v>1404</v>
      </c>
      <c r="CE15" s="459">
        <v>1430</v>
      </c>
      <c r="CF15" s="426">
        <v>1444</v>
      </c>
    </row>
    <row r="16" spans="1:84" s="245" customFormat="1">
      <c r="A16" s="460"/>
      <c r="B16" s="63" t="s">
        <v>360</v>
      </c>
      <c r="C16" s="464"/>
      <c r="D16" s="461">
        <v>0</v>
      </c>
      <c r="E16" s="461">
        <v>0</v>
      </c>
      <c r="F16" s="461">
        <v>0</v>
      </c>
      <c r="G16" s="461">
        <v>0</v>
      </c>
      <c r="H16" s="461">
        <v>0</v>
      </c>
      <c r="I16" s="461">
        <v>0</v>
      </c>
      <c r="J16" s="461">
        <v>0</v>
      </c>
      <c r="K16" s="461">
        <v>0</v>
      </c>
      <c r="L16" s="461">
        <v>0</v>
      </c>
      <c r="M16" s="461">
        <v>0</v>
      </c>
      <c r="N16" s="461">
        <v>0</v>
      </c>
      <c r="O16" s="461">
        <v>0</v>
      </c>
      <c r="P16" s="461">
        <v>0</v>
      </c>
      <c r="Q16" s="461">
        <v>0</v>
      </c>
      <c r="R16" s="461">
        <v>0</v>
      </c>
      <c r="S16" s="461">
        <v>0</v>
      </c>
      <c r="T16" s="461">
        <v>0</v>
      </c>
      <c r="U16" s="461">
        <v>0</v>
      </c>
      <c r="V16" s="461">
        <v>0</v>
      </c>
      <c r="W16" s="461">
        <v>0</v>
      </c>
      <c r="X16" s="461">
        <v>0</v>
      </c>
      <c r="Y16" s="461">
        <v>0</v>
      </c>
      <c r="Z16" s="461">
        <v>0</v>
      </c>
      <c r="AA16" s="461">
        <v>0</v>
      </c>
      <c r="AB16" s="461">
        <v>0</v>
      </c>
      <c r="AC16" s="461">
        <v>0</v>
      </c>
      <c r="AD16" s="461">
        <v>0</v>
      </c>
      <c r="AE16" s="461">
        <v>0</v>
      </c>
      <c r="AF16" s="461">
        <v>0</v>
      </c>
      <c r="AG16" s="461">
        <v>0</v>
      </c>
      <c r="AH16" s="461">
        <v>6</v>
      </c>
      <c r="AI16" s="461">
        <v>6</v>
      </c>
      <c r="AJ16" s="461">
        <v>7</v>
      </c>
      <c r="AK16" s="461">
        <v>7</v>
      </c>
      <c r="AL16" s="461">
        <v>8</v>
      </c>
      <c r="AM16" s="461">
        <v>9</v>
      </c>
      <c r="AN16" s="461">
        <v>10</v>
      </c>
      <c r="AO16" s="461">
        <v>10</v>
      </c>
      <c r="AP16" s="461">
        <v>33</v>
      </c>
      <c r="AQ16" s="461">
        <v>76</v>
      </c>
      <c r="AR16" s="461">
        <v>104</v>
      </c>
      <c r="AS16" s="461">
        <v>118</v>
      </c>
      <c r="AT16" s="461">
        <v>130</v>
      </c>
      <c r="AU16" s="461">
        <v>152</v>
      </c>
      <c r="AV16" s="461">
        <v>182</v>
      </c>
      <c r="AW16" s="461">
        <v>220</v>
      </c>
      <c r="AX16" s="461">
        <v>263</v>
      </c>
      <c r="AY16" s="461">
        <v>326</v>
      </c>
      <c r="AZ16" s="461">
        <v>343</v>
      </c>
      <c r="BA16" s="461">
        <v>367</v>
      </c>
      <c r="BB16" s="461">
        <v>373</v>
      </c>
      <c r="BC16" s="461">
        <v>378</v>
      </c>
      <c r="BD16" s="461">
        <v>384</v>
      </c>
      <c r="BE16" s="461">
        <v>386</v>
      </c>
      <c r="BF16" s="461">
        <v>395</v>
      </c>
      <c r="BG16" s="461">
        <v>406</v>
      </c>
      <c r="BH16" s="461">
        <v>429</v>
      </c>
      <c r="BI16" s="461">
        <v>446</v>
      </c>
      <c r="BJ16" s="461">
        <v>458</v>
      </c>
      <c r="BK16" s="461">
        <v>471</v>
      </c>
      <c r="BL16" s="461">
        <v>492</v>
      </c>
      <c r="BM16" s="461">
        <v>521</v>
      </c>
      <c r="BN16" s="461">
        <v>553</v>
      </c>
      <c r="BO16" s="461">
        <v>584</v>
      </c>
      <c r="BP16" s="461">
        <v>618</v>
      </c>
      <c r="BQ16" s="461">
        <v>653</v>
      </c>
      <c r="BR16" s="461">
        <v>699</v>
      </c>
      <c r="BS16" s="461">
        <v>760</v>
      </c>
      <c r="BT16" s="461">
        <v>798</v>
      </c>
      <c r="BU16" s="461">
        <v>826</v>
      </c>
      <c r="BV16" s="461">
        <v>815</v>
      </c>
      <c r="BW16" s="461">
        <v>808</v>
      </c>
      <c r="BX16" s="462">
        <v>850</v>
      </c>
      <c r="BY16" s="462">
        <v>848</v>
      </c>
      <c r="BZ16" s="462">
        <v>872</v>
      </c>
      <c r="CA16" s="462">
        <v>903</v>
      </c>
      <c r="CB16" s="462">
        <v>936</v>
      </c>
      <c r="CC16" s="462">
        <v>971</v>
      </c>
      <c r="CD16" s="462">
        <v>1003</v>
      </c>
      <c r="CE16" s="462">
        <v>1031</v>
      </c>
      <c r="CF16" s="430">
        <v>1037</v>
      </c>
    </row>
    <row r="17" spans="1:84">
      <c r="B17" s="200" t="s">
        <v>458</v>
      </c>
      <c r="D17" s="461">
        <v>0</v>
      </c>
      <c r="E17" s="461">
        <v>0</v>
      </c>
      <c r="F17" s="461">
        <v>0</v>
      </c>
      <c r="G17" s="461">
        <v>0</v>
      </c>
      <c r="H17" s="461">
        <v>0</v>
      </c>
      <c r="I17" s="461">
        <v>0</v>
      </c>
      <c r="J17" s="461">
        <v>0</v>
      </c>
      <c r="K17" s="461">
        <v>0</v>
      </c>
      <c r="L17" s="461">
        <v>0</v>
      </c>
      <c r="M17" s="461">
        <v>0</v>
      </c>
      <c r="N17" s="461">
        <v>0</v>
      </c>
      <c r="O17" s="461">
        <v>0</v>
      </c>
      <c r="P17" s="461">
        <v>0</v>
      </c>
      <c r="Q17" s="461">
        <v>0</v>
      </c>
      <c r="R17" s="461">
        <v>0</v>
      </c>
      <c r="S17" s="461">
        <v>0</v>
      </c>
      <c r="T17" s="461">
        <v>0</v>
      </c>
      <c r="U17" s="461">
        <v>0</v>
      </c>
      <c r="V17" s="461">
        <v>0</v>
      </c>
      <c r="W17" s="461">
        <v>0</v>
      </c>
      <c r="X17" s="461">
        <v>0</v>
      </c>
      <c r="Y17" s="461">
        <v>0</v>
      </c>
      <c r="Z17" s="461">
        <v>0</v>
      </c>
      <c r="AA17" s="461">
        <v>0</v>
      </c>
      <c r="AB17" s="461">
        <v>0</v>
      </c>
      <c r="AC17" s="461">
        <v>0</v>
      </c>
      <c r="AD17" s="461">
        <v>0</v>
      </c>
      <c r="AE17" s="461">
        <v>0</v>
      </c>
      <c r="AF17" s="461">
        <v>0</v>
      </c>
      <c r="AG17" s="461">
        <v>0</v>
      </c>
      <c r="AH17" s="461">
        <v>0</v>
      </c>
      <c r="AI17" s="461">
        <v>0</v>
      </c>
      <c r="AJ17" s="461">
        <v>0</v>
      </c>
      <c r="AK17" s="461">
        <v>0</v>
      </c>
      <c r="AL17" s="461">
        <v>0</v>
      </c>
      <c r="AM17" s="461">
        <v>0</v>
      </c>
      <c r="AN17" s="461">
        <v>0</v>
      </c>
      <c r="AO17" s="461">
        <v>0</v>
      </c>
      <c r="AP17" s="461">
        <v>0</v>
      </c>
      <c r="AQ17" s="461">
        <v>0</v>
      </c>
      <c r="AR17" s="461">
        <v>0</v>
      </c>
      <c r="AS17" s="461">
        <v>0</v>
      </c>
      <c r="AT17" s="461">
        <v>0</v>
      </c>
      <c r="AU17" s="461">
        <v>0</v>
      </c>
      <c r="AV17" s="461">
        <v>0</v>
      </c>
      <c r="AW17" s="461">
        <v>0</v>
      </c>
      <c r="AX17" s="461">
        <v>0</v>
      </c>
      <c r="AY17" s="461">
        <v>0</v>
      </c>
      <c r="AZ17" s="461">
        <v>0</v>
      </c>
      <c r="BA17" s="461">
        <v>0</v>
      </c>
      <c r="BB17" s="461">
        <v>0</v>
      </c>
      <c r="BC17" s="461">
        <v>0</v>
      </c>
      <c r="BD17" s="461">
        <v>0</v>
      </c>
      <c r="BE17" s="461">
        <v>0</v>
      </c>
      <c r="BF17" s="461">
        <v>0</v>
      </c>
      <c r="BG17" s="461">
        <v>386</v>
      </c>
      <c r="BH17" s="461">
        <v>407</v>
      </c>
      <c r="BI17" s="461">
        <v>422</v>
      </c>
      <c r="BJ17" s="461">
        <v>432</v>
      </c>
      <c r="BK17" s="461">
        <v>442</v>
      </c>
      <c r="BL17" s="461">
        <v>462</v>
      </c>
      <c r="BM17" s="461">
        <v>491</v>
      </c>
      <c r="BN17" s="461">
        <v>523</v>
      </c>
      <c r="BO17" s="461">
        <v>558</v>
      </c>
      <c r="BP17" s="461">
        <v>595</v>
      </c>
      <c r="BQ17" s="461">
        <v>631</v>
      </c>
      <c r="BR17" s="461">
        <v>679</v>
      </c>
      <c r="BS17" s="461">
        <v>740</v>
      </c>
      <c r="BT17" s="461">
        <v>780</v>
      </c>
      <c r="BU17" s="461">
        <v>809</v>
      </c>
      <c r="BV17" s="461">
        <v>803</v>
      </c>
      <c r="BW17" s="461">
        <v>797</v>
      </c>
      <c r="BX17" s="462">
        <v>839</v>
      </c>
      <c r="BY17" s="462">
        <v>836</v>
      </c>
      <c r="BZ17" s="462">
        <v>861</v>
      </c>
      <c r="CA17" s="462">
        <v>892</v>
      </c>
      <c r="CB17" s="462">
        <v>924</v>
      </c>
      <c r="CC17" s="462">
        <v>959</v>
      </c>
      <c r="CD17" s="462">
        <v>991</v>
      </c>
      <c r="CE17" s="462">
        <v>1019</v>
      </c>
      <c r="CF17" s="430">
        <v>1024</v>
      </c>
    </row>
    <row r="18" spans="1:84">
      <c r="B18" s="200" t="s">
        <v>457</v>
      </c>
      <c r="D18" s="461">
        <v>0</v>
      </c>
      <c r="E18" s="461">
        <v>0</v>
      </c>
      <c r="F18" s="461">
        <v>0</v>
      </c>
      <c r="G18" s="461">
        <v>0</v>
      </c>
      <c r="H18" s="461">
        <v>0</v>
      </c>
      <c r="I18" s="461">
        <v>0</v>
      </c>
      <c r="J18" s="461">
        <v>0</v>
      </c>
      <c r="K18" s="461">
        <v>0</v>
      </c>
      <c r="L18" s="461">
        <v>0</v>
      </c>
      <c r="M18" s="461">
        <v>0</v>
      </c>
      <c r="N18" s="461">
        <v>0</v>
      </c>
      <c r="O18" s="461">
        <v>0</v>
      </c>
      <c r="P18" s="461">
        <v>0</v>
      </c>
      <c r="Q18" s="461">
        <v>0</v>
      </c>
      <c r="R18" s="461">
        <v>0</v>
      </c>
      <c r="S18" s="461">
        <v>0</v>
      </c>
      <c r="T18" s="461">
        <v>0</v>
      </c>
      <c r="U18" s="461">
        <v>0</v>
      </c>
      <c r="V18" s="461">
        <v>0</v>
      </c>
      <c r="W18" s="461">
        <v>0</v>
      </c>
      <c r="X18" s="461">
        <v>0</v>
      </c>
      <c r="Y18" s="461">
        <v>0</v>
      </c>
      <c r="Z18" s="461">
        <v>0</v>
      </c>
      <c r="AA18" s="461">
        <v>0</v>
      </c>
      <c r="AB18" s="461">
        <v>0</v>
      </c>
      <c r="AC18" s="461">
        <v>0</v>
      </c>
      <c r="AD18" s="461">
        <v>0</v>
      </c>
      <c r="AE18" s="461">
        <v>0</v>
      </c>
      <c r="AF18" s="461">
        <v>0</v>
      </c>
      <c r="AG18" s="461">
        <v>0</v>
      </c>
      <c r="AH18" s="461">
        <v>0</v>
      </c>
      <c r="AI18" s="461">
        <v>0</v>
      </c>
      <c r="AJ18" s="461">
        <v>0</v>
      </c>
      <c r="AK18" s="461">
        <v>0</v>
      </c>
      <c r="AL18" s="461">
        <v>0</v>
      </c>
      <c r="AM18" s="461">
        <v>0</v>
      </c>
      <c r="AN18" s="461">
        <v>0</v>
      </c>
      <c r="AO18" s="461">
        <v>0</v>
      </c>
      <c r="AP18" s="461">
        <v>0</v>
      </c>
      <c r="AQ18" s="461">
        <v>0</v>
      </c>
      <c r="AR18" s="461">
        <v>0</v>
      </c>
      <c r="AS18" s="461">
        <v>0</v>
      </c>
      <c r="AT18" s="461">
        <v>0</v>
      </c>
      <c r="AU18" s="461">
        <v>0</v>
      </c>
      <c r="AV18" s="461">
        <v>0</v>
      </c>
      <c r="AW18" s="461">
        <v>0</v>
      </c>
      <c r="AX18" s="461">
        <v>0</v>
      </c>
      <c r="AY18" s="461">
        <v>0</v>
      </c>
      <c r="AZ18" s="461">
        <v>0</v>
      </c>
      <c r="BA18" s="461">
        <v>0</v>
      </c>
      <c r="BB18" s="461">
        <v>0</v>
      </c>
      <c r="BC18" s="461">
        <v>0</v>
      </c>
      <c r="BD18" s="461">
        <v>0</v>
      </c>
      <c r="BE18" s="461">
        <v>0</v>
      </c>
      <c r="BF18" s="461">
        <v>0</v>
      </c>
      <c r="BG18" s="461">
        <v>20</v>
      </c>
      <c r="BH18" s="461">
        <v>22</v>
      </c>
      <c r="BI18" s="461">
        <v>24</v>
      </c>
      <c r="BJ18" s="461">
        <v>26</v>
      </c>
      <c r="BK18" s="461">
        <v>28</v>
      </c>
      <c r="BL18" s="461">
        <v>30</v>
      </c>
      <c r="BM18" s="461">
        <v>31</v>
      </c>
      <c r="BN18" s="461">
        <v>30</v>
      </c>
      <c r="BO18" s="461">
        <v>26</v>
      </c>
      <c r="BP18" s="461">
        <v>22</v>
      </c>
      <c r="BQ18" s="461">
        <v>22</v>
      </c>
      <c r="BR18" s="461">
        <v>20</v>
      </c>
      <c r="BS18" s="461">
        <v>19</v>
      </c>
      <c r="BT18" s="461">
        <v>18</v>
      </c>
      <c r="BU18" s="461">
        <v>17</v>
      </c>
      <c r="BV18" s="461">
        <v>12</v>
      </c>
      <c r="BW18" s="461">
        <v>11</v>
      </c>
      <c r="BX18" s="462">
        <v>11</v>
      </c>
      <c r="BY18" s="462">
        <v>11</v>
      </c>
      <c r="BZ18" s="462">
        <v>10</v>
      </c>
      <c r="CA18" s="462">
        <v>10</v>
      </c>
      <c r="CB18" s="462">
        <v>11</v>
      </c>
      <c r="CC18" s="462">
        <v>12</v>
      </c>
      <c r="CD18" s="462">
        <v>12</v>
      </c>
      <c r="CE18" s="462">
        <v>13</v>
      </c>
      <c r="CF18" s="430">
        <v>13</v>
      </c>
    </row>
    <row r="19" spans="1:84" ht="25.5" customHeight="1">
      <c r="B19" s="63" t="s">
        <v>361</v>
      </c>
      <c r="D19" s="461">
        <v>0</v>
      </c>
      <c r="E19" s="461">
        <v>0</v>
      </c>
      <c r="F19" s="461">
        <v>0</v>
      </c>
      <c r="G19" s="461">
        <v>0</v>
      </c>
      <c r="H19" s="461">
        <v>0</v>
      </c>
      <c r="I19" s="461">
        <v>0</v>
      </c>
      <c r="J19" s="461">
        <v>0</v>
      </c>
      <c r="K19" s="461">
        <v>0</v>
      </c>
      <c r="L19" s="461">
        <v>0</v>
      </c>
      <c r="M19" s="461">
        <v>0</v>
      </c>
      <c r="N19" s="461">
        <v>0</v>
      </c>
      <c r="O19" s="461">
        <v>0</v>
      </c>
      <c r="P19" s="461">
        <v>0</v>
      </c>
      <c r="Q19" s="461">
        <v>0</v>
      </c>
      <c r="R19" s="461">
        <v>0</v>
      </c>
      <c r="S19" s="461">
        <v>0</v>
      </c>
      <c r="T19" s="461">
        <v>0</v>
      </c>
      <c r="U19" s="461">
        <v>0</v>
      </c>
      <c r="V19" s="461">
        <v>0</v>
      </c>
      <c r="W19" s="461">
        <v>0</v>
      </c>
      <c r="X19" s="461">
        <v>0</v>
      </c>
      <c r="Y19" s="461">
        <v>0</v>
      </c>
      <c r="Z19" s="461">
        <v>0</v>
      </c>
      <c r="AA19" s="461">
        <v>0</v>
      </c>
      <c r="AB19" s="461">
        <v>0</v>
      </c>
      <c r="AC19" s="461">
        <v>0</v>
      </c>
      <c r="AD19" s="461">
        <v>0</v>
      </c>
      <c r="AE19" s="461">
        <v>0</v>
      </c>
      <c r="AF19" s="461">
        <v>0</v>
      </c>
      <c r="AG19" s="461">
        <v>0</v>
      </c>
      <c r="AH19" s="461">
        <v>0</v>
      </c>
      <c r="AI19" s="461">
        <v>0</v>
      </c>
      <c r="AJ19" s="461">
        <v>0</v>
      </c>
      <c r="AK19" s="461">
        <v>0</v>
      </c>
      <c r="AL19" s="461">
        <v>0</v>
      </c>
      <c r="AM19" s="461">
        <v>0</v>
      </c>
      <c r="AN19" s="461">
        <v>0</v>
      </c>
      <c r="AO19" s="461">
        <v>0</v>
      </c>
      <c r="AP19" s="461">
        <v>0</v>
      </c>
      <c r="AQ19" s="461">
        <v>0</v>
      </c>
      <c r="AR19" s="461">
        <v>0</v>
      </c>
      <c r="AS19" s="461">
        <v>0</v>
      </c>
      <c r="AT19" s="461">
        <v>0</v>
      </c>
      <c r="AU19" s="461">
        <v>0</v>
      </c>
      <c r="AV19" s="461">
        <v>0</v>
      </c>
      <c r="AW19" s="461">
        <v>0</v>
      </c>
      <c r="AX19" s="461">
        <v>0</v>
      </c>
      <c r="AY19" s="461">
        <v>0</v>
      </c>
      <c r="AZ19" s="461">
        <v>0</v>
      </c>
      <c r="BA19" s="461">
        <v>0</v>
      </c>
      <c r="BB19" s="461">
        <v>0</v>
      </c>
      <c r="BC19" s="461">
        <v>0</v>
      </c>
      <c r="BD19" s="461">
        <v>0</v>
      </c>
      <c r="BE19" s="461">
        <v>0</v>
      </c>
      <c r="BF19" s="461">
        <v>0</v>
      </c>
      <c r="BG19" s="461">
        <v>226</v>
      </c>
      <c r="BH19" s="461">
        <v>273</v>
      </c>
      <c r="BI19" s="461">
        <v>308</v>
      </c>
      <c r="BJ19" s="461">
        <v>345</v>
      </c>
      <c r="BK19" s="461">
        <v>381</v>
      </c>
      <c r="BL19" s="461">
        <v>414</v>
      </c>
      <c r="BM19" s="461">
        <v>439</v>
      </c>
      <c r="BN19" s="461">
        <v>451</v>
      </c>
      <c r="BO19" s="461">
        <v>448</v>
      </c>
      <c r="BP19" s="461">
        <v>438</v>
      </c>
      <c r="BQ19" s="461">
        <v>418</v>
      </c>
      <c r="BR19" s="461">
        <v>409</v>
      </c>
      <c r="BS19" s="461">
        <v>411</v>
      </c>
      <c r="BT19" s="461">
        <v>412</v>
      </c>
      <c r="BU19" s="461">
        <v>419</v>
      </c>
      <c r="BV19" s="461">
        <v>404</v>
      </c>
      <c r="BW19" s="461">
        <v>371</v>
      </c>
      <c r="BX19" s="462">
        <v>331</v>
      </c>
      <c r="BY19" s="462">
        <v>340</v>
      </c>
      <c r="BZ19" s="462">
        <v>358</v>
      </c>
      <c r="CA19" s="462">
        <v>364</v>
      </c>
      <c r="CB19" s="462">
        <v>382</v>
      </c>
      <c r="CC19" s="462">
        <v>396</v>
      </c>
      <c r="CD19" s="462">
        <v>401</v>
      </c>
      <c r="CE19" s="462">
        <v>399</v>
      </c>
      <c r="CF19" s="430">
        <v>407</v>
      </c>
    </row>
    <row r="20" spans="1:84">
      <c r="B20" s="200" t="s">
        <v>458</v>
      </c>
      <c r="D20" s="461">
        <v>0</v>
      </c>
      <c r="E20" s="461">
        <v>0</v>
      </c>
      <c r="F20" s="461">
        <v>0</v>
      </c>
      <c r="G20" s="461">
        <v>0</v>
      </c>
      <c r="H20" s="461">
        <v>0</v>
      </c>
      <c r="I20" s="461">
        <v>0</v>
      </c>
      <c r="J20" s="461">
        <v>0</v>
      </c>
      <c r="K20" s="461">
        <v>0</v>
      </c>
      <c r="L20" s="461">
        <v>0</v>
      </c>
      <c r="M20" s="461">
        <v>0</v>
      </c>
      <c r="N20" s="461">
        <v>0</v>
      </c>
      <c r="O20" s="461">
        <v>0</v>
      </c>
      <c r="P20" s="461">
        <v>0</v>
      </c>
      <c r="Q20" s="461">
        <v>0</v>
      </c>
      <c r="R20" s="461">
        <v>0</v>
      </c>
      <c r="S20" s="461">
        <v>0</v>
      </c>
      <c r="T20" s="461">
        <v>0</v>
      </c>
      <c r="U20" s="461">
        <v>0</v>
      </c>
      <c r="V20" s="461">
        <v>0</v>
      </c>
      <c r="W20" s="461">
        <v>0</v>
      </c>
      <c r="X20" s="461">
        <v>0</v>
      </c>
      <c r="Y20" s="461">
        <v>0</v>
      </c>
      <c r="Z20" s="461">
        <v>0</v>
      </c>
      <c r="AA20" s="461">
        <v>0</v>
      </c>
      <c r="AB20" s="461">
        <v>0</v>
      </c>
      <c r="AC20" s="461">
        <v>0</v>
      </c>
      <c r="AD20" s="461">
        <v>0</v>
      </c>
      <c r="AE20" s="461">
        <v>0</v>
      </c>
      <c r="AF20" s="461">
        <v>0</v>
      </c>
      <c r="AG20" s="461">
        <v>0</v>
      </c>
      <c r="AH20" s="461">
        <v>0</v>
      </c>
      <c r="AI20" s="461">
        <v>0</v>
      </c>
      <c r="AJ20" s="461">
        <v>0</v>
      </c>
      <c r="AK20" s="461">
        <v>0</v>
      </c>
      <c r="AL20" s="461">
        <v>0</v>
      </c>
      <c r="AM20" s="461">
        <v>0</v>
      </c>
      <c r="AN20" s="461">
        <v>0</v>
      </c>
      <c r="AO20" s="461">
        <v>0</v>
      </c>
      <c r="AP20" s="461">
        <v>0</v>
      </c>
      <c r="AQ20" s="461">
        <v>0</v>
      </c>
      <c r="AR20" s="461">
        <v>0</v>
      </c>
      <c r="AS20" s="461">
        <v>0</v>
      </c>
      <c r="AT20" s="461">
        <v>0</v>
      </c>
      <c r="AU20" s="461">
        <v>0</v>
      </c>
      <c r="AV20" s="461">
        <v>0</v>
      </c>
      <c r="AW20" s="461">
        <v>0</v>
      </c>
      <c r="AX20" s="461">
        <v>0</v>
      </c>
      <c r="AY20" s="461">
        <v>0</v>
      </c>
      <c r="AZ20" s="461">
        <v>0</v>
      </c>
      <c r="BA20" s="461">
        <v>0</v>
      </c>
      <c r="BB20" s="461">
        <v>0</v>
      </c>
      <c r="BC20" s="461">
        <v>0</v>
      </c>
      <c r="BD20" s="461">
        <v>0</v>
      </c>
      <c r="BE20" s="461">
        <v>0</v>
      </c>
      <c r="BF20" s="461">
        <v>0</v>
      </c>
      <c r="BG20" s="461">
        <v>69</v>
      </c>
      <c r="BH20" s="461">
        <v>60</v>
      </c>
      <c r="BI20" s="461">
        <v>53</v>
      </c>
      <c r="BJ20" s="461">
        <v>52</v>
      </c>
      <c r="BK20" s="461">
        <v>54</v>
      </c>
      <c r="BL20" s="461">
        <v>57</v>
      </c>
      <c r="BM20" s="461">
        <v>59</v>
      </c>
      <c r="BN20" s="461">
        <v>61</v>
      </c>
      <c r="BO20" s="461">
        <v>57</v>
      </c>
      <c r="BP20" s="461">
        <v>55</v>
      </c>
      <c r="BQ20" s="461">
        <v>44</v>
      </c>
      <c r="BR20" s="461">
        <v>52</v>
      </c>
      <c r="BS20" s="461">
        <v>52</v>
      </c>
      <c r="BT20" s="461">
        <v>65</v>
      </c>
      <c r="BU20" s="461">
        <v>75</v>
      </c>
      <c r="BV20" s="461">
        <v>91</v>
      </c>
      <c r="BW20" s="461">
        <v>79</v>
      </c>
      <c r="BX20" s="462">
        <v>61</v>
      </c>
      <c r="BY20" s="462">
        <v>75</v>
      </c>
      <c r="BZ20" s="462">
        <v>89</v>
      </c>
      <c r="CA20" s="462">
        <v>89</v>
      </c>
      <c r="CB20" s="462">
        <v>97</v>
      </c>
      <c r="CC20" s="462">
        <v>104</v>
      </c>
      <c r="CD20" s="462">
        <v>110</v>
      </c>
      <c r="CE20" s="462">
        <v>115</v>
      </c>
      <c r="CF20" s="430">
        <v>120</v>
      </c>
    </row>
    <row r="21" spans="1:84" ht="15" customHeight="1">
      <c r="A21" s="421"/>
      <c r="B21" s="200" t="s">
        <v>457</v>
      </c>
      <c r="C21" s="421"/>
      <c r="D21" s="462">
        <v>0</v>
      </c>
      <c r="E21" s="462">
        <v>0</v>
      </c>
      <c r="F21" s="462">
        <v>0</v>
      </c>
      <c r="G21" s="462">
        <v>0</v>
      </c>
      <c r="H21" s="462">
        <v>0</v>
      </c>
      <c r="I21" s="462">
        <v>0</v>
      </c>
      <c r="J21" s="462">
        <v>0</v>
      </c>
      <c r="K21" s="462">
        <v>0</v>
      </c>
      <c r="L21" s="462">
        <v>0</v>
      </c>
      <c r="M21" s="462">
        <v>0</v>
      </c>
      <c r="N21" s="462">
        <v>0</v>
      </c>
      <c r="O21" s="462">
        <v>0</v>
      </c>
      <c r="P21" s="462">
        <v>0</v>
      </c>
      <c r="Q21" s="462">
        <v>0</v>
      </c>
      <c r="R21" s="462">
        <v>0</v>
      </c>
      <c r="S21" s="462">
        <v>0</v>
      </c>
      <c r="T21" s="462">
        <v>0</v>
      </c>
      <c r="U21" s="462">
        <v>0</v>
      </c>
      <c r="V21" s="462">
        <v>0</v>
      </c>
      <c r="W21" s="462">
        <v>0</v>
      </c>
      <c r="X21" s="462">
        <v>0</v>
      </c>
      <c r="Y21" s="462">
        <v>0</v>
      </c>
      <c r="Z21" s="462">
        <v>0</v>
      </c>
      <c r="AA21" s="462">
        <v>0</v>
      </c>
      <c r="AB21" s="462">
        <v>0</v>
      </c>
      <c r="AC21" s="462">
        <v>0</v>
      </c>
      <c r="AD21" s="462">
        <v>0</v>
      </c>
      <c r="AE21" s="462">
        <v>0</v>
      </c>
      <c r="AF21" s="462">
        <v>0</v>
      </c>
      <c r="AG21" s="462">
        <v>0</v>
      </c>
      <c r="AH21" s="462">
        <v>0</v>
      </c>
      <c r="AI21" s="462">
        <v>0</v>
      </c>
      <c r="AJ21" s="462">
        <v>0</v>
      </c>
      <c r="AK21" s="462">
        <v>0</v>
      </c>
      <c r="AL21" s="462">
        <v>0</v>
      </c>
      <c r="AM21" s="462">
        <v>0</v>
      </c>
      <c r="AN21" s="462">
        <v>0</v>
      </c>
      <c r="AO21" s="462">
        <v>0</v>
      </c>
      <c r="AP21" s="462">
        <v>0</v>
      </c>
      <c r="AQ21" s="462">
        <v>0</v>
      </c>
      <c r="AR21" s="462">
        <v>0</v>
      </c>
      <c r="AS21" s="462">
        <v>0</v>
      </c>
      <c r="AT21" s="462">
        <v>0</v>
      </c>
      <c r="AU21" s="462">
        <v>0</v>
      </c>
      <c r="AV21" s="462">
        <v>0</v>
      </c>
      <c r="AW21" s="462">
        <v>0</v>
      </c>
      <c r="AX21" s="462">
        <v>0</v>
      </c>
      <c r="AY21" s="462">
        <v>0</v>
      </c>
      <c r="AZ21" s="462">
        <v>0</v>
      </c>
      <c r="BA21" s="462">
        <v>0</v>
      </c>
      <c r="BB21" s="462">
        <v>0</v>
      </c>
      <c r="BC21" s="462">
        <v>0</v>
      </c>
      <c r="BD21" s="462">
        <v>0</v>
      </c>
      <c r="BE21" s="462">
        <v>0</v>
      </c>
      <c r="BF21" s="462">
        <v>0</v>
      </c>
      <c r="BG21" s="462">
        <v>158</v>
      </c>
      <c r="BH21" s="462">
        <v>213</v>
      </c>
      <c r="BI21" s="462">
        <v>255</v>
      </c>
      <c r="BJ21" s="462">
        <v>292</v>
      </c>
      <c r="BK21" s="462">
        <v>327</v>
      </c>
      <c r="BL21" s="462">
        <v>357</v>
      </c>
      <c r="BM21" s="462">
        <v>381</v>
      </c>
      <c r="BN21" s="462">
        <v>390</v>
      </c>
      <c r="BO21" s="462">
        <v>391</v>
      </c>
      <c r="BP21" s="462">
        <v>383</v>
      </c>
      <c r="BQ21" s="462">
        <v>374</v>
      </c>
      <c r="BR21" s="462">
        <v>358</v>
      </c>
      <c r="BS21" s="462">
        <v>359</v>
      </c>
      <c r="BT21" s="462">
        <v>347</v>
      </c>
      <c r="BU21" s="462">
        <v>344</v>
      </c>
      <c r="BV21" s="462">
        <v>313</v>
      </c>
      <c r="BW21" s="462">
        <v>293</v>
      </c>
      <c r="BX21" s="462">
        <v>271</v>
      </c>
      <c r="BY21" s="462">
        <v>265</v>
      </c>
      <c r="BZ21" s="462">
        <v>269</v>
      </c>
      <c r="CA21" s="462">
        <v>275</v>
      </c>
      <c r="CB21" s="462">
        <v>286</v>
      </c>
      <c r="CC21" s="462">
        <v>293</v>
      </c>
      <c r="CD21" s="462">
        <v>291</v>
      </c>
      <c r="CE21" s="462">
        <v>284</v>
      </c>
      <c r="CF21" s="430">
        <v>287</v>
      </c>
    </row>
    <row r="22" spans="1:84" ht="25.5" customHeight="1">
      <c r="A22" s="421"/>
      <c r="B22" s="200" t="s">
        <v>627</v>
      </c>
      <c r="C22" s="421"/>
      <c r="D22" s="462"/>
      <c r="E22" s="462"/>
      <c r="F22" s="462"/>
      <c r="G22" s="462"/>
      <c r="H22" s="462"/>
      <c r="I22" s="462"/>
      <c r="J22" s="462"/>
      <c r="K22" s="462"/>
      <c r="L22" s="462"/>
      <c r="M22" s="462"/>
      <c r="N22" s="462"/>
      <c r="O22" s="462"/>
      <c r="P22" s="462"/>
      <c r="Q22" s="462"/>
      <c r="R22" s="462"/>
      <c r="S22" s="462"/>
      <c r="T22" s="462"/>
      <c r="U22" s="462"/>
      <c r="V22" s="462"/>
      <c r="W22" s="462"/>
      <c r="X22" s="462"/>
      <c r="Y22" s="462"/>
      <c r="Z22" s="462"/>
      <c r="AA22" s="462"/>
      <c r="AB22" s="462"/>
      <c r="AC22" s="462"/>
      <c r="AD22" s="462"/>
      <c r="AE22" s="462"/>
      <c r="AF22" s="462"/>
      <c r="AG22" s="462"/>
      <c r="AH22" s="462"/>
      <c r="AI22" s="462"/>
      <c r="AJ22" s="462"/>
      <c r="AK22" s="462"/>
      <c r="AL22" s="462"/>
      <c r="AM22" s="462"/>
      <c r="AN22" s="462"/>
      <c r="AO22" s="462"/>
      <c r="AP22" s="462"/>
      <c r="AQ22" s="462"/>
      <c r="AR22" s="462"/>
      <c r="AS22" s="462"/>
      <c r="AT22" s="462"/>
      <c r="AU22" s="462"/>
      <c r="AV22" s="462"/>
      <c r="AW22" s="462"/>
      <c r="AX22" s="462"/>
      <c r="AY22" s="462"/>
      <c r="AZ22" s="462"/>
      <c r="BA22" s="462"/>
      <c r="BB22" s="462"/>
      <c r="BC22" s="462"/>
      <c r="BD22" s="462"/>
      <c r="BE22" s="462"/>
      <c r="BF22" s="462"/>
      <c r="BG22" s="462">
        <v>0</v>
      </c>
      <c r="BH22" s="462">
        <v>0</v>
      </c>
      <c r="BI22" s="462">
        <v>0</v>
      </c>
      <c r="BJ22" s="462">
        <v>0</v>
      </c>
      <c r="BK22" s="462">
        <v>0</v>
      </c>
      <c r="BL22" s="462">
        <v>0</v>
      </c>
      <c r="BM22" s="462">
        <v>0</v>
      </c>
      <c r="BN22" s="462">
        <v>0</v>
      </c>
      <c r="BO22" s="462">
        <v>0</v>
      </c>
      <c r="BP22" s="462">
        <v>0</v>
      </c>
      <c r="BQ22" s="462">
        <v>0</v>
      </c>
      <c r="BR22" s="462">
        <v>0</v>
      </c>
      <c r="BS22" s="462">
        <v>0</v>
      </c>
      <c r="BT22" s="462">
        <v>0</v>
      </c>
      <c r="BU22" s="462">
        <v>0</v>
      </c>
      <c r="BV22" s="462">
        <v>1</v>
      </c>
      <c r="BW22" s="462">
        <v>1</v>
      </c>
      <c r="BX22" s="462">
        <v>1</v>
      </c>
      <c r="BY22" s="462">
        <v>2</v>
      </c>
      <c r="BZ22" s="462">
        <v>2</v>
      </c>
      <c r="CA22" s="462">
        <v>2</v>
      </c>
      <c r="CB22" s="462">
        <v>2</v>
      </c>
      <c r="CC22" s="462">
        <v>2</v>
      </c>
      <c r="CD22" s="462">
        <v>2</v>
      </c>
      <c r="CE22" s="462">
        <v>2</v>
      </c>
      <c r="CF22" s="430">
        <v>2</v>
      </c>
    </row>
    <row r="23" spans="1:84" ht="15" customHeight="1" thickBot="1">
      <c r="A23" s="479"/>
      <c r="B23" s="492"/>
      <c r="C23" s="479"/>
      <c r="D23" s="493"/>
      <c r="E23" s="493"/>
      <c r="F23" s="493"/>
      <c r="G23" s="493"/>
      <c r="H23" s="493"/>
      <c r="I23" s="493"/>
      <c r="J23" s="493"/>
      <c r="K23" s="493"/>
      <c r="L23" s="493"/>
      <c r="M23" s="493"/>
      <c r="N23" s="493"/>
      <c r="O23" s="493"/>
      <c r="P23" s="493"/>
      <c r="Q23" s="493"/>
      <c r="R23" s="493"/>
      <c r="S23" s="493"/>
      <c r="T23" s="493"/>
      <c r="U23" s="493"/>
      <c r="V23" s="493"/>
      <c r="W23" s="493"/>
      <c r="X23" s="493"/>
      <c r="Y23" s="493"/>
      <c r="Z23" s="493"/>
      <c r="AA23" s="493"/>
      <c r="AB23" s="493"/>
      <c r="AC23" s="493"/>
      <c r="AD23" s="493"/>
      <c r="AE23" s="493"/>
      <c r="AF23" s="493"/>
      <c r="AG23" s="493"/>
      <c r="AH23" s="493"/>
      <c r="AI23" s="493"/>
      <c r="AJ23" s="493"/>
      <c r="AK23" s="493"/>
      <c r="AL23" s="493"/>
      <c r="AM23" s="493"/>
      <c r="AN23" s="493"/>
      <c r="AO23" s="493"/>
      <c r="AP23" s="493"/>
      <c r="AQ23" s="493"/>
      <c r="AR23" s="493"/>
      <c r="AS23" s="493"/>
      <c r="AT23" s="493"/>
      <c r="AU23" s="493"/>
      <c r="AV23" s="493"/>
      <c r="AW23" s="493"/>
      <c r="AX23" s="493"/>
      <c r="AY23" s="493"/>
      <c r="AZ23" s="493"/>
      <c r="BA23" s="493"/>
      <c r="BB23" s="493"/>
      <c r="BC23" s="493"/>
      <c r="BD23" s="493"/>
      <c r="BE23" s="493"/>
      <c r="BF23" s="493"/>
      <c r="BG23" s="493"/>
      <c r="BH23" s="493"/>
      <c r="BI23" s="493"/>
      <c r="BJ23" s="493"/>
      <c r="BK23" s="493"/>
      <c r="BL23" s="493"/>
      <c r="BM23" s="493"/>
      <c r="BN23" s="493"/>
      <c r="BO23" s="493"/>
      <c r="BP23" s="493"/>
      <c r="BQ23" s="493"/>
      <c r="BR23" s="493"/>
      <c r="BS23" s="493"/>
      <c r="BT23" s="493"/>
      <c r="BU23" s="493"/>
      <c r="BV23" s="493"/>
      <c r="BW23" s="493"/>
      <c r="BX23" s="493"/>
      <c r="BY23" s="493"/>
      <c r="BZ23" s="493"/>
      <c r="CA23" s="493"/>
      <c r="CB23" s="493"/>
      <c r="CC23" s="493"/>
      <c r="CD23" s="493"/>
      <c r="CE23" s="493"/>
      <c r="CF23" s="494"/>
    </row>
  </sheetData>
  <hyperlinks>
    <hyperlink ref="B1" display="Information relating to this table can be found in the 'Notes' tab" xr:uid="{FAF26293-07BD-406E-81F6-ACF09BC78C54}"/>
    <hyperlink ref="A1" display="Contents page" xr:uid="{CCF81FB7-466C-440E-9EB8-ABD64B23A38F}"/>
  </hyperlinks>
  <pageMargins left="0.75" right="0.75" top="1" bottom="1" header="0.5" footer="0.5"/>
  <pageSetup paperSize="9" orientation="portrait"/>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D710E-6B37-456C-8829-722450A60ACE}">
  <dimension ref="A1:CF38"/>
  <sheetViews>
    <sheetView zoomScale="70" zoomScaleNormal="70" workbookViewId="0">
      <pane xSplit="2" topLeftCell="BX1" activePane="topRight" state="frozen"/>
      <selection pane="topRight"/>
    </sheetView>
  </sheetViews>
  <sheetFormatPr defaultColWidth="9" defaultRowHeight="15.6"/>
  <cols>
    <col min="1" max="1" width="23" style="421" bestFit="1" customWidth="1"/>
    <col min="2" max="2" width="75.85546875" style="421" customWidth="1"/>
    <col min="3" max="3" width="25.85546875" style="421" customWidth="1"/>
    <col min="4" max="75" width="12.85546875" style="197" customWidth="1"/>
    <col min="76" max="84" width="12.85546875" style="421" customWidth="1"/>
    <col min="85" max="16384" width="9" style="421"/>
  </cols>
  <sheetData>
    <row r="1" spans="1:84" s="15" customFormat="1" ht="25.5" customHeight="1" thickBot="1">
      <c r="A1" s="34" t="s">
        <v>47</v>
      </c>
      <c r="B1" s="116" t="s">
        <v>126</v>
      </c>
      <c r="C1" s="117"/>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row>
    <row r="2" spans="1:84" ht="15.75" customHeight="1">
      <c r="A2" s="37" t="s">
        <v>48</v>
      </c>
      <c r="B2" s="38" t="s">
        <v>629</v>
      </c>
      <c r="C2" s="420"/>
      <c r="D2" s="41" t="s">
        <v>190</v>
      </c>
      <c r="E2" s="41" t="s">
        <v>191</v>
      </c>
      <c r="F2" s="41" t="s">
        <v>192</v>
      </c>
      <c r="G2" s="41" t="s">
        <v>193</v>
      </c>
      <c r="H2" s="41" t="s">
        <v>194</v>
      </c>
      <c r="I2" s="41" t="s">
        <v>195</v>
      </c>
      <c r="J2" s="41" t="s">
        <v>196</v>
      </c>
      <c r="K2" s="41" t="s">
        <v>197</v>
      </c>
      <c r="L2" s="41" t="s">
        <v>198</v>
      </c>
      <c r="M2" s="41" t="s">
        <v>199</v>
      </c>
      <c r="N2" s="41" t="s">
        <v>200</v>
      </c>
      <c r="O2" s="41" t="s">
        <v>201</v>
      </c>
      <c r="P2" s="41" t="s">
        <v>202</v>
      </c>
      <c r="Q2" s="41" t="s">
        <v>203</v>
      </c>
      <c r="R2" s="41" t="s">
        <v>204</v>
      </c>
      <c r="S2" s="41" t="s">
        <v>205</v>
      </c>
      <c r="T2" s="41" t="s">
        <v>206</v>
      </c>
      <c r="U2" s="41" t="s">
        <v>207</v>
      </c>
      <c r="V2" s="41" t="s">
        <v>208</v>
      </c>
      <c r="W2" s="41" t="s">
        <v>209</v>
      </c>
      <c r="X2" s="41" t="s">
        <v>210</v>
      </c>
      <c r="Y2" s="41" t="s">
        <v>211</v>
      </c>
      <c r="Z2" s="41" t="s">
        <v>212</v>
      </c>
      <c r="AA2" s="41" t="s">
        <v>213</v>
      </c>
      <c r="AB2" s="41" t="s">
        <v>214</v>
      </c>
      <c r="AC2" s="41" t="s">
        <v>215</v>
      </c>
      <c r="AD2" s="41" t="s">
        <v>216</v>
      </c>
      <c r="AE2" s="41" t="s">
        <v>217</v>
      </c>
      <c r="AF2" s="41" t="s">
        <v>218</v>
      </c>
      <c r="AG2" s="41" t="s">
        <v>219</v>
      </c>
      <c r="AH2" s="41" t="s">
        <v>220</v>
      </c>
      <c r="AI2" s="41" t="s">
        <v>221</v>
      </c>
      <c r="AJ2" s="41" t="s">
        <v>222</v>
      </c>
      <c r="AK2" s="41" t="s">
        <v>223</v>
      </c>
      <c r="AL2" s="41" t="s">
        <v>224</v>
      </c>
      <c r="AM2" s="41" t="s">
        <v>225</v>
      </c>
      <c r="AN2" s="41" t="s">
        <v>226</v>
      </c>
      <c r="AO2" s="41" t="s">
        <v>227</v>
      </c>
      <c r="AP2" s="41" t="s">
        <v>228</v>
      </c>
      <c r="AQ2" s="41" t="s">
        <v>229</v>
      </c>
      <c r="AR2" s="41" t="s">
        <v>230</v>
      </c>
      <c r="AS2" s="41" t="s">
        <v>231</v>
      </c>
      <c r="AT2" s="41" t="s">
        <v>232</v>
      </c>
      <c r="AU2" s="41" t="s">
        <v>233</v>
      </c>
      <c r="AV2" s="41" t="s">
        <v>234</v>
      </c>
      <c r="AW2" s="41" t="s">
        <v>235</v>
      </c>
      <c r="AX2" s="41" t="s">
        <v>236</v>
      </c>
      <c r="AY2" s="41" t="s">
        <v>128</v>
      </c>
      <c r="AZ2" s="41" t="s">
        <v>129</v>
      </c>
      <c r="BA2" s="41" t="s">
        <v>130</v>
      </c>
      <c r="BB2" s="41" t="s">
        <v>131</v>
      </c>
      <c r="BC2" s="41" t="s">
        <v>132</v>
      </c>
      <c r="BD2" s="41" t="s">
        <v>133</v>
      </c>
      <c r="BE2" s="41" t="s">
        <v>134</v>
      </c>
      <c r="BF2" s="41" t="s">
        <v>135</v>
      </c>
      <c r="BG2" s="41" t="s">
        <v>136</v>
      </c>
      <c r="BH2" s="41" t="s">
        <v>137</v>
      </c>
      <c r="BI2" s="41" t="s">
        <v>138</v>
      </c>
      <c r="BJ2" s="41" t="s">
        <v>139</v>
      </c>
      <c r="BK2" s="41" t="s">
        <v>140</v>
      </c>
      <c r="BL2" s="41" t="s">
        <v>141</v>
      </c>
      <c r="BM2" s="41" t="s">
        <v>142</v>
      </c>
      <c r="BN2" s="41" t="s">
        <v>143</v>
      </c>
      <c r="BO2" s="41" t="s">
        <v>144</v>
      </c>
      <c r="BP2" s="41" t="s">
        <v>145</v>
      </c>
      <c r="BQ2" s="41" t="s">
        <v>146</v>
      </c>
      <c r="BR2" s="41" t="s">
        <v>147</v>
      </c>
      <c r="BS2" s="41" t="s">
        <v>148</v>
      </c>
      <c r="BT2" s="41" t="s">
        <v>149</v>
      </c>
      <c r="BU2" s="41" t="s">
        <v>150</v>
      </c>
      <c r="BV2" s="41" t="s">
        <v>151</v>
      </c>
      <c r="BW2" s="41" t="s">
        <v>152</v>
      </c>
      <c r="BX2" s="41" t="s">
        <v>153</v>
      </c>
      <c r="BY2" s="41" t="s">
        <v>154</v>
      </c>
      <c r="BZ2" s="41" t="s">
        <v>155</v>
      </c>
      <c r="CA2" s="41" t="s">
        <v>156</v>
      </c>
      <c r="CB2" s="41" t="s">
        <v>157</v>
      </c>
      <c r="CC2" s="41" t="s">
        <v>158</v>
      </c>
      <c r="CD2" s="41" t="s">
        <v>159</v>
      </c>
      <c r="CE2" s="41" t="s">
        <v>160</v>
      </c>
      <c r="CF2" s="42" t="s">
        <v>161</v>
      </c>
    </row>
    <row r="3" spans="1:84">
      <c r="A3" s="119">
        <v>2023</v>
      </c>
      <c r="B3" s="422" t="s">
        <v>264</v>
      </c>
      <c r="C3" s="423"/>
      <c r="D3" s="332" t="s">
        <v>163</v>
      </c>
      <c r="E3" s="332" t="s">
        <v>163</v>
      </c>
      <c r="F3" s="332" t="s">
        <v>163</v>
      </c>
      <c r="G3" s="332" t="s">
        <v>163</v>
      </c>
      <c r="H3" s="332" t="s">
        <v>163</v>
      </c>
      <c r="I3" s="332" t="s">
        <v>163</v>
      </c>
      <c r="J3" s="332" t="s">
        <v>163</v>
      </c>
      <c r="K3" s="332" t="s">
        <v>163</v>
      </c>
      <c r="L3" s="332" t="s">
        <v>163</v>
      </c>
      <c r="M3" s="332" t="s">
        <v>163</v>
      </c>
      <c r="N3" s="332" t="s">
        <v>163</v>
      </c>
      <c r="O3" s="332" t="s">
        <v>163</v>
      </c>
      <c r="P3" s="332" t="s">
        <v>163</v>
      </c>
      <c r="Q3" s="332" t="s">
        <v>163</v>
      </c>
      <c r="R3" s="332" t="s">
        <v>163</v>
      </c>
      <c r="S3" s="332" t="s">
        <v>163</v>
      </c>
      <c r="T3" s="332" t="s">
        <v>163</v>
      </c>
      <c r="U3" s="332" t="s">
        <v>163</v>
      </c>
      <c r="V3" s="332" t="s">
        <v>163</v>
      </c>
      <c r="W3" s="332" t="s">
        <v>163</v>
      </c>
      <c r="X3" s="332" t="s">
        <v>163</v>
      </c>
      <c r="Y3" s="332" t="s">
        <v>163</v>
      </c>
      <c r="Z3" s="332" t="s">
        <v>163</v>
      </c>
      <c r="AA3" s="332" t="s">
        <v>163</v>
      </c>
      <c r="AB3" s="332" t="s">
        <v>163</v>
      </c>
      <c r="AC3" s="332" t="s">
        <v>163</v>
      </c>
      <c r="AD3" s="332" t="s">
        <v>163</v>
      </c>
      <c r="AE3" s="332" t="s">
        <v>163</v>
      </c>
      <c r="AF3" s="332" t="s">
        <v>163</v>
      </c>
      <c r="AG3" s="332" t="s">
        <v>163</v>
      </c>
      <c r="AH3" s="332" t="s">
        <v>163</v>
      </c>
      <c r="AI3" s="332" t="s">
        <v>163</v>
      </c>
      <c r="AJ3" s="332" t="s">
        <v>163</v>
      </c>
      <c r="AK3" s="332" t="s">
        <v>163</v>
      </c>
      <c r="AL3" s="332" t="s">
        <v>163</v>
      </c>
      <c r="AM3" s="332" t="s">
        <v>163</v>
      </c>
      <c r="AN3" s="332" t="s">
        <v>163</v>
      </c>
      <c r="AO3" s="332" t="s">
        <v>163</v>
      </c>
      <c r="AP3" s="332" t="s">
        <v>163</v>
      </c>
      <c r="AQ3" s="332" t="s">
        <v>163</v>
      </c>
      <c r="AR3" s="332" t="s">
        <v>163</v>
      </c>
      <c r="AS3" s="332" t="s">
        <v>163</v>
      </c>
      <c r="AT3" s="332" t="s">
        <v>163</v>
      </c>
      <c r="AU3" s="332" t="s">
        <v>163</v>
      </c>
      <c r="AV3" s="332" t="s">
        <v>163</v>
      </c>
      <c r="AW3" s="332" t="s">
        <v>163</v>
      </c>
      <c r="AX3" s="332" t="s">
        <v>163</v>
      </c>
      <c r="AY3" s="332" t="s">
        <v>163</v>
      </c>
      <c r="AZ3" s="332" t="s">
        <v>163</v>
      </c>
      <c r="BA3" s="332" t="s">
        <v>163</v>
      </c>
      <c r="BB3" s="332" t="s">
        <v>163</v>
      </c>
      <c r="BC3" s="332" t="s">
        <v>163</v>
      </c>
      <c r="BD3" s="332" t="s">
        <v>163</v>
      </c>
      <c r="BE3" s="332" t="s">
        <v>163</v>
      </c>
      <c r="BF3" s="332" t="s">
        <v>163</v>
      </c>
      <c r="BG3" s="332" t="s">
        <v>163</v>
      </c>
      <c r="BH3" s="332" t="s">
        <v>163</v>
      </c>
      <c r="BI3" s="332" t="s">
        <v>163</v>
      </c>
      <c r="BJ3" s="332" t="s">
        <v>163</v>
      </c>
      <c r="BK3" s="332" t="s">
        <v>163</v>
      </c>
      <c r="BL3" s="332" t="s">
        <v>163</v>
      </c>
      <c r="BM3" s="332" t="s">
        <v>163</v>
      </c>
      <c r="BN3" s="332" t="s">
        <v>163</v>
      </c>
      <c r="BO3" s="332" t="s">
        <v>163</v>
      </c>
      <c r="BP3" s="332" t="s">
        <v>163</v>
      </c>
      <c r="BQ3" s="332" t="s">
        <v>163</v>
      </c>
      <c r="BR3" s="332" t="s">
        <v>163</v>
      </c>
      <c r="BS3" s="332" t="s">
        <v>163</v>
      </c>
      <c r="BT3" s="332" t="s">
        <v>163</v>
      </c>
      <c r="BU3" s="332" t="s">
        <v>163</v>
      </c>
      <c r="BV3" s="332" t="s">
        <v>163</v>
      </c>
      <c r="BW3" s="332" t="s">
        <v>163</v>
      </c>
      <c r="BX3" s="332" t="s">
        <v>163</v>
      </c>
      <c r="BY3" s="332" t="s">
        <v>163</v>
      </c>
      <c r="BZ3" s="332" t="s">
        <v>163</v>
      </c>
      <c r="CA3" s="332" t="s">
        <v>164</v>
      </c>
      <c r="CB3" s="332" t="s">
        <v>164</v>
      </c>
      <c r="CC3" s="332" t="s">
        <v>164</v>
      </c>
      <c r="CD3" s="332" t="s">
        <v>164</v>
      </c>
      <c r="CE3" s="332" t="s">
        <v>164</v>
      </c>
      <c r="CF3" s="333" t="s">
        <v>164</v>
      </c>
    </row>
    <row r="4" spans="1:84" s="245" customFormat="1" ht="24" customHeight="1">
      <c r="A4" s="460"/>
      <c r="B4" s="69" t="s">
        <v>176</v>
      </c>
      <c r="C4" s="109"/>
      <c r="D4" s="461"/>
      <c r="E4" s="461"/>
      <c r="F4" s="461"/>
      <c r="G4" s="461"/>
      <c r="H4" s="461"/>
      <c r="I4" s="461"/>
      <c r="J4" s="461"/>
      <c r="K4" s="461"/>
      <c r="L4" s="461"/>
      <c r="M4" s="461"/>
      <c r="N4" s="461"/>
      <c r="O4" s="461"/>
      <c r="P4" s="461"/>
      <c r="Q4" s="461"/>
      <c r="R4" s="461"/>
      <c r="S4" s="461"/>
      <c r="T4" s="461"/>
      <c r="U4" s="461"/>
      <c r="V4" s="461"/>
      <c r="W4" s="461"/>
      <c r="X4" s="461"/>
      <c r="Y4" s="461"/>
      <c r="Z4" s="461"/>
      <c r="AA4" s="461"/>
      <c r="AB4" s="461"/>
      <c r="AC4" s="461"/>
      <c r="AD4" s="461"/>
      <c r="AE4" s="461"/>
      <c r="AF4" s="461"/>
      <c r="AG4" s="461"/>
      <c r="AH4" s="461"/>
      <c r="AI4" s="461"/>
      <c r="AJ4" s="461"/>
      <c r="AK4" s="461"/>
      <c r="AL4" s="461"/>
      <c r="AM4" s="461"/>
      <c r="AN4" s="461"/>
      <c r="AO4" s="461"/>
      <c r="AP4" s="461"/>
      <c r="AQ4" s="461"/>
      <c r="AR4" s="461"/>
      <c r="AS4" s="461"/>
      <c r="AT4" s="461"/>
      <c r="AU4" s="461"/>
      <c r="AV4" s="461"/>
      <c r="AW4" s="461"/>
      <c r="AX4" s="461"/>
      <c r="AY4" s="461"/>
      <c r="AZ4" s="461"/>
      <c r="BA4" s="461"/>
      <c r="BB4" s="461"/>
      <c r="BC4" s="461"/>
      <c r="BD4" s="461"/>
      <c r="BE4" s="461"/>
      <c r="BF4" s="461"/>
      <c r="BG4" s="461"/>
      <c r="BH4" s="461"/>
      <c r="BI4" s="461"/>
      <c r="BJ4" s="461"/>
      <c r="BK4" s="461"/>
      <c r="BL4" s="461"/>
      <c r="BM4" s="461"/>
      <c r="BN4" s="461"/>
      <c r="BO4" s="461"/>
      <c r="BP4" s="461"/>
      <c r="BQ4" s="461"/>
      <c r="BR4" s="461"/>
      <c r="BS4" s="461"/>
      <c r="BT4" s="461"/>
      <c r="BU4" s="461"/>
      <c r="BV4" s="461"/>
      <c r="BW4" s="461"/>
      <c r="BX4" s="461"/>
      <c r="BY4" s="461"/>
      <c r="BZ4" s="495">
        <f>SUM(BZ5:BZ15)</f>
        <v>8358.5789999999997</v>
      </c>
      <c r="CA4" s="495">
        <f t="shared" ref="CA4:CF4" si="0">SUM(CA5:CA15)</f>
        <v>10321.117824000001</v>
      </c>
      <c r="CB4" s="495">
        <f t="shared" si="0"/>
        <v>2.2999999999999998</v>
      </c>
      <c r="CC4" s="495">
        <f t="shared" si="0"/>
        <v>0</v>
      </c>
      <c r="CD4" s="495">
        <f t="shared" si="0"/>
        <v>0</v>
      </c>
      <c r="CE4" s="495">
        <f t="shared" si="0"/>
        <v>0</v>
      </c>
      <c r="CF4" s="496">
        <f t="shared" si="0"/>
        <v>0</v>
      </c>
    </row>
    <row r="5" spans="1:84">
      <c r="A5" s="418"/>
      <c r="B5" s="200" t="s">
        <v>630</v>
      </c>
      <c r="C5" s="200"/>
      <c r="D5" s="461"/>
      <c r="E5" s="461"/>
      <c r="F5" s="461"/>
      <c r="G5" s="461"/>
      <c r="H5" s="461"/>
      <c r="I5" s="461"/>
      <c r="J5" s="461"/>
      <c r="K5" s="461"/>
      <c r="L5" s="461"/>
      <c r="M5" s="461"/>
      <c r="N5" s="461"/>
      <c r="O5" s="461"/>
      <c r="P5" s="461"/>
      <c r="Q5" s="461"/>
      <c r="R5" s="461"/>
      <c r="S5" s="461"/>
      <c r="T5" s="461"/>
      <c r="U5" s="461"/>
      <c r="V5" s="461"/>
      <c r="W5" s="461"/>
      <c r="X5" s="461"/>
      <c r="Y5" s="461"/>
      <c r="Z5" s="461"/>
      <c r="AA5" s="461"/>
      <c r="AB5" s="461"/>
      <c r="AC5" s="461"/>
      <c r="AD5" s="461"/>
      <c r="AE5" s="461"/>
      <c r="AF5" s="461"/>
      <c r="AG5" s="461"/>
      <c r="AH5" s="461"/>
      <c r="AI5" s="461"/>
      <c r="AJ5" s="461"/>
      <c r="AK5" s="461"/>
      <c r="AL5" s="461"/>
      <c r="AM5" s="461"/>
      <c r="AN5" s="461"/>
      <c r="AO5" s="461"/>
      <c r="AP5" s="461"/>
      <c r="AQ5" s="461"/>
      <c r="AR5" s="461"/>
      <c r="AS5" s="461"/>
      <c r="AT5" s="461"/>
      <c r="AU5" s="461"/>
      <c r="AV5" s="461"/>
      <c r="AW5" s="461"/>
      <c r="AX5" s="461"/>
      <c r="AY5" s="461"/>
      <c r="AZ5" s="461"/>
      <c r="BA5" s="461"/>
      <c r="BB5" s="461"/>
      <c r="BC5" s="461"/>
      <c r="BD5" s="461"/>
      <c r="BE5" s="461"/>
      <c r="BF5" s="461"/>
      <c r="BG5" s="461"/>
      <c r="BH5" s="461"/>
      <c r="BI5" s="461"/>
      <c r="BJ5" s="461"/>
      <c r="BK5" s="461"/>
      <c r="BL5" s="461"/>
      <c r="BM5" s="461"/>
      <c r="BN5" s="461"/>
      <c r="BO5" s="461"/>
      <c r="BP5" s="461"/>
      <c r="BQ5" s="461"/>
      <c r="BR5" s="461"/>
      <c r="BS5" s="461"/>
      <c r="BT5" s="461"/>
      <c r="BU5" s="461"/>
      <c r="BV5" s="461"/>
      <c r="BW5" s="461"/>
      <c r="BX5" s="461"/>
      <c r="BY5" s="461"/>
      <c r="BZ5" s="497">
        <v>2851</v>
      </c>
      <c r="CA5" s="497">
        <v>4336</v>
      </c>
      <c r="CB5" s="497">
        <v>0</v>
      </c>
      <c r="CC5" s="497">
        <v>0</v>
      </c>
      <c r="CD5" s="497">
        <v>0</v>
      </c>
      <c r="CE5" s="497">
        <v>0</v>
      </c>
      <c r="CF5" s="498">
        <v>0</v>
      </c>
    </row>
    <row r="6" spans="1:84">
      <c r="A6" s="418"/>
      <c r="B6" s="200" t="s">
        <v>631</v>
      </c>
      <c r="C6" s="200"/>
      <c r="D6" s="461"/>
      <c r="E6" s="461"/>
      <c r="F6" s="461"/>
      <c r="G6" s="461"/>
      <c r="H6" s="461"/>
      <c r="I6" s="461"/>
      <c r="J6" s="461"/>
      <c r="K6" s="461"/>
      <c r="L6" s="461"/>
      <c r="M6" s="461"/>
      <c r="N6" s="461"/>
      <c r="O6" s="461"/>
      <c r="P6" s="461"/>
      <c r="Q6" s="461"/>
      <c r="R6" s="461"/>
      <c r="S6" s="461"/>
      <c r="T6" s="461"/>
      <c r="U6" s="461"/>
      <c r="V6" s="461"/>
      <c r="W6" s="461"/>
      <c r="X6" s="461"/>
      <c r="Y6" s="461"/>
      <c r="Z6" s="461"/>
      <c r="AA6" s="461"/>
      <c r="AB6" s="461"/>
      <c r="AC6" s="461"/>
      <c r="AD6" s="461"/>
      <c r="AE6" s="461"/>
      <c r="AF6" s="461"/>
      <c r="AG6" s="461"/>
      <c r="AH6" s="461"/>
      <c r="AI6" s="461"/>
      <c r="AJ6" s="461"/>
      <c r="AK6" s="461"/>
      <c r="AL6" s="461"/>
      <c r="AM6" s="461"/>
      <c r="AN6" s="461"/>
      <c r="AO6" s="461"/>
      <c r="AP6" s="461"/>
      <c r="AQ6" s="461"/>
      <c r="AR6" s="461"/>
      <c r="AS6" s="461"/>
      <c r="AT6" s="461"/>
      <c r="AU6" s="461"/>
      <c r="AV6" s="461"/>
      <c r="AW6" s="461"/>
      <c r="AX6" s="461"/>
      <c r="AY6" s="461"/>
      <c r="AZ6" s="461"/>
      <c r="BA6" s="461"/>
      <c r="BB6" s="461"/>
      <c r="BC6" s="461"/>
      <c r="BD6" s="461"/>
      <c r="BE6" s="461"/>
      <c r="BF6" s="461"/>
      <c r="BG6" s="461"/>
      <c r="BH6" s="461"/>
      <c r="BI6" s="461"/>
      <c r="BJ6" s="461"/>
      <c r="BK6" s="461"/>
      <c r="BL6" s="461"/>
      <c r="BM6" s="461"/>
      <c r="BN6" s="461"/>
      <c r="BO6" s="461"/>
      <c r="BP6" s="461"/>
      <c r="BQ6" s="461"/>
      <c r="BR6" s="461"/>
      <c r="BS6" s="461"/>
      <c r="BT6" s="461"/>
      <c r="BU6" s="461"/>
      <c r="BV6" s="461"/>
      <c r="BW6" s="461"/>
      <c r="BX6" s="461"/>
      <c r="BY6" s="461"/>
      <c r="BZ6" s="497">
        <v>34</v>
      </c>
      <c r="CA6" s="497">
        <v>26</v>
      </c>
      <c r="CB6" s="497">
        <v>0</v>
      </c>
      <c r="CC6" s="497">
        <v>0</v>
      </c>
      <c r="CD6" s="497">
        <v>0</v>
      </c>
      <c r="CE6" s="497">
        <v>0</v>
      </c>
      <c r="CF6" s="498">
        <v>0</v>
      </c>
    </row>
    <row r="7" spans="1:84">
      <c r="A7" s="418"/>
      <c r="B7" s="200" t="s">
        <v>632</v>
      </c>
      <c r="C7" s="200"/>
      <c r="D7" s="458"/>
      <c r="E7" s="458"/>
      <c r="F7" s="458"/>
      <c r="G7" s="458"/>
      <c r="H7" s="458"/>
      <c r="I7" s="458"/>
      <c r="J7" s="458"/>
      <c r="K7" s="458"/>
      <c r="L7" s="458"/>
      <c r="M7" s="458"/>
      <c r="N7" s="458"/>
      <c r="O7" s="458"/>
      <c r="P7" s="458"/>
      <c r="Q7" s="458"/>
      <c r="R7" s="458"/>
      <c r="S7" s="458"/>
      <c r="T7" s="458"/>
      <c r="U7" s="458"/>
      <c r="V7" s="458"/>
      <c r="W7" s="458"/>
      <c r="X7" s="458"/>
      <c r="Y7" s="458"/>
      <c r="Z7" s="458"/>
      <c r="AA7" s="458"/>
      <c r="AB7" s="458"/>
      <c r="AC7" s="458"/>
      <c r="AD7" s="458"/>
      <c r="AE7" s="458"/>
      <c r="AF7" s="458"/>
      <c r="AG7" s="458"/>
      <c r="AH7" s="458"/>
      <c r="AI7" s="458"/>
      <c r="AJ7" s="458"/>
      <c r="AK7" s="458"/>
      <c r="AL7" s="458"/>
      <c r="AM7" s="458"/>
      <c r="AN7" s="458"/>
      <c r="AO7" s="458"/>
      <c r="AP7" s="458"/>
      <c r="AQ7" s="458"/>
      <c r="AR7" s="458"/>
      <c r="AS7" s="458"/>
      <c r="AT7" s="458"/>
      <c r="AU7" s="458"/>
      <c r="AV7" s="458"/>
      <c r="AW7" s="458"/>
      <c r="AX7" s="458"/>
      <c r="AY7" s="458"/>
      <c r="AZ7" s="458"/>
      <c r="BA7" s="458"/>
      <c r="BB7" s="458"/>
      <c r="BC7" s="458"/>
      <c r="BD7" s="458"/>
      <c r="BE7" s="458"/>
      <c r="BF7" s="458"/>
      <c r="BG7" s="458"/>
      <c r="BH7" s="458"/>
      <c r="BI7" s="458"/>
      <c r="BJ7" s="458"/>
      <c r="BK7" s="458"/>
      <c r="BL7" s="458"/>
      <c r="BM7" s="458"/>
      <c r="BN7" s="458"/>
      <c r="BO7" s="458"/>
      <c r="BP7" s="458"/>
      <c r="BQ7" s="458"/>
      <c r="BR7" s="458"/>
      <c r="BS7" s="458"/>
      <c r="BT7" s="458"/>
      <c r="BU7" s="458"/>
      <c r="BV7" s="458"/>
      <c r="BW7" s="458"/>
      <c r="BX7" s="458"/>
      <c r="BY7" s="458"/>
      <c r="BZ7" s="497">
        <v>813.02200000000005</v>
      </c>
      <c r="CA7" s="497">
        <v>975.49305700000002</v>
      </c>
      <c r="CB7" s="497">
        <v>0</v>
      </c>
      <c r="CC7" s="497">
        <v>0</v>
      </c>
      <c r="CD7" s="497">
        <v>0</v>
      </c>
      <c r="CE7" s="497">
        <v>0</v>
      </c>
      <c r="CF7" s="498">
        <v>0</v>
      </c>
    </row>
    <row r="8" spans="1:84">
      <c r="A8" s="418"/>
      <c r="B8" s="200" t="s">
        <v>633</v>
      </c>
      <c r="C8" s="200"/>
      <c r="D8" s="461"/>
      <c r="E8" s="461"/>
      <c r="F8" s="461"/>
      <c r="G8" s="461"/>
      <c r="H8" s="461"/>
      <c r="I8" s="461"/>
      <c r="J8" s="461"/>
      <c r="K8" s="461"/>
      <c r="L8" s="461"/>
      <c r="M8" s="461"/>
      <c r="N8" s="461"/>
      <c r="O8" s="461"/>
      <c r="P8" s="461"/>
      <c r="Q8" s="461"/>
      <c r="R8" s="461"/>
      <c r="S8" s="461"/>
      <c r="T8" s="461"/>
      <c r="U8" s="461"/>
      <c r="V8" s="461"/>
      <c r="W8" s="461"/>
      <c r="X8" s="461"/>
      <c r="Y8" s="461"/>
      <c r="Z8" s="461"/>
      <c r="AA8" s="461"/>
      <c r="AB8" s="461"/>
      <c r="AC8" s="461"/>
      <c r="AD8" s="461"/>
      <c r="AE8" s="461"/>
      <c r="AF8" s="461"/>
      <c r="AG8" s="461"/>
      <c r="AH8" s="461"/>
      <c r="AI8" s="461"/>
      <c r="AJ8" s="461"/>
      <c r="AK8" s="461"/>
      <c r="AL8" s="461"/>
      <c r="AM8" s="461"/>
      <c r="AN8" s="461"/>
      <c r="AO8" s="461"/>
      <c r="AP8" s="461"/>
      <c r="AQ8" s="461"/>
      <c r="AR8" s="461"/>
      <c r="AS8" s="461"/>
      <c r="AT8" s="461"/>
      <c r="AU8" s="461"/>
      <c r="AV8" s="461"/>
      <c r="AW8" s="461"/>
      <c r="AX8" s="461"/>
      <c r="AY8" s="461"/>
      <c r="AZ8" s="461"/>
      <c r="BA8" s="461"/>
      <c r="BB8" s="461"/>
      <c r="BC8" s="461"/>
      <c r="BD8" s="461"/>
      <c r="BE8" s="461"/>
      <c r="BF8" s="461"/>
      <c r="BG8" s="461"/>
      <c r="BH8" s="461"/>
      <c r="BI8" s="461"/>
      <c r="BJ8" s="461"/>
      <c r="BK8" s="461"/>
      <c r="BL8" s="461"/>
      <c r="BM8" s="461"/>
      <c r="BN8" s="461"/>
      <c r="BO8" s="461"/>
      <c r="BP8" s="461"/>
      <c r="BQ8" s="461"/>
      <c r="BR8" s="461"/>
      <c r="BS8" s="461"/>
      <c r="BT8" s="461"/>
      <c r="BU8" s="461"/>
      <c r="BV8" s="461"/>
      <c r="BW8" s="461"/>
      <c r="BX8" s="461"/>
      <c r="BY8" s="461"/>
      <c r="BZ8" s="497">
        <v>125.687</v>
      </c>
      <c r="CA8" s="497">
        <v>121.16376</v>
      </c>
      <c r="CB8" s="497">
        <v>0</v>
      </c>
      <c r="CC8" s="497">
        <v>0</v>
      </c>
      <c r="CD8" s="497">
        <v>0</v>
      </c>
      <c r="CE8" s="497">
        <v>0</v>
      </c>
      <c r="CF8" s="498">
        <v>0</v>
      </c>
    </row>
    <row r="9" spans="1:84">
      <c r="A9" s="418"/>
      <c r="B9" s="200" t="s">
        <v>634</v>
      </c>
      <c r="C9" s="200"/>
      <c r="D9" s="461"/>
      <c r="E9" s="461"/>
      <c r="F9" s="461"/>
      <c r="G9" s="461"/>
      <c r="H9" s="461"/>
      <c r="I9" s="461"/>
      <c r="J9" s="461"/>
      <c r="K9" s="461"/>
      <c r="L9" s="461"/>
      <c r="M9" s="461"/>
      <c r="N9" s="461"/>
      <c r="O9" s="461"/>
      <c r="P9" s="461"/>
      <c r="Q9" s="461"/>
      <c r="R9" s="461"/>
      <c r="S9" s="461"/>
      <c r="T9" s="461"/>
      <c r="U9" s="461"/>
      <c r="V9" s="461"/>
      <c r="W9" s="461"/>
      <c r="X9" s="461"/>
      <c r="Y9" s="461"/>
      <c r="Z9" s="461"/>
      <c r="AA9" s="461"/>
      <c r="AB9" s="461"/>
      <c r="AC9" s="461"/>
      <c r="AD9" s="461"/>
      <c r="AE9" s="461"/>
      <c r="AF9" s="461"/>
      <c r="AG9" s="461"/>
      <c r="AH9" s="461"/>
      <c r="AI9" s="461"/>
      <c r="AJ9" s="461"/>
      <c r="AK9" s="461"/>
      <c r="AL9" s="461"/>
      <c r="AM9" s="461"/>
      <c r="AN9" s="461"/>
      <c r="AO9" s="461"/>
      <c r="AP9" s="461"/>
      <c r="AQ9" s="461"/>
      <c r="AR9" s="461"/>
      <c r="AS9" s="461"/>
      <c r="AT9" s="461"/>
      <c r="AU9" s="461"/>
      <c r="AV9" s="461"/>
      <c r="AW9" s="461"/>
      <c r="AX9" s="461"/>
      <c r="AY9" s="461"/>
      <c r="AZ9" s="461"/>
      <c r="BA9" s="461"/>
      <c r="BB9" s="461"/>
      <c r="BC9" s="461"/>
      <c r="BD9" s="461"/>
      <c r="BE9" s="461"/>
      <c r="BF9" s="461"/>
      <c r="BG9" s="461"/>
      <c r="BH9" s="461"/>
      <c r="BI9" s="461"/>
      <c r="BJ9" s="461"/>
      <c r="BK9" s="461"/>
      <c r="BL9" s="461"/>
      <c r="BM9" s="461"/>
      <c r="BN9" s="461"/>
      <c r="BO9" s="461"/>
      <c r="BP9" s="461"/>
      <c r="BQ9" s="461"/>
      <c r="BR9" s="461"/>
      <c r="BS9" s="461"/>
      <c r="BT9" s="461"/>
      <c r="BU9" s="461"/>
      <c r="BV9" s="461"/>
      <c r="BW9" s="461"/>
      <c r="BX9" s="461"/>
      <c r="BY9" s="461"/>
      <c r="BZ9" s="497">
        <v>996.96199999999999</v>
      </c>
      <c r="CA9" s="497">
        <v>1269.291007</v>
      </c>
      <c r="CB9" s="497">
        <v>0</v>
      </c>
      <c r="CC9" s="497">
        <v>0</v>
      </c>
      <c r="CD9" s="497">
        <v>0</v>
      </c>
      <c r="CE9" s="497">
        <v>0</v>
      </c>
      <c r="CF9" s="498">
        <v>0</v>
      </c>
    </row>
    <row r="10" spans="1:84">
      <c r="A10" s="464"/>
      <c r="B10" s="200" t="s">
        <v>635</v>
      </c>
      <c r="C10" s="233"/>
      <c r="D10" s="458"/>
      <c r="E10" s="458"/>
      <c r="F10" s="458"/>
      <c r="G10" s="458"/>
      <c r="H10" s="458"/>
      <c r="I10" s="458"/>
      <c r="J10" s="458"/>
      <c r="K10" s="458"/>
      <c r="L10" s="458"/>
      <c r="M10" s="458"/>
      <c r="N10" s="458"/>
      <c r="O10" s="458"/>
      <c r="P10" s="458"/>
      <c r="Q10" s="458"/>
      <c r="R10" s="458"/>
      <c r="S10" s="458"/>
      <c r="T10" s="458"/>
      <c r="U10" s="458"/>
      <c r="V10" s="458"/>
      <c r="W10" s="458"/>
      <c r="X10" s="458"/>
      <c r="Y10" s="458"/>
      <c r="Z10" s="458"/>
      <c r="AA10" s="458"/>
      <c r="AB10" s="458"/>
      <c r="AC10" s="458"/>
      <c r="AD10" s="458"/>
      <c r="AE10" s="458"/>
      <c r="AF10" s="458"/>
      <c r="AG10" s="458"/>
      <c r="AH10" s="458"/>
      <c r="AI10" s="458"/>
      <c r="AJ10" s="458"/>
      <c r="AK10" s="458"/>
      <c r="AL10" s="458"/>
      <c r="AM10" s="458"/>
      <c r="AN10" s="458"/>
      <c r="AO10" s="458"/>
      <c r="AP10" s="458"/>
      <c r="AQ10" s="458"/>
      <c r="AR10" s="458"/>
      <c r="AS10" s="458"/>
      <c r="AT10" s="458"/>
      <c r="AU10" s="458"/>
      <c r="AV10" s="458"/>
      <c r="AW10" s="458"/>
      <c r="AX10" s="458"/>
      <c r="AY10" s="458"/>
      <c r="AZ10" s="458"/>
      <c r="BA10" s="458"/>
      <c r="BB10" s="458"/>
      <c r="BC10" s="458"/>
      <c r="BD10" s="458"/>
      <c r="BE10" s="458"/>
      <c r="BF10" s="458"/>
      <c r="BG10" s="458"/>
      <c r="BH10" s="458"/>
      <c r="BI10" s="458"/>
      <c r="BJ10" s="458"/>
      <c r="BK10" s="458"/>
      <c r="BL10" s="458"/>
      <c r="BM10" s="458"/>
      <c r="BN10" s="458"/>
      <c r="BO10" s="458"/>
      <c r="BP10" s="458"/>
      <c r="BQ10" s="458"/>
      <c r="BR10" s="458"/>
      <c r="BS10" s="458"/>
      <c r="BT10" s="458"/>
      <c r="BU10" s="458"/>
      <c r="BV10" s="458"/>
      <c r="BW10" s="458"/>
      <c r="BX10" s="458"/>
      <c r="BY10" s="458"/>
      <c r="BZ10" s="497">
        <v>2601</v>
      </c>
      <c r="CA10" s="497">
        <v>2587</v>
      </c>
      <c r="CB10" s="497">
        <v>0</v>
      </c>
      <c r="CC10" s="497">
        <v>0</v>
      </c>
      <c r="CD10" s="497">
        <v>0</v>
      </c>
      <c r="CE10" s="497">
        <v>0</v>
      </c>
      <c r="CF10" s="498">
        <v>0</v>
      </c>
    </row>
    <row r="11" spans="1:84">
      <c r="A11" s="418"/>
      <c r="B11" s="200" t="s">
        <v>636</v>
      </c>
      <c r="C11" s="200"/>
      <c r="D11" s="461"/>
      <c r="E11" s="461"/>
      <c r="F11" s="461"/>
      <c r="G11" s="461"/>
      <c r="H11" s="461"/>
      <c r="I11" s="461"/>
      <c r="J11" s="461"/>
      <c r="K11" s="461"/>
      <c r="L11" s="461"/>
      <c r="M11" s="461"/>
      <c r="N11" s="461"/>
      <c r="O11" s="461"/>
      <c r="P11" s="461"/>
      <c r="Q11" s="461"/>
      <c r="R11" s="461"/>
      <c r="S11" s="461"/>
      <c r="T11" s="461"/>
      <c r="U11" s="461"/>
      <c r="V11" s="461"/>
      <c r="W11" s="461"/>
      <c r="X11" s="461"/>
      <c r="Y11" s="461"/>
      <c r="Z11" s="461"/>
      <c r="AA11" s="461"/>
      <c r="AB11" s="461"/>
      <c r="AC11" s="461"/>
      <c r="AD11" s="461"/>
      <c r="AE11" s="461"/>
      <c r="AF11" s="461"/>
      <c r="AG11" s="461"/>
      <c r="AH11" s="461"/>
      <c r="AI11" s="461"/>
      <c r="AJ11" s="461"/>
      <c r="AK11" s="461"/>
      <c r="AL11" s="461"/>
      <c r="AM11" s="461"/>
      <c r="AN11" s="461"/>
      <c r="AO11" s="461"/>
      <c r="AP11" s="461"/>
      <c r="AQ11" s="461"/>
      <c r="AR11" s="461"/>
      <c r="AS11" s="461"/>
      <c r="AT11" s="461"/>
      <c r="AU11" s="461"/>
      <c r="AV11" s="461"/>
      <c r="AW11" s="461"/>
      <c r="AX11" s="461"/>
      <c r="AY11" s="461"/>
      <c r="AZ11" s="461"/>
      <c r="BA11" s="461"/>
      <c r="BB11" s="461"/>
      <c r="BC11" s="461"/>
      <c r="BD11" s="461"/>
      <c r="BE11" s="461"/>
      <c r="BF11" s="461"/>
      <c r="BG11" s="461"/>
      <c r="BH11" s="461"/>
      <c r="BI11" s="461"/>
      <c r="BJ11" s="461"/>
      <c r="BK11" s="461"/>
      <c r="BL11" s="461"/>
      <c r="BM11" s="461"/>
      <c r="BN11" s="461"/>
      <c r="BO11" s="461"/>
      <c r="BP11" s="461"/>
      <c r="BQ11" s="461"/>
      <c r="BR11" s="461"/>
      <c r="BS11" s="461"/>
      <c r="BT11" s="461"/>
      <c r="BU11" s="461"/>
      <c r="BV11" s="461"/>
      <c r="BW11" s="461"/>
      <c r="BX11" s="461"/>
      <c r="BY11" s="461"/>
      <c r="BZ11" s="497">
        <v>1.1890000000000001</v>
      </c>
      <c r="CA11" s="497">
        <v>1</v>
      </c>
      <c r="CB11" s="497">
        <v>0</v>
      </c>
      <c r="CC11" s="497">
        <v>0</v>
      </c>
      <c r="CD11" s="497">
        <v>0</v>
      </c>
      <c r="CE11" s="497">
        <v>0</v>
      </c>
      <c r="CF11" s="498">
        <v>0</v>
      </c>
    </row>
    <row r="12" spans="1:84">
      <c r="A12" s="418"/>
      <c r="B12" s="200" t="s">
        <v>637</v>
      </c>
      <c r="C12" s="200"/>
      <c r="D12" s="461"/>
      <c r="E12" s="461"/>
      <c r="F12" s="461"/>
      <c r="G12" s="461"/>
      <c r="H12" s="461"/>
      <c r="I12" s="461"/>
      <c r="J12" s="461"/>
      <c r="K12" s="461"/>
      <c r="L12" s="461"/>
      <c r="M12" s="461"/>
      <c r="N12" s="461"/>
      <c r="O12" s="461"/>
      <c r="P12" s="461"/>
      <c r="Q12" s="461"/>
      <c r="R12" s="461"/>
      <c r="S12" s="461"/>
      <c r="T12" s="461"/>
      <c r="U12" s="461"/>
      <c r="V12" s="461"/>
      <c r="W12" s="461"/>
      <c r="X12" s="461"/>
      <c r="Y12" s="461"/>
      <c r="Z12" s="461"/>
      <c r="AA12" s="461"/>
      <c r="AB12" s="461"/>
      <c r="AC12" s="461"/>
      <c r="AD12" s="461"/>
      <c r="AE12" s="461"/>
      <c r="AF12" s="461"/>
      <c r="AG12" s="461"/>
      <c r="AH12" s="461"/>
      <c r="AI12" s="461"/>
      <c r="AJ12" s="461"/>
      <c r="AK12" s="461"/>
      <c r="AL12" s="461"/>
      <c r="AM12" s="461"/>
      <c r="AN12" s="461"/>
      <c r="AO12" s="461"/>
      <c r="AP12" s="461"/>
      <c r="AQ12" s="461"/>
      <c r="AR12" s="461"/>
      <c r="AS12" s="461"/>
      <c r="AT12" s="461"/>
      <c r="AU12" s="461"/>
      <c r="AV12" s="461"/>
      <c r="AW12" s="461"/>
      <c r="AX12" s="461"/>
      <c r="AY12" s="461"/>
      <c r="AZ12" s="461"/>
      <c r="BA12" s="461"/>
      <c r="BB12" s="461"/>
      <c r="BC12" s="461"/>
      <c r="BD12" s="461"/>
      <c r="BE12" s="461"/>
      <c r="BF12" s="461"/>
      <c r="BG12" s="461"/>
      <c r="BH12" s="461"/>
      <c r="BI12" s="461"/>
      <c r="BJ12" s="461"/>
      <c r="BK12" s="461"/>
      <c r="BL12" s="461"/>
      <c r="BM12" s="461"/>
      <c r="BN12" s="461"/>
      <c r="BO12" s="461"/>
      <c r="BP12" s="461"/>
      <c r="BQ12" s="461"/>
      <c r="BR12" s="461"/>
      <c r="BS12" s="461"/>
      <c r="BT12" s="461"/>
      <c r="BU12" s="461"/>
      <c r="BV12" s="461"/>
      <c r="BW12" s="461"/>
      <c r="BX12" s="461"/>
      <c r="BY12" s="461"/>
      <c r="BZ12" s="497">
        <v>225.852</v>
      </c>
      <c r="CA12" s="497">
        <v>233.2</v>
      </c>
      <c r="CB12" s="497">
        <v>0</v>
      </c>
      <c r="CC12" s="497">
        <v>0</v>
      </c>
      <c r="CD12" s="497">
        <v>0</v>
      </c>
      <c r="CE12" s="497">
        <v>0</v>
      </c>
      <c r="CF12" s="498">
        <v>0</v>
      </c>
    </row>
    <row r="13" spans="1:84">
      <c r="A13" s="418"/>
      <c r="B13" s="200" t="s">
        <v>638</v>
      </c>
      <c r="C13" s="63"/>
      <c r="D13" s="458"/>
      <c r="E13" s="458"/>
      <c r="F13" s="458"/>
      <c r="G13" s="458"/>
      <c r="H13" s="458"/>
      <c r="I13" s="458"/>
      <c r="J13" s="458"/>
      <c r="K13" s="458"/>
      <c r="L13" s="458"/>
      <c r="M13" s="458"/>
      <c r="N13" s="458"/>
      <c r="O13" s="458"/>
      <c r="P13" s="458"/>
      <c r="Q13" s="458"/>
      <c r="R13" s="458"/>
      <c r="S13" s="458"/>
      <c r="T13" s="458"/>
      <c r="U13" s="458"/>
      <c r="V13" s="458"/>
      <c r="W13" s="458"/>
      <c r="X13" s="458"/>
      <c r="Y13" s="458"/>
      <c r="Z13" s="458"/>
      <c r="AA13" s="458"/>
      <c r="AB13" s="458"/>
      <c r="AC13" s="458"/>
      <c r="AD13" s="458"/>
      <c r="AE13" s="458"/>
      <c r="AF13" s="458"/>
      <c r="AG13" s="458"/>
      <c r="AH13" s="458"/>
      <c r="AI13" s="458"/>
      <c r="AJ13" s="458"/>
      <c r="AK13" s="458"/>
      <c r="AL13" s="458"/>
      <c r="AM13" s="458"/>
      <c r="AN13" s="458"/>
      <c r="AO13" s="458"/>
      <c r="AP13" s="458"/>
      <c r="AQ13" s="458"/>
      <c r="AR13" s="458"/>
      <c r="AS13" s="458"/>
      <c r="AT13" s="458"/>
      <c r="AU13" s="458"/>
      <c r="AV13" s="458"/>
      <c r="AW13" s="458"/>
      <c r="AX13" s="458"/>
      <c r="AY13" s="458"/>
      <c r="AZ13" s="458"/>
      <c r="BA13" s="458"/>
      <c r="BB13" s="458"/>
      <c r="BC13" s="458"/>
      <c r="BD13" s="458"/>
      <c r="BE13" s="458"/>
      <c r="BF13" s="458"/>
      <c r="BG13" s="458"/>
      <c r="BH13" s="458"/>
      <c r="BI13" s="458"/>
      <c r="BJ13" s="458"/>
      <c r="BK13" s="458"/>
      <c r="BL13" s="458"/>
      <c r="BM13" s="458"/>
      <c r="BN13" s="458"/>
      <c r="BO13" s="458"/>
      <c r="BP13" s="458"/>
      <c r="BQ13" s="458"/>
      <c r="BR13" s="458"/>
      <c r="BS13" s="458"/>
      <c r="BT13" s="458"/>
      <c r="BU13" s="458"/>
      <c r="BV13" s="458"/>
      <c r="BW13" s="458"/>
      <c r="BX13" s="458"/>
      <c r="BY13" s="458"/>
      <c r="BZ13" s="497">
        <v>215.59200000000001</v>
      </c>
      <c r="CA13" s="497">
        <v>220.7</v>
      </c>
      <c r="CB13" s="497">
        <v>0</v>
      </c>
      <c r="CC13" s="497">
        <v>0</v>
      </c>
      <c r="CD13" s="497">
        <v>0</v>
      </c>
      <c r="CE13" s="497">
        <v>0</v>
      </c>
      <c r="CF13" s="498">
        <v>0</v>
      </c>
    </row>
    <row r="14" spans="1:84">
      <c r="A14" s="418"/>
      <c r="B14" s="200" t="s">
        <v>639</v>
      </c>
      <c r="C14" s="200"/>
      <c r="D14" s="461"/>
      <c r="E14" s="461"/>
      <c r="F14" s="461"/>
      <c r="G14" s="461"/>
      <c r="H14" s="461"/>
      <c r="I14" s="461"/>
      <c r="J14" s="461"/>
      <c r="K14" s="461"/>
      <c r="L14" s="461"/>
      <c r="M14" s="461"/>
      <c r="N14" s="461"/>
      <c r="O14" s="461"/>
      <c r="P14" s="461"/>
      <c r="Q14" s="461"/>
      <c r="R14" s="461"/>
      <c r="S14" s="461"/>
      <c r="T14" s="461"/>
      <c r="U14" s="461"/>
      <c r="V14" s="461"/>
      <c r="W14" s="461"/>
      <c r="X14" s="461"/>
      <c r="Y14" s="461"/>
      <c r="Z14" s="461"/>
      <c r="AA14" s="461"/>
      <c r="AB14" s="461"/>
      <c r="AC14" s="461"/>
      <c r="AD14" s="461"/>
      <c r="AE14" s="461"/>
      <c r="AF14" s="461"/>
      <c r="AG14" s="461"/>
      <c r="AH14" s="461"/>
      <c r="AI14" s="461"/>
      <c r="AJ14" s="461"/>
      <c r="AK14" s="461"/>
      <c r="AL14" s="461"/>
      <c r="AM14" s="461"/>
      <c r="AN14" s="461"/>
      <c r="AO14" s="461"/>
      <c r="AP14" s="461"/>
      <c r="AQ14" s="461"/>
      <c r="AR14" s="461"/>
      <c r="AS14" s="461"/>
      <c r="AT14" s="461"/>
      <c r="AU14" s="461"/>
      <c r="AV14" s="461"/>
      <c r="AW14" s="461"/>
      <c r="AX14" s="461"/>
      <c r="AY14" s="461"/>
      <c r="AZ14" s="461"/>
      <c r="BA14" s="461"/>
      <c r="BB14" s="461"/>
      <c r="BC14" s="461"/>
      <c r="BD14" s="461"/>
      <c r="BE14" s="461"/>
      <c r="BF14" s="461"/>
      <c r="BG14" s="461"/>
      <c r="BH14" s="461"/>
      <c r="BI14" s="461"/>
      <c r="BJ14" s="461"/>
      <c r="BK14" s="461"/>
      <c r="BL14" s="461"/>
      <c r="BM14" s="461"/>
      <c r="BN14" s="461"/>
      <c r="BO14" s="461"/>
      <c r="BP14" s="461"/>
      <c r="BQ14" s="461"/>
      <c r="BR14" s="461"/>
      <c r="BS14" s="461"/>
      <c r="BT14" s="461"/>
      <c r="BU14" s="461"/>
      <c r="BV14" s="461"/>
      <c r="BW14" s="461"/>
      <c r="BX14" s="461"/>
      <c r="BY14" s="461"/>
      <c r="BZ14" s="497">
        <v>494.03500000000003</v>
      </c>
      <c r="CA14" s="497">
        <v>551.07000000000005</v>
      </c>
      <c r="CB14" s="497">
        <v>2.2999999999999998</v>
      </c>
      <c r="CC14" s="497">
        <v>0</v>
      </c>
      <c r="CD14" s="497">
        <v>0</v>
      </c>
      <c r="CE14" s="497">
        <v>0</v>
      </c>
      <c r="CF14" s="498">
        <v>0</v>
      </c>
    </row>
    <row r="15" spans="1:84" s="435" customFormat="1" ht="25.5" customHeight="1" thickBot="1">
      <c r="B15" s="434" t="s">
        <v>637</v>
      </c>
      <c r="C15" s="499"/>
      <c r="D15" s="500"/>
      <c r="E15" s="500"/>
      <c r="F15" s="500"/>
      <c r="G15" s="500"/>
      <c r="H15" s="500"/>
      <c r="I15" s="500"/>
      <c r="J15" s="500"/>
      <c r="K15" s="500"/>
      <c r="L15" s="500"/>
      <c r="M15" s="500"/>
      <c r="N15" s="500"/>
      <c r="O15" s="500"/>
      <c r="P15" s="500"/>
      <c r="Q15" s="500"/>
      <c r="R15" s="500"/>
      <c r="S15" s="500"/>
      <c r="T15" s="500"/>
      <c r="U15" s="500"/>
      <c r="V15" s="500"/>
      <c r="W15" s="500"/>
      <c r="X15" s="500"/>
      <c r="Y15" s="500"/>
      <c r="Z15" s="500"/>
      <c r="AA15" s="500"/>
      <c r="AB15" s="500"/>
      <c r="AC15" s="500"/>
      <c r="AD15" s="500"/>
      <c r="AE15" s="500"/>
      <c r="AF15" s="500"/>
      <c r="AG15" s="500"/>
      <c r="AH15" s="500"/>
      <c r="AI15" s="500"/>
      <c r="AJ15" s="500"/>
      <c r="AK15" s="500"/>
      <c r="AL15" s="500"/>
      <c r="AM15" s="500"/>
      <c r="AN15" s="500"/>
      <c r="AO15" s="500"/>
      <c r="AP15" s="500"/>
      <c r="AQ15" s="500"/>
      <c r="AR15" s="500"/>
      <c r="AS15" s="500"/>
      <c r="AT15" s="500"/>
      <c r="AU15" s="500"/>
      <c r="AV15" s="500"/>
      <c r="AW15" s="500"/>
      <c r="AX15" s="500"/>
      <c r="AY15" s="500"/>
      <c r="AZ15" s="500"/>
      <c r="BA15" s="500"/>
      <c r="BB15" s="500"/>
      <c r="BC15" s="500"/>
      <c r="BD15" s="500"/>
      <c r="BE15" s="500"/>
      <c r="BF15" s="500"/>
      <c r="BG15" s="500"/>
      <c r="BH15" s="500"/>
      <c r="BI15" s="500"/>
      <c r="BJ15" s="500"/>
      <c r="BK15" s="500"/>
      <c r="BL15" s="500"/>
      <c r="BM15" s="500"/>
      <c r="BN15" s="500"/>
      <c r="BO15" s="500"/>
      <c r="BP15" s="500"/>
      <c r="BQ15" s="500"/>
      <c r="BR15" s="500"/>
      <c r="BS15" s="500"/>
      <c r="BT15" s="500"/>
      <c r="BU15" s="500"/>
      <c r="BV15" s="500"/>
      <c r="BW15" s="500"/>
      <c r="BX15" s="500"/>
      <c r="BY15" s="500"/>
      <c r="BZ15" s="501">
        <v>0.24</v>
      </c>
      <c r="CA15" s="501">
        <v>0.2</v>
      </c>
      <c r="CB15" s="501">
        <v>0</v>
      </c>
      <c r="CC15" s="501">
        <v>0</v>
      </c>
      <c r="CD15" s="501">
        <v>0</v>
      </c>
      <c r="CE15" s="501">
        <v>0</v>
      </c>
      <c r="CF15" s="502">
        <v>0</v>
      </c>
    </row>
    <row r="16" spans="1:84" ht="26.25" customHeight="1">
      <c r="A16" s="468"/>
      <c r="B16" s="38" t="s">
        <v>629</v>
      </c>
      <c r="C16" s="420"/>
      <c r="D16" s="41" t="s">
        <v>190</v>
      </c>
      <c r="E16" s="41" t="s">
        <v>191</v>
      </c>
      <c r="F16" s="41" t="s">
        <v>192</v>
      </c>
      <c r="G16" s="41" t="s">
        <v>193</v>
      </c>
      <c r="H16" s="41" t="s">
        <v>194</v>
      </c>
      <c r="I16" s="41" t="s">
        <v>195</v>
      </c>
      <c r="J16" s="41" t="s">
        <v>196</v>
      </c>
      <c r="K16" s="41" t="s">
        <v>197</v>
      </c>
      <c r="L16" s="41" t="s">
        <v>198</v>
      </c>
      <c r="M16" s="41" t="s">
        <v>199</v>
      </c>
      <c r="N16" s="41" t="s">
        <v>200</v>
      </c>
      <c r="O16" s="41" t="s">
        <v>201</v>
      </c>
      <c r="P16" s="41" t="s">
        <v>202</v>
      </c>
      <c r="Q16" s="41" t="s">
        <v>203</v>
      </c>
      <c r="R16" s="41" t="s">
        <v>204</v>
      </c>
      <c r="S16" s="41" t="s">
        <v>205</v>
      </c>
      <c r="T16" s="41" t="s">
        <v>206</v>
      </c>
      <c r="U16" s="41" t="s">
        <v>207</v>
      </c>
      <c r="V16" s="41" t="s">
        <v>208</v>
      </c>
      <c r="W16" s="41" t="s">
        <v>209</v>
      </c>
      <c r="X16" s="41" t="s">
        <v>210</v>
      </c>
      <c r="Y16" s="41" t="s">
        <v>211</v>
      </c>
      <c r="Z16" s="41" t="s">
        <v>212</v>
      </c>
      <c r="AA16" s="41" t="s">
        <v>213</v>
      </c>
      <c r="AB16" s="41" t="s">
        <v>214</v>
      </c>
      <c r="AC16" s="41" t="s">
        <v>215</v>
      </c>
      <c r="AD16" s="41" t="s">
        <v>216</v>
      </c>
      <c r="AE16" s="41" t="s">
        <v>217</v>
      </c>
      <c r="AF16" s="41" t="s">
        <v>218</v>
      </c>
      <c r="AG16" s="41" t="s">
        <v>219</v>
      </c>
      <c r="AH16" s="41" t="s">
        <v>220</v>
      </c>
      <c r="AI16" s="41" t="s">
        <v>221</v>
      </c>
      <c r="AJ16" s="41" t="s">
        <v>222</v>
      </c>
      <c r="AK16" s="41" t="s">
        <v>223</v>
      </c>
      <c r="AL16" s="41" t="s">
        <v>224</v>
      </c>
      <c r="AM16" s="41" t="s">
        <v>225</v>
      </c>
      <c r="AN16" s="41" t="s">
        <v>226</v>
      </c>
      <c r="AO16" s="41" t="s">
        <v>227</v>
      </c>
      <c r="AP16" s="41" t="s">
        <v>228</v>
      </c>
      <c r="AQ16" s="41" t="s">
        <v>229</v>
      </c>
      <c r="AR16" s="41" t="s">
        <v>230</v>
      </c>
      <c r="AS16" s="41" t="s">
        <v>231</v>
      </c>
      <c r="AT16" s="41" t="s">
        <v>232</v>
      </c>
      <c r="AU16" s="41" t="s">
        <v>233</v>
      </c>
      <c r="AV16" s="41" t="s">
        <v>234</v>
      </c>
      <c r="AW16" s="41" t="s">
        <v>235</v>
      </c>
      <c r="AX16" s="41" t="s">
        <v>236</v>
      </c>
      <c r="AY16" s="41" t="s">
        <v>128</v>
      </c>
      <c r="AZ16" s="41" t="s">
        <v>129</v>
      </c>
      <c r="BA16" s="41" t="s">
        <v>130</v>
      </c>
      <c r="BB16" s="41" t="s">
        <v>131</v>
      </c>
      <c r="BC16" s="41" t="s">
        <v>132</v>
      </c>
      <c r="BD16" s="41" t="s">
        <v>133</v>
      </c>
      <c r="BE16" s="41" t="s">
        <v>134</v>
      </c>
      <c r="BF16" s="41" t="s">
        <v>135</v>
      </c>
      <c r="BG16" s="41" t="s">
        <v>136</v>
      </c>
      <c r="BH16" s="41" t="s">
        <v>137</v>
      </c>
      <c r="BI16" s="41" t="s">
        <v>138</v>
      </c>
      <c r="BJ16" s="41" t="s">
        <v>139</v>
      </c>
      <c r="BK16" s="41" t="s">
        <v>140</v>
      </c>
      <c r="BL16" s="41" t="s">
        <v>141</v>
      </c>
      <c r="BM16" s="41" t="s">
        <v>142</v>
      </c>
      <c r="BN16" s="41" t="s">
        <v>143</v>
      </c>
      <c r="BO16" s="41" t="s">
        <v>144</v>
      </c>
      <c r="BP16" s="41" t="s">
        <v>145</v>
      </c>
      <c r="BQ16" s="41" t="s">
        <v>146</v>
      </c>
      <c r="BR16" s="41" t="s">
        <v>147</v>
      </c>
      <c r="BS16" s="41" t="s">
        <v>148</v>
      </c>
      <c r="BT16" s="41" t="s">
        <v>149</v>
      </c>
      <c r="BU16" s="41" t="s">
        <v>150</v>
      </c>
      <c r="BV16" s="41" t="s">
        <v>151</v>
      </c>
      <c r="BW16" s="41" t="s">
        <v>152</v>
      </c>
      <c r="BX16" s="41" t="s">
        <v>153</v>
      </c>
      <c r="BY16" s="41" t="s">
        <v>154</v>
      </c>
      <c r="BZ16" s="41" t="s">
        <v>155</v>
      </c>
      <c r="CA16" s="41" t="s">
        <v>156</v>
      </c>
      <c r="CB16" s="41" t="s">
        <v>157</v>
      </c>
      <c r="CC16" s="41" t="s">
        <v>158</v>
      </c>
      <c r="CD16" s="41" t="s">
        <v>159</v>
      </c>
      <c r="CE16" s="41" t="s">
        <v>160</v>
      </c>
      <c r="CF16" s="42" t="s">
        <v>161</v>
      </c>
    </row>
    <row r="17" spans="1:84">
      <c r="A17" s="468"/>
      <c r="B17" s="446" t="s">
        <v>351</v>
      </c>
      <c r="C17" s="423"/>
      <c r="D17" s="332" t="s">
        <v>163</v>
      </c>
      <c r="E17" s="332" t="s">
        <v>163</v>
      </c>
      <c r="F17" s="332" t="s">
        <v>163</v>
      </c>
      <c r="G17" s="332" t="s">
        <v>163</v>
      </c>
      <c r="H17" s="332" t="s">
        <v>163</v>
      </c>
      <c r="I17" s="332" t="s">
        <v>163</v>
      </c>
      <c r="J17" s="332" t="s">
        <v>163</v>
      </c>
      <c r="K17" s="332" t="s">
        <v>163</v>
      </c>
      <c r="L17" s="332" t="s">
        <v>163</v>
      </c>
      <c r="M17" s="332" t="s">
        <v>163</v>
      </c>
      <c r="N17" s="332" t="s">
        <v>163</v>
      </c>
      <c r="O17" s="332" t="s">
        <v>163</v>
      </c>
      <c r="P17" s="332" t="s">
        <v>163</v>
      </c>
      <c r="Q17" s="332" t="s">
        <v>163</v>
      </c>
      <c r="R17" s="332" t="s">
        <v>163</v>
      </c>
      <c r="S17" s="332" t="s">
        <v>163</v>
      </c>
      <c r="T17" s="332" t="s">
        <v>163</v>
      </c>
      <c r="U17" s="332" t="s">
        <v>163</v>
      </c>
      <c r="V17" s="332" t="s">
        <v>163</v>
      </c>
      <c r="W17" s="332" t="s">
        <v>163</v>
      </c>
      <c r="X17" s="332" t="s">
        <v>163</v>
      </c>
      <c r="Y17" s="332" t="s">
        <v>163</v>
      </c>
      <c r="Z17" s="332" t="s">
        <v>163</v>
      </c>
      <c r="AA17" s="332" t="s">
        <v>163</v>
      </c>
      <c r="AB17" s="332" t="s">
        <v>163</v>
      </c>
      <c r="AC17" s="332" t="s">
        <v>163</v>
      </c>
      <c r="AD17" s="332" t="s">
        <v>163</v>
      </c>
      <c r="AE17" s="332" t="s">
        <v>163</v>
      </c>
      <c r="AF17" s="332" t="s">
        <v>163</v>
      </c>
      <c r="AG17" s="332" t="s">
        <v>163</v>
      </c>
      <c r="AH17" s="332" t="s">
        <v>163</v>
      </c>
      <c r="AI17" s="332" t="s">
        <v>163</v>
      </c>
      <c r="AJ17" s="332" t="s">
        <v>163</v>
      </c>
      <c r="AK17" s="332" t="s">
        <v>163</v>
      </c>
      <c r="AL17" s="332" t="s">
        <v>163</v>
      </c>
      <c r="AM17" s="332" t="s">
        <v>163</v>
      </c>
      <c r="AN17" s="332" t="s">
        <v>163</v>
      </c>
      <c r="AO17" s="332" t="s">
        <v>163</v>
      </c>
      <c r="AP17" s="332" t="s">
        <v>163</v>
      </c>
      <c r="AQ17" s="332" t="s">
        <v>163</v>
      </c>
      <c r="AR17" s="332" t="s">
        <v>163</v>
      </c>
      <c r="AS17" s="332" t="s">
        <v>163</v>
      </c>
      <c r="AT17" s="332" t="s">
        <v>163</v>
      </c>
      <c r="AU17" s="332" t="s">
        <v>163</v>
      </c>
      <c r="AV17" s="332" t="s">
        <v>163</v>
      </c>
      <c r="AW17" s="332" t="s">
        <v>163</v>
      </c>
      <c r="AX17" s="332" t="s">
        <v>163</v>
      </c>
      <c r="AY17" s="332" t="s">
        <v>163</v>
      </c>
      <c r="AZ17" s="332" t="s">
        <v>163</v>
      </c>
      <c r="BA17" s="332" t="s">
        <v>163</v>
      </c>
      <c r="BB17" s="332" t="s">
        <v>163</v>
      </c>
      <c r="BC17" s="332" t="s">
        <v>163</v>
      </c>
      <c r="BD17" s="332" t="s">
        <v>163</v>
      </c>
      <c r="BE17" s="332" t="s">
        <v>163</v>
      </c>
      <c r="BF17" s="332" t="s">
        <v>163</v>
      </c>
      <c r="BG17" s="332" t="s">
        <v>163</v>
      </c>
      <c r="BH17" s="332" t="s">
        <v>163</v>
      </c>
      <c r="BI17" s="332" t="s">
        <v>163</v>
      </c>
      <c r="BJ17" s="332" t="s">
        <v>163</v>
      </c>
      <c r="BK17" s="332" t="s">
        <v>163</v>
      </c>
      <c r="BL17" s="332" t="s">
        <v>163</v>
      </c>
      <c r="BM17" s="332" t="s">
        <v>163</v>
      </c>
      <c r="BN17" s="332" t="s">
        <v>163</v>
      </c>
      <c r="BO17" s="332" t="s">
        <v>163</v>
      </c>
      <c r="BP17" s="332" t="s">
        <v>163</v>
      </c>
      <c r="BQ17" s="332" t="s">
        <v>163</v>
      </c>
      <c r="BR17" s="332" t="s">
        <v>163</v>
      </c>
      <c r="BS17" s="332" t="s">
        <v>163</v>
      </c>
      <c r="BT17" s="332" t="s">
        <v>163</v>
      </c>
      <c r="BU17" s="332" t="s">
        <v>163</v>
      </c>
      <c r="BV17" s="332" t="s">
        <v>163</v>
      </c>
      <c r="BW17" s="332" t="s">
        <v>163</v>
      </c>
      <c r="BX17" s="332" t="s">
        <v>163</v>
      </c>
      <c r="BY17" s="332" t="s">
        <v>163</v>
      </c>
      <c r="BZ17" s="332" t="s">
        <v>163</v>
      </c>
      <c r="CA17" s="332" t="s">
        <v>164</v>
      </c>
      <c r="CB17" s="332" t="s">
        <v>164</v>
      </c>
      <c r="CC17" s="332" t="s">
        <v>164</v>
      </c>
      <c r="CD17" s="332" t="s">
        <v>164</v>
      </c>
      <c r="CE17" s="332" t="s">
        <v>164</v>
      </c>
      <c r="CF17" s="333" t="s">
        <v>164</v>
      </c>
    </row>
    <row r="18" spans="1:84" s="245" customFormat="1" ht="26.25" customHeight="1">
      <c r="A18" s="460"/>
      <c r="B18" s="69" t="s">
        <v>176</v>
      </c>
      <c r="C18" s="109"/>
      <c r="D18" s="458"/>
      <c r="E18" s="458"/>
      <c r="F18" s="458"/>
      <c r="G18" s="458"/>
      <c r="H18" s="458"/>
      <c r="I18" s="458"/>
      <c r="J18" s="458"/>
      <c r="K18" s="458"/>
      <c r="L18" s="458"/>
      <c r="M18" s="458"/>
      <c r="N18" s="458"/>
      <c r="O18" s="458"/>
      <c r="P18" s="458"/>
      <c r="Q18" s="458"/>
      <c r="R18" s="458"/>
      <c r="S18" s="458"/>
      <c r="T18" s="458"/>
      <c r="U18" s="458"/>
      <c r="V18" s="458"/>
      <c r="W18" s="458"/>
      <c r="X18" s="458"/>
      <c r="Y18" s="458"/>
      <c r="Z18" s="458"/>
      <c r="AA18" s="458"/>
      <c r="AB18" s="458"/>
      <c r="AC18" s="458"/>
      <c r="AD18" s="458"/>
      <c r="AE18" s="458"/>
      <c r="AF18" s="458"/>
      <c r="AG18" s="458"/>
      <c r="AH18" s="458"/>
      <c r="AI18" s="458"/>
      <c r="AJ18" s="458"/>
      <c r="AK18" s="458"/>
      <c r="AL18" s="458"/>
      <c r="AM18" s="458"/>
      <c r="AN18" s="458"/>
      <c r="AO18" s="458"/>
      <c r="AP18" s="458"/>
      <c r="AQ18" s="458"/>
      <c r="AR18" s="458"/>
      <c r="AS18" s="458"/>
      <c r="AT18" s="458"/>
      <c r="AU18" s="458"/>
      <c r="AV18" s="458"/>
      <c r="AW18" s="458"/>
      <c r="AX18" s="458"/>
      <c r="AY18" s="458"/>
      <c r="AZ18" s="458"/>
      <c r="BA18" s="458"/>
      <c r="BB18" s="458"/>
      <c r="BC18" s="458"/>
      <c r="BD18" s="458"/>
      <c r="BE18" s="458"/>
      <c r="BF18" s="458"/>
      <c r="BG18" s="458"/>
      <c r="BH18" s="458"/>
      <c r="BI18" s="458"/>
      <c r="BJ18" s="458"/>
      <c r="BK18" s="458"/>
      <c r="BL18" s="458"/>
      <c r="BM18" s="458"/>
      <c r="BN18" s="458"/>
      <c r="BO18" s="458"/>
      <c r="BP18" s="458"/>
      <c r="BQ18" s="458"/>
      <c r="BR18" s="458"/>
      <c r="BS18" s="458"/>
      <c r="BT18" s="458"/>
      <c r="BU18" s="458"/>
      <c r="BV18" s="458"/>
      <c r="BW18" s="458"/>
      <c r="BX18" s="459"/>
      <c r="BY18" s="459"/>
      <c r="BZ18" s="459">
        <f>SUM(BZ19:BZ29)</f>
        <v>8868.3409732403452</v>
      </c>
      <c r="CA18" s="459">
        <f t="shared" ref="CA18:CF18" si="1">SUM(CA19:CA29)</f>
        <v>10321.117824000001</v>
      </c>
      <c r="CB18" s="459">
        <f t="shared" si="1"/>
        <v>2.2620604045541555</v>
      </c>
      <c r="CC18" s="459">
        <f t="shared" si="1"/>
        <v>0</v>
      </c>
      <c r="CD18" s="459">
        <f t="shared" si="1"/>
        <v>0</v>
      </c>
      <c r="CE18" s="459">
        <f t="shared" si="1"/>
        <v>0</v>
      </c>
      <c r="CF18" s="426">
        <f t="shared" si="1"/>
        <v>0</v>
      </c>
    </row>
    <row r="19" spans="1:84" s="245" customFormat="1">
      <c r="A19" s="460"/>
      <c r="B19" s="200" t="s">
        <v>630</v>
      </c>
      <c r="C19" s="109"/>
      <c r="D19" s="461"/>
      <c r="E19" s="461"/>
      <c r="F19" s="461"/>
      <c r="G19" s="461"/>
      <c r="H19" s="461"/>
      <c r="I19" s="461"/>
      <c r="J19" s="461"/>
      <c r="K19" s="461"/>
      <c r="L19" s="461"/>
      <c r="M19" s="461"/>
      <c r="N19" s="461"/>
      <c r="O19" s="461"/>
      <c r="P19" s="461"/>
      <c r="Q19" s="461"/>
      <c r="R19" s="461"/>
      <c r="S19" s="461"/>
      <c r="T19" s="461"/>
      <c r="U19" s="461"/>
      <c r="V19" s="461"/>
      <c r="W19" s="461"/>
      <c r="X19" s="461"/>
      <c r="Y19" s="461"/>
      <c r="Z19" s="461"/>
      <c r="AA19" s="461"/>
      <c r="AB19" s="461"/>
      <c r="AC19" s="461"/>
      <c r="AD19" s="461"/>
      <c r="AE19" s="461"/>
      <c r="AF19" s="461"/>
      <c r="AG19" s="461"/>
      <c r="AH19" s="461"/>
      <c r="AI19" s="461"/>
      <c r="AJ19" s="461"/>
      <c r="AK19" s="461"/>
      <c r="AL19" s="461"/>
      <c r="AM19" s="461"/>
      <c r="AN19" s="461"/>
      <c r="AO19" s="461"/>
      <c r="AP19" s="461"/>
      <c r="AQ19" s="461"/>
      <c r="AR19" s="461"/>
      <c r="AS19" s="461"/>
      <c r="AT19" s="461"/>
      <c r="AU19" s="461"/>
      <c r="AV19" s="461"/>
      <c r="AW19" s="461"/>
      <c r="AX19" s="461"/>
      <c r="AY19" s="461"/>
      <c r="AZ19" s="461"/>
      <c r="BA19" s="461"/>
      <c r="BB19" s="461"/>
      <c r="BC19" s="461"/>
      <c r="BD19" s="461"/>
      <c r="BE19" s="461"/>
      <c r="BF19" s="461"/>
      <c r="BG19" s="461"/>
      <c r="BH19" s="461"/>
      <c r="BI19" s="461"/>
      <c r="BJ19" s="461"/>
      <c r="BK19" s="461"/>
      <c r="BL19" s="461"/>
      <c r="BM19" s="461"/>
      <c r="BN19" s="461"/>
      <c r="BO19" s="461"/>
      <c r="BP19" s="461"/>
      <c r="BQ19" s="461"/>
      <c r="BR19" s="461"/>
      <c r="BS19" s="461"/>
      <c r="BT19" s="461"/>
      <c r="BU19" s="461"/>
      <c r="BV19" s="461"/>
      <c r="BW19" s="461"/>
      <c r="BX19" s="461"/>
      <c r="BY19" s="461"/>
      <c r="BZ19" s="462">
        <v>3024.8730214439829</v>
      </c>
      <c r="CA19" s="462">
        <v>4336</v>
      </c>
      <c r="CB19" s="462">
        <v>0</v>
      </c>
      <c r="CC19" s="462">
        <v>0</v>
      </c>
      <c r="CD19" s="462">
        <v>0</v>
      </c>
      <c r="CE19" s="462">
        <v>0</v>
      </c>
      <c r="CF19" s="430">
        <v>0</v>
      </c>
    </row>
    <row r="20" spans="1:84">
      <c r="A20" s="418"/>
      <c r="B20" s="200" t="s">
        <v>631</v>
      </c>
      <c r="C20" s="200"/>
      <c r="D20" s="461"/>
      <c r="E20" s="461"/>
      <c r="F20" s="461"/>
      <c r="G20" s="461"/>
      <c r="H20" s="461"/>
      <c r="I20" s="461"/>
      <c r="J20" s="461"/>
      <c r="K20" s="461"/>
      <c r="L20" s="461"/>
      <c r="M20" s="461"/>
      <c r="N20" s="461"/>
      <c r="O20" s="461"/>
      <c r="P20" s="461"/>
      <c r="Q20" s="461"/>
      <c r="R20" s="461"/>
      <c r="S20" s="461"/>
      <c r="T20" s="461"/>
      <c r="U20" s="461"/>
      <c r="V20" s="461"/>
      <c r="W20" s="461"/>
      <c r="X20" s="461"/>
      <c r="Y20" s="461"/>
      <c r="Z20" s="461"/>
      <c r="AA20" s="461"/>
      <c r="AB20" s="461"/>
      <c r="AC20" s="461"/>
      <c r="AD20" s="461"/>
      <c r="AE20" s="461"/>
      <c r="AF20" s="461"/>
      <c r="AG20" s="461"/>
      <c r="AH20" s="461"/>
      <c r="AI20" s="461"/>
      <c r="AJ20" s="461"/>
      <c r="AK20" s="461"/>
      <c r="AL20" s="461"/>
      <c r="AM20" s="461"/>
      <c r="AN20" s="461"/>
      <c r="AO20" s="461"/>
      <c r="AP20" s="461"/>
      <c r="AQ20" s="461"/>
      <c r="AR20" s="461"/>
      <c r="AS20" s="461"/>
      <c r="AT20" s="461"/>
      <c r="AU20" s="461"/>
      <c r="AV20" s="461"/>
      <c r="AW20" s="461"/>
      <c r="AX20" s="461"/>
      <c r="AY20" s="461"/>
      <c r="AZ20" s="461"/>
      <c r="BA20" s="461"/>
      <c r="BB20" s="461"/>
      <c r="BC20" s="461"/>
      <c r="BD20" s="461"/>
      <c r="BE20" s="461"/>
      <c r="BF20" s="461"/>
      <c r="BG20" s="461"/>
      <c r="BH20" s="461"/>
      <c r="BI20" s="461"/>
      <c r="BJ20" s="461"/>
      <c r="BK20" s="461"/>
      <c r="BL20" s="461"/>
      <c r="BM20" s="461"/>
      <c r="BN20" s="461"/>
      <c r="BO20" s="461"/>
      <c r="BP20" s="461"/>
      <c r="BQ20" s="461"/>
      <c r="BR20" s="461"/>
      <c r="BS20" s="461"/>
      <c r="BT20" s="461"/>
      <c r="BU20" s="461"/>
      <c r="BV20" s="461"/>
      <c r="BW20" s="461"/>
      <c r="BX20" s="462"/>
      <c r="BY20" s="462"/>
      <c r="BZ20" s="462">
        <v>36.073547081408428</v>
      </c>
      <c r="CA20" s="462">
        <v>26</v>
      </c>
      <c r="CB20" s="462">
        <v>0</v>
      </c>
      <c r="CC20" s="462">
        <v>0</v>
      </c>
      <c r="CD20" s="462">
        <v>0</v>
      </c>
      <c r="CE20" s="462">
        <v>0</v>
      </c>
      <c r="CF20" s="430">
        <v>0</v>
      </c>
    </row>
    <row r="21" spans="1:84">
      <c r="A21" s="418"/>
      <c r="B21" s="200" t="s">
        <v>632</v>
      </c>
      <c r="C21" s="200"/>
      <c r="D21" s="461"/>
      <c r="E21" s="461"/>
      <c r="F21" s="461"/>
      <c r="G21" s="461"/>
      <c r="H21" s="461"/>
      <c r="I21" s="461"/>
      <c r="J21" s="461"/>
      <c r="K21" s="461"/>
      <c r="L21" s="461"/>
      <c r="M21" s="461"/>
      <c r="N21" s="461"/>
      <c r="O21" s="461"/>
      <c r="P21" s="461"/>
      <c r="Q21" s="461"/>
      <c r="R21" s="461"/>
      <c r="S21" s="461"/>
      <c r="T21" s="461"/>
      <c r="U21" s="461"/>
      <c r="V21" s="461"/>
      <c r="W21" s="461"/>
      <c r="X21" s="461"/>
      <c r="Y21" s="461"/>
      <c r="Z21" s="461"/>
      <c r="AA21" s="461"/>
      <c r="AB21" s="461"/>
      <c r="AC21" s="461"/>
      <c r="AD21" s="461"/>
      <c r="AE21" s="461"/>
      <c r="AF21" s="461"/>
      <c r="AG21" s="461"/>
      <c r="AH21" s="461"/>
      <c r="AI21" s="461"/>
      <c r="AJ21" s="461"/>
      <c r="AK21" s="461"/>
      <c r="AL21" s="461"/>
      <c r="AM21" s="461"/>
      <c r="AN21" s="461"/>
      <c r="AO21" s="461"/>
      <c r="AP21" s="461"/>
      <c r="AQ21" s="461"/>
      <c r="AR21" s="461"/>
      <c r="AS21" s="461"/>
      <c r="AT21" s="461"/>
      <c r="AU21" s="461"/>
      <c r="AV21" s="461"/>
      <c r="AW21" s="461"/>
      <c r="AX21" s="461"/>
      <c r="AY21" s="461"/>
      <c r="AZ21" s="461"/>
      <c r="BA21" s="461"/>
      <c r="BB21" s="461"/>
      <c r="BC21" s="461"/>
      <c r="BD21" s="461"/>
      <c r="BE21" s="461"/>
      <c r="BF21" s="461"/>
      <c r="BG21" s="461"/>
      <c r="BH21" s="461"/>
      <c r="BI21" s="461"/>
      <c r="BJ21" s="461"/>
      <c r="BK21" s="461"/>
      <c r="BL21" s="461"/>
      <c r="BM21" s="461"/>
      <c r="BN21" s="461"/>
      <c r="BO21" s="461"/>
      <c r="BP21" s="461"/>
      <c r="BQ21" s="461"/>
      <c r="BR21" s="461"/>
      <c r="BS21" s="461"/>
      <c r="BT21" s="461"/>
      <c r="BU21" s="461"/>
      <c r="BV21" s="461"/>
      <c r="BW21" s="461"/>
      <c r="BX21" s="462"/>
      <c r="BY21" s="462"/>
      <c r="BZ21" s="462">
        <v>862.60551162414242</v>
      </c>
      <c r="CA21" s="462">
        <v>975.49305700000002</v>
      </c>
      <c r="CB21" s="462">
        <v>0</v>
      </c>
      <c r="CC21" s="462">
        <v>0</v>
      </c>
      <c r="CD21" s="462">
        <v>0</v>
      </c>
      <c r="CE21" s="462">
        <v>0</v>
      </c>
      <c r="CF21" s="430">
        <v>0</v>
      </c>
    </row>
    <row r="22" spans="1:84">
      <c r="A22" s="418"/>
      <c r="B22" s="200" t="s">
        <v>633</v>
      </c>
      <c r="C22" s="200"/>
      <c r="D22" s="458"/>
      <c r="E22" s="458"/>
      <c r="F22" s="458"/>
      <c r="G22" s="458"/>
      <c r="H22" s="458"/>
      <c r="I22" s="458"/>
      <c r="J22" s="458"/>
      <c r="K22" s="458"/>
      <c r="L22" s="458"/>
      <c r="M22" s="458"/>
      <c r="N22" s="458"/>
      <c r="O22" s="458"/>
      <c r="P22" s="458"/>
      <c r="Q22" s="458"/>
      <c r="R22" s="458"/>
      <c r="S22" s="458"/>
      <c r="T22" s="458"/>
      <c r="U22" s="458"/>
      <c r="V22" s="458"/>
      <c r="W22" s="458"/>
      <c r="X22" s="458"/>
      <c r="Y22" s="458"/>
      <c r="Z22" s="458"/>
      <c r="AA22" s="458"/>
      <c r="AB22" s="458"/>
      <c r="AC22" s="458"/>
      <c r="AD22" s="458"/>
      <c r="AE22" s="458"/>
      <c r="AF22" s="458"/>
      <c r="AG22" s="458"/>
      <c r="AH22" s="458"/>
      <c r="AI22" s="458"/>
      <c r="AJ22" s="458"/>
      <c r="AK22" s="458"/>
      <c r="AL22" s="458"/>
      <c r="AM22" s="458"/>
      <c r="AN22" s="458"/>
      <c r="AO22" s="458"/>
      <c r="AP22" s="458"/>
      <c r="AQ22" s="458"/>
      <c r="AR22" s="458"/>
      <c r="AS22" s="458"/>
      <c r="AT22" s="458"/>
      <c r="AU22" s="458"/>
      <c r="AV22" s="458"/>
      <c r="AW22" s="458"/>
      <c r="AX22" s="458"/>
      <c r="AY22" s="458"/>
      <c r="AZ22" s="458"/>
      <c r="BA22" s="458"/>
      <c r="BB22" s="458"/>
      <c r="BC22" s="458"/>
      <c r="BD22" s="458"/>
      <c r="BE22" s="458"/>
      <c r="BF22" s="458"/>
      <c r="BG22" s="458"/>
      <c r="BH22" s="458"/>
      <c r="BI22" s="458"/>
      <c r="BJ22" s="458"/>
      <c r="BK22" s="458"/>
      <c r="BL22" s="458"/>
      <c r="BM22" s="458"/>
      <c r="BN22" s="458"/>
      <c r="BO22" s="458"/>
      <c r="BP22" s="458"/>
      <c r="BQ22" s="458"/>
      <c r="BR22" s="458"/>
      <c r="BS22" s="458"/>
      <c r="BT22" s="458"/>
      <c r="BU22" s="458"/>
      <c r="BV22" s="458"/>
      <c r="BW22" s="458"/>
      <c r="BX22" s="458"/>
      <c r="BY22" s="458"/>
      <c r="BZ22" s="462">
        <v>133.35223270649945</v>
      </c>
      <c r="CA22" s="462">
        <v>121.16376</v>
      </c>
      <c r="CB22" s="462">
        <v>0</v>
      </c>
      <c r="CC22" s="462">
        <v>0</v>
      </c>
      <c r="CD22" s="462">
        <v>0</v>
      </c>
      <c r="CE22" s="462">
        <v>0</v>
      </c>
      <c r="CF22" s="430">
        <v>0</v>
      </c>
    </row>
    <row r="23" spans="1:84">
      <c r="A23" s="418"/>
      <c r="B23" s="200" t="s">
        <v>634</v>
      </c>
      <c r="C23" s="200"/>
      <c r="D23" s="461"/>
      <c r="E23" s="461"/>
      <c r="F23" s="461"/>
      <c r="G23" s="461"/>
      <c r="H23" s="461"/>
      <c r="I23" s="461"/>
      <c r="J23" s="461"/>
      <c r="K23" s="461"/>
      <c r="L23" s="461"/>
      <c r="M23" s="461"/>
      <c r="N23" s="461"/>
      <c r="O23" s="461"/>
      <c r="P23" s="461"/>
      <c r="Q23" s="461"/>
      <c r="R23" s="461"/>
      <c r="S23" s="461"/>
      <c r="T23" s="461"/>
      <c r="U23" s="461"/>
      <c r="V23" s="461"/>
      <c r="W23" s="461"/>
      <c r="X23" s="461"/>
      <c r="Y23" s="461"/>
      <c r="Z23" s="461"/>
      <c r="AA23" s="461"/>
      <c r="AB23" s="461"/>
      <c r="AC23" s="461"/>
      <c r="AD23" s="461"/>
      <c r="AE23" s="461"/>
      <c r="AF23" s="461"/>
      <c r="AG23" s="461"/>
      <c r="AH23" s="461"/>
      <c r="AI23" s="461"/>
      <c r="AJ23" s="461"/>
      <c r="AK23" s="461"/>
      <c r="AL23" s="461"/>
      <c r="AM23" s="461"/>
      <c r="AN23" s="461"/>
      <c r="AO23" s="461"/>
      <c r="AP23" s="461"/>
      <c r="AQ23" s="461"/>
      <c r="AR23" s="461"/>
      <c r="AS23" s="461"/>
      <c r="AT23" s="461"/>
      <c r="AU23" s="461"/>
      <c r="AV23" s="461"/>
      <c r="AW23" s="461"/>
      <c r="AX23" s="461"/>
      <c r="AY23" s="461"/>
      <c r="AZ23" s="461"/>
      <c r="BA23" s="461"/>
      <c r="BB23" s="461"/>
      <c r="BC23" s="461"/>
      <c r="BD23" s="461"/>
      <c r="BE23" s="461"/>
      <c r="BF23" s="461"/>
      <c r="BG23" s="461"/>
      <c r="BH23" s="461"/>
      <c r="BI23" s="461"/>
      <c r="BJ23" s="461"/>
      <c r="BK23" s="461"/>
      <c r="BL23" s="461"/>
      <c r="BM23" s="461"/>
      <c r="BN23" s="461"/>
      <c r="BO23" s="461"/>
      <c r="BP23" s="461"/>
      <c r="BQ23" s="461"/>
      <c r="BR23" s="461"/>
      <c r="BS23" s="461"/>
      <c r="BT23" s="461"/>
      <c r="BU23" s="461"/>
      <c r="BV23" s="461"/>
      <c r="BW23" s="461"/>
      <c r="BX23" s="461"/>
      <c r="BY23" s="461"/>
      <c r="BZ23" s="462">
        <v>1057.7634013345619</v>
      </c>
      <c r="CA23" s="462">
        <v>1269.291007</v>
      </c>
      <c r="CB23" s="462">
        <v>0</v>
      </c>
      <c r="CC23" s="462">
        <v>0</v>
      </c>
      <c r="CD23" s="462">
        <v>0</v>
      </c>
      <c r="CE23" s="462">
        <v>0</v>
      </c>
      <c r="CF23" s="430">
        <v>0</v>
      </c>
    </row>
    <row r="24" spans="1:84">
      <c r="A24" s="418"/>
      <c r="B24" s="200" t="s">
        <v>635</v>
      </c>
      <c r="C24" s="200"/>
      <c r="D24" s="461"/>
      <c r="E24" s="461"/>
      <c r="F24" s="461"/>
      <c r="G24" s="461"/>
      <c r="H24" s="461"/>
      <c r="I24" s="461"/>
      <c r="J24" s="461"/>
      <c r="K24" s="461"/>
      <c r="L24" s="461"/>
      <c r="M24" s="461"/>
      <c r="N24" s="461"/>
      <c r="O24" s="461"/>
      <c r="P24" s="461"/>
      <c r="Q24" s="461"/>
      <c r="R24" s="461"/>
      <c r="S24" s="461"/>
      <c r="T24" s="461"/>
      <c r="U24" s="461"/>
      <c r="V24" s="461"/>
      <c r="W24" s="461"/>
      <c r="X24" s="461"/>
      <c r="Y24" s="461"/>
      <c r="Z24" s="461"/>
      <c r="AA24" s="461"/>
      <c r="AB24" s="461"/>
      <c r="AC24" s="461"/>
      <c r="AD24" s="461"/>
      <c r="AE24" s="461"/>
      <c r="AF24" s="461"/>
      <c r="AG24" s="461"/>
      <c r="AH24" s="461"/>
      <c r="AI24" s="461"/>
      <c r="AJ24" s="461"/>
      <c r="AK24" s="461"/>
      <c r="AL24" s="461"/>
      <c r="AM24" s="461"/>
      <c r="AN24" s="461"/>
      <c r="AO24" s="461"/>
      <c r="AP24" s="461"/>
      <c r="AQ24" s="461"/>
      <c r="AR24" s="461"/>
      <c r="AS24" s="461"/>
      <c r="AT24" s="461"/>
      <c r="AU24" s="461"/>
      <c r="AV24" s="461"/>
      <c r="AW24" s="461"/>
      <c r="AX24" s="461"/>
      <c r="AY24" s="461"/>
      <c r="AZ24" s="461"/>
      <c r="BA24" s="461"/>
      <c r="BB24" s="461"/>
      <c r="BC24" s="461"/>
      <c r="BD24" s="461"/>
      <c r="BE24" s="461"/>
      <c r="BF24" s="461"/>
      <c r="BG24" s="461"/>
      <c r="BH24" s="461"/>
      <c r="BI24" s="461"/>
      <c r="BJ24" s="461"/>
      <c r="BK24" s="461"/>
      <c r="BL24" s="461"/>
      <c r="BM24" s="461"/>
      <c r="BN24" s="461"/>
      <c r="BO24" s="461"/>
      <c r="BP24" s="461"/>
      <c r="BQ24" s="461"/>
      <c r="BR24" s="461"/>
      <c r="BS24" s="461"/>
      <c r="BT24" s="461"/>
      <c r="BU24" s="461"/>
      <c r="BV24" s="461"/>
      <c r="BW24" s="461"/>
      <c r="BX24" s="461"/>
      <c r="BY24" s="461"/>
      <c r="BZ24" s="462">
        <v>2759.6263517277448</v>
      </c>
      <c r="CA24" s="462">
        <v>2587</v>
      </c>
      <c r="CB24" s="462">
        <v>0</v>
      </c>
      <c r="CC24" s="462">
        <v>0</v>
      </c>
      <c r="CD24" s="462">
        <v>0</v>
      </c>
      <c r="CE24" s="462">
        <v>0</v>
      </c>
      <c r="CF24" s="430">
        <v>0</v>
      </c>
    </row>
    <row r="25" spans="1:84">
      <c r="A25" s="464"/>
      <c r="B25" s="200" t="s">
        <v>636</v>
      </c>
      <c r="C25" s="233"/>
      <c r="D25" s="458"/>
      <c r="E25" s="458"/>
      <c r="F25" s="458"/>
      <c r="G25" s="458"/>
      <c r="H25" s="458"/>
      <c r="I25" s="458"/>
      <c r="J25" s="458"/>
      <c r="K25" s="458"/>
      <c r="L25" s="458"/>
      <c r="M25" s="458"/>
      <c r="N25" s="458"/>
      <c r="O25" s="458"/>
      <c r="P25" s="458"/>
      <c r="Q25" s="458"/>
      <c r="R25" s="458"/>
      <c r="S25" s="458"/>
      <c r="T25" s="458"/>
      <c r="U25" s="458"/>
      <c r="V25" s="458"/>
      <c r="W25" s="458"/>
      <c r="X25" s="458"/>
      <c r="Y25" s="458"/>
      <c r="Z25" s="458"/>
      <c r="AA25" s="458"/>
      <c r="AB25" s="458"/>
      <c r="AC25" s="458"/>
      <c r="AD25" s="458"/>
      <c r="AE25" s="458"/>
      <c r="AF25" s="458"/>
      <c r="AG25" s="458"/>
      <c r="AH25" s="458"/>
      <c r="AI25" s="458"/>
      <c r="AJ25" s="458"/>
      <c r="AK25" s="458"/>
      <c r="AL25" s="458"/>
      <c r="AM25" s="458"/>
      <c r="AN25" s="458"/>
      <c r="AO25" s="458"/>
      <c r="AP25" s="458"/>
      <c r="AQ25" s="458"/>
      <c r="AR25" s="458"/>
      <c r="AS25" s="458"/>
      <c r="AT25" s="458"/>
      <c r="AU25" s="458"/>
      <c r="AV25" s="458"/>
      <c r="AW25" s="458"/>
      <c r="AX25" s="458"/>
      <c r="AY25" s="458"/>
      <c r="AZ25" s="458"/>
      <c r="BA25" s="458"/>
      <c r="BB25" s="458"/>
      <c r="BC25" s="458"/>
      <c r="BD25" s="458"/>
      <c r="BE25" s="458"/>
      <c r="BF25" s="458"/>
      <c r="BG25" s="458"/>
      <c r="BH25" s="458"/>
      <c r="BI25" s="458"/>
      <c r="BJ25" s="458"/>
      <c r="BK25" s="458"/>
      <c r="BL25" s="458"/>
      <c r="BM25" s="458"/>
      <c r="BN25" s="458"/>
      <c r="BO25" s="458"/>
      <c r="BP25" s="458"/>
      <c r="BQ25" s="458"/>
      <c r="BR25" s="458"/>
      <c r="BS25" s="458"/>
      <c r="BT25" s="458"/>
      <c r="BU25" s="458"/>
      <c r="BV25" s="458"/>
      <c r="BW25" s="458"/>
      <c r="BX25" s="459"/>
      <c r="BY25" s="459"/>
      <c r="BZ25" s="462">
        <v>1.26151316117043</v>
      </c>
      <c r="CA25" s="462">
        <v>1</v>
      </c>
      <c r="CB25" s="462">
        <v>0</v>
      </c>
      <c r="CC25" s="462">
        <v>0</v>
      </c>
      <c r="CD25" s="462">
        <v>0</v>
      </c>
      <c r="CE25" s="462">
        <v>0</v>
      </c>
      <c r="CF25" s="430">
        <v>0</v>
      </c>
    </row>
    <row r="26" spans="1:84">
      <c r="A26" s="418"/>
      <c r="B26" s="200" t="s">
        <v>637</v>
      </c>
      <c r="C26" s="200"/>
      <c r="D26" s="461"/>
      <c r="E26" s="461"/>
      <c r="F26" s="461"/>
      <c r="G26" s="461"/>
      <c r="H26" s="461"/>
      <c r="I26" s="461"/>
      <c r="J26" s="461"/>
      <c r="K26" s="461"/>
      <c r="L26" s="461"/>
      <c r="M26" s="461"/>
      <c r="N26" s="461"/>
      <c r="O26" s="461"/>
      <c r="P26" s="461"/>
      <c r="Q26" s="461"/>
      <c r="R26" s="461"/>
      <c r="S26" s="461"/>
      <c r="T26" s="461"/>
      <c r="U26" s="461"/>
      <c r="V26" s="461"/>
      <c r="W26" s="461"/>
      <c r="X26" s="461"/>
      <c r="Y26" s="461"/>
      <c r="Z26" s="461"/>
      <c r="AA26" s="461"/>
      <c r="AB26" s="461"/>
      <c r="AC26" s="461"/>
      <c r="AD26" s="461"/>
      <c r="AE26" s="461"/>
      <c r="AF26" s="461"/>
      <c r="AG26" s="461"/>
      <c r="AH26" s="461"/>
      <c r="AI26" s="461"/>
      <c r="AJ26" s="461"/>
      <c r="AK26" s="461"/>
      <c r="AL26" s="461"/>
      <c r="AM26" s="461"/>
      <c r="AN26" s="461"/>
      <c r="AO26" s="461"/>
      <c r="AP26" s="461"/>
      <c r="AQ26" s="461"/>
      <c r="AR26" s="461"/>
      <c r="AS26" s="461"/>
      <c r="AT26" s="461"/>
      <c r="AU26" s="461"/>
      <c r="AV26" s="461"/>
      <c r="AW26" s="461"/>
      <c r="AX26" s="461"/>
      <c r="AY26" s="461"/>
      <c r="AZ26" s="461"/>
      <c r="BA26" s="461"/>
      <c r="BB26" s="461"/>
      <c r="BC26" s="461"/>
      <c r="BD26" s="461"/>
      <c r="BE26" s="461"/>
      <c r="BF26" s="461"/>
      <c r="BG26" s="461"/>
      <c r="BH26" s="461"/>
      <c r="BI26" s="461"/>
      <c r="BJ26" s="461"/>
      <c r="BK26" s="461"/>
      <c r="BL26" s="461"/>
      <c r="BM26" s="461"/>
      <c r="BN26" s="461"/>
      <c r="BO26" s="461"/>
      <c r="BP26" s="461"/>
      <c r="BQ26" s="461"/>
      <c r="BR26" s="461"/>
      <c r="BS26" s="461"/>
      <c r="BT26" s="461"/>
      <c r="BU26" s="461"/>
      <c r="BV26" s="461"/>
      <c r="BW26" s="461"/>
      <c r="BX26" s="462"/>
      <c r="BY26" s="462"/>
      <c r="BZ26" s="462">
        <v>239.62596339500755</v>
      </c>
      <c r="CA26" s="462">
        <v>233.2</v>
      </c>
      <c r="CB26" s="462">
        <v>0</v>
      </c>
      <c r="CC26" s="462">
        <v>0</v>
      </c>
      <c r="CD26" s="462">
        <v>0</v>
      </c>
      <c r="CE26" s="462">
        <v>0</v>
      </c>
      <c r="CF26" s="430">
        <v>0</v>
      </c>
    </row>
    <row r="27" spans="1:84">
      <c r="A27" s="418"/>
      <c r="B27" s="200" t="s">
        <v>638</v>
      </c>
      <c r="C27" s="200"/>
      <c r="D27" s="461"/>
      <c r="E27" s="461"/>
      <c r="F27" s="461"/>
      <c r="G27" s="461"/>
      <c r="H27" s="461"/>
      <c r="I27" s="461"/>
      <c r="J27" s="461"/>
      <c r="K27" s="461"/>
      <c r="L27" s="461"/>
      <c r="M27" s="461"/>
      <c r="N27" s="461"/>
      <c r="O27" s="461"/>
      <c r="P27" s="461"/>
      <c r="Q27" s="461"/>
      <c r="R27" s="461"/>
      <c r="S27" s="461"/>
      <c r="T27" s="461"/>
      <c r="U27" s="461"/>
      <c r="V27" s="461"/>
      <c r="W27" s="461"/>
      <c r="X27" s="461"/>
      <c r="Y27" s="461"/>
      <c r="Z27" s="461"/>
      <c r="AA27" s="461"/>
      <c r="AB27" s="461"/>
      <c r="AC27" s="461"/>
      <c r="AD27" s="461"/>
      <c r="AE27" s="461"/>
      <c r="AF27" s="461"/>
      <c r="AG27" s="461"/>
      <c r="AH27" s="461"/>
      <c r="AI27" s="461"/>
      <c r="AJ27" s="461"/>
      <c r="AK27" s="461"/>
      <c r="AL27" s="461"/>
      <c r="AM27" s="461"/>
      <c r="AN27" s="461"/>
      <c r="AO27" s="461"/>
      <c r="AP27" s="461"/>
      <c r="AQ27" s="461"/>
      <c r="AR27" s="461"/>
      <c r="AS27" s="461"/>
      <c r="AT27" s="461"/>
      <c r="AU27" s="461"/>
      <c r="AV27" s="461"/>
      <c r="AW27" s="461"/>
      <c r="AX27" s="461"/>
      <c r="AY27" s="461"/>
      <c r="AZ27" s="461"/>
      <c r="BA27" s="461"/>
      <c r="BB27" s="461"/>
      <c r="BC27" s="461"/>
      <c r="BD27" s="461"/>
      <c r="BE27" s="461"/>
      <c r="BF27" s="461"/>
      <c r="BG27" s="461"/>
      <c r="BH27" s="461"/>
      <c r="BI27" s="461"/>
      <c r="BJ27" s="461"/>
      <c r="BK27" s="461"/>
      <c r="BL27" s="461"/>
      <c r="BM27" s="461"/>
      <c r="BN27" s="461"/>
      <c r="BO27" s="461"/>
      <c r="BP27" s="461"/>
      <c r="BQ27" s="461"/>
      <c r="BR27" s="461"/>
      <c r="BS27" s="461"/>
      <c r="BT27" s="461"/>
      <c r="BU27" s="461"/>
      <c r="BV27" s="461"/>
      <c r="BW27" s="461"/>
      <c r="BX27" s="462"/>
      <c r="BY27" s="462"/>
      <c r="BZ27" s="462">
        <v>228.74024006985312</v>
      </c>
      <c r="CA27" s="462">
        <v>220.7</v>
      </c>
      <c r="CB27" s="462">
        <v>0</v>
      </c>
      <c r="CC27" s="462">
        <v>0</v>
      </c>
      <c r="CD27" s="462">
        <v>0</v>
      </c>
      <c r="CE27" s="462">
        <v>0</v>
      </c>
      <c r="CF27" s="430">
        <v>0</v>
      </c>
    </row>
    <row r="28" spans="1:84">
      <c r="A28" s="418"/>
      <c r="B28" s="200" t="s">
        <v>639</v>
      </c>
      <c r="C28" s="63"/>
      <c r="D28" s="458"/>
      <c r="E28" s="458"/>
      <c r="F28" s="458"/>
      <c r="G28" s="458"/>
      <c r="H28" s="458"/>
      <c r="I28" s="458"/>
      <c r="J28" s="458"/>
      <c r="K28" s="458"/>
      <c r="L28" s="458"/>
      <c r="M28" s="458"/>
      <c r="N28" s="458"/>
      <c r="O28" s="458"/>
      <c r="P28" s="458"/>
      <c r="Q28" s="458"/>
      <c r="R28" s="458"/>
      <c r="S28" s="458"/>
      <c r="T28" s="458"/>
      <c r="U28" s="458"/>
      <c r="V28" s="458"/>
      <c r="W28" s="458"/>
      <c r="X28" s="458"/>
      <c r="Y28" s="458"/>
      <c r="Z28" s="458"/>
      <c r="AA28" s="458"/>
      <c r="AB28" s="458"/>
      <c r="AC28" s="458"/>
      <c r="AD28" s="458"/>
      <c r="AE28" s="458"/>
      <c r="AF28" s="458"/>
      <c r="AG28" s="458"/>
      <c r="AH28" s="458"/>
      <c r="AI28" s="458"/>
      <c r="AJ28" s="458"/>
      <c r="AK28" s="458"/>
      <c r="AL28" s="458"/>
      <c r="AM28" s="458"/>
      <c r="AN28" s="458"/>
      <c r="AO28" s="458"/>
      <c r="AP28" s="458"/>
      <c r="AQ28" s="458"/>
      <c r="AR28" s="458"/>
      <c r="AS28" s="458"/>
      <c r="AT28" s="458"/>
      <c r="AU28" s="458"/>
      <c r="AV28" s="458"/>
      <c r="AW28" s="458"/>
      <c r="AX28" s="458"/>
      <c r="AY28" s="458"/>
      <c r="AZ28" s="458"/>
      <c r="BA28" s="458"/>
      <c r="BB28" s="458"/>
      <c r="BC28" s="458"/>
      <c r="BD28" s="458"/>
      <c r="BE28" s="458"/>
      <c r="BF28" s="458"/>
      <c r="BG28" s="458"/>
      <c r="BH28" s="458"/>
      <c r="BI28" s="458"/>
      <c r="BJ28" s="458"/>
      <c r="BK28" s="458"/>
      <c r="BL28" s="458"/>
      <c r="BM28" s="458"/>
      <c r="BN28" s="458"/>
      <c r="BO28" s="458"/>
      <c r="BP28" s="458"/>
      <c r="BQ28" s="458"/>
      <c r="BR28" s="458"/>
      <c r="BS28" s="458"/>
      <c r="BT28" s="458"/>
      <c r="BU28" s="458"/>
      <c r="BV28" s="458"/>
      <c r="BW28" s="458"/>
      <c r="BX28" s="459"/>
      <c r="BY28" s="459"/>
      <c r="BZ28" s="462">
        <v>524.16455389304747</v>
      </c>
      <c r="CA28" s="462">
        <v>551.07000000000005</v>
      </c>
      <c r="CB28" s="462">
        <v>2.2620604045541555</v>
      </c>
      <c r="CC28" s="462">
        <v>0</v>
      </c>
      <c r="CD28" s="462">
        <v>0</v>
      </c>
      <c r="CE28" s="462">
        <v>0</v>
      </c>
      <c r="CF28" s="430">
        <v>0</v>
      </c>
    </row>
    <row r="29" spans="1:84" ht="15.95" thickBot="1">
      <c r="A29" s="418"/>
      <c r="B29" s="200" t="s">
        <v>637</v>
      </c>
      <c r="C29" s="200"/>
      <c r="D29" s="461"/>
      <c r="E29" s="461"/>
      <c r="F29" s="461"/>
      <c r="G29" s="461"/>
      <c r="H29" s="461"/>
      <c r="I29" s="461"/>
      <c r="J29" s="461"/>
      <c r="K29" s="461"/>
      <c r="L29" s="461"/>
      <c r="M29" s="461"/>
      <c r="N29" s="461"/>
      <c r="O29" s="461"/>
      <c r="P29" s="461"/>
      <c r="Q29" s="461"/>
      <c r="R29" s="461"/>
      <c r="S29" s="461"/>
      <c r="T29" s="461"/>
      <c r="U29" s="461"/>
      <c r="V29" s="461"/>
      <c r="W29" s="461"/>
      <c r="X29" s="461"/>
      <c r="Y29" s="461"/>
      <c r="Z29" s="461"/>
      <c r="AA29" s="461"/>
      <c r="AB29" s="461"/>
      <c r="AC29" s="461"/>
      <c r="AD29" s="461"/>
      <c r="AE29" s="461"/>
      <c r="AF29" s="461"/>
      <c r="AG29" s="461"/>
      <c r="AH29" s="461"/>
      <c r="AI29" s="461"/>
      <c r="AJ29" s="461"/>
      <c r="AK29" s="461"/>
      <c r="AL29" s="461"/>
      <c r="AM29" s="461"/>
      <c r="AN29" s="461"/>
      <c r="AO29" s="461"/>
      <c r="AP29" s="461"/>
      <c r="AQ29" s="461"/>
      <c r="AR29" s="461"/>
      <c r="AS29" s="461"/>
      <c r="AT29" s="461"/>
      <c r="AU29" s="461"/>
      <c r="AV29" s="461"/>
      <c r="AW29" s="461"/>
      <c r="AX29" s="461"/>
      <c r="AY29" s="461"/>
      <c r="AZ29" s="461"/>
      <c r="BA29" s="461"/>
      <c r="BB29" s="461"/>
      <c r="BC29" s="461"/>
      <c r="BD29" s="461"/>
      <c r="BE29" s="461"/>
      <c r="BF29" s="461"/>
      <c r="BG29" s="461"/>
      <c r="BH29" s="461"/>
      <c r="BI29" s="461"/>
      <c r="BJ29" s="461"/>
      <c r="BK29" s="461"/>
      <c r="BL29" s="461"/>
      <c r="BM29" s="461"/>
      <c r="BN29" s="461"/>
      <c r="BO29" s="461"/>
      <c r="BP29" s="461"/>
      <c r="BQ29" s="461"/>
      <c r="BR29" s="461"/>
      <c r="BS29" s="461"/>
      <c r="BT29" s="461"/>
      <c r="BU29" s="461"/>
      <c r="BV29" s="461"/>
      <c r="BW29" s="461"/>
      <c r="BX29" s="462"/>
      <c r="BY29" s="462"/>
      <c r="BZ29" s="462">
        <v>0.25463680292758889</v>
      </c>
      <c r="CA29" s="462">
        <v>0.2</v>
      </c>
      <c r="CB29" s="462">
        <v>0</v>
      </c>
      <c r="CC29" s="462">
        <v>0</v>
      </c>
      <c r="CD29" s="462">
        <v>0</v>
      </c>
      <c r="CE29" s="462">
        <v>0</v>
      </c>
      <c r="CF29" s="430">
        <v>0</v>
      </c>
    </row>
    <row r="30" spans="1:84" ht="41.25" customHeight="1">
      <c r="A30" s="487"/>
      <c r="B30" s="38"/>
      <c r="C30" s="503"/>
      <c r="D30" s="504"/>
      <c r="E30" s="504"/>
      <c r="F30" s="504"/>
      <c r="G30" s="504"/>
      <c r="H30" s="504"/>
      <c r="I30" s="504"/>
      <c r="J30" s="504"/>
      <c r="K30" s="504"/>
      <c r="L30" s="504"/>
      <c r="M30" s="504"/>
      <c r="N30" s="504"/>
      <c r="O30" s="504"/>
      <c r="P30" s="504"/>
      <c r="Q30" s="504"/>
      <c r="R30" s="504"/>
      <c r="S30" s="504"/>
      <c r="T30" s="504"/>
      <c r="U30" s="504"/>
      <c r="V30" s="504"/>
      <c r="W30" s="504"/>
      <c r="X30" s="504"/>
      <c r="Y30" s="504"/>
      <c r="Z30" s="504"/>
      <c r="AA30" s="504"/>
      <c r="AB30" s="504"/>
      <c r="AC30" s="504"/>
      <c r="AD30" s="504"/>
      <c r="AE30" s="504"/>
      <c r="AF30" s="504"/>
      <c r="AG30" s="504"/>
      <c r="AH30" s="504"/>
      <c r="AI30" s="504"/>
      <c r="AJ30" s="504"/>
      <c r="AK30" s="504"/>
      <c r="AL30" s="504"/>
      <c r="AM30" s="504"/>
      <c r="AN30" s="504"/>
      <c r="AO30" s="504"/>
      <c r="AP30" s="504"/>
      <c r="AQ30" s="504"/>
      <c r="AR30" s="504"/>
      <c r="AS30" s="504"/>
      <c r="AT30" s="504"/>
      <c r="AU30" s="504"/>
      <c r="AV30" s="504"/>
      <c r="AW30" s="504"/>
      <c r="AX30" s="504"/>
      <c r="AY30" s="504"/>
      <c r="AZ30" s="504"/>
      <c r="BA30" s="504"/>
      <c r="BB30" s="504"/>
      <c r="BC30" s="504"/>
      <c r="BD30" s="504"/>
      <c r="BE30" s="504"/>
      <c r="BF30" s="504"/>
      <c r="BG30" s="504"/>
      <c r="BH30" s="504"/>
      <c r="BI30" s="504"/>
      <c r="BJ30" s="504"/>
      <c r="BK30" s="504"/>
      <c r="BL30" s="504"/>
      <c r="BM30" s="504"/>
      <c r="BN30" s="504"/>
      <c r="BO30" s="504"/>
      <c r="BP30" s="504"/>
      <c r="BQ30" s="504"/>
      <c r="BR30" s="504"/>
      <c r="BS30" s="504"/>
      <c r="BT30" s="504"/>
      <c r="BU30" s="504"/>
      <c r="BV30" s="504"/>
      <c r="BW30" s="504"/>
      <c r="BX30" s="504"/>
      <c r="BY30" s="504"/>
      <c r="BZ30" s="504"/>
      <c r="CA30" s="504"/>
      <c r="CB30" s="504"/>
      <c r="CC30" s="504"/>
      <c r="CD30" s="504"/>
      <c r="CE30" s="504"/>
      <c r="CF30" s="504"/>
    </row>
    <row r="31" spans="1:84" s="245" customFormat="1" ht="26.25" customHeight="1">
      <c r="A31" s="460"/>
      <c r="B31" s="109"/>
      <c r="D31" s="459"/>
      <c r="E31" s="459"/>
      <c r="F31" s="459"/>
      <c r="G31" s="459"/>
      <c r="H31" s="459"/>
      <c r="I31" s="459"/>
      <c r="J31" s="459"/>
      <c r="K31" s="459"/>
      <c r="L31" s="459"/>
      <c r="M31" s="459"/>
      <c r="N31" s="459"/>
      <c r="O31" s="459"/>
      <c r="P31" s="459"/>
      <c r="Q31" s="459"/>
      <c r="R31" s="459"/>
      <c r="S31" s="459"/>
      <c r="T31" s="459"/>
      <c r="U31" s="459"/>
      <c r="V31" s="459"/>
      <c r="W31" s="459"/>
      <c r="X31" s="459"/>
      <c r="Y31" s="459"/>
      <c r="Z31" s="459"/>
      <c r="AA31" s="459"/>
      <c r="AB31" s="459"/>
      <c r="AC31" s="459"/>
      <c r="AD31" s="459"/>
      <c r="AE31" s="459"/>
      <c r="AF31" s="459"/>
      <c r="AG31" s="459"/>
      <c r="AH31" s="459"/>
      <c r="AI31" s="459"/>
      <c r="AJ31" s="459"/>
      <c r="AK31" s="459"/>
      <c r="AL31" s="459"/>
      <c r="AM31" s="459"/>
      <c r="AN31" s="459"/>
      <c r="AO31" s="459"/>
      <c r="AP31" s="459"/>
      <c r="AQ31" s="459"/>
      <c r="AR31" s="459"/>
      <c r="AS31" s="459"/>
      <c r="AT31" s="459"/>
      <c r="AU31" s="459"/>
      <c r="AV31" s="459"/>
      <c r="AW31" s="459"/>
      <c r="AX31" s="459"/>
      <c r="AY31" s="459"/>
      <c r="AZ31" s="459"/>
      <c r="BA31" s="459"/>
      <c r="BB31" s="459"/>
      <c r="BC31" s="459"/>
      <c r="BD31" s="459"/>
      <c r="BE31" s="459"/>
      <c r="BF31" s="459"/>
      <c r="BG31" s="459"/>
      <c r="BH31" s="459"/>
      <c r="BI31" s="459"/>
      <c r="BJ31" s="459"/>
      <c r="BK31" s="459"/>
      <c r="BL31" s="459"/>
      <c r="BM31" s="459"/>
      <c r="BN31" s="459"/>
      <c r="BO31" s="459"/>
      <c r="BP31" s="459"/>
      <c r="BQ31" s="459"/>
      <c r="BR31" s="459"/>
      <c r="BS31" s="459"/>
      <c r="BT31" s="459"/>
      <c r="BU31" s="459"/>
      <c r="BV31" s="459"/>
      <c r="BW31" s="459"/>
      <c r="BX31" s="459"/>
      <c r="BY31" s="459"/>
      <c r="BZ31" s="459"/>
      <c r="CA31" s="459"/>
      <c r="CB31" s="459"/>
      <c r="CC31" s="459"/>
      <c r="CD31" s="459"/>
      <c r="CE31" s="459"/>
      <c r="CF31" s="459"/>
    </row>
    <row r="32" spans="1:84">
      <c r="A32" s="460"/>
      <c r="B32" s="63"/>
      <c r="D32" s="462"/>
      <c r="E32" s="462"/>
      <c r="F32" s="462"/>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2"/>
      <c r="AI32" s="462"/>
      <c r="AJ32" s="462"/>
      <c r="AK32" s="462"/>
      <c r="AL32" s="462"/>
      <c r="AM32" s="462"/>
      <c r="AN32" s="462"/>
      <c r="AO32" s="462"/>
      <c r="AP32" s="462"/>
      <c r="AQ32" s="462"/>
      <c r="AR32" s="462"/>
      <c r="AS32" s="462"/>
      <c r="AT32" s="462"/>
      <c r="AU32" s="462"/>
      <c r="AV32" s="462"/>
      <c r="AW32" s="462"/>
      <c r="AX32" s="462"/>
      <c r="AY32" s="462"/>
      <c r="AZ32" s="462"/>
      <c r="BA32" s="462"/>
      <c r="BB32" s="462"/>
      <c r="BC32" s="462"/>
      <c r="BD32" s="462"/>
      <c r="BE32" s="462"/>
      <c r="BF32" s="462"/>
      <c r="BG32" s="462"/>
      <c r="BH32" s="462"/>
      <c r="BI32" s="462"/>
      <c r="BJ32" s="462"/>
      <c r="BK32" s="462"/>
      <c r="BL32" s="462"/>
      <c r="BM32" s="462"/>
      <c r="BN32" s="462"/>
      <c r="BO32" s="462"/>
      <c r="BP32" s="462"/>
      <c r="BQ32" s="462"/>
      <c r="BR32" s="462"/>
      <c r="BS32" s="462"/>
      <c r="BT32" s="462"/>
      <c r="BU32" s="462"/>
      <c r="BV32" s="462"/>
      <c r="BW32" s="462"/>
      <c r="BX32" s="462"/>
      <c r="BY32" s="462"/>
      <c r="BZ32" s="462"/>
      <c r="CA32" s="462"/>
      <c r="CB32" s="462"/>
      <c r="CC32" s="462"/>
      <c r="CD32" s="462"/>
      <c r="CE32" s="462"/>
      <c r="CF32" s="462"/>
    </row>
    <row r="33" spans="1:84">
      <c r="A33" s="460"/>
      <c r="B33" s="63"/>
      <c r="D33" s="462"/>
      <c r="E33" s="462"/>
      <c r="F33" s="462"/>
      <c r="G33" s="462"/>
      <c r="H33" s="462"/>
      <c r="I33" s="462"/>
      <c r="J33" s="462"/>
      <c r="K33" s="462"/>
      <c r="L33" s="462"/>
      <c r="M33" s="462"/>
      <c r="N33" s="462"/>
      <c r="O33" s="462"/>
      <c r="P33" s="462"/>
      <c r="Q33" s="462"/>
      <c r="R33" s="462"/>
      <c r="S33" s="462"/>
      <c r="T33" s="462"/>
      <c r="U33" s="462"/>
      <c r="V33" s="462"/>
      <c r="W33" s="462"/>
      <c r="X33" s="462"/>
      <c r="Y33" s="462"/>
      <c r="Z33" s="462"/>
      <c r="AA33" s="462"/>
      <c r="AB33" s="462"/>
      <c r="AC33" s="462"/>
      <c r="AD33" s="462"/>
      <c r="AE33" s="462"/>
      <c r="AF33" s="462"/>
      <c r="AG33" s="462"/>
      <c r="AH33" s="462"/>
      <c r="AI33" s="462"/>
      <c r="AJ33" s="462"/>
      <c r="AK33" s="462"/>
      <c r="AL33" s="462"/>
      <c r="AM33" s="462"/>
      <c r="AN33" s="462"/>
      <c r="AO33" s="462"/>
      <c r="AP33" s="462"/>
      <c r="AQ33" s="462"/>
      <c r="AR33" s="462"/>
      <c r="AS33" s="462"/>
      <c r="AT33" s="462"/>
      <c r="AU33" s="462"/>
      <c r="AV33" s="462"/>
      <c r="AW33" s="462"/>
      <c r="AX33" s="462"/>
      <c r="AY33" s="462"/>
      <c r="AZ33" s="462"/>
      <c r="BA33" s="462"/>
      <c r="BB33" s="462"/>
      <c r="BC33" s="462"/>
      <c r="BD33" s="462"/>
      <c r="BE33" s="462"/>
      <c r="BF33" s="462"/>
      <c r="BG33" s="462"/>
      <c r="BH33" s="462"/>
      <c r="BI33" s="462"/>
      <c r="BJ33" s="462"/>
      <c r="BK33" s="462"/>
      <c r="BL33" s="462"/>
      <c r="BM33" s="462"/>
      <c r="BN33" s="462"/>
      <c r="BO33" s="462"/>
      <c r="BP33" s="462"/>
      <c r="BQ33" s="462"/>
      <c r="BR33" s="462"/>
      <c r="BS33" s="462"/>
      <c r="BT33" s="462"/>
      <c r="BU33" s="462"/>
      <c r="BV33" s="462"/>
      <c r="BW33" s="462"/>
      <c r="BX33" s="462"/>
      <c r="BY33" s="462"/>
      <c r="BZ33" s="462"/>
      <c r="CA33" s="462"/>
      <c r="CB33" s="462"/>
      <c r="CC33" s="462"/>
      <c r="CD33" s="462"/>
      <c r="CE33" s="462"/>
      <c r="CF33" s="462"/>
    </row>
    <row r="34" spans="1:84">
      <c r="A34" s="460"/>
      <c r="B34" s="63"/>
      <c r="D34" s="462"/>
      <c r="E34" s="462"/>
      <c r="F34" s="462"/>
      <c r="G34" s="462"/>
      <c r="H34" s="462"/>
      <c r="I34" s="462"/>
      <c r="J34" s="462"/>
      <c r="K34" s="462"/>
      <c r="L34" s="462"/>
      <c r="M34" s="462"/>
      <c r="N34" s="462"/>
      <c r="O34" s="462"/>
      <c r="P34" s="462"/>
      <c r="Q34" s="462"/>
      <c r="R34" s="462"/>
      <c r="S34" s="462"/>
      <c r="T34" s="462"/>
      <c r="U34" s="462"/>
      <c r="V34" s="462"/>
      <c r="W34" s="462"/>
      <c r="X34" s="462"/>
      <c r="Y34" s="462"/>
      <c r="Z34" s="462"/>
      <c r="AA34" s="462"/>
      <c r="AB34" s="462"/>
      <c r="AC34" s="462"/>
      <c r="AD34" s="462"/>
      <c r="AE34" s="462"/>
      <c r="AF34" s="462"/>
      <c r="AG34" s="462"/>
      <c r="AH34" s="462"/>
      <c r="AI34" s="462"/>
      <c r="AJ34" s="462"/>
      <c r="AK34" s="462"/>
      <c r="AL34" s="462"/>
      <c r="AM34" s="462"/>
      <c r="AN34" s="462"/>
      <c r="AO34" s="462"/>
      <c r="AP34" s="462"/>
      <c r="AQ34" s="462"/>
      <c r="AR34" s="462"/>
      <c r="AS34" s="462"/>
      <c r="AT34" s="462"/>
      <c r="AU34" s="462"/>
      <c r="AV34" s="462"/>
      <c r="AW34" s="462"/>
      <c r="AX34" s="462"/>
      <c r="AY34" s="462"/>
      <c r="AZ34" s="462"/>
      <c r="BA34" s="462"/>
      <c r="BB34" s="462"/>
      <c r="BC34" s="462"/>
      <c r="BD34" s="462"/>
      <c r="BE34" s="462"/>
      <c r="BF34" s="462"/>
      <c r="BG34" s="462"/>
      <c r="BH34" s="462"/>
      <c r="BI34" s="462"/>
      <c r="BJ34" s="462"/>
      <c r="BK34" s="462"/>
      <c r="BL34" s="462"/>
      <c r="BM34" s="462"/>
      <c r="BN34" s="462"/>
      <c r="BO34" s="462"/>
      <c r="BP34" s="462"/>
      <c r="BQ34" s="462"/>
      <c r="BR34" s="462"/>
      <c r="BS34" s="462"/>
      <c r="BT34" s="462"/>
      <c r="BU34" s="462"/>
      <c r="BV34" s="462"/>
      <c r="BW34" s="462"/>
      <c r="BX34" s="462"/>
      <c r="BY34" s="462"/>
      <c r="BZ34" s="462"/>
      <c r="CA34" s="462"/>
      <c r="CB34" s="462"/>
      <c r="CC34" s="462"/>
      <c r="CD34" s="462"/>
      <c r="CE34" s="462"/>
      <c r="CF34" s="462"/>
    </row>
    <row r="35" spans="1:84">
      <c r="A35" s="460"/>
      <c r="B35" s="69"/>
      <c r="D35" s="459"/>
      <c r="E35" s="459"/>
      <c r="F35" s="459"/>
      <c r="G35" s="459"/>
      <c r="H35" s="459"/>
      <c r="I35" s="459"/>
      <c r="J35" s="459"/>
      <c r="K35" s="459"/>
      <c r="L35" s="459"/>
      <c r="M35" s="459"/>
      <c r="N35" s="459"/>
      <c r="O35" s="459"/>
      <c r="P35" s="459"/>
      <c r="Q35" s="459"/>
      <c r="R35" s="459"/>
      <c r="S35" s="459"/>
      <c r="T35" s="459"/>
      <c r="U35" s="459"/>
      <c r="V35" s="459"/>
      <c r="W35" s="459"/>
      <c r="X35" s="459"/>
      <c r="Y35" s="459"/>
      <c r="Z35" s="459"/>
      <c r="AA35" s="459"/>
      <c r="AB35" s="459"/>
      <c r="AC35" s="459"/>
      <c r="AD35" s="459"/>
      <c r="AE35" s="459"/>
      <c r="AF35" s="459"/>
      <c r="AG35" s="459"/>
      <c r="AH35" s="459"/>
      <c r="AI35" s="459"/>
      <c r="AJ35" s="459"/>
      <c r="AK35" s="459"/>
      <c r="AL35" s="459"/>
      <c r="AM35" s="459"/>
      <c r="AN35" s="459"/>
      <c r="AO35" s="459"/>
      <c r="AP35" s="459"/>
      <c r="AQ35" s="459"/>
      <c r="AR35" s="459"/>
      <c r="AS35" s="459"/>
      <c r="AT35" s="459"/>
      <c r="AU35" s="459"/>
      <c r="AV35" s="459"/>
      <c r="AW35" s="459"/>
      <c r="AX35" s="459"/>
      <c r="AY35" s="459"/>
      <c r="AZ35" s="459"/>
      <c r="BA35" s="459"/>
      <c r="BB35" s="459"/>
      <c r="BC35" s="459"/>
      <c r="BD35" s="459"/>
      <c r="BE35" s="459"/>
      <c r="BF35" s="459"/>
      <c r="BG35" s="459"/>
      <c r="BH35" s="459"/>
      <c r="BI35" s="459"/>
      <c r="BJ35" s="459"/>
      <c r="BK35" s="459"/>
      <c r="BL35" s="459"/>
      <c r="BM35" s="459"/>
      <c r="BN35" s="459"/>
      <c r="BO35" s="459"/>
      <c r="BP35" s="459"/>
      <c r="BQ35" s="459"/>
      <c r="BR35" s="459"/>
      <c r="BS35" s="459"/>
      <c r="BT35" s="459"/>
      <c r="BU35" s="459"/>
      <c r="BV35" s="459"/>
      <c r="BW35" s="459"/>
      <c r="BX35" s="459"/>
      <c r="BY35" s="459"/>
      <c r="BZ35" s="459"/>
      <c r="CA35" s="459"/>
      <c r="CB35" s="459"/>
      <c r="CC35" s="459"/>
      <c r="CD35" s="459"/>
      <c r="CE35" s="459"/>
      <c r="CF35" s="459"/>
    </row>
    <row r="36" spans="1:84">
      <c r="A36" s="476"/>
      <c r="B36" s="63"/>
      <c r="D36" s="462"/>
      <c r="E36" s="462"/>
      <c r="F36" s="462"/>
      <c r="G36" s="462"/>
      <c r="H36" s="462"/>
      <c r="I36" s="462"/>
      <c r="J36" s="462"/>
      <c r="K36" s="462"/>
      <c r="L36" s="462"/>
      <c r="M36" s="462"/>
      <c r="N36" s="462"/>
      <c r="O36" s="462"/>
      <c r="P36" s="462"/>
      <c r="Q36" s="462"/>
      <c r="R36" s="462"/>
      <c r="S36" s="462"/>
      <c r="T36" s="462"/>
      <c r="U36" s="462"/>
      <c r="V36" s="462"/>
      <c r="W36" s="462"/>
      <c r="X36" s="462"/>
      <c r="Y36" s="462"/>
      <c r="Z36" s="462"/>
      <c r="AA36" s="462"/>
      <c r="AB36" s="462"/>
      <c r="AC36" s="462"/>
      <c r="AD36" s="462"/>
      <c r="AE36" s="462"/>
      <c r="AF36" s="462"/>
      <c r="AG36" s="462"/>
      <c r="AH36" s="462"/>
      <c r="AI36" s="462"/>
      <c r="AJ36" s="462"/>
      <c r="AK36" s="462"/>
      <c r="AL36" s="462"/>
      <c r="AM36" s="462"/>
      <c r="AN36" s="462"/>
      <c r="AO36" s="462"/>
      <c r="AP36" s="462"/>
      <c r="AQ36" s="462"/>
      <c r="AR36" s="462"/>
      <c r="AS36" s="462"/>
      <c r="AT36" s="462"/>
      <c r="AU36" s="462"/>
      <c r="AV36" s="462"/>
      <c r="AW36" s="462"/>
      <c r="AX36" s="462"/>
      <c r="AY36" s="462"/>
      <c r="AZ36" s="462"/>
      <c r="BA36" s="462"/>
      <c r="BB36" s="462"/>
      <c r="BC36" s="462"/>
      <c r="BD36" s="462"/>
      <c r="BE36" s="462"/>
      <c r="BF36" s="462"/>
      <c r="BG36" s="462"/>
      <c r="BH36" s="462"/>
      <c r="BI36" s="462"/>
      <c r="BJ36" s="462"/>
      <c r="BK36" s="462"/>
      <c r="BL36" s="462"/>
      <c r="BM36" s="462"/>
      <c r="BN36" s="462"/>
      <c r="BO36" s="462"/>
      <c r="BP36" s="462"/>
      <c r="BQ36" s="462"/>
      <c r="BR36" s="462"/>
      <c r="BS36" s="462"/>
      <c r="BT36" s="462"/>
      <c r="BU36" s="462"/>
      <c r="BV36" s="462"/>
      <c r="BW36" s="462"/>
      <c r="BX36" s="462"/>
      <c r="BY36" s="462"/>
      <c r="BZ36" s="462"/>
      <c r="CA36" s="462"/>
      <c r="CB36" s="462"/>
      <c r="CC36" s="462"/>
      <c r="CD36" s="462"/>
      <c r="CE36" s="462"/>
      <c r="CF36" s="462"/>
    </row>
    <row r="37" spans="1:84">
      <c r="A37" s="476"/>
      <c r="B37" s="63"/>
      <c r="D37" s="462"/>
      <c r="E37" s="462"/>
      <c r="F37" s="462"/>
      <c r="G37" s="462"/>
      <c r="H37" s="462"/>
      <c r="I37" s="462"/>
      <c r="J37" s="462"/>
      <c r="K37" s="462"/>
      <c r="L37" s="462"/>
      <c r="M37" s="462"/>
      <c r="N37" s="462"/>
      <c r="O37" s="462"/>
      <c r="P37" s="462"/>
      <c r="Q37" s="462"/>
      <c r="R37" s="462"/>
      <c r="S37" s="462"/>
      <c r="T37" s="462"/>
      <c r="U37" s="462"/>
      <c r="V37" s="462"/>
      <c r="W37" s="462"/>
      <c r="X37" s="462"/>
      <c r="Y37" s="462"/>
      <c r="Z37" s="462"/>
      <c r="AA37" s="462"/>
      <c r="AB37" s="462"/>
      <c r="AC37" s="462"/>
      <c r="AD37" s="462"/>
      <c r="AE37" s="462"/>
      <c r="AF37" s="462"/>
      <c r="AG37" s="462"/>
      <c r="AH37" s="462"/>
      <c r="AI37" s="462"/>
      <c r="AJ37" s="462"/>
      <c r="AK37" s="462"/>
      <c r="AL37" s="462"/>
      <c r="AM37" s="462"/>
      <c r="AN37" s="462"/>
      <c r="AO37" s="462"/>
      <c r="AP37" s="462"/>
      <c r="AQ37" s="462"/>
      <c r="AR37" s="462"/>
      <c r="AS37" s="462"/>
      <c r="AT37" s="462"/>
      <c r="AU37" s="462"/>
      <c r="AV37" s="462"/>
      <c r="AW37" s="462"/>
      <c r="AX37" s="462"/>
      <c r="AY37" s="462"/>
      <c r="AZ37" s="462"/>
      <c r="BA37" s="462"/>
      <c r="BB37" s="462"/>
      <c r="BC37" s="462"/>
      <c r="BD37" s="462"/>
      <c r="BE37" s="462"/>
      <c r="BF37" s="462"/>
      <c r="BG37" s="462"/>
      <c r="BH37" s="462"/>
      <c r="BI37" s="462"/>
      <c r="BJ37" s="462"/>
      <c r="BK37" s="462"/>
      <c r="BL37" s="462"/>
      <c r="BM37" s="462"/>
      <c r="BN37" s="462"/>
      <c r="BO37" s="462"/>
      <c r="BP37" s="462"/>
      <c r="BQ37" s="462"/>
      <c r="BR37" s="462"/>
      <c r="BS37" s="462"/>
      <c r="BT37" s="462"/>
      <c r="BU37" s="462"/>
      <c r="BV37" s="462"/>
      <c r="BW37" s="462"/>
      <c r="BX37" s="462"/>
      <c r="BY37" s="462"/>
      <c r="BZ37" s="462"/>
      <c r="CA37" s="462"/>
      <c r="CB37" s="462"/>
      <c r="CC37" s="462"/>
      <c r="CD37" s="462"/>
      <c r="CE37" s="462"/>
      <c r="CF37" s="462"/>
    </row>
    <row r="38" spans="1:84" ht="27.75" customHeight="1">
      <c r="A38" s="460"/>
      <c r="B38" s="69"/>
      <c r="D38" s="459"/>
      <c r="E38" s="459"/>
      <c r="F38" s="459"/>
      <c r="G38" s="459"/>
      <c r="H38" s="459"/>
      <c r="I38" s="459"/>
      <c r="J38" s="459"/>
      <c r="K38" s="459"/>
      <c r="L38" s="459"/>
      <c r="M38" s="459"/>
      <c r="N38" s="459"/>
      <c r="O38" s="459"/>
      <c r="P38" s="459"/>
      <c r="Q38" s="459"/>
      <c r="R38" s="459"/>
      <c r="S38" s="459"/>
      <c r="T38" s="459"/>
      <c r="U38" s="459"/>
      <c r="V38" s="459"/>
      <c r="W38" s="459"/>
      <c r="X38" s="459"/>
      <c r="Y38" s="459"/>
      <c r="Z38" s="459"/>
      <c r="AA38" s="459"/>
      <c r="AB38" s="459"/>
      <c r="AC38" s="459"/>
      <c r="AD38" s="459"/>
      <c r="AE38" s="459"/>
      <c r="AF38" s="459"/>
      <c r="AG38" s="459"/>
      <c r="AH38" s="459"/>
      <c r="AI38" s="459"/>
      <c r="AJ38" s="459"/>
      <c r="AK38" s="459"/>
      <c r="AL38" s="459"/>
      <c r="AM38" s="459"/>
      <c r="AN38" s="459"/>
      <c r="AO38" s="459"/>
      <c r="AP38" s="459"/>
      <c r="AQ38" s="459"/>
      <c r="AR38" s="459"/>
      <c r="AS38" s="459"/>
      <c r="AT38" s="459"/>
      <c r="AU38" s="459"/>
      <c r="AV38" s="459"/>
      <c r="AW38" s="459"/>
      <c r="AX38" s="459"/>
      <c r="AY38" s="459"/>
      <c r="AZ38" s="459"/>
      <c r="BA38" s="459"/>
      <c r="BB38" s="459"/>
      <c r="BC38" s="459"/>
      <c r="BD38" s="459"/>
      <c r="BE38" s="459"/>
      <c r="BF38" s="459"/>
      <c r="BG38" s="459"/>
      <c r="BH38" s="459"/>
      <c r="BI38" s="459"/>
      <c r="BJ38" s="459"/>
      <c r="BK38" s="459"/>
      <c r="BL38" s="459"/>
      <c r="BM38" s="459"/>
      <c r="BN38" s="459"/>
      <c r="BO38" s="459"/>
      <c r="BP38" s="459"/>
      <c r="BQ38" s="459"/>
      <c r="BR38" s="459"/>
      <c r="BS38" s="459"/>
      <c r="BT38" s="459"/>
      <c r="BU38" s="459"/>
      <c r="BV38" s="459"/>
      <c r="BW38" s="459"/>
      <c r="BX38" s="459"/>
      <c r="BY38" s="459"/>
      <c r="BZ38" s="459"/>
      <c r="CA38" s="459"/>
      <c r="CB38" s="459"/>
      <c r="CC38" s="459"/>
      <c r="CD38" s="459"/>
      <c r="CE38" s="459"/>
      <c r="CF38" s="459"/>
    </row>
  </sheetData>
  <hyperlinks>
    <hyperlink ref="B1" display="Information relating to this table can be found in the 'Notes' tab" xr:uid="{AA5D8D39-D5D4-4409-946F-33FAFBF43926}"/>
    <hyperlink ref="A1" display="Contents page" xr:uid="{5890BDAE-7B14-45D7-8858-4B78513D9267}"/>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9CBC3-B082-467A-A14F-A32F99D4FCC6}">
  <dimension ref="A1:CR190"/>
  <sheetViews>
    <sheetView topLeftCell="A3" zoomScale="70" zoomScaleNormal="70" workbookViewId="0">
      <pane xSplit="2" topLeftCell="BT1" activePane="topRight" state="frozen"/>
      <selection pane="topRight" activeCell="CA38" sqref="CA38"/>
    </sheetView>
  </sheetViews>
  <sheetFormatPr defaultColWidth="9" defaultRowHeight="15.6"/>
  <cols>
    <col min="1" max="1" width="23" style="418" bestFit="1" customWidth="1"/>
    <col min="2" max="2" width="79.42578125" style="418" customWidth="1"/>
    <col min="3" max="3" width="25.85546875" style="418" customWidth="1"/>
    <col min="4" max="75" width="12.85546875" style="563" customWidth="1"/>
    <col min="76" max="84" width="12.85546875" style="421" customWidth="1"/>
    <col min="85" max="85" width="9" style="421"/>
    <col min="86" max="86" width="9.28515625" style="421" bestFit="1" customWidth="1"/>
    <col min="87" max="16384" width="9" style="421"/>
  </cols>
  <sheetData>
    <row r="1" spans="1:85" s="419" customFormat="1" ht="25.5" customHeight="1" thickBot="1">
      <c r="A1" s="34" t="s">
        <v>47</v>
      </c>
      <c r="B1" s="116" t="s">
        <v>126</v>
      </c>
      <c r="C1" s="117"/>
      <c r="D1" s="505"/>
      <c r="E1" s="505"/>
      <c r="F1" s="505"/>
      <c r="G1" s="505"/>
      <c r="H1" s="505"/>
      <c r="I1" s="505"/>
      <c r="J1" s="505"/>
      <c r="K1" s="505"/>
      <c r="L1" s="505"/>
      <c r="M1" s="505"/>
      <c r="N1" s="505"/>
      <c r="O1" s="505"/>
      <c r="P1" s="505"/>
      <c r="Q1" s="505"/>
      <c r="R1" s="505"/>
      <c r="S1" s="505"/>
      <c r="T1" s="505"/>
      <c r="U1" s="505"/>
      <c r="V1" s="505"/>
      <c r="W1" s="505"/>
      <c r="X1" s="505"/>
      <c r="Y1" s="505"/>
      <c r="Z1" s="505"/>
      <c r="AA1" s="505"/>
      <c r="AB1" s="505"/>
      <c r="AC1" s="505"/>
      <c r="AD1" s="505"/>
      <c r="AE1" s="505"/>
      <c r="AF1" s="505"/>
      <c r="AG1" s="505"/>
      <c r="AH1" s="505"/>
      <c r="AI1" s="505"/>
      <c r="AJ1" s="505"/>
      <c r="AK1" s="505"/>
      <c r="AL1" s="505"/>
      <c r="AM1" s="505"/>
      <c r="AN1" s="505"/>
      <c r="AO1" s="505"/>
      <c r="AP1" s="505"/>
      <c r="AQ1" s="505"/>
      <c r="AR1" s="505"/>
      <c r="AS1" s="505"/>
      <c r="AT1" s="505"/>
      <c r="AU1" s="505"/>
      <c r="AV1" s="505"/>
      <c r="AW1" s="505"/>
      <c r="AX1" s="505"/>
      <c r="AY1" s="505"/>
      <c r="AZ1" s="505"/>
      <c r="BA1" s="505"/>
      <c r="BB1" s="505"/>
      <c r="BC1" s="505"/>
      <c r="BD1" s="505"/>
      <c r="BE1" s="505"/>
      <c r="BF1" s="505"/>
      <c r="BG1" s="505"/>
      <c r="BH1" s="505"/>
      <c r="BI1" s="505"/>
      <c r="BJ1" s="505"/>
      <c r="BK1" s="505"/>
      <c r="BL1" s="505"/>
      <c r="BM1" s="505"/>
      <c r="BN1" s="505"/>
      <c r="BO1" s="505"/>
      <c r="BP1" s="505"/>
      <c r="BQ1" s="505"/>
      <c r="BR1" s="505"/>
      <c r="BS1" s="505"/>
      <c r="BT1" s="505"/>
      <c r="BU1" s="505"/>
      <c r="BV1" s="505"/>
      <c r="BW1" s="505"/>
      <c r="BX1" s="505"/>
    </row>
    <row r="2" spans="1:85">
      <c r="A2" s="37" t="s">
        <v>48</v>
      </c>
      <c r="B2" s="38" t="s">
        <v>640</v>
      </c>
      <c r="C2" s="503"/>
      <c r="D2" s="41" t="s">
        <v>190</v>
      </c>
      <c r="E2" s="41" t="s">
        <v>191</v>
      </c>
      <c r="F2" s="41" t="s">
        <v>192</v>
      </c>
      <c r="G2" s="41" t="s">
        <v>193</v>
      </c>
      <c r="H2" s="41" t="s">
        <v>194</v>
      </c>
      <c r="I2" s="41" t="s">
        <v>195</v>
      </c>
      <c r="J2" s="41" t="s">
        <v>196</v>
      </c>
      <c r="K2" s="41" t="s">
        <v>197</v>
      </c>
      <c r="L2" s="41" t="s">
        <v>198</v>
      </c>
      <c r="M2" s="41" t="s">
        <v>199</v>
      </c>
      <c r="N2" s="41" t="s">
        <v>200</v>
      </c>
      <c r="O2" s="41" t="s">
        <v>201</v>
      </c>
      <c r="P2" s="41" t="s">
        <v>202</v>
      </c>
      <c r="Q2" s="41" t="s">
        <v>203</v>
      </c>
      <c r="R2" s="41" t="s">
        <v>204</v>
      </c>
      <c r="S2" s="41" t="s">
        <v>205</v>
      </c>
      <c r="T2" s="41" t="s">
        <v>206</v>
      </c>
      <c r="U2" s="41" t="s">
        <v>207</v>
      </c>
      <c r="V2" s="41" t="s">
        <v>208</v>
      </c>
      <c r="W2" s="41" t="s">
        <v>209</v>
      </c>
      <c r="X2" s="41" t="s">
        <v>210</v>
      </c>
      <c r="Y2" s="41" t="s">
        <v>211</v>
      </c>
      <c r="Z2" s="41" t="s">
        <v>212</v>
      </c>
      <c r="AA2" s="41" t="s">
        <v>213</v>
      </c>
      <c r="AB2" s="41" t="s">
        <v>214</v>
      </c>
      <c r="AC2" s="41" t="s">
        <v>215</v>
      </c>
      <c r="AD2" s="41" t="s">
        <v>216</v>
      </c>
      <c r="AE2" s="41" t="s">
        <v>217</v>
      </c>
      <c r="AF2" s="41" t="s">
        <v>218</v>
      </c>
      <c r="AG2" s="41" t="s">
        <v>219</v>
      </c>
      <c r="AH2" s="41" t="s">
        <v>220</v>
      </c>
      <c r="AI2" s="41" t="s">
        <v>221</v>
      </c>
      <c r="AJ2" s="41" t="s">
        <v>222</v>
      </c>
      <c r="AK2" s="41" t="s">
        <v>223</v>
      </c>
      <c r="AL2" s="41" t="s">
        <v>224</v>
      </c>
      <c r="AM2" s="41" t="s">
        <v>225</v>
      </c>
      <c r="AN2" s="41" t="s">
        <v>226</v>
      </c>
      <c r="AO2" s="41" t="s">
        <v>227</v>
      </c>
      <c r="AP2" s="41" t="s">
        <v>228</v>
      </c>
      <c r="AQ2" s="41" t="s">
        <v>229</v>
      </c>
      <c r="AR2" s="41" t="s">
        <v>230</v>
      </c>
      <c r="AS2" s="41" t="s">
        <v>231</v>
      </c>
      <c r="AT2" s="41" t="s">
        <v>232</v>
      </c>
      <c r="AU2" s="41" t="s">
        <v>233</v>
      </c>
      <c r="AV2" s="41" t="s">
        <v>234</v>
      </c>
      <c r="AW2" s="41" t="s">
        <v>235</v>
      </c>
      <c r="AX2" s="41" t="s">
        <v>236</v>
      </c>
      <c r="AY2" s="41" t="s">
        <v>128</v>
      </c>
      <c r="AZ2" s="41" t="s">
        <v>129</v>
      </c>
      <c r="BA2" s="41" t="s">
        <v>130</v>
      </c>
      <c r="BB2" s="41" t="s">
        <v>131</v>
      </c>
      <c r="BC2" s="41" t="s">
        <v>132</v>
      </c>
      <c r="BD2" s="41" t="s">
        <v>133</v>
      </c>
      <c r="BE2" s="41" t="s">
        <v>134</v>
      </c>
      <c r="BF2" s="41" t="s">
        <v>135</v>
      </c>
      <c r="BG2" s="41" t="s">
        <v>136</v>
      </c>
      <c r="BH2" s="41" t="s">
        <v>137</v>
      </c>
      <c r="BI2" s="41" t="s">
        <v>138</v>
      </c>
      <c r="BJ2" s="41" t="s">
        <v>139</v>
      </c>
      <c r="BK2" s="41" t="s">
        <v>140</v>
      </c>
      <c r="BL2" s="41" t="s">
        <v>141</v>
      </c>
      <c r="BM2" s="41" t="s">
        <v>142</v>
      </c>
      <c r="BN2" s="41" t="s">
        <v>143</v>
      </c>
      <c r="BO2" s="41" t="s">
        <v>144</v>
      </c>
      <c r="BP2" s="41" t="s">
        <v>145</v>
      </c>
      <c r="BQ2" s="41" t="s">
        <v>146</v>
      </c>
      <c r="BR2" s="41" t="s">
        <v>147</v>
      </c>
      <c r="BS2" s="41" t="s">
        <v>148</v>
      </c>
      <c r="BT2" s="41" t="s">
        <v>149</v>
      </c>
      <c r="BU2" s="41" t="s">
        <v>150</v>
      </c>
      <c r="BV2" s="41" t="s">
        <v>151</v>
      </c>
      <c r="BW2" s="41" t="s">
        <v>152</v>
      </c>
      <c r="BX2" s="41" t="s">
        <v>153</v>
      </c>
      <c r="BY2" s="41" t="s">
        <v>154</v>
      </c>
      <c r="BZ2" s="41" t="s">
        <v>155</v>
      </c>
      <c r="CA2" s="41" t="s">
        <v>156</v>
      </c>
      <c r="CB2" s="41" t="s">
        <v>157</v>
      </c>
      <c r="CC2" s="41" t="s">
        <v>158</v>
      </c>
      <c r="CD2" s="41" t="s">
        <v>159</v>
      </c>
      <c r="CE2" s="41" t="s">
        <v>160</v>
      </c>
      <c r="CF2" s="42" t="s">
        <v>161</v>
      </c>
    </row>
    <row r="3" spans="1:85">
      <c r="A3" s="119">
        <v>2023</v>
      </c>
      <c r="B3" s="422" t="s">
        <v>264</v>
      </c>
      <c r="C3" s="469"/>
      <c r="D3" s="47" t="s">
        <v>163</v>
      </c>
      <c r="E3" s="47" t="s">
        <v>163</v>
      </c>
      <c r="F3" s="47" t="s">
        <v>163</v>
      </c>
      <c r="G3" s="47" t="s">
        <v>163</v>
      </c>
      <c r="H3" s="47" t="s">
        <v>163</v>
      </c>
      <c r="I3" s="47" t="s">
        <v>163</v>
      </c>
      <c r="J3" s="47" t="s">
        <v>163</v>
      </c>
      <c r="K3" s="47" t="s">
        <v>163</v>
      </c>
      <c r="L3" s="47" t="s">
        <v>163</v>
      </c>
      <c r="M3" s="47" t="s">
        <v>163</v>
      </c>
      <c r="N3" s="47" t="s">
        <v>163</v>
      </c>
      <c r="O3" s="47" t="s">
        <v>163</v>
      </c>
      <c r="P3" s="47" t="s">
        <v>163</v>
      </c>
      <c r="Q3" s="47" t="s">
        <v>163</v>
      </c>
      <c r="R3" s="47" t="s">
        <v>163</v>
      </c>
      <c r="S3" s="47" t="s">
        <v>163</v>
      </c>
      <c r="T3" s="47" t="s">
        <v>163</v>
      </c>
      <c r="U3" s="47" t="s">
        <v>163</v>
      </c>
      <c r="V3" s="47" t="s">
        <v>163</v>
      </c>
      <c r="W3" s="47" t="s">
        <v>163</v>
      </c>
      <c r="X3" s="47" t="s">
        <v>163</v>
      </c>
      <c r="Y3" s="47" t="s">
        <v>163</v>
      </c>
      <c r="Z3" s="47" t="s">
        <v>163</v>
      </c>
      <c r="AA3" s="47" t="s">
        <v>163</v>
      </c>
      <c r="AB3" s="47" t="s">
        <v>163</v>
      </c>
      <c r="AC3" s="47" t="s">
        <v>163</v>
      </c>
      <c r="AD3" s="47" t="s">
        <v>163</v>
      </c>
      <c r="AE3" s="47" t="s">
        <v>163</v>
      </c>
      <c r="AF3" s="47" t="s">
        <v>163</v>
      </c>
      <c r="AG3" s="47" t="s">
        <v>163</v>
      </c>
      <c r="AH3" s="47" t="s">
        <v>163</v>
      </c>
      <c r="AI3" s="47" t="s">
        <v>163</v>
      </c>
      <c r="AJ3" s="47" t="s">
        <v>163</v>
      </c>
      <c r="AK3" s="47" t="s">
        <v>163</v>
      </c>
      <c r="AL3" s="47" t="s">
        <v>163</v>
      </c>
      <c r="AM3" s="47" t="s">
        <v>163</v>
      </c>
      <c r="AN3" s="47" t="s">
        <v>163</v>
      </c>
      <c r="AO3" s="47" t="s">
        <v>163</v>
      </c>
      <c r="AP3" s="47" t="s">
        <v>163</v>
      </c>
      <c r="AQ3" s="47" t="s">
        <v>163</v>
      </c>
      <c r="AR3" s="47" t="s">
        <v>163</v>
      </c>
      <c r="AS3" s="47" t="s">
        <v>163</v>
      </c>
      <c r="AT3" s="47" t="s">
        <v>163</v>
      </c>
      <c r="AU3" s="47" t="s">
        <v>163</v>
      </c>
      <c r="AV3" s="47" t="s">
        <v>163</v>
      </c>
      <c r="AW3" s="47" t="s">
        <v>163</v>
      </c>
      <c r="AX3" s="47" t="s">
        <v>163</v>
      </c>
      <c r="AY3" s="47" t="s">
        <v>163</v>
      </c>
      <c r="AZ3" s="47" t="s">
        <v>163</v>
      </c>
      <c r="BA3" s="47" t="s">
        <v>163</v>
      </c>
      <c r="BB3" s="47" t="s">
        <v>163</v>
      </c>
      <c r="BC3" s="47" t="s">
        <v>163</v>
      </c>
      <c r="BD3" s="47" t="s">
        <v>163</v>
      </c>
      <c r="BE3" s="47" t="s">
        <v>163</v>
      </c>
      <c r="BF3" s="47" t="s">
        <v>163</v>
      </c>
      <c r="BG3" s="47" t="s">
        <v>163</v>
      </c>
      <c r="BH3" s="47" t="s">
        <v>163</v>
      </c>
      <c r="BI3" s="47" t="s">
        <v>163</v>
      </c>
      <c r="BJ3" s="47" t="s">
        <v>163</v>
      </c>
      <c r="BK3" s="47" t="s">
        <v>163</v>
      </c>
      <c r="BL3" s="47" t="s">
        <v>163</v>
      </c>
      <c r="BM3" s="47" t="s">
        <v>163</v>
      </c>
      <c r="BN3" s="47" t="s">
        <v>163</v>
      </c>
      <c r="BO3" s="47" t="s">
        <v>163</v>
      </c>
      <c r="BP3" s="47" t="s">
        <v>163</v>
      </c>
      <c r="BQ3" s="47" t="s">
        <v>163</v>
      </c>
      <c r="BR3" s="47" t="s">
        <v>163</v>
      </c>
      <c r="BS3" s="47" t="s">
        <v>163</v>
      </c>
      <c r="BT3" s="47" t="s">
        <v>163</v>
      </c>
      <c r="BU3" s="47" t="s">
        <v>163</v>
      </c>
      <c r="BV3" s="47" t="s">
        <v>163</v>
      </c>
      <c r="BW3" s="47" t="s">
        <v>163</v>
      </c>
      <c r="BX3" s="47" t="s">
        <v>163</v>
      </c>
      <c r="BY3" s="47" t="s">
        <v>163</v>
      </c>
      <c r="BZ3" s="47" t="s">
        <v>163</v>
      </c>
      <c r="CA3" s="47" t="s">
        <v>164</v>
      </c>
      <c r="CB3" s="47" t="s">
        <v>164</v>
      </c>
      <c r="CC3" s="47" t="s">
        <v>164</v>
      </c>
      <c r="CD3" s="47" t="s">
        <v>164</v>
      </c>
      <c r="CE3" s="47" t="s">
        <v>164</v>
      </c>
      <c r="CF3" s="333" t="s">
        <v>164</v>
      </c>
    </row>
    <row r="4" spans="1:85" s="245" customFormat="1" ht="30.75" customHeight="1">
      <c r="A4" s="44"/>
      <c r="B4" s="56" t="s">
        <v>641</v>
      </c>
      <c r="C4" s="109"/>
      <c r="D4" s="506">
        <f t="shared" ref="D4:BO4" si="0">SUM(D8,D17,D27,D34,D37,D40, D44)</f>
        <v>43.5</v>
      </c>
      <c r="E4" s="506">
        <f t="shared" si="0"/>
        <v>65.5</v>
      </c>
      <c r="F4" s="506">
        <f t="shared" si="0"/>
        <v>68.599999999999994</v>
      </c>
      <c r="G4" s="506">
        <f t="shared" si="0"/>
        <v>63.3</v>
      </c>
      <c r="H4" s="506">
        <f t="shared" si="0"/>
        <v>79.2</v>
      </c>
      <c r="I4" s="506">
        <f t="shared" si="0"/>
        <v>84.9</v>
      </c>
      <c r="J4" s="506">
        <f t="shared" si="0"/>
        <v>84.5</v>
      </c>
      <c r="K4" s="506">
        <f t="shared" si="0"/>
        <v>99.6</v>
      </c>
      <c r="L4" s="506">
        <f t="shared" si="0"/>
        <v>96.7</v>
      </c>
      <c r="M4" s="506">
        <f t="shared" si="0"/>
        <v>111.4</v>
      </c>
      <c r="N4" s="506">
        <f t="shared" si="0"/>
        <v>133.5</v>
      </c>
      <c r="O4" s="506">
        <f t="shared" si="0"/>
        <v>130.6</v>
      </c>
      <c r="P4" s="506">
        <f t="shared" si="0"/>
        <v>135</v>
      </c>
      <c r="Q4" s="506">
        <f t="shared" si="0"/>
        <v>154.6</v>
      </c>
      <c r="R4" s="506">
        <f t="shared" si="0"/>
        <v>161.5</v>
      </c>
      <c r="S4" s="506">
        <f t="shared" si="0"/>
        <v>191.4</v>
      </c>
      <c r="T4" s="506">
        <f t="shared" si="0"/>
        <v>200.9</v>
      </c>
      <c r="U4" s="506">
        <f t="shared" si="0"/>
        <v>248.5</v>
      </c>
      <c r="V4" s="506">
        <f t="shared" si="0"/>
        <v>261.8</v>
      </c>
      <c r="W4" s="506">
        <f t="shared" si="0"/>
        <v>322.89999999999998</v>
      </c>
      <c r="X4" s="506">
        <f t="shared" si="0"/>
        <v>348.4</v>
      </c>
      <c r="Y4" s="506">
        <f t="shared" si="0"/>
        <v>382.7</v>
      </c>
      <c r="Z4" s="506">
        <f t="shared" si="0"/>
        <v>373.7</v>
      </c>
      <c r="AA4" s="506">
        <f t="shared" si="0"/>
        <v>413.7</v>
      </c>
      <c r="AB4" s="506">
        <f t="shared" si="0"/>
        <v>486.6</v>
      </c>
      <c r="AC4" s="506">
        <f t="shared" si="0"/>
        <v>547.80899999999997</v>
      </c>
      <c r="AD4" s="506">
        <f t="shared" si="0"/>
        <v>664.90499999999997</v>
      </c>
      <c r="AE4" s="506">
        <f t="shared" si="0"/>
        <v>884.99400000000003</v>
      </c>
      <c r="AF4" s="506">
        <f t="shared" si="0"/>
        <v>1092.8500000000001</v>
      </c>
      <c r="AG4" s="506">
        <f t="shared" si="0"/>
        <v>1331.0940000000001</v>
      </c>
      <c r="AH4" s="506">
        <f t="shared" si="0"/>
        <v>1735</v>
      </c>
      <c r="AI4" s="506">
        <f t="shared" si="0"/>
        <v>1881</v>
      </c>
      <c r="AJ4" s="506">
        <f t="shared" si="0"/>
        <v>2084</v>
      </c>
      <c r="AK4" s="506">
        <f t="shared" si="0"/>
        <v>2378</v>
      </c>
      <c r="AL4" s="506">
        <f t="shared" si="0"/>
        <v>2560</v>
      </c>
      <c r="AM4" s="506">
        <f t="shared" si="0"/>
        <v>2624</v>
      </c>
      <c r="AN4" s="506">
        <f t="shared" si="0"/>
        <v>3010</v>
      </c>
      <c r="AO4" s="506">
        <f t="shared" si="0"/>
        <v>3323</v>
      </c>
      <c r="AP4" s="506">
        <f t="shared" si="0"/>
        <v>3676.8379999999997</v>
      </c>
      <c r="AQ4" s="506">
        <f t="shared" si="0"/>
        <v>4043.5760000000005</v>
      </c>
      <c r="AR4" s="506">
        <f t="shared" si="0"/>
        <v>4639.5419999999995</v>
      </c>
      <c r="AS4" s="506">
        <f t="shared" si="0"/>
        <v>5288.3220000000001</v>
      </c>
      <c r="AT4" s="506">
        <f t="shared" si="0"/>
        <v>6158.0410000000011</v>
      </c>
      <c r="AU4" s="506">
        <f t="shared" si="0"/>
        <v>7754.1389999999992</v>
      </c>
      <c r="AV4" s="506">
        <f t="shared" si="0"/>
        <v>9112.7169999999987</v>
      </c>
      <c r="AW4" s="506">
        <f t="shared" si="0"/>
        <v>10494.066999999999</v>
      </c>
      <c r="AX4" s="506">
        <f t="shared" si="0"/>
        <v>11580.523999999999</v>
      </c>
      <c r="AY4" s="506">
        <f t="shared" si="0"/>
        <v>11948.351999999999</v>
      </c>
      <c r="AZ4" s="506">
        <f t="shared" si="0"/>
        <v>12074.404999999999</v>
      </c>
      <c r="BA4" s="506">
        <f t="shared" si="0"/>
        <v>12090.098000000002</v>
      </c>
      <c r="BB4" s="506">
        <f t="shared" si="0"/>
        <v>12082.812</v>
      </c>
      <c r="BC4" s="506">
        <f t="shared" si="0"/>
        <v>11847.279</v>
      </c>
      <c r="BD4" s="506">
        <f t="shared" si="0"/>
        <v>12180.391</v>
      </c>
      <c r="BE4" s="506">
        <f t="shared" si="0"/>
        <v>12557.704338892207</v>
      </c>
      <c r="BF4" s="506">
        <f t="shared" si="0"/>
        <v>12488.598948891868</v>
      </c>
      <c r="BG4" s="506">
        <f t="shared" si="0"/>
        <v>12665.169673067492</v>
      </c>
      <c r="BH4" s="506">
        <f t="shared" si="0"/>
        <v>12297.070067599379</v>
      </c>
      <c r="BI4" s="506">
        <f t="shared" si="0"/>
        <v>12082.332327895077</v>
      </c>
      <c r="BJ4" s="506">
        <f t="shared" si="0"/>
        <v>12043.921697260022</v>
      </c>
      <c r="BK4" s="506">
        <f t="shared" si="0"/>
        <v>12612.190449657457</v>
      </c>
      <c r="BL4" s="506">
        <f t="shared" si="0"/>
        <v>12629.213878372164</v>
      </c>
      <c r="BM4" s="506">
        <f t="shared" si="0"/>
        <v>13267.210975195316</v>
      </c>
      <c r="BN4" s="506">
        <f t="shared" si="0"/>
        <v>13311.061557779602</v>
      </c>
      <c r="BO4" s="506">
        <f t="shared" si="0"/>
        <v>13412.354468304709</v>
      </c>
      <c r="BP4" s="506">
        <f t="shared" ref="BP4:CF4" si="1">SUM(BP8,BP17,BP27,BP34,BP37,BP40, BP44)</f>
        <v>13431.776763784655</v>
      </c>
      <c r="BQ4" s="506">
        <f t="shared" si="1"/>
        <v>13474.883556889312</v>
      </c>
      <c r="BR4" s="506">
        <f t="shared" si="1"/>
        <v>14266.9206808656</v>
      </c>
      <c r="BS4" s="506">
        <f t="shared" si="1"/>
        <v>15037.322029124683</v>
      </c>
      <c r="BT4" s="506">
        <f t="shared" si="1"/>
        <v>15179.532726628051</v>
      </c>
      <c r="BU4" s="506">
        <f t="shared" si="1"/>
        <v>15510.458570239054</v>
      </c>
      <c r="BV4" s="506">
        <f t="shared" si="1"/>
        <v>15198.176546277016</v>
      </c>
      <c r="BW4" s="506">
        <f>SUM(BW8,BW17,BW27,BW34,BW37,BW40, BW44)</f>
        <v>17321.42981947559</v>
      </c>
      <c r="BX4" s="506">
        <f t="shared" si="1"/>
        <v>19394.557062707863</v>
      </c>
      <c r="BY4" s="506">
        <f t="shared" si="1"/>
        <v>20976.806390469068</v>
      </c>
      <c r="BZ4" s="506">
        <f t="shared" si="1"/>
        <v>21859.483767893409</v>
      </c>
      <c r="CA4" s="506">
        <f t="shared" si="1"/>
        <v>25660.38735577984</v>
      </c>
      <c r="CB4" s="506">
        <f t="shared" si="1"/>
        <v>28874.399894260565</v>
      </c>
      <c r="CC4" s="506">
        <f t="shared" si="1"/>
        <v>31036.562107693029</v>
      </c>
      <c r="CD4" s="506">
        <f t="shared" si="1"/>
        <v>31856.661106597079</v>
      </c>
      <c r="CE4" s="506">
        <f t="shared" si="1"/>
        <v>32730.632874180043</v>
      </c>
      <c r="CF4" s="515">
        <f t="shared" si="1"/>
        <v>33800.693212712096</v>
      </c>
    </row>
    <row r="5" spans="1:85" s="245" customFormat="1">
      <c r="A5" s="460"/>
      <c r="B5" s="508" t="s">
        <v>458</v>
      </c>
      <c r="C5" s="109"/>
      <c r="D5" s="509">
        <f t="shared" ref="D5:BO5" si="2">D8+D22+D25+D29+D32+D35+D38+D44</f>
        <v>0</v>
      </c>
      <c r="E5" s="509">
        <f t="shared" si="2"/>
        <v>0</v>
      </c>
      <c r="F5" s="509">
        <f t="shared" si="2"/>
        <v>0</v>
      </c>
      <c r="G5" s="509">
        <f t="shared" si="2"/>
        <v>0</v>
      </c>
      <c r="H5" s="509">
        <f t="shared" si="2"/>
        <v>0</v>
      </c>
      <c r="I5" s="509">
        <f t="shared" si="2"/>
        <v>0</v>
      </c>
      <c r="J5" s="509">
        <f t="shared" si="2"/>
        <v>0</v>
      </c>
      <c r="K5" s="509">
        <f t="shared" si="2"/>
        <v>0</v>
      </c>
      <c r="L5" s="509">
        <f t="shared" si="2"/>
        <v>0</v>
      </c>
      <c r="M5" s="509">
        <f t="shared" si="2"/>
        <v>0</v>
      </c>
      <c r="N5" s="509">
        <f t="shared" si="2"/>
        <v>0</v>
      </c>
      <c r="O5" s="509">
        <f t="shared" si="2"/>
        <v>0</v>
      </c>
      <c r="P5" s="509">
        <f t="shared" si="2"/>
        <v>0</v>
      </c>
      <c r="Q5" s="509">
        <f t="shared" si="2"/>
        <v>0</v>
      </c>
      <c r="R5" s="509">
        <f t="shared" si="2"/>
        <v>0</v>
      </c>
      <c r="S5" s="509">
        <f t="shared" si="2"/>
        <v>0</v>
      </c>
      <c r="T5" s="509">
        <f t="shared" si="2"/>
        <v>0</v>
      </c>
      <c r="U5" s="509">
        <f t="shared" si="2"/>
        <v>0</v>
      </c>
      <c r="V5" s="509">
        <f t="shared" si="2"/>
        <v>0</v>
      </c>
      <c r="W5" s="509">
        <f t="shared" si="2"/>
        <v>0</v>
      </c>
      <c r="X5" s="509">
        <f t="shared" si="2"/>
        <v>0</v>
      </c>
      <c r="Y5" s="509">
        <f t="shared" si="2"/>
        <v>0</v>
      </c>
      <c r="Z5" s="509">
        <f t="shared" si="2"/>
        <v>0</v>
      </c>
      <c r="AA5" s="509">
        <f t="shared" si="2"/>
        <v>0</v>
      </c>
      <c r="AB5" s="509">
        <f t="shared" si="2"/>
        <v>0</v>
      </c>
      <c r="AC5" s="509">
        <f t="shared" si="2"/>
        <v>0</v>
      </c>
      <c r="AD5" s="509">
        <f t="shared" si="2"/>
        <v>0</v>
      </c>
      <c r="AE5" s="509">
        <f t="shared" si="2"/>
        <v>0</v>
      </c>
      <c r="AF5" s="509">
        <f t="shared" si="2"/>
        <v>0</v>
      </c>
      <c r="AG5" s="509">
        <f t="shared" si="2"/>
        <v>0</v>
      </c>
      <c r="AH5" s="509">
        <f t="shared" si="2"/>
        <v>1659.9435153078261</v>
      </c>
      <c r="AI5" s="509">
        <f t="shared" si="2"/>
        <v>1792.1343128758599</v>
      </c>
      <c r="AJ5" s="509">
        <f t="shared" si="2"/>
        <v>1981.2107295895348</v>
      </c>
      <c r="AK5" s="509">
        <f t="shared" si="2"/>
        <v>2255.9282400413831</v>
      </c>
      <c r="AL5" s="509">
        <f t="shared" si="2"/>
        <v>2417.1250547400077</v>
      </c>
      <c r="AM5" s="509">
        <f t="shared" si="2"/>
        <v>2453.0162562895484</v>
      </c>
      <c r="AN5" s="509">
        <f t="shared" si="2"/>
        <v>2795.4057492428551</v>
      </c>
      <c r="AO5" s="509">
        <f t="shared" si="2"/>
        <v>3056.2766144896923</v>
      </c>
      <c r="AP5" s="509">
        <f t="shared" si="2"/>
        <v>3334.1359305710021</v>
      </c>
      <c r="AQ5" s="509">
        <f t="shared" si="2"/>
        <v>3619.0325436077005</v>
      </c>
      <c r="AR5" s="509">
        <f t="shared" si="2"/>
        <v>4120.4154610469932</v>
      </c>
      <c r="AS5" s="509">
        <f t="shared" si="2"/>
        <v>4649.1906503585542</v>
      </c>
      <c r="AT5" s="509">
        <f t="shared" si="2"/>
        <v>5362.9922575999344</v>
      </c>
      <c r="AU5" s="509">
        <f t="shared" si="2"/>
        <v>6739.9336377056543</v>
      </c>
      <c r="AV5" s="509">
        <f t="shared" si="2"/>
        <v>7963.9994719953866</v>
      </c>
      <c r="AW5" s="509">
        <f t="shared" si="2"/>
        <v>9216.9656368973046</v>
      </c>
      <c r="AX5" s="509">
        <f t="shared" si="2"/>
        <v>10225.021256654652</v>
      </c>
      <c r="AY5" s="509">
        <f t="shared" si="2"/>
        <v>10765.217292034049</v>
      </c>
      <c r="AZ5" s="509">
        <f t="shared" si="2"/>
        <v>11100.797527991303</v>
      </c>
      <c r="BA5" s="509">
        <f t="shared" si="2"/>
        <v>11285.78715130033</v>
      </c>
      <c r="BB5" s="509">
        <f t="shared" si="2"/>
        <v>11507.882074852045</v>
      </c>
      <c r="BC5" s="509">
        <f t="shared" si="2"/>
        <v>11542.301361696584</v>
      </c>
      <c r="BD5" s="509">
        <f t="shared" si="2"/>
        <v>12014.255000000001</v>
      </c>
      <c r="BE5" s="509">
        <f t="shared" si="2"/>
        <v>12392.217338892206</v>
      </c>
      <c r="BF5" s="509">
        <f t="shared" si="2"/>
        <v>12325.947699970275</v>
      </c>
      <c r="BG5" s="509">
        <f t="shared" si="2"/>
        <v>12495.266684366108</v>
      </c>
      <c r="BH5" s="510">
        <f t="shared" si="2"/>
        <v>12172.78706759938</v>
      </c>
      <c r="BI5" s="509">
        <f t="shared" si="2"/>
        <v>11954.071771256264</v>
      </c>
      <c r="BJ5" s="509">
        <f t="shared" si="2"/>
        <v>11908.755623242781</v>
      </c>
      <c r="BK5" s="509">
        <f t="shared" si="2"/>
        <v>12411.436029490982</v>
      </c>
      <c r="BL5" s="509">
        <f t="shared" si="2"/>
        <v>12453.678815330739</v>
      </c>
      <c r="BM5" s="509">
        <f t="shared" si="2"/>
        <v>13083.972559046761</v>
      </c>
      <c r="BN5" s="509">
        <f t="shared" si="2"/>
        <v>13141.076623992645</v>
      </c>
      <c r="BO5" s="509">
        <f t="shared" si="2"/>
        <v>13243.032113571322</v>
      </c>
      <c r="BP5" s="509">
        <f t="shared" ref="BP5:BV5" si="3">BP8+BP22+BP25+BP29+BP32+BP35+BP38+BP44</f>
        <v>13272.310041567645</v>
      </c>
      <c r="BQ5" s="509">
        <f t="shared" si="3"/>
        <v>13330.209035966524</v>
      </c>
      <c r="BR5" s="509">
        <f t="shared" si="3"/>
        <v>14128.611646926445</v>
      </c>
      <c r="BS5" s="509">
        <f t="shared" si="3"/>
        <v>14908.065136758509</v>
      </c>
      <c r="BT5" s="509">
        <f t="shared" si="3"/>
        <v>15059.050955626983</v>
      </c>
      <c r="BU5" s="509">
        <f t="shared" si="3"/>
        <v>15405.385348526768</v>
      </c>
      <c r="BV5" s="509">
        <f t="shared" si="3"/>
        <v>15102.221150263304</v>
      </c>
      <c r="BW5" s="509">
        <f>BW8+BW22+BW25+BW29+BW32+BW35+BW38+BW40+BW44</f>
        <v>17232.615364186415</v>
      </c>
      <c r="BX5" s="509">
        <f t="shared" ref="BX5:CF5" si="4">BX8+BX22+BX25+BX29+BX32+BX35+BX38+BX40+BX44</f>
        <v>19322.593239450642</v>
      </c>
      <c r="BY5" s="509">
        <f t="shared" si="4"/>
        <v>20914.546203182486</v>
      </c>
      <c r="BZ5" s="509">
        <f t="shared" si="4"/>
        <v>21801.022461871555</v>
      </c>
      <c r="CA5" s="509">
        <f t="shared" si="4"/>
        <v>25603.736820110269</v>
      </c>
      <c r="CB5" s="509">
        <f t="shared" si="4"/>
        <v>28823.001070921342</v>
      </c>
      <c r="CC5" s="509">
        <f t="shared" si="4"/>
        <v>30991.058778385814</v>
      </c>
      <c r="CD5" s="509">
        <f t="shared" si="4"/>
        <v>31818.280129860315</v>
      </c>
      <c r="CE5" s="509">
        <f t="shared" si="4"/>
        <v>32699.656583542514</v>
      </c>
      <c r="CF5" s="511">
        <f t="shared" si="4"/>
        <v>33777.421405941219</v>
      </c>
      <c r="CG5" s="512"/>
    </row>
    <row r="6" spans="1:85" s="245" customFormat="1">
      <c r="A6" s="460"/>
      <c r="B6" s="508" t="s">
        <v>457</v>
      </c>
      <c r="C6" s="109"/>
      <c r="D6" s="509">
        <f t="shared" ref="D6:AG6" si="5">D23+D26+D30+D33+D36+D39</f>
        <v>0</v>
      </c>
      <c r="E6" s="509">
        <f t="shared" si="5"/>
        <v>0</v>
      </c>
      <c r="F6" s="509">
        <f t="shared" si="5"/>
        <v>0</v>
      </c>
      <c r="G6" s="509">
        <f t="shared" si="5"/>
        <v>0</v>
      </c>
      <c r="H6" s="509">
        <f t="shared" si="5"/>
        <v>0</v>
      </c>
      <c r="I6" s="509">
        <f t="shared" si="5"/>
        <v>0</v>
      </c>
      <c r="J6" s="509">
        <f t="shared" si="5"/>
        <v>0</v>
      </c>
      <c r="K6" s="509">
        <f t="shared" si="5"/>
        <v>0</v>
      </c>
      <c r="L6" s="509">
        <f t="shared" si="5"/>
        <v>0</v>
      </c>
      <c r="M6" s="509">
        <f t="shared" si="5"/>
        <v>0</v>
      </c>
      <c r="N6" s="509">
        <f t="shared" si="5"/>
        <v>0</v>
      </c>
      <c r="O6" s="509">
        <f t="shared" si="5"/>
        <v>0</v>
      </c>
      <c r="P6" s="509">
        <f t="shared" si="5"/>
        <v>0</v>
      </c>
      <c r="Q6" s="509">
        <f t="shared" si="5"/>
        <v>0</v>
      </c>
      <c r="R6" s="509">
        <f t="shared" si="5"/>
        <v>0</v>
      </c>
      <c r="S6" s="509">
        <f t="shared" si="5"/>
        <v>0</v>
      </c>
      <c r="T6" s="509">
        <f t="shared" si="5"/>
        <v>0</v>
      </c>
      <c r="U6" s="509">
        <f t="shared" si="5"/>
        <v>0</v>
      </c>
      <c r="V6" s="509">
        <f t="shared" si="5"/>
        <v>0</v>
      </c>
      <c r="W6" s="509">
        <f t="shared" si="5"/>
        <v>0</v>
      </c>
      <c r="X6" s="509">
        <f t="shared" si="5"/>
        <v>0</v>
      </c>
      <c r="Y6" s="509">
        <f t="shared" si="5"/>
        <v>0</v>
      </c>
      <c r="Z6" s="509">
        <f t="shared" si="5"/>
        <v>0</v>
      </c>
      <c r="AA6" s="509">
        <f t="shared" si="5"/>
        <v>0</v>
      </c>
      <c r="AB6" s="509">
        <f t="shared" si="5"/>
        <v>0</v>
      </c>
      <c r="AC6" s="509">
        <f t="shared" si="5"/>
        <v>0</v>
      </c>
      <c r="AD6" s="509">
        <f t="shared" si="5"/>
        <v>0</v>
      </c>
      <c r="AE6" s="509">
        <f t="shared" si="5"/>
        <v>0</v>
      </c>
      <c r="AF6" s="509">
        <f t="shared" si="5"/>
        <v>0</v>
      </c>
      <c r="AG6" s="509">
        <f t="shared" si="5"/>
        <v>0</v>
      </c>
      <c r="AH6" s="509">
        <f>AH23+AH26+AH30+AH33+AH36+AH39</f>
        <v>75.056484692173782</v>
      </c>
      <c r="AI6" s="509">
        <f t="shared" ref="AI6:CF6" si="6">AI23+AI26+AI30+AI33+AI36+AI39</f>
        <v>88.865687124140152</v>
      </c>
      <c r="AJ6" s="509">
        <f t="shared" si="6"/>
        <v>102.78927041046519</v>
      </c>
      <c r="AK6" s="509">
        <f t="shared" si="6"/>
        <v>122.07175995861695</v>
      </c>
      <c r="AL6" s="509">
        <f t="shared" si="6"/>
        <v>142.87494525999253</v>
      </c>
      <c r="AM6" s="509">
        <f t="shared" si="6"/>
        <v>170.98374371045185</v>
      </c>
      <c r="AN6" s="509">
        <f t="shared" si="6"/>
        <v>214.59425075714512</v>
      </c>
      <c r="AO6" s="509">
        <f t="shared" si="6"/>
        <v>266.72338551030731</v>
      </c>
      <c r="AP6" s="509">
        <f t="shared" si="6"/>
        <v>342.7020694289975</v>
      </c>
      <c r="AQ6" s="509">
        <f t="shared" si="6"/>
        <v>424.5434563922999</v>
      </c>
      <c r="AR6" s="509">
        <f t="shared" si="6"/>
        <v>519.12653895300627</v>
      </c>
      <c r="AS6" s="509">
        <f t="shared" si="6"/>
        <v>639.13134964144592</v>
      </c>
      <c r="AT6" s="509">
        <f t="shared" si="6"/>
        <v>795.04874240006654</v>
      </c>
      <c r="AU6" s="509">
        <f t="shared" si="6"/>
        <v>1014.2053622943447</v>
      </c>
      <c r="AV6" s="509">
        <f t="shared" si="6"/>
        <v>1148.7175280046133</v>
      </c>
      <c r="AW6" s="509">
        <f t="shared" si="6"/>
        <v>1277.1013631026954</v>
      </c>
      <c r="AX6" s="509">
        <f t="shared" si="6"/>
        <v>1355.5027433453472</v>
      </c>
      <c r="AY6" s="509">
        <f t="shared" si="6"/>
        <v>1183.1347079659499</v>
      </c>
      <c r="AZ6" s="509">
        <f t="shared" si="6"/>
        <v>973.60747200869753</v>
      </c>
      <c r="BA6" s="509">
        <f t="shared" si="6"/>
        <v>804.31084869967242</v>
      </c>
      <c r="BB6" s="509">
        <f t="shared" si="6"/>
        <v>574.92992514795503</v>
      </c>
      <c r="BC6" s="509">
        <f t="shared" si="6"/>
        <v>304.97763830341717</v>
      </c>
      <c r="BD6" s="509">
        <f t="shared" si="6"/>
        <v>166.136</v>
      </c>
      <c r="BE6" s="509">
        <f t="shared" si="6"/>
        <v>165.48699999999999</v>
      </c>
      <c r="BF6" s="509">
        <f t="shared" si="6"/>
        <v>162.65124892159454</v>
      </c>
      <c r="BG6" s="509">
        <f t="shared" si="6"/>
        <v>169.90298870138361</v>
      </c>
      <c r="BH6" s="509">
        <f t="shared" si="6"/>
        <v>124.283</v>
      </c>
      <c r="BI6" s="509">
        <f t="shared" si="6"/>
        <v>128.26055663881266</v>
      </c>
      <c r="BJ6" s="509">
        <f t="shared" si="6"/>
        <v>135.16607401724025</v>
      </c>
      <c r="BK6" s="509">
        <f t="shared" si="6"/>
        <v>200.75442016647554</v>
      </c>
      <c r="BL6" s="509">
        <f t="shared" si="6"/>
        <v>175.53506304142508</v>
      </c>
      <c r="BM6" s="509">
        <f t="shared" si="6"/>
        <v>183.23841614855513</v>
      </c>
      <c r="BN6" s="509">
        <f t="shared" si="6"/>
        <v>169.98493378695881</v>
      </c>
      <c r="BO6" s="509">
        <f t="shared" si="6"/>
        <v>169.32235473338639</v>
      </c>
      <c r="BP6" s="509">
        <f t="shared" si="6"/>
        <v>159.46672221701033</v>
      </c>
      <c r="BQ6" s="509">
        <f t="shared" si="6"/>
        <v>144.67452092278563</v>
      </c>
      <c r="BR6" s="509">
        <f t="shared" si="6"/>
        <v>138.30903393915511</v>
      </c>
      <c r="BS6" s="509">
        <f t="shared" si="6"/>
        <v>128.19760849598063</v>
      </c>
      <c r="BT6" s="509">
        <f t="shared" si="6"/>
        <v>120.30785280289261</v>
      </c>
      <c r="BU6" s="509">
        <f t="shared" si="6"/>
        <v>104.98221706204986</v>
      </c>
      <c r="BV6" s="509">
        <f>BV23+BV26+BV30+BV33+BV36+BV39</f>
        <v>95.955396013713354</v>
      </c>
      <c r="BW6" s="509">
        <f>BW23+BW26+BW30+BW33+BW36+BW39</f>
        <v>88.741009500324324</v>
      </c>
      <c r="BX6" s="509">
        <f t="shared" si="6"/>
        <v>71.893421583468523</v>
      </c>
      <c r="BY6" s="509">
        <f>BY23+BY26+BY30+BY33+BY36+BY39</f>
        <v>62.260187286584028</v>
      </c>
      <c r="BZ6" s="509">
        <f t="shared" si="6"/>
        <v>58.278530529036267</v>
      </c>
      <c r="CA6" s="509">
        <f t="shared" si="6"/>
        <v>56.616059944196053</v>
      </c>
      <c r="CB6" s="509">
        <f t="shared" si="6"/>
        <v>51.372751291524537</v>
      </c>
      <c r="CC6" s="509">
        <f t="shared" si="6"/>
        <v>45.476457924604354</v>
      </c>
      <c r="CD6" s="509">
        <f t="shared" si="6"/>
        <v>38.353657674697146</v>
      </c>
      <c r="CE6" s="509">
        <f t="shared" si="6"/>
        <v>30.948456296878504</v>
      </c>
      <c r="CF6" s="511">
        <f t="shared" si="6"/>
        <v>23.243789535299573</v>
      </c>
    </row>
    <row r="7" spans="1:85" s="245" customFormat="1">
      <c r="A7" s="460"/>
      <c r="B7" s="513"/>
      <c r="C7" s="109"/>
      <c r="D7" s="509"/>
      <c r="E7" s="509"/>
      <c r="F7" s="509"/>
      <c r="G7" s="509"/>
      <c r="H7" s="509"/>
      <c r="I7" s="509"/>
      <c r="J7" s="509"/>
      <c r="K7" s="509"/>
      <c r="L7" s="509"/>
      <c r="M7" s="509"/>
      <c r="N7" s="509"/>
      <c r="O7" s="509"/>
      <c r="P7" s="509"/>
      <c r="Q7" s="509"/>
      <c r="R7" s="509"/>
      <c r="S7" s="509"/>
      <c r="T7" s="509"/>
      <c r="U7" s="509"/>
      <c r="V7" s="509"/>
      <c r="W7" s="509"/>
      <c r="X7" s="509"/>
      <c r="Y7" s="509"/>
      <c r="Z7" s="509"/>
      <c r="AA7" s="509"/>
      <c r="AB7" s="509"/>
      <c r="AC7" s="509"/>
      <c r="AD7" s="509"/>
      <c r="AE7" s="509"/>
      <c r="AF7" s="509"/>
      <c r="AG7" s="509"/>
      <c r="AH7" s="509"/>
      <c r="AI7" s="509"/>
      <c r="AJ7" s="509"/>
      <c r="AK7" s="509"/>
      <c r="AL7" s="509"/>
      <c r="AM7" s="509"/>
      <c r="AN7" s="509"/>
      <c r="AO7" s="509"/>
      <c r="AP7" s="509"/>
      <c r="AQ7" s="509"/>
      <c r="AR7" s="509"/>
      <c r="AS7" s="509"/>
      <c r="AT7" s="509"/>
      <c r="AU7" s="509"/>
      <c r="AV7" s="509"/>
      <c r="AW7" s="509"/>
      <c r="AX7" s="509"/>
      <c r="AY7" s="509"/>
      <c r="AZ7" s="509"/>
      <c r="BA7" s="509"/>
      <c r="BB7" s="509"/>
      <c r="BC7" s="509"/>
      <c r="BD7" s="509"/>
      <c r="BE7" s="509"/>
      <c r="BF7" s="509"/>
      <c r="BG7" s="509"/>
      <c r="BH7" s="509"/>
      <c r="BI7" s="509"/>
      <c r="BJ7" s="509"/>
      <c r="BK7" s="509"/>
      <c r="BL7" s="509"/>
      <c r="BM7" s="509"/>
      <c r="BN7" s="509"/>
      <c r="BO7" s="509"/>
      <c r="BP7" s="509"/>
      <c r="BQ7" s="509"/>
      <c r="BR7" s="509"/>
      <c r="BS7" s="509"/>
      <c r="BT7" s="509"/>
      <c r="BU7" s="509"/>
      <c r="BV7" s="509"/>
      <c r="BW7" s="509"/>
      <c r="BX7" s="509"/>
      <c r="BY7" s="509"/>
      <c r="BZ7" s="509"/>
      <c r="CA7" s="509"/>
      <c r="CB7" s="509"/>
      <c r="CC7" s="509"/>
      <c r="CD7" s="509"/>
      <c r="CE7" s="509"/>
      <c r="CF7" s="511"/>
    </row>
    <row r="8" spans="1:85" s="245" customFormat="1">
      <c r="A8" s="464"/>
      <c r="B8" s="109" t="s">
        <v>282</v>
      </c>
      <c r="C8" s="109"/>
      <c r="D8" s="514">
        <f t="shared" ref="D8:BO8" si="7">SUM(D9,D13)</f>
        <v>0</v>
      </c>
      <c r="E8" s="514">
        <f t="shared" si="7"/>
        <v>0</v>
      </c>
      <c r="F8" s="514">
        <f t="shared" si="7"/>
        <v>0</v>
      </c>
      <c r="G8" s="514">
        <f t="shared" si="7"/>
        <v>0</v>
      </c>
      <c r="H8" s="514">
        <f t="shared" si="7"/>
        <v>0</v>
      </c>
      <c r="I8" s="514">
        <f t="shared" si="7"/>
        <v>0</v>
      </c>
      <c r="J8" s="514">
        <f t="shared" si="7"/>
        <v>0</v>
      </c>
      <c r="K8" s="514">
        <f t="shared" si="7"/>
        <v>0</v>
      </c>
      <c r="L8" s="514">
        <f t="shared" si="7"/>
        <v>0</v>
      </c>
      <c r="M8" s="514">
        <f t="shared" si="7"/>
        <v>0</v>
      </c>
      <c r="N8" s="514">
        <f t="shared" si="7"/>
        <v>0</v>
      </c>
      <c r="O8" s="514">
        <f t="shared" si="7"/>
        <v>0</v>
      </c>
      <c r="P8" s="514">
        <f t="shared" si="7"/>
        <v>0</v>
      </c>
      <c r="Q8" s="514">
        <f t="shared" si="7"/>
        <v>0</v>
      </c>
      <c r="R8" s="514">
        <f t="shared" si="7"/>
        <v>0</v>
      </c>
      <c r="S8" s="514">
        <f t="shared" si="7"/>
        <v>0</v>
      </c>
      <c r="T8" s="514">
        <f t="shared" si="7"/>
        <v>0</v>
      </c>
      <c r="U8" s="514">
        <f t="shared" si="7"/>
        <v>0</v>
      </c>
      <c r="V8" s="514">
        <f t="shared" si="7"/>
        <v>0</v>
      </c>
      <c r="W8" s="514">
        <f t="shared" si="7"/>
        <v>0</v>
      </c>
      <c r="X8" s="514">
        <f t="shared" si="7"/>
        <v>0</v>
      </c>
      <c r="Y8" s="514">
        <f t="shared" si="7"/>
        <v>0</v>
      </c>
      <c r="Z8" s="514">
        <f t="shared" si="7"/>
        <v>0</v>
      </c>
      <c r="AA8" s="514">
        <f t="shared" si="7"/>
        <v>0</v>
      </c>
      <c r="AB8" s="514">
        <f t="shared" si="7"/>
        <v>0</v>
      </c>
      <c r="AC8" s="514">
        <f t="shared" si="7"/>
        <v>0</v>
      </c>
      <c r="AD8" s="514">
        <f t="shared" si="7"/>
        <v>0</v>
      </c>
      <c r="AE8" s="514">
        <f t="shared" si="7"/>
        <v>0</v>
      </c>
      <c r="AF8" s="514">
        <f t="shared" si="7"/>
        <v>0</v>
      </c>
      <c r="AG8" s="514">
        <f t="shared" si="7"/>
        <v>0</v>
      </c>
      <c r="AH8" s="514">
        <f t="shared" si="7"/>
        <v>0</v>
      </c>
      <c r="AI8" s="514">
        <f t="shared" si="7"/>
        <v>0</v>
      </c>
      <c r="AJ8" s="514">
        <f t="shared" si="7"/>
        <v>0</v>
      </c>
      <c r="AK8" s="514">
        <f t="shared" si="7"/>
        <v>0</v>
      </c>
      <c r="AL8" s="514">
        <f t="shared" si="7"/>
        <v>0</v>
      </c>
      <c r="AM8" s="514">
        <f t="shared" si="7"/>
        <v>0</v>
      </c>
      <c r="AN8" s="514">
        <f t="shared" si="7"/>
        <v>0</v>
      </c>
      <c r="AO8" s="514">
        <f t="shared" si="7"/>
        <v>0</v>
      </c>
      <c r="AP8" s="514">
        <f t="shared" si="7"/>
        <v>0</v>
      </c>
      <c r="AQ8" s="514">
        <f t="shared" si="7"/>
        <v>0</v>
      </c>
      <c r="AR8" s="514">
        <f t="shared" si="7"/>
        <v>0</v>
      </c>
      <c r="AS8" s="514">
        <f t="shared" si="7"/>
        <v>0</v>
      </c>
      <c r="AT8" s="514">
        <f t="shared" si="7"/>
        <v>0</v>
      </c>
      <c r="AU8" s="514">
        <f t="shared" si="7"/>
        <v>0</v>
      </c>
      <c r="AV8" s="514">
        <f t="shared" si="7"/>
        <v>0</v>
      </c>
      <c r="AW8" s="514">
        <f t="shared" si="7"/>
        <v>0</v>
      </c>
      <c r="AX8" s="514">
        <f t="shared" si="7"/>
        <v>0</v>
      </c>
      <c r="AY8" s="514">
        <f t="shared" si="7"/>
        <v>0</v>
      </c>
      <c r="AZ8" s="514">
        <f t="shared" si="7"/>
        <v>0</v>
      </c>
      <c r="BA8" s="514">
        <f t="shared" si="7"/>
        <v>0</v>
      </c>
      <c r="BB8" s="514">
        <f t="shared" si="7"/>
        <v>0</v>
      </c>
      <c r="BC8" s="514">
        <f t="shared" si="7"/>
        <v>0</v>
      </c>
      <c r="BD8" s="514">
        <f t="shared" si="7"/>
        <v>0</v>
      </c>
      <c r="BE8" s="514">
        <f t="shared" si="7"/>
        <v>0</v>
      </c>
      <c r="BF8" s="514">
        <f t="shared" si="7"/>
        <v>0</v>
      </c>
      <c r="BG8" s="514">
        <f t="shared" si="7"/>
        <v>0</v>
      </c>
      <c r="BH8" s="514">
        <f t="shared" si="7"/>
        <v>0</v>
      </c>
      <c r="BI8" s="514">
        <f t="shared" si="7"/>
        <v>0</v>
      </c>
      <c r="BJ8" s="514">
        <f t="shared" si="7"/>
        <v>0</v>
      </c>
      <c r="BK8" s="514">
        <f t="shared" si="7"/>
        <v>0</v>
      </c>
      <c r="BL8" s="514">
        <f t="shared" si="7"/>
        <v>127.18792894999999</v>
      </c>
      <c r="BM8" s="514">
        <f t="shared" si="7"/>
        <v>1267.3993002300001</v>
      </c>
      <c r="BN8" s="514">
        <f t="shared" si="7"/>
        <v>2231.7483618999995</v>
      </c>
      <c r="BO8" s="514">
        <f t="shared" si="7"/>
        <v>3554.1022156099998</v>
      </c>
      <c r="BP8" s="514">
        <f>SUM(BP9,BP13)</f>
        <v>6779.6544881600003</v>
      </c>
      <c r="BQ8" s="514">
        <f t="shared" ref="BQ8:CF8" si="8">SUM(BQ9,BQ13)</f>
        <v>10436.707839979998</v>
      </c>
      <c r="BR8" s="514">
        <f t="shared" si="8"/>
        <v>12827.382151169997</v>
      </c>
      <c r="BS8" s="514">
        <f t="shared" si="8"/>
        <v>14271.548569180002</v>
      </c>
      <c r="BT8" s="514">
        <f t="shared" si="8"/>
        <v>14830.444816650004</v>
      </c>
      <c r="BU8" s="514">
        <f t="shared" si="8"/>
        <v>15352.892355200001</v>
      </c>
      <c r="BV8" s="514">
        <f t="shared" si="8"/>
        <v>15097.869323739997</v>
      </c>
      <c r="BW8" s="514">
        <f t="shared" si="8"/>
        <v>13850.988828140005</v>
      </c>
      <c r="BX8" s="514">
        <f t="shared" si="8"/>
        <v>13427.61508335</v>
      </c>
      <c r="BY8" s="514">
        <f t="shared" si="8"/>
        <v>12688.531819610005</v>
      </c>
      <c r="BZ8" s="514">
        <f t="shared" si="8"/>
        <v>12088.053886389998</v>
      </c>
      <c r="CA8" s="514">
        <f t="shared" si="8"/>
        <v>12747.192747544264</v>
      </c>
      <c r="CB8" s="514">
        <f t="shared" si="8"/>
        <v>13104.216416482832</v>
      </c>
      <c r="CC8" s="514">
        <f t="shared" si="8"/>
        <v>12426.881992940196</v>
      </c>
      <c r="CD8" s="514">
        <f t="shared" si="8"/>
        <v>11512.931894790601</v>
      </c>
      <c r="CE8" s="514">
        <f t="shared" si="8"/>
        <v>11085.711128384908</v>
      </c>
      <c r="CF8" s="515">
        <f t="shared" si="8"/>
        <v>9623.820693816484</v>
      </c>
    </row>
    <row r="9" spans="1:85">
      <c r="B9" s="63" t="s">
        <v>642</v>
      </c>
      <c r="C9" s="43"/>
      <c r="D9" s="509">
        <v>0</v>
      </c>
      <c r="E9" s="509">
        <v>0</v>
      </c>
      <c r="F9" s="509">
        <v>0</v>
      </c>
      <c r="G9" s="509">
        <v>0</v>
      </c>
      <c r="H9" s="509">
        <v>0</v>
      </c>
      <c r="I9" s="509">
        <v>0</v>
      </c>
      <c r="J9" s="509">
        <v>0</v>
      </c>
      <c r="K9" s="509">
        <v>0</v>
      </c>
      <c r="L9" s="509">
        <v>0</v>
      </c>
      <c r="M9" s="509">
        <v>0</v>
      </c>
      <c r="N9" s="509">
        <v>0</v>
      </c>
      <c r="O9" s="509">
        <v>0</v>
      </c>
      <c r="P9" s="509">
        <v>0</v>
      </c>
      <c r="Q9" s="509">
        <v>0</v>
      </c>
      <c r="R9" s="509">
        <v>0</v>
      </c>
      <c r="S9" s="509">
        <v>0</v>
      </c>
      <c r="T9" s="509">
        <v>0</v>
      </c>
      <c r="U9" s="509">
        <v>0</v>
      </c>
      <c r="V9" s="509">
        <v>0</v>
      </c>
      <c r="W9" s="509">
        <v>0</v>
      </c>
      <c r="X9" s="509">
        <v>0</v>
      </c>
      <c r="Y9" s="509">
        <v>0</v>
      </c>
      <c r="Z9" s="509">
        <v>0</v>
      </c>
      <c r="AA9" s="509">
        <v>0</v>
      </c>
      <c r="AB9" s="509">
        <v>0</v>
      </c>
      <c r="AC9" s="509">
        <v>0</v>
      </c>
      <c r="AD9" s="509">
        <v>0</v>
      </c>
      <c r="AE9" s="509">
        <v>0</v>
      </c>
      <c r="AF9" s="509">
        <v>0</v>
      </c>
      <c r="AG9" s="509">
        <v>0</v>
      </c>
      <c r="AH9" s="509">
        <v>0</v>
      </c>
      <c r="AI9" s="509">
        <v>0</v>
      </c>
      <c r="AJ9" s="509">
        <v>0</v>
      </c>
      <c r="AK9" s="509">
        <v>0</v>
      </c>
      <c r="AL9" s="509">
        <v>0</v>
      </c>
      <c r="AM9" s="509">
        <v>0</v>
      </c>
      <c r="AN9" s="509">
        <v>0</v>
      </c>
      <c r="AO9" s="509">
        <v>0</v>
      </c>
      <c r="AP9" s="509">
        <v>0</v>
      </c>
      <c r="AQ9" s="509">
        <v>0</v>
      </c>
      <c r="AR9" s="509">
        <v>0</v>
      </c>
      <c r="AS9" s="509">
        <v>0</v>
      </c>
      <c r="AT9" s="509">
        <v>0</v>
      </c>
      <c r="AU9" s="509">
        <v>0</v>
      </c>
      <c r="AV9" s="509">
        <v>0</v>
      </c>
      <c r="AW9" s="509">
        <v>0</v>
      </c>
      <c r="AX9" s="509">
        <v>0</v>
      </c>
      <c r="AY9" s="509">
        <v>0</v>
      </c>
      <c r="AZ9" s="509">
        <v>0</v>
      </c>
      <c r="BA9" s="509">
        <v>0</v>
      </c>
      <c r="BB9" s="509">
        <v>0</v>
      </c>
      <c r="BC9" s="509">
        <v>0</v>
      </c>
      <c r="BD9" s="509">
        <v>0</v>
      </c>
      <c r="BE9" s="509">
        <v>0</v>
      </c>
      <c r="BF9" s="509">
        <v>0</v>
      </c>
      <c r="BG9" s="509">
        <v>0</v>
      </c>
      <c r="BH9" s="509">
        <v>0</v>
      </c>
      <c r="BI9" s="509">
        <v>0</v>
      </c>
      <c r="BJ9" s="509">
        <v>0</v>
      </c>
      <c r="BK9" s="509">
        <v>0</v>
      </c>
      <c r="BL9" s="509">
        <f>SUM(BL10:BL12)</f>
        <v>64.379764080000001</v>
      </c>
      <c r="BM9" s="509">
        <f>SUM(BM10:BM12)</f>
        <v>580.96194385999991</v>
      </c>
      <c r="BN9" s="509">
        <f>SUM(BN10:BN12)</f>
        <v>954.84283311999991</v>
      </c>
      <c r="BO9" s="509">
        <f>SUM(BO10:BO12)</f>
        <v>1398.5169151799998</v>
      </c>
      <c r="BP9" s="509">
        <f t="shared" ref="BP9:CF9" si="9">SUM(BP10:BP12)</f>
        <v>2304.75857546</v>
      </c>
      <c r="BQ9" s="509">
        <f t="shared" si="9"/>
        <v>3538.8798924699986</v>
      </c>
      <c r="BR9" s="509">
        <f t="shared" si="9"/>
        <v>4100.9191948399985</v>
      </c>
      <c r="BS9" s="509">
        <f t="shared" si="9"/>
        <v>4456.6648349100014</v>
      </c>
      <c r="BT9" s="509">
        <f t="shared" si="9"/>
        <v>4687.0089817599983</v>
      </c>
      <c r="BU9" s="509">
        <f t="shared" si="9"/>
        <v>4711.3251268400008</v>
      </c>
      <c r="BV9" s="509">
        <f t="shared" si="9"/>
        <v>4562.8610960799988</v>
      </c>
      <c r="BW9" s="509">
        <f t="shared" si="9"/>
        <v>4511.989815750002</v>
      </c>
      <c r="BX9" s="509">
        <f t="shared" si="9"/>
        <v>4567.422318465</v>
      </c>
      <c r="BY9" s="509">
        <f t="shared" si="9"/>
        <v>4506.7600548399987</v>
      </c>
      <c r="BZ9" s="509">
        <f t="shared" si="9"/>
        <v>4527.0250168000002</v>
      </c>
      <c r="CA9" s="509">
        <f t="shared" si="9"/>
        <v>4902.3221197075864</v>
      </c>
      <c r="CB9" s="509">
        <f t="shared" si="9"/>
        <v>5235.0061008837711</v>
      </c>
      <c r="CC9" s="509">
        <f t="shared" si="9"/>
        <v>5282.4068427532802</v>
      </c>
      <c r="CD9" s="509">
        <f t="shared" si="9"/>
        <v>5298.8390403422618</v>
      </c>
      <c r="CE9" s="509">
        <f t="shared" si="9"/>
        <v>5331.9467829210917</v>
      </c>
      <c r="CF9" s="511">
        <f t="shared" si="9"/>
        <v>5304.8995115499602</v>
      </c>
    </row>
    <row r="10" spans="1:85">
      <c r="B10" s="339" t="s">
        <v>436</v>
      </c>
      <c r="C10" s="508"/>
      <c r="D10" s="509">
        <v>0</v>
      </c>
      <c r="E10" s="509">
        <v>0</v>
      </c>
      <c r="F10" s="509">
        <v>0</v>
      </c>
      <c r="G10" s="509">
        <v>0</v>
      </c>
      <c r="H10" s="509">
        <v>0</v>
      </c>
      <c r="I10" s="509">
        <v>0</v>
      </c>
      <c r="J10" s="509">
        <v>0</v>
      </c>
      <c r="K10" s="509">
        <v>0</v>
      </c>
      <c r="L10" s="509">
        <v>0</v>
      </c>
      <c r="M10" s="509">
        <v>0</v>
      </c>
      <c r="N10" s="509">
        <v>0</v>
      </c>
      <c r="O10" s="509">
        <v>0</v>
      </c>
      <c r="P10" s="509">
        <v>0</v>
      </c>
      <c r="Q10" s="509">
        <v>0</v>
      </c>
      <c r="R10" s="509">
        <v>0</v>
      </c>
      <c r="S10" s="509">
        <v>0</v>
      </c>
      <c r="T10" s="509">
        <v>0</v>
      </c>
      <c r="U10" s="509">
        <v>0</v>
      </c>
      <c r="V10" s="509">
        <v>0</v>
      </c>
      <c r="W10" s="509">
        <v>0</v>
      </c>
      <c r="X10" s="509">
        <v>0</v>
      </c>
      <c r="Y10" s="509">
        <v>0</v>
      </c>
      <c r="Z10" s="509">
        <v>0</v>
      </c>
      <c r="AA10" s="509">
        <v>0</v>
      </c>
      <c r="AB10" s="509">
        <v>0</v>
      </c>
      <c r="AC10" s="509">
        <v>0</v>
      </c>
      <c r="AD10" s="509">
        <v>0</v>
      </c>
      <c r="AE10" s="509">
        <v>0</v>
      </c>
      <c r="AF10" s="509">
        <v>0</v>
      </c>
      <c r="AG10" s="509">
        <v>0</v>
      </c>
      <c r="AH10" s="509">
        <v>0</v>
      </c>
      <c r="AI10" s="509">
        <v>0</v>
      </c>
      <c r="AJ10" s="509">
        <v>0</v>
      </c>
      <c r="AK10" s="509">
        <v>0</v>
      </c>
      <c r="AL10" s="509">
        <v>0</v>
      </c>
      <c r="AM10" s="509">
        <v>0</v>
      </c>
      <c r="AN10" s="509">
        <v>0</v>
      </c>
      <c r="AO10" s="509">
        <v>0</v>
      </c>
      <c r="AP10" s="509">
        <v>0</v>
      </c>
      <c r="AQ10" s="509">
        <v>0</v>
      </c>
      <c r="AR10" s="509">
        <v>0</v>
      </c>
      <c r="AS10" s="509">
        <v>0</v>
      </c>
      <c r="AT10" s="509">
        <v>0</v>
      </c>
      <c r="AU10" s="509">
        <v>0</v>
      </c>
      <c r="AV10" s="509">
        <v>0</v>
      </c>
      <c r="AW10" s="509">
        <v>0</v>
      </c>
      <c r="AX10" s="509">
        <v>0</v>
      </c>
      <c r="AY10" s="509">
        <v>0</v>
      </c>
      <c r="AZ10" s="509">
        <v>0</v>
      </c>
      <c r="BA10" s="509">
        <v>0</v>
      </c>
      <c r="BB10" s="509">
        <v>0</v>
      </c>
      <c r="BC10" s="509">
        <v>0</v>
      </c>
      <c r="BD10" s="509">
        <v>0</v>
      </c>
      <c r="BE10" s="509">
        <v>0</v>
      </c>
      <c r="BF10" s="509">
        <v>0</v>
      </c>
      <c r="BG10" s="509">
        <v>0</v>
      </c>
      <c r="BH10" s="509">
        <v>0</v>
      </c>
      <c r="BI10" s="509">
        <v>0</v>
      </c>
      <c r="BJ10" s="509">
        <v>0</v>
      </c>
      <c r="BK10" s="509">
        <v>0</v>
      </c>
      <c r="BL10" s="509">
        <v>59.439229722159169</v>
      </c>
      <c r="BM10" s="509">
        <v>398.34870338712346</v>
      </c>
      <c r="BN10" s="509">
        <v>468.20475344214412</v>
      </c>
      <c r="BO10" s="509">
        <v>471.00414737742267</v>
      </c>
      <c r="BP10" s="509">
        <v>555.63097238618491</v>
      </c>
      <c r="BQ10" s="509">
        <v>481.86507341433418</v>
      </c>
      <c r="BR10" s="509">
        <v>431.11865560276999</v>
      </c>
      <c r="BS10" s="509">
        <v>338.04319223048395</v>
      </c>
      <c r="BT10" s="509">
        <v>309.82324418737073</v>
      </c>
      <c r="BU10" s="509">
        <v>282.50107422928357</v>
      </c>
      <c r="BV10" s="509">
        <v>158.58573909275663</v>
      </c>
      <c r="BW10" s="509">
        <v>115.23896004314145</v>
      </c>
      <c r="BX10" s="509">
        <v>200.72925766448799</v>
      </c>
      <c r="BY10" s="509">
        <v>213.99291156878863</v>
      </c>
      <c r="BZ10" s="509">
        <v>190.93399402881164</v>
      </c>
      <c r="CA10" s="509">
        <v>191.91500668892775</v>
      </c>
      <c r="CB10" s="509">
        <v>203.72873043222526</v>
      </c>
      <c r="CC10" s="509">
        <v>207.02678754263783</v>
      </c>
      <c r="CD10" s="509">
        <v>207.91574659587383</v>
      </c>
      <c r="CE10" s="509">
        <v>211.26887029250878</v>
      </c>
      <c r="CF10" s="511">
        <v>214.48726565376458</v>
      </c>
    </row>
    <row r="11" spans="1:85">
      <c r="B11" s="339" t="s">
        <v>643</v>
      </c>
      <c r="C11" s="508"/>
      <c r="D11" s="509">
        <v>0</v>
      </c>
      <c r="E11" s="509">
        <v>0</v>
      </c>
      <c r="F11" s="509">
        <v>0</v>
      </c>
      <c r="G11" s="509">
        <v>0</v>
      </c>
      <c r="H11" s="509">
        <v>0</v>
      </c>
      <c r="I11" s="509">
        <v>0</v>
      </c>
      <c r="J11" s="509">
        <v>0</v>
      </c>
      <c r="K11" s="509">
        <v>0</v>
      </c>
      <c r="L11" s="509">
        <v>0</v>
      </c>
      <c r="M11" s="509">
        <v>0</v>
      </c>
      <c r="N11" s="509">
        <v>0</v>
      </c>
      <c r="O11" s="509">
        <v>0</v>
      </c>
      <c r="P11" s="509">
        <v>0</v>
      </c>
      <c r="Q11" s="509">
        <v>0</v>
      </c>
      <c r="R11" s="509">
        <v>0</v>
      </c>
      <c r="S11" s="509">
        <v>0</v>
      </c>
      <c r="T11" s="509">
        <v>0</v>
      </c>
      <c r="U11" s="509">
        <v>0</v>
      </c>
      <c r="V11" s="509">
        <v>0</v>
      </c>
      <c r="W11" s="509">
        <v>0</v>
      </c>
      <c r="X11" s="509">
        <v>0</v>
      </c>
      <c r="Y11" s="509">
        <v>0</v>
      </c>
      <c r="Z11" s="509">
        <v>0</v>
      </c>
      <c r="AA11" s="509">
        <v>0</v>
      </c>
      <c r="AB11" s="509">
        <v>0</v>
      </c>
      <c r="AC11" s="509">
        <v>0</v>
      </c>
      <c r="AD11" s="509">
        <v>0</v>
      </c>
      <c r="AE11" s="509">
        <v>0</v>
      </c>
      <c r="AF11" s="509">
        <v>0</v>
      </c>
      <c r="AG11" s="509">
        <v>0</v>
      </c>
      <c r="AH11" s="509">
        <v>0</v>
      </c>
      <c r="AI11" s="509">
        <v>0</v>
      </c>
      <c r="AJ11" s="509">
        <v>0</v>
      </c>
      <c r="AK11" s="509">
        <v>0</v>
      </c>
      <c r="AL11" s="509">
        <v>0</v>
      </c>
      <c r="AM11" s="509">
        <v>0</v>
      </c>
      <c r="AN11" s="509">
        <v>0</v>
      </c>
      <c r="AO11" s="509">
        <v>0</v>
      </c>
      <c r="AP11" s="509">
        <v>0</v>
      </c>
      <c r="AQ11" s="509">
        <v>0</v>
      </c>
      <c r="AR11" s="509">
        <v>0</v>
      </c>
      <c r="AS11" s="509">
        <v>0</v>
      </c>
      <c r="AT11" s="509">
        <v>0</v>
      </c>
      <c r="AU11" s="509">
        <v>0</v>
      </c>
      <c r="AV11" s="509">
        <v>0</v>
      </c>
      <c r="AW11" s="509">
        <v>0</v>
      </c>
      <c r="AX11" s="509">
        <v>0</v>
      </c>
      <c r="AY11" s="509">
        <v>0</v>
      </c>
      <c r="AZ11" s="509">
        <v>0</v>
      </c>
      <c r="BA11" s="509">
        <v>0</v>
      </c>
      <c r="BB11" s="509">
        <v>0</v>
      </c>
      <c r="BC11" s="509">
        <v>0</v>
      </c>
      <c r="BD11" s="509">
        <v>0</v>
      </c>
      <c r="BE11" s="509">
        <v>0</v>
      </c>
      <c r="BF11" s="509">
        <v>0</v>
      </c>
      <c r="BG11" s="509">
        <v>0</v>
      </c>
      <c r="BH11" s="509">
        <v>0</v>
      </c>
      <c r="BI11" s="509">
        <v>0</v>
      </c>
      <c r="BJ11" s="509">
        <v>0</v>
      </c>
      <c r="BK11" s="509">
        <v>0</v>
      </c>
      <c r="BL11" s="509">
        <v>2.7215671600525173</v>
      </c>
      <c r="BM11" s="509">
        <v>124.95805821650838</v>
      </c>
      <c r="BN11" s="509">
        <v>353.35394914685565</v>
      </c>
      <c r="BO11" s="509">
        <v>595.95602065950209</v>
      </c>
      <c r="BP11" s="509">
        <v>677.67918756495885</v>
      </c>
      <c r="BQ11" s="509">
        <v>649.03122862517091</v>
      </c>
      <c r="BR11" s="509">
        <v>207.402013027555</v>
      </c>
      <c r="BS11" s="509">
        <v>86.777513749166062</v>
      </c>
      <c r="BT11" s="509">
        <v>100.20175081132075</v>
      </c>
      <c r="BU11" s="509">
        <v>122.06407750032587</v>
      </c>
      <c r="BV11" s="509">
        <v>81.542383029979874</v>
      </c>
      <c r="BW11" s="509">
        <v>51.3100452073</v>
      </c>
      <c r="BX11" s="509">
        <v>18.668902814700459</v>
      </c>
      <c r="BY11" s="509">
        <v>15.49682495764328</v>
      </c>
      <c r="BZ11" s="509">
        <v>18.046705412583897</v>
      </c>
      <c r="CA11" s="509">
        <v>25.515273822577551</v>
      </c>
      <c r="CB11" s="509">
        <v>33.37443142452193</v>
      </c>
      <c r="CC11" s="509">
        <v>39.227432643670383</v>
      </c>
      <c r="CD11" s="509">
        <v>42.570253328401471</v>
      </c>
      <c r="CE11" s="509">
        <v>43.580372219183594</v>
      </c>
      <c r="CF11" s="511">
        <v>44.8315948418077</v>
      </c>
    </row>
    <row r="12" spans="1:85">
      <c r="B12" s="339" t="s">
        <v>438</v>
      </c>
      <c r="C12" s="508"/>
      <c r="D12" s="509">
        <v>0</v>
      </c>
      <c r="E12" s="509">
        <v>0</v>
      </c>
      <c r="F12" s="509">
        <v>0</v>
      </c>
      <c r="G12" s="509">
        <v>0</v>
      </c>
      <c r="H12" s="509">
        <v>0</v>
      </c>
      <c r="I12" s="509">
        <v>0</v>
      </c>
      <c r="J12" s="509">
        <v>0</v>
      </c>
      <c r="K12" s="509">
        <v>0</v>
      </c>
      <c r="L12" s="509">
        <v>0</v>
      </c>
      <c r="M12" s="509">
        <v>0</v>
      </c>
      <c r="N12" s="509">
        <v>0</v>
      </c>
      <c r="O12" s="509">
        <v>0</v>
      </c>
      <c r="P12" s="509">
        <v>0</v>
      </c>
      <c r="Q12" s="509">
        <v>0</v>
      </c>
      <c r="R12" s="509">
        <v>0</v>
      </c>
      <c r="S12" s="509">
        <v>0</v>
      </c>
      <c r="T12" s="509">
        <v>0</v>
      </c>
      <c r="U12" s="509">
        <v>0</v>
      </c>
      <c r="V12" s="509">
        <v>0</v>
      </c>
      <c r="W12" s="509">
        <v>0</v>
      </c>
      <c r="X12" s="509">
        <v>0</v>
      </c>
      <c r="Y12" s="509">
        <v>0</v>
      </c>
      <c r="Z12" s="509">
        <v>0</v>
      </c>
      <c r="AA12" s="509">
        <v>0</v>
      </c>
      <c r="AB12" s="509">
        <v>0</v>
      </c>
      <c r="AC12" s="509">
        <v>0</v>
      </c>
      <c r="AD12" s="509">
        <v>0</v>
      </c>
      <c r="AE12" s="509">
        <v>0</v>
      </c>
      <c r="AF12" s="509">
        <v>0</v>
      </c>
      <c r="AG12" s="509">
        <v>0</v>
      </c>
      <c r="AH12" s="509">
        <v>0</v>
      </c>
      <c r="AI12" s="509">
        <v>0</v>
      </c>
      <c r="AJ12" s="509">
        <v>0</v>
      </c>
      <c r="AK12" s="509">
        <v>0</v>
      </c>
      <c r="AL12" s="509">
        <v>0</v>
      </c>
      <c r="AM12" s="509">
        <v>0</v>
      </c>
      <c r="AN12" s="509">
        <v>0</v>
      </c>
      <c r="AO12" s="509">
        <v>0</v>
      </c>
      <c r="AP12" s="509">
        <v>0</v>
      </c>
      <c r="AQ12" s="509">
        <v>0</v>
      </c>
      <c r="AR12" s="509">
        <v>0</v>
      </c>
      <c r="AS12" s="509">
        <v>0</v>
      </c>
      <c r="AT12" s="509">
        <v>0</v>
      </c>
      <c r="AU12" s="509">
        <v>0</v>
      </c>
      <c r="AV12" s="509">
        <v>0</v>
      </c>
      <c r="AW12" s="509">
        <v>0</v>
      </c>
      <c r="AX12" s="509">
        <v>0</v>
      </c>
      <c r="AY12" s="509">
        <v>0</v>
      </c>
      <c r="AZ12" s="509">
        <v>0</v>
      </c>
      <c r="BA12" s="509">
        <v>0</v>
      </c>
      <c r="BB12" s="509">
        <v>0</v>
      </c>
      <c r="BC12" s="509">
        <v>0</v>
      </c>
      <c r="BD12" s="509">
        <v>0</v>
      </c>
      <c r="BE12" s="509">
        <v>0</v>
      </c>
      <c r="BF12" s="509">
        <v>0</v>
      </c>
      <c r="BG12" s="509">
        <v>0</v>
      </c>
      <c r="BH12" s="509">
        <v>0</v>
      </c>
      <c r="BI12" s="509">
        <v>0</v>
      </c>
      <c r="BJ12" s="509">
        <v>0</v>
      </c>
      <c r="BK12" s="509">
        <v>0</v>
      </c>
      <c r="BL12" s="509">
        <v>2.2189671977883112</v>
      </c>
      <c r="BM12" s="509">
        <v>57.655182256368107</v>
      </c>
      <c r="BN12" s="509">
        <v>133.28413053100019</v>
      </c>
      <c r="BO12" s="509">
        <v>331.55674714307514</v>
      </c>
      <c r="BP12" s="509">
        <v>1071.4484155088562</v>
      </c>
      <c r="BQ12" s="509">
        <v>2407.9835904304932</v>
      </c>
      <c r="BR12" s="509">
        <v>3462.3985262096739</v>
      </c>
      <c r="BS12" s="509">
        <v>4031.8441289303519</v>
      </c>
      <c r="BT12" s="509">
        <v>4276.9839867613073</v>
      </c>
      <c r="BU12" s="509">
        <v>4306.7599751103917</v>
      </c>
      <c r="BV12" s="509">
        <v>4322.7329739572624</v>
      </c>
      <c r="BW12" s="509">
        <v>4345.4408104995609</v>
      </c>
      <c r="BX12" s="509">
        <v>4348.0241579858111</v>
      </c>
      <c r="BY12" s="509">
        <v>4277.2703183135673</v>
      </c>
      <c r="BZ12" s="509">
        <v>4318.0443173586045</v>
      </c>
      <c r="CA12" s="509">
        <v>4684.8918391960815</v>
      </c>
      <c r="CB12" s="509">
        <v>4997.9029390270243</v>
      </c>
      <c r="CC12" s="509">
        <v>5036.1526225669722</v>
      </c>
      <c r="CD12" s="509">
        <v>5048.3530404179864</v>
      </c>
      <c r="CE12" s="509">
        <v>5077.0975404093997</v>
      </c>
      <c r="CF12" s="511">
        <v>5045.580651054388</v>
      </c>
    </row>
    <row r="13" spans="1:85" ht="26.25" customHeight="1">
      <c r="B13" s="63" t="s">
        <v>644</v>
      </c>
      <c r="C13" s="43"/>
      <c r="D13" s="509">
        <v>0</v>
      </c>
      <c r="E13" s="509">
        <v>0</v>
      </c>
      <c r="F13" s="509">
        <v>0</v>
      </c>
      <c r="G13" s="509">
        <v>0</v>
      </c>
      <c r="H13" s="509">
        <v>0</v>
      </c>
      <c r="I13" s="509">
        <v>0</v>
      </c>
      <c r="J13" s="509">
        <v>0</v>
      </c>
      <c r="K13" s="509">
        <v>0</v>
      </c>
      <c r="L13" s="509">
        <v>0</v>
      </c>
      <c r="M13" s="509">
        <v>0</v>
      </c>
      <c r="N13" s="509">
        <v>0</v>
      </c>
      <c r="O13" s="509">
        <v>0</v>
      </c>
      <c r="P13" s="509">
        <v>0</v>
      </c>
      <c r="Q13" s="509">
        <v>0</v>
      </c>
      <c r="R13" s="509">
        <v>0</v>
      </c>
      <c r="S13" s="509">
        <v>0</v>
      </c>
      <c r="T13" s="509">
        <v>0</v>
      </c>
      <c r="U13" s="509">
        <v>0</v>
      </c>
      <c r="V13" s="509">
        <v>0</v>
      </c>
      <c r="W13" s="509">
        <v>0</v>
      </c>
      <c r="X13" s="509">
        <v>0</v>
      </c>
      <c r="Y13" s="509">
        <v>0</v>
      </c>
      <c r="Z13" s="509">
        <v>0</v>
      </c>
      <c r="AA13" s="509">
        <v>0</v>
      </c>
      <c r="AB13" s="509">
        <v>0</v>
      </c>
      <c r="AC13" s="509">
        <v>0</v>
      </c>
      <c r="AD13" s="509">
        <v>0</v>
      </c>
      <c r="AE13" s="509">
        <v>0</v>
      </c>
      <c r="AF13" s="509">
        <v>0</v>
      </c>
      <c r="AG13" s="509">
        <v>0</v>
      </c>
      <c r="AH13" s="509">
        <v>0</v>
      </c>
      <c r="AI13" s="509">
        <v>0</v>
      </c>
      <c r="AJ13" s="509">
        <v>0</v>
      </c>
      <c r="AK13" s="509">
        <v>0</v>
      </c>
      <c r="AL13" s="509">
        <v>0</v>
      </c>
      <c r="AM13" s="509">
        <v>0</v>
      </c>
      <c r="AN13" s="509">
        <v>0</v>
      </c>
      <c r="AO13" s="509">
        <v>0</v>
      </c>
      <c r="AP13" s="509">
        <v>0</v>
      </c>
      <c r="AQ13" s="509">
        <v>0</v>
      </c>
      <c r="AR13" s="509">
        <v>0</v>
      </c>
      <c r="AS13" s="509">
        <v>0</v>
      </c>
      <c r="AT13" s="509">
        <v>0</v>
      </c>
      <c r="AU13" s="509">
        <v>0</v>
      </c>
      <c r="AV13" s="509">
        <v>0</v>
      </c>
      <c r="AW13" s="509">
        <v>0</v>
      </c>
      <c r="AX13" s="509">
        <v>0</v>
      </c>
      <c r="AY13" s="509">
        <v>0</v>
      </c>
      <c r="AZ13" s="509">
        <v>0</v>
      </c>
      <c r="BA13" s="509">
        <v>0</v>
      </c>
      <c r="BB13" s="509">
        <v>0</v>
      </c>
      <c r="BC13" s="509">
        <v>0</v>
      </c>
      <c r="BD13" s="509">
        <v>0</v>
      </c>
      <c r="BE13" s="509">
        <v>0</v>
      </c>
      <c r="BF13" s="509">
        <v>0</v>
      </c>
      <c r="BG13" s="509">
        <v>0</v>
      </c>
      <c r="BH13" s="509">
        <v>0</v>
      </c>
      <c r="BI13" s="509">
        <v>0</v>
      </c>
      <c r="BJ13" s="509">
        <v>0</v>
      </c>
      <c r="BK13" s="509">
        <v>0</v>
      </c>
      <c r="BL13" s="509">
        <f t="shared" ref="BL13:CF13" si="10">SUM(BL14:BL16)</f>
        <v>62.808164869999992</v>
      </c>
      <c r="BM13" s="509">
        <f t="shared" si="10"/>
        <v>686.4373563700002</v>
      </c>
      <c r="BN13" s="509">
        <f t="shared" si="10"/>
        <v>1276.9055287799997</v>
      </c>
      <c r="BO13" s="509">
        <f t="shared" si="10"/>
        <v>2155.5853004299997</v>
      </c>
      <c r="BP13" s="509">
        <f t="shared" si="10"/>
        <v>4474.8959126999998</v>
      </c>
      <c r="BQ13" s="509">
        <f t="shared" si="10"/>
        <v>6897.8279475099998</v>
      </c>
      <c r="BR13" s="509">
        <f t="shared" si="10"/>
        <v>8726.4629563299986</v>
      </c>
      <c r="BS13" s="509">
        <f t="shared" si="10"/>
        <v>9814.8837342700008</v>
      </c>
      <c r="BT13" s="509">
        <f t="shared" si="10"/>
        <v>10143.435834890006</v>
      </c>
      <c r="BU13" s="509">
        <f t="shared" si="10"/>
        <v>10641.56722836</v>
      </c>
      <c r="BV13" s="509">
        <f t="shared" si="10"/>
        <v>10535.008227659999</v>
      </c>
      <c r="BW13" s="509">
        <f t="shared" si="10"/>
        <v>9338.9990123900025</v>
      </c>
      <c r="BX13" s="509">
        <f t="shared" si="10"/>
        <v>8860.1927648849996</v>
      </c>
      <c r="BY13" s="509">
        <f t="shared" si="10"/>
        <v>8181.7717647700074</v>
      </c>
      <c r="BZ13" s="509">
        <f t="shared" si="10"/>
        <v>7561.0288695899981</v>
      </c>
      <c r="CA13" s="509">
        <f t="shared" si="10"/>
        <v>7844.870627836679</v>
      </c>
      <c r="CB13" s="509">
        <f t="shared" si="10"/>
        <v>7869.2103155990617</v>
      </c>
      <c r="CC13" s="509">
        <f t="shared" si="10"/>
        <v>7144.4751501869159</v>
      </c>
      <c r="CD13" s="509">
        <f t="shared" si="10"/>
        <v>6214.0928544483395</v>
      </c>
      <c r="CE13" s="509">
        <f t="shared" si="10"/>
        <v>5753.7643454638164</v>
      </c>
      <c r="CF13" s="511">
        <f t="shared" si="10"/>
        <v>4318.9211822665247</v>
      </c>
    </row>
    <row r="14" spans="1:85">
      <c r="B14" s="339" t="s">
        <v>436</v>
      </c>
      <c r="C14" s="508"/>
      <c r="D14" s="509">
        <v>0</v>
      </c>
      <c r="E14" s="509">
        <v>0</v>
      </c>
      <c r="F14" s="509">
        <v>0</v>
      </c>
      <c r="G14" s="509">
        <v>0</v>
      </c>
      <c r="H14" s="509">
        <v>0</v>
      </c>
      <c r="I14" s="509">
        <v>0</v>
      </c>
      <c r="J14" s="509">
        <v>0</v>
      </c>
      <c r="K14" s="509">
        <v>0</v>
      </c>
      <c r="L14" s="509">
        <v>0</v>
      </c>
      <c r="M14" s="509">
        <v>0</v>
      </c>
      <c r="N14" s="509">
        <v>0</v>
      </c>
      <c r="O14" s="509">
        <v>0</v>
      </c>
      <c r="P14" s="509">
        <v>0</v>
      </c>
      <c r="Q14" s="509">
        <v>0</v>
      </c>
      <c r="R14" s="509">
        <v>0</v>
      </c>
      <c r="S14" s="509">
        <v>0</v>
      </c>
      <c r="T14" s="509">
        <v>0</v>
      </c>
      <c r="U14" s="509">
        <v>0</v>
      </c>
      <c r="V14" s="509">
        <v>0</v>
      </c>
      <c r="W14" s="509">
        <v>0</v>
      </c>
      <c r="X14" s="509">
        <v>0</v>
      </c>
      <c r="Y14" s="509">
        <v>0</v>
      </c>
      <c r="Z14" s="509">
        <v>0</v>
      </c>
      <c r="AA14" s="509">
        <v>0</v>
      </c>
      <c r="AB14" s="509">
        <v>0</v>
      </c>
      <c r="AC14" s="509">
        <v>0</v>
      </c>
      <c r="AD14" s="509">
        <v>0</v>
      </c>
      <c r="AE14" s="509">
        <v>0</v>
      </c>
      <c r="AF14" s="509">
        <v>0</v>
      </c>
      <c r="AG14" s="509">
        <v>0</v>
      </c>
      <c r="AH14" s="509">
        <v>0</v>
      </c>
      <c r="AI14" s="509">
        <v>0</v>
      </c>
      <c r="AJ14" s="509">
        <v>0</v>
      </c>
      <c r="AK14" s="509">
        <v>0</v>
      </c>
      <c r="AL14" s="509">
        <v>0</v>
      </c>
      <c r="AM14" s="509">
        <v>0</v>
      </c>
      <c r="AN14" s="509">
        <v>0</v>
      </c>
      <c r="AO14" s="509">
        <v>0</v>
      </c>
      <c r="AP14" s="509">
        <v>0</v>
      </c>
      <c r="AQ14" s="509">
        <v>0</v>
      </c>
      <c r="AR14" s="509">
        <v>0</v>
      </c>
      <c r="AS14" s="509">
        <v>0</v>
      </c>
      <c r="AT14" s="509">
        <v>0</v>
      </c>
      <c r="AU14" s="509">
        <v>0</v>
      </c>
      <c r="AV14" s="509">
        <v>0</v>
      </c>
      <c r="AW14" s="509">
        <v>0</v>
      </c>
      <c r="AX14" s="509">
        <v>0</v>
      </c>
      <c r="AY14" s="509">
        <v>0</v>
      </c>
      <c r="AZ14" s="509">
        <v>0</v>
      </c>
      <c r="BA14" s="509">
        <v>0</v>
      </c>
      <c r="BB14" s="509">
        <v>0</v>
      </c>
      <c r="BC14" s="509">
        <v>0</v>
      </c>
      <c r="BD14" s="509">
        <v>0</v>
      </c>
      <c r="BE14" s="509">
        <v>0</v>
      </c>
      <c r="BF14" s="509">
        <v>0</v>
      </c>
      <c r="BG14" s="509">
        <v>0</v>
      </c>
      <c r="BH14" s="509">
        <v>0</v>
      </c>
      <c r="BI14" s="509">
        <v>0</v>
      </c>
      <c r="BJ14" s="509">
        <v>0</v>
      </c>
      <c r="BK14" s="509">
        <v>0</v>
      </c>
      <c r="BL14" s="509">
        <v>56.760396859939483</v>
      </c>
      <c r="BM14" s="509">
        <v>485.65064439592379</v>
      </c>
      <c r="BN14" s="509">
        <v>706.84818816706706</v>
      </c>
      <c r="BO14" s="509">
        <v>863.27839205061048</v>
      </c>
      <c r="BP14" s="509">
        <v>1247.2615802462533</v>
      </c>
      <c r="BQ14" s="509">
        <v>1409.208543423181</v>
      </c>
      <c r="BR14" s="509">
        <v>1560.1474336531285</v>
      </c>
      <c r="BS14" s="509">
        <v>1209.9354977134094</v>
      </c>
      <c r="BT14" s="509">
        <v>886.98877892368671</v>
      </c>
      <c r="BU14" s="509">
        <v>833.65461441317314</v>
      </c>
      <c r="BV14" s="509">
        <v>401.60075936869799</v>
      </c>
      <c r="BW14" s="509">
        <v>100.11753022402326</v>
      </c>
      <c r="BX14" s="509">
        <v>51.386258843209951</v>
      </c>
      <c r="BY14" s="509">
        <v>24.142261731326546</v>
      </c>
      <c r="BZ14" s="509">
        <v>4.7886958892159353</v>
      </c>
      <c r="CA14" s="509">
        <v>5.1995459713776651</v>
      </c>
      <c r="CB14" s="509">
        <v>1.2950986865030869</v>
      </c>
      <c r="CC14" s="509">
        <v>6.0259739426628733E-4</v>
      </c>
      <c r="CD14" s="509">
        <v>8.0977703082058428E-5</v>
      </c>
      <c r="CE14" s="509">
        <v>0</v>
      </c>
      <c r="CF14" s="511">
        <v>0</v>
      </c>
    </row>
    <row r="15" spans="1:85">
      <c r="B15" s="339" t="s">
        <v>643</v>
      </c>
      <c r="C15" s="508"/>
      <c r="D15" s="509">
        <v>0</v>
      </c>
      <c r="E15" s="509">
        <v>0</v>
      </c>
      <c r="F15" s="509">
        <v>0</v>
      </c>
      <c r="G15" s="509">
        <v>0</v>
      </c>
      <c r="H15" s="509">
        <v>0</v>
      </c>
      <c r="I15" s="509">
        <v>0</v>
      </c>
      <c r="J15" s="509">
        <v>0</v>
      </c>
      <c r="K15" s="509">
        <v>0</v>
      </c>
      <c r="L15" s="509">
        <v>0</v>
      </c>
      <c r="M15" s="509">
        <v>0</v>
      </c>
      <c r="N15" s="509">
        <v>0</v>
      </c>
      <c r="O15" s="509">
        <v>0</v>
      </c>
      <c r="P15" s="509">
        <v>0</v>
      </c>
      <c r="Q15" s="509">
        <v>0</v>
      </c>
      <c r="R15" s="509">
        <v>0</v>
      </c>
      <c r="S15" s="509">
        <v>0</v>
      </c>
      <c r="T15" s="509">
        <v>0</v>
      </c>
      <c r="U15" s="509">
        <v>0</v>
      </c>
      <c r="V15" s="509">
        <v>0</v>
      </c>
      <c r="W15" s="509">
        <v>0</v>
      </c>
      <c r="X15" s="509">
        <v>0</v>
      </c>
      <c r="Y15" s="509">
        <v>0</v>
      </c>
      <c r="Z15" s="509">
        <v>0</v>
      </c>
      <c r="AA15" s="509">
        <v>0</v>
      </c>
      <c r="AB15" s="509">
        <v>0</v>
      </c>
      <c r="AC15" s="509">
        <v>0</v>
      </c>
      <c r="AD15" s="509">
        <v>0</v>
      </c>
      <c r="AE15" s="509">
        <v>0</v>
      </c>
      <c r="AF15" s="509">
        <v>0</v>
      </c>
      <c r="AG15" s="509">
        <v>0</v>
      </c>
      <c r="AH15" s="509">
        <v>0</v>
      </c>
      <c r="AI15" s="509">
        <v>0</v>
      </c>
      <c r="AJ15" s="509">
        <v>0</v>
      </c>
      <c r="AK15" s="509">
        <v>0</v>
      </c>
      <c r="AL15" s="509">
        <v>0</v>
      </c>
      <c r="AM15" s="509">
        <v>0</v>
      </c>
      <c r="AN15" s="509">
        <v>0</v>
      </c>
      <c r="AO15" s="509">
        <v>0</v>
      </c>
      <c r="AP15" s="509">
        <v>0</v>
      </c>
      <c r="AQ15" s="509">
        <v>0</v>
      </c>
      <c r="AR15" s="509">
        <v>0</v>
      </c>
      <c r="AS15" s="509">
        <v>0</v>
      </c>
      <c r="AT15" s="509">
        <v>0</v>
      </c>
      <c r="AU15" s="509">
        <v>0</v>
      </c>
      <c r="AV15" s="509">
        <v>0</v>
      </c>
      <c r="AW15" s="509">
        <v>0</v>
      </c>
      <c r="AX15" s="509">
        <v>0</v>
      </c>
      <c r="AY15" s="509">
        <v>0</v>
      </c>
      <c r="AZ15" s="509">
        <v>0</v>
      </c>
      <c r="BA15" s="509">
        <v>0</v>
      </c>
      <c r="BB15" s="509">
        <v>0</v>
      </c>
      <c r="BC15" s="509">
        <v>0</v>
      </c>
      <c r="BD15" s="509">
        <v>0</v>
      </c>
      <c r="BE15" s="509">
        <v>0</v>
      </c>
      <c r="BF15" s="509">
        <v>0</v>
      </c>
      <c r="BG15" s="509">
        <v>0</v>
      </c>
      <c r="BH15" s="509">
        <v>0</v>
      </c>
      <c r="BI15" s="509">
        <v>0</v>
      </c>
      <c r="BJ15" s="509">
        <v>0</v>
      </c>
      <c r="BK15" s="509">
        <v>0</v>
      </c>
      <c r="BL15" s="509">
        <v>0.87047432142392211</v>
      </c>
      <c r="BM15" s="509">
        <v>141.54873738557404</v>
      </c>
      <c r="BN15" s="509">
        <v>402.72970317666335</v>
      </c>
      <c r="BO15" s="509">
        <v>804.03284371611733</v>
      </c>
      <c r="BP15" s="509">
        <v>1746.6088386345339</v>
      </c>
      <c r="BQ15" s="509">
        <v>2450.2182244415649</v>
      </c>
      <c r="BR15" s="509">
        <v>2597.5443602920268</v>
      </c>
      <c r="BS15" s="509">
        <v>2506.7348625321101</v>
      </c>
      <c r="BT15" s="509">
        <v>2306.6235867474848</v>
      </c>
      <c r="BU15" s="509">
        <v>2286.1026620836897</v>
      </c>
      <c r="BV15" s="509">
        <v>2112.0283974449017</v>
      </c>
      <c r="BW15" s="509">
        <v>1497.592069636215</v>
      </c>
      <c r="BX15" s="509">
        <v>1189.2140315123293</v>
      </c>
      <c r="BY15" s="509">
        <v>1020.1818633886496</v>
      </c>
      <c r="BZ15" s="509">
        <v>923.41338546001225</v>
      </c>
      <c r="CA15" s="509">
        <v>915.15889621369467</v>
      </c>
      <c r="CB15" s="509">
        <v>893.71159491812455</v>
      </c>
      <c r="CC15" s="509">
        <v>769.36602205936958</v>
      </c>
      <c r="CD15" s="509">
        <v>641.1091345191536</v>
      </c>
      <c r="CE15" s="509">
        <v>574.27895250629365</v>
      </c>
      <c r="CF15" s="511">
        <v>421.11957478140181</v>
      </c>
    </row>
    <row r="16" spans="1:85">
      <c r="B16" s="339" t="s">
        <v>438</v>
      </c>
      <c r="C16" s="508"/>
      <c r="D16" s="509">
        <v>0</v>
      </c>
      <c r="E16" s="509">
        <v>0</v>
      </c>
      <c r="F16" s="509">
        <v>0</v>
      </c>
      <c r="G16" s="509">
        <v>0</v>
      </c>
      <c r="H16" s="509">
        <v>0</v>
      </c>
      <c r="I16" s="509">
        <v>0</v>
      </c>
      <c r="J16" s="509">
        <v>0</v>
      </c>
      <c r="K16" s="509">
        <v>0</v>
      </c>
      <c r="L16" s="509">
        <v>0</v>
      </c>
      <c r="M16" s="509">
        <v>0</v>
      </c>
      <c r="N16" s="509">
        <v>0</v>
      </c>
      <c r="O16" s="509">
        <v>0</v>
      </c>
      <c r="P16" s="509">
        <v>0</v>
      </c>
      <c r="Q16" s="509">
        <v>0</v>
      </c>
      <c r="R16" s="509">
        <v>0</v>
      </c>
      <c r="S16" s="509">
        <v>0</v>
      </c>
      <c r="T16" s="509">
        <v>0</v>
      </c>
      <c r="U16" s="509">
        <v>0</v>
      </c>
      <c r="V16" s="509">
        <v>0</v>
      </c>
      <c r="W16" s="509">
        <v>0</v>
      </c>
      <c r="X16" s="509">
        <v>0</v>
      </c>
      <c r="Y16" s="509">
        <v>0</v>
      </c>
      <c r="Z16" s="509">
        <v>0</v>
      </c>
      <c r="AA16" s="509">
        <v>0</v>
      </c>
      <c r="AB16" s="509">
        <v>0</v>
      </c>
      <c r="AC16" s="509">
        <v>0</v>
      </c>
      <c r="AD16" s="509">
        <v>0</v>
      </c>
      <c r="AE16" s="509">
        <v>0</v>
      </c>
      <c r="AF16" s="509">
        <v>0</v>
      </c>
      <c r="AG16" s="509">
        <v>0</v>
      </c>
      <c r="AH16" s="509">
        <v>0</v>
      </c>
      <c r="AI16" s="509">
        <v>0</v>
      </c>
      <c r="AJ16" s="509">
        <v>0</v>
      </c>
      <c r="AK16" s="509">
        <v>0</v>
      </c>
      <c r="AL16" s="509">
        <v>0</v>
      </c>
      <c r="AM16" s="509">
        <v>0</v>
      </c>
      <c r="AN16" s="509">
        <v>0</v>
      </c>
      <c r="AO16" s="509">
        <v>0</v>
      </c>
      <c r="AP16" s="509">
        <v>0</v>
      </c>
      <c r="AQ16" s="509">
        <v>0</v>
      </c>
      <c r="AR16" s="509">
        <v>0</v>
      </c>
      <c r="AS16" s="509">
        <v>0</v>
      </c>
      <c r="AT16" s="509">
        <v>0</v>
      </c>
      <c r="AU16" s="509">
        <v>0</v>
      </c>
      <c r="AV16" s="509">
        <v>0</v>
      </c>
      <c r="AW16" s="509">
        <v>0</v>
      </c>
      <c r="AX16" s="509">
        <v>0</v>
      </c>
      <c r="AY16" s="509">
        <v>0</v>
      </c>
      <c r="AZ16" s="509">
        <v>0</v>
      </c>
      <c r="BA16" s="509">
        <v>0</v>
      </c>
      <c r="BB16" s="509">
        <v>0</v>
      </c>
      <c r="BC16" s="509">
        <v>0</v>
      </c>
      <c r="BD16" s="509">
        <v>0</v>
      </c>
      <c r="BE16" s="509">
        <v>0</v>
      </c>
      <c r="BF16" s="509">
        <v>0</v>
      </c>
      <c r="BG16" s="509">
        <v>0</v>
      </c>
      <c r="BH16" s="509">
        <v>0</v>
      </c>
      <c r="BI16" s="509">
        <v>0</v>
      </c>
      <c r="BJ16" s="509">
        <v>0</v>
      </c>
      <c r="BK16" s="509">
        <v>0</v>
      </c>
      <c r="BL16" s="509">
        <v>5.1772936886365866</v>
      </c>
      <c r="BM16" s="509">
        <v>59.237974588502404</v>
      </c>
      <c r="BN16" s="509">
        <v>167.3276374362693</v>
      </c>
      <c r="BO16" s="509">
        <v>488.27406466327216</v>
      </c>
      <c r="BP16" s="509">
        <v>1481.0254938192129</v>
      </c>
      <c r="BQ16" s="509">
        <v>3038.4011796452542</v>
      </c>
      <c r="BR16" s="509">
        <v>4568.7711623848436</v>
      </c>
      <c r="BS16" s="509">
        <v>6098.2133740244808</v>
      </c>
      <c r="BT16" s="509">
        <v>6949.8234692188335</v>
      </c>
      <c r="BU16" s="509">
        <v>7521.8099518631361</v>
      </c>
      <c r="BV16" s="509">
        <v>8021.3790708463985</v>
      </c>
      <c r="BW16" s="509">
        <v>7741.2894125297644</v>
      </c>
      <c r="BX16" s="509">
        <v>7619.5924745294606</v>
      </c>
      <c r="BY16" s="509">
        <v>7137.4476396500313</v>
      </c>
      <c r="BZ16" s="509">
        <v>6632.8267882407699</v>
      </c>
      <c r="CA16" s="509">
        <v>6924.5121856516071</v>
      </c>
      <c r="CB16" s="509">
        <v>6974.2036219944339</v>
      </c>
      <c r="CC16" s="509">
        <v>6375.1085255301523</v>
      </c>
      <c r="CD16" s="509">
        <v>5572.983638951483</v>
      </c>
      <c r="CE16" s="509">
        <v>5179.4853929575229</v>
      </c>
      <c r="CF16" s="511">
        <v>3897.801607485123</v>
      </c>
    </row>
    <row r="17" spans="1:92" s="245" customFormat="1" ht="25.5" customHeight="1">
      <c r="B17" s="69" t="s">
        <v>292</v>
      </c>
      <c r="C17" s="233"/>
      <c r="D17" s="514">
        <f t="shared" ref="D17:BL17" si="11">SUM(D21,D24)</f>
        <v>0</v>
      </c>
      <c r="E17" s="514">
        <f t="shared" si="11"/>
        <v>0</v>
      </c>
      <c r="F17" s="514">
        <f t="shared" si="11"/>
        <v>0</v>
      </c>
      <c r="G17" s="514">
        <f t="shared" si="11"/>
        <v>0</v>
      </c>
      <c r="H17" s="514">
        <f t="shared" si="11"/>
        <v>0</v>
      </c>
      <c r="I17" s="514">
        <f t="shared" si="11"/>
        <v>0</v>
      </c>
      <c r="J17" s="514">
        <f t="shared" si="11"/>
        <v>0</v>
      </c>
      <c r="K17" s="514">
        <f t="shared" si="11"/>
        <v>0</v>
      </c>
      <c r="L17" s="514">
        <f t="shared" si="11"/>
        <v>0</v>
      </c>
      <c r="M17" s="514">
        <f t="shared" si="11"/>
        <v>0</v>
      </c>
      <c r="N17" s="514">
        <f t="shared" si="11"/>
        <v>0</v>
      </c>
      <c r="O17" s="514">
        <f t="shared" si="11"/>
        <v>0</v>
      </c>
      <c r="P17" s="514">
        <f t="shared" si="11"/>
        <v>0</v>
      </c>
      <c r="Q17" s="514">
        <f t="shared" si="11"/>
        <v>0</v>
      </c>
      <c r="R17" s="514">
        <f t="shared" si="11"/>
        <v>0</v>
      </c>
      <c r="S17" s="514">
        <f t="shared" si="11"/>
        <v>0</v>
      </c>
      <c r="T17" s="514">
        <f t="shared" si="11"/>
        <v>0</v>
      </c>
      <c r="U17" s="514">
        <f t="shared" si="11"/>
        <v>0</v>
      </c>
      <c r="V17" s="514">
        <f t="shared" si="11"/>
        <v>0</v>
      </c>
      <c r="W17" s="514">
        <f t="shared" si="11"/>
        <v>0</v>
      </c>
      <c r="X17" s="514">
        <f t="shared" si="11"/>
        <v>0</v>
      </c>
      <c r="Y17" s="514">
        <f t="shared" si="11"/>
        <v>0</v>
      </c>
      <c r="Z17" s="514">
        <f t="shared" si="11"/>
        <v>0</v>
      </c>
      <c r="AA17" s="514">
        <f t="shared" si="11"/>
        <v>0</v>
      </c>
      <c r="AB17" s="514">
        <f t="shared" si="11"/>
        <v>0</v>
      </c>
      <c r="AC17" s="514">
        <f t="shared" si="11"/>
        <v>0</v>
      </c>
      <c r="AD17" s="514">
        <f t="shared" si="11"/>
        <v>0</v>
      </c>
      <c r="AE17" s="514">
        <f t="shared" si="11"/>
        <v>0</v>
      </c>
      <c r="AF17" s="514">
        <f t="shared" si="11"/>
        <v>0</v>
      </c>
      <c r="AG17" s="514">
        <f t="shared" si="11"/>
        <v>0</v>
      </c>
      <c r="AH17" s="514">
        <f t="shared" si="11"/>
        <v>0</v>
      </c>
      <c r="AI17" s="514">
        <f t="shared" si="11"/>
        <v>0</v>
      </c>
      <c r="AJ17" s="514">
        <f t="shared" si="11"/>
        <v>0</v>
      </c>
      <c r="AK17" s="514">
        <f t="shared" si="11"/>
        <v>0</v>
      </c>
      <c r="AL17" s="514">
        <f t="shared" si="11"/>
        <v>0</v>
      </c>
      <c r="AM17" s="514">
        <f t="shared" si="11"/>
        <v>0</v>
      </c>
      <c r="AN17" s="514">
        <f t="shared" si="11"/>
        <v>0</v>
      </c>
      <c r="AO17" s="514">
        <f t="shared" si="11"/>
        <v>0</v>
      </c>
      <c r="AP17" s="514">
        <f t="shared" si="11"/>
        <v>0</v>
      </c>
      <c r="AQ17" s="514">
        <f t="shared" si="11"/>
        <v>0</v>
      </c>
      <c r="AR17" s="514">
        <f t="shared" si="11"/>
        <v>0</v>
      </c>
      <c r="AS17" s="514">
        <f t="shared" si="11"/>
        <v>0</v>
      </c>
      <c r="AT17" s="514">
        <f t="shared" si="11"/>
        <v>0</v>
      </c>
      <c r="AU17" s="514">
        <f t="shared" si="11"/>
        <v>0</v>
      </c>
      <c r="AV17" s="514">
        <f t="shared" si="11"/>
        <v>0</v>
      </c>
      <c r="AW17" s="514">
        <f t="shared" si="11"/>
        <v>0</v>
      </c>
      <c r="AX17" s="514">
        <f t="shared" si="11"/>
        <v>0</v>
      </c>
      <c r="AY17" s="514">
        <f t="shared" si="11"/>
        <v>7622.94</v>
      </c>
      <c r="AZ17" s="514">
        <f t="shared" si="11"/>
        <v>7661.6239999999998</v>
      </c>
      <c r="BA17" s="514">
        <f t="shared" si="11"/>
        <v>7412.2720000000008</v>
      </c>
      <c r="BB17" s="514">
        <f t="shared" si="11"/>
        <v>7250.5899999999992</v>
      </c>
      <c r="BC17" s="514">
        <f t="shared" si="11"/>
        <v>6790.04</v>
      </c>
      <c r="BD17" s="514">
        <f t="shared" si="11"/>
        <v>6766.183</v>
      </c>
      <c r="BE17" s="514">
        <f t="shared" si="11"/>
        <v>6749.0433528570848</v>
      </c>
      <c r="BF17" s="514">
        <f t="shared" si="11"/>
        <v>6757.9545089520052</v>
      </c>
      <c r="BG17" s="514">
        <f t="shared" si="11"/>
        <v>6724.1235550023994</v>
      </c>
      <c r="BH17" s="514">
        <f t="shared" si="11"/>
        <v>6662.027000000001</v>
      </c>
      <c r="BI17" s="514">
        <f t="shared" si="11"/>
        <v>6649.9306075200002</v>
      </c>
      <c r="BJ17" s="514">
        <f t="shared" si="11"/>
        <v>6566.1693209299992</v>
      </c>
      <c r="BK17" s="514">
        <f t="shared" si="11"/>
        <v>6657.0001817393668</v>
      </c>
      <c r="BL17" s="514">
        <f t="shared" si="11"/>
        <v>6515.843602259999</v>
      </c>
      <c r="BM17" s="514">
        <f>SUM(BM21,BM24)</f>
        <v>6108.3423565899984</v>
      </c>
      <c r="BN17" s="514">
        <f t="shared" ref="BN17:CE17" si="12">SUM(BN21,BN24)</f>
        <v>5556.0370140352552</v>
      </c>
      <c r="BO17" s="514">
        <f t="shared" si="12"/>
        <v>4935.2797263499997</v>
      </c>
      <c r="BP17" s="514">
        <f t="shared" si="12"/>
        <v>3275.8454461099991</v>
      </c>
      <c r="BQ17" s="514">
        <f>SUM(BQ21,BQ24)</f>
        <v>1186.7982191800002</v>
      </c>
      <c r="BR17" s="514">
        <f t="shared" si="12"/>
        <v>244.52811802000031</v>
      </c>
      <c r="BS17" s="514">
        <f t="shared" si="12"/>
        <v>62.986505620193512</v>
      </c>
      <c r="BT17" s="514">
        <f t="shared" si="12"/>
        <v>15.069286518175856</v>
      </c>
      <c r="BU17" s="514">
        <f t="shared" si="12"/>
        <v>9.0194682002369593</v>
      </c>
      <c r="BV17" s="514">
        <f t="shared" si="12"/>
        <v>0</v>
      </c>
      <c r="BW17" s="514">
        <f t="shared" si="12"/>
        <v>4.8985961261127366</v>
      </c>
      <c r="BX17" s="514">
        <f t="shared" si="12"/>
        <v>4.6984256310168773</v>
      </c>
      <c r="BY17" s="514">
        <f t="shared" si="12"/>
        <v>0</v>
      </c>
      <c r="BZ17" s="514">
        <f t="shared" si="12"/>
        <v>12.018685147337271</v>
      </c>
      <c r="CA17" s="514">
        <f t="shared" si="12"/>
        <v>2.2670046299686537</v>
      </c>
      <c r="CB17" s="514">
        <f>SUM(CB21,CB24)</f>
        <v>1.7144078102438194</v>
      </c>
      <c r="CC17" s="514">
        <f t="shared" si="12"/>
        <v>1.7669693134713469</v>
      </c>
      <c r="CD17" s="514">
        <f t="shared" si="12"/>
        <v>1.7964071681702025</v>
      </c>
      <c r="CE17" s="514">
        <f t="shared" si="12"/>
        <v>1.830290108415626</v>
      </c>
      <c r="CF17" s="515">
        <f>SUM(CF21,CF24)</f>
        <v>1.842316646964113</v>
      </c>
    </row>
    <row r="18" spans="1:92">
      <c r="B18" s="63" t="s">
        <v>645</v>
      </c>
      <c r="C18" s="43"/>
      <c r="D18" s="509">
        <v>0</v>
      </c>
      <c r="E18" s="509">
        <v>0</v>
      </c>
      <c r="F18" s="509">
        <v>0</v>
      </c>
      <c r="G18" s="509">
        <v>0</v>
      </c>
      <c r="H18" s="509">
        <v>0</v>
      </c>
      <c r="I18" s="509">
        <v>0</v>
      </c>
      <c r="J18" s="509">
        <v>0</v>
      </c>
      <c r="K18" s="509">
        <v>0</v>
      </c>
      <c r="L18" s="509">
        <v>0</v>
      </c>
      <c r="M18" s="509">
        <v>0</v>
      </c>
      <c r="N18" s="509">
        <v>0</v>
      </c>
      <c r="O18" s="509">
        <v>0</v>
      </c>
      <c r="P18" s="509">
        <v>0</v>
      </c>
      <c r="Q18" s="509">
        <v>0</v>
      </c>
      <c r="R18" s="509">
        <v>0</v>
      </c>
      <c r="S18" s="509">
        <v>0</v>
      </c>
      <c r="T18" s="509">
        <v>0</v>
      </c>
      <c r="U18" s="509">
        <v>0</v>
      </c>
      <c r="V18" s="509">
        <v>0</v>
      </c>
      <c r="W18" s="509">
        <v>0</v>
      </c>
      <c r="X18" s="509">
        <v>0</v>
      </c>
      <c r="Y18" s="509">
        <v>0</v>
      </c>
      <c r="Z18" s="509">
        <v>0</v>
      </c>
      <c r="AA18" s="509">
        <v>0</v>
      </c>
      <c r="AB18" s="509">
        <v>0</v>
      </c>
      <c r="AC18" s="509">
        <v>0</v>
      </c>
      <c r="AD18" s="509">
        <v>0</v>
      </c>
      <c r="AE18" s="509">
        <v>0</v>
      </c>
      <c r="AF18" s="509">
        <v>0</v>
      </c>
      <c r="AG18" s="509">
        <v>0</v>
      </c>
      <c r="AH18" s="509">
        <v>0</v>
      </c>
      <c r="AI18" s="509">
        <v>0</v>
      </c>
      <c r="AJ18" s="509">
        <v>0</v>
      </c>
      <c r="AK18" s="509">
        <v>0</v>
      </c>
      <c r="AL18" s="509">
        <v>0</v>
      </c>
      <c r="AM18" s="509">
        <v>0</v>
      </c>
      <c r="AN18" s="509">
        <v>0</v>
      </c>
      <c r="AO18" s="509">
        <v>0</v>
      </c>
      <c r="AP18" s="509">
        <v>0</v>
      </c>
      <c r="AQ18" s="509">
        <v>0</v>
      </c>
      <c r="AR18" s="509">
        <v>0</v>
      </c>
      <c r="AS18" s="509">
        <v>0</v>
      </c>
      <c r="AT18" s="509">
        <v>0</v>
      </c>
      <c r="AU18" s="509">
        <v>0</v>
      </c>
      <c r="AV18" s="509">
        <v>0</v>
      </c>
      <c r="AW18" s="509">
        <v>0</v>
      </c>
      <c r="AX18" s="509">
        <v>0</v>
      </c>
      <c r="AY18" s="509">
        <v>278.33999999999997</v>
      </c>
      <c r="AZ18" s="509">
        <v>312.73</v>
      </c>
      <c r="BA18" s="509">
        <v>317.79700000000003</v>
      </c>
      <c r="BB18" s="509">
        <v>282.72800000000001</v>
      </c>
      <c r="BC18" s="509">
        <v>330.15090755271024</v>
      </c>
      <c r="BD18" s="509">
        <v>333.25174293093409</v>
      </c>
      <c r="BE18" s="509">
        <v>333.04137154438575</v>
      </c>
      <c r="BF18" s="509">
        <v>382.88721096740397</v>
      </c>
      <c r="BG18" s="509">
        <v>327.37031524653656</v>
      </c>
      <c r="BH18" s="509">
        <v>304.44139058878591</v>
      </c>
      <c r="BI18" s="509">
        <v>278.06156262040605</v>
      </c>
      <c r="BJ18" s="509">
        <v>289.99861489743967</v>
      </c>
      <c r="BK18" s="509">
        <v>275.18506486688074</v>
      </c>
      <c r="BL18" s="509">
        <v>233.47537700891493</v>
      </c>
      <c r="BM18" s="509">
        <v>25.701808144413643</v>
      </c>
      <c r="BN18" s="509">
        <v>25.203064663515647</v>
      </c>
      <c r="BO18" s="509">
        <v>12.429903442670245</v>
      </c>
      <c r="BP18" s="509">
        <v>4.7759055965311905</v>
      </c>
      <c r="BQ18" s="509">
        <v>3.1683124134191218</v>
      </c>
      <c r="BR18" s="509">
        <v>0.57839741453015014</v>
      </c>
      <c r="BS18" s="509">
        <v>7.8663114070179882E-2</v>
      </c>
      <c r="BT18" s="509">
        <v>1.6086072841076982E-2</v>
      </c>
      <c r="BU18" s="509">
        <v>7.756634753931453E-3</v>
      </c>
      <c r="BV18" s="509">
        <v>0</v>
      </c>
      <c r="BW18" s="509">
        <v>5.7666737826618276E-3</v>
      </c>
      <c r="BX18" s="509">
        <v>5.5310311788598007E-3</v>
      </c>
      <c r="BY18" s="509">
        <v>0</v>
      </c>
      <c r="BZ18" s="509">
        <v>1.4148510054086851E-2</v>
      </c>
      <c r="CA18" s="509">
        <v>2.6687393343421653E-3</v>
      </c>
      <c r="CB18" s="509">
        <v>2.0182171213141116E-3</v>
      </c>
      <c r="CC18" s="509">
        <v>2.0800930210282623E-3</v>
      </c>
      <c r="CD18" s="509">
        <v>2.1147475425563333E-3</v>
      </c>
      <c r="CE18" s="509">
        <v>2.1546348609149985E-3</v>
      </c>
      <c r="CF18" s="511">
        <v>2.168792616067344E-3</v>
      </c>
    </row>
    <row r="19" spans="1:92">
      <c r="B19" s="63" t="s">
        <v>646</v>
      </c>
      <c r="C19" s="43"/>
      <c r="D19" s="509">
        <v>0</v>
      </c>
      <c r="E19" s="509">
        <v>0</v>
      </c>
      <c r="F19" s="509">
        <v>0</v>
      </c>
      <c r="G19" s="509">
        <v>0</v>
      </c>
      <c r="H19" s="509">
        <v>0</v>
      </c>
      <c r="I19" s="509">
        <v>0</v>
      </c>
      <c r="J19" s="509">
        <v>0</v>
      </c>
      <c r="K19" s="509">
        <v>0</v>
      </c>
      <c r="L19" s="509">
        <v>0</v>
      </c>
      <c r="M19" s="509">
        <v>0</v>
      </c>
      <c r="N19" s="509">
        <v>0</v>
      </c>
      <c r="O19" s="509">
        <v>0</v>
      </c>
      <c r="P19" s="509">
        <v>0</v>
      </c>
      <c r="Q19" s="509">
        <v>0</v>
      </c>
      <c r="R19" s="509">
        <v>0</v>
      </c>
      <c r="S19" s="509">
        <v>0</v>
      </c>
      <c r="T19" s="509">
        <v>0</v>
      </c>
      <c r="U19" s="509">
        <v>0</v>
      </c>
      <c r="V19" s="509">
        <v>0</v>
      </c>
      <c r="W19" s="509">
        <v>0</v>
      </c>
      <c r="X19" s="509">
        <v>0</v>
      </c>
      <c r="Y19" s="509">
        <v>0</v>
      </c>
      <c r="Z19" s="509">
        <v>0</v>
      </c>
      <c r="AA19" s="509">
        <v>0</v>
      </c>
      <c r="AB19" s="509">
        <v>0</v>
      </c>
      <c r="AC19" s="509">
        <v>0</v>
      </c>
      <c r="AD19" s="509">
        <v>0</v>
      </c>
      <c r="AE19" s="509">
        <v>0</v>
      </c>
      <c r="AF19" s="509">
        <v>0</v>
      </c>
      <c r="AG19" s="509">
        <v>0</v>
      </c>
      <c r="AH19" s="509">
        <v>0</v>
      </c>
      <c r="AI19" s="509">
        <v>0</v>
      </c>
      <c r="AJ19" s="509">
        <v>0</v>
      </c>
      <c r="AK19" s="509">
        <v>0</v>
      </c>
      <c r="AL19" s="509">
        <v>0</v>
      </c>
      <c r="AM19" s="509">
        <v>0</v>
      </c>
      <c r="AN19" s="509">
        <v>0</v>
      </c>
      <c r="AO19" s="509">
        <v>0</v>
      </c>
      <c r="AP19" s="509">
        <v>0</v>
      </c>
      <c r="AQ19" s="509">
        <v>0</v>
      </c>
      <c r="AR19" s="509">
        <v>0</v>
      </c>
      <c r="AS19" s="509">
        <v>0</v>
      </c>
      <c r="AT19" s="509">
        <v>0</v>
      </c>
      <c r="AU19" s="509">
        <v>0</v>
      </c>
      <c r="AV19" s="509">
        <v>0</v>
      </c>
      <c r="AW19" s="509">
        <v>0</v>
      </c>
      <c r="AX19" s="509">
        <v>0</v>
      </c>
      <c r="AY19" s="509">
        <v>255.893</v>
      </c>
      <c r="AZ19" s="509">
        <v>296.48399999999998</v>
      </c>
      <c r="BA19" s="509">
        <v>316.82499999999999</v>
      </c>
      <c r="BB19" s="509">
        <v>304.512</v>
      </c>
      <c r="BC19" s="509">
        <v>389.09290450278598</v>
      </c>
      <c r="BD19" s="509">
        <v>388.42224478490493</v>
      </c>
      <c r="BE19" s="509">
        <v>403.02054330646723</v>
      </c>
      <c r="BF19" s="509">
        <v>434.43669273899275</v>
      </c>
      <c r="BG19" s="509">
        <v>395.20975548624494</v>
      </c>
      <c r="BH19" s="509">
        <v>385.52086790840985</v>
      </c>
      <c r="BI19" s="509">
        <v>338.42995165229138</v>
      </c>
      <c r="BJ19" s="509">
        <v>343.23821262673005</v>
      </c>
      <c r="BK19" s="509">
        <v>333.42902642687261</v>
      </c>
      <c r="BL19" s="509">
        <v>303.88524745009164</v>
      </c>
      <c r="BM19" s="509">
        <v>89.11510244239652</v>
      </c>
      <c r="BN19" s="509">
        <v>23.972191081960425</v>
      </c>
      <c r="BO19" s="509">
        <v>14.68613337390328</v>
      </c>
      <c r="BP19" s="509">
        <v>6.2138376610834092</v>
      </c>
      <c r="BQ19" s="509">
        <v>1.5341430366137312</v>
      </c>
      <c r="BR19" s="509">
        <v>0.92562324341331403</v>
      </c>
      <c r="BS19" s="509">
        <v>0.11088457245345321</v>
      </c>
      <c r="BT19" s="509">
        <v>2.4473953737035307E-2</v>
      </c>
      <c r="BU19" s="509">
        <v>1.6556657835364592E-2</v>
      </c>
      <c r="BV19" s="509">
        <v>0</v>
      </c>
      <c r="BW19" s="509">
        <v>8.5462980997463196E-3</v>
      </c>
      <c r="BX19" s="509">
        <v>8.1970721832140755E-3</v>
      </c>
      <c r="BY19" s="509">
        <v>0</v>
      </c>
      <c r="BZ19" s="509">
        <v>2.0968306713141337E-2</v>
      </c>
      <c r="CA19" s="509">
        <v>3.9551122122394233E-3</v>
      </c>
      <c r="CB19" s="509">
        <v>2.9910284158298057E-3</v>
      </c>
      <c r="CC19" s="509">
        <v>3.0827294386511538E-3</v>
      </c>
      <c r="CD19" s="509">
        <v>3.1340879657059408E-3</v>
      </c>
      <c r="CE19" s="509">
        <v>3.1932015771118016E-3</v>
      </c>
      <c r="CF19" s="511">
        <v>3.2141835852009279E-3</v>
      </c>
    </row>
    <row r="20" spans="1:92">
      <c r="B20" s="63" t="s">
        <v>647</v>
      </c>
      <c r="C20" s="43"/>
      <c r="D20" s="509">
        <v>0</v>
      </c>
      <c r="E20" s="509">
        <v>0</v>
      </c>
      <c r="F20" s="509">
        <v>0</v>
      </c>
      <c r="G20" s="509">
        <v>0</v>
      </c>
      <c r="H20" s="509">
        <v>0</v>
      </c>
      <c r="I20" s="509">
        <v>0</v>
      </c>
      <c r="J20" s="509">
        <v>0</v>
      </c>
      <c r="K20" s="509">
        <v>0</v>
      </c>
      <c r="L20" s="509">
        <v>0</v>
      </c>
      <c r="M20" s="509">
        <v>0</v>
      </c>
      <c r="N20" s="509">
        <v>0</v>
      </c>
      <c r="O20" s="509">
        <v>0</v>
      </c>
      <c r="P20" s="509">
        <v>0</v>
      </c>
      <c r="Q20" s="509">
        <v>0</v>
      </c>
      <c r="R20" s="509">
        <v>0</v>
      </c>
      <c r="S20" s="509">
        <v>0</v>
      </c>
      <c r="T20" s="509">
        <v>0</v>
      </c>
      <c r="U20" s="509">
        <v>0</v>
      </c>
      <c r="V20" s="509">
        <v>0</v>
      </c>
      <c r="W20" s="509">
        <v>0</v>
      </c>
      <c r="X20" s="509">
        <v>0</v>
      </c>
      <c r="Y20" s="509">
        <v>0</v>
      </c>
      <c r="Z20" s="509">
        <v>0</v>
      </c>
      <c r="AA20" s="509">
        <v>0</v>
      </c>
      <c r="AB20" s="509">
        <v>0</v>
      </c>
      <c r="AC20" s="509">
        <v>0</v>
      </c>
      <c r="AD20" s="509">
        <v>0</v>
      </c>
      <c r="AE20" s="509">
        <v>0</v>
      </c>
      <c r="AF20" s="509">
        <v>0</v>
      </c>
      <c r="AG20" s="509">
        <v>0</v>
      </c>
      <c r="AH20" s="509">
        <v>0</v>
      </c>
      <c r="AI20" s="509">
        <v>0</v>
      </c>
      <c r="AJ20" s="509">
        <v>0</v>
      </c>
      <c r="AK20" s="509">
        <v>0</v>
      </c>
      <c r="AL20" s="509">
        <v>0</v>
      </c>
      <c r="AM20" s="509">
        <v>0</v>
      </c>
      <c r="AN20" s="509">
        <v>0</v>
      </c>
      <c r="AO20" s="509">
        <v>0</v>
      </c>
      <c r="AP20" s="509">
        <v>0</v>
      </c>
      <c r="AQ20" s="509">
        <v>0</v>
      </c>
      <c r="AR20" s="509">
        <v>0</v>
      </c>
      <c r="AS20" s="509">
        <v>0</v>
      </c>
      <c r="AT20" s="509">
        <v>0</v>
      </c>
      <c r="AU20" s="509">
        <v>0</v>
      </c>
      <c r="AV20" s="509">
        <v>0</v>
      </c>
      <c r="AW20" s="509">
        <v>0</v>
      </c>
      <c r="AX20" s="509">
        <v>0</v>
      </c>
      <c r="AY20" s="509">
        <v>5708.9949999999999</v>
      </c>
      <c r="AZ20" s="509">
        <v>5792.4780000000001</v>
      </c>
      <c r="BA20" s="509">
        <v>5715.9560000000001</v>
      </c>
      <c r="BB20" s="509">
        <v>5743.7889999999998</v>
      </c>
      <c r="BC20" s="509">
        <v>5318.2371879445036</v>
      </c>
      <c r="BD20" s="509">
        <v>5349.2100122841612</v>
      </c>
      <c r="BE20" s="509">
        <v>5496.5920851491464</v>
      </c>
      <c r="BF20" s="509">
        <v>5467.9550307962018</v>
      </c>
      <c r="BG20" s="509">
        <v>5553.812341810718</v>
      </c>
      <c r="BH20" s="509">
        <v>5590.5197415028051</v>
      </c>
      <c r="BI20" s="509">
        <v>5720.7396083745025</v>
      </c>
      <c r="BJ20" s="509">
        <v>5649.4461624454298</v>
      </c>
      <c r="BK20" s="509">
        <v>5800.6336650356134</v>
      </c>
      <c r="BL20" s="509">
        <v>5763.5421717209929</v>
      </c>
      <c r="BM20" s="509">
        <v>5815.048541423188</v>
      </c>
      <c r="BN20" s="509">
        <v>5349.4641971087312</v>
      </c>
      <c r="BO20" s="509">
        <v>4781.9556614559224</v>
      </c>
      <c r="BP20" s="509">
        <v>3181.2062019864088</v>
      </c>
      <c r="BQ20" s="509">
        <v>1153.9482224260289</v>
      </c>
      <c r="BR20" s="509">
        <v>237.86477993205682</v>
      </c>
      <c r="BS20" s="509">
        <v>61.737674063476376</v>
      </c>
      <c r="BT20" s="509">
        <v>14.854808293421895</v>
      </c>
      <c r="BU20" s="509">
        <v>8.9041502574107003</v>
      </c>
      <c r="BV20" s="509">
        <v>0</v>
      </c>
      <c r="BW20" s="509">
        <v>4.8097872081175916</v>
      </c>
      <c r="BX20" s="509">
        <v>4.6132456966379261</v>
      </c>
      <c r="BY20" s="509">
        <v>0</v>
      </c>
      <c r="BZ20" s="509">
        <v>11.800792837748901</v>
      </c>
      <c r="CA20" s="509">
        <v>2.2259050530502225</v>
      </c>
      <c r="CB20" s="509">
        <v>1.6833265170099145</v>
      </c>
      <c r="CC20" s="509">
        <v>1.7349351084011404</v>
      </c>
      <c r="CD20" s="509">
        <v>1.7638392705977772</v>
      </c>
      <c r="CE20" s="509">
        <v>1.7971079313263307</v>
      </c>
      <c r="CF20" s="511">
        <v>1.8089164351872826</v>
      </c>
    </row>
    <row r="21" spans="1:92">
      <c r="B21" s="63" t="s">
        <v>648</v>
      </c>
      <c r="C21" s="43"/>
      <c r="D21" s="509">
        <v>0</v>
      </c>
      <c r="E21" s="509">
        <v>0</v>
      </c>
      <c r="F21" s="509">
        <v>0</v>
      </c>
      <c r="G21" s="509">
        <v>0</v>
      </c>
      <c r="H21" s="509">
        <v>0</v>
      </c>
      <c r="I21" s="509">
        <v>0</v>
      </c>
      <c r="J21" s="509">
        <v>0</v>
      </c>
      <c r="K21" s="509">
        <v>0</v>
      </c>
      <c r="L21" s="509">
        <v>0</v>
      </c>
      <c r="M21" s="509">
        <v>0</v>
      </c>
      <c r="N21" s="509">
        <v>0</v>
      </c>
      <c r="O21" s="509">
        <v>0</v>
      </c>
      <c r="P21" s="509">
        <v>0</v>
      </c>
      <c r="Q21" s="509">
        <v>0</v>
      </c>
      <c r="R21" s="509">
        <v>0</v>
      </c>
      <c r="S21" s="509">
        <v>0</v>
      </c>
      <c r="T21" s="509">
        <v>0</v>
      </c>
      <c r="U21" s="509">
        <v>0</v>
      </c>
      <c r="V21" s="509">
        <v>0</v>
      </c>
      <c r="W21" s="509">
        <v>0</v>
      </c>
      <c r="X21" s="509">
        <v>0</v>
      </c>
      <c r="Y21" s="509">
        <v>0</v>
      </c>
      <c r="Z21" s="509">
        <v>0</v>
      </c>
      <c r="AA21" s="509">
        <v>0</v>
      </c>
      <c r="AB21" s="509">
        <v>0</v>
      </c>
      <c r="AC21" s="509">
        <v>0</v>
      </c>
      <c r="AD21" s="509">
        <v>0</v>
      </c>
      <c r="AE21" s="509">
        <v>0</v>
      </c>
      <c r="AF21" s="509">
        <v>0</v>
      </c>
      <c r="AG21" s="509">
        <v>0</v>
      </c>
      <c r="AH21" s="509">
        <v>0</v>
      </c>
      <c r="AI21" s="509">
        <v>0</v>
      </c>
      <c r="AJ21" s="509">
        <v>0</v>
      </c>
      <c r="AK21" s="509">
        <v>0</v>
      </c>
      <c r="AL21" s="509">
        <v>0</v>
      </c>
      <c r="AM21" s="509">
        <v>0</v>
      </c>
      <c r="AN21" s="509">
        <v>0</v>
      </c>
      <c r="AO21" s="509">
        <v>0</v>
      </c>
      <c r="AP21" s="509">
        <v>0</v>
      </c>
      <c r="AQ21" s="509">
        <v>0</v>
      </c>
      <c r="AR21" s="509">
        <v>0</v>
      </c>
      <c r="AS21" s="509">
        <v>0</v>
      </c>
      <c r="AT21" s="509">
        <v>0</v>
      </c>
      <c r="AU21" s="509">
        <v>0</v>
      </c>
      <c r="AV21" s="509">
        <v>0</v>
      </c>
      <c r="AW21" s="509">
        <v>0</v>
      </c>
      <c r="AX21" s="509">
        <v>0</v>
      </c>
      <c r="AY21" s="509">
        <f t="shared" ref="AY21:BO21" si="13">SUM(AY18:AY20)</f>
        <v>6243.2280000000001</v>
      </c>
      <c r="AZ21" s="509">
        <f t="shared" si="13"/>
        <v>6401.692</v>
      </c>
      <c r="BA21" s="509">
        <f t="shared" si="13"/>
        <v>6350.5780000000004</v>
      </c>
      <c r="BB21" s="509">
        <f t="shared" si="13"/>
        <v>6331.0289999999995</v>
      </c>
      <c r="BC21" s="509">
        <f t="shared" si="13"/>
        <v>6037.4809999999998</v>
      </c>
      <c r="BD21" s="509">
        <f t="shared" si="13"/>
        <v>6070.884</v>
      </c>
      <c r="BE21" s="509">
        <f t="shared" si="13"/>
        <v>6232.6539999999995</v>
      </c>
      <c r="BF21" s="509">
        <f t="shared" si="13"/>
        <v>6285.2789345025985</v>
      </c>
      <c r="BG21" s="509">
        <f t="shared" si="13"/>
        <v>6276.3924125434996</v>
      </c>
      <c r="BH21" s="509">
        <f t="shared" si="13"/>
        <v>6280.4820000000009</v>
      </c>
      <c r="BI21" s="509">
        <f t="shared" si="13"/>
        <v>6337.2311226472002</v>
      </c>
      <c r="BJ21" s="509">
        <f t="shared" si="13"/>
        <v>6282.6829899695995</v>
      </c>
      <c r="BK21" s="509">
        <f t="shared" si="13"/>
        <v>6409.2477563293669</v>
      </c>
      <c r="BL21" s="509">
        <f t="shared" si="13"/>
        <v>6300.9027961799993</v>
      </c>
      <c r="BM21" s="509">
        <f t="shared" si="13"/>
        <v>5929.8654520099981</v>
      </c>
      <c r="BN21" s="509">
        <f t="shared" si="13"/>
        <v>5398.6394528542069</v>
      </c>
      <c r="BO21" s="509">
        <f t="shared" si="13"/>
        <v>4809.0716982724962</v>
      </c>
      <c r="BP21" s="509">
        <f t="shared" ref="BP21:CF21" si="14">SUM(BP18:BP20)</f>
        <v>3192.1959452440233</v>
      </c>
      <c r="BQ21" s="509">
        <f t="shared" si="14"/>
        <v>1158.6506778760618</v>
      </c>
      <c r="BR21" s="509">
        <f t="shared" si="14"/>
        <v>239.36880059000029</v>
      </c>
      <c r="BS21" s="509">
        <f t="shared" si="14"/>
        <v>61.927221750000008</v>
      </c>
      <c r="BT21" s="509">
        <f t="shared" si="14"/>
        <v>14.895368320000006</v>
      </c>
      <c r="BU21" s="509">
        <f t="shared" si="14"/>
        <v>8.9284635499999965</v>
      </c>
      <c r="BV21" s="509">
        <f t="shared" si="14"/>
        <v>0</v>
      </c>
      <c r="BW21" s="509">
        <f t="shared" si="14"/>
        <v>4.8241001799999994</v>
      </c>
      <c r="BX21" s="509">
        <f t="shared" si="14"/>
        <v>4.6269738</v>
      </c>
      <c r="BY21" s="509">
        <f t="shared" si="14"/>
        <v>0</v>
      </c>
      <c r="BZ21" s="509">
        <f t="shared" si="14"/>
        <v>11.835909654516129</v>
      </c>
      <c r="CA21" s="509">
        <f t="shared" si="14"/>
        <v>2.232528904596804</v>
      </c>
      <c r="CB21" s="509">
        <f t="shared" si="14"/>
        <v>1.6883357625470585</v>
      </c>
      <c r="CC21" s="509">
        <f t="shared" si="14"/>
        <v>1.7400979308608198</v>
      </c>
      <c r="CD21" s="509">
        <f t="shared" si="14"/>
        <v>1.7690881061060395</v>
      </c>
      <c r="CE21" s="509">
        <f t="shared" si="14"/>
        <v>1.8024557677643576</v>
      </c>
      <c r="CF21" s="511">
        <f t="shared" si="14"/>
        <v>1.8142994113885509</v>
      </c>
    </row>
    <row r="22" spans="1:92">
      <c r="B22" s="339" t="s">
        <v>458</v>
      </c>
      <c r="C22" s="508"/>
      <c r="D22" s="509">
        <v>0</v>
      </c>
      <c r="E22" s="509">
        <v>0</v>
      </c>
      <c r="F22" s="509">
        <v>0</v>
      </c>
      <c r="G22" s="509">
        <v>0</v>
      </c>
      <c r="H22" s="509">
        <v>0</v>
      </c>
      <c r="I22" s="509">
        <v>0</v>
      </c>
      <c r="J22" s="509">
        <v>0</v>
      </c>
      <c r="K22" s="509">
        <v>0</v>
      </c>
      <c r="L22" s="509">
        <v>0</v>
      </c>
      <c r="M22" s="509">
        <v>0</v>
      </c>
      <c r="N22" s="509">
        <v>0</v>
      </c>
      <c r="O22" s="509">
        <v>0</v>
      </c>
      <c r="P22" s="509">
        <v>0</v>
      </c>
      <c r="Q22" s="509">
        <v>0</v>
      </c>
      <c r="R22" s="509">
        <v>0</v>
      </c>
      <c r="S22" s="509">
        <v>0</v>
      </c>
      <c r="T22" s="509">
        <v>0</v>
      </c>
      <c r="U22" s="509">
        <v>0</v>
      </c>
      <c r="V22" s="509">
        <v>0</v>
      </c>
      <c r="W22" s="509">
        <v>0</v>
      </c>
      <c r="X22" s="509">
        <v>0</v>
      </c>
      <c r="Y22" s="509">
        <v>0</v>
      </c>
      <c r="Z22" s="509">
        <v>0</v>
      </c>
      <c r="AA22" s="509">
        <v>0</v>
      </c>
      <c r="AB22" s="509">
        <v>0</v>
      </c>
      <c r="AC22" s="509">
        <v>0</v>
      </c>
      <c r="AD22" s="509">
        <v>0</v>
      </c>
      <c r="AE22" s="509">
        <v>0</v>
      </c>
      <c r="AF22" s="509">
        <v>0</v>
      </c>
      <c r="AG22" s="509">
        <v>0</v>
      </c>
      <c r="AH22" s="509">
        <v>0</v>
      </c>
      <c r="AI22" s="509">
        <v>0</v>
      </c>
      <c r="AJ22" s="509">
        <v>0</v>
      </c>
      <c r="AK22" s="509">
        <v>0</v>
      </c>
      <c r="AL22" s="509">
        <v>0</v>
      </c>
      <c r="AM22" s="509">
        <v>0</v>
      </c>
      <c r="AN22" s="509">
        <v>0</v>
      </c>
      <c r="AO22" s="509">
        <v>0</v>
      </c>
      <c r="AP22" s="509">
        <v>0</v>
      </c>
      <c r="AQ22" s="509">
        <v>0</v>
      </c>
      <c r="AR22" s="509">
        <v>0</v>
      </c>
      <c r="AS22" s="509">
        <v>0</v>
      </c>
      <c r="AT22" s="509">
        <v>0</v>
      </c>
      <c r="AU22" s="509">
        <v>0</v>
      </c>
      <c r="AV22" s="509">
        <v>0</v>
      </c>
      <c r="AW22" s="509">
        <v>0</v>
      </c>
      <c r="AX22" s="509">
        <v>0</v>
      </c>
      <c r="AY22" s="509">
        <v>5326.5479309760121</v>
      </c>
      <c r="AZ22" s="509">
        <v>5634.0700627548977</v>
      </c>
      <c r="BA22" s="509">
        <v>5761.3166007132186</v>
      </c>
      <c r="BB22" s="509">
        <v>5954.2356985493152</v>
      </c>
      <c r="BC22" s="509">
        <v>5897.0027550317054</v>
      </c>
      <c r="BD22" s="509">
        <v>6067.8</v>
      </c>
      <c r="BE22" s="509">
        <v>6232.6540000000005</v>
      </c>
      <c r="BF22" s="509">
        <v>6285.2789345025994</v>
      </c>
      <c r="BG22" s="509">
        <v>6276.3924125434996</v>
      </c>
      <c r="BH22" s="509">
        <v>6280.482</v>
      </c>
      <c r="BI22" s="509">
        <v>6337.2311226471993</v>
      </c>
      <c r="BJ22" s="509">
        <v>6282.6829899695995</v>
      </c>
      <c r="BK22" s="509">
        <v>6409.2477563293669</v>
      </c>
      <c r="BL22" s="509">
        <v>6300.9027961799993</v>
      </c>
      <c r="BM22" s="509">
        <v>5929.8654520099981</v>
      </c>
      <c r="BN22" s="509">
        <v>5398.6394528542078</v>
      </c>
      <c r="BO22" s="509">
        <v>4809.0716982724962</v>
      </c>
      <c r="BP22" s="509">
        <v>3192.1959452440233</v>
      </c>
      <c r="BQ22" s="509">
        <v>1158.650677876062</v>
      </c>
      <c r="BR22" s="509">
        <v>239.36880059000026</v>
      </c>
      <c r="BS22" s="509">
        <v>60.867937879806497</v>
      </c>
      <c r="BT22" s="509">
        <v>14.721450121824157</v>
      </c>
      <c r="BU22" s="509">
        <v>8.8374588997630372</v>
      </c>
      <c r="BV22" s="509">
        <v>0</v>
      </c>
      <c r="BW22" s="509">
        <v>4.7506543911517545</v>
      </c>
      <c r="BX22" s="509">
        <v>4.5565721262476151</v>
      </c>
      <c r="BY22" s="509">
        <v>0</v>
      </c>
      <c r="BZ22" s="509">
        <v>11.653134161694986</v>
      </c>
      <c r="CA22" s="509">
        <v>2.1980531792249538</v>
      </c>
      <c r="CB22" s="509">
        <v>1.6622637148502972</v>
      </c>
      <c r="CC22" s="509">
        <v>1.7132265482502924</v>
      </c>
      <c r="CD22" s="509">
        <v>1.7417690440418763</v>
      </c>
      <c r="CE22" s="509">
        <v>1.7746214271130887</v>
      </c>
      <c r="CF22" s="511">
        <v>1.7862821758129883</v>
      </c>
    </row>
    <row r="23" spans="1:92">
      <c r="B23" s="339" t="s">
        <v>457</v>
      </c>
      <c r="C23" s="508"/>
      <c r="D23" s="509">
        <v>0</v>
      </c>
      <c r="E23" s="509">
        <v>0</v>
      </c>
      <c r="F23" s="509">
        <v>0</v>
      </c>
      <c r="G23" s="509">
        <v>0</v>
      </c>
      <c r="H23" s="509">
        <v>0</v>
      </c>
      <c r="I23" s="509">
        <v>0</v>
      </c>
      <c r="J23" s="509">
        <v>0</v>
      </c>
      <c r="K23" s="509">
        <v>0</v>
      </c>
      <c r="L23" s="509">
        <v>0</v>
      </c>
      <c r="M23" s="509">
        <v>0</v>
      </c>
      <c r="N23" s="509">
        <v>0</v>
      </c>
      <c r="O23" s="509">
        <v>0</v>
      </c>
      <c r="P23" s="509">
        <v>0</v>
      </c>
      <c r="Q23" s="509">
        <v>0</v>
      </c>
      <c r="R23" s="509">
        <v>0</v>
      </c>
      <c r="S23" s="509">
        <v>0</v>
      </c>
      <c r="T23" s="509">
        <v>0</v>
      </c>
      <c r="U23" s="509">
        <v>0</v>
      </c>
      <c r="V23" s="509">
        <v>0</v>
      </c>
      <c r="W23" s="509">
        <v>0</v>
      </c>
      <c r="X23" s="509">
        <v>0</v>
      </c>
      <c r="Y23" s="509">
        <v>0</v>
      </c>
      <c r="Z23" s="509">
        <v>0</v>
      </c>
      <c r="AA23" s="509">
        <v>0</v>
      </c>
      <c r="AB23" s="509">
        <v>0</v>
      </c>
      <c r="AC23" s="509">
        <v>0</v>
      </c>
      <c r="AD23" s="509">
        <v>0</v>
      </c>
      <c r="AE23" s="509">
        <v>0</v>
      </c>
      <c r="AF23" s="509">
        <v>0</v>
      </c>
      <c r="AG23" s="509">
        <v>0</v>
      </c>
      <c r="AH23" s="509">
        <v>0</v>
      </c>
      <c r="AI23" s="509">
        <v>0</v>
      </c>
      <c r="AJ23" s="509">
        <v>0</v>
      </c>
      <c r="AK23" s="509">
        <v>0</v>
      </c>
      <c r="AL23" s="509">
        <v>0</v>
      </c>
      <c r="AM23" s="509">
        <v>0</v>
      </c>
      <c r="AN23" s="509">
        <v>0</v>
      </c>
      <c r="AO23" s="509">
        <v>0</v>
      </c>
      <c r="AP23" s="509">
        <v>0</v>
      </c>
      <c r="AQ23" s="509">
        <v>0</v>
      </c>
      <c r="AR23" s="509">
        <v>0</v>
      </c>
      <c r="AS23" s="509">
        <v>0</v>
      </c>
      <c r="AT23" s="509">
        <v>0</v>
      </c>
      <c r="AU23" s="509">
        <v>0</v>
      </c>
      <c r="AV23" s="509">
        <v>0</v>
      </c>
      <c r="AW23" s="509">
        <v>0</v>
      </c>
      <c r="AX23" s="509">
        <v>0</v>
      </c>
      <c r="AY23" s="509">
        <v>916.68006902398884</v>
      </c>
      <c r="AZ23" s="509">
        <v>767.62193724510246</v>
      </c>
      <c r="BA23" s="509">
        <v>589.26139928678288</v>
      </c>
      <c r="BB23" s="509">
        <v>376.793301450684</v>
      </c>
      <c r="BC23" s="509">
        <v>140.4782449682954</v>
      </c>
      <c r="BD23" s="509">
        <v>3.0840000000000001</v>
      </c>
      <c r="BE23" s="509">
        <v>0</v>
      </c>
      <c r="BF23" s="509">
        <v>0</v>
      </c>
      <c r="BG23" s="509">
        <v>0</v>
      </c>
      <c r="BH23" s="509">
        <v>0</v>
      </c>
      <c r="BI23" s="509">
        <v>0</v>
      </c>
      <c r="BJ23" s="509">
        <v>0</v>
      </c>
      <c r="BK23" s="509">
        <v>0</v>
      </c>
      <c r="BL23" s="509">
        <v>0</v>
      </c>
      <c r="BM23" s="509">
        <v>0</v>
      </c>
      <c r="BN23" s="509">
        <v>0</v>
      </c>
      <c r="BO23" s="509">
        <v>0</v>
      </c>
      <c r="BP23" s="509">
        <v>0</v>
      </c>
      <c r="BQ23" s="509">
        <v>0</v>
      </c>
      <c r="BR23" s="509">
        <v>0</v>
      </c>
      <c r="BS23" s="509">
        <v>0</v>
      </c>
      <c r="BT23" s="509">
        <v>0</v>
      </c>
      <c r="BU23" s="509">
        <v>0</v>
      </c>
      <c r="BV23" s="509">
        <v>0</v>
      </c>
      <c r="BW23" s="509">
        <v>0</v>
      </c>
      <c r="BX23" s="509">
        <v>0</v>
      </c>
      <c r="BY23" s="509">
        <v>0</v>
      </c>
      <c r="BZ23" s="509">
        <v>0</v>
      </c>
      <c r="CA23" s="509">
        <v>0</v>
      </c>
      <c r="CB23" s="509">
        <v>0</v>
      </c>
      <c r="CC23" s="509">
        <v>0</v>
      </c>
      <c r="CD23" s="509">
        <v>0</v>
      </c>
      <c r="CE23" s="509">
        <v>0</v>
      </c>
      <c r="CF23" s="511">
        <v>0</v>
      </c>
    </row>
    <row r="24" spans="1:92" ht="24" customHeight="1">
      <c r="B24" s="63" t="s">
        <v>649</v>
      </c>
      <c r="C24" s="43"/>
      <c r="D24" s="509">
        <v>0</v>
      </c>
      <c r="E24" s="509">
        <v>0</v>
      </c>
      <c r="F24" s="509">
        <v>0</v>
      </c>
      <c r="G24" s="509">
        <v>0</v>
      </c>
      <c r="H24" s="509">
        <v>0</v>
      </c>
      <c r="I24" s="509">
        <v>0</v>
      </c>
      <c r="J24" s="509">
        <v>0</v>
      </c>
      <c r="K24" s="509">
        <v>0</v>
      </c>
      <c r="L24" s="509">
        <v>0</v>
      </c>
      <c r="M24" s="509">
        <v>0</v>
      </c>
      <c r="N24" s="509">
        <v>0</v>
      </c>
      <c r="O24" s="509">
        <v>0</v>
      </c>
      <c r="P24" s="509">
        <v>0</v>
      </c>
      <c r="Q24" s="509">
        <v>0</v>
      </c>
      <c r="R24" s="509">
        <v>0</v>
      </c>
      <c r="S24" s="509">
        <v>0</v>
      </c>
      <c r="T24" s="509">
        <v>0</v>
      </c>
      <c r="U24" s="509">
        <v>0</v>
      </c>
      <c r="V24" s="509">
        <v>0</v>
      </c>
      <c r="W24" s="509">
        <v>0</v>
      </c>
      <c r="X24" s="509">
        <v>0</v>
      </c>
      <c r="Y24" s="509">
        <v>0</v>
      </c>
      <c r="Z24" s="509">
        <v>0</v>
      </c>
      <c r="AA24" s="509">
        <v>0</v>
      </c>
      <c r="AB24" s="509">
        <v>0</v>
      </c>
      <c r="AC24" s="509">
        <v>0</v>
      </c>
      <c r="AD24" s="509">
        <v>0</v>
      </c>
      <c r="AE24" s="509">
        <v>0</v>
      </c>
      <c r="AF24" s="509">
        <v>0</v>
      </c>
      <c r="AG24" s="509">
        <v>0</v>
      </c>
      <c r="AH24" s="509">
        <v>0</v>
      </c>
      <c r="AI24" s="509">
        <v>0</v>
      </c>
      <c r="AJ24" s="509">
        <v>0</v>
      </c>
      <c r="AK24" s="509">
        <v>0</v>
      </c>
      <c r="AL24" s="509">
        <v>0</v>
      </c>
      <c r="AM24" s="509">
        <v>0</v>
      </c>
      <c r="AN24" s="509">
        <v>0</v>
      </c>
      <c r="AO24" s="509">
        <v>0</v>
      </c>
      <c r="AP24" s="509">
        <v>0</v>
      </c>
      <c r="AQ24" s="509">
        <v>0</v>
      </c>
      <c r="AR24" s="509">
        <v>0</v>
      </c>
      <c r="AS24" s="509">
        <v>0</v>
      </c>
      <c r="AT24" s="509">
        <v>0</v>
      </c>
      <c r="AU24" s="509">
        <v>0</v>
      </c>
      <c r="AV24" s="509">
        <v>0</v>
      </c>
      <c r="AW24" s="509">
        <v>0</v>
      </c>
      <c r="AX24" s="509">
        <v>0</v>
      </c>
      <c r="AY24" s="509">
        <f>SUM(AY25:AY26)</f>
        <v>1379.7119999999998</v>
      </c>
      <c r="AZ24" s="509">
        <f t="shared" ref="AZ24:CF24" si="15">SUM(AZ25:AZ26)</f>
        <v>1259.932</v>
      </c>
      <c r="BA24" s="509">
        <f t="shared" si="15"/>
        <v>1061.694</v>
      </c>
      <c r="BB24" s="509">
        <f t="shared" si="15"/>
        <v>919.56100000000004</v>
      </c>
      <c r="BC24" s="509">
        <f t="shared" si="15"/>
        <v>752.55899999999997</v>
      </c>
      <c r="BD24" s="509">
        <f t="shared" si="15"/>
        <v>695.29899999999998</v>
      </c>
      <c r="BE24" s="509">
        <f t="shared" si="15"/>
        <v>516.38935285708476</v>
      </c>
      <c r="BF24" s="509">
        <f t="shared" si="15"/>
        <v>472.67557444940707</v>
      </c>
      <c r="BG24" s="509">
        <f t="shared" si="15"/>
        <v>447.73114245890002</v>
      </c>
      <c r="BH24" s="509">
        <f t="shared" si="15"/>
        <v>381.54500000000002</v>
      </c>
      <c r="BI24" s="509">
        <f t="shared" si="15"/>
        <v>312.69948487280004</v>
      </c>
      <c r="BJ24" s="509">
        <f t="shared" si="15"/>
        <v>283.48633096040004</v>
      </c>
      <c r="BK24" s="509">
        <f t="shared" si="15"/>
        <v>247.75242540999994</v>
      </c>
      <c r="BL24" s="509">
        <f t="shared" si="15"/>
        <v>214.94080607999948</v>
      </c>
      <c r="BM24" s="509">
        <f t="shared" si="15"/>
        <v>178.47690458000002</v>
      </c>
      <c r="BN24" s="509">
        <f t="shared" si="15"/>
        <v>157.3975611810487</v>
      </c>
      <c r="BO24" s="509">
        <f t="shared" si="15"/>
        <v>126.20802807750385</v>
      </c>
      <c r="BP24" s="509">
        <f t="shared" si="15"/>
        <v>83.64950086597598</v>
      </c>
      <c r="BQ24" s="509">
        <f t="shared" si="15"/>
        <v>28.147541303938436</v>
      </c>
      <c r="BR24" s="509">
        <f t="shared" si="15"/>
        <v>5.1593174300000015</v>
      </c>
      <c r="BS24" s="509">
        <f t="shared" si="15"/>
        <v>1.0592838701935048</v>
      </c>
      <c r="BT24" s="509">
        <f t="shared" si="15"/>
        <v>0.17391819817584997</v>
      </c>
      <c r="BU24" s="509">
        <f t="shared" si="15"/>
        <v>9.1004650236962456E-2</v>
      </c>
      <c r="BV24" s="509">
        <f t="shared" si="15"/>
        <v>0</v>
      </c>
      <c r="BW24" s="509">
        <f t="shared" si="15"/>
        <v>7.4495946112737008E-2</v>
      </c>
      <c r="BX24" s="509">
        <f t="shared" si="15"/>
        <v>7.1451831016877021E-2</v>
      </c>
      <c r="BY24" s="509">
        <f t="shared" si="15"/>
        <v>0</v>
      </c>
      <c r="BZ24" s="509">
        <f t="shared" si="15"/>
        <v>0.18277549282114147</v>
      </c>
      <c r="CA24" s="509">
        <f t="shared" si="15"/>
        <v>3.4475725371849827E-2</v>
      </c>
      <c r="CB24" s="509">
        <f t="shared" si="15"/>
        <v>2.607204769676081E-2</v>
      </c>
      <c r="CC24" s="509">
        <f t="shared" si="15"/>
        <v>2.6871382610527132E-2</v>
      </c>
      <c r="CD24" s="509">
        <f t="shared" si="15"/>
        <v>2.7319062064162916E-2</v>
      </c>
      <c r="CE24" s="509">
        <f t="shared" si="15"/>
        <v>2.7834340651268483E-2</v>
      </c>
      <c r="CF24" s="511">
        <f t="shared" si="15"/>
        <v>2.801723557556219E-2</v>
      </c>
      <c r="CH24" s="516"/>
      <c r="CI24" s="516"/>
      <c r="CJ24" s="516"/>
      <c r="CK24" s="516"/>
      <c r="CL24" s="516"/>
      <c r="CM24" s="516"/>
      <c r="CN24" s="516"/>
    </row>
    <row r="25" spans="1:92">
      <c r="B25" s="339" t="s">
        <v>458</v>
      </c>
      <c r="C25" s="43"/>
      <c r="D25" s="509">
        <v>0</v>
      </c>
      <c r="E25" s="509">
        <v>0</v>
      </c>
      <c r="F25" s="509">
        <v>0</v>
      </c>
      <c r="G25" s="509">
        <v>0</v>
      </c>
      <c r="H25" s="509">
        <v>0</v>
      </c>
      <c r="I25" s="509">
        <v>0</v>
      </c>
      <c r="J25" s="509">
        <v>0</v>
      </c>
      <c r="K25" s="509">
        <v>0</v>
      </c>
      <c r="L25" s="509">
        <v>0</v>
      </c>
      <c r="M25" s="509">
        <v>0</v>
      </c>
      <c r="N25" s="509">
        <v>0</v>
      </c>
      <c r="O25" s="509">
        <v>0</v>
      </c>
      <c r="P25" s="509">
        <v>0</v>
      </c>
      <c r="Q25" s="509">
        <v>0</v>
      </c>
      <c r="R25" s="509">
        <v>0</v>
      </c>
      <c r="S25" s="509">
        <v>0</v>
      </c>
      <c r="T25" s="509">
        <v>0</v>
      </c>
      <c r="U25" s="509">
        <v>0</v>
      </c>
      <c r="V25" s="509">
        <v>0</v>
      </c>
      <c r="W25" s="509">
        <v>0</v>
      </c>
      <c r="X25" s="509">
        <v>0</v>
      </c>
      <c r="Y25" s="509">
        <v>0</v>
      </c>
      <c r="Z25" s="509">
        <v>0</v>
      </c>
      <c r="AA25" s="509">
        <v>0</v>
      </c>
      <c r="AB25" s="509">
        <v>0</v>
      </c>
      <c r="AC25" s="509">
        <v>0</v>
      </c>
      <c r="AD25" s="509">
        <v>0</v>
      </c>
      <c r="AE25" s="509">
        <v>0</v>
      </c>
      <c r="AF25" s="509">
        <v>0</v>
      </c>
      <c r="AG25" s="509">
        <v>0</v>
      </c>
      <c r="AH25" s="509">
        <v>0</v>
      </c>
      <c r="AI25" s="509">
        <v>0</v>
      </c>
      <c r="AJ25" s="509">
        <v>0</v>
      </c>
      <c r="AK25" s="509">
        <v>0</v>
      </c>
      <c r="AL25" s="509">
        <v>0</v>
      </c>
      <c r="AM25" s="509">
        <v>0</v>
      </c>
      <c r="AN25" s="509">
        <v>0</v>
      </c>
      <c r="AO25" s="509">
        <v>0</v>
      </c>
      <c r="AP25" s="509">
        <v>0</v>
      </c>
      <c r="AQ25" s="509">
        <v>0</v>
      </c>
      <c r="AR25" s="509">
        <v>0</v>
      </c>
      <c r="AS25" s="509">
        <v>0</v>
      </c>
      <c r="AT25" s="509">
        <v>0</v>
      </c>
      <c r="AU25" s="509">
        <v>0</v>
      </c>
      <c r="AV25" s="509">
        <v>0</v>
      </c>
      <c r="AW25" s="509">
        <v>0</v>
      </c>
      <c r="AX25" s="509">
        <v>0</v>
      </c>
      <c r="AY25" s="509">
        <v>1268.1704446426761</v>
      </c>
      <c r="AZ25" s="509">
        <v>1158.6590688085946</v>
      </c>
      <c r="BA25" s="509">
        <v>983.02751623229062</v>
      </c>
      <c r="BB25" s="509">
        <v>865.6060445406921</v>
      </c>
      <c r="BC25" s="509">
        <v>732.30471410880648</v>
      </c>
      <c r="BD25" s="509">
        <v>695.29899999999998</v>
      </c>
      <c r="BE25" s="509">
        <v>516.38935285708476</v>
      </c>
      <c r="BF25" s="509">
        <v>472.67557444940707</v>
      </c>
      <c r="BG25" s="509">
        <v>447.73114245890002</v>
      </c>
      <c r="BH25" s="509">
        <v>381.54500000000002</v>
      </c>
      <c r="BI25" s="509">
        <v>312.69948487280004</v>
      </c>
      <c r="BJ25" s="509">
        <v>283.48633096040004</v>
      </c>
      <c r="BK25" s="509">
        <v>247.75242540999994</v>
      </c>
      <c r="BL25" s="509">
        <v>214.94080607999948</v>
      </c>
      <c r="BM25" s="509">
        <v>178.47690458000002</v>
      </c>
      <c r="BN25" s="509">
        <v>157.3975611810487</v>
      </c>
      <c r="BO25" s="509">
        <v>126.20802807750385</v>
      </c>
      <c r="BP25" s="509">
        <v>83.64950086597598</v>
      </c>
      <c r="BQ25" s="509">
        <v>28.147541303938436</v>
      </c>
      <c r="BR25" s="509">
        <v>5.1593174300000015</v>
      </c>
      <c r="BS25" s="509">
        <v>1.0592838701935048</v>
      </c>
      <c r="BT25" s="509">
        <v>0.17391819817584997</v>
      </c>
      <c r="BU25" s="509">
        <v>9.1004650236962456E-2</v>
      </c>
      <c r="BV25" s="509">
        <v>0</v>
      </c>
      <c r="BW25" s="509">
        <v>7.4495946112737008E-2</v>
      </c>
      <c r="BX25" s="509">
        <v>7.1451831016877021E-2</v>
      </c>
      <c r="BY25" s="509">
        <v>0</v>
      </c>
      <c r="BZ25" s="509">
        <v>0.18277549282114147</v>
      </c>
      <c r="CA25" s="509">
        <v>3.4475725371849827E-2</v>
      </c>
      <c r="CB25" s="509">
        <v>2.607204769676081E-2</v>
      </c>
      <c r="CC25" s="509">
        <v>2.6871382610527132E-2</v>
      </c>
      <c r="CD25" s="509">
        <v>2.7319062064162916E-2</v>
      </c>
      <c r="CE25" s="509">
        <v>2.7834340651268483E-2</v>
      </c>
      <c r="CF25" s="511">
        <v>2.801723557556219E-2</v>
      </c>
    </row>
    <row r="26" spans="1:92">
      <c r="B26" s="339" t="s">
        <v>457</v>
      </c>
      <c r="C26" s="43"/>
      <c r="D26" s="509">
        <v>0</v>
      </c>
      <c r="E26" s="509">
        <v>0</v>
      </c>
      <c r="F26" s="509">
        <v>0</v>
      </c>
      <c r="G26" s="509">
        <v>0</v>
      </c>
      <c r="H26" s="509">
        <v>0</v>
      </c>
      <c r="I26" s="509">
        <v>0</v>
      </c>
      <c r="J26" s="509">
        <v>0</v>
      </c>
      <c r="K26" s="509">
        <v>0</v>
      </c>
      <c r="L26" s="509">
        <v>0</v>
      </c>
      <c r="M26" s="509">
        <v>0</v>
      </c>
      <c r="N26" s="509">
        <v>0</v>
      </c>
      <c r="O26" s="509">
        <v>0</v>
      </c>
      <c r="P26" s="509">
        <v>0</v>
      </c>
      <c r="Q26" s="509">
        <v>0</v>
      </c>
      <c r="R26" s="509">
        <v>0</v>
      </c>
      <c r="S26" s="509">
        <v>0</v>
      </c>
      <c r="T26" s="509">
        <v>0</v>
      </c>
      <c r="U26" s="509">
        <v>0</v>
      </c>
      <c r="V26" s="509">
        <v>0</v>
      </c>
      <c r="W26" s="509">
        <v>0</v>
      </c>
      <c r="X26" s="509">
        <v>0</v>
      </c>
      <c r="Y26" s="509">
        <v>0</v>
      </c>
      <c r="Z26" s="509">
        <v>0</v>
      </c>
      <c r="AA26" s="509">
        <v>0</v>
      </c>
      <c r="AB26" s="509">
        <v>0</v>
      </c>
      <c r="AC26" s="509">
        <v>0</v>
      </c>
      <c r="AD26" s="509">
        <v>0</v>
      </c>
      <c r="AE26" s="509">
        <v>0</v>
      </c>
      <c r="AF26" s="509">
        <v>0</v>
      </c>
      <c r="AG26" s="509">
        <v>0</v>
      </c>
      <c r="AH26" s="509">
        <v>0</v>
      </c>
      <c r="AI26" s="509">
        <v>0</v>
      </c>
      <c r="AJ26" s="509">
        <v>0</v>
      </c>
      <c r="AK26" s="509">
        <v>0</v>
      </c>
      <c r="AL26" s="509">
        <v>0</v>
      </c>
      <c r="AM26" s="509">
        <v>0</v>
      </c>
      <c r="AN26" s="509">
        <v>0</v>
      </c>
      <c r="AO26" s="509">
        <v>0</v>
      </c>
      <c r="AP26" s="509">
        <v>0</v>
      </c>
      <c r="AQ26" s="509">
        <v>0</v>
      </c>
      <c r="AR26" s="509">
        <v>0</v>
      </c>
      <c r="AS26" s="509">
        <v>0</v>
      </c>
      <c r="AT26" s="509">
        <v>0</v>
      </c>
      <c r="AU26" s="509">
        <v>0</v>
      </c>
      <c r="AV26" s="509">
        <v>0</v>
      </c>
      <c r="AW26" s="509">
        <v>0</v>
      </c>
      <c r="AX26" s="509">
        <v>0</v>
      </c>
      <c r="AY26" s="509">
        <v>111.54155535732374</v>
      </c>
      <c r="AZ26" s="509">
        <v>101.27293119140541</v>
      </c>
      <c r="BA26" s="509">
        <v>78.666483767709352</v>
      </c>
      <c r="BB26" s="509">
        <v>53.954955459307946</v>
      </c>
      <c r="BC26" s="509">
        <v>20.254285891193518</v>
      </c>
      <c r="BD26" s="509">
        <v>0</v>
      </c>
      <c r="BE26" s="509">
        <v>0</v>
      </c>
      <c r="BF26" s="509">
        <v>0</v>
      </c>
      <c r="BG26" s="509">
        <v>0</v>
      </c>
      <c r="BH26" s="509">
        <v>0</v>
      </c>
      <c r="BI26" s="509">
        <v>0</v>
      </c>
      <c r="BJ26" s="509">
        <v>0</v>
      </c>
      <c r="BK26" s="509">
        <v>0</v>
      </c>
      <c r="BL26" s="509">
        <v>0</v>
      </c>
      <c r="BM26" s="509">
        <v>0</v>
      </c>
      <c r="BN26" s="509">
        <v>0</v>
      </c>
      <c r="BO26" s="509">
        <v>0</v>
      </c>
      <c r="BP26" s="509">
        <v>0</v>
      </c>
      <c r="BQ26" s="509">
        <v>0</v>
      </c>
      <c r="BR26" s="509">
        <v>0</v>
      </c>
      <c r="BS26" s="509">
        <v>0</v>
      </c>
      <c r="BT26" s="509">
        <v>0</v>
      </c>
      <c r="BU26" s="509">
        <v>0</v>
      </c>
      <c r="BV26" s="509">
        <v>0</v>
      </c>
      <c r="BW26" s="509">
        <v>0</v>
      </c>
      <c r="BX26" s="509">
        <v>0</v>
      </c>
      <c r="BY26" s="509">
        <v>0</v>
      </c>
      <c r="BZ26" s="509">
        <v>0</v>
      </c>
      <c r="CA26" s="509">
        <v>0</v>
      </c>
      <c r="CB26" s="509">
        <v>0</v>
      </c>
      <c r="CC26" s="509">
        <v>0</v>
      </c>
      <c r="CD26" s="509">
        <v>0</v>
      </c>
      <c r="CE26" s="509">
        <v>0</v>
      </c>
      <c r="CF26" s="511">
        <v>0</v>
      </c>
    </row>
    <row r="27" spans="1:92" s="245" customFormat="1" ht="26.25" customHeight="1">
      <c r="A27" s="460"/>
      <c r="B27" s="109" t="s">
        <v>295</v>
      </c>
      <c r="C27" s="109"/>
      <c r="D27" s="514">
        <f>SUM(D28,D31)</f>
        <v>0</v>
      </c>
      <c r="E27" s="514">
        <f t="shared" ref="E27:BP27" si="16">SUM(E28,E31)</f>
        <v>0</v>
      </c>
      <c r="F27" s="514">
        <f t="shared" si="16"/>
        <v>0</v>
      </c>
      <c r="G27" s="514">
        <f t="shared" si="16"/>
        <v>0</v>
      </c>
      <c r="H27" s="514">
        <f t="shared" si="16"/>
        <v>0</v>
      </c>
      <c r="I27" s="514">
        <f t="shared" si="16"/>
        <v>0</v>
      </c>
      <c r="J27" s="514">
        <f t="shared" si="16"/>
        <v>0</v>
      </c>
      <c r="K27" s="514">
        <f t="shared" si="16"/>
        <v>0</v>
      </c>
      <c r="L27" s="514">
        <f t="shared" si="16"/>
        <v>0</v>
      </c>
      <c r="M27" s="514">
        <f t="shared" si="16"/>
        <v>0</v>
      </c>
      <c r="N27" s="514">
        <f t="shared" si="16"/>
        <v>0</v>
      </c>
      <c r="O27" s="514">
        <f t="shared" si="16"/>
        <v>0</v>
      </c>
      <c r="P27" s="514">
        <f t="shared" si="16"/>
        <v>0</v>
      </c>
      <c r="Q27" s="514">
        <f t="shared" si="16"/>
        <v>0</v>
      </c>
      <c r="R27" s="514">
        <f t="shared" si="16"/>
        <v>0</v>
      </c>
      <c r="S27" s="514">
        <f t="shared" si="16"/>
        <v>0</v>
      </c>
      <c r="T27" s="514">
        <f t="shared" si="16"/>
        <v>0</v>
      </c>
      <c r="U27" s="514">
        <f t="shared" si="16"/>
        <v>0</v>
      </c>
      <c r="V27" s="514">
        <f t="shared" si="16"/>
        <v>0</v>
      </c>
      <c r="W27" s="514">
        <f t="shared" si="16"/>
        <v>0</v>
      </c>
      <c r="X27" s="514">
        <f t="shared" si="16"/>
        <v>0</v>
      </c>
      <c r="Y27" s="514">
        <f t="shared" si="16"/>
        <v>0</v>
      </c>
      <c r="Z27" s="514">
        <f t="shared" si="16"/>
        <v>0</v>
      </c>
      <c r="AA27" s="514">
        <f t="shared" si="16"/>
        <v>91</v>
      </c>
      <c r="AB27" s="514">
        <f t="shared" si="16"/>
        <v>196</v>
      </c>
      <c r="AC27" s="514">
        <f t="shared" si="16"/>
        <v>241.541</v>
      </c>
      <c r="AD27" s="514">
        <f t="shared" si="16"/>
        <v>319.58499999999998</v>
      </c>
      <c r="AE27" s="514">
        <f t="shared" si="16"/>
        <v>448.238</v>
      </c>
      <c r="AF27" s="514">
        <f t="shared" si="16"/>
        <v>562.80799999999999</v>
      </c>
      <c r="AG27" s="514">
        <f t="shared" si="16"/>
        <v>701.21900000000005</v>
      </c>
      <c r="AH27" s="514">
        <f t="shared" si="16"/>
        <v>840</v>
      </c>
      <c r="AI27" s="514">
        <f t="shared" si="16"/>
        <v>995</v>
      </c>
      <c r="AJ27" s="514">
        <f t="shared" si="16"/>
        <v>1150</v>
      </c>
      <c r="AK27" s="514">
        <f t="shared" si="16"/>
        <v>1370</v>
      </c>
      <c r="AL27" s="514">
        <f t="shared" si="16"/>
        <v>1593</v>
      </c>
      <c r="AM27" s="514">
        <f t="shared" si="16"/>
        <v>1872</v>
      </c>
      <c r="AN27" s="514">
        <f t="shared" si="16"/>
        <v>2142</v>
      </c>
      <c r="AO27" s="514">
        <f t="shared" si="16"/>
        <v>2349</v>
      </c>
      <c r="AP27" s="514">
        <f t="shared" si="16"/>
        <v>2673.8379999999997</v>
      </c>
      <c r="AQ27" s="514">
        <f t="shared" si="16"/>
        <v>2968.4050000000002</v>
      </c>
      <c r="AR27" s="514">
        <f t="shared" si="16"/>
        <v>3359.3579999999997</v>
      </c>
      <c r="AS27" s="514">
        <f t="shared" si="16"/>
        <v>3836.6360000000004</v>
      </c>
      <c r="AT27" s="514">
        <f t="shared" si="16"/>
        <v>4431.0190000000002</v>
      </c>
      <c r="AU27" s="514">
        <f t="shared" si="16"/>
        <v>5485.4179999999997</v>
      </c>
      <c r="AV27" s="514">
        <f t="shared" si="16"/>
        <v>6209.601999999999</v>
      </c>
      <c r="AW27" s="514">
        <f t="shared" si="16"/>
        <v>7067.8279999999995</v>
      </c>
      <c r="AX27" s="514">
        <f t="shared" si="16"/>
        <v>7705.1339999999991</v>
      </c>
      <c r="AY27" s="514">
        <f t="shared" si="16"/>
        <v>271</v>
      </c>
      <c r="AZ27" s="514">
        <f t="shared" si="16"/>
        <v>0</v>
      </c>
      <c r="BA27" s="514">
        <f t="shared" si="16"/>
        <v>0</v>
      </c>
      <c r="BB27" s="514">
        <f t="shared" si="16"/>
        <v>0</v>
      </c>
      <c r="BC27" s="514">
        <f t="shared" si="16"/>
        <v>0</v>
      </c>
      <c r="BD27" s="514">
        <f t="shared" si="16"/>
        <v>0</v>
      </c>
      <c r="BE27" s="514">
        <f t="shared" si="16"/>
        <v>0</v>
      </c>
      <c r="BF27" s="514">
        <f t="shared" si="16"/>
        <v>0</v>
      </c>
      <c r="BG27" s="514">
        <f t="shared" si="16"/>
        <v>0</v>
      </c>
      <c r="BH27" s="514">
        <f t="shared" si="16"/>
        <v>0</v>
      </c>
      <c r="BI27" s="514">
        <f t="shared" si="16"/>
        <v>0</v>
      </c>
      <c r="BJ27" s="514">
        <f t="shared" si="16"/>
        <v>0</v>
      </c>
      <c r="BK27" s="514">
        <f t="shared" si="16"/>
        <v>0</v>
      </c>
      <c r="BL27" s="514">
        <f t="shared" si="16"/>
        <v>0</v>
      </c>
      <c r="BM27" s="514">
        <f t="shared" si="16"/>
        <v>0</v>
      </c>
      <c r="BN27" s="514">
        <f t="shared" si="16"/>
        <v>0</v>
      </c>
      <c r="BO27" s="514">
        <f t="shared" si="16"/>
        <v>0</v>
      </c>
      <c r="BP27" s="514">
        <f t="shared" si="16"/>
        <v>0</v>
      </c>
      <c r="BQ27" s="514">
        <f t="shared" ref="BQ27:CF27" si="17">SUM(BQ28,BQ31)</f>
        <v>0</v>
      </c>
      <c r="BR27" s="514">
        <f t="shared" si="17"/>
        <v>0</v>
      </c>
      <c r="BS27" s="514">
        <f t="shared" si="17"/>
        <v>0</v>
      </c>
      <c r="BT27" s="514">
        <f t="shared" si="17"/>
        <v>0</v>
      </c>
      <c r="BU27" s="514">
        <f t="shared" si="17"/>
        <v>0</v>
      </c>
      <c r="BV27" s="514">
        <f t="shared" si="17"/>
        <v>0</v>
      </c>
      <c r="BW27" s="514">
        <f t="shared" si="17"/>
        <v>0</v>
      </c>
      <c r="BX27" s="514">
        <f t="shared" si="17"/>
        <v>0</v>
      </c>
      <c r="BY27" s="514">
        <f t="shared" si="17"/>
        <v>0</v>
      </c>
      <c r="BZ27" s="514">
        <f t="shared" si="17"/>
        <v>0</v>
      </c>
      <c r="CA27" s="514">
        <f t="shared" si="17"/>
        <v>0</v>
      </c>
      <c r="CB27" s="514">
        <f t="shared" si="17"/>
        <v>0</v>
      </c>
      <c r="CC27" s="514">
        <f t="shared" si="17"/>
        <v>0</v>
      </c>
      <c r="CD27" s="514">
        <f t="shared" si="17"/>
        <v>0</v>
      </c>
      <c r="CE27" s="514">
        <f t="shared" si="17"/>
        <v>0</v>
      </c>
      <c r="CF27" s="515">
        <f t="shared" si="17"/>
        <v>0</v>
      </c>
    </row>
    <row r="28" spans="1:92">
      <c r="B28" s="63" t="s">
        <v>650</v>
      </c>
      <c r="C28" s="63"/>
      <c r="D28" s="509">
        <v>0</v>
      </c>
      <c r="E28" s="509">
        <v>0</v>
      </c>
      <c r="F28" s="509">
        <v>0</v>
      </c>
      <c r="G28" s="509">
        <v>0</v>
      </c>
      <c r="H28" s="509">
        <v>0</v>
      </c>
      <c r="I28" s="509">
        <v>0</v>
      </c>
      <c r="J28" s="509">
        <v>0</v>
      </c>
      <c r="K28" s="509">
        <v>0</v>
      </c>
      <c r="L28" s="509">
        <v>0</v>
      </c>
      <c r="M28" s="509">
        <v>0</v>
      </c>
      <c r="N28" s="509">
        <v>0</v>
      </c>
      <c r="O28" s="509">
        <v>0</v>
      </c>
      <c r="P28" s="509">
        <v>0</v>
      </c>
      <c r="Q28" s="509">
        <v>0</v>
      </c>
      <c r="R28" s="509">
        <v>0</v>
      </c>
      <c r="S28" s="509">
        <v>0</v>
      </c>
      <c r="T28" s="509">
        <v>0</v>
      </c>
      <c r="U28" s="509">
        <v>0</v>
      </c>
      <c r="V28" s="509">
        <v>0</v>
      </c>
      <c r="W28" s="509">
        <v>0</v>
      </c>
      <c r="X28" s="509">
        <v>0</v>
      </c>
      <c r="Y28" s="509">
        <v>0</v>
      </c>
      <c r="Z28" s="509">
        <v>0</v>
      </c>
      <c r="AA28" s="509">
        <v>91</v>
      </c>
      <c r="AB28" s="509">
        <v>196</v>
      </c>
      <c r="AC28" s="509">
        <v>241.541</v>
      </c>
      <c r="AD28" s="509">
        <v>319.58499999999998</v>
      </c>
      <c r="AE28" s="509">
        <v>448.238</v>
      </c>
      <c r="AF28" s="509">
        <v>562.80799999999999</v>
      </c>
      <c r="AG28" s="509">
        <v>701.21900000000005</v>
      </c>
      <c r="AH28" s="509">
        <f>SUM(AH29:AH30)</f>
        <v>840</v>
      </c>
      <c r="AI28" s="509">
        <f t="shared" ref="AI28:AY28" si="18">SUM(AI29:AI30)</f>
        <v>992</v>
      </c>
      <c r="AJ28" s="509">
        <f t="shared" si="18"/>
        <v>1140</v>
      </c>
      <c r="AK28" s="509">
        <f t="shared" si="18"/>
        <v>1344</v>
      </c>
      <c r="AL28" s="509">
        <f t="shared" si="18"/>
        <v>1540</v>
      </c>
      <c r="AM28" s="509">
        <f t="shared" si="18"/>
        <v>1805</v>
      </c>
      <c r="AN28" s="509">
        <f t="shared" si="18"/>
        <v>2042</v>
      </c>
      <c r="AO28" s="509">
        <f t="shared" si="18"/>
        <v>2222</v>
      </c>
      <c r="AP28" s="509">
        <f t="shared" si="18"/>
        <v>2480.3919999999998</v>
      </c>
      <c r="AQ28" s="509">
        <f t="shared" si="18"/>
        <v>2707.1950000000002</v>
      </c>
      <c r="AR28" s="509">
        <f t="shared" si="18"/>
        <v>3026.1489999999999</v>
      </c>
      <c r="AS28" s="509">
        <f t="shared" si="18"/>
        <v>3400.9540000000006</v>
      </c>
      <c r="AT28" s="509">
        <f t="shared" si="18"/>
        <v>3859.9520000000002</v>
      </c>
      <c r="AU28" s="509">
        <f t="shared" si="18"/>
        <v>4694.4589999999998</v>
      </c>
      <c r="AV28" s="509">
        <f t="shared" si="18"/>
        <v>5219.8249999999989</v>
      </c>
      <c r="AW28" s="509">
        <f t="shared" si="18"/>
        <v>5832.9319999999998</v>
      </c>
      <c r="AX28" s="509">
        <f t="shared" si="18"/>
        <v>6262.347999999999</v>
      </c>
      <c r="AY28" s="509">
        <f t="shared" si="18"/>
        <v>219.97</v>
      </c>
      <c r="AZ28" s="509">
        <v>0</v>
      </c>
      <c r="BA28" s="509">
        <v>0</v>
      </c>
      <c r="BB28" s="509">
        <v>0</v>
      </c>
      <c r="BC28" s="509">
        <v>0</v>
      </c>
      <c r="BD28" s="509">
        <v>0</v>
      </c>
      <c r="BE28" s="509">
        <v>0</v>
      </c>
      <c r="BF28" s="509">
        <v>0</v>
      </c>
      <c r="BG28" s="509">
        <v>0</v>
      </c>
      <c r="BH28" s="509">
        <v>0</v>
      </c>
      <c r="BI28" s="509">
        <v>0</v>
      </c>
      <c r="BJ28" s="509">
        <v>0</v>
      </c>
      <c r="BK28" s="509">
        <v>0</v>
      </c>
      <c r="BL28" s="509">
        <v>0</v>
      </c>
      <c r="BM28" s="509">
        <v>0</v>
      </c>
      <c r="BN28" s="509">
        <v>0</v>
      </c>
      <c r="BO28" s="509">
        <v>0</v>
      </c>
      <c r="BP28" s="509">
        <v>0</v>
      </c>
      <c r="BQ28" s="509">
        <v>0</v>
      </c>
      <c r="BR28" s="509">
        <v>0</v>
      </c>
      <c r="BS28" s="509">
        <v>0</v>
      </c>
      <c r="BT28" s="509">
        <v>0</v>
      </c>
      <c r="BU28" s="509">
        <v>0</v>
      </c>
      <c r="BV28" s="509">
        <v>0</v>
      </c>
      <c r="BW28" s="509">
        <v>0</v>
      </c>
      <c r="BX28" s="509">
        <v>0</v>
      </c>
      <c r="BY28" s="509">
        <v>0</v>
      </c>
      <c r="BZ28" s="509">
        <v>0</v>
      </c>
      <c r="CA28" s="509">
        <v>0</v>
      </c>
      <c r="CB28" s="509">
        <v>0</v>
      </c>
      <c r="CC28" s="509">
        <v>0</v>
      </c>
      <c r="CD28" s="509">
        <v>0</v>
      </c>
      <c r="CE28" s="509">
        <v>0</v>
      </c>
      <c r="CF28" s="511">
        <v>0</v>
      </c>
    </row>
    <row r="29" spans="1:92">
      <c r="B29" s="339" t="s">
        <v>458</v>
      </c>
      <c r="C29" s="63"/>
      <c r="D29" s="509">
        <v>0</v>
      </c>
      <c r="E29" s="509">
        <v>0</v>
      </c>
      <c r="F29" s="509">
        <v>0</v>
      </c>
      <c r="G29" s="509">
        <v>0</v>
      </c>
      <c r="H29" s="509">
        <v>0</v>
      </c>
      <c r="I29" s="509">
        <v>0</v>
      </c>
      <c r="J29" s="509">
        <v>0</v>
      </c>
      <c r="K29" s="509">
        <v>0</v>
      </c>
      <c r="L29" s="509">
        <v>0</v>
      </c>
      <c r="M29" s="509">
        <v>0</v>
      </c>
      <c r="N29" s="509">
        <v>0</v>
      </c>
      <c r="O29" s="509">
        <v>0</v>
      </c>
      <c r="P29" s="509">
        <v>0</v>
      </c>
      <c r="Q29" s="509">
        <v>0</v>
      </c>
      <c r="R29" s="509">
        <v>0</v>
      </c>
      <c r="S29" s="509">
        <v>0</v>
      </c>
      <c r="T29" s="509">
        <v>0</v>
      </c>
      <c r="U29" s="509">
        <v>0</v>
      </c>
      <c r="V29" s="509">
        <v>0</v>
      </c>
      <c r="W29" s="509">
        <v>0</v>
      </c>
      <c r="X29" s="509">
        <v>0</v>
      </c>
      <c r="Y29" s="509">
        <v>0</v>
      </c>
      <c r="Z29" s="509">
        <v>0</v>
      </c>
      <c r="AA29" s="509">
        <v>0</v>
      </c>
      <c r="AB29" s="509">
        <v>0</v>
      </c>
      <c r="AC29" s="509">
        <v>0</v>
      </c>
      <c r="AD29" s="509">
        <v>0</v>
      </c>
      <c r="AE29" s="509">
        <v>0</v>
      </c>
      <c r="AF29" s="509">
        <v>0</v>
      </c>
      <c r="AG29" s="509">
        <v>0</v>
      </c>
      <c r="AH29" s="509">
        <v>772.81210362020079</v>
      </c>
      <c r="AI29" s="509">
        <v>912.65429379909426</v>
      </c>
      <c r="AJ29" s="509">
        <v>1049.5810005581873</v>
      </c>
      <c r="AK29" s="509">
        <v>1237.2938535808794</v>
      </c>
      <c r="AL29" s="509">
        <v>1415.0885796393793</v>
      </c>
      <c r="AM29" s="509">
        <v>1655.2739886496092</v>
      </c>
      <c r="AN29" s="509">
        <v>1856.8768123129773</v>
      </c>
      <c r="AO29" s="509">
        <v>1989.2295129625934</v>
      </c>
      <c r="AP29" s="509">
        <v>2178.8480527078132</v>
      </c>
      <c r="AQ29" s="509">
        <v>2332.7579787363456</v>
      </c>
      <c r="AR29" s="509">
        <v>2568.7201034171771</v>
      </c>
      <c r="AS29" s="509">
        <v>2839.3256443284918</v>
      </c>
      <c r="AT29" s="509">
        <v>3168.1453738208279</v>
      </c>
      <c r="AU29" s="509">
        <v>3823.4211065045206</v>
      </c>
      <c r="AV29" s="509">
        <v>4244.0094411830742</v>
      </c>
      <c r="AW29" s="509">
        <v>4760.0621334919697</v>
      </c>
      <c r="AX29" s="509">
        <v>5131.4675237746787</v>
      </c>
      <c r="AY29" s="509">
        <v>180.24691556660795</v>
      </c>
      <c r="AZ29" s="509">
        <v>0</v>
      </c>
      <c r="BA29" s="509">
        <v>0</v>
      </c>
      <c r="BB29" s="509">
        <v>0</v>
      </c>
      <c r="BC29" s="509">
        <v>0</v>
      </c>
      <c r="BD29" s="509">
        <v>0</v>
      </c>
      <c r="BE29" s="509">
        <v>0</v>
      </c>
      <c r="BF29" s="509">
        <v>0</v>
      </c>
      <c r="BG29" s="509">
        <v>0</v>
      </c>
      <c r="BH29" s="509">
        <v>0</v>
      </c>
      <c r="BI29" s="509">
        <v>0</v>
      </c>
      <c r="BJ29" s="509">
        <v>0</v>
      </c>
      <c r="BK29" s="509">
        <v>0</v>
      </c>
      <c r="BL29" s="509">
        <v>0</v>
      </c>
      <c r="BM29" s="509">
        <v>0</v>
      </c>
      <c r="BN29" s="509">
        <v>0</v>
      </c>
      <c r="BO29" s="509">
        <v>0</v>
      </c>
      <c r="BP29" s="509">
        <v>0</v>
      </c>
      <c r="BQ29" s="509">
        <v>0</v>
      </c>
      <c r="BR29" s="509">
        <v>0</v>
      </c>
      <c r="BS29" s="509">
        <v>0</v>
      </c>
      <c r="BT29" s="509">
        <v>0</v>
      </c>
      <c r="BU29" s="509">
        <v>0</v>
      </c>
      <c r="BV29" s="509">
        <v>0</v>
      </c>
      <c r="BW29" s="509">
        <v>0</v>
      </c>
      <c r="BX29" s="509">
        <v>0</v>
      </c>
      <c r="BY29" s="509">
        <v>0</v>
      </c>
      <c r="BZ29" s="509">
        <v>0</v>
      </c>
      <c r="CA29" s="509">
        <v>0</v>
      </c>
      <c r="CB29" s="509">
        <v>0</v>
      </c>
      <c r="CC29" s="509">
        <v>0</v>
      </c>
      <c r="CD29" s="509">
        <v>0</v>
      </c>
      <c r="CE29" s="509">
        <v>0</v>
      </c>
      <c r="CF29" s="511">
        <v>0</v>
      </c>
    </row>
    <row r="30" spans="1:92">
      <c r="B30" s="339" t="s">
        <v>457</v>
      </c>
      <c r="C30" s="63"/>
      <c r="D30" s="509">
        <v>0</v>
      </c>
      <c r="E30" s="509">
        <v>0</v>
      </c>
      <c r="F30" s="509">
        <v>0</v>
      </c>
      <c r="G30" s="509">
        <v>0</v>
      </c>
      <c r="H30" s="509">
        <v>0</v>
      </c>
      <c r="I30" s="509">
        <v>0</v>
      </c>
      <c r="J30" s="509">
        <v>0</v>
      </c>
      <c r="K30" s="509">
        <v>0</v>
      </c>
      <c r="L30" s="509">
        <v>0</v>
      </c>
      <c r="M30" s="509">
        <v>0</v>
      </c>
      <c r="N30" s="509">
        <v>0</v>
      </c>
      <c r="O30" s="509">
        <v>0</v>
      </c>
      <c r="P30" s="509">
        <v>0</v>
      </c>
      <c r="Q30" s="509">
        <v>0</v>
      </c>
      <c r="R30" s="509">
        <v>0</v>
      </c>
      <c r="S30" s="509">
        <v>0</v>
      </c>
      <c r="T30" s="509">
        <v>0</v>
      </c>
      <c r="U30" s="509">
        <v>0</v>
      </c>
      <c r="V30" s="509">
        <v>0</v>
      </c>
      <c r="W30" s="509">
        <v>0</v>
      </c>
      <c r="X30" s="509">
        <v>0</v>
      </c>
      <c r="Y30" s="509">
        <v>0</v>
      </c>
      <c r="Z30" s="509">
        <v>0</v>
      </c>
      <c r="AA30" s="509">
        <v>0</v>
      </c>
      <c r="AB30" s="509">
        <v>0</v>
      </c>
      <c r="AC30" s="509">
        <v>0</v>
      </c>
      <c r="AD30" s="509">
        <v>0</v>
      </c>
      <c r="AE30" s="509">
        <v>0</v>
      </c>
      <c r="AF30" s="509">
        <v>0</v>
      </c>
      <c r="AG30" s="509">
        <v>0</v>
      </c>
      <c r="AH30" s="509">
        <v>67.18789637979917</v>
      </c>
      <c r="AI30" s="509">
        <v>79.345706200905695</v>
      </c>
      <c r="AJ30" s="509">
        <v>90.418999441812772</v>
      </c>
      <c r="AK30" s="509">
        <v>106.7061464191205</v>
      </c>
      <c r="AL30" s="509">
        <v>124.91142036062074</v>
      </c>
      <c r="AM30" s="509">
        <v>149.72601135039079</v>
      </c>
      <c r="AN30" s="509">
        <v>185.12318768702264</v>
      </c>
      <c r="AO30" s="509">
        <v>232.77048703740655</v>
      </c>
      <c r="AP30" s="509">
        <v>301.54394729218672</v>
      </c>
      <c r="AQ30" s="509">
        <v>374.43702126365451</v>
      </c>
      <c r="AR30" s="509">
        <v>457.42889658282257</v>
      </c>
      <c r="AS30" s="509">
        <v>561.62835567150864</v>
      </c>
      <c r="AT30" s="509">
        <v>691.80662617917244</v>
      </c>
      <c r="AU30" s="509">
        <v>871.03789349547901</v>
      </c>
      <c r="AV30" s="509">
        <v>975.8155588169252</v>
      </c>
      <c r="AW30" s="509">
        <v>1072.8698665080299</v>
      </c>
      <c r="AX30" s="509">
        <v>1130.8804762253205</v>
      </c>
      <c r="AY30" s="509">
        <v>39.723084433392039</v>
      </c>
      <c r="AZ30" s="509">
        <v>0</v>
      </c>
      <c r="BA30" s="509">
        <v>0</v>
      </c>
      <c r="BB30" s="509">
        <v>0</v>
      </c>
      <c r="BC30" s="509">
        <v>0</v>
      </c>
      <c r="BD30" s="509">
        <v>0</v>
      </c>
      <c r="BE30" s="509">
        <v>0</v>
      </c>
      <c r="BF30" s="509">
        <v>0</v>
      </c>
      <c r="BG30" s="509">
        <v>0</v>
      </c>
      <c r="BH30" s="509">
        <v>0</v>
      </c>
      <c r="BI30" s="509">
        <v>0</v>
      </c>
      <c r="BJ30" s="509">
        <v>0</v>
      </c>
      <c r="BK30" s="509">
        <v>0</v>
      </c>
      <c r="BL30" s="509">
        <v>0</v>
      </c>
      <c r="BM30" s="509">
        <v>0</v>
      </c>
      <c r="BN30" s="509">
        <v>0</v>
      </c>
      <c r="BO30" s="509">
        <v>0</v>
      </c>
      <c r="BP30" s="509">
        <v>0</v>
      </c>
      <c r="BQ30" s="509">
        <v>0</v>
      </c>
      <c r="BR30" s="509">
        <v>0</v>
      </c>
      <c r="BS30" s="509">
        <v>0</v>
      </c>
      <c r="BT30" s="509">
        <v>0</v>
      </c>
      <c r="BU30" s="509">
        <v>0</v>
      </c>
      <c r="BV30" s="509">
        <v>0</v>
      </c>
      <c r="BW30" s="509">
        <v>0</v>
      </c>
      <c r="BX30" s="509">
        <v>0</v>
      </c>
      <c r="BY30" s="509">
        <v>0</v>
      </c>
      <c r="BZ30" s="509">
        <v>0</v>
      </c>
      <c r="CA30" s="509">
        <v>0</v>
      </c>
      <c r="CB30" s="509">
        <v>0</v>
      </c>
      <c r="CC30" s="509">
        <v>0</v>
      </c>
      <c r="CD30" s="509">
        <v>0</v>
      </c>
      <c r="CE30" s="509">
        <v>0</v>
      </c>
      <c r="CF30" s="511">
        <v>0</v>
      </c>
    </row>
    <row r="31" spans="1:92" ht="24" customHeight="1">
      <c r="A31" s="421"/>
      <c r="B31" s="63" t="s">
        <v>651</v>
      </c>
      <c r="C31" s="63"/>
      <c r="D31" s="509">
        <v>0</v>
      </c>
      <c r="E31" s="509">
        <v>0</v>
      </c>
      <c r="F31" s="509">
        <v>0</v>
      </c>
      <c r="G31" s="509">
        <v>0</v>
      </c>
      <c r="H31" s="509">
        <v>0</v>
      </c>
      <c r="I31" s="509">
        <v>0</v>
      </c>
      <c r="J31" s="509">
        <v>0</v>
      </c>
      <c r="K31" s="509">
        <v>0</v>
      </c>
      <c r="L31" s="509">
        <v>0</v>
      </c>
      <c r="M31" s="509">
        <v>0</v>
      </c>
      <c r="N31" s="509">
        <v>0</v>
      </c>
      <c r="O31" s="509">
        <v>0</v>
      </c>
      <c r="P31" s="509">
        <v>0</v>
      </c>
      <c r="Q31" s="509">
        <v>0</v>
      </c>
      <c r="R31" s="509">
        <v>0</v>
      </c>
      <c r="S31" s="509">
        <v>0</v>
      </c>
      <c r="T31" s="509">
        <v>0</v>
      </c>
      <c r="U31" s="509">
        <v>0</v>
      </c>
      <c r="V31" s="509">
        <v>0</v>
      </c>
      <c r="W31" s="509">
        <v>0</v>
      </c>
      <c r="X31" s="509">
        <v>0</v>
      </c>
      <c r="Y31" s="509">
        <v>0</v>
      </c>
      <c r="Z31" s="509">
        <v>0</v>
      </c>
      <c r="AA31" s="509">
        <v>0</v>
      </c>
      <c r="AB31" s="509">
        <v>0</v>
      </c>
      <c r="AC31" s="509">
        <v>0</v>
      </c>
      <c r="AD31" s="509">
        <v>0</v>
      </c>
      <c r="AE31" s="509">
        <v>0</v>
      </c>
      <c r="AF31" s="509">
        <v>0</v>
      </c>
      <c r="AG31" s="509">
        <v>0</v>
      </c>
      <c r="AH31" s="509">
        <f>SUM(AH32:AH33)</f>
        <v>0</v>
      </c>
      <c r="AI31" s="509">
        <f t="shared" ref="AI31:AY31" si="19">SUM(AI32:AI33)</f>
        <v>3</v>
      </c>
      <c r="AJ31" s="509">
        <f t="shared" si="19"/>
        <v>10</v>
      </c>
      <c r="AK31" s="509">
        <f t="shared" si="19"/>
        <v>26</v>
      </c>
      <c r="AL31" s="509">
        <f t="shared" si="19"/>
        <v>53</v>
      </c>
      <c r="AM31" s="509">
        <f t="shared" si="19"/>
        <v>67</v>
      </c>
      <c r="AN31" s="509">
        <f t="shared" si="19"/>
        <v>100</v>
      </c>
      <c r="AO31" s="509">
        <f t="shared" si="19"/>
        <v>127</v>
      </c>
      <c r="AP31" s="509">
        <f t="shared" si="19"/>
        <v>193.446</v>
      </c>
      <c r="AQ31" s="509">
        <f t="shared" si="19"/>
        <v>261.20999999999998</v>
      </c>
      <c r="AR31" s="509">
        <f t="shared" si="19"/>
        <v>333.20899999999995</v>
      </c>
      <c r="AS31" s="509">
        <f t="shared" si="19"/>
        <v>435.68200000000002</v>
      </c>
      <c r="AT31" s="509">
        <f t="shared" si="19"/>
        <v>571.06700000000001</v>
      </c>
      <c r="AU31" s="509">
        <f t="shared" si="19"/>
        <v>790.95899999999995</v>
      </c>
      <c r="AV31" s="509">
        <f t="shared" si="19"/>
        <v>989.77700000000004</v>
      </c>
      <c r="AW31" s="509">
        <f t="shared" si="19"/>
        <v>1234.896</v>
      </c>
      <c r="AX31" s="509">
        <f t="shared" si="19"/>
        <v>1442.7860000000001</v>
      </c>
      <c r="AY31" s="509">
        <f t="shared" si="19"/>
        <v>51.029999999999994</v>
      </c>
      <c r="AZ31" s="509">
        <v>0</v>
      </c>
      <c r="BA31" s="509">
        <v>0</v>
      </c>
      <c r="BB31" s="509">
        <v>0</v>
      </c>
      <c r="BC31" s="509">
        <v>0</v>
      </c>
      <c r="BD31" s="509">
        <v>0</v>
      </c>
      <c r="BE31" s="509">
        <v>0</v>
      </c>
      <c r="BF31" s="509">
        <v>0</v>
      </c>
      <c r="BG31" s="509">
        <v>0</v>
      </c>
      <c r="BH31" s="509">
        <v>0</v>
      </c>
      <c r="BI31" s="509">
        <v>0</v>
      </c>
      <c r="BJ31" s="509">
        <v>0</v>
      </c>
      <c r="BK31" s="509">
        <v>0</v>
      </c>
      <c r="BL31" s="509">
        <v>0</v>
      </c>
      <c r="BM31" s="509">
        <v>0</v>
      </c>
      <c r="BN31" s="509">
        <v>0</v>
      </c>
      <c r="BO31" s="509">
        <v>0</v>
      </c>
      <c r="BP31" s="509">
        <v>0</v>
      </c>
      <c r="BQ31" s="509">
        <v>0</v>
      </c>
      <c r="BR31" s="509">
        <v>0</v>
      </c>
      <c r="BS31" s="509">
        <v>0</v>
      </c>
      <c r="BT31" s="509">
        <v>0</v>
      </c>
      <c r="BU31" s="509">
        <v>0</v>
      </c>
      <c r="BV31" s="509">
        <v>0</v>
      </c>
      <c r="BW31" s="509">
        <v>0</v>
      </c>
      <c r="BX31" s="509">
        <v>0</v>
      </c>
      <c r="BY31" s="509">
        <v>0</v>
      </c>
      <c r="BZ31" s="509">
        <v>0</v>
      </c>
      <c r="CA31" s="509">
        <v>0</v>
      </c>
      <c r="CB31" s="509">
        <v>0</v>
      </c>
      <c r="CC31" s="509">
        <v>0</v>
      </c>
      <c r="CD31" s="509">
        <v>0</v>
      </c>
      <c r="CE31" s="509">
        <v>0</v>
      </c>
      <c r="CF31" s="511">
        <v>0</v>
      </c>
    </row>
    <row r="32" spans="1:92">
      <c r="A32" s="421"/>
      <c r="B32" s="339" t="s">
        <v>458</v>
      </c>
      <c r="C32" s="63"/>
      <c r="D32" s="509">
        <v>0</v>
      </c>
      <c r="E32" s="509">
        <v>0</v>
      </c>
      <c r="F32" s="509">
        <v>0</v>
      </c>
      <c r="G32" s="509">
        <v>0</v>
      </c>
      <c r="H32" s="509">
        <v>0</v>
      </c>
      <c r="I32" s="509">
        <v>0</v>
      </c>
      <c r="J32" s="509">
        <v>0</v>
      </c>
      <c r="K32" s="509">
        <v>0</v>
      </c>
      <c r="L32" s="509">
        <v>0</v>
      </c>
      <c r="M32" s="509">
        <v>0</v>
      </c>
      <c r="N32" s="509">
        <v>0</v>
      </c>
      <c r="O32" s="509">
        <v>0</v>
      </c>
      <c r="P32" s="509">
        <v>0</v>
      </c>
      <c r="Q32" s="509">
        <v>0</v>
      </c>
      <c r="R32" s="509">
        <v>0</v>
      </c>
      <c r="S32" s="509">
        <v>0</v>
      </c>
      <c r="T32" s="509">
        <v>0</v>
      </c>
      <c r="U32" s="509">
        <v>0</v>
      </c>
      <c r="V32" s="509">
        <v>0</v>
      </c>
      <c r="W32" s="509">
        <v>0</v>
      </c>
      <c r="X32" s="509">
        <v>0</v>
      </c>
      <c r="Y32" s="509">
        <v>0</v>
      </c>
      <c r="Z32" s="509">
        <v>0</v>
      </c>
      <c r="AA32" s="509">
        <v>0</v>
      </c>
      <c r="AB32" s="509">
        <v>0</v>
      </c>
      <c r="AC32" s="509">
        <v>0</v>
      </c>
      <c r="AD32" s="509">
        <v>0</v>
      </c>
      <c r="AE32" s="509">
        <v>0</v>
      </c>
      <c r="AF32" s="509">
        <v>0</v>
      </c>
      <c r="AG32" s="509">
        <v>0</v>
      </c>
      <c r="AH32" s="509">
        <v>0</v>
      </c>
      <c r="AI32" s="509">
        <v>2.8974368625987705</v>
      </c>
      <c r="AJ32" s="509">
        <v>9.6609895148372367</v>
      </c>
      <c r="AK32" s="509">
        <v>25.117688783350097</v>
      </c>
      <c r="AL32" s="509">
        <v>51.162549786587917</v>
      </c>
      <c r="AM32" s="509">
        <v>64.624510381642168</v>
      </c>
      <c r="AN32" s="509">
        <v>96.125074410163435</v>
      </c>
      <c r="AO32" s="509">
        <v>121.31348922174391</v>
      </c>
      <c r="AP32" s="509">
        <v>183.4891118201582</v>
      </c>
      <c r="AQ32" s="509">
        <v>245.98525168976292</v>
      </c>
      <c r="AR32" s="509">
        <v>311.65002502751975</v>
      </c>
      <c r="AS32" s="509">
        <v>404.55730617143536</v>
      </c>
      <c r="AT32" s="509">
        <v>526.74289399371503</v>
      </c>
      <c r="AU32" s="509">
        <v>727.27916232282041</v>
      </c>
      <c r="AV32" s="509">
        <v>911.30117816056713</v>
      </c>
      <c r="AW32" s="509">
        <v>1137.0936137204967</v>
      </c>
      <c r="AX32" s="509">
        <v>1326.7305100097926</v>
      </c>
      <c r="AY32" s="509">
        <v>46.925225172547911</v>
      </c>
      <c r="AZ32" s="509">
        <v>0</v>
      </c>
      <c r="BA32" s="509">
        <v>0</v>
      </c>
      <c r="BB32" s="509">
        <v>0</v>
      </c>
      <c r="BC32" s="509">
        <v>0</v>
      </c>
      <c r="BD32" s="509">
        <v>0</v>
      </c>
      <c r="BE32" s="509">
        <v>0</v>
      </c>
      <c r="BF32" s="509">
        <v>0</v>
      </c>
      <c r="BG32" s="509">
        <v>0</v>
      </c>
      <c r="BH32" s="509">
        <v>0</v>
      </c>
      <c r="BI32" s="509">
        <v>0</v>
      </c>
      <c r="BJ32" s="509">
        <v>0</v>
      </c>
      <c r="BK32" s="509">
        <v>0</v>
      </c>
      <c r="BL32" s="509">
        <v>0</v>
      </c>
      <c r="BM32" s="509">
        <v>0</v>
      </c>
      <c r="BN32" s="509">
        <v>0</v>
      </c>
      <c r="BO32" s="509">
        <v>0</v>
      </c>
      <c r="BP32" s="509">
        <v>0</v>
      </c>
      <c r="BQ32" s="509">
        <v>0</v>
      </c>
      <c r="BR32" s="509">
        <v>0</v>
      </c>
      <c r="BS32" s="509">
        <v>0</v>
      </c>
      <c r="BT32" s="509">
        <v>0</v>
      </c>
      <c r="BU32" s="509">
        <v>0</v>
      </c>
      <c r="BV32" s="509">
        <v>0</v>
      </c>
      <c r="BW32" s="509">
        <v>0</v>
      </c>
      <c r="BX32" s="509">
        <v>0</v>
      </c>
      <c r="BY32" s="509">
        <v>0</v>
      </c>
      <c r="BZ32" s="509">
        <v>0</v>
      </c>
      <c r="CA32" s="509">
        <v>0</v>
      </c>
      <c r="CB32" s="509">
        <v>0</v>
      </c>
      <c r="CC32" s="509">
        <v>0</v>
      </c>
      <c r="CD32" s="509">
        <v>0</v>
      </c>
      <c r="CE32" s="509">
        <v>0</v>
      </c>
      <c r="CF32" s="511">
        <v>0</v>
      </c>
    </row>
    <row r="33" spans="1:84">
      <c r="A33" s="421"/>
      <c r="B33" s="339" t="s">
        <v>457</v>
      </c>
      <c r="C33" s="63"/>
      <c r="D33" s="509">
        <v>0</v>
      </c>
      <c r="E33" s="509">
        <v>0</v>
      </c>
      <c r="F33" s="509">
        <v>0</v>
      </c>
      <c r="G33" s="509">
        <v>0</v>
      </c>
      <c r="H33" s="509">
        <v>0</v>
      </c>
      <c r="I33" s="509">
        <v>0</v>
      </c>
      <c r="J33" s="509">
        <v>0</v>
      </c>
      <c r="K33" s="509">
        <v>0</v>
      </c>
      <c r="L33" s="509">
        <v>0</v>
      </c>
      <c r="M33" s="509">
        <v>0</v>
      </c>
      <c r="N33" s="509">
        <v>0</v>
      </c>
      <c r="O33" s="509">
        <v>0</v>
      </c>
      <c r="P33" s="509">
        <v>0</v>
      </c>
      <c r="Q33" s="509">
        <v>0</v>
      </c>
      <c r="R33" s="509">
        <v>0</v>
      </c>
      <c r="S33" s="509">
        <v>0</v>
      </c>
      <c r="T33" s="509">
        <v>0</v>
      </c>
      <c r="U33" s="509">
        <v>0</v>
      </c>
      <c r="V33" s="509">
        <v>0</v>
      </c>
      <c r="W33" s="509">
        <v>0</v>
      </c>
      <c r="X33" s="509">
        <v>0</v>
      </c>
      <c r="Y33" s="509">
        <v>0</v>
      </c>
      <c r="Z33" s="509">
        <v>0</v>
      </c>
      <c r="AA33" s="509">
        <v>0</v>
      </c>
      <c r="AB33" s="509">
        <v>0</v>
      </c>
      <c r="AC33" s="509">
        <v>0</v>
      </c>
      <c r="AD33" s="509">
        <v>0</v>
      </c>
      <c r="AE33" s="509">
        <v>0</v>
      </c>
      <c r="AF33" s="509">
        <v>0</v>
      </c>
      <c r="AG33" s="509">
        <v>0</v>
      </c>
      <c r="AH33" s="509">
        <v>0</v>
      </c>
      <c r="AI33" s="509">
        <v>0.10256313740122944</v>
      </c>
      <c r="AJ33" s="509">
        <v>0.339010485162763</v>
      </c>
      <c r="AK33" s="509">
        <v>0.88231121664990164</v>
      </c>
      <c r="AL33" s="509">
        <v>1.8374502134120854</v>
      </c>
      <c r="AM33" s="509">
        <v>2.3754896183578387</v>
      </c>
      <c r="AN33" s="509">
        <v>3.874925589836558</v>
      </c>
      <c r="AO33" s="509">
        <v>5.6865107782560864</v>
      </c>
      <c r="AP33" s="509">
        <v>9.9568881798417888</v>
      </c>
      <c r="AQ33" s="509">
        <v>15.224748310237054</v>
      </c>
      <c r="AR33" s="509">
        <v>21.558974972480229</v>
      </c>
      <c r="AS33" s="509">
        <v>31.124693828564666</v>
      </c>
      <c r="AT33" s="509">
        <v>44.324106006285028</v>
      </c>
      <c r="AU33" s="509">
        <v>63.679837677179577</v>
      </c>
      <c r="AV33" s="509">
        <v>78.475821839432896</v>
      </c>
      <c r="AW33" s="509">
        <v>97.802386279503267</v>
      </c>
      <c r="AX33" s="509">
        <v>116.05548999020743</v>
      </c>
      <c r="AY33" s="509">
        <v>4.1047748274520854</v>
      </c>
      <c r="AZ33" s="509">
        <v>0</v>
      </c>
      <c r="BA33" s="509">
        <v>0</v>
      </c>
      <c r="BB33" s="509">
        <v>0</v>
      </c>
      <c r="BC33" s="509">
        <v>0</v>
      </c>
      <c r="BD33" s="509">
        <v>0</v>
      </c>
      <c r="BE33" s="509">
        <v>0</v>
      </c>
      <c r="BF33" s="509">
        <v>0</v>
      </c>
      <c r="BG33" s="509">
        <v>0</v>
      </c>
      <c r="BH33" s="509">
        <v>0</v>
      </c>
      <c r="BI33" s="509">
        <v>0</v>
      </c>
      <c r="BJ33" s="509">
        <v>0</v>
      </c>
      <c r="BK33" s="509">
        <v>0</v>
      </c>
      <c r="BL33" s="509">
        <v>0</v>
      </c>
      <c r="BM33" s="509">
        <v>0</v>
      </c>
      <c r="BN33" s="509">
        <v>0</v>
      </c>
      <c r="BO33" s="509">
        <v>0</v>
      </c>
      <c r="BP33" s="509">
        <v>0</v>
      </c>
      <c r="BQ33" s="509">
        <v>0</v>
      </c>
      <c r="BR33" s="509">
        <v>0</v>
      </c>
      <c r="BS33" s="509">
        <v>0</v>
      </c>
      <c r="BT33" s="509">
        <v>0</v>
      </c>
      <c r="BU33" s="509">
        <v>0</v>
      </c>
      <c r="BV33" s="509">
        <v>0</v>
      </c>
      <c r="BW33" s="509">
        <v>0</v>
      </c>
      <c r="BX33" s="509">
        <v>0</v>
      </c>
      <c r="BY33" s="509">
        <v>0</v>
      </c>
      <c r="BZ33" s="509">
        <v>0</v>
      </c>
      <c r="CA33" s="509">
        <v>0</v>
      </c>
      <c r="CB33" s="509">
        <v>0</v>
      </c>
      <c r="CC33" s="509">
        <v>0</v>
      </c>
      <c r="CD33" s="509">
        <v>0</v>
      </c>
      <c r="CE33" s="509">
        <v>0</v>
      </c>
      <c r="CF33" s="511">
        <v>0</v>
      </c>
    </row>
    <row r="34" spans="1:84" s="245" customFormat="1" ht="26.25" customHeight="1">
      <c r="B34" s="69" t="s">
        <v>314</v>
      </c>
      <c r="C34" s="233"/>
      <c r="D34" s="514">
        <v>43.5</v>
      </c>
      <c r="E34" s="514">
        <v>65.5</v>
      </c>
      <c r="F34" s="514">
        <v>68.599999999999994</v>
      </c>
      <c r="G34" s="514">
        <v>63.3</v>
      </c>
      <c r="H34" s="514">
        <v>79.2</v>
      </c>
      <c r="I34" s="514">
        <v>84.9</v>
      </c>
      <c r="J34" s="514">
        <v>84.5</v>
      </c>
      <c r="K34" s="514">
        <v>99.6</v>
      </c>
      <c r="L34" s="514">
        <v>96.7</v>
      </c>
      <c r="M34" s="514">
        <v>111.4</v>
      </c>
      <c r="N34" s="514">
        <v>133.5</v>
      </c>
      <c r="O34" s="514">
        <v>130.6</v>
      </c>
      <c r="P34" s="514">
        <v>135</v>
      </c>
      <c r="Q34" s="514">
        <v>154.6</v>
      </c>
      <c r="R34" s="514">
        <v>161.5</v>
      </c>
      <c r="S34" s="514">
        <v>191.4</v>
      </c>
      <c r="T34" s="514">
        <v>200.9</v>
      </c>
      <c r="U34" s="514">
        <v>248.5</v>
      </c>
      <c r="V34" s="514">
        <v>261.8</v>
      </c>
      <c r="W34" s="514">
        <v>322.89999999999998</v>
      </c>
      <c r="X34" s="514">
        <v>348.4</v>
      </c>
      <c r="Y34" s="514">
        <v>382.7</v>
      </c>
      <c r="Z34" s="514">
        <v>373.7</v>
      </c>
      <c r="AA34" s="514">
        <v>322.7</v>
      </c>
      <c r="AB34" s="514">
        <v>290.60000000000002</v>
      </c>
      <c r="AC34" s="514">
        <v>306.26799999999997</v>
      </c>
      <c r="AD34" s="514">
        <v>345.32</v>
      </c>
      <c r="AE34" s="514">
        <v>425.15600000000001</v>
      </c>
      <c r="AF34" s="514">
        <v>496.142</v>
      </c>
      <c r="AG34" s="514">
        <v>585.375</v>
      </c>
      <c r="AH34" s="514">
        <f>SUM(AH35:AH36)</f>
        <v>696</v>
      </c>
      <c r="AI34" s="514">
        <f t="shared" ref="AI34:CF34" si="20">SUM(AI35:AI36)</f>
        <v>655</v>
      </c>
      <c r="AJ34" s="514">
        <f t="shared" si="20"/>
        <v>654</v>
      </c>
      <c r="AK34" s="514">
        <f t="shared" si="20"/>
        <v>680</v>
      </c>
      <c r="AL34" s="514">
        <f t="shared" si="20"/>
        <v>554</v>
      </c>
      <c r="AM34" s="514">
        <f t="shared" si="20"/>
        <v>265</v>
      </c>
      <c r="AN34" s="514">
        <f t="shared" si="20"/>
        <v>279</v>
      </c>
      <c r="AO34" s="514">
        <f t="shared" si="20"/>
        <v>276</v>
      </c>
      <c r="AP34" s="514">
        <f t="shared" si="20"/>
        <v>179</v>
      </c>
      <c r="AQ34" s="514">
        <f t="shared" si="20"/>
        <v>193.001</v>
      </c>
      <c r="AR34" s="514">
        <f t="shared" si="20"/>
        <v>191.96</v>
      </c>
      <c r="AS34" s="514">
        <f t="shared" si="20"/>
        <v>203.69200000000001</v>
      </c>
      <c r="AT34" s="514">
        <f t="shared" si="20"/>
        <v>216.292</v>
      </c>
      <c r="AU34" s="514">
        <f t="shared" si="20"/>
        <v>273.512</v>
      </c>
      <c r="AV34" s="514">
        <f t="shared" si="20"/>
        <v>364</v>
      </c>
      <c r="AW34" s="514">
        <f t="shared" si="20"/>
        <v>365</v>
      </c>
      <c r="AX34" s="514">
        <f t="shared" si="20"/>
        <v>341.84</v>
      </c>
      <c r="AY34" s="514">
        <f t="shared" si="20"/>
        <v>12</v>
      </c>
      <c r="AZ34" s="514">
        <f t="shared" si="20"/>
        <v>0</v>
      </c>
      <c r="BA34" s="514">
        <f t="shared" si="20"/>
        <v>0</v>
      </c>
      <c r="BB34" s="514">
        <f t="shared" si="20"/>
        <v>0</v>
      </c>
      <c r="BC34" s="514">
        <f t="shared" si="20"/>
        <v>0</v>
      </c>
      <c r="BD34" s="514">
        <f t="shared" si="20"/>
        <v>0</v>
      </c>
      <c r="BE34" s="514">
        <f t="shared" si="20"/>
        <v>0</v>
      </c>
      <c r="BF34" s="514">
        <f t="shared" si="20"/>
        <v>0</v>
      </c>
      <c r="BG34" s="514">
        <f t="shared" si="20"/>
        <v>0</v>
      </c>
      <c r="BH34" s="514">
        <f t="shared" si="20"/>
        <v>0</v>
      </c>
      <c r="BI34" s="514">
        <f t="shared" si="20"/>
        <v>0</v>
      </c>
      <c r="BJ34" s="514">
        <f t="shared" si="20"/>
        <v>0</v>
      </c>
      <c r="BK34" s="514">
        <f t="shared" si="20"/>
        <v>0</v>
      </c>
      <c r="BL34" s="514">
        <f t="shared" si="20"/>
        <v>0</v>
      </c>
      <c r="BM34" s="514">
        <f t="shared" si="20"/>
        <v>0</v>
      </c>
      <c r="BN34" s="514">
        <f t="shared" si="20"/>
        <v>0</v>
      </c>
      <c r="BO34" s="514">
        <f t="shared" si="20"/>
        <v>0</v>
      </c>
      <c r="BP34" s="514">
        <f t="shared" si="20"/>
        <v>0</v>
      </c>
      <c r="BQ34" s="514">
        <f t="shared" si="20"/>
        <v>0</v>
      </c>
      <c r="BR34" s="514">
        <f t="shared" si="20"/>
        <v>0</v>
      </c>
      <c r="BS34" s="514">
        <f t="shared" si="20"/>
        <v>0</v>
      </c>
      <c r="BT34" s="514">
        <f t="shared" si="20"/>
        <v>0</v>
      </c>
      <c r="BU34" s="514">
        <f t="shared" si="20"/>
        <v>0</v>
      </c>
      <c r="BV34" s="514">
        <f t="shared" si="20"/>
        <v>0</v>
      </c>
      <c r="BW34" s="514">
        <f t="shared" si="20"/>
        <v>0</v>
      </c>
      <c r="BX34" s="514">
        <f t="shared" si="20"/>
        <v>0</v>
      </c>
      <c r="BY34" s="514">
        <f t="shared" si="20"/>
        <v>0</v>
      </c>
      <c r="BZ34" s="514">
        <f t="shared" si="20"/>
        <v>0</v>
      </c>
      <c r="CA34" s="514">
        <f t="shared" si="20"/>
        <v>0</v>
      </c>
      <c r="CB34" s="514">
        <f t="shared" si="20"/>
        <v>0</v>
      </c>
      <c r="CC34" s="514">
        <f t="shared" si="20"/>
        <v>0</v>
      </c>
      <c r="CD34" s="514">
        <f t="shared" si="20"/>
        <v>0</v>
      </c>
      <c r="CE34" s="514">
        <f t="shared" si="20"/>
        <v>0</v>
      </c>
      <c r="CF34" s="515">
        <f t="shared" si="20"/>
        <v>0</v>
      </c>
    </row>
    <row r="35" spans="1:84">
      <c r="A35" s="421"/>
      <c r="B35" s="508" t="s">
        <v>458</v>
      </c>
      <c r="C35" s="63"/>
      <c r="D35" s="509">
        <v>0</v>
      </c>
      <c r="E35" s="509">
        <v>0</v>
      </c>
      <c r="F35" s="509">
        <v>0</v>
      </c>
      <c r="G35" s="509">
        <v>0</v>
      </c>
      <c r="H35" s="509">
        <v>0</v>
      </c>
      <c r="I35" s="509">
        <v>0</v>
      </c>
      <c r="J35" s="509">
        <v>0</v>
      </c>
      <c r="K35" s="509">
        <v>0</v>
      </c>
      <c r="L35" s="509">
        <v>0</v>
      </c>
      <c r="M35" s="509">
        <v>0</v>
      </c>
      <c r="N35" s="509">
        <v>0</v>
      </c>
      <c r="O35" s="509">
        <v>0</v>
      </c>
      <c r="P35" s="509">
        <v>0</v>
      </c>
      <c r="Q35" s="509">
        <v>0</v>
      </c>
      <c r="R35" s="509">
        <v>0</v>
      </c>
      <c r="S35" s="509">
        <v>0</v>
      </c>
      <c r="T35" s="509">
        <v>0</v>
      </c>
      <c r="U35" s="509">
        <v>0</v>
      </c>
      <c r="V35" s="509">
        <v>0</v>
      </c>
      <c r="W35" s="509">
        <v>0</v>
      </c>
      <c r="X35" s="509">
        <v>0</v>
      </c>
      <c r="Y35" s="509">
        <v>0</v>
      </c>
      <c r="Z35" s="509">
        <v>0</v>
      </c>
      <c r="AA35" s="509">
        <v>0</v>
      </c>
      <c r="AB35" s="509">
        <v>0</v>
      </c>
      <c r="AC35" s="509">
        <v>0</v>
      </c>
      <c r="AD35" s="509">
        <v>0</v>
      </c>
      <c r="AE35" s="509">
        <v>0</v>
      </c>
      <c r="AF35" s="509">
        <v>0</v>
      </c>
      <c r="AG35" s="509">
        <v>0</v>
      </c>
      <c r="AH35" s="509">
        <v>692.06779661016947</v>
      </c>
      <c r="AI35" s="509">
        <v>651.10284251412429</v>
      </c>
      <c r="AJ35" s="509">
        <v>650.38790467625904</v>
      </c>
      <c r="AK35" s="509">
        <v>676.92556782599399</v>
      </c>
      <c r="AL35" s="509">
        <v>552.13472446683784</v>
      </c>
      <c r="AM35" s="509">
        <v>263.61462111751996</v>
      </c>
      <c r="AN35" s="509">
        <v>276.69102132243557</v>
      </c>
      <c r="AO35" s="509">
        <v>274.81545064377684</v>
      </c>
      <c r="AP35" s="509">
        <v>178.54797979797979</v>
      </c>
      <c r="AQ35" s="509">
        <v>192.06056974676341</v>
      </c>
      <c r="AR35" s="509">
        <v>190.63684421681606</v>
      </c>
      <c r="AS35" s="509">
        <v>201.85271023236854</v>
      </c>
      <c r="AT35" s="509">
        <v>214.42086405082213</v>
      </c>
      <c r="AU35" s="509">
        <v>271.85824636591479</v>
      </c>
      <c r="AV35" s="509">
        <v>362.03859649122808</v>
      </c>
      <c r="AW35" s="509">
        <v>362.42036586127239</v>
      </c>
      <c r="AX35" s="509">
        <v>340.62348754448396</v>
      </c>
      <c r="AY35" s="509">
        <v>11.957295373665481</v>
      </c>
      <c r="AZ35" s="509">
        <v>0</v>
      </c>
      <c r="BA35" s="509">
        <v>0</v>
      </c>
      <c r="BB35" s="509">
        <v>0</v>
      </c>
      <c r="BC35" s="509">
        <v>0</v>
      </c>
      <c r="BD35" s="509">
        <v>0</v>
      </c>
      <c r="BE35" s="509">
        <v>0</v>
      </c>
      <c r="BF35" s="509">
        <v>0</v>
      </c>
      <c r="BG35" s="509">
        <v>0</v>
      </c>
      <c r="BH35" s="509">
        <v>0</v>
      </c>
      <c r="BI35" s="509">
        <v>0</v>
      </c>
      <c r="BJ35" s="509">
        <v>0</v>
      </c>
      <c r="BK35" s="509">
        <v>0</v>
      </c>
      <c r="BL35" s="509">
        <v>0</v>
      </c>
      <c r="BM35" s="509">
        <v>0</v>
      </c>
      <c r="BN35" s="509">
        <v>0</v>
      </c>
      <c r="BO35" s="509">
        <v>0</v>
      </c>
      <c r="BP35" s="509">
        <v>0</v>
      </c>
      <c r="BQ35" s="509">
        <v>0</v>
      </c>
      <c r="BR35" s="509">
        <v>0</v>
      </c>
      <c r="BS35" s="509">
        <v>0</v>
      </c>
      <c r="BT35" s="509">
        <v>0</v>
      </c>
      <c r="BU35" s="509">
        <v>0</v>
      </c>
      <c r="BV35" s="509">
        <v>0</v>
      </c>
      <c r="BW35" s="509">
        <v>0</v>
      </c>
      <c r="BX35" s="509">
        <v>0</v>
      </c>
      <c r="BY35" s="509">
        <v>0</v>
      </c>
      <c r="BZ35" s="509">
        <v>0</v>
      </c>
      <c r="CA35" s="509">
        <v>0</v>
      </c>
      <c r="CB35" s="509">
        <v>0</v>
      </c>
      <c r="CC35" s="509">
        <v>0</v>
      </c>
      <c r="CD35" s="509">
        <v>0</v>
      </c>
      <c r="CE35" s="509">
        <v>0</v>
      </c>
      <c r="CF35" s="511">
        <v>0</v>
      </c>
    </row>
    <row r="36" spans="1:84">
      <c r="A36" s="421"/>
      <c r="B36" s="508" t="s">
        <v>457</v>
      </c>
      <c r="C36" s="63"/>
      <c r="D36" s="509">
        <v>0</v>
      </c>
      <c r="E36" s="509">
        <v>0</v>
      </c>
      <c r="F36" s="509">
        <v>0</v>
      </c>
      <c r="G36" s="509">
        <v>0</v>
      </c>
      <c r="H36" s="509">
        <v>0</v>
      </c>
      <c r="I36" s="509">
        <v>0</v>
      </c>
      <c r="J36" s="509">
        <v>0</v>
      </c>
      <c r="K36" s="509">
        <v>0</v>
      </c>
      <c r="L36" s="509">
        <v>0</v>
      </c>
      <c r="M36" s="509">
        <v>0</v>
      </c>
      <c r="N36" s="509">
        <v>0</v>
      </c>
      <c r="O36" s="509">
        <v>0</v>
      </c>
      <c r="P36" s="509">
        <v>0</v>
      </c>
      <c r="Q36" s="509">
        <v>0</v>
      </c>
      <c r="R36" s="509">
        <v>0</v>
      </c>
      <c r="S36" s="509">
        <v>0</v>
      </c>
      <c r="T36" s="509">
        <v>0</v>
      </c>
      <c r="U36" s="509">
        <v>0</v>
      </c>
      <c r="V36" s="509">
        <v>0</v>
      </c>
      <c r="W36" s="509">
        <v>0</v>
      </c>
      <c r="X36" s="509">
        <v>0</v>
      </c>
      <c r="Y36" s="509">
        <v>0</v>
      </c>
      <c r="Z36" s="509">
        <v>0</v>
      </c>
      <c r="AA36" s="509">
        <v>0</v>
      </c>
      <c r="AB36" s="509">
        <v>0</v>
      </c>
      <c r="AC36" s="509">
        <v>0</v>
      </c>
      <c r="AD36" s="509">
        <v>0</v>
      </c>
      <c r="AE36" s="509">
        <v>0</v>
      </c>
      <c r="AF36" s="509">
        <v>0</v>
      </c>
      <c r="AG36" s="509">
        <v>0</v>
      </c>
      <c r="AH36" s="509">
        <v>3.9322033898305087</v>
      </c>
      <c r="AI36" s="509">
        <v>3.8971574858757063</v>
      </c>
      <c r="AJ36" s="509">
        <v>3.6120953237410074</v>
      </c>
      <c r="AK36" s="509">
        <v>3.0744321740060183</v>
      </c>
      <c r="AL36" s="509">
        <v>1.8652755331622144</v>
      </c>
      <c r="AM36" s="509">
        <v>1.3853788824800299</v>
      </c>
      <c r="AN36" s="509">
        <v>2.3089786775644203</v>
      </c>
      <c r="AO36" s="509">
        <v>1.1845493562231759</v>
      </c>
      <c r="AP36" s="509">
        <v>0.45202020202020204</v>
      </c>
      <c r="AQ36" s="509">
        <v>0.94043025323659124</v>
      </c>
      <c r="AR36" s="509">
        <v>1.3231557831839522</v>
      </c>
      <c r="AS36" s="509">
        <v>1.8392897676314719</v>
      </c>
      <c r="AT36" s="509">
        <v>1.8711359491778774</v>
      </c>
      <c r="AU36" s="509">
        <v>1.653753634085213</v>
      </c>
      <c r="AV36" s="509">
        <v>1.9614035087719299</v>
      </c>
      <c r="AW36" s="509">
        <v>2.5796341387276018</v>
      </c>
      <c r="AX36" s="509">
        <v>1.2165124555160141</v>
      </c>
      <c r="AY36" s="509">
        <v>4.2704626334519574E-2</v>
      </c>
      <c r="AZ36" s="509">
        <v>0</v>
      </c>
      <c r="BA36" s="509">
        <v>0</v>
      </c>
      <c r="BB36" s="509">
        <v>0</v>
      </c>
      <c r="BC36" s="509">
        <v>0</v>
      </c>
      <c r="BD36" s="509">
        <v>0</v>
      </c>
      <c r="BE36" s="509">
        <v>0</v>
      </c>
      <c r="BF36" s="509">
        <v>0</v>
      </c>
      <c r="BG36" s="509">
        <v>0</v>
      </c>
      <c r="BH36" s="509">
        <v>0</v>
      </c>
      <c r="BI36" s="509">
        <v>0</v>
      </c>
      <c r="BJ36" s="509">
        <v>0</v>
      </c>
      <c r="BK36" s="509">
        <v>0</v>
      </c>
      <c r="BL36" s="509">
        <v>0</v>
      </c>
      <c r="BM36" s="509">
        <v>0</v>
      </c>
      <c r="BN36" s="509">
        <v>0</v>
      </c>
      <c r="BO36" s="509">
        <v>0</v>
      </c>
      <c r="BP36" s="509">
        <v>0</v>
      </c>
      <c r="BQ36" s="509">
        <v>0</v>
      </c>
      <c r="BR36" s="509">
        <v>0</v>
      </c>
      <c r="BS36" s="509">
        <v>0</v>
      </c>
      <c r="BT36" s="509">
        <v>0</v>
      </c>
      <c r="BU36" s="509">
        <v>0</v>
      </c>
      <c r="BV36" s="509">
        <v>0</v>
      </c>
      <c r="BW36" s="509">
        <v>0</v>
      </c>
      <c r="BX36" s="509">
        <v>0</v>
      </c>
      <c r="BY36" s="509">
        <v>0</v>
      </c>
      <c r="BZ36" s="509">
        <v>0</v>
      </c>
      <c r="CA36" s="509">
        <v>0</v>
      </c>
      <c r="CB36" s="509">
        <v>0</v>
      </c>
      <c r="CC36" s="509">
        <v>0</v>
      </c>
      <c r="CD36" s="509">
        <v>0</v>
      </c>
      <c r="CE36" s="509">
        <v>0</v>
      </c>
      <c r="CF36" s="511">
        <v>0</v>
      </c>
    </row>
    <row r="37" spans="1:84" s="245" customFormat="1" ht="25.5" customHeight="1">
      <c r="A37" s="464"/>
      <c r="B37" s="109" t="s">
        <v>652</v>
      </c>
      <c r="C37" s="109"/>
      <c r="D37" s="514">
        <v>0</v>
      </c>
      <c r="E37" s="514">
        <v>0</v>
      </c>
      <c r="F37" s="514">
        <v>0</v>
      </c>
      <c r="G37" s="514">
        <v>0</v>
      </c>
      <c r="H37" s="514">
        <v>0</v>
      </c>
      <c r="I37" s="514">
        <v>0</v>
      </c>
      <c r="J37" s="514">
        <v>0</v>
      </c>
      <c r="K37" s="514">
        <v>0</v>
      </c>
      <c r="L37" s="514">
        <v>0</v>
      </c>
      <c r="M37" s="514">
        <v>0</v>
      </c>
      <c r="N37" s="514">
        <v>0</v>
      </c>
      <c r="O37" s="514">
        <v>0</v>
      </c>
      <c r="P37" s="514">
        <v>0</v>
      </c>
      <c r="Q37" s="514">
        <v>0</v>
      </c>
      <c r="R37" s="514">
        <v>0</v>
      </c>
      <c r="S37" s="514">
        <v>0</v>
      </c>
      <c r="T37" s="514">
        <v>0</v>
      </c>
      <c r="U37" s="514">
        <v>0</v>
      </c>
      <c r="V37" s="514">
        <v>0</v>
      </c>
      <c r="W37" s="514">
        <v>0</v>
      </c>
      <c r="X37" s="514">
        <v>0</v>
      </c>
      <c r="Y37" s="514">
        <v>0</v>
      </c>
      <c r="Z37" s="514">
        <v>0</v>
      </c>
      <c r="AA37" s="514">
        <v>0</v>
      </c>
      <c r="AB37" s="514">
        <v>0</v>
      </c>
      <c r="AC37" s="514">
        <v>0</v>
      </c>
      <c r="AD37" s="514">
        <v>0</v>
      </c>
      <c r="AE37" s="514">
        <v>11.6</v>
      </c>
      <c r="AF37" s="514">
        <v>33.9</v>
      </c>
      <c r="AG37" s="514">
        <v>44.5</v>
      </c>
      <c r="AH37" s="514">
        <f>SUM(AH38:AH39)</f>
        <v>69</v>
      </c>
      <c r="AI37" s="514">
        <f t="shared" ref="AI37:CF37" si="21">SUM(AI38:AI39)</f>
        <v>85</v>
      </c>
      <c r="AJ37" s="514">
        <f t="shared" si="21"/>
        <v>108</v>
      </c>
      <c r="AK37" s="514">
        <f t="shared" si="21"/>
        <v>130</v>
      </c>
      <c r="AL37" s="514">
        <f t="shared" si="21"/>
        <v>154</v>
      </c>
      <c r="AM37" s="514">
        <f t="shared" si="21"/>
        <v>182</v>
      </c>
      <c r="AN37" s="514">
        <f t="shared" si="21"/>
        <v>236</v>
      </c>
      <c r="AO37" s="514">
        <f t="shared" si="21"/>
        <v>266</v>
      </c>
      <c r="AP37" s="514">
        <f t="shared" si="21"/>
        <v>285</v>
      </c>
      <c r="AQ37" s="514">
        <f t="shared" si="21"/>
        <v>295.17</v>
      </c>
      <c r="AR37" s="514">
        <f t="shared" si="21"/>
        <v>316.22399999999999</v>
      </c>
      <c r="AS37" s="514">
        <f t="shared" si="21"/>
        <v>345.99400000000003</v>
      </c>
      <c r="AT37" s="514">
        <f t="shared" si="21"/>
        <v>428.738</v>
      </c>
      <c r="AU37" s="514">
        <f t="shared" si="21"/>
        <v>596.20899999999983</v>
      </c>
      <c r="AV37" s="514">
        <f t="shared" si="21"/>
        <v>640.11500000000001</v>
      </c>
      <c r="AW37" s="514">
        <f t="shared" si="21"/>
        <v>703.23900000000003</v>
      </c>
      <c r="AX37" s="514">
        <f t="shared" si="21"/>
        <v>775.55</v>
      </c>
      <c r="AY37" s="514">
        <f t="shared" si="21"/>
        <v>820.41200000000003</v>
      </c>
      <c r="AZ37" s="514">
        <f t="shared" si="21"/>
        <v>905.78099999999995</v>
      </c>
      <c r="BA37" s="514">
        <f t="shared" si="21"/>
        <v>998.82600000000002</v>
      </c>
      <c r="BB37" s="514">
        <f t="shared" si="21"/>
        <v>984.22199999999998</v>
      </c>
      <c r="BC37" s="514">
        <f t="shared" si="21"/>
        <v>1006.239</v>
      </c>
      <c r="BD37" s="514">
        <f t="shared" si="21"/>
        <v>1014.208</v>
      </c>
      <c r="BE37" s="514">
        <f t="shared" si="21"/>
        <v>1039.6609860351221</v>
      </c>
      <c r="BF37" s="514">
        <f t="shared" si="21"/>
        <v>957.64443993986208</v>
      </c>
      <c r="BG37" s="514">
        <f t="shared" si="21"/>
        <v>936.04611806509195</v>
      </c>
      <c r="BH37" s="514">
        <f t="shared" si="21"/>
        <v>918.404</v>
      </c>
      <c r="BI37" s="514">
        <f t="shared" si="21"/>
        <v>900.21167600999991</v>
      </c>
      <c r="BJ37" s="514">
        <f t="shared" si="21"/>
        <v>903.50131326000019</v>
      </c>
      <c r="BK37" s="514">
        <f t="shared" si="21"/>
        <v>898.33186294287157</v>
      </c>
      <c r="BL37" s="514">
        <f t="shared" si="21"/>
        <v>887.43066767999994</v>
      </c>
      <c r="BM37" s="514">
        <f t="shared" si="21"/>
        <v>906.54925574000004</v>
      </c>
      <c r="BN37" s="514">
        <f t="shared" si="21"/>
        <v>888.26432449502204</v>
      </c>
      <c r="BO37" s="514">
        <f t="shared" si="21"/>
        <v>880.68628874000012</v>
      </c>
      <c r="BP37" s="514">
        <f t="shared" si="21"/>
        <v>886.86491193999996</v>
      </c>
      <c r="BQ37" s="514">
        <f t="shared" si="21"/>
        <v>859.72773397999993</v>
      </c>
      <c r="BR37" s="514">
        <f t="shared" si="21"/>
        <v>735.16706013999999</v>
      </c>
      <c r="BS37" s="514">
        <f t="shared" si="21"/>
        <v>469.59270565999998</v>
      </c>
      <c r="BT37" s="514">
        <f t="shared" si="21"/>
        <v>234.28937809000001</v>
      </c>
      <c r="BU37" s="514">
        <f t="shared" si="21"/>
        <v>119.58597664999999</v>
      </c>
      <c r="BV37" s="514">
        <f t="shared" si="21"/>
        <v>97.159200739999974</v>
      </c>
      <c r="BW37" s="514">
        <f t="shared" si="21"/>
        <v>89.01216091000002</v>
      </c>
      <c r="BX37" s="514">
        <f t="shared" si="21"/>
        <v>72.050411350000033</v>
      </c>
      <c r="BY37" s="514">
        <f t="shared" si="21"/>
        <v>62.393181790000014</v>
      </c>
      <c r="BZ37" s="514">
        <f t="shared" si="21"/>
        <v>58.390374389999991</v>
      </c>
      <c r="CA37" s="514">
        <f t="shared" si="21"/>
        <v>56.665523306248836</v>
      </c>
      <c r="CB37" s="514">
        <f t="shared" si="21"/>
        <v>51.373222332668604</v>
      </c>
      <c r="CC37" s="514">
        <f t="shared" si="21"/>
        <v>45.476863899443437</v>
      </c>
      <c r="CD37" s="514">
        <f t="shared" si="21"/>
        <v>38.353994523367469</v>
      </c>
      <c r="CE37" s="514">
        <f t="shared" si="21"/>
        <v>30.94879314554883</v>
      </c>
      <c r="CF37" s="515">
        <f t="shared" si="21"/>
        <v>23.244059301668209</v>
      </c>
    </row>
    <row r="38" spans="1:84">
      <c r="B38" s="508" t="s">
        <v>458</v>
      </c>
      <c r="C38" s="508"/>
      <c r="D38" s="509">
        <v>0</v>
      </c>
      <c r="E38" s="509">
        <v>0</v>
      </c>
      <c r="F38" s="509">
        <v>0</v>
      </c>
      <c r="G38" s="509">
        <v>0</v>
      </c>
      <c r="H38" s="509">
        <v>0</v>
      </c>
      <c r="I38" s="509">
        <v>0</v>
      </c>
      <c r="J38" s="509">
        <v>0</v>
      </c>
      <c r="K38" s="509">
        <v>0</v>
      </c>
      <c r="L38" s="509">
        <v>0</v>
      </c>
      <c r="M38" s="509">
        <v>0</v>
      </c>
      <c r="N38" s="509">
        <v>0</v>
      </c>
      <c r="O38" s="509">
        <v>0</v>
      </c>
      <c r="P38" s="509">
        <v>0</v>
      </c>
      <c r="Q38" s="509">
        <v>0</v>
      </c>
      <c r="R38" s="509">
        <v>0</v>
      </c>
      <c r="S38" s="509">
        <v>0</v>
      </c>
      <c r="T38" s="509">
        <v>0</v>
      </c>
      <c r="U38" s="509">
        <v>0</v>
      </c>
      <c r="V38" s="509">
        <v>0</v>
      </c>
      <c r="W38" s="509">
        <v>0</v>
      </c>
      <c r="X38" s="509">
        <v>0</v>
      </c>
      <c r="Y38" s="509">
        <v>0</v>
      </c>
      <c r="Z38" s="509">
        <v>0</v>
      </c>
      <c r="AA38" s="509">
        <v>0</v>
      </c>
      <c r="AB38" s="509">
        <v>0</v>
      </c>
      <c r="AC38" s="509">
        <v>0</v>
      </c>
      <c r="AD38" s="509">
        <v>0</v>
      </c>
      <c r="AE38" s="509">
        <v>0</v>
      </c>
      <c r="AF38" s="509">
        <v>0</v>
      </c>
      <c r="AG38" s="509">
        <v>0</v>
      </c>
      <c r="AH38" s="509">
        <v>65.063615077455893</v>
      </c>
      <c r="AI38" s="509">
        <v>79.479739700042487</v>
      </c>
      <c r="AJ38" s="509">
        <v>99.580834840251342</v>
      </c>
      <c r="AK38" s="509">
        <v>118.59112985115947</v>
      </c>
      <c r="AL38" s="509">
        <v>139.73920084720251</v>
      </c>
      <c r="AM38" s="509">
        <v>164.50313614077683</v>
      </c>
      <c r="AN38" s="509">
        <v>212.71284119727849</v>
      </c>
      <c r="AO38" s="509">
        <v>238.91816166157855</v>
      </c>
      <c r="AP38" s="509">
        <v>254.25078624505122</v>
      </c>
      <c r="AQ38" s="509">
        <v>261.22874343482823</v>
      </c>
      <c r="AR38" s="509">
        <v>277.40848838548044</v>
      </c>
      <c r="AS38" s="509">
        <v>301.45498962625896</v>
      </c>
      <c r="AT38" s="509">
        <v>371.69112573456874</v>
      </c>
      <c r="AU38" s="509">
        <v>518.375122512399</v>
      </c>
      <c r="AV38" s="509">
        <v>547.65025616051685</v>
      </c>
      <c r="AW38" s="509">
        <v>599.38952382356536</v>
      </c>
      <c r="AX38" s="509">
        <v>668.19973532569691</v>
      </c>
      <c r="AY38" s="509">
        <v>709.36948030254121</v>
      </c>
      <c r="AZ38" s="509">
        <v>801.06839642781028</v>
      </c>
      <c r="BA38" s="509">
        <v>862.44303435481982</v>
      </c>
      <c r="BB38" s="509">
        <v>840.04033176203689</v>
      </c>
      <c r="BC38" s="509">
        <v>861.99389255607184</v>
      </c>
      <c r="BD38" s="509">
        <v>851.15599999999995</v>
      </c>
      <c r="BE38" s="509">
        <v>874.17398603512197</v>
      </c>
      <c r="BF38" s="509">
        <v>794.99319101826757</v>
      </c>
      <c r="BG38" s="509">
        <v>766.14312936370834</v>
      </c>
      <c r="BH38" s="509">
        <v>794.12099999999998</v>
      </c>
      <c r="BI38" s="509">
        <v>771.95111937118725</v>
      </c>
      <c r="BJ38" s="509">
        <v>768.33523924275994</v>
      </c>
      <c r="BK38" s="509">
        <v>697.57744277639608</v>
      </c>
      <c r="BL38" s="509">
        <v>711.89560463857492</v>
      </c>
      <c r="BM38" s="509">
        <v>723.31083959144485</v>
      </c>
      <c r="BN38" s="509">
        <v>718.27939070806326</v>
      </c>
      <c r="BO38" s="509">
        <v>711.3639340066137</v>
      </c>
      <c r="BP38" s="509">
        <v>727.39818972298963</v>
      </c>
      <c r="BQ38" s="509">
        <v>715.05321305721429</v>
      </c>
      <c r="BR38" s="509">
        <v>596.85802620084485</v>
      </c>
      <c r="BS38" s="509">
        <v>341.39509716401932</v>
      </c>
      <c r="BT38" s="509">
        <v>113.98152528710739</v>
      </c>
      <c r="BU38" s="509">
        <v>14.603759587950137</v>
      </c>
      <c r="BV38" s="509">
        <v>1.2038047262866163</v>
      </c>
      <c r="BW38" s="509">
        <v>0.27115140967569445</v>
      </c>
      <c r="BX38" s="509">
        <v>0.15698976653150842</v>
      </c>
      <c r="BY38" s="509">
        <v>0.13299450341598953</v>
      </c>
      <c r="BZ38" s="509">
        <v>0.11184386096372559</v>
      </c>
      <c r="CA38" s="509">
        <v>4.9463362052783011E-2</v>
      </c>
      <c r="CB38" s="509">
        <v>4.7104114406410511E-4</v>
      </c>
      <c r="CC38" s="509">
        <v>4.0597483908354562E-4</v>
      </c>
      <c r="CD38" s="509">
        <v>3.3684867032477778E-4</v>
      </c>
      <c r="CE38" s="509">
        <v>3.3684867032477778E-4</v>
      </c>
      <c r="CF38" s="511">
        <v>2.6976636863382659E-4</v>
      </c>
    </row>
    <row r="39" spans="1:84">
      <c r="B39" s="508" t="s">
        <v>457</v>
      </c>
      <c r="C39" s="508"/>
      <c r="D39" s="509">
        <v>0</v>
      </c>
      <c r="E39" s="509">
        <v>0</v>
      </c>
      <c r="F39" s="509">
        <v>0</v>
      </c>
      <c r="G39" s="509">
        <v>0</v>
      </c>
      <c r="H39" s="509">
        <v>0</v>
      </c>
      <c r="I39" s="509">
        <v>0</v>
      </c>
      <c r="J39" s="509">
        <v>0</v>
      </c>
      <c r="K39" s="509">
        <v>0</v>
      </c>
      <c r="L39" s="509">
        <v>0</v>
      </c>
      <c r="M39" s="509">
        <v>0</v>
      </c>
      <c r="N39" s="509">
        <v>0</v>
      </c>
      <c r="O39" s="509">
        <v>0</v>
      </c>
      <c r="P39" s="509">
        <v>0</v>
      </c>
      <c r="Q39" s="509">
        <v>0</v>
      </c>
      <c r="R39" s="509">
        <v>0</v>
      </c>
      <c r="S39" s="509">
        <v>0</v>
      </c>
      <c r="T39" s="509">
        <v>0</v>
      </c>
      <c r="U39" s="509">
        <v>0</v>
      </c>
      <c r="V39" s="509">
        <v>0</v>
      </c>
      <c r="W39" s="509">
        <v>0</v>
      </c>
      <c r="X39" s="509">
        <v>0</v>
      </c>
      <c r="Y39" s="509">
        <v>0</v>
      </c>
      <c r="Z39" s="509">
        <v>0</v>
      </c>
      <c r="AA39" s="509">
        <v>0</v>
      </c>
      <c r="AB39" s="509">
        <v>0</v>
      </c>
      <c r="AC39" s="509">
        <v>0</v>
      </c>
      <c r="AD39" s="509">
        <v>0</v>
      </c>
      <c r="AE39" s="509">
        <v>0</v>
      </c>
      <c r="AF39" s="509">
        <v>0</v>
      </c>
      <c r="AG39" s="509">
        <v>0</v>
      </c>
      <c r="AH39" s="509">
        <v>3.9363849225441023</v>
      </c>
      <c r="AI39" s="509">
        <v>5.5202602999575197</v>
      </c>
      <c r="AJ39" s="509">
        <v>8.4191651597486601</v>
      </c>
      <c r="AK39" s="509">
        <v>11.40887014884054</v>
      </c>
      <c r="AL39" s="509">
        <v>14.260799152797492</v>
      </c>
      <c r="AM39" s="509">
        <v>17.496863859223165</v>
      </c>
      <c r="AN39" s="509">
        <v>23.287158802721503</v>
      </c>
      <c r="AO39" s="509">
        <v>27.081838338421456</v>
      </c>
      <c r="AP39" s="509">
        <v>30.749213754948787</v>
      </c>
      <c r="AQ39" s="509">
        <v>33.941256565171791</v>
      </c>
      <c r="AR39" s="509">
        <v>38.815511614519529</v>
      </c>
      <c r="AS39" s="509">
        <v>44.539010373741071</v>
      </c>
      <c r="AT39" s="509">
        <v>57.046874265431249</v>
      </c>
      <c r="AU39" s="509">
        <v>77.833877487600887</v>
      </c>
      <c r="AV39" s="509">
        <v>92.464743839483148</v>
      </c>
      <c r="AW39" s="509">
        <v>103.84947617643465</v>
      </c>
      <c r="AX39" s="509">
        <v>107.35026467430309</v>
      </c>
      <c r="AY39" s="509">
        <v>111.04251969745886</v>
      </c>
      <c r="AZ39" s="509">
        <v>104.71260357218971</v>
      </c>
      <c r="BA39" s="509">
        <v>136.38296564518024</v>
      </c>
      <c r="BB39" s="509">
        <v>144.18166823796307</v>
      </c>
      <c r="BC39" s="509">
        <v>144.24510744392822</v>
      </c>
      <c r="BD39" s="509">
        <v>163.05199999999999</v>
      </c>
      <c r="BE39" s="509">
        <v>165.48699999999999</v>
      </c>
      <c r="BF39" s="509">
        <v>162.65124892159454</v>
      </c>
      <c r="BG39" s="509">
        <v>169.90298870138361</v>
      </c>
      <c r="BH39" s="509">
        <v>124.283</v>
      </c>
      <c r="BI39" s="509">
        <v>128.26055663881266</v>
      </c>
      <c r="BJ39" s="509">
        <v>135.16607401724025</v>
      </c>
      <c r="BK39" s="509">
        <v>200.75442016647554</v>
      </c>
      <c r="BL39" s="509">
        <v>175.53506304142508</v>
      </c>
      <c r="BM39" s="509">
        <v>183.23841614855513</v>
      </c>
      <c r="BN39" s="509">
        <v>169.98493378695881</v>
      </c>
      <c r="BO39" s="509">
        <v>169.32235473338639</v>
      </c>
      <c r="BP39" s="509">
        <v>159.46672221701033</v>
      </c>
      <c r="BQ39" s="509">
        <v>144.67452092278563</v>
      </c>
      <c r="BR39" s="509">
        <v>138.30903393915511</v>
      </c>
      <c r="BS39" s="509">
        <v>128.19760849598063</v>
      </c>
      <c r="BT39" s="509">
        <v>120.30785280289261</v>
      </c>
      <c r="BU39" s="509">
        <v>104.98221706204986</v>
      </c>
      <c r="BV39" s="509">
        <v>95.955396013713354</v>
      </c>
      <c r="BW39" s="509">
        <v>88.741009500324324</v>
      </c>
      <c r="BX39" s="509">
        <v>71.893421583468523</v>
      </c>
      <c r="BY39" s="509">
        <v>62.260187286584028</v>
      </c>
      <c r="BZ39" s="509">
        <v>58.278530529036267</v>
      </c>
      <c r="CA39" s="509">
        <v>56.616059944196053</v>
      </c>
      <c r="CB39" s="509">
        <v>51.372751291524537</v>
      </c>
      <c r="CC39" s="509">
        <v>45.476457924604354</v>
      </c>
      <c r="CD39" s="509">
        <v>38.353657674697146</v>
      </c>
      <c r="CE39" s="509">
        <v>30.948456296878504</v>
      </c>
      <c r="CF39" s="511">
        <v>23.243789535299573</v>
      </c>
    </row>
    <row r="40" spans="1:84" s="517" customFormat="1" ht="26.25" customHeight="1">
      <c r="B40" s="518" t="s">
        <v>653</v>
      </c>
      <c r="C40" s="519"/>
      <c r="D40" s="520">
        <v>0</v>
      </c>
      <c r="E40" s="520">
        <v>0</v>
      </c>
      <c r="F40" s="520">
        <v>0</v>
      </c>
      <c r="G40" s="520">
        <v>0</v>
      </c>
      <c r="H40" s="520">
        <v>0</v>
      </c>
      <c r="I40" s="520">
        <v>0</v>
      </c>
      <c r="J40" s="520">
        <v>0</v>
      </c>
      <c r="K40" s="520">
        <v>0</v>
      </c>
      <c r="L40" s="520">
        <v>0</v>
      </c>
      <c r="M40" s="520">
        <v>0</v>
      </c>
      <c r="N40" s="520">
        <v>0</v>
      </c>
      <c r="O40" s="520">
        <v>0</v>
      </c>
      <c r="P40" s="520">
        <v>0</v>
      </c>
      <c r="Q40" s="520">
        <v>0</v>
      </c>
      <c r="R40" s="520">
        <v>0</v>
      </c>
      <c r="S40" s="520">
        <v>0</v>
      </c>
      <c r="T40" s="520">
        <v>0</v>
      </c>
      <c r="U40" s="520">
        <v>0</v>
      </c>
      <c r="V40" s="520">
        <v>0</v>
      </c>
      <c r="W40" s="520">
        <v>0</v>
      </c>
      <c r="X40" s="520">
        <v>0</v>
      </c>
      <c r="Y40" s="520">
        <v>0</v>
      </c>
      <c r="Z40" s="520">
        <v>0</v>
      </c>
      <c r="AA40" s="520">
        <v>0</v>
      </c>
      <c r="AB40" s="520">
        <v>0</v>
      </c>
      <c r="AC40" s="520">
        <v>0</v>
      </c>
      <c r="AD40" s="520">
        <v>0</v>
      </c>
      <c r="AE40" s="520">
        <v>0</v>
      </c>
      <c r="AF40" s="520">
        <v>0</v>
      </c>
      <c r="AG40" s="520">
        <v>0</v>
      </c>
      <c r="AH40" s="520">
        <v>0</v>
      </c>
      <c r="AI40" s="520">
        <v>0</v>
      </c>
      <c r="AJ40" s="520">
        <v>0</v>
      </c>
      <c r="AK40" s="520">
        <v>0</v>
      </c>
      <c r="AL40" s="520">
        <v>0</v>
      </c>
      <c r="AM40" s="520">
        <v>0</v>
      </c>
      <c r="AN40" s="520">
        <v>0</v>
      </c>
      <c r="AO40" s="520">
        <v>0</v>
      </c>
      <c r="AP40" s="520">
        <v>0</v>
      </c>
      <c r="AQ40" s="520">
        <v>0</v>
      </c>
      <c r="AR40" s="520">
        <v>0</v>
      </c>
      <c r="AS40" s="520">
        <v>0</v>
      </c>
      <c r="AT40" s="520">
        <v>0</v>
      </c>
      <c r="AU40" s="520">
        <v>0</v>
      </c>
      <c r="AV40" s="520">
        <v>0</v>
      </c>
      <c r="AW40" s="520">
        <v>0</v>
      </c>
      <c r="AX40" s="520">
        <v>0</v>
      </c>
      <c r="AY40" s="520">
        <v>0</v>
      </c>
      <c r="AZ40" s="520">
        <v>0</v>
      </c>
      <c r="BA40" s="520">
        <v>0</v>
      </c>
      <c r="BB40" s="520">
        <v>0</v>
      </c>
      <c r="BC40" s="520">
        <v>0</v>
      </c>
      <c r="BD40" s="520">
        <v>0</v>
      </c>
      <c r="BE40" s="520">
        <v>0</v>
      </c>
      <c r="BF40" s="520">
        <v>0</v>
      </c>
      <c r="BG40" s="520">
        <v>0</v>
      </c>
      <c r="BH40" s="520">
        <v>0</v>
      </c>
      <c r="BI40" s="520">
        <v>0</v>
      </c>
      <c r="BJ40" s="520">
        <v>0</v>
      </c>
      <c r="BK40" s="520">
        <v>0</v>
      </c>
      <c r="BL40" s="520">
        <v>0</v>
      </c>
      <c r="BM40" s="520">
        <v>0</v>
      </c>
      <c r="BN40" s="520">
        <v>0</v>
      </c>
      <c r="BO40" s="520">
        <v>0</v>
      </c>
      <c r="BP40" s="520">
        <v>0</v>
      </c>
      <c r="BQ40" s="520">
        <v>0</v>
      </c>
      <c r="BR40" s="520">
        <v>0</v>
      </c>
      <c r="BS40" s="520">
        <v>0</v>
      </c>
      <c r="BT40" s="520">
        <v>0</v>
      </c>
      <c r="BU40" s="520">
        <v>0</v>
      </c>
      <c r="BV40" s="520">
        <v>0</v>
      </c>
      <c r="BW40" s="520">
        <v>3375.0910555535684</v>
      </c>
      <c r="BX40" s="520">
        <v>5889.0626066096038</v>
      </c>
      <c r="BY40" s="520">
        <v>8225.035058370162</v>
      </c>
      <c r="BZ40" s="520">
        <v>9700.0837097361291</v>
      </c>
      <c r="CA40" s="520">
        <v>12853.598366082848</v>
      </c>
      <c r="CB40" s="520">
        <v>15716.552768169035</v>
      </c>
      <c r="CC40" s="520">
        <v>18562.329909278837</v>
      </c>
      <c r="CD40" s="520">
        <v>20303.578810114937</v>
      </c>
      <c r="CE40" s="520">
        <v>21612.14266254117</v>
      </c>
      <c r="CF40" s="515">
        <v>24151.786142946978</v>
      </c>
    </row>
    <row r="41" spans="1:84" s="517" customFormat="1">
      <c r="B41" s="521" t="s">
        <v>654</v>
      </c>
      <c r="C41" s="522"/>
      <c r="D41" s="523">
        <v>0</v>
      </c>
      <c r="E41" s="523">
        <v>0</v>
      </c>
      <c r="F41" s="523">
        <v>0</v>
      </c>
      <c r="G41" s="523">
        <v>0</v>
      </c>
      <c r="H41" s="523">
        <v>0</v>
      </c>
      <c r="I41" s="523">
        <v>0</v>
      </c>
      <c r="J41" s="523">
        <v>0</v>
      </c>
      <c r="K41" s="523">
        <v>0</v>
      </c>
      <c r="L41" s="523">
        <v>0</v>
      </c>
      <c r="M41" s="523">
        <v>0</v>
      </c>
      <c r="N41" s="523">
        <v>0</v>
      </c>
      <c r="O41" s="523">
        <v>0</v>
      </c>
      <c r="P41" s="523">
        <v>0</v>
      </c>
      <c r="Q41" s="523">
        <v>0</v>
      </c>
      <c r="R41" s="523">
        <v>0</v>
      </c>
      <c r="S41" s="523">
        <v>0</v>
      </c>
      <c r="T41" s="523">
        <v>0</v>
      </c>
      <c r="U41" s="523">
        <v>0</v>
      </c>
      <c r="V41" s="523">
        <v>0</v>
      </c>
      <c r="W41" s="523">
        <v>0</v>
      </c>
      <c r="X41" s="523">
        <v>0</v>
      </c>
      <c r="Y41" s="523">
        <v>0</v>
      </c>
      <c r="Z41" s="523">
        <v>0</v>
      </c>
      <c r="AA41" s="523">
        <v>0</v>
      </c>
      <c r="AB41" s="523">
        <v>0</v>
      </c>
      <c r="AC41" s="523">
        <v>0</v>
      </c>
      <c r="AD41" s="523">
        <v>0</v>
      </c>
      <c r="AE41" s="523">
        <v>0</v>
      </c>
      <c r="AF41" s="523">
        <v>0</v>
      </c>
      <c r="AG41" s="523">
        <v>0</v>
      </c>
      <c r="AH41" s="523">
        <v>0</v>
      </c>
      <c r="AI41" s="523">
        <v>0</v>
      </c>
      <c r="AJ41" s="523">
        <v>0</v>
      </c>
      <c r="AK41" s="523">
        <v>0</v>
      </c>
      <c r="AL41" s="523">
        <v>0</v>
      </c>
      <c r="AM41" s="523">
        <v>0</v>
      </c>
      <c r="AN41" s="523">
        <v>0</v>
      </c>
      <c r="AO41" s="523">
        <v>0</v>
      </c>
      <c r="AP41" s="523">
        <v>0</v>
      </c>
      <c r="AQ41" s="523">
        <v>0</v>
      </c>
      <c r="AR41" s="523">
        <v>0</v>
      </c>
      <c r="AS41" s="523">
        <v>0</v>
      </c>
      <c r="AT41" s="523">
        <v>0</v>
      </c>
      <c r="AU41" s="523">
        <v>0</v>
      </c>
      <c r="AV41" s="523">
        <v>0</v>
      </c>
      <c r="AW41" s="523">
        <v>0</v>
      </c>
      <c r="AX41" s="523">
        <v>0</v>
      </c>
      <c r="AY41" s="523">
        <v>0</v>
      </c>
      <c r="AZ41" s="523">
        <v>0</v>
      </c>
      <c r="BA41" s="523">
        <v>0</v>
      </c>
      <c r="BB41" s="523">
        <v>0</v>
      </c>
      <c r="BC41" s="523">
        <v>0</v>
      </c>
      <c r="BD41" s="523">
        <v>0</v>
      </c>
      <c r="BE41" s="523">
        <v>0</v>
      </c>
      <c r="BF41" s="523">
        <v>0</v>
      </c>
      <c r="BG41" s="523">
        <v>0</v>
      </c>
      <c r="BH41" s="523">
        <v>0</v>
      </c>
      <c r="BI41" s="523">
        <v>0</v>
      </c>
      <c r="BJ41" s="523">
        <v>0</v>
      </c>
      <c r="BK41" s="523">
        <v>0</v>
      </c>
      <c r="BL41" s="523">
        <v>0</v>
      </c>
      <c r="BM41" s="523">
        <v>0</v>
      </c>
      <c r="BN41" s="523">
        <v>0</v>
      </c>
      <c r="BO41" s="523">
        <v>0</v>
      </c>
      <c r="BP41" s="523">
        <v>0</v>
      </c>
      <c r="BQ41" s="523">
        <v>0</v>
      </c>
      <c r="BR41" s="523">
        <v>0</v>
      </c>
      <c r="BS41" s="523">
        <v>0</v>
      </c>
      <c r="BT41" s="523">
        <v>0</v>
      </c>
      <c r="BU41" s="523">
        <v>0</v>
      </c>
      <c r="BV41" s="523">
        <v>0</v>
      </c>
      <c r="BW41" s="523">
        <v>515.78971127015348</v>
      </c>
      <c r="BX41" s="523">
        <v>499.15902906900777</v>
      </c>
      <c r="BY41" s="523">
        <v>764.22087586807561</v>
      </c>
      <c r="BZ41" s="523">
        <v>671.51876923555699</v>
      </c>
      <c r="CA41" s="523">
        <v>812.38038515887285</v>
      </c>
      <c r="CB41" s="523">
        <v>1003.7789651718319</v>
      </c>
      <c r="CC41" s="523">
        <v>1083.6943294860785</v>
      </c>
      <c r="CD41" s="523">
        <v>1106.943346503507</v>
      </c>
      <c r="CE41" s="523">
        <v>1100.8982219250627</v>
      </c>
      <c r="CF41" s="511">
        <v>1108.8046268726016</v>
      </c>
    </row>
    <row r="42" spans="1:84" s="517" customFormat="1">
      <c r="B42" s="521" t="s">
        <v>655</v>
      </c>
      <c r="C42" s="522"/>
      <c r="D42" s="523">
        <v>0</v>
      </c>
      <c r="E42" s="523">
        <v>0</v>
      </c>
      <c r="F42" s="523">
        <v>0</v>
      </c>
      <c r="G42" s="523">
        <v>0</v>
      </c>
      <c r="H42" s="523">
        <v>0</v>
      </c>
      <c r="I42" s="523">
        <v>0</v>
      </c>
      <c r="J42" s="523">
        <v>0</v>
      </c>
      <c r="K42" s="523">
        <v>0</v>
      </c>
      <c r="L42" s="523">
        <v>0</v>
      </c>
      <c r="M42" s="523">
        <v>0</v>
      </c>
      <c r="N42" s="523">
        <v>0</v>
      </c>
      <c r="O42" s="523">
        <v>0</v>
      </c>
      <c r="P42" s="523">
        <v>0</v>
      </c>
      <c r="Q42" s="523">
        <v>0</v>
      </c>
      <c r="R42" s="523">
        <v>0</v>
      </c>
      <c r="S42" s="523">
        <v>0</v>
      </c>
      <c r="T42" s="523">
        <v>0</v>
      </c>
      <c r="U42" s="523">
        <v>0</v>
      </c>
      <c r="V42" s="523">
        <v>0</v>
      </c>
      <c r="W42" s="523">
        <v>0</v>
      </c>
      <c r="X42" s="523">
        <v>0</v>
      </c>
      <c r="Y42" s="523">
        <v>0</v>
      </c>
      <c r="Z42" s="523">
        <v>0</v>
      </c>
      <c r="AA42" s="523">
        <v>0</v>
      </c>
      <c r="AB42" s="523">
        <v>0</v>
      </c>
      <c r="AC42" s="523">
        <v>0</v>
      </c>
      <c r="AD42" s="523">
        <v>0</v>
      </c>
      <c r="AE42" s="523">
        <v>0</v>
      </c>
      <c r="AF42" s="523">
        <v>0</v>
      </c>
      <c r="AG42" s="523">
        <v>0</v>
      </c>
      <c r="AH42" s="523">
        <v>0</v>
      </c>
      <c r="AI42" s="523">
        <v>0</v>
      </c>
      <c r="AJ42" s="523">
        <v>0</v>
      </c>
      <c r="AK42" s="523">
        <v>0</v>
      </c>
      <c r="AL42" s="523">
        <v>0</v>
      </c>
      <c r="AM42" s="523">
        <v>0</v>
      </c>
      <c r="AN42" s="523">
        <v>0</v>
      </c>
      <c r="AO42" s="523">
        <v>0</v>
      </c>
      <c r="AP42" s="523">
        <v>0</v>
      </c>
      <c r="AQ42" s="523">
        <v>0</v>
      </c>
      <c r="AR42" s="523">
        <v>0</v>
      </c>
      <c r="AS42" s="523">
        <v>0</v>
      </c>
      <c r="AT42" s="523">
        <v>0</v>
      </c>
      <c r="AU42" s="523">
        <v>0</v>
      </c>
      <c r="AV42" s="523">
        <v>0</v>
      </c>
      <c r="AW42" s="523">
        <v>0</v>
      </c>
      <c r="AX42" s="523">
        <v>0</v>
      </c>
      <c r="AY42" s="523">
        <v>0</v>
      </c>
      <c r="AZ42" s="523">
        <v>0</v>
      </c>
      <c r="BA42" s="523">
        <v>0</v>
      </c>
      <c r="BB42" s="523">
        <v>0</v>
      </c>
      <c r="BC42" s="523">
        <v>0</v>
      </c>
      <c r="BD42" s="523">
        <v>0</v>
      </c>
      <c r="BE42" s="523">
        <v>0</v>
      </c>
      <c r="BF42" s="523">
        <v>0</v>
      </c>
      <c r="BG42" s="523">
        <v>0</v>
      </c>
      <c r="BH42" s="523">
        <v>0</v>
      </c>
      <c r="BI42" s="523">
        <v>0</v>
      </c>
      <c r="BJ42" s="523">
        <v>0</v>
      </c>
      <c r="BK42" s="523">
        <v>0</v>
      </c>
      <c r="BL42" s="523">
        <v>0</v>
      </c>
      <c r="BM42" s="523">
        <v>0</v>
      </c>
      <c r="BN42" s="523">
        <v>0</v>
      </c>
      <c r="BO42" s="523">
        <v>0</v>
      </c>
      <c r="BP42" s="523">
        <v>0</v>
      </c>
      <c r="BQ42" s="523">
        <v>0</v>
      </c>
      <c r="BR42" s="523">
        <v>0</v>
      </c>
      <c r="BS42" s="523">
        <v>0</v>
      </c>
      <c r="BT42" s="523">
        <v>0</v>
      </c>
      <c r="BU42" s="523">
        <v>0</v>
      </c>
      <c r="BV42" s="523">
        <v>0</v>
      </c>
      <c r="BW42" s="523">
        <v>600.79918983343805</v>
      </c>
      <c r="BX42" s="523">
        <v>1011.8569503010534</v>
      </c>
      <c r="BY42" s="523">
        <v>1267.685507378442</v>
      </c>
      <c r="BZ42" s="523">
        <v>1440.0899003549259</v>
      </c>
      <c r="CA42" s="523">
        <v>1760.0869706931871</v>
      </c>
      <c r="CB42" s="523">
        <v>1937.9959828786723</v>
      </c>
      <c r="CC42" s="523">
        <v>2147.2570076443176</v>
      </c>
      <c r="CD42" s="523">
        <v>2233.2736798553938</v>
      </c>
      <c r="CE42" s="523">
        <v>2283.6448047118656</v>
      </c>
      <c r="CF42" s="511">
        <v>2428.446165421492</v>
      </c>
    </row>
    <row r="43" spans="1:84" s="524" customFormat="1" ht="27" customHeight="1">
      <c r="B43" s="525" t="s">
        <v>656</v>
      </c>
      <c r="C43" s="526"/>
      <c r="D43" s="523">
        <v>0</v>
      </c>
      <c r="E43" s="523">
        <v>0</v>
      </c>
      <c r="F43" s="523">
        <v>0</v>
      </c>
      <c r="G43" s="523">
        <v>0</v>
      </c>
      <c r="H43" s="523">
        <v>0</v>
      </c>
      <c r="I43" s="523">
        <v>0</v>
      </c>
      <c r="J43" s="523">
        <v>0</v>
      </c>
      <c r="K43" s="523">
        <v>0</v>
      </c>
      <c r="L43" s="523">
        <v>0</v>
      </c>
      <c r="M43" s="523">
        <v>0</v>
      </c>
      <c r="N43" s="523">
        <v>0</v>
      </c>
      <c r="O43" s="523">
        <v>0</v>
      </c>
      <c r="P43" s="523">
        <v>0</v>
      </c>
      <c r="Q43" s="523">
        <v>0</v>
      </c>
      <c r="R43" s="523">
        <v>0</v>
      </c>
      <c r="S43" s="523">
        <v>0</v>
      </c>
      <c r="T43" s="523">
        <v>0</v>
      </c>
      <c r="U43" s="523">
        <v>0</v>
      </c>
      <c r="V43" s="523">
        <v>0</v>
      </c>
      <c r="W43" s="523">
        <v>0</v>
      </c>
      <c r="X43" s="523">
        <v>0</v>
      </c>
      <c r="Y43" s="523">
        <v>0</v>
      </c>
      <c r="Z43" s="523">
        <v>0</v>
      </c>
      <c r="AA43" s="523">
        <v>0</v>
      </c>
      <c r="AB43" s="523">
        <v>0</v>
      </c>
      <c r="AC43" s="523">
        <v>0</v>
      </c>
      <c r="AD43" s="523">
        <v>0</v>
      </c>
      <c r="AE43" s="523">
        <v>0</v>
      </c>
      <c r="AF43" s="523">
        <v>0</v>
      </c>
      <c r="AG43" s="523">
        <v>0</v>
      </c>
      <c r="AH43" s="523">
        <v>0</v>
      </c>
      <c r="AI43" s="523">
        <v>0</v>
      </c>
      <c r="AJ43" s="523">
        <v>0</v>
      </c>
      <c r="AK43" s="523">
        <v>0</v>
      </c>
      <c r="AL43" s="523">
        <v>0</v>
      </c>
      <c r="AM43" s="523">
        <v>0</v>
      </c>
      <c r="AN43" s="523">
        <v>0</v>
      </c>
      <c r="AO43" s="523">
        <v>0</v>
      </c>
      <c r="AP43" s="523">
        <v>0</v>
      </c>
      <c r="AQ43" s="523">
        <v>0</v>
      </c>
      <c r="AR43" s="523">
        <v>0</v>
      </c>
      <c r="AS43" s="523">
        <v>0</v>
      </c>
      <c r="AT43" s="523">
        <v>0</v>
      </c>
      <c r="AU43" s="523">
        <v>0</v>
      </c>
      <c r="AV43" s="523">
        <v>0</v>
      </c>
      <c r="AW43" s="523">
        <v>0</v>
      </c>
      <c r="AX43" s="523">
        <v>0</v>
      </c>
      <c r="AY43" s="523">
        <v>0</v>
      </c>
      <c r="AZ43" s="523">
        <v>0</v>
      </c>
      <c r="BA43" s="523">
        <v>0</v>
      </c>
      <c r="BB43" s="523">
        <v>0</v>
      </c>
      <c r="BC43" s="523">
        <v>0</v>
      </c>
      <c r="BD43" s="523">
        <v>0</v>
      </c>
      <c r="BE43" s="523">
        <v>0</v>
      </c>
      <c r="BF43" s="523">
        <v>0</v>
      </c>
      <c r="BG43" s="523">
        <v>0</v>
      </c>
      <c r="BH43" s="523">
        <v>0</v>
      </c>
      <c r="BI43" s="523">
        <v>0</v>
      </c>
      <c r="BJ43" s="523">
        <v>0</v>
      </c>
      <c r="BK43" s="523">
        <v>0</v>
      </c>
      <c r="BL43" s="523">
        <v>0</v>
      </c>
      <c r="BM43" s="523">
        <v>0</v>
      </c>
      <c r="BN43" s="523">
        <v>0</v>
      </c>
      <c r="BO43" s="523">
        <v>0</v>
      </c>
      <c r="BP43" s="523">
        <v>0</v>
      </c>
      <c r="BQ43" s="523">
        <v>0</v>
      </c>
      <c r="BR43" s="523">
        <v>0</v>
      </c>
      <c r="BS43" s="523">
        <v>0</v>
      </c>
      <c r="BT43" s="523">
        <v>0</v>
      </c>
      <c r="BU43" s="523">
        <v>0</v>
      </c>
      <c r="BV43" s="523">
        <v>0</v>
      </c>
      <c r="BW43" s="523">
        <v>2258.5021544499764</v>
      </c>
      <c r="BX43" s="523">
        <v>4378.0466272395433</v>
      </c>
      <c r="BY43" s="523">
        <v>6193.1286751236448</v>
      </c>
      <c r="BZ43" s="523">
        <v>7588.4750401456458</v>
      </c>
      <c r="CA43" s="523">
        <v>10281.131010230787</v>
      </c>
      <c r="CB43" s="523">
        <v>12774.77782011853</v>
      </c>
      <c r="CC43" s="523">
        <v>15331.37857214844</v>
      </c>
      <c r="CD43" s="523">
        <v>16963.361783756038</v>
      </c>
      <c r="CE43" s="523">
        <v>18227.59963590424</v>
      </c>
      <c r="CF43" s="511">
        <v>20614.535350652885</v>
      </c>
    </row>
    <row r="44" spans="1:84" ht="25.15" customHeight="1">
      <c r="A44" s="421"/>
      <c r="B44" s="452" t="s">
        <v>657</v>
      </c>
      <c r="C44" s="527"/>
      <c r="D44" s="514">
        <f t="shared" ref="D44:Q44" si="22">SUM(D46:D47)</f>
        <v>0</v>
      </c>
      <c r="E44" s="514">
        <f t="shared" si="22"/>
        <v>0</v>
      </c>
      <c r="F44" s="514">
        <f t="shared" si="22"/>
        <v>0</v>
      </c>
      <c r="G44" s="514">
        <f t="shared" si="22"/>
        <v>0</v>
      </c>
      <c r="H44" s="514">
        <f t="shared" si="22"/>
        <v>0</v>
      </c>
      <c r="I44" s="514">
        <f t="shared" si="22"/>
        <v>0</v>
      </c>
      <c r="J44" s="514">
        <f t="shared" si="22"/>
        <v>0</v>
      </c>
      <c r="K44" s="514">
        <f t="shared" si="22"/>
        <v>0</v>
      </c>
      <c r="L44" s="514">
        <f t="shared" si="22"/>
        <v>0</v>
      </c>
      <c r="M44" s="514">
        <f t="shared" si="22"/>
        <v>0</v>
      </c>
      <c r="N44" s="514">
        <f t="shared" si="22"/>
        <v>0</v>
      </c>
      <c r="O44" s="514">
        <f t="shared" si="22"/>
        <v>0</v>
      </c>
      <c r="P44" s="514">
        <f t="shared" si="22"/>
        <v>0</v>
      </c>
      <c r="Q44" s="514">
        <f t="shared" si="22"/>
        <v>0</v>
      </c>
      <c r="R44" s="514">
        <f t="shared" ref="R44:BG44" si="23">SUM(R46:R47)</f>
        <v>0</v>
      </c>
      <c r="S44" s="514">
        <f t="shared" si="23"/>
        <v>0</v>
      </c>
      <c r="T44" s="514">
        <f t="shared" si="23"/>
        <v>0</v>
      </c>
      <c r="U44" s="514">
        <f t="shared" si="23"/>
        <v>0</v>
      </c>
      <c r="V44" s="514">
        <f t="shared" si="23"/>
        <v>0</v>
      </c>
      <c r="W44" s="514">
        <f t="shared" si="23"/>
        <v>0</v>
      </c>
      <c r="X44" s="514">
        <f t="shared" si="23"/>
        <v>0</v>
      </c>
      <c r="Y44" s="514">
        <f t="shared" si="23"/>
        <v>0</v>
      </c>
      <c r="Z44" s="514">
        <f t="shared" si="23"/>
        <v>0</v>
      </c>
      <c r="AA44" s="514">
        <f t="shared" si="23"/>
        <v>0</v>
      </c>
      <c r="AB44" s="514">
        <f t="shared" si="23"/>
        <v>0</v>
      </c>
      <c r="AC44" s="514">
        <f t="shared" si="23"/>
        <v>0</v>
      </c>
      <c r="AD44" s="514">
        <f t="shared" si="23"/>
        <v>0</v>
      </c>
      <c r="AE44" s="514">
        <f t="shared" si="23"/>
        <v>0</v>
      </c>
      <c r="AF44" s="514">
        <f t="shared" si="23"/>
        <v>0</v>
      </c>
      <c r="AG44" s="514">
        <f t="shared" si="23"/>
        <v>0</v>
      </c>
      <c r="AH44" s="514">
        <f>SUM(AH46:AH47)</f>
        <v>130</v>
      </c>
      <c r="AI44" s="514">
        <f t="shared" si="23"/>
        <v>146</v>
      </c>
      <c r="AJ44" s="514">
        <f t="shared" si="23"/>
        <v>172</v>
      </c>
      <c r="AK44" s="514">
        <f t="shared" si="23"/>
        <v>198</v>
      </c>
      <c r="AL44" s="514">
        <f t="shared" si="23"/>
        <v>259</v>
      </c>
      <c r="AM44" s="514">
        <f t="shared" si="23"/>
        <v>305</v>
      </c>
      <c r="AN44" s="514">
        <f t="shared" si="23"/>
        <v>353</v>
      </c>
      <c r="AO44" s="514">
        <f t="shared" si="23"/>
        <v>432</v>
      </c>
      <c r="AP44" s="514">
        <f t="shared" si="23"/>
        <v>539</v>
      </c>
      <c r="AQ44" s="514">
        <f t="shared" si="23"/>
        <v>587</v>
      </c>
      <c r="AR44" s="514">
        <f t="shared" si="23"/>
        <v>772</v>
      </c>
      <c r="AS44" s="514">
        <f t="shared" si="23"/>
        <v>902</v>
      </c>
      <c r="AT44" s="514">
        <f t="shared" si="23"/>
        <v>1081.992</v>
      </c>
      <c r="AU44" s="514">
        <f t="shared" si="23"/>
        <v>1399</v>
      </c>
      <c r="AV44" s="514">
        <f t="shared" si="23"/>
        <v>1899</v>
      </c>
      <c r="AW44" s="514">
        <f t="shared" si="23"/>
        <v>2358</v>
      </c>
      <c r="AX44" s="514">
        <f t="shared" si="23"/>
        <v>2758</v>
      </c>
      <c r="AY44" s="514">
        <f t="shared" si="23"/>
        <v>3222</v>
      </c>
      <c r="AZ44" s="514">
        <f t="shared" si="23"/>
        <v>3507</v>
      </c>
      <c r="BA44" s="514">
        <f t="shared" si="23"/>
        <v>3679</v>
      </c>
      <c r="BB44" s="514">
        <f t="shared" si="23"/>
        <v>3848</v>
      </c>
      <c r="BC44" s="514">
        <f t="shared" si="23"/>
        <v>4051</v>
      </c>
      <c r="BD44" s="514">
        <f t="shared" si="23"/>
        <v>4400</v>
      </c>
      <c r="BE44" s="514">
        <f t="shared" si="23"/>
        <v>4769</v>
      </c>
      <c r="BF44" s="514">
        <f t="shared" si="23"/>
        <v>4773</v>
      </c>
      <c r="BG44" s="514">
        <f t="shared" si="23"/>
        <v>5005</v>
      </c>
      <c r="BH44" s="528">
        <f t="shared" ref="BH44:CE44" si="24">+BH48</f>
        <v>4716.6390675993789</v>
      </c>
      <c r="BI44" s="514">
        <f t="shared" si="24"/>
        <v>4532.1900443650775</v>
      </c>
      <c r="BJ44" s="514">
        <f t="shared" si="24"/>
        <v>4574.2510630700235</v>
      </c>
      <c r="BK44" s="514">
        <f t="shared" si="24"/>
        <v>5056.8584049752199</v>
      </c>
      <c r="BL44" s="514">
        <f t="shared" si="24"/>
        <v>5098.7516794821649</v>
      </c>
      <c r="BM44" s="514">
        <f t="shared" si="24"/>
        <v>4984.9200626353177</v>
      </c>
      <c r="BN44" s="514">
        <f t="shared" si="24"/>
        <v>4635.0118573493246</v>
      </c>
      <c r="BO44" s="514">
        <f t="shared" si="24"/>
        <v>4042.2862376047092</v>
      </c>
      <c r="BP44" s="514">
        <f t="shared" si="24"/>
        <v>2489.4119175746559</v>
      </c>
      <c r="BQ44" s="514">
        <f t="shared" si="24"/>
        <v>991.64976374931302</v>
      </c>
      <c r="BR44" s="514">
        <f t="shared" si="24"/>
        <v>459.84335153560301</v>
      </c>
      <c r="BS44" s="514">
        <f t="shared" si="24"/>
        <v>233.19424866448765</v>
      </c>
      <c r="BT44" s="514">
        <f t="shared" si="24"/>
        <v>99.729245369872473</v>
      </c>
      <c r="BU44" s="514">
        <f t="shared" si="24"/>
        <v>28.960770188816397</v>
      </c>
      <c r="BV44" s="514">
        <f t="shared" si="24"/>
        <v>3.1480217970206676</v>
      </c>
      <c r="BW44" s="514">
        <f t="shared" si="24"/>
        <v>1.4391787459022238</v>
      </c>
      <c r="BX44" s="514">
        <f t="shared" si="24"/>
        <v>1.1305357672420584</v>
      </c>
      <c r="BY44" s="514">
        <f t="shared" si="24"/>
        <v>0.84633069890477097</v>
      </c>
      <c r="BZ44" s="514">
        <f t="shared" si="24"/>
        <v>0.93711222994447019</v>
      </c>
      <c r="CA44" s="514">
        <f t="shared" si="24"/>
        <v>0.66371421650972928</v>
      </c>
      <c r="CB44" s="514">
        <f t="shared" si="24"/>
        <v>0.54307946578322341</v>
      </c>
      <c r="CC44" s="514">
        <f t="shared" si="24"/>
        <v>0.1063722610804847</v>
      </c>
      <c r="CD44" s="514">
        <f t="shared" si="24"/>
        <v>0</v>
      </c>
      <c r="CE44" s="514">
        <f t="shared" si="24"/>
        <v>0</v>
      </c>
      <c r="CF44" s="515">
        <f>+CF48</f>
        <v>0</v>
      </c>
    </row>
    <row r="45" spans="1:84" ht="15" customHeight="1">
      <c r="A45" s="421"/>
      <c r="B45" s="508" t="s">
        <v>658</v>
      </c>
      <c r="C45" s="527"/>
      <c r="D45" s="509">
        <f>+D46+D47</f>
        <v>0</v>
      </c>
      <c r="E45" s="509">
        <f t="shared" ref="E45:BP45" si="25">+E46+E47</f>
        <v>0</v>
      </c>
      <c r="F45" s="509">
        <f t="shared" si="25"/>
        <v>0</v>
      </c>
      <c r="G45" s="509">
        <f t="shared" si="25"/>
        <v>0</v>
      </c>
      <c r="H45" s="509">
        <f t="shared" si="25"/>
        <v>0</v>
      </c>
      <c r="I45" s="509">
        <f t="shared" si="25"/>
        <v>0</v>
      </c>
      <c r="J45" s="509">
        <f t="shared" si="25"/>
        <v>0</v>
      </c>
      <c r="K45" s="509">
        <f t="shared" si="25"/>
        <v>0</v>
      </c>
      <c r="L45" s="509">
        <f t="shared" si="25"/>
        <v>0</v>
      </c>
      <c r="M45" s="509">
        <f t="shared" si="25"/>
        <v>0</v>
      </c>
      <c r="N45" s="509">
        <f t="shared" si="25"/>
        <v>0</v>
      </c>
      <c r="O45" s="509">
        <f t="shared" si="25"/>
        <v>0</v>
      </c>
      <c r="P45" s="509">
        <f t="shared" si="25"/>
        <v>0</v>
      </c>
      <c r="Q45" s="509">
        <f t="shared" si="25"/>
        <v>0</v>
      </c>
      <c r="R45" s="509">
        <f t="shared" si="25"/>
        <v>0</v>
      </c>
      <c r="S45" s="509">
        <f t="shared" si="25"/>
        <v>0</v>
      </c>
      <c r="T45" s="509">
        <f t="shared" si="25"/>
        <v>0</v>
      </c>
      <c r="U45" s="509">
        <f t="shared" si="25"/>
        <v>0</v>
      </c>
      <c r="V45" s="509">
        <f t="shared" si="25"/>
        <v>0</v>
      </c>
      <c r="W45" s="509">
        <f t="shared" si="25"/>
        <v>0</v>
      </c>
      <c r="X45" s="509">
        <f t="shared" si="25"/>
        <v>0</v>
      </c>
      <c r="Y45" s="509">
        <f t="shared" si="25"/>
        <v>0</v>
      </c>
      <c r="Z45" s="509">
        <f t="shared" si="25"/>
        <v>0</v>
      </c>
      <c r="AA45" s="509">
        <f t="shared" si="25"/>
        <v>0</v>
      </c>
      <c r="AB45" s="509">
        <f t="shared" si="25"/>
        <v>0</v>
      </c>
      <c r="AC45" s="509">
        <f t="shared" si="25"/>
        <v>0</v>
      </c>
      <c r="AD45" s="509">
        <f t="shared" si="25"/>
        <v>0</v>
      </c>
      <c r="AE45" s="509">
        <f t="shared" si="25"/>
        <v>0</v>
      </c>
      <c r="AF45" s="509">
        <f t="shared" si="25"/>
        <v>0</v>
      </c>
      <c r="AG45" s="509">
        <f t="shared" si="25"/>
        <v>0</v>
      </c>
      <c r="AH45" s="509">
        <f t="shared" si="25"/>
        <v>130</v>
      </c>
      <c r="AI45" s="509">
        <f t="shared" si="25"/>
        <v>146</v>
      </c>
      <c r="AJ45" s="509">
        <f t="shared" si="25"/>
        <v>172</v>
      </c>
      <c r="AK45" s="509">
        <f t="shared" si="25"/>
        <v>198</v>
      </c>
      <c r="AL45" s="509">
        <f t="shared" si="25"/>
        <v>259</v>
      </c>
      <c r="AM45" s="509">
        <f t="shared" si="25"/>
        <v>305</v>
      </c>
      <c r="AN45" s="509">
        <f t="shared" si="25"/>
        <v>353</v>
      </c>
      <c r="AO45" s="509">
        <f t="shared" si="25"/>
        <v>432</v>
      </c>
      <c r="AP45" s="509">
        <f t="shared" si="25"/>
        <v>539</v>
      </c>
      <c r="AQ45" s="509">
        <f t="shared" si="25"/>
        <v>587</v>
      </c>
      <c r="AR45" s="509">
        <f t="shared" si="25"/>
        <v>772</v>
      </c>
      <c r="AS45" s="509">
        <f t="shared" si="25"/>
        <v>902</v>
      </c>
      <c r="AT45" s="509">
        <f t="shared" si="25"/>
        <v>1081.992</v>
      </c>
      <c r="AU45" s="509">
        <f t="shared" si="25"/>
        <v>1399</v>
      </c>
      <c r="AV45" s="509">
        <f t="shared" si="25"/>
        <v>1899</v>
      </c>
      <c r="AW45" s="509">
        <f t="shared" si="25"/>
        <v>2358</v>
      </c>
      <c r="AX45" s="509">
        <f t="shared" si="25"/>
        <v>2758</v>
      </c>
      <c r="AY45" s="509">
        <f t="shared" si="25"/>
        <v>3222</v>
      </c>
      <c r="AZ45" s="509">
        <f t="shared" si="25"/>
        <v>3507</v>
      </c>
      <c r="BA45" s="509">
        <f t="shared" si="25"/>
        <v>3679</v>
      </c>
      <c r="BB45" s="509">
        <f t="shared" si="25"/>
        <v>3848</v>
      </c>
      <c r="BC45" s="509">
        <f t="shared" si="25"/>
        <v>4051</v>
      </c>
      <c r="BD45" s="509">
        <f t="shared" si="25"/>
        <v>4400</v>
      </c>
      <c r="BE45" s="509">
        <f t="shared" si="25"/>
        <v>4769</v>
      </c>
      <c r="BF45" s="509">
        <f t="shared" si="25"/>
        <v>4773</v>
      </c>
      <c r="BG45" s="509">
        <f t="shared" si="25"/>
        <v>5005</v>
      </c>
      <c r="BH45" s="509">
        <f t="shared" si="25"/>
        <v>5066</v>
      </c>
      <c r="BI45" s="509">
        <f t="shared" si="25"/>
        <v>5028</v>
      </c>
      <c r="BJ45" s="509">
        <f t="shared" si="25"/>
        <v>5094</v>
      </c>
      <c r="BK45" s="509">
        <f t="shared" si="25"/>
        <v>5397</v>
      </c>
      <c r="BL45" s="509">
        <f t="shared" si="25"/>
        <v>5322</v>
      </c>
      <c r="BM45" s="509">
        <f t="shared" si="25"/>
        <v>5211</v>
      </c>
      <c r="BN45" s="509">
        <f t="shared" si="25"/>
        <v>0</v>
      </c>
      <c r="BO45" s="509">
        <f t="shared" si="25"/>
        <v>0</v>
      </c>
      <c r="BP45" s="509">
        <f t="shared" si="25"/>
        <v>0</v>
      </c>
      <c r="BQ45" s="509">
        <f t="shared" ref="BQ45:CF45" si="26">+BQ46+BQ47</f>
        <v>0</v>
      </c>
      <c r="BR45" s="509">
        <f t="shared" si="26"/>
        <v>0</v>
      </c>
      <c r="BS45" s="509">
        <f t="shared" si="26"/>
        <v>0</v>
      </c>
      <c r="BT45" s="509">
        <f t="shared" si="26"/>
        <v>0</v>
      </c>
      <c r="BU45" s="509">
        <f t="shared" si="26"/>
        <v>0</v>
      </c>
      <c r="BV45" s="509">
        <f t="shared" si="26"/>
        <v>0</v>
      </c>
      <c r="BW45" s="509">
        <f t="shared" si="26"/>
        <v>0</v>
      </c>
      <c r="BX45" s="509">
        <f t="shared" si="26"/>
        <v>0</v>
      </c>
      <c r="BY45" s="509">
        <f t="shared" si="26"/>
        <v>0</v>
      </c>
      <c r="BZ45" s="509">
        <f t="shared" si="26"/>
        <v>0</v>
      </c>
      <c r="CA45" s="509">
        <f t="shared" si="26"/>
        <v>0</v>
      </c>
      <c r="CB45" s="509">
        <f t="shared" si="26"/>
        <v>0</v>
      </c>
      <c r="CC45" s="509">
        <f t="shared" si="26"/>
        <v>0</v>
      </c>
      <c r="CD45" s="509">
        <f t="shared" si="26"/>
        <v>0</v>
      </c>
      <c r="CE45" s="509">
        <f t="shared" si="26"/>
        <v>0</v>
      </c>
      <c r="CF45" s="511">
        <f t="shared" si="26"/>
        <v>0</v>
      </c>
    </row>
    <row r="46" spans="1:84">
      <c r="A46" s="421"/>
      <c r="B46" s="339" t="s">
        <v>659</v>
      </c>
      <c r="C46" s="508"/>
      <c r="D46" s="509">
        <f>'Income Support'!D25</f>
        <v>0</v>
      </c>
      <c r="E46" s="509">
        <f>'Income Support'!E25</f>
        <v>0</v>
      </c>
      <c r="F46" s="509">
        <f>'Income Support'!F25</f>
        <v>0</v>
      </c>
      <c r="G46" s="509">
        <f>'Income Support'!G25</f>
        <v>0</v>
      </c>
      <c r="H46" s="509">
        <f>'Income Support'!H25</f>
        <v>0</v>
      </c>
      <c r="I46" s="509">
        <f>'Income Support'!I25</f>
        <v>0</v>
      </c>
      <c r="J46" s="509">
        <f>'Income Support'!J25</f>
        <v>0</v>
      </c>
      <c r="K46" s="509">
        <f>'Income Support'!K25</f>
        <v>0</v>
      </c>
      <c r="L46" s="509">
        <f>'Income Support'!L25</f>
        <v>0</v>
      </c>
      <c r="M46" s="509">
        <f>'Income Support'!M25</f>
        <v>0</v>
      </c>
      <c r="N46" s="509">
        <f>'Income Support'!N25</f>
        <v>0</v>
      </c>
      <c r="O46" s="509">
        <f>'Income Support'!O25</f>
        <v>0</v>
      </c>
      <c r="P46" s="509">
        <f>'Income Support'!P25</f>
        <v>0</v>
      </c>
      <c r="Q46" s="509">
        <f>'Income Support'!Q25</f>
        <v>0</v>
      </c>
      <c r="R46" s="509">
        <f>'Income Support'!R25</f>
        <v>0</v>
      </c>
      <c r="S46" s="509">
        <f>'Income Support'!S25</f>
        <v>0</v>
      </c>
      <c r="T46" s="509">
        <f>'Income Support'!T25</f>
        <v>0</v>
      </c>
      <c r="U46" s="509">
        <f>'Income Support'!U25</f>
        <v>0</v>
      </c>
      <c r="V46" s="509">
        <f>'Income Support'!V25</f>
        <v>0</v>
      </c>
      <c r="W46" s="509">
        <f>'Income Support'!W25</f>
        <v>0</v>
      </c>
      <c r="X46" s="509">
        <f>'Income Support'!X25</f>
        <v>0</v>
      </c>
      <c r="Y46" s="509">
        <f>'Income Support'!Y25</f>
        <v>0</v>
      </c>
      <c r="Z46" s="509">
        <f>'Income Support'!Z25</f>
        <v>0</v>
      </c>
      <c r="AA46" s="509">
        <f>'Income Support'!AA25</f>
        <v>0</v>
      </c>
      <c r="AB46" s="509">
        <f>'Income Support'!AB25</f>
        <v>0</v>
      </c>
      <c r="AC46" s="509">
        <f>'Income Support'!AC25</f>
        <v>0</v>
      </c>
      <c r="AD46" s="509">
        <f>'Income Support'!AD25</f>
        <v>0</v>
      </c>
      <c r="AE46" s="509">
        <f>'Income Support'!AE25</f>
        <v>0</v>
      </c>
      <c r="AF46" s="509">
        <f>'Income Support'!AF25</f>
        <v>0</v>
      </c>
      <c r="AG46" s="509">
        <f>'Income Support'!AG25</f>
        <v>0</v>
      </c>
      <c r="AH46" s="509">
        <f>'Income Support'!AH25</f>
        <v>99</v>
      </c>
      <c r="AI46" s="509">
        <f>'Income Support'!AI25</f>
        <v>112</v>
      </c>
      <c r="AJ46" s="509">
        <f>'Income Support'!AJ25</f>
        <v>131</v>
      </c>
      <c r="AK46" s="509">
        <f>'Income Support'!AK25</f>
        <v>151</v>
      </c>
      <c r="AL46" s="509">
        <f>'Income Support'!AL25</f>
        <v>198</v>
      </c>
      <c r="AM46" s="509">
        <f>'Income Support'!AM25</f>
        <v>233</v>
      </c>
      <c r="AN46" s="509">
        <f>'Income Support'!AN25</f>
        <v>270</v>
      </c>
      <c r="AO46" s="509">
        <f>'Income Support'!AO25</f>
        <v>331</v>
      </c>
      <c r="AP46" s="509">
        <f>'Income Support'!AP25</f>
        <v>412</v>
      </c>
      <c r="AQ46" s="509">
        <f>'Income Support'!AQ25</f>
        <v>449</v>
      </c>
      <c r="AR46" s="509">
        <f>'Income Support'!AR25</f>
        <v>590</v>
      </c>
      <c r="AS46" s="509">
        <f>'Income Support'!AS25</f>
        <v>704</v>
      </c>
      <c r="AT46" s="509">
        <f>'Income Support'!AT25</f>
        <v>918.399</v>
      </c>
      <c r="AU46" s="509">
        <f>'Income Support'!AU25</f>
        <v>1130</v>
      </c>
      <c r="AV46" s="509">
        <f>'Income Support'!AV25</f>
        <v>1632</v>
      </c>
      <c r="AW46" s="509">
        <f>'Income Support'!AW25</f>
        <v>2094</v>
      </c>
      <c r="AX46" s="509">
        <f>'Income Support'!AX25</f>
        <v>2473</v>
      </c>
      <c r="AY46" s="509">
        <f>'Income Support'!AY25</f>
        <v>2858</v>
      </c>
      <c r="AZ46" s="509">
        <f>'Income Support'!AZ25</f>
        <v>3010</v>
      </c>
      <c r="BA46" s="509">
        <f>'Income Support'!BA25</f>
        <v>3163</v>
      </c>
      <c r="BB46" s="509">
        <f>'Income Support'!BB25</f>
        <v>3396</v>
      </c>
      <c r="BC46" s="509">
        <f>'Income Support'!BC25</f>
        <v>3604</v>
      </c>
      <c r="BD46" s="509">
        <f>'Income Support'!BD25</f>
        <v>3952</v>
      </c>
      <c r="BE46" s="509">
        <f>'Income Support'!BE25</f>
        <v>4332</v>
      </c>
      <c r="BF46" s="509">
        <f>'Income Support'!BF25</f>
        <v>4346</v>
      </c>
      <c r="BG46" s="509">
        <f>'Income Support'!BG25</f>
        <v>4567</v>
      </c>
      <c r="BH46" s="509">
        <f>'Income Support'!BH25</f>
        <v>4659</v>
      </c>
      <c r="BI46" s="509">
        <f>'Income Support'!BI25</f>
        <v>4720</v>
      </c>
      <c r="BJ46" s="509">
        <f>'Income Support'!BJ25</f>
        <v>4790</v>
      </c>
      <c r="BK46" s="509">
        <f>'Income Support'!BK25</f>
        <v>5049</v>
      </c>
      <c r="BL46" s="509">
        <f>'Income Support'!BL25</f>
        <v>5055</v>
      </c>
      <c r="BM46" s="509">
        <f>'Income Support'!BM25</f>
        <v>5136</v>
      </c>
      <c r="BN46" s="509">
        <f>'Income Support'!BN25</f>
        <v>0</v>
      </c>
      <c r="BO46" s="509">
        <f>'Income Support'!BO25</f>
        <v>0</v>
      </c>
      <c r="BP46" s="509">
        <f>'Income Support'!BP25</f>
        <v>0</v>
      </c>
      <c r="BQ46" s="509">
        <f>'Income Support'!BQ25</f>
        <v>0</v>
      </c>
      <c r="BR46" s="509">
        <f>'Income Support'!BR25</f>
        <v>0</v>
      </c>
      <c r="BS46" s="509">
        <f>'Income Support'!BS25</f>
        <v>0</v>
      </c>
      <c r="BT46" s="509">
        <f>'Income Support'!BT25</f>
        <v>0</v>
      </c>
      <c r="BU46" s="509">
        <f>'Income Support'!BU25</f>
        <v>0</v>
      </c>
      <c r="BV46" s="509">
        <f>'Income Support'!BV25</f>
        <v>0</v>
      </c>
      <c r="BW46" s="509">
        <f>'Income Support'!BW25</f>
        <v>0</v>
      </c>
      <c r="BX46" s="509">
        <f>'Income Support'!BX25</f>
        <v>0</v>
      </c>
      <c r="BY46" s="509">
        <f>'Income Support'!BY25</f>
        <v>0</v>
      </c>
      <c r="BZ46" s="509">
        <f>'Income Support'!BZ25</f>
        <v>0</v>
      </c>
      <c r="CA46" s="509">
        <f>'Income Support'!CA25</f>
        <v>0</v>
      </c>
      <c r="CB46" s="509">
        <f>'Income Support'!CB25</f>
        <v>0</v>
      </c>
      <c r="CC46" s="509">
        <f>'Income Support'!CC25</f>
        <v>0</v>
      </c>
      <c r="CD46" s="509">
        <f>'Income Support'!CD25</f>
        <v>0</v>
      </c>
      <c r="CE46" s="509">
        <f>'Income Support'!CE25</f>
        <v>0</v>
      </c>
      <c r="CF46" s="511">
        <f>'Income Support'!CF25</f>
        <v>0</v>
      </c>
    </row>
    <row r="47" spans="1:84">
      <c r="A47" s="421"/>
      <c r="B47" s="339" t="s">
        <v>660</v>
      </c>
      <c r="C47" s="508"/>
      <c r="D47" s="509">
        <f>'Income Support'!D27</f>
        <v>0</v>
      </c>
      <c r="E47" s="509">
        <f>'Income Support'!E27</f>
        <v>0</v>
      </c>
      <c r="F47" s="509">
        <f>'Income Support'!F27</f>
        <v>0</v>
      </c>
      <c r="G47" s="509">
        <f>'Income Support'!G27</f>
        <v>0</v>
      </c>
      <c r="H47" s="509">
        <f>'Income Support'!H27</f>
        <v>0</v>
      </c>
      <c r="I47" s="509">
        <f>'Income Support'!I27</f>
        <v>0</v>
      </c>
      <c r="J47" s="509">
        <f>'Income Support'!J27</f>
        <v>0</v>
      </c>
      <c r="K47" s="509">
        <f>'Income Support'!K27</f>
        <v>0</v>
      </c>
      <c r="L47" s="509">
        <f>'Income Support'!L27</f>
        <v>0</v>
      </c>
      <c r="M47" s="509">
        <f>'Income Support'!M27</f>
        <v>0</v>
      </c>
      <c r="N47" s="509">
        <f>'Income Support'!N27</f>
        <v>0</v>
      </c>
      <c r="O47" s="509">
        <f>'Income Support'!O27</f>
        <v>0</v>
      </c>
      <c r="P47" s="509">
        <f>'Income Support'!P27</f>
        <v>0</v>
      </c>
      <c r="Q47" s="509">
        <f>'Income Support'!Q27</f>
        <v>0</v>
      </c>
      <c r="R47" s="509">
        <f>'Income Support'!R27</f>
        <v>0</v>
      </c>
      <c r="S47" s="509">
        <f>'Income Support'!S27</f>
        <v>0</v>
      </c>
      <c r="T47" s="509">
        <f>'Income Support'!T27</f>
        <v>0</v>
      </c>
      <c r="U47" s="509">
        <f>'Income Support'!U27</f>
        <v>0</v>
      </c>
      <c r="V47" s="509">
        <f>'Income Support'!V27</f>
        <v>0</v>
      </c>
      <c r="W47" s="509">
        <f>'Income Support'!W27</f>
        <v>0</v>
      </c>
      <c r="X47" s="509">
        <f>'Income Support'!X27</f>
        <v>0</v>
      </c>
      <c r="Y47" s="509">
        <f>'Income Support'!Y27</f>
        <v>0</v>
      </c>
      <c r="Z47" s="509">
        <f>'Income Support'!Z27</f>
        <v>0</v>
      </c>
      <c r="AA47" s="509">
        <f>'Income Support'!AA27</f>
        <v>0</v>
      </c>
      <c r="AB47" s="509">
        <f>'Income Support'!AB27</f>
        <v>0</v>
      </c>
      <c r="AC47" s="509">
        <f>'Income Support'!AC27</f>
        <v>0</v>
      </c>
      <c r="AD47" s="509">
        <f>'Income Support'!AD27</f>
        <v>0</v>
      </c>
      <c r="AE47" s="509">
        <f>'Income Support'!AE27</f>
        <v>0</v>
      </c>
      <c r="AF47" s="509">
        <f>'Income Support'!AF27</f>
        <v>0</v>
      </c>
      <c r="AG47" s="509">
        <f>'Income Support'!AG27</f>
        <v>0</v>
      </c>
      <c r="AH47" s="509">
        <f>'Income Support'!AH27</f>
        <v>31</v>
      </c>
      <c r="AI47" s="509">
        <f>'Income Support'!AI27</f>
        <v>34</v>
      </c>
      <c r="AJ47" s="509">
        <f>'Income Support'!AJ27</f>
        <v>41</v>
      </c>
      <c r="AK47" s="509">
        <f>'Income Support'!AK27</f>
        <v>47</v>
      </c>
      <c r="AL47" s="509">
        <f>'Income Support'!AL27</f>
        <v>61</v>
      </c>
      <c r="AM47" s="509">
        <f>'Income Support'!AM27</f>
        <v>72</v>
      </c>
      <c r="AN47" s="509">
        <f>'Income Support'!AN27</f>
        <v>83</v>
      </c>
      <c r="AO47" s="509">
        <f>'Income Support'!AO27</f>
        <v>101</v>
      </c>
      <c r="AP47" s="509">
        <f>'Income Support'!AP27</f>
        <v>127</v>
      </c>
      <c r="AQ47" s="509">
        <f>'Income Support'!AQ27</f>
        <v>138</v>
      </c>
      <c r="AR47" s="509">
        <f>'Income Support'!AR27</f>
        <v>182</v>
      </c>
      <c r="AS47" s="509">
        <f>'Income Support'!AS27</f>
        <v>198</v>
      </c>
      <c r="AT47" s="509">
        <f>'Income Support'!AT27</f>
        <v>163.59299999999999</v>
      </c>
      <c r="AU47" s="509">
        <f>'Income Support'!AU27</f>
        <v>269</v>
      </c>
      <c r="AV47" s="509">
        <f>'Income Support'!AV27</f>
        <v>267</v>
      </c>
      <c r="AW47" s="509">
        <f>'Income Support'!AW27</f>
        <v>264</v>
      </c>
      <c r="AX47" s="509">
        <f>'Income Support'!AX27</f>
        <v>285</v>
      </c>
      <c r="AY47" s="509">
        <f>'Income Support'!AY27</f>
        <v>364</v>
      </c>
      <c r="AZ47" s="509">
        <f>'Income Support'!AZ27</f>
        <v>497</v>
      </c>
      <c r="BA47" s="509">
        <f>'Income Support'!BA27</f>
        <v>516</v>
      </c>
      <c r="BB47" s="509">
        <f>'Income Support'!BB27</f>
        <v>452</v>
      </c>
      <c r="BC47" s="509">
        <f>'Income Support'!BC27</f>
        <v>447</v>
      </c>
      <c r="BD47" s="509">
        <f>'Income Support'!BD27</f>
        <v>448</v>
      </c>
      <c r="BE47" s="509">
        <f>'Income Support'!BE27</f>
        <v>437</v>
      </c>
      <c r="BF47" s="509">
        <f>'Income Support'!BF27</f>
        <v>427</v>
      </c>
      <c r="BG47" s="509">
        <f>'Income Support'!BG27</f>
        <v>438</v>
      </c>
      <c r="BH47" s="509">
        <f>'Income Support'!BH27</f>
        <v>407</v>
      </c>
      <c r="BI47" s="509">
        <f>'Income Support'!BI27</f>
        <v>308</v>
      </c>
      <c r="BJ47" s="509">
        <f>'Income Support'!BJ27</f>
        <v>304</v>
      </c>
      <c r="BK47" s="509">
        <f>'Income Support'!BK27</f>
        <v>348</v>
      </c>
      <c r="BL47" s="509">
        <f>'Income Support'!BL27</f>
        <v>267</v>
      </c>
      <c r="BM47" s="509">
        <f>'Income Support'!BM27</f>
        <v>75</v>
      </c>
      <c r="BN47" s="509">
        <f>'Income Support'!BN27</f>
        <v>0</v>
      </c>
      <c r="BO47" s="509">
        <f>'Income Support'!BO27</f>
        <v>0</v>
      </c>
      <c r="BP47" s="509">
        <f>'Income Support'!BP27</f>
        <v>0</v>
      </c>
      <c r="BQ47" s="509">
        <f>'Income Support'!BQ27</f>
        <v>0</v>
      </c>
      <c r="BR47" s="509">
        <f>'Income Support'!BR27</f>
        <v>0</v>
      </c>
      <c r="BS47" s="509">
        <f>'Income Support'!BS27</f>
        <v>0</v>
      </c>
      <c r="BT47" s="509">
        <f>'Income Support'!BT27</f>
        <v>0</v>
      </c>
      <c r="BU47" s="509">
        <f>'Income Support'!BU27</f>
        <v>0</v>
      </c>
      <c r="BV47" s="509">
        <f>'Income Support'!BV27</f>
        <v>0</v>
      </c>
      <c r="BW47" s="509">
        <f>'Income Support'!BW27</f>
        <v>0</v>
      </c>
      <c r="BX47" s="509">
        <f>'Income Support'!BX27</f>
        <v>0</v>
      </c>
      <c r="BY47" s="509">
        <f>'Income Support'!BY27</f>
        <v>0</v>
      </c>
      <c r="BZ47" s="509">
        <f>'Income Support'!BZ27</f>
        <v>0</v>
      </c>
      <c r="CA47" s="509">
        <f>'Income Support'!CA27</f>
        <v>0</v>
      </c>
      <c r="CB47" s="509">
        <f>'Income Support'!CB27</f>
        <v>0</v>
      </c>
      <c r="CC47" s="509">
        <f>'Income Support'!CC27</f>
        <v>0</v>
      </c>
      <c r="CD47" s="509">
        <f>'Income Support'!CD27</f>
        <v>0</v>
      </c>
      <c r="CE47" s="509">
        <f>'Income Support'!CE27</f>
        <v>0</v>
      </c>
      <c r="CF47" s="511">
        <f>'Income Support'!CF27</f>
        <v>0</v>
      </c>
    </row>
    <row r="48" spans="1:84" ht="27" customHeight="1">
      <c r="A48" s="421"/>
      <c r="B48" s="508" t="s">
        <v>661</v>
      </c>
      <c r="C48" s="508"/>
      <c r="D48" s="509">
        <f>'Income Support'!D6</f>
        <v>0</v>
      </c>
      <c r="E48" s="509">
        <f>'Income Support'!E6</f>
        <v>0</v>
      </c>
      <c r="F48" s="509">
        <f>'Income Support'!F6</f>
        <v>0</v>
      </c>
      <c r="G48" s="509">
        <f>'Income Support'!G6</f>
        <v>0</v>
      </c>
      <c r="H48" s="509">
        <f>'Income Support'!H6</f>
        <v>0</v>
      </c>
      <c r="I48" s="509">
        <f>'Income Support'!I6</f>
        <v>0</v>
      </c>
      <c r="J48" s="509">
        <f>'Income Support'!J6</f>
        <v>0</v>
      </c>
      <c r="K48" s="509">
        <f>'Income Support'!K6</f>
        <v>0</v>
      </c>
      <c r="L48" s="509">
        <f>'Income Support'!L6</f>
        <v>0</v>
      </c>
      <c r="M48" s="509">
        <f>'Income Support'!M6</f>
        <v>0</v>
      </c>
      <c r="N48" s="509">
        <f>'Income Support'!N6</f>
        <v>0</v>
      </c>
      <c r="O48" s="509">
        <f>'Income Support'!O6</f>
        <v>0</v>
      </c>
      <c r="P48" s="509">
        <f>'Income Support'!P6</f>
        <v>0</v>
      </c>
      <c r="Q48" s="509">
        <f>'Income Support'!Q6</f>
        <v>0</v>
      </c>
      <c r="R48" s="509">
        <f>'Income Support'!R6</f>
        <v>0</v>
      </c>
      <c r="S48" s="509">
        <f>'Income Support'!S6</f>
        <v>0</v>
      </c>
      <c r="T48" s="509">
        <f>'Income Support'!T6</f>
        <v>0</v>
      </c>
      <c r="U48" s="509">
        <f>'Income Support'!U6</f>
        <v>0</v>
      </c>
      <c r="V48" s="509">
        <f>'Income Support'!V6</f>
        <v>0</v>
      </c>
      <c r="W48" s="509">
        <f>'Income Support'!W6</f>
        <v>0</v>
      </c>
      <c r="X48" s="509">
        <f>'Income Support'!X6</f>
        <v>0</v>
      </c>
      <c r="Y48" s="509">
        <f>'Income Support'!Y6</f>
        <v>0</v>
      </c>
      <c r="Z48" s="509">
        <f>'Income Support'!Z6</f>
        <v>0</v>
      </c>
      <c r="AA48" s="509">
        <f>'Income Support'!AA6</f>
        <v>0</v>
      </c>
      <c r="AB48" s="509">
        <f>'Income Support'!AB6</f>
        <v>0</v>
      </c>
      <c r="AC48" s="509">
        <f>'Income Support'!AC6</f>
        <v>0</v>
      </c>
      <c r="AD48" s="509">
        <f>'Income Support'!AD6</f>
        <v>0</v>
      </c>
      <c r="AE48" s="509">
        <f>'Income Support'!AE6</f>
        <v>0</v>
      </c>
      <c r="AF48" s="509">
        <f>'Income Support'!AF6</f>
        <v>0</v>
      </c>
      <c r="AG48" s="509">
        <f>'Income Support'!AG6</f>
        <v>0</v>
      </c>
      <c r="AH48" s="509">
        <f>'Income Support'!AH6</f>
        <v>0</v>
      </c>
      <c r="AI48" s="509">
        <f>'Income Support'!AI6</f>
        <v>0</v>
      </c>
      <c r="AJ48" s="509">
        <f>'Income Support'!AJ6</f>
        <v>0</v>
      </c>
      <c r="AK48" s="509">
        <f>'Income Support'!AK6</f>
        <v>0</v>
      </c>
      <c r="AL48" s="509">
        <f>'Income Support'!AL6</f>
        <v>0</v>
      </c>
      <c r="AM48" s="509">
        <f>'Income Support'!AM6</f>
        <v>0</v>
      </c>
      <c r="AN48" s="509">
        <f>'Income Support'!AN6</f>
        <v>0</v>
      </c>
      <c r="AO48" s="509">
        <f>'Income Support'!AO6</f>
        <v>0</v>
      </c>
      <c r="AP48" s="509">
        <f>'Income Support'!AP6</f>
        <v>0</v>
      </c>
      <c r="AQ48" s="509">
        <f>'Income Support'!AQ6</f>
        <v>0</v>
      </c>
      <c r="AR48" s="509">
        <f>'Income Support'!AR6</f>
        <v>0</v>
      </c>
      <c r="AS48" s="509">
        <f>'Income Support'!AS6</f>
        <v>0</v>
      </c>
      <c r="AT48" s="509">
        <f>'Income Support'!AT6</f>
        <v>0</v>
      </c>
      <c r="AU48" s="509">
        <f>'Income Support'!AU6</f>
        <v>0</v>
      </c>
      <c r="AV48" s="509">
        <f>'Income Support'!AV6</f>
        <v>0</v>
      </c>
      <c r="AW48" s="509">
        <f>'Income Support'!AW6</f>
        <v>0</v>
      </c>
      <c r="AX48" s="509">
        <f>'Income Support'!AX6</f>
        <v>0</v>
      </c>
      <c r="AY48" s="509">
        <f>'Income Support'!AY6</f>
        <v>0</v>
      </c>
      <c r="AZ48" s="509">
        <f>'Income Support'!AZ6</f>
        <v>0</v>
      </c>
      <c r="BA48" s="509">
        <f>'Income Support'!BA6</f>
        <v>0</v>
      </c>
      <c r="BB48" s="509">
        <f>'Income Support'!BB6</f>
        <v>0</v>
      </c>
      <c r="BC48" s="509">
        <f>'Income Support'!BC6</f>
        <v>0</v>
      </c>
      <c r="BD48" s="509">
        <f>'Income Support'!BD6</f>
        <v>4621.4050478363251</v>
      </c>
      <c r="BE48" s="509">
        <f>'Income Support'!BE6</f>
        <v>5052.9140045040276</v>
      </c>
      <c r="BF48" s="509">
        <f>'Income Support'!BF6</f>
        <v>5038.3999390028666</v>
      </c>
      <c r="BG48" s="509">
        <f>'Income Support'!BG6</f>
        <v>5050.6973474168963</v>
      </c>
      <c r="BH48" s="509">
        <f>'Income Support'!BH6</f>
        <v>4716.6390675993789</v>
      </c>
      <c r="BI48" s="509">
        <f>'Income Support'!BI6</f>
        <v>4532.1900443650775</v>
      </c>
      <c r="BJ48" s="509">
        <f>'Income Support'!BJ6</f>
        <v>4574.2510630700235</v>
      </c>
      <c r="BK48" s="509">
        <f>'Income Support'!BK6</f>
        <v>5056.8584049752199</v>
      </c>
      <c r="BL48" s="509">
        <f>'Income Support'!BL6</f>
        <v>5098.7516794821649</v>
      </c>
      <c r="BM48" s="509">
        <f>'Income Support'!BM6</f>
        <v>4984.9200626353177</v>
      </c>
      <c r="BN48" s="509">
        <f>'Income Support'!BN6</f>
        <v>4635.0118573493246</v>
      </c>
      <c r="BO48" s="509">
        <f>'Income Support'!BO6</f>
        <v>4042.2862376047092</v>
      </c>
      <c r="BP48" s="509">
        <f>'Income Support'!BP6</f>
        <v>2489.4119175746559</v>
      </c>
      <c r="BQ48" s="509">
        <f>'Income Support'!BQ6</f>
        <v>991.64976374931302</v>
      </c>
      <c r="BR48" s="509">
        <f>'Income Support'!BR6</f>
        <v>459.84335153560301</v>
      </c>
      <c r="BS48" s="509">
        <f>'Income Support'!BS6</f>
        <v>233.19424866448765</v>
      </c>
      <c r="BT48" s="509">
        <f>'Income Support'!BT6</f>
        <v>99.729245369872473</v>
      </c>
      <c r="BU48" s="509">
        <f>'Income Support'!BU6</f>
        <v>28.960770188816397</v>
      </c>
      <c r="BV48" s="509">
        <f>'Income Support'!BV6</f>
        <v>3.1480217970206676</v>
      </c>
      <c r="BW48" s="509">
        <f>'Income Support'!BW6</f>
        <v>1.4391787459022238</v>
      </c>
      <c r="BX48" s="509">
        <f>'Income Support'!BX6</f>
        <v>1.1305357672420584</v>
      </c>
      <c r="BY48" s="509">
        <f>'Income Support'!BY6</f>
        <v>0.84633069890477097</v>
      </c>
      <c r="BZ48" s="509">
        <f>'Income Support'!BZ6</f>
        <v>0.93711222994447019</v>
      </c>
      <c r="CA48" s="509">
        <f>'Income Support'!CA6</f>
        <v>0.66371421650972928</v>
      </c>
      <c r="CB48" s="509">
        <f>'Income Support'!CB6</f>
        <v>0.54307946578322341</v>
      </c>
      <c r="CC48" s="509">
        <f>'Income Support'!CC6</f>
        <v>0.1063722610804847</v>
      </c>
      <c r="CD48" s="509">
        <f>'Income Support'!CD6</f>
        <v>0</v>
      </c>
      <c r="CE48" s="509">
        <f>'Income Support'!CE6</f>
        <v>0</v>
      </c>
      <c r="CF48" s="511">
        <f>'Income Support'!CF6</f>
        <v>0</v>
      </c>
    </row>
    <row r="49" spans="1:84" s="245" customFormat="1" ht="26.25" customHeight="1">
      <c r="A49" s="464"/>
      <c r="B49" s="69" t="s">
        <v>539</v>
      </c>
      <c r="C49" s="464"/>
      <c r="D49" s="514">
        <f>SUM(D50:D55)</f>
        <v>0</v>
      </c>
      <c r="E49" s="514">
        <f t="shared" ref="E49:BP49" si="27">SUM(E50:E55)</f>
        <v>0</v>
      </c>
      <c r="F49" s="514">
        <f t="shared" si="27"/>
        <v>0</v>
      </c>
      <c r="G49" s="514">
        <f t="shared" si="27"/>
        <v>0</v>
      </c>
      <c r="H49" s="514">
        <f t="shared" si="27"/>
        <v>0</v>
      </c>
      <c r="I49" s="514">
        <f t="shared" si="27"/>
        <v>0</v>
      </c>
      <c r="J49" s="514">
        <f t="shared" si="27"/>
        <v>0</v>
      </c>
      <c r="K49" s="514">
        <f t="shared" si="27"/>
        <v>0</v>
      </c>
      <c r="L49" s="514">
        <f t="shared" si="27"/>
        <v>0</v>
      </c>
      <c r="M49" s="514">
        <f t="shared" si="27"/>
        <v>0</v>
      </c>
      <c r="N49" s="514">
        <f t="shared" si="27"/>
        <v>0</v>
      </c>
      <c r="O49" s="514">
        <f t="shared" si="27"/>
        <v>0</v>
      </c>
      <c r="P49" s="514">
        <f t="shared" si="27"/>
        <v>0</v>
      </c>
      <c r="Q49" s="514">
        <f t="shared" si="27"/>
        <v>0</v>
      </c>
      <c r="R49" s="514">
        <f t="shared" si="27"/>
        <v>0</v>
      </c>
      <c r="S49" s="514">
        <f t="shared" si="27"/>
        <v>0</v>
      </c>
      <c r="T49" s="514">
        <f t="shared" si="27"/>
        <v>0</v>
      </c>
      <c r="U49" s="514">
        <f t="shared" si="27"/>
        <v>0</v>
      </c>
      <c r="V49" s="514">
        <f t="shared" si="27"/>
        <v>0</v>
      </c>
      <c r="W49" s="514">
        <f t="shared" si="27"/>
        <v>0</v>
      </c>
      <c r="X49" s="514">
        <f t="shared" si="27"/>
        <v>0</v>
      </c>
      <c r="Y49" s="514">
        <f t="shared" si="27"/>
        <v>0</v>
      </c>
      <c r="Z49" s="514">
        <f t="shared" si="27"/>
        <v>0</v>
      </c>
      <c r="AA49" s="514">
        <f t="shared" si="27"/>
        <v>0</v>
      </c>
      <c r="AB49" s="514">
        <f t="shared" si="27"/>
        <v>0</v>
      </c>
      <c r="AC49" s="514">
        <f t="shared" si="27"/>
        <v>0</v>
      </c>
      <c r="AD49" s="514">
        <f t="shared" si="27"/>
        <v>0</v>
      </c>
      <c r="AE49" s="514">
        <f t="shared" si="27"/>
        <v>0</v>
      </c>
      <c r="AF49" s="514">
        <f t="shared" si="27"/>
        <v>0</v>
      </c>
      <c r="AG49" s="514">
        <f t="shared" si="27"/>
        <v>0</v>
      </c>
      <c r="AH49" s="514">
        <f t="shared" si="27"/>
        <v>0</v>
      </c>
      <c r="AI49" s="514">
        <f t="shared" si="27"/>
        <v>0</v>
      </c>
      <c r="AJ49" s="514">
        <f t="shared" si="27"/>
        <v>0</v>
      </c>
      <c r="AK49" s="514">
        <f t="shared" si="27"/>
        <v>0</v>
      </c>
      <c r="AL49" s="514">
        <f t="shared" si="27"/>
        <v>0</v>
      </c>
      <c r="AM49" s="514">
        <f t="shared" si="27"/>
        <v>0</v>
      </c>
      <c r="AN49" s="514">
        <f t="shared" si="27"/>
        <v>0</v>
      </c>
      <c r="AO49" s="514">
        <f t="shared" si="27"/>
        <v>0</v>
      </c>
      <c r="AP49" s="514">
        <f t="shared" si="27"/>
        <v>0</v>
      </c>
      <c r="AQ49" s="514">
        <f t="shared" si="27"/>
        <v>0</v>
      </c>
      <c r="AR49" s="514">
        <f t="shared" si="27"/>
        <v>0</v>
      </c>
      <c r="AS49" s="514">
        <f t="shared" si="27"/>
        <v>0</v>
      </c>
      <c r="AT49" s="514">
        <f t="shared" si="27"/>
        <v>0</v>
      </c>
      <c r="AU49" s="514">
        <f t="shared" si="27"/>
        <v>0</v>
      </c>
      <c r="AV49" s="514">
        <f t="shared" si="27"/>
        <v>0</v>
      </c>
      <c r="AW49" s="514">
        <f t="shared" si="27"/>
        <v>0</v>
      </c>
      <c r="AX49" s="514">
        <f t="shared" si="27"/>
        <v>0</v>
      </c>
      <c r="AY49" s="514">
        <f t="shared" si="27"/>
        <v>0</v>
      </c>
      <c r="AZ49" s="514">
        <f t="shared" si="27"/>
        <v>0.67478636681710258</v>
      </c>
      <c r="BA49" s="514">
        <f t="shared" si="27"/>
        <v>0.59893208292979916</v>
      </c>
      <c r="BB49" s="514">
        <f t="shared" si="27"/>
        <v>0.7927511605905786</v>
      </c>
      <c r="BC49" s="514">
        <f t="shared" si="27"/>
        <v>0.83138374719943231</v>
      </c>
      <c r="BD49" s="514">
        <f t="shared" si="27"/>
        <v>34.623468114520129</v>
      </c>
      <c r="BE49" s="514">
        <f t="shared" si="27"/>
        <v>35.665811448461369</v>
      </c>
      <c r="BF49" s="514">
        <f t="shared" si="27"/>
        <v>36.528469425287277</v>
      </c>
      <c r="BG49" s="514">
        <f t="shared" si="27"/>
        <v>38.454766130387029</v>
      </c>
      <c r="BH49" s="514">
        <f t="shared" si="27"/>
        <v>40.630497965276064</v>
      </c>
      <c r="BI49" s="514">
        <f t="shared" si="27"/>
        <v>43.252848733168477</v>
      </c>
      <c r="BJ49" s="514">
        <f t="shared" si="27"/>
        <v>43.847256103741508</v>
      </c>
      <c r="BK49" s="514">
        <f t="shared" si="27"/>
        <v>45.626822693065797</v>
      </c>
      <c r="BL49" s="514">
        <f t="shared" si="27"/>
        <v>45.207231434106404</v>
      </c>
      <c r="BM49" s="514">
        <f t="shared" si="27"/>
        <v>44.371539689148136</v>
      </c>
      <c r="BN49" s="514">
        <f t="shared" si="27"/>
        <v>40.83203648893268</v>
      </c>
      <c r="BO49" s="514">
        <f t="shared" si="27"/>
        <v>38.888216340725897</v>
      </c>
      <c r="BP49" s="514">
        <f t="shared" si="27"/>
        <v>36.353633540650932</v>
      </c>
      <c r="BQ49" s="514">
        <f t="shared" ref="BQ49:CF49" si="28">SUM(BQ50:BQ55)</f>
        <v>32.45312115020652</v>
      </c>
      <c r="BR49" s="514">
        <f t="shared" si="28"/>
        <v>26.402124661144192</v>
      </c>
      <c r="BS49" s="514">
        <f t="shared" si="28"/>
        <v>27.937378632992221</v>
      </c>
      <c r="BT49" s="514">
        <f t="shared" si="28"/>
        <v>28.007179146003878</v>
      </c>
      <c r="BU49" s="514">
        <f t="shared" si="28"/>
        <v>28.637308097811459</v>
      </c>
      <c r="BV49" s="514">
        <f t="shared" si="28"/>
        <v>27.878271817198716</v>
      </c>
      <c r="BW49" s="514">
        <f t="shared" si="28"/>
        <v>25.692998141048324</v>
      </c>
      <c r="BX49" s="514">
        <f t="shared" si="28"/>
        <v>24.887362650150525</v>
      </c>
      <c r="BY49" s="514">
        <f t="shared" si="28"/>
        <v>23.403546551501623</v>
      </c>
      <c r="BZ49" s="514">
        <f t="shared" si="28"/>
        <v>22.579698564003522</v>
      </c>
      <c r="CA49" s="514">
        <f t="shared" si="28"/>
        <v>23.557443627352182</v>
      </c>
      <c r="CB49" s="514">
        <f t="shared" si="28"/>
        <v>24.193383894586567</v>
      </c>
      <c r="CC49" s="514">
        <f t="shared" si="28"/>
        <v>22.941864874649482</v>
      </c>
      <c r="CD49" s="514">
        <f t="shared" si="28"/>
        <v>21.253283437005653</v>
      </c>
      <c r="CE49" s="514">
        <f t="shared" si="28"/>
        <v>20.458967901711098</v>
      </c>
      <c r="CF49" s="515">
        <f t="shared" si="28"/>
        <v>17.762154762479295</v>
      </c>
    </row>
    <row r="50" spans="1:84" ht="24" customHeight="1">
      <c r="B50" s="63" t="s">
        <v>645</v>
      </c>
      <c r="D50" s="509">
        <v>0</v>
      </c>
      <c r="E50" s="509">
        <v>0</v>
      </c>
      <c r="F50" s="509">
        <v>0</v>
      </c>
      <c r="G50" s="509">
        <v>0</v>
      </c>
      <c r="H50" s="509">
        <v>0</v>
      </c>
      <c r="I50" s="509">
        <v>0</v>
      </c>
      <c r="J50" s="509">
        <v>0</v>
      </c>
      <c r="K50" s="509">
        <v>0</v>
      </c>
      <c r="L50" s="509">
        <v>0</v>
      </c>
      <c r="M50" s="509">
        <v>0</v>
      </c>
      <c r="N50" s="509">
        <v>0</v>
      </c>
      <c r="O50" s="509">
        <v>0</v>
      </c>
      <c r="P50" s="509">
        <v>0</v>
      </c>
      <c r="Q50" s="509">
        <v>0</v>
      </c>
      <c r="R50" s="509">
        <v>0</v>
      </c>
      <c r="S50" s="509">
        <v>0</v>
      </c>
      <c r="T50" s="509">
        <v>0</v>
      </c>
      <c r="U50" s="509">
        <v>0</v>
      </c>
      <c r="V50" s="509">
        <v>0</v>
      </c>
      <c r="W50" s="509">
        <v>0</v>
      </c>
      <c r="X50" s="509">
        <v>0</v>
      </c>
      <c r="Y50" s="509">
        <v>0</v>
      </c>
      <c r="Z50" s="509">
        <v>0</v>
      </c>
      <c r="AA50" s="509">
        <v>0</v>
      </c>
      <c r="AB50" s="509">
        <v>0</v>
      </c>
      <c r="AC50" s="509">
        <v>0</v>
      </c>
      <c r="AD50" s="509">
        <v>0</v>
      </c>
      <c r="AE50" s="509">
        <v>0</v>
      </c>
      <c r="AF50" s="509">
        <v>0</v>
      </c>
      <c r="AG50" s="509">
        <v>0</v>
      </c>
      <c r="AH50" s="509">
        <v>0</v>
      </c>
      <c r="AI50" s="509">
        <v>0</v>
      </c>
      <c r="AJ50" s="509">
        <v>0</v>
      </c>
      <c r="AK50" s="509">
        <v>0</v>
      </c>
      <c r="AL50" s="509">
        <v>0</v>
      </c>
      <c r="AM50" s="509">
        <v>0</v>
      </c>
      <c r="AN50" s="509">
        <v>0</v>
      </c>
      <c r="AO50" s="509">
        <v>0</v>
      </c>
      <c r="AP50" s="509">
        <v>0</v>
      </c>
      <c r="AQ50" s="509">
        <v>0</v>
      </c>
      <c r="AR50" s="509">
        <v>0</v>
      </c>
      <c r="AS50" s="509">
        <v>0</v>
      </c>
      <c r="AT50" s="509">
        <v>0</v>
      </c>
      <c r="AU50" s="509">
        <v>0</v>
      </c>
      <c r="AV50" s="509">
        <v>0</v>
      </c>
      <c r="AW50" s="509">
        <v>0</v>
      </c>
      <c r="AX50" s="509">
        <v>0</v>
      </c>
      <c r="AY50" s="509">
        <v>0</v>
      </c>
      <c r="AZ50" s="509">
        <v>0</v>
      </c>
      <c r="BA50" s="509">
        <v>0</v>
      </c>
      <c r="BB50" s="509">
        <v>0</v>
      </c>
      <c r="BC50" s="509">
        <v>0</v>
      </c>
      <c r="BD50" s="509">
        <v>0.65718828949339425</v>
      </c>
      <c r="BE50" s="509">
        <v>0.65961774767740922</v>
      </c>
      <c r="BF50" s="509">
        <v>0.61416010666464504</v>
      </c>
      <c r="BG50" s="509">
        <v>0.64327284102213389</v>
      </c>
      <c r="BH50" s="509">
        <v>0.56909610654458576</v>
      </c>
      <c r="BI50" s="509">
        <v>0.36958824835770193</v>
      </c>
      <c r="BJ50" s="509">
        <v>0.30519888145244678</v>
      </c>
      <c r="BK50" s="509">
        <v>0.23575728742998373</v>
      </c>
      <c r="BL50" s="509">
        <v>0.24668982671490491</v>
      </c>
      <c r="BM50" s="509">
        <v>2.3007021579193026E-2</v>
      </c>
      <c r="BN50" s="509">
        <v>6.6229018446189308E-2</v>
      </c>
      <c r="BO50" s="509">
        <v>4.5510349958351487E-2</v>
      </c>
      <c r="BP50" s="509">
        <v>3.7685317600419987E-2</v>
      </c>
      <c r="BQ50" s="509">
        <v>1.0318898363200005E-2</v>
      </c>
      <c r="BR50" s="509">
        <v>1.8837864942849449E-3</v>
      </c>
      <c r="BS50" s="509">
        <v>1.445139657974061E-2</v>
      </c>
      <c r="BT50" s="509">
        <v>2.5122654185181499E-3</v>
      </c>
      <c r="BU50" s="509">
        <v>1.7034652455562972E-3</v>
      </c>
      <c r="BV50" s="509">
        <v>0</v>
      </c>
      <c r="BW50" s="509">
        <v>1.0501572644929921E-3</v>
      </c>
      <c r="BX50" s="509">
        <v>1.0072448679307371E-3</v>
      </c>
      <c r="BY50" s="509">
        <v>0</v>
      </c>
      <c r="BZ50" s="509">
        <v>2.5765564647898449E-3</v>
      </c>
      <c r="CA50" s="509">
        <v>4.8599870646818036E-4</v>
      </c>
      <c r="CB50" s="509">
        <v>3.6753342587966505E-4</v>
      </c>
      <c r="CC50" s="509">
        <v>3.788015204573787E-4</v>
      </c>
      <c r="CD50" s="509">
        <v>3.8511238507393656E-4</v>
      </c>
      <c r="CE50" s="509">
        <v>3.9237618370625003E-4</v>
      </c>
      <c r="CF50" s="511">
        <v>3.9495442377712948E-4</v>
      </c>
    </row>
    <row r="51" spans="1:84">
      <c r="B51" s="63" t="s">
        <v>646</v>
      </c>
      <c r="D51" s="509">
        <v>0</v>
      </c>
      <c r="E51" s="509">
        <v>0</v>
      </c>
      <c r="F51" s="509">
        <v>0</v>
      </c>
      <c r="G51" s="509">
        <v>0</v>
      </c>
      <c r="H51" s="509">
        <v>0</v>
      </c>
      <c r="I51" s="509">
        <v>0</v>
      </c>
      <c r="J51" s="509">
        <v>0</v>
      </c>
      <c r="K51" s="509">
        <v>0</v>
      </c>
      <c r="L51" s="509">
        <v>0</v>
      </c>
      <c r="M51" s="509">
        <v>0</v>
      </c>
      <c r="N51" s="509">
        <v>0</v>
      </c>
      <c r="O51" s="509">
        <v>0</v>
      </c>
      <c r="P51" s="509">
        <v>0</v>
      </c>
      <c r="Q51" s="509">
        <v>0</v>
      </c>
      <c r="R51" s="509">
        <v>0</v>
      </c>
      <c r="S51" s="509">
        <v>0</v>
      </c>
      <c r="T51" s="509">
        <v>0</v>
      </c>
      <c r="U51" s="509">
        <v>0</v>
      </c>
      <c r="V51" s="509">
        <v>0</v>
      </c>
      <c r="W51" s="509">
        <v>0</v>
      </c>
      <c r="X51" s="509">
        <v>0</v>
      </c>
      <c r="Y51" s="509">
        <v>0</v>
      </c>
      <c r="Z51" s="509">
        <v>0</v>
      </c>
      <c r="AA51" s="509">
        <v>0</v>
      </c>
      <c r="AB51" s="509">
        <v>0</v>
      </c>
      <c r="AC51" s="509">
        <v>0</v>
      </c>
      <c r="AD51" s="509">
        <v>0</v>
      </c>
      <c r="AE51" s="509">
        <v>0</v>
      </c>
      <c r="AF51" s="509">
        <v>0</v>
      </c>
      <c r="AG51" s="509">
        <v>0</v>
      </c>
      <c r="AH51" s="509">
        <v>0</v>
      </c>
      <c r="AI51" s="509">
        <v>0</v>
      </c>
      <c r="AJ51" s="509">
        <v>0</v>
      </c>
      <c r="AK51" s="509">
        <v>0</v>
      </c>
      <c r="AL51" s="509">
        <v>0</v>
      </c>
      <c r="AM51" s="509">
        <v>0</v>
      </c>
      <c r="AN51" s="509">
        <v>0</v>
      </c>
      <c r="AO51" s="509">
        <v>0</v>
      </c>
      <c r="AP51" s="509">
        <v>0</v>
      </c>
      <c r="AQ51" s="509">
        <v>0</v>
      </c>
      <c r="AR51" s="509">
        <v>0</v>
      </c>
      <c r="AS51" s="509">
        <v>0</v>
      </c>
      <c r="AT51" s="509">
        <v>0</v>
      </c>
      <c r="AU51" s="509">
        <v>0</v>
      </c>
      <c r="AV51" s="509">
        <v>0</v>
      </c>
      <c r="AW51" s="509">
        <v>0</v>
      </c>
      <c r="AX51" s="509">
        <v>0</v>
      </c>
      <c r="AY51" s="509">
        <v>0</v>
      </c>
      <c r="AZ51" s="509">
        <v>0</v>
      </c>
      <c r="BA51" s="509">
        <v>0</v>
      </c>
      <c r="BB51" s="509">
        <v>0</v>
      </c>
      <c r="BC51" s="509">
        <v>0</v>
      </c>
      <c r="BD51" s="509">
        <v>0.83490584753342767</v>
      </c>
      <c r="BE51" s="509">
        <v>0.96871066395731165</v>
      </c>
      <c r="BF51" s="509">
        <v>0.86645963935969617</v>
      </c>
      <c r="BG51" s="509">
        <v>0.93290704319178597</v>
      </c>
      <c r="BH51" s="509">
        <v>0.86172184550005193</v>
      </c>
      <c r="BI51" s="509">
        <v>0.7535594465593668</v>
      </c>
      <c r="BJ51" s="509">
        <v>0.61606420391432104</v>
      </c>
      <c r="BK51" s="509">
        <v>0.59496192869333198</v>
      </c>
      <c r="BL51" s="509">
        <v>0.50784210671851249</v>
      </c>
      <c r="BM51" s="509">
        <v>0.1715312649729579</v>
      </c>
      <c r="BN51" s="509">
        <v>5.3013631425028018E-2</v>
      </c>
      <c r="BO51" s="509">
        <v>4.3135207998276373E-2</v>
      </c>
      <c r="BP51" s="509">
        <v>3.9155262509991989E-2</v>
      </c>
      <c r="BQ51" s="509">
        <v>0</v>
      </c>
      <c r="BR51" s="509">
        <v>0</v>
      </c>
      <c r="BS51" s="509">
        <v>1.3701443416006638E-2</v>
      </c>
      <c r="BT51" s="509">
        <v>1.1074839000055632E-3</v>
      </c>
      <c r="BU51" s="509">
        <v>5.6918760047808287E-3</v>
      </c>
      <c r="BV51" s="509">
        <v>0</v>
      </c>
      <c r="BW51" s="509">
        <v>1.1533144470532305E-3</v>
      </c>
      <c r="BX51" s="509">
        <v>1.1061867561955947E-3</v>
      </c>
      <c r="BY51" s="509">
        <v>0</v>
      </c>
      <c r="BZ51" s="509">
        <v>2.8296521815950894E-3</v>
      </c>
      <c r="CA51" s="509">
        <v>5.3373846791370276E-4</v>
      </c>
      <c r="CB51" s="509">
        <v>4.036363163631803E-4</v>
      </c>
      <c r="CC51" s="509">
        <v>4.1601127838709537E-4</v>
      </c>
      <c r="CD51" s="509">
        <v>4.2294206064396738E-4</v>
      </c>
      <c r="CE51" s="509">
        <v>4.3091938383772456E-4</v>
      </c>
      <c r="CF51" s="511">
        <v>4.3375088500641136E-4</v>
      </c>
    </row>
    <row r="52" spans="1:84">
      <c r="B52" s="63" t="s">
        <v>647</v>
      </c>
      <c r="D52" s="509">
        <v>0</v>
      </c>
      <c r="E52" s="509">
        <v>0</v>
      </c>
      <c r="F52" s="509">
        <v>0</v>
      </c>
      <c r="G52" s="509">
        <v>0</v>
      </c>
      <c r="H52" s="509">
        <v>0</v>
      </c>
      <c r="I52" s="509">
        <v>0</v>
      </c>
      <c r="J52" s="509">
        <v>0</v>
      </c>
      <c r="K52" s="509">
        <v>0</v>
      </c>
      <c r="L52" s="509">
        <v>0</v>
      </c>
      <c r="M52" s="509">
        <v>0</v>
      </c>
      <c r="N52" s="509">
        <v>0</v>
      </c>
      <c r="O52" s="509">
        <v>0</v>
      </c>
      <c r="P52" s="509">
        <v>0</v>
      </c>
      <c r="Q52" s="509">
        <v>0</v>
      </c>
      <c r="R52" s="509">
        <v>0</v>
      </c>
      <c r="S52" s="509">
        <v>0</v>
      </c>
      <c r="T52" s="509">
        <v>0</v>
      </c>
      <c r="U52" s="509">
        <v>0</v>
      </c>
      <c r="V52" s="509">
        <v>0</v>
      </c>
      <c r="W52" s="509">
        <v>0</v>
      </c>
      <c r="X52" s="509">
        <v>0</v>
      </c>
      <c r="Y52" s="509">
        <v>0</v>
      </c>
      <c r="Z52" s="509">
        <v>0</v>
      </c>
      <c r="AA52" s="509">
        <v>0</v>
      </c>
      <c r="AB52" s="509">
        <v>0</v>
      </c>
      <c r="AC52" s="509">
        <v>0</v>
      </c>
      <c r="AD52" s="509">
        <v>0</v>
      </c>
      <c r="AE52" s="509">
        <v>0</v>
      </c>
      <c r="AF52" s="509">
        <v>0</v>
      </c>
      <c r="AG52" s="509">
        <v>0</v>
      </c>
      <c r="AH52" s="509">
        <v>0</v>
      </c>
      <c r="AI52" s="509">
        <v>0</v>
      </c>
      <c r="AJ52" s="509">
        <v>0</v>
      </c>
      <c r="AK52" s="509">
        <v>0</v>
      </c>
      <c r="AL52" s="509">
        <v>0</v>
      </c>
      <c r="AM52" s="509">
        <v>0</v>
      </c>
      <c r="AN52" s="509">
        <v>0</v>
      </c>
      <c r="AO52" s="509">
        <v>0</v>
      </c>
      <c r="AP52" s="509">
        <v>0</v>
      </c>
      <c r="AQ52" s="509">
        <v>0</v>
      </c>
      <c r="AR52" s="509">
        <v>0</v>
      </c>
      <c r="AS52" s="509">
        <v>0</v>
      </c>
      <c r="AT52" s="509">
        <v>0</v>
      </c>
      <c r="AU52" s="509">
        <v>0</v>
      </c>
      <c r="AV52" s="509">
        <v>0</v>
      </c>
      <c r="AW52" s="509">
        <v>0</v>
      </c>
      <c r="AX52" s="509">
        <v>0</v>
      </c>
      <c r="AY52" s="509">
        <v>0</v>
      </c>
      <c r="AZ52" s="509">
        <v>0</v>
      </c>
      <c r="BA52" s="509">
        <v>0</v>
      </c>
      <c r="BB52" s="509">
        <v>0</v>
      </c>
      <c r="BC52" s="509">
        <v>0</v>
      </c>
      <c r="BD52" s="509">
        <v>30.774870660454607</v>
      </c>
      <c r="BE52" s="509">
        <v>31.893007667063369</v>
      </c>
      <c r="BF52" s="509">
        <v>33.371362437999551</v>
      </c>
      <c r="BG52" s="509">
        <v>35.293395654988082</v>
      </c>
      <c r="BH52" s="509">
        <v>37.547544752346781</v>
      </c>
      <c r="BI52" s="509">
        <v>40.430379120942867</v>
      </c>
      <c r="BJ52" s="509">
        <v>41.052292974275822</v>
      </c>
      <c r="BK52" s="509">
        <v>42.896472213400102</v>
      </c>
      <c r="BL52" s="509">
        <v>42.477261339479007</v>
      </c>
      <c r="BM52" s="509">
        <v>41.740168259267435</v>
      </c>
      <c r="BN52" s="509">
        <v>37.787304681455318</v>
      </c>
      <c r="BO52" s="509">
        <v>34.313865787762815</v>
      </c>
      <c r="BP52" s="509">
        <v>24.022601033394039</v>
      </c>
      <c r="BQ52" s="509">
        <v>9.2516373982275297</v>
      </c>
      <c r="BR52" s="509">
        <v>1.9070515045415264</v>
      </c>
      <c r="BS52" s="509">
        <v>1.3411651043112389</v>
      </c>
      <c r="BT52" s="509">
        <v>0.43256197391286383</v>
      </c>
      <c r="BU52" s="509">
        <v>0.25281754794475858</v>
      </c>
      <c r="BV52" s="509">
        <v>0</v>
      </c>
      <c r="BW52" s="509">
        <v>0.11400739563156909</v>
      </c>
      <c r="BX52" s="509">
        <v>0.10934873093649242</v>
      </c>
      <c r="BY52" s="509">
        <v>0</v>
      </c>
      <c r="BZ52" s="509">
        <v>0.27971666928399663</v>
      </c>
      <c r="CA52" s="509">
        <v>5.2761094626621416E-2</v>
      </c>
      <c r="CB52" s="509">
        <v>3.9900241715052728E-2</v>
      </c>
      <c r="CC52" s="509">
        <v>4.112353098797468E-2</v>
      </c>
      <c r="CD52" s="509">
        <v>4.180865241068326E-2</v>
      </c>
      <c r="CE52" s="509">
        <v>4.259722645807798E-2</v>
      </c>
      <c r="CF52" s="511">
        <v>4.2877125903363282E-2</v>
      </c>
    </row>
    <row r="53" spans="1:84" ht="27" customHeight="1">
      <c r="B53" s="63" t="s">
        <v>649</v>
      </c>
      <c r="C53" s="421"/>
      <c r="D53" s="509">
        <v>0</v>
      </c>
      <c r="E53" s="509">
        <v>0</v>
      </c>
      <c r="F53" s="509">
        <v>0</v>
      </c>
      <c r="G53" s="509">
        <v>0</v>
      </c>
      <c r="H53" s="509">
        <v>0</v>
      </c>
      <c r="I53" s="509">
        <v>0</v>
      </c>
      <c r="J53" s="509">
        <v>0</v>
      </c>
      <c r="K53" s="509">
        <v>0</v>
      </c>
      <c r="L53" s="509">
        <v>0</v>
      </c>
      <c r="M53" s="509">
        <v>0</v>
      </c>
      <c r="N53" s="509">
        <v>0</v>
      </c>
      <c r="O53" s="509">
        <v>0</v>
      </c>
      <c r="P53" s="509">
        <v>0</v>
      </c>
      <c r="Q53" s="509">
        <v>0</v>
      </c>
      <c r="R53" s="509">
        <v>0</v>
      </c>
      <c r="S53" s="509">
        <v>0</v>
      </c>
      <c r="T53" s="509">
        <v>0</v>
      </c>
      <c r="U53" s="509">
        <v>0</v>
      </c>
      <c r="V53" s="509">
        <v>0</v>
      </c>
      <c r="W53" s="509">
        <v>0</v>
      </c>
      <c r="X53" s="509">
        <v>0</v>
      </c>
      <c r="Y53" s="509">
        <v>0</v>
      </c>
      <c r="Z53" s="509">
        <v>0</v>
      </c>
      <c r="AA53" s="509">
        <v>0</v>
      </c>
      <c r="AB53" s="509">
        <v>0</v>
      </c>
      <c r="AC53" s="509">
        <v>0</v>
      </c>
      <c r="AD53" s="509">
        <v>0</v>
      </c>
      <c r="AE53" s="509">
        <v>0</v>
      </c>
      <c r="AF53" s="509">
        <v>0</v>
      </c>
      <c r="AG53" s="509">
        <v>0</v>
      </c>
      <c r="AH53" s="509">
        <v>0</v>
      </c>
      <c r="AI53" s="509">
        <v>0</v>
      </c>
      <c r="AJ53" s="509">
        <v>0</v>
      </c>
      <c r="AK53" s="509">
        <v>0</v>
      </c>
      <c r="AL53" s="509">
        <v>0</v>
      </c>
      <c r="AM53" s="509">
        <v>0</v>
      </c>
      <c r="AN53" s="509">
        <v>0</v>
      </c>
      <c r="AO53" s="509">
        <v>0</v>
      </c>
      <c r="AP53" s="509">
        <v>0</v>
      </c>
      <c r="AQ53" s="509">
        <v>0</v>
      </c>
      <c r="AR53" s="509">
        <v>0</v>
      </c>
      <c r="AS53" s="509">
        <v>0</v>
      </c>
      <c r="AT53" s="509">
        <v>0</v>
      </c>
      <c r="AU53" s="509">
        <v>0</v>
      </c>
      <c r="AV53" s="509">
        <v>0</v>
      </c>
      <c r="AW53" s="509">
        <v>0</v>
      </c>
      <c r="AX53" s="509">
        <v>0</v>
      </c>
      <c r="AY53" s="509">
        <v>0</v>
      </c>
      <c r="AZ53" s="509">
        <v>0</v>
      </c>
      <c r="BA53" s="509">
        <v>0</v>
      </c>
      <c r="BB53" s="509">
        <v>0</v>
      </c>
      <c r="BC53" s="509">
        <v>0</v>
      </c>
      <c r="BD53" s="509">
        <v>0</v>
      </c>
      <c r="BE53" s="509">
        <v>0</v>
      </c>
      <c r="BF53" s="509">
        <v>0</v>
      </c>
      <c r="BG53" s="509">
        <v>0</v>
      </c>
      <c r="BH53" s="509">
        <v>0</v>
      </c>
      <c r="BI53" s="509">
        <v>0</v>
      </c>
      <c r="BJ53" s="509">
        <v>0</v>
      </c>
      <c r="BK53" s="509">
        <v>0</v>
      </c>
      <c r="BL53" s="509">
        <v>0</v>
      </c>
      <c r="BM53" s="509">
        <v>0</v>
      </c>
      <c r="BN53" s="509">
        <v>0</v>
      </c>
      <c r="BO53" s="509">
        <v>0</v>
      </c>
      <c r="BP53" s="509">
        <v>0</v>
      </c>
      <c r="BQ53" s="509">
        <v>0</v>
      </c>
      <c r="BR53" s="509">
        <v>0</v>
      </c>
      <c r="BS53" s="509">
        <v>0</v>
      </c>
      <c r="BT53" s="509">
        <v>0</v>
      </c>
      <c r="BU53" s="509">
        <v>0</v>
      </c>
      <c r="BV53" s="509">
        <v>0</v>
      </c>
      <c r="BW53" s="509">
        <v>1.0501572644929921E-3</v>
      </c>
      <c r="BX53" s="509">
        <v>1.0501572644929921E-3</v>
      </c>
      <c r="BY53" s="509">
        <v>0</v>
      </c>
      <c r="BZ53" s="509">
        <v>0</v>
      </c>
      <c r="CA53" s="509">
        <v>0</v>
      </c>
      <c r="CB53" s="509">
        <v>0</v>
      </c>
      <c r="CC53" s="509">
        <v>0</v>
      </c>
      <c r="CD53" s="509">
        <v>0</v>
      </c>
      <c r="CE53" s="509">
        <v>0</v>
      </c>
      <c r="CF53" s="511">
        <v>0</v>
      </c>
    </row>
    <row r="54" spans="1:84" ht="35.25" customHeight="1">
      <c r="A54" s="421"/>
      <c r="B54" s="63" t="s">
        <v>642</v>
      </c>
      <c r="C54" s="421"/>
      <c r="D54" s="509">
        <v>0</v>
      </c>
      <c r="E54" s="509">
        <v>0</v>
      </c>
      <c r="F54" s="509">
        <v>0</v>
      </c>
      <c r="G54" s="509">
        <v>0</v>
      </c>
      <c r="H54" s="509">
        <v>0</v>
      </c>
      <c r="I54" s="509">
        <v>0</v>
      </c>
      <c r="J54" s="509">
        <v>0</v>
      </c>
      <c r="K54" s="509">
        <v>0</v>
      </c>
      <c r="L54" s="509">
        <v>0</v>
      </c>
      <c r="M54" s="509">
        <v>0</v>
      </c>
      <c r="N54" s="509">
        <v>0</v>
      </c>
      <c r="O54" s="509">
        <v>0</v>
      </c>
      <c r="P54" s="509">
        <v>0</v>
      </c>
      <c r="Q54" s="509">
        <v>0</v>
      </c>
      <c r="R54" s="509">
        <v>0</v>
      </c>
      <c r="S54" s="509">
        <v>0</v>
      </c>
      <c r="T54" s="509">
        <v>0</v>
      </c>
      <c r="U54" s="509">
        <v>0</v>
      </c>
      <c r="V54" s="509">
        <v>0</v>
      </c>
      <c r="W54" s="509">
        <v>0</v>
      </c>
      <c r="X54" s="509">
        <v>0</v>
      </c>
      <c r="Y54" s="509">
        <v>0</v>
      </c>
      <c r="Z54" s="509">
        <v>0</v>
      </c>
      <c r="AA54" s="509">
        <v>0</v>
      </c>
      <c r="AB54" s="509">
        <v>0</v>
      </c>
      <c r="AC54" s="509">
        <v>0</v>
      </c>
      <c r="AD54" s="509">
        <v>0</v>
      </c>
      <c r="AE54" s="509">
        <v>0</v>
      </c>
      <c r="AF54" s="509">
        <v>0</v>
      </c>
      <c r="AG54" s="509">
        <v>0</v>
      </c>
      <c r="AH54" s="509">
        <v>0</v>
      </c>
      <c r="AI54" s="509">
        <v>0</v>
      </c>
      <c r="AJ54" s="509">
        <v>0</v>
      </c>
      <c r="AK54" s="509">
        <v>0</v>
      </c>
      <c r="AL54" s="509">
        <v>0</v>
      </c>
      <c r="AM54" s="509">
        <v>0</v>
      </c>
      <c r="AN54" s="509">
        <v>0</v>
      </c>
      <c r="AO54" s="509">
        <v>0</v>
      </c>
      <c r="AP54" s="509">
        <v>0</v>
      </c>
      <c r="AQ54" s="509">
        <v>0</v>
      </c>
      <c r="AR54" s="509">
        <v>0</v>
      </c>
      <c r="AS54" s="509">
        <v>0</v>
      </c>
      <c r="AT54" s="509">
        <v>0</v>
      </c>
      <c r="AU54" s="509">
        <v>0</v>
      </c>
      <c r="AV54" s="509">
        <v>0</v>
      </c>
      <c r="AW54" s="509">
        <v>0</v>
      </c>
      <c r="AX54" s="509">
        <v>0</v>
      </c>
      <c r="AY54" s="509">
        <v>0</v>
      </c>
      <c r="AZ54" s="509">
        <v>0</v>
      </c>
      <c r="BA54" s="509">
        <v>0</v>
      </c>
      <c r="BB54" s="509">
        <v>0</v>
      </c>
      <c r="BC54" s="509">
        <v>0</v>
      </c>
      <c r="BD54" s="509">
        <v>0</v>
      </c>
      <c r="BE54" s="509">
        <v>0</v>
      </c>
      <c r="BF54" s="509">
        <v>0</v>
      </c>
      <c r="BG54" s="509">
        <v>0</v>
      </c>
      <c r="BH54" s="509">
        <v>0</v>
      </c>
      <c r="BI54" s="509">
        <v>0</v>
      </c>
      <c r="BJ54" s="509">
        <v>0</v>
      </c>
      <c r="BK54" s="509">
        <v>0</v>
      </c>
      <c r="BL54" s="509">
        <v>2.4244544775759685E-2</v>
      </c>
      <c r="BM54" s="509">
        <v>0.49113380543421603</v>
      </c>
      <c r="BN54" s="509">
        <v>1.0931583540805547</v>
      </c>
      <c r="BO54" s="509">
        <v>2.6166438237862635</v>
      </c>
      <c r="BP54" s="509">
        <v>10.362282313574157</v>
      </c>
      <c r="BQ54" s="509">
        <v>21.796001639175824</v>
      </c>
      <c r="BR54" s="509">
        <v>24.000351111014286</v>
      </c>
      <c r="BS54" s="509">
        <v>26.229091891955552</v>
      </c>
      <c r="BT54" s="509">
        <v>27.256264308592748</v>
      </c>
      <c r="BU54" s="509">
        <v>28.216449142840297</v>
      </c>
      <c r="BV54" s="509">
        <v>27.747752806608453</v>
      </c>
      <c r="BW54" s="509">
        <v>25.456162448432035</v>
      </c>
      <c r="BX54" s="509">
        <v>24.678061263202594</v>
      </c>
      <c r="BY54" s="509">
        <v>23.319730543416075</v>
      </c>
      <c r="BZ54" s="509">
        <v>22.216136857477053</v>
      </c>
      <c r="CA54" s="509">
        <v>23.427541049178412</v>
      </c>
      <c r="CB54" s="509">
        <v>24.083700160069547</v>
      </c>
      <c r="CC54" s="509">
        <v>22.838855092937116</v>
      </c>
      <c r="CD54" s="509">
        <v>21.159143813335948</v>
      </c>
      <c r="CE54" s="509">
        <v>20.373972345370266</v>
      </c>
      <c r="CF54" s="511">
        <v>17.687224067256178</v>
      </c>
    </row>
    <row r="55" spans="1:84" s="435" customFormat="1" ht="15.95" thickBot="1">
      <c r="B55" s="188" t="s">
        <v>662</v>
      </c>
      <c r="C55" s="529"/>
      <c r="D55" s="530">
        <v>0</v>
      </c>
      <c r="E55" s="530">
        <v>0</v>
      </c>
      <c r="F55" s="530">
        <v>0</v>
      </c>
      <c r="G55" s="530">
        <v>0</v>
      </c>
      <c r="H55" s="530">
        <v>0</v>
      </c>
      <c r="I55" s="530">
        <v>0</v>
      </c>
      <c r="J55" s="530">
        <v>0</v>
      </c>
      <c r="K55" s="530">
        <v>0</v>
      </c>
      <c r="L55" s="530">
        <v>0</v>
      </c>
      <c r="M55" s="530">
        <v>0</v>
      </c>
      <c r="N55" s="530">
        <v>0</v>
      </c>
      <c r="O55" s="530">
        <v>0</v>
      </c>
      <c r="P55" s="530">
        <v>0</v>
      </c>
      <c r="Q55" s="530">
        <v>0</v>
      </c>
      <c r="R55" s="530">
        <v>0</v>
      </c>
      <c r="S55" s="530">
        <v>0</v>
      </c>
      <c r="T55" s="530">
        <v>0</v>
      </c>
      <c r="U55" s="530">
        <v>0</v>
      </c>
      <c r="V55" s="530">
        <v>0</v>
      </c>
      <c r="W55" s="530">
        <v>0</v>
      </c>
      <c r="X55" s="530">
        <v>0</v>
      </c>
      <c r="Y55" s="530">
        <v>0</v>
      </c>
      <c r="Z55" s="530">
        <v>0</v>
      </c>
      <c r="AA55" s="530">
        <v>0</v>
      </c>
      <c r="AB55" s="530">
        <v>0</v>
      </c>
      <c r="AC55" s="530">
        <v>0</v>
      </c>
      <c r="AD55" s="530">
        <v>0</v>
      </c>
      <c r="AE55" s="530">
        <v>0</v>
      </c>
      <c r="AF55" s="530">
        <v>0</v>
      </c>
      <c r="AG55" s="530">
        <v>0</v>
      </c>
      <c r="AH55" s="530">
        <v>0</v>
      </c>
      <c r="AI55" s="530">
        <v>0</v>
      </c>
      <c r="AJ55" s="530">
        <v>0</v>
      </c>
      <c r="AK55" s="530">
        <v>0</v>
      </c>
      <c r="AL55" s="530">
        <v>0</v>
      </c>
      <c r="AM55" s="530">
        <v>0</v>
      </c>
      <c r="AN55" s="530">
        <v>0</v>
      </c>
      <c r="AO55" s="530">
        <v>0</v>
      </c>
      <c r="AP55" s="530">
        <v>0</v>
      </c>
      <c r="AQ55" s="530">
        <v>0</v>
      </c>
      <c r="AR55" s="530">
        <v>0</v>
      </c>
      <c r="AS55" s="530">
        <v>0</v>
      </c>
      <c r="AT55" s="530">
        <v>0</v>
      </c>
      <c r="AU55" s="530">
        <v>0</v>
      </c>
      <c r="AV55" s="530">
        <v>0</v>
      </c>
      <c r="AW55" s="530">
        <v>0</v>
      </c>
      <c r="AX55" s="530">
        <v>0</v>
      </c>
      <c r="AY55" s="530">
        <v>0</v>
      </c>
      <c r="AZ55" s="530">
        <v>0.67478636681710258</v>
      </c>
      <c r="BA55" s="530">
        <v>0.59893208292979916</v>
      </c>
      <c r="BB55" s="530">
        <v>0.7927511605905786</v>
      </c>
      <c r="BC55" s="530">
        <v>0.83138374719943231</v>
      </c>
      <c r="BD55" s="530">
        <v>2.3565033170387002</v>
      </c>
      <c r="BE55" s="530">
        <v>2.1444753697632777</v>
      </c>
      <c r="BF55" s="530">
        <v>1.6764872412633873</v>
      </c>
      <c r="BG55" s="530">
        <v>1.5851905911850244</v>
      </c>
      <c r="BH55" s="530">
        <v>1.6521352608846456</v>
      </c>
      <c r="BI55" s="530">
        <v>1.6993219173085448</v>
      </c>
      <c r="BJ55" s="530">
        <v>1.8737000440989178</v>
      </c>
      <c r="BK55" s="530">
        <v>1.8996312635423793</v>
      </c>
      <c r="BL55" s="530">
        <v>1.9511936164182131</v>
      </c>
      <c r="BM55" s="530">
        <v>1.945699337894331</v>
      </c>
      <c r="BN55" s="530">
        <v>1.832330803525585</v>
      </c>
      <c r="BO55" s="530">
        <v>1.8690611712201957</v>
      </c>
      <c r="BP55" s="530">
        <v>1.8919096135723212</v>
      </c>
      <c r="BQ55" s="530">
        <v>1.395163214439967</v>
      </c>
      <c r="BR55" s="530">
        <v>0.49283825909409629</v>
      </c>
      <c r="BS55" s="530">
        <v>0.33896879672968472</v>
      </c>
      <c r="BT55" s="530">
        <v>0.31473311417974154</v>
      </c>
      <c r="BU55" s="530">
        <v>0.16064606577606863</v>
      </c>
      <c r="BV55" s="530">
        <v>0.130519010590263</v>
      </c>
      <c r="BW55" s="530">
        <v>0.11957466800868301</v>
      </c>
      <c r="BX55" s="530">
        <v>9.6789067122820607E-2</v>
      </c>
      <c r="BY55" s="530">
        <v>8.3816008085547969E-2</v>
      </c>
      <c r="BZ55" s="530">
        <v>7.8438828596088667E-2</v>
      </c>
      <c r="CA55" s="530">
        <v>7.6121746372767543E-2</v>
      </c>
      <c r="CB55" s="530">
        <v>6.9012323059724573E-2</v>
      </c>
      <c r="CC55" s="530">
        <v>6.109143792554636E-2</v>
      </c>
      <c r="CD55" s="530">
        <v>5.1522916813305689E-2</v>
      </c>
      <c r="CE55" s="530">
        <v>4.1575034315212325E-2</v>
      </c>
      <c r="CF55" s="531">
        <v>3.1224864010969487E-2</v>
      </c>
    </row>
    <row r="56" spans="1:84">
      <c r="A56" s="468"/>
      <c r="B56" s="178" t="s">
        <v>663</v>
      </c>
      <c r="D56" s="41" t="s">
        <v>190</v>
      </c>
      <c r="E56" s="41" t="s">
        <v>191</v>
      </c>
      <c r="F56" s="41" t="s">
        <v>192</v>
      </c>
      <c r="G56" s="41" t="s">
        <v>193</v>
      </c>
      <c r="H56" s="41" t="s">
        <v>194</v>
      </c>
      <c r="I56" s="41" t="s">
        <v>195</v>
      </c>
      <c r="J56" s="41" t="s">
        <v>196</v>
      </c>
      <c r="K56" s="41" t="s">
        <v>197</v>
      </c>
      <c r="L56" s="41" t="s">
        <v>198</v>
      </c>
      <c r="M56" s="41" t="s">
        <v>199</v>
      </c>
      <c r="N56" s="41" t="s">
        <v>200</v>
      </c>
      <c r="O56" s="41" t="s">
        <v>201</v>
      </c>
      <c r="P56" s="41" t="s">
        <v>202</v>
      </c>
      <c r="Q56" s="41" t="s">
        <v>203</v>
      </c>
      <c r="R56" s="41" t="s">
        <v>204</v>
      </c>
      <c r="S56" s="41" t="s">
        <v>205</v>
      </c>
      <c r="T56" s="41" t="s">
        <v>206</v>
      </c>
      <c r="U56" s="41" t="s">
        <v>207</v>
      </c>
      <c r="V56" s="41" t="s">
        <v>208</v>
      </c>
      <c r="W56" s="41" t="s">
        <v>209</v>
      </c>
      <c r="X56" s="41" t="s">
        <v>210</v>
      </c>
      <c r="Y56" s="41" t="s">
        <v>211</v>
      </c>
      <c r="Z56" s="41" t="s">
        <v>212</v>
      </c>
      <c r="AA56" s="41" t="s">
        <v>213</v>
      </c>
      <c r="AB56" s="41" t="s">
        <v>214</v>
      </c>
      <c r="AC56" s="41" t="s">
        <v>215</v>
      </c>
      <c r="AD56" s="41" t="s">
        <v>216</v>
      </c>
      <c r="AE56" s="41" t="s">
        <v>217</v>
      </c>
      <c r="AF56" s="41" t="s">
        <v>218</v>
      </c>
      <c r="AG56" s="41" t="s">
        <v>219</v>
      </c>
      <c r="AH56" s="41" t="s">
        <v>220</v>
      </c>
      <c r="AI56" s="41" t="s">
        <v>221</v>
      </c>
      <c r="AJ56" s="41" t="s">
        <v>222</v>
      </c>
      <c r="AK56" s="41" t="s">
        <v>223</v>
      </c>
      <c r="AL56" s="41" t="s">
        <v>224</v>
      </c>
      <c r="AM56" s="41" t="s">
        <v>225</v>
      </c>
      <c r="AN56" s="41" t="s">
        <v>226</v>
      </c>
      <c r="AO56" s="41" t="s">
        <v>227</v>
      </c>
      <c r="AP56" s="41" t="s">
        <v>228</v>
      </c>
      <c r="AQ56" s="41" t="s">
        <v>229</v>
      </c>
      <c r="AR56" s="41" t="s">
        <v>230</v>
      </c>
      <c r="AS56" s="41" t="s">
        <v>231</v>
      </c>
      <c r="AT56" s="41" t="s">
        <v>232</v>
      </c>
      <c r="AU56" s="41" t="s">
        <v>233</v>
      </c>
      <c r="AV56" s="41" t="s">
        <v>234</v>
      </c>
      <c r="AW56" s="41" t="s">
        <v>235</v>
      </c>
      <c r="AX56" s="41" t="s">
        <v>236</v>
      </c>
      <c r="AY56" s="41" t="s">
        <v>128</v>
      </c>
      <c r="AZ56" s="41" t="s">
        <v>129</v>
      </c>
      <c r="BA56" s="41" t="s">
        <v>130</v>
      </c>
      <c r="BB56" s="41" t="s">
        <v>131</v>
      </c>
      <c r="BC56" s="41" t="s">
        <v>132</v>
      </c>
      <c r="BD56" s="41" t="s">
        <v>133</v>
      </c>
      <c r="BE56" s="41" t="s">
        <v>134</v>
      </c>
      <c r="BF56" s="41" t="s">
        <v>135</v>
      </c>
      <c r="BG56" s="41" t="s">
        <v>136</v>
      </c>
      <c r="BH56" s="41" t="s">
        <v>137</v>
      </c>
      <c r="BI56" s="41" t="s">
        <v>138</v>
      </c>
      <c r="BJ56" s="41" t="s">
        <v>139</v>
      </c>
      <c r="BK56" s="41" t="s">
        <v>140</v>
      </c>
      <c r="BL56" s="41" t="s">
        <v>141</v>
      </c>
      <c r="BM56" s="41" t="s">
        <v>142</v>
      </c>
      <c r="BN56" s="41" t="s">
        <v>143</v>
      </c>
      <c r="BO56" s="41" t="s">
        <v>144</v>
      </c>
      <c r="BP56" s="41" t="s">
        <v>145</v>
      </c>
      <c r="BQ56" s="41" t="s">
        <v>146</v>
      </c>
      <c r="BR56" s="41" t="s">
        <v>147</v>
      </c>
      <c r="BS56" s="41" t="s">
        <v>148</v>
      </c>
      <c r="BT56" s="41" t="s">
        <v>149</v>
      </c>
      <c r="BU56" s="41" t="s">
        <v>150</v>
      </c>
      <c r="BV56" s="41" t="s">
        <v>151</v>
      </c>
      <c r="BW56" s="41" t="s">
        <v>152</v>
      </c>
      <c r="BX56" s="41" t="s">
        <v>153</v>
      </c>
      <c r="BY56" s="41" t="s">
        <v>154</v>
      </c>
      <c r="BZ56" s="41" t="s">
        <v>155</v>
      </c>
      <c r="CA56" s="41" t="s">
        <v>156</v>
      </c>
      <c r="CB56" s="41" t="s">
        <v>157</v>
      </c>
      <c r="CC56" s="41" t="s">
        <v>158</v>
      </c>
      <c r="CD56" s="41" t="s">
        <v>159</v>
      </c>
      <c r="CE56" s="41" t="s">
        <v>160</v>
      </c>
      <c r="CF56" s="42" t="s">
        <v>161</v>
      </c>
    </row>
    <row r="57" spans="1:84">
      <c r="A57" s="468"/>
      <c r="B57" s="446" t="s">
        <v>351</v>
      </c>
      <c r="C57" s="469"/>
      <c r="D57" s="332" t="s">
        <v>163</v>
      </c>
      <c r="E57" s="332" t="s">
        <v>163</v>
      </c>
      <c r="F57" s="332" t="s">
        <v>163</v>
      </c>
      <c r="G57" s="332" t="s">
        <v>163</v>
      </c>
      <c r="H57" s="332" t="s">
        <v>163</v>
      </c>
      <c r="I57" s="332" t="s">
        <v>163</v>
      </c>
      <c r="J57" s="332" t="s">
        <v>163</v>
      </c>
      <c r="K57" s="332" t="s">
        <v>163</v>
      </c>
      <c r="L57" s="332" t="s">
        <v>163</v>
      </c>
      <c r="M57" s="332" t="s">
        <v>163</v>
      </c>
      <c r="N57" s="332" t="s">
        <v>163</v>
      </c>
      <c r="O57" s="332" t="s">
        <v>163</v>
      </c>
      <c r="P57" s="332" t="s">
        <v>163</v>
      </c>
      <c r="Q57" s="332" t="s">
        <v>163</v>
      </c>
      <c r="R57" s="332" t="s">
        <v>163</v>
      </c>
      <c r="S57" s="332" t="s">
        <v>163</v>
      </c>
      <c r="T57" s="332" t="s">
        <v>163</v>
      </c>
      <c r="U57" s="332" t="s">
        <v>163</v>
      </c>
      <c r="V57" s="332" t="s">
        <v>163</v>
      </c>
      <c r="W57" s="332" t="s">
        <v>163</v>
      </c>
      <c r="X57" s="332" t="s">
        <v>163</v>
      </c>
      <c r="Y57" s="332" t="s">
        <v>163</v>
      </c>
      <c r="Z57" s="332" t="s">
        <v>163</v>
      </c>
      <c r="AA57" s="332" t="s">
        <v>163</v>
      </c>
      <c r="AB57" s="332" t="s">
        <v>163</v>
      </c>
      <c r="AC57" s="332" t="s">
        <v>163</v>
      </c>
      <c r="AD57" s="332" t="s">
        <v>163</v>
      </c>
      <c r="AE57" s="332" t="s">
        <v>163</v>
      </c>
      <c r="AF57" s="332" t="s">
        <v>163</v>
      </c>
      <c r="AG57" s="332" t="s">
        <v>163</v>
      </c>
      <c r="AH57" s="332" t="s">
        <v>163</v>
      </c>
      <c r="AI57" s="332" t="s">
        <v>163</v>
      </c>
      <c r="AJ57" s="332" t="s">
        <v>163</v>
      </c>
      <c r="AK57" s="332" t="s">
        <v>163</v>
      </c>
      <c r="AL57" s="332" t="s">
        <v>163</v>
      </c>
      <c r="AM57" s="332" t="s">
        <v>163</v>
      </c>
      <c r="AN57" s="332" t="s">
        <v>163</v>
      </c>
      <c r="AO57" s="332" t="s">
        <v>163</v>
      </c>
      <c r="AP57" s="332" t="s">
        <v>163</v>
      </c>
      <c r="AQ57" s="332" t="s">
        <v>163</v>
      </c>
      <c r="AR57" s="332" t="s">
        <v>163</v>
      </c>
      <c r="AS57" s="332" t="s">
        <v>163</v>
      </c>
      <c r="AT57" s="332" t="s">
        <v>163</v>
      </c>
      <c r="AU57" s="332" t="s">
        <v>163</v>
      </c>
      <c r="AV57" s="332" t="s">
        <v>163</v>
      </c>
      <c r="AW57" s="332" t="s">
        <v>163</v>
      </c>
      <c r="AX57" s="332" t="s">
        <v>163</v>
      </c>
      <c r="AY57" s="332" t="s">
        <v>163</v>
      </c>
      <c r="AZ57" s="332" t="s">
        <v>163</v>
      </c>
      <c r="BA57" s="332" t="s">
        <v>163</v>
      </c>
      <c r="BB57" s="332" t="s">
        <v>163</v>
      </c>
      <c r="BC57" s="332" t="s">
        <v>163</v>
      </c>
      <c r="BD57" s="332" t="s">
        <v>163</v>
      </c>
      <c r="BE57" s="332" t="s">
        <v>163</v>
      </c>
      <c r="BF57" s="332" t="s">
        <v>163</v>
      </c>
      <c r="BG57" s="332" t="s">
        <v>163</v>
      </c>
      <c r="BH57" s="332" t="s">
        <v>163</v>
      </c>
      <c r="BI57" s="332" t="s">
        <v>163</v>
      </c>
      <c r="BJ57" s="332" t="s">
        <v>163</v>
      </c>
      <c r="BK57" s="332" t="s">
        <v>163</v>
      </c>
      <c r="BL57" s="332" t="s">
        <v>163</v>
      </c>
      <c r="BM57" s="332" t="s">
        <v>163</v>
      </c>
      <c r="BN57" s="332" t="s">
        <v>163</v>
      </c>
      <c r="BO57" s="332" t="s">
        <v>163</v>
      </c>
      <c r="BP57" s="332" t="s">
        <v>163</v>
      </c>
      <c r="BQ57" s="332" t="s">
        <v>163</v>
      </c>
      <c r="BR57" s="332" t="s">
        <v>163</v>
      </c>
      <c r="BS57" s="332" t="s">
        <v>163</v>
      </c>
      <c r="BT57" s="332" t="s">
        <v>163</v>
      </c>
      <c r="BU57" s="332" t="s">
        <v>163</v>
      </c>
      <c r="BV57" s="332" t="s">
        <v>163</v>
      </c>
      <c r="BW57" s="332" t="s">
        <v>163</v>
      </c>
      <c r="BX57" s="332" t="s">
        <v>163</v>
      </c>
      <c r="BY57" s="332" t="s">
        <v>163</v>
      </c>
      <c r="BZ57" s="332" t="s">
        <v>163</v>
      </c>
      <c r="CA57" s="332" t="s">
        <v>164</v>
      </c>
      <c r="CB57" s="332" t="s">
        <v>164</v>
      </c>
      <c r="CC57" s="332" t="s">
        <v>164</v>
      </c>
      <c r="CD57" s="332" t="s">
        <v>164</v>
      </c>
      <c r="CE57" s="332" t="s">
        <v>164</v>
      </c>
      <c r="CF57" s="333" t="s">
        <v>164</v>
      </c>
    </row>
    <row r="58" spans="1:84" s="245" customFormat="1">
      <c r="A58" s="460"/>
      <c r="B58" s="56" t="s">
        <v>641</v>
      </c>
      <c r="C58" s="109"/>
      <c r="D58" s="514">
        <v>1746.1332323411652</v>
      </c>
      <c r="E58" s="514">
        <v>2563.5042195491415</v>
      </c>
      <c r="F58" s="514">
        <v>2619.3467058063093</v>
      </c>
      <c r="G58" s="514">
        <v>2252.1834434068096</v>
      </c>
      <c r="H58" s="514">
        <v>2583.0729540495163</v>
      </c>
      <c r="I58" s="514">
        <v>2712.4662189091391</v>
      </c>
      <c r="J58" s="514">
        <v>2645.692904450716</v>
      </c>
      <c r="K58" s="514">
        <v>2998.5322403651717</v>
      </c>
      <c r="L58" s="514">
        <v>2741.0476047619836</v>
      </c>
      <c r="M58" s="514">
        <v>3018.6932631546165</v>
      </c>
      <c r="N58" s="514">
        <v>3531.7721388473087</v>
      </c>
      <c r="O58" s="514">
        <v>3437.2252191541925</v>
      </c>
      <c r="P58" s="514">
        <v>3483.2977054175281</v>
      </c>
      <c r="Q58" s="514">
        <v>3847.7255583514388</v>
      </c>
      <c r="R58" s="514">
        <v>3897.9355453192752</v>
      </c>
      <c r="S58" s="514">
        <v>4543.3217069322818</v>
      </c>
      <c r="T58" s="514">
        <v>4554.2427576003511</v>
      </c>
      <c r="U58" s="514">
        <v>5345.5899942812739</v>
      </c>
      <c r="V58" s="514">
        <v>5359.0768560676997</v>
      </c>
      <c r="W58" s="514">
        <v>6433.7846458242138</v>
      </c>
      <c r="X58" s="514">
        <v>6596.7298816195207</v>
      </c>
      <c r="Y58" s="514">
        <v>6777.9454812809699</v>
      </c>
      <c r="Z58" s="514">
        <v>6023.9554215626677</v>
      </c>
      <c r="AA58" s="514">
        <v>6199.9292198207722</v>
      </c>
      <c r="AB58" s="514">
        <v>6720.770105127529</v>
      </c>
      <c r="AC58" s="514">
        <v>6955.2809377410558</v>
      </c>
      <c r="AD58" s="514">
        <v>7016.0354425275445</v>
      </c>
      <c r="AE58" s="514">
        <v>7503.2111111809854</v>
      </c>
      <c r="AF58" s="514">
        <v>8131.2451226354142</v>
      </c>
      <c r="AG58" s="514">
        <v>8707.5220563355724</v>
      </c>
      <c r="AH58" s="514">
        <f t="shared" ref="AH58:AZ58" si="29">SUM(AH59:AH60)</f>
        <v>10201.173104226047</v>
      </c>
      <c r="AI58" s="514">
        <f t="shared" si="29"/>
        <v>9462.7644258706805</v>
      </c>
      <c r="AJ58" s="514">
        <f t="shared" si="29"/>
        <v>8803.5715970941274</v>
      </c>
      <c r="AK58" s="514">
        <f t="shared" si="29"/>
        <v>9088.0567766762488</v>
      </c>
      <c r="AL58" s="514">
        <f t="shared" si="29"/>
        <v>9111.8256954130375</v>
      </c>
      <c r="AM58" s="514">
        <f t="shared" si="29"/>
        <v>8915.1406756787601</v>
      </c>
      <c r="AN58" s="514">
        <f t="shared" si="29"/>
        <v>9662.1130122789837</v>
      </c>
      <c r="AO58" s="514">
        <f t="shared" si="29"/>
        <v>10116.464615827634</v>
      </c>
      <c r="AP58" s="514">
        <f t="shared" si="29"/>
        <v>10757.73140210258</v>
      </c>
      <c r="AQ58" s="514">
        <f t="shared" si="29"/>
        <v>11179.477195028168</v>
      </c>
      <c r="AR58" s="514">
        <f t="shared" si="29"/>
        <v>12009.476481234849</v>
      </c>
      <c r="AS58" s="514">
        <f t="shared" si="29"/>
        <v>12666.494785274004</v>
      </c>
      <c r="AT58" s="514">
        <f t="shared" si="29"/>
        <v>13606.959819946062</v>
      </c>
      <c r="AU58" s="514">
        <f t="shared" si="29"/>
        <v>16159.171490434004</v>
      </c>
      <c r="AV58" s="514">
        <f t="shared" si="29"/>
        <v>18480.483178125367</v>
      </c>
      <c r="AW58" s="514">
        <f t="shared" si="29"/>
        <v>20691.904101404059</v>
      </c>
      <c r="AX58" s="514">
        <f t="shared" si="29"/>
        <v>22462.821876138543</v>
      </c>
      <c r="AY58" s="514">
        <f t="shared" si="29"/>
        <v>22463.403940145206</v>
      </c>
      <c r="AZ58" s="514">
        <f t="shared" si="29"/>
        <v>21957.101188833913</v>
      </c>
      <c r="BA58" s="514">
        <f t="shared" ref="BA58:CF58" si="30">SUM(BA59:BA60)</f>
        <v>21989.369833344172</v>
      </c>
      <c r="BB58" s="514">
        <f t="shared" si="30"/>
        <v>21679.805477963895</v>
      </c>
      <c r="BC58" s="514">
        <f t="shared" si="30"/>
        <v>20977.330446966767</v>
      </c>
      <c r="BD58" s="514">
        <f t="shared" si="30"/>
        <v>21349.281697680206</v>
      </c>
      <c r="BE58" s="514">
        <f t="shared" si="30"/>
        <v>21643.275352891436</v>
      </c>
      <c r="BF58" s="514">
        <f t="shared" si="30"/>
        <v>21045.919185849034</v>
      </c>
      <c r="BG58" s="514">
        <f t="shared" si="30"/>
        <v>20869.042256078599</v>
      </c>
      <c r="BH58" s="528">
        <f t="shared" si="30"/>
        <v>19671.801896449822</v>
      </c>
      <c r="BI58" s="514">
        <f t="shared" si="30"/>
        <v>18813.409212276245</v>
      </c>
      <c r="BJ58" s="514">
        <f t="shared" si="30"/>
        <v>18265.143454742465</v>
      </c>
      <c r="BK58" s="514">
        <f t="shared" si="30"/>
        <v>18675.130640547908</v>
      </c>
      <c r="BL58" s="514">
        <f t="shared" si="30"/>
        <v>18050.354138138609</v>
      </c>
      <c r="BM58" s="514">
        <f t="shared" si="30"/>
        <v>18709.050481568705</v>
      </c>
      <c r="BN58" s="514">
        <f t="shared" si="30"/>
        <v>18423.659688342534</v>
      </c>
      <c r="BO58" s="514">
        <f t="shared" si="30"/>
        <v>18242.351559135179</v>
      </c>
      <c r="BP58" s="514">
        <f t="shared" si="30"/>
        <v>17939.493396639857</v>
      </c>
      <c r="BQ58" s="514">
        <f t="shared" si="30"/>
        <v>17657.536895694957</v>
      </c>
      <c r="BR58" s="514">
        <f t="shared" si="30"/>
        <v>18470.741514559642</v>
      </c>
      <c r="BS58" s="514">
        <f t="shared" si="30"/>
        <v>19327.720527191239</v>
      </c>
      <c r="BT58" s="514">
        <f t="shared" si="30"/>
        <v>19077.732540758931</v>
      </c>
      <c r="BU58" s="514">
        <f t="shared" si="30"/>
        <v>19193.161416775263</v>
      </c>
      <c r="BV58" s="514">
        <f t="shared" si="30"/>
        <v>18418.329002772942</v>
      </c>
      <c r="BW58" s="514">
        <f t="shared" si="30"/>
        <v>20507.195559224012</v>
      </c>
      <c r="BX58" s="514">
        <f t="shared" si="30"/>
        <v>21775.810843813902</v>
      </c>
      <c r="BY58" s="514">
        <f t="shared" si="30"/>
        <v>23741.878928779966</v>
      </c>
      <c r="BZ58" s="514">
        <f t="shared" si="30"/>
        <v>23192.42716223649</v>
      </c>
      <c r="CA58" s="514">
        <f t="shared" si="30"/>
        <v>25660.352880054466</v>
      </c>
      <c r="CB58" s="514">
        <f t="shared" si="30"/>
        <v>28398.077273705549</v>
      </c>
      <c r="CC58" s="514">
        <f t="shared" si="30"/>
        <v>30010.767961222649</v>
      </c>
      <c r="CD58" s="514">
        <f t="shared" si="30"/>
        <v>30311.360731994195</v>
      </c>
      <c r="CE58" s="514">
        <f t="shared" si="30"/>
        <v>30599.975810951986</v>
      </c>
      <c r="CF58" s="515">
        <f t="shared" si="30"/>
        <v>31016.989303593287</v>
      </c>
    </row>
    <row r="59" spans="1:84" s="245" customFormat="1">
      <c r="A59" s="460"/>
      <c r="B59" s="508" t="s">
        <v>458</v>
      </c>
      <c r="C59" s="109"/>
      <c r="D59" s="509">
        <v>0</v>
      </c>
      <c r="E59" s="509">
        <v>0</v>
      </c>
      <c r="F59" s="509">
        <v>0</v>
      </c>
      <c r="G59" s="509">
        <v>0</v>
      </c>
      <c r="H59" s="509">
        <v>0</v>
      </c>
      <c r="I59" s="509">
        <v>0</v>
      </c>
      <c r="J59" s="509">
        <v>0</v>
      </c>
      <c r="K59" s="509">
        <v>0</v>
      </c>
      <c r="L59" s="509">
        <v>0</v>
      </c>
      <c r="M59" s="509">
        <v>0</v>
      </c>
      <c r="N59" s="509">
        <v>0</v>
      </c>
      <c r="O59" s="509">
        <v>0</v>
      </c>
      <c r="P59" s="509">
        <v>0</v>
      </c>
      <c r="Q59" s="509">
        <v>0</v>
      </c>
      <c r="R59" s="509">
        <v>0</v>
      </c>
      <c r="S59" s="509">
        <v>0</v>
      </c>
      <c r="T59" s="509">
        <v>0</v>
      </c>
      <c r="U59" s="509">
        <v>0</v>
      </c>
      <c r="V59" s="509">
        <v>0</v>
      </c>
      <c r="W59" s="509">
        <v>0</v>
      </c>
      <c r="X59" s="509">
        <v>0</v>
      </c>
      <c r="Y59" s="509">
        <v>0</v>
      </c>
      <c r="Z59" s="509">
        <v>0</v>
      </c>
      <c r="AA59" s="509">
        <v>0</v>
      </c>
      <c r="AB59" s="509">
        <v>0</v>
      </c>
      <c r="AC59" s="509">
        <v>0</v>
      </c>
      <c r="AD59" s="509">
        <v>0</v>
      </c>
      <c r="AE59" s="509">
        <v>0</v>
      </c>
      <c r="AF59" s="509">
        <v>0</v>
      </c>
      <c r="AG59" s="509">
        <v>0</v>
      </c>
      <c r="AH59" s="509">
        <v>9759.8680938862453</v>
      </c>
      <c r="AI59" s="509">
        <v>9015.706976216843</v>
      </c>
      <c r="AJ59" s="509">
        <v>8369.3524505146652</v>
      </c>
      <c r="AK59" s="509">
        <v>8621.5323505481138</v>
      </c>
      <c r="AL59" s="509">
        <v>8603.2899151588463</v>
      </c>
      <c r="AM59" s="509">
        <v>8334.2168462454974</v>
      </c>
      <c r="AN59" s="509">
        <v>8973.2645396541102</v>
      </c>
      <c r="AO59" s="509">
        <v>9304.4580880729609</v>
      </c>
      <c r="AP59" s="509">
        <v>9755.0500726934879</v>
      </c>
      <c r="AQ59" s="509">
        <v>10005.720626823155</v>
      </c>
      <c r="AR59" s="509">
        <v>10665.71497194342</v>
      </c>
      <c r="AS59" s="509">
        <v>11135.65874553616</v>
      </c>
      <c r="AT59" s="509">
        <v>11850.200439367669</v>
      </c>
      <c r="AU59" s="509">
        <v>14045.626920774876</v>
      </c>
      <c r="AV59" s="509">
        <v>16150.89750650767</v>
      </c>
      <c r="AW59" s="509">
        <v>18173.751803244217</v>
      </c>
      <c r="AX59" s="509">
        <v>19833.543902500765</v>
      </c>
      <c r="AY59" s="509">
        <v>20239.06096291748</v>
      </c>
      <c r="AZ59" s="509">
        <v>20186.612474806203</v>
      </c>
      <c r="BA59" s="509">
        <v>20526.495941583493</v>
      </c>
      <c r="BB59" s="509">
        <v>20648.226989391202</v>
      </c>
      <c r="BC59" s="509">
        <v>20437.323184740031</v>
      </c>
      <c r="BD59" s="509">
        <v>21058.085440997987</v>
      </c>
      <c r="BE59" s="509">
        <v>21358.057560557274</v>
      </c>
      <c r="BF59" s="509">
        <v>20771.817578912171</v>
      </c>
      <c r="BG59" s="509">
        <v>20589.084486686595</v>
      </c>
      <c r="BH59" s="510">
        <v>19472.984573164151</v>
      </c>
      <c r="BI59" s="509">
        <v>18613.694598213755</v>
      </c>
      <c r="BJ59" s="509">
        <v>18060.1580858405</v>
      </c>
      <c r="BK59" s="509">
        <v>18377.869428212012</v>
      </c>
      <c r="BL59" s="509">
        <v>17799.469951516014</v>
      </c>
      <c r="BM59" s="509">
        <v>18450.652783341437</v>
      </c>
      <c r="BN59" s="509">
        <v>18188.385847962309</v>
      </c>
      <c r="BO59" s="509">
        <v>18012.053595480371</v>
      </c>
      <c r="BP59" s="509">
        <v>17726.509495812294</v>
      </c>
      <c r="BQ59" s="509">
        <v>17467.95487220096</v>
      </c>
      <c r="BR59" s="509">
        <v>18291.679019423966</v>
      </c>
      <c r="BS59" s="509">
        <v>19162.934397070803</v>
      </c>
      <c r="BT59" s="509">
        <v>18926.527139576112</v>
      </c>
      <c r="BU59" s="509">
        <v>19063.252139677719</v>
      </c>
      <c r="BV59" s="509">
        <v>18302.042812255906</v>
      </c>
      <c r="BW59" s="509">
        <v>20402.132814905061</v>
      </c>
      <c r="BX59" s="509">
        <v>21695.090091742564</v>
      </c>
      <c r="BY59" s="509">
        <v>23671.411870967349</v>
      </c>
      <c r="BZ59" s="509">
        <v>23130.594417681357</v>
      </c>
      <c r="CA59" s="509">
        <v>25603.736820110269</v>
      </c>
      <c r="CB59" s="509">
        <v>28347.551940414432</v>
      </c>
      <c r="CC59" s="509">
        <v>29966.794514570753</v>
      </c>
      <c r="CD59" s="509">
        <v>30274.867499189917</v>
      </c>
      <c r="CE59" s="509">
        <v>30571.041973251213</v>
      </c>
      <c r="CF59" s="511">
        <v>30995.659771549406</v>
      </c>
    </row>
    <row r="60" spans="1:84" s="245" customFormat="1" ht="26.25" customHeight="1">
      <c r="A60" s="460"/>
      <c r="B60" s="508" t="s">
        <v>457</v>
      </c>
      <c r="C60" s="109"/>
      <c r="D60" s="509">
        <v>0</v>
      </c>
      <c r="E60" s="509">
        <v>0</v>
      </c>
      <c r="F60" s="509">
        <v>0</v>
      </c>
      <c r="G60" s="509">
        <v>0</v>
      </c>
      <c r="H60" s="509">
        <v>0</v>
      </c>
      <c r="I60" s="509">
        <v>0</v>
      </c>
      <c r="J60" s="509">
        <v>0</v>
      </c>
      <c r="K60" s="509">
        <v>0</v>
      </c>
      <c r="L60" s="509">
        <v>0</v>
      </c>
      <c r="M60" s="509">
        <v>0</v>
      </c>
      <c r="N60" s="509">
        <v>0</v>
      </c>
      <c r="O60" s="509">
        <v>0</v>
      </c>
      <c r="P60" s="509">
        <v>0</v>
      </c>
      <c r="Q60" s="509">
        <v>0</v>
      </c>
      <c r="R60" s="509">
        <v>0</v>
      </c>
      <c r="S60" s="509">
        <v>0</v>
      </c>
      <c r="T60" s="509">
        <v>0</v>
      </c>
      <c r="U60" s="509">
        <v>0</v>
      </c>
      <c r="V60" s="509">
        <v>0</v>
      </c>
      <c r="W60" s="509">
        <v>0</v>
      </c>
      <c r="X60" s="509">
        <v>0</v>
      </c>
      <c r="Y60" s="509">
        <v>0</v>
      </c>
      <c r="Z60" s="509">
        <v>0</v>
      </c>
      <c r="AA60" s="509">
        <v>0</v>
      </c>
      <c r="AB60" s="509">
        <v>0</v>
      </c>
      <c r="AC60" s="509">
        <v>0</v>
      </c>
      <c r="AD60" s="509">
        <v>0</v>
      </c>
      <c r="AE60" s="509">
        <v>0</v>
      </c>
      <c r="AF60" s="509">
        <v>0</v>
      </c>
      <c r="AG60" s="509">
        <v>0</v>
      </c>
      <c r="AH60" s="509">
        <v>441.30501033980244</v>
      </c>
      <c r="AI60" s="509">
        <v>447.05744965383707</v>
      </c>
      <c r="AJ60" s="509">
        <v>434.21914657946212</v>
      </c>
      <c r="AK60" s="509">
        <v>466.52442612813502</v>
      </c>
      <c r="AL60" s="509">
        <v>508.53578025419182</v>
      </c>
      <c r="AM60" s="509">
        <v>580.92382943326277</v>
      </c>
      <c r="AN60" s="509">
        <v>688.84847262487403</v>
      </c>
      <c r="AO60" s="509">
        <v>812.00652775467256</v>
      </c>
      <c r="AP60" s="509">
        <v>1002.6813294090915</v>
      </c>
      <c r="AQ60" s="509">
        <v>1173.7565682050126</v>
      </c>
      <c r="AR60" s="509">
        <v>1343.7615092914293</v>
      </c>
      <c r="AS60" s="509">
        <v>1530.8360397378433</v>
      </c>
      <c r="AT60" s="509">
        <v>1756.7593805783933</v>
      </c>
      <c r="AU60" s="509">
        <v>2113.5445696591291</v>
      </c>
      <c r="AV60" s="509">
        <v>2329.5856716176977</v>
      </c>
      <c r="AW60" s="509">
        <v>2518.1522981598441</v>
      </c>
      <c r="AX60" s="509">
        <v>2629.2779736377797</v>
      </c>
      <c r="AY60" s="509">
        <v>2224.3429772277273</v>
      </c>
      <c r="AZ60" s="509">
        <v>1770.4887140277101</v>
      </c>
      <c r="BA60" s="509">
        <v>1462.8738917606806</v>
      </c>
      <c r="BB60" s="509">
        <v>1031.5784885726939</v>
      </c>
      <c r="BC60" s="509">
        <v>540.00726222673495</v>
      </c>
      <c r="BD60" s="509">
        <v>291.19625668221971</v>
      </c>
      <c r="BE60" s="509">
        <v>285.21779233416061</v>
      </c>
      <c r="BF60" s="509">
        <v>274.10160693686413</v>
      </c>
      <c r="BG60" s="509">
        <v>279.95776939200306</v>
      </c>
      <c r="BH60" s="509">
        <v>198.81732328567259</v>
      </c>
      <c r="BI60" s="509">
        <v>199.71461406249048</v>
      </c>
      <c r="BJ60" s="509">
        <v>204.98536890196544</v>
      </c>
      <c r="BK60" s="509">
        <v>297.26121233589527</v>
      </c>
      <c r="BL60" s="509">
        <v>250.88418662259662</v>
      </c>
      <c r="BM60" s="509">
        <v>258.3976982272676</v>
      </c>
      <c r="BN60" s="509">
        <v>235.27384038022348</v>
      </c>
      <c r="BO60" s="509">
        <v>230.29796365480735</v>
      </c>
      <c r="BP60" s="509">
        <v>212.98390082756171</v>
      </c>
      <c r="BQ60" s="509">
        <v>189.58202349399826</v>
      </c>
      <c r="BR60" s="509">
        <v>179.06249513567735</v>
      </c>
      <c r="BS60" s="509">
        <v>164.78613012043738</v>
      </c>
      <c r="BT60" s="509">
        <v>151.20540118281789</v>
      </c>
      <c r="BU60" s="509">
        <v>129.90927709754558</v>
      </c>
      <c r="BV60" s="509">
        <v>116.28619051703748</v>
      </c>
      <c r="BW60" s="509">
        <v>105.06274431895243</v>
      </c>
      <c r="BX60" s="509">
        <v>80.720752071336548</v>
      </c>
      <c r="BY60" s="509">
        <v>70.467057812616332</v>
      </c>
      <c r="BZ60" s="509">
        <v>61.832744555132003</v>
      </c>
      <c r="CA60" s="509">
        <v>56.616059944196053</v>
      </c>
      <c r="CB60" s="509">
        <v>50.525333291115658</v>
      </c>
      <c r="CC60" s="509">
        <v>43.97344665189663</v>
      </c>
      <c r="CD60" s="509">
        <v>36.493232804278605</v>
      </c>
      <c r="CE60" s="509">
        <v>28.933837700772116</v>
      </c>
      <c r="CF60" s="511">
        <v>21.329532043879546</v>
      </c>
    </row>
    <row r="61" spans="1:84" s="245" customFormat="1" ht="15" customHeight="1">
      <c r="A61" s="460"/>
      <c r="B61" s="513"/>
      <c r="C61" s="109"/>
      <c r="D61" s="509"/>
      <c r="E61" s="509"/>
      <c r="F61" s="509"/>
      <c r="G61" s="509"/>
      <c r="H61" s="509"/>
      <c r="I61" s="509"/>
      <c r="J61" s="509"/>
      <c r="K61" s="509"/>
      <c r="L61" s="509"/>
      <c r="M61" s="509"/>
      <c r="N61" s="509"/>
      <c r="O61" s="509"/>
      <c r="P61" s="509"/>
      <c r="Q61" s="509"/>
      <c r="R61" s="509"/>
      <c r="S61" s="509"/>
      <c r="T61" s="509"/>
      <c r="U61" s="509"/>
      <c r="V61" s="509"/>
      <c r="W61" s="509"/>
      <c r="X61" s="509"/>
      <c r="Y61" s="509"/>
      <c r="Z61" s="509"/>
      <c r="AA61" s="509"/>
      <c r="AB61" s="509"/>
      <c r="AC61" s="509"/>
      <c r="AD61" s="509"/>
      <c r="AE61" s="509"/>
      <c r="AF61" s="509"/>
      <c r="AG61" s="509"/>
      <c r="AH61" s="509"/>
      <c r="AI61" s="509"/>
      <c r="AJ61" s="509"/>
      <c r="AK61" s="509"/>
      <c r="AL61" s="509"/>
      <c r="AM61" s="509"/>
      <c r="AN61" s="509"/>
      <c r="AO61" s="509"/>
      <c r="AP61" s="509"/>
      <c r="AQ61" s="509"/>
      <c r="AR61" s="509"/>
      <c r="AS61" s="509"/>
      <c r="AT61" s="509"/>
      <c r="AU61" s="509"/>
      <c r="AV61" s="509"/>
      <c r="AW61" s="509"/>
      <c r="AX61" s="509"/>
      <c r="AY61" s="509"/>
      <c r="AZ61" s="509"/>
      <c r="BA61" s="509"/>
      <c r="BB61" s="509"/>
      <c r="BC61" s="509"/>
      <c r="BD61" s="509"/>
      <c r="BE61" s="509"/>
      <c r="BF61" s="509"/>
      <c r="BG61" s="509"/>
      <c r="BH61" s="509"/>
      <c r="BI61" s="509"/>
      <c r="BJ61" s="509"/>
      <c r="BK61" s="509"/>
      <c r="BL61" s="509"/>
      <c r="BM61" s="509"/>
      <c r="BN61" s="509"/>
      <c r="BO61" s="509"/>
      <c r="BP61" s="509"/>
      <c r="BQ61" s="509"/>
      <c r="BR61" s="509"/>
      <c r="BS61" s="509"/>
      <c r="BT61" s="509"/>
      <c r="BU61" s="509"/>
      <c r="BV61" s="509"/>
      <c r="BW61" s="509"/>
      <c r="BX61" s="509"/>
      <c r="BY61" s="509"/>
      <c r="BZ61" s="509"/>
      <c r="CA61" s="509"/>
      <c r="CB61" s="509"/>
      <c r="CC61" s="509"/>
      <c r="CD61" s="509"/>
      <c r="CE61" s="509"/>
      <c r="CF61" s="511"/>
    </row>
    <row r="62" spans="1:84" s="245" customFormat="1" ht="30.75" customHeight="1">
      <c r="A62" s="464"/>
      <c r="B62" s="109" t="s">
        <v>282</v>
      </c>
      <c r="C62" s="109"/>
      <c r="D62" s="514">
        <v>0</v>
      </c>
      <c r="E62" s="514">
        <v>0</v>
      </c>
      <c r="F62" s="514">
        <v>0</v>
      </c>
      <c r="G62" s="514">
        <v>0</v>
      </c>
      <c r="H62" s="514">
        <v>0</v>
      </c>
      <c r="I62" s="514">
        <v>0</v>
      </c>
      <c r="J62" s="514">
        <v>0</v>
      </c>
      <c r="K62" s="514">
        <v>0</v>
      </c>
      <c r="L62" s="514">
        <v>0</v>
      </c>
      <c r="M62" s="514">
        <v>0</v>
      </c>
      <c r="N62" s="514">
        <v>0</v>
      </c>
      <c r="O62" s="514">
        <v>0</v>
      </c>
      <c r="P62" s="514">
        <v>0</v>
      </c>
      <c r="Q62" s="514">
        <v>0</v>
      </c>
      <c r="R62" s="514">
        <v>0</v>
      </c>
      <c r="S62" s="514">
        <v>0</v>
      </c>
      <c r="T62" s="514">
        <v>0</v>
      </c>
      <c r="U62" s="514">
        <v>0</v>
      </c>
      <c r="V62" s="514">
        <v>0</v>
      </c>
      <c r="W62" s="514">
        <v>0</v>
      </c>
      <c r="X62" s="514">
        <v>0</v>
      </c>
      <c r="Y62" s="514">
        <v>0</v>
      </c>
      <c r="Z62" s="514">
        <v>0</v>
      </c>
      <c r="AA62" s="514">
        <v>0</v>
      </c>
      <c r="AB62" s="514">
        <v>0</v>
      </c>
      <c r="AC62" s="514">
        <v>0</v>
      </c>
      <c r="AD62" s="514">
        <v>0</v>
      </c>
      <c r="AE62" s="514">
        <v>0</v>
      </c>
      <c r="AF62" s="514">
        <v>0</v>
      </c>
      <c r="AG62" s="514">
        <v>0</v>
      </c>
      <c r="AH62" s="514">
        <v>0</v>
      </c>
      <c r="AI62" s="514">
        <v>0</v>
      </c>
      <c r="AJ62" s="514">
        <v>0</v>
      </c>
      <c r="AK62" s="514">
        <v>0</v>
      </c>
      <c r="AL62" s="514">
        <v>0</v>
      </c>
      <c r="AM62" s="514">
        <v>0</v>
      </c>
      <c r="AN62" s="514">
        <v>0</v>
      </c>
      <c r="AO62" s="514">
        <v>0</v>
      </c>
      <c r="AP62" s="514">
        <v>0</v>
      </c>
      <c r="AQ62" s="514">
        <v>0</v>
      </c>
      <c r="AR62" s="514">
        <v>0</v>
      </c>
      <c r="AS62" s="514">
        <v>0</v>
      </c>
      <c r="AT62" s="514">
        <v>0</v>
      </c>
      <c r="AU62" s="514">
        <v>0</v>
      </c>
      <c r="AV62" s="514">
        <v>0</v>
      </c>
      <c r="AW62" s="514">
        <v>0</v>
      </c>
      <c r="AX62" s="514">
        <v>0</v>
      </c>
      <c r="AY62" s="514">
        <v>0</v>
      </c>
      <c r="AZ62" s="514">
        <v>0</v>
      </c>
      <c r="BA62" s="514">
        <v>0</v>
      </c>
      <c r="BB62" s="514">
        <v>0</v>
      </c>
      <c r="BC62" s="514">
        <v>0</v>
      </c>
      <c r="BD62" s="514">
        <v>0</v>
      </c>
      <c r="BE62" s="514">
        <v>0</v>
      </c>
      <c r="BF62" s="514">
        <v>0</v>
      </c>
      <c r="BG62" s="514">
        <v>0</v>
      </c>
      <c r="BH62" s="514">
        <v>0</v>
      </c>
      <c r="BI62" s="514">
        <v>0</v>
      </c>
      <c r="BJ62" s="514">
        <v>0</v>
      </c>
      <c r="BK62" s="514">
        <v>0</v>
      </c>
      <c r="BL62" s="514">
        <f>SUM(BL63,BL67)</f>
        <v>181.78385303740114</v>
      </c>
      <c r="BM62" s="514">
        <f>SUM(BM63,BM67)</f>
        <v>1787.2511059513656</v>
      </c>
      <c r="BN62" s="514">
        <f>SUM(BN63,BN67)</f>
        <v>3088.932625785269</v>
      </c>
      <c r="BO62" s="514">
        <f>SUM(BO63,BO67)</f>
        <v>4833.9896061853706</v>
      </c>
      <c r="BP62" s="514">
        <f>SUM(BP63,BP67)</f>
        <v>9054.9127684859141</v>
      </c>
      <c r="BQ62" s="514">
        <f t="shared" ref="BQ62:CF62" si="31">SUM(BQ63,BQ67)</f>
        <v>13676.300279405043</v>
      </c>
      <c r="BR62" s="514">
        <f t="shared" si="31"/>
        <v>16607.035626160221</v>
      </c>
      <c r="BS62" s="514">
        <f t="shared" si="31"/>
        <v>18344.751412541147</v>
      </c>
      <c r="BT62" s="514">
        <f t="shared" si="31"/>
        <v>18639.210209288096</v>
      </c>
      <c r="BU62" s="514">
        <f t="shared" si="31"/>
        <v>18998.295168805824</v>
      </c>
      <c r="BV62" s="514">
        <f t="shared" si="31"/>
        <v>18296.768931377814</v>
      </c>
      <c r="BW62" s="514">
        <f t="shared" si="31"/>
        <v>16398.538916894126</v>
      </c>
      <c r="BX62" s="514">
        <f t="shared" si="31"/>
        <v>15076.305511402561</v>
      </c>
      <c r="BY62" s="514">
        <f t="shared" si="31"/>
        <v>14361.079596083193</v>
      </c>
      <c r="BZ62" s="514">
        <f t="shared" si="31"/>
        <v>12825.264146861522</v>
      </c>
      <c r="CA62" s="514">
        <f t="shared" si="31"/>
        <v>12747.192747544264</v>
      </c>
      <c r="CB62" s="514">
        <f t="shared" si="31"/>
        <v>12888.056125406245</v>
      </c>
      <c r="CC62" s="514">
        <f t="shared" si="31"/>
        <v>12016.169624994485</v>
      </c>
      <c r="CD62" s="514">
        <f t="shared" si="31"/>
        <v>10954.472907380023</v>
      </c>
      <c r="CE62" s="514">
        <f>SUM(CE63,CE67)</f>
        <v>10364.076434361079</v>
      </c>
      <c r="CF62" s="515">
        <f t="shared" si="31"/>
        <v>8831.244645438328</v>
      </c>
    </row>
    <row r="63" spans="1:84">
      <c r="B63" s="63" t="s">
        <v>642</v>
      </c>
      <c r="C63" s="43"/>
      <c r="D63" s="509">
        <v>0</v>
      </c>
      <c r="E63" s="509">
        <v>0</v>
      </c>
      <c r="F63" s="509">
        <v>0</v>
      </c>
      <c r="G63" s="509">
        <v>0</v>
      </c>
      <c r="H63" s="509">
        <v>0</v>
      </c>
      <c r="I63" s="509">
        <v>0</v>
      </c>
      <c r="J63" s="509">
        <v>0</v>
      </c>
      <c r="K63" s="509">
        <v>0</v>
      </c>
      <c r="L63" s="509">
        <v>0</v>
      </c>
      <c r="M63" s="509">
        <v>0</v>
      </c>
      <c r="N63" s="509">
        <v>0</v>
      </c>
      <c r="O63" s="509">
        <v>0</v>
      </c>
      <c r="P63" s="509">
        <v>0</v>
      </c>
      <c r="Q63" s="509">
        <v>0</v>
      </c>
      <c r="R63" s="509">
        <v>0</v>
      </c>
      <c r="S63" s="509">
        <v>0</v>
      </c>
      <c r="T63" s="509">
        <v>0</v>
      </c>
      <c r="U63" s="509">
        <v>0</v>
      </c>
      <c r="V63" s="509">
        <v>0</v>
      </c>
      <c r="W63" s="509">
        <v>0</v>
      </c>
      <c r="X63" s="509">
        <v>0</v>
      </c>
      <c r="Y63" s="509">
        <v>0</v>
      </c>
      <c r="Z63" s="509">
        <v>0</v>
      </c>
      <c r="AA63" s="509">
        <v>0</v>
      </c>
      <c r="AB63" s="509">
        <v>0</v>
      </c>
      <c r="AC63" s="509">
        <v>0</v>
      </c>
      <c r="AD63" s="509">
        <v>0</v>
      </c>
      <c r="AE63" s="509">
        <v>0</v>
      </c>
      <c r="AF63" s="509">
        <v>0</v>
      </c>
      <c r="AG63" s="509">
        <v>0</v>
      </c>
      <c r="AH63" s="509">
        <v>0</v>
      </c>
      <c r="AI63" s="509">
        <v>0</v>
      </c>
      <c r="AJ63" s="509">
        <v>0</v>
      </c>
      <c r="AK63" s="509">
        <v>0</v>
      </c>
      <c r="AL63" s="509">
        <v>0</v>
      </c>
      <c r="AM63" s="509">
        <v>0</v>
      </c>
      <c r="AN63" s="509">
        <v>0</v>
      </c>
      <c r="AO63" s="509">
        <v>0</v>
      </c>
      <c r="AP63" s="509">
        <v>0</v>
      </c>
      <c r="AQ63" s="509">
        <v>0</v>
      </c>
      <c r="AR63" s="509">
        <v>0</v>
      </c>
      <c r="AS63" s="509">
        <v>0</v>
      </c>
      <c r="AT63" s="509">
        <v>0</v>
      </c>
      <c r="AU63" s="509">
        <v>0</v>
      </c>
      <c r="AV63" s="509">
        <v>0</v>
      </c>
      <c r="AW63" s="509">
        <v>0</v>
      </c>
      <c r="AX63" s="509">
        <v>0</v>
      </c>
      <c r="AY63" s="509">
        <v>0</v>
      </c>
      <c r="AZ63" s="509">
        <v>0</v>
      </c>
      <c r="BA63" s="509">
        <v>0</v>
      </c>
      <c r="BB63" s="509">
        <v>0</v>
      </c>
      <c r="BC63" s="509">
        <v>0</v>
      </c>
      <c r="BD63" s="509">
        <v>0</v>
      </c>
      <c r="BE63" s="509">
        <v>0</v>
      </c>
      <c r="BF63" s="509">
        <v>0</v>
      </c>
      <c r="BG63" s="509">
        <v>0</v>
      </c>
      <c r="BH63" s="509">
        <v>0</v>
      </c>
      <c r="BI63" s="509">
        <v>0</v>
      </c>
      <c r="BJ63" s="509">
        <v>0</v>
      </c>
      <c r="BK63" s="509">
        <v>0</v>
      </c>
      <c r="BL63" s="509">
        <f>SUM(BL64:BL66)</f>
        <v>92.015033727784257</v>
      </c>
      <c r="BM63" s="509">
        <f t="shared" ref="BM63:CF63" si="32">SUM(BM64:BM66)</f>
        <v>819.25631211174812</v>
      </c>
      <c r="BN63" s="509">
        <f t="shared" si="32"/>
        <v>1321.5850093469301</v>
      </c>
      <c r="BO63" s="509">
        <f t="shared" si="32"/>
        <v>1902.1445703958852</v>
      </c>
      <c r="BP63" s="509">
        <f t="shared" si="32"/>
        <v>3078.2376726802954</v>
      </c>
      <c r="BQ63" s="509">
        <f t="shared" si="32"/>
        <v>4637.3612066409132</v>
      </c>
      <c r="BR63" s="509">
        <f t="shared" si="32"/>
        <v>5309.2759197557943</v>
      </c>
      <c r="BS63" s="509">
        <f t="shared" si="32"/>
        <v>5728.6291063041363</v>
      </c>
      <c r="BT63" s="509">
        <f t="shared" si="32"/>
        <v>5890.7299641994086</v>
      </c>
      <c r="BU63" s="509">
        <f t="shared" si="32"/>
        <v>5829.985863582373</v>
      </c>
      <c r="BV63" s="509">
        <f t="shared" si="32"/>
        <v>5529.6289397389128</v>
      </c>
      <c r="BW63" s="509">
        <f t="shared" si="32"/>
        <v>5341.8598126284251</v>
      </c>
      <c r="BX63" s="509">
        <f t="shared" si="32"/>
        <v>5128.226706331634</v>
      </c>
      <c r="BY63" s="509">
        <f t="shared" si="32"/>
        <v>5100.8218120222818</v>
      </c>
      <c r="BZ63" s="509">
        <f t="shared" si="32"/>
        <v>4803.1132377131935</v>
      </c>
      <c r="CA63" s="509">
        <f t="shared" si="32"/>
        <v>4902.3221197075864</v>
      </c>
      <c r="CB63" s="509">
        <f t="shared" si="32"/>
        <v>5148.6521819167901</v>
      </c>
      <c r="CC63" s="509">
        <f t="shared" si="32"/>
        <v>5107.8216311070792</v>
      </c>
      <c r="CD63" s="509">
        <f t="shared" si="32"/>
        <v>5041.8077027157306</v>
      </c>
      <c r="CE63" s="509">
        <f>SUM(CE64:CE66)</f>
        <v>4984.8587395214636</v>
      </c>
      <c r="CF63" s="511">
        <f t="shared" si="32"/>
        <v>4868.0110422324688</v>
      </c>
    </row>
    <row r="64" spans="1:84">
      <c r="B64" s="339" t="s">
        <v>436</v>
      </c>
      <c r="C64" s="508"/>
      <c r="D64" s="509">
        <v>0</v>
      </c>
      <c r="E64" s="509">
        <v>0</v>
      </c>
      <c r="F64" s="509">
        <v>0</v>
      </c>
      <c r="G64" s="509">
        <v>0</v>
      </c>
      <c r="H64" s="509">
        <v>0</v>
      </c>
      <c r="I64" s="509">
        <v>0</v>
      </c>
      <c r="J64" s="509">
        <v>0</v>
      </c>
      <c r="K64" s="509">
        <v>0</v>
      </c>
      <c r="L64" s="509">
        <v>0</v>
      </c>
      <c r="M64" s="509">
        <v>0</v>
      </c>
      <c r="N64" s="509">
        <v>0</v>
      </c>
      <c r="O64" s="509">
        <v>0</v>
      </c>
      <c r="P64" s="509">
        <v>0</v>
      </c>
      <c r="Q64" s="509">
        <v>0</v>
      </c>
      <c r="R64" s="509">
        <v>0</v>
      </c>
      <c r="S64" s="509">
        <v>0</v>
      </c>
      <c r="T64" s="509">
        <v>0</v>
      </c>
      <c r="U64" s="509">
        <v>0</v>
      </c>
      <c r="V64" s="509">
        <v>0</v>
      </c>
      <c r="W64" s="509">
        <v>0</v>
      </c>
      <c r="X64" s="509">
        <v>0</v>
      </c>
      <c r="Y64" s="509">
        <v>0</v>
      </c>
      <c r="Z64" s="509">
        <v>0</v>
      </c>
      <c r="AA64" s="509">
        <v>0</v>
      </c>
      <c r="AB64" s="509">
        <v>0</v>
      </c>
      <c r="AC64" s="509">
        <v>0</v>
      </c>
      <c r="AD64" s="509">
        <v>0</v>
      </c>
      <c r="AE64" s="509">
        <v>0</v>
      </c>
      <c r="AF64" s="509">
        <v>0</v>
      </c>
      <c r="AG64" s="509">
        <v>0</v>
      </c>
      <c r="AH64" s="509">
        <v>0</v>
      </c>
      <c r="AI64" s="509">
        <v>0</v>
      </c>
      <c r="AJ64" s="509">
        <v>0</v>
      </c>
      <c r="AK64" s="509">
        <v>0</v>
      </c>
      <c r="AL64" s="509">
        <v>0</v>
      </c>
      <c r="AM64" s="509">
        <v>0</v>
      </c>
      <c r="AN64" s="509">
        <v>0</v>
      </c>
      <c r="AO64" s="509">
        <v>0</v>
      </c>
      <c r="AP64" s="509">
        <v>0</v>
      </c>
      <c r="AQ64" s="509">
        <v>0</v>
      </c>
      <c r="AR64" s="509">
        <v>0</v>
      </c>
      <c r="AS64" s="509">
        <v>0</v>
      </c>
      <c r="AT64" s="509">
        <v>0</v>
      </c>
      <c r="AU64" s="509">
        <v>0</v>
      </c>
      <c r="AV64" s="509">
        <v>0</v>
      </c>
      <c r="AW64" s="509">
        <v>0</v>
      </c>
      <c r="AX64" s="509">
        <v>0</v>
      </c>
      <c r="AY64" s="509">
        <v>0</v>
      </c>
      <c r="AZ64" s="509">
        <v>0</v>
      </c>
      <c r="BA64" s="509">
        <v>0</v>
      </c>
      <c r="BB64" s="509">
        <v>0</v>
      </c>
      <c r="BC64" s="509">
        <v>0</v>
      </c>
      <c r="BD64" s="509">
        <v>0</v>
      </c>
      <c r="BE64" s="509">
        <v>0</v>
      </c>
      <c r="BF64" s="509">
        <v>0</v>
      </c>
      <c r="BG64" s="509">
        <v>0</v>
      </c>
      <c r="BH64" s="509">
        <v>0</v>
      </c>
      <c r="BI64" s="509">
        <v>0</v>
      </c>
      <c r="BJ64" s="509">
        <v>0</v>
      </c>
      <c r="BK64" s="509">
        <v>0</v>
      </c>
      <c r="BL64" s="509">
        <v>84.953755357688038</v>
      </c>
      <c r="BM64" s="509">
        <v>561.74021916670506</v>
      </c>
      <c r="BN64" s="509">
        <v>648.03584631016327</v>
      </c>
      <c r="BO64" s="509">
        <v>640.62005388944203</v>
      </c>
      <c r="BP64" s="509">
        <v>742.10123763864192</v>
      </c>
      <c r="BQ64" s="509">
        <v>631.43776171707225</v>
      </c>
      <c r="BR64" s="509">
        <v>558.14996297155346</v>
      </c>
      <c r="BS64" s="509">
        <v>434.52315620198999</v>
      </c>
      <c r="BT64" s="509">
        <v>389.39227026074212</v>
      </c>
      <c r="BU64" s="509">
        <v>349.57835107173446</v>
      </c>
      <c r="BV64" s="509">
        <v>192.18649743043085</v>
      </c>
      <c r="BW64" s="509">
        <v>136.43434374667888</v>
      </c>
      <c r="BX64" s="509">
        <v>225.37551120149158</v>
      </c>
      <c r="BY64" s="509">
        <v>242.20053822834029</v>
      </c>
      <c r="BZ64" s="509">
        <v>202.57842420704978</v>
      </c>
      <c r="CA64" s="509">
        <v>191.91500668892775</v>
      </c>
      <c r="CB64" s="509">
        <v>200.36812799166262</v>
      </c>
      <c r="CC64" s="509">
        <v>200.18448694075431</v>
      </c>
      <c r="CD64" s="509">
        <v>197.83035580474225</v>
      </c>
      <c r="CE64" s="509">
        <v>197.51612634991008</v>
      </c>
      <c r="CF64" s="511">
        <v>196.82302659032027</v>
      </c>
    </row>
    <row r="65" spans="2:84">
      <c r="B65" s="339" t="s">
        <v>643</v>
      </c>
      <c r="C65" s="508"/>
      <c r="D65" s="509">
        <v>0</v>
      </c>
      <c r="E65" s="509">
        <v>0</v>
      </c>
      <c r="F65" s="509">
        <v>0</v>
      </c>
      <c r="G65" s="509">
        <v>0</v>
      </c>
      <c r="H65" s="509">
        <v>0</v>
      </c>
      <c r="I65" s="509">
        <v>0</v>
      </c>
      <c r="J65" s="509">
        <v>0</v>
      </c>
      <c r="K65" s="509">
        <v>0</v>
      </c>
      <c r="L65" s="509">
        <v>0</v>
      </c>
      <c r="M65" s="509">
        <v>0</v>
      </c>
      <c r="N65" s="509">
        <v>0</v>
      </c>
      <c r="O65" s="509">
        <v>0</v>
      </c>
      <c r="P65" s="509">
        <v>0</v>
      </c>
      <c r="Q65" s="509">
        <v>0</v>
      </c>
      <c r="R65" s="509">
        <v>0</v>
      </c>
      <c r="S65" s="509">
        <v>0</v>
      </c>
      <c r="T65" s="509">
        <v>0</v>
      </c>
      <c r="U65" s="509">
        <v>0</v>
      </c>
      <c r="V65" s="509">
        <v>0</v>
      </c>
      <c r="W65" s="509">
        <v>0</v>
      </c>
      <c r="X65" s="509">
        <v>0</v>
      </c>
      <c r="Y65" s="509">
        <v>0</v>
      </c>
      <c r="Z65" s="509">
        <v>0</v>
      </c>
      <c r="AA65" s="509">
        <v>0</v>
      </c>
      <c r="AB65" s="509">
        <v>0</v>
      </c>
      <c r="AC65" s="509">
        <v>0</v>
      </c>
      <c r="AD65" s="509">
        <v>0</v>
      </c>
      <c r="AE65" s="509">
        <v>0</v>
      </c>
      <c r="AF65" s="509">
        <v>0</v>
      </c>
      <c r="AG65" s="509">
        <v>0</v>
      </c>
      <c r="AH65" s="509">
        <v>0</v>
      </c>
      <c r="AI65" s="509">
        <v>0</v>
      </c>
      <c r="AJ65" s="509">
        <v>0</v>
      </c>
      <c r="AK65" s="509">
        <v>0</v>
      </c>
      <c r="AL65" s="509">
        <v>0</v>
      </c>
      <c r="AM65" s="509">
        <v>0</v>
      </c>
      <c r="AN65" s="509">
        <v>0</v>
      </c>
      <c r="AO65" s="509">
        <v>0</v>
      </c>
      <c r="AP65" s="509">
        <v>0</v>
      </c>
      <c r="AQ65" s="509">
        <v>0</v>
      </c>
      <c r="AR65" s="509">
        <v>0</v>
      </c>
      <c r="AS65" s="509">
        <v>0</v>
      </c>
      <c r="AT65" s="509">
        <v>0</v>
      </c>
      <c r="AU65" s="509">
        <v>0</v>
      </c>
      <c r="AV65" s="509">
        <v>0</v>
      </c>
      <c r="AW65" s="509">
        <v>0</v>
      </c>
      <c r="AX65" s="509">
        <v>0</v>
      </c>
      <c r="AY65" s="509">
        <v>0</v>
      </c>
      <c r="AZ65" s="509">
        <v>0</v>
      </c>
      <c r="BA65" s="509">
        <v>0</v>
      </c>
      <c r="BB65" s="509">
        <v>0</v>
      </c>
      <c r="BC65" s="509">
        <v>0</v>
      </c>
      <c r="BD65" s="509">
        <v>0</v>
      </c>
      <c r="BE65" s="509">
        <v>0</v>
      </c>
      <c r="BF65" s="509">
        <v>0</v>
      </c>
      <c r="BG65" s="509">
        <v>0</v>
      </c>
      <c r="BH65" s="509">
        <v>0</v>
      </c>
      <c r="BI65" s="509">
        <v>0</v>
      </c>
      <c r="BJ65" s="509">
        <v>0</v>
      </c>
      <c r="BK65" s="509">
        <v>0</v>
      </c>
      <c r="BL65" s="509">
        <v>3.8898106820254501</v>
      </c>
      <c r="BM65" s="509">
        <v>176.21236472551377</v>
      </c>
      <c r="BN65" s="509">
        <v>489.07240646098376</v>
      </c>
      <c r="BO65" s="509">
        <v>810.56903680446896</v>
      </c>
      <c r="BP65" s="509">
        <v>905.10894605847477</v>
      </c>
      <c r="BQ65" s="509">
        <v>850.4929053763791</v>
      </c>
      <c r="BR65" s="509">
        <v>268.51407237226431</v>
      </c>
      <c r="BS65" s="509">
        <v>111.54444174086493</v>
      </c>
      <c r="BT65" s="509">
        <v>125.93563576825983</v>
      </c>
      <c r="BU65" s="509">
        <v>151.04706788839925</v>
      </c>
      <c r="BV65" s="509">
        <v>98.819383611134683</v>
      </c>
      <c r="BW65" s="509">
        <v>60.74727108652904</v>
      </c>
      <c r="BX65" s="509">
        <v>20.961137227273536</v>
      </c>
      <c r="BY65" s="509">
        <v>17.539549876001654</v>
      </c>
      <c r="BZ65" s="509">
        <v>19.147314040151574</v>
      </c>
      <c r="CA65" s="509">
        <v>25.515273822577551</v>
      </c>
      <c r="CB65" s="509">
        <v>32.82390428257348</v>
      </c>
      <c r="CC65" s="509">
        <v>37.930953626756434</v>
      </c>
      <c r="CD65" s="509">
        <v>40.505293613113999</v>
      </c>
      <c r="CE65" s="509">
        <v>40.74346728745487</v>
      </c>
      <c r="CF65" s="511">
        <v>41.139459523343078</v>
      </c>
    </row>
    <row r="66" spans="2:84">
      <c r="B66" s="339" t="s">
        <v>438</v>
      </c>
      <c r="C66" s="508"/>
      <c r="D66" s="509">
        <v>0</v>
      </c>
      <c r="E66" s="509">
        <v>0</v>
      </c>
      <c r="F66" s="509">
        <v>0</v>
      </c>
      <c r="G66" s="509">
        <v>0</v>
      </c>
      <c r="H66" s="509">
        <v>0</v>
      </c>
      <c r="I66" s="509">
        <v>0</v>
      </c>
      <c r="J66" s="509">
        <v>0</v>
      </c>
      <c r="K66" s="509">
        <v>0</v>
      </c>
      <c r="L66" s="509">
        <v>0</v>
      </c>
      <c r="M66" s="509">
        <v>0</v>
      </c>
      <c r="N66" s="509">
        <v>0</v>
      </c>
      <c r="O66" s="509">
        <v>0</v>
      </c>
      <c r="P66" s="509">
        <v>0</v>
      </c>
      <c r="Q66" s="509">
        <v>0</v>
      </c>
      <c r="R66" s="509">
        <v>0</v>
      </c>
      <c r="S66" s="509">
        <v>0</v>
      </c>
      <c r="T66" s="509">
        <v>0</v>
      </c>
      <c r="U66" s="509">
        <v>0</v>
      </c>
      <c r="V66" s="509">
        <v>0</v>
      </c>
      <c r="W66" s="509">
        <v>0</v>
      </c>
      <c r="X66" s="509">
        <v>0</v>
      </c>
      <c r="Y66" s="509">
        <v>0</v>
      </c>
      <c r="Z66" s="509">
        <v>0</v>
      </c>
      <c r="AA66" s="509">
        <v>0</v>
      </c>
      <c r="AB66" s="509">
        <v>0</v>
      </c>
      <c r="AC66" s="509">
        <v>0</v>
      </c>
      <c r="AD66" s="509">
        <v>0</v>
      </c>
      <c r="AE66" s="509">
        <v>0</v>
      </c>
      <c r="AF66" s="509">
        <v>0</v>
      </c>
      <c r="AG66" s="509">
        <v>0</v>
      </c>
      <c r="AH66" s="509">
        <v>0</v>
      </c>
      <c r="AI66" s="509">
        <v>0</v>
      </c>
      <c r="AJ66" s="509">
        <v>0</v>
      </c>
      <c r="AK66" s="509">
        <v>0</v>
      </c>
      <c r="AL66" s="509">
        <v>0</v>
      </c>
      <c r="AM66" s="509">
        <v>0</v>
      </c>
      <c r="AN66" s="509">
        <v>0</v>
      </c>
      <c r="AO66" s="509">
        <v>0</v>
      </c>
      <c r="AP66" s="509">
        <v>0</v>
      </c>
      <c r="AQ66" s="509">
        <v>0</v>
      </c>
      <c r="AR66" s="509">
        <v>0</v>
      </c>
      <c r="AS66" s="509">
        <v>0</v>
      </c>
      <c r="AT66" s="509">
        <v>0</v>
      </c>
      <c r="AU66" s="509">
        <v>0</v>
      </c>
      <c r="AV66" s="509">
        <v>0</v>
      </c>
      <c r="AW66" s="509">
        <v>0</v>
      </c>
      <c r="AX66" s="509">
        <v>0</v>
      </c>
      <c r="AY66" s="509">
        <v>0</v>
      </c>
      <c r="AZ66" s="509">
        <v>0</v>
      </c>
      <c r="BA66" s="509">
        <v>0</v>
      </c>
      <c r="BB66" s="509">
        <v>0</v>
      </c>
      <c r="BC66" s="509">
        <v>0</v>
      </c>
      <c r="BD66" s="509">
        <v>0</v>
      </c>
      <c r="BE66" s="509">
        <v>0</v>
      </c>
      <c r="BF66" s="509">
        <v>0</v>
      </c>
      <c r="BG66" s="509">
        <v>0</v>
      </c>
      <c r="BH66" s="509">
        <v>0</v>
      </c>
      <c r="BI66" s="509">
        <v>0</v>
      </c>
      <c r="BJ66" s="509">
        <v>0</v>
      </c>
      <c r="BK66" s="509">
        <v>0</v>
      </c>
      <c r="BL66" s="509">
        <v>3.1714676880707566</v>
      </c>
      <c r="BM66" s="509">
        <v>81.303728219529219</v>
      </c>
      <c r="BN66" s="509">
        <v>184.47675657578313</v>
      </c>
      <c r="BO66" s="509">
        <v>450.95547970197401</v>
      </c>
      <c r="BP66" s="509">
        <v>1431.0274889831787</v>
      </c>
      <c r="BQ66" s="509">
        <v>3155.4305395474621</v>
      </c>
      <c r="BR66" s="509">
        <v>4482.6118844119765</v>
      </c>
      <c r="BS66" s="509">
        <v>5182.5615083612811</v>
      </c>
      <c r="BT66" s="509">
        <v>5375.4020581704071</v>
      </c>
      <c r="BU66" s="509">
        <v>5329.3604446222389</v>
      </c>
      <c r="BV66" s="509">
        <v>5238.623058697347</v>
      </c>
      <c r="BW66" s="509">
        <v>5144.6781977952169</v>
      </c>
      <c r="BX66" s="509">
        <v>4881.8900579028686</v>
      </c>
      <c r="BY66" s="509">
        <v>4841.0817239179396</v>
      </c>
      <c r="BZ66" s="509">
        <v>4581.3874994659918</v>
      </c>
      <c r="CA66" s="509">
        <v>4684.8918391960815</v>
      </c>
      <c r="CB66" s="509">
        <v>4915.4601496425539</v>
      </c>
      <c r="CC66" s="509">
        <v>4869.7061905395685</v>
      </c>
      <c r="CD66" s="509">
        <v>4803.4720532978745</v>
      </c>
      <c r="CE66" s="509">
        <v>4746.599145884099</v>
      </c>
      <c r="CF66" s="511">
        <v>4630.0485561188052</v>
      </c>
    </row>
    <row r="67" spans="2:84">
      <c r="B67" s="63" t="s">
        <v>644</v>
      </c>
      <c r="C67" s="43"/>
      <c r="D67" s="509">
        <v>0</v>
      </c>
      <c r="E67" s="509">
        <v>0</v>
      </c>
      <c r="F67" s="509">
        <v>0</v>
      </c>
      <c r="G67" s="509">
        <v>0</v>
      </c>
      <c r="H67" s="509">
        <v>0</v>
      </c>
      <c r="I67" s="509">
        <v>0</v>
      </c>
      <c r="J67" s="509">
        <v>0</v>
      </c>
      <c r="K67" s="509">
        <v>0</v>
      </c>
      <c r="L67" s="509">
        <v>0</v>
      </c>
      <c r="M67" s="509">
        <v>0</v>
      </c>
      <c r="N67" s="509">
        <v>0</v>
      </c>
      <c r="O67" s="509">
        <v>0</v>
      </c>
      <c r="P67" s="509">
        <v>0</v>
      </c>
      <c r="Q67" s="509">
        <v>0</v>
      </c>
      <c r="R67" s="509">
        <v>0</v>
      </c>
      <c r="S67" s="509">
        <v>0</v>
      </c>
      <c r="T67" s="509">
        <v>0</v>
      </c>
      <c r="U67" s="509">
        <v>0</v>
      </c>
      <c r="V67" s="509">
        <v>0</v>
      </c>
      <c r="W67" s="509">
        <v>0</v>
      </c>
      <c r="X67" s="509">
        <v>0</v>
      </c>
      <c r="Y67" s="509">
        <v>0</v>
      </c>
      <c r="Z67" s="509">
        <v>0</v>
      </c>
      <c r="AA67" s="509">
        <v>0</v>
      </c>
      <c r="AB67" s="509">
        <v>0</v>
      </c>
      <c r="AC67" s="509">
        <v>0</v>
      </c>
      <c r="AD67" s="509">
        <v>0</v>
      </c>
      <c r="AE67" s="509">
        <v>0</v>
      </c>
      <c r="AF67" s="509">
        <v>0</v>
      </c>
      <c r="AG67" s="509">
        <v>0</v>
      </c>
      <c r="AH67" s="509">
        <v>0</v>
      </c>
      <c r="AI67" s="509">
        <v>0</v>
      </c>
      <c r="AJ67" s="509">
        <v>0</v>
      </c>
      <c r="AK67" s="509">
        <v>0</v>
      </c>
      <c r="AL67" s="509">
        <v>0</v>
      </c>
      <c r="AM67" s="509">
        <v>0</v>
      </c>
      <c r="AN67" s="509">
        <v>0</v>
      </c>
      <c r="AO67" s="509">
        <v>0</v>
      </c>
      <c r="AP67" s="509">
        <v>0</v>
      </c>
      <c r="AQ67" s="509">
        <v>0</v>
      </c>
      <c r="AR67" s="509">
        <v>0</v>
      </c>
      <c r="AS67" s="509">
        <v>0</v>
      </c>
      <c r="AT67" s="509">
        <v>0</v>
      </c>
      <c r="AU67" s="509">
        <v>0</v>
      </c>
      <c r="AV67" s="509">
        <v>0</v>
      </c>
      <c r="AW67" s="509">
        <v>0</v>
      </c>
      <c r="AX67" s="509">
        <v>0</v>
      </c>
      <c r="AY67" s="509">
        <v>0</v>
      </c>
      <c r="AZ67" s="509">
        <v>0</v>
      </c>
      <c r="BA67" s="509">
        <v>0</v>
      </c>
      <c r="BB67" s="509">
        <v>0</v>
      </c>
      <c r="BC67" s="509">
        <v>0</v>
      </c>
      <c r="BD67" s="509">
        <v>0</v>
      </c>
      <c r="BE67" s="509">
        <v>0</v>
      </c>
      <c r="BF67" s="509">
        <v>0</v>
      </c>
      <c r="BG67" s="509">
        <v>0</v>
      </c>
      <c r="BH67" s="509">
        <v>0</v>
      </c>
      <c r="BI67" s="509">
        <v>0</v>
      </c>
      <c r="BJ67" s="509">
        <v>0</v>
      </c>
      <c r="BK67" s="509">
        <v>0</v>
      </c>
      <c r="BL67" s="509">
        <f>SUM(BL68:BL70)</f>
        <v>89.768819309616887</v>
      </c>
      <c r="BM67" s="509">
        <f t="shared" ref="BM67:CF67" si="33">SUM(BM68:BM70)</f>
        <v>967.9947938396175</v>
      </c>
      <c r="BN67" s="509">
        <f t="shared" si="33"/>
        <v>1767.3476164383389</v>
      </c>
      <c r="BO67" s="509">
        <f t="shared" si="33"/>
        <v>2931.8450357894853</v>
      </c>
      <c r="BP67" s="509">
        <f t="shared" si="33"/>
        <v>5976.6750958056182</v>
      </c>
      <c r="BQ67" s="509">
        <f t="shared" si="33"/>
        <v>9038.9390727641294</v>
      </c>
      <c r="BR67" s="509">
        <f t="shared" si="33"/>
        <v>11297.759706404426</v>
      </c>
      <c r="BS67" s="509">
        <f t="shared" si="33"/>
        <v>12616.12230623701</v>
      </c>
      <c r="BT67" s="509">
        <f t="shared" si="33"/>
        <v>12748.480245088689</v>
      </c>
      <c r="BU67" s="509">
        <f t="shared" si="33"/>
        <v>13168.309305223451</v>
      </c>
      <c r="BV67" s="509">
        <f t="shared" si="33"/>
        <v>12767.139991638902</v>
      </c>
      <c r="BW67" s="509">
        <f t="shared" si="33"/>
        <v>11056.679104265702</v>
      </c>
      <c r="BX67" s="509">
        <f t="shared" si="33"/>
        <v>9948.078805070927</v>
      </c>
      <c r="BY67" s="509">
        <f t="shared" si="33"/>
        <v>9260.2577840609119</v>
      </c>
      <c r="BZ67" s="509">
        <f t="shared" si="33"/>
        <v>8022.1509091483276</v>
      </c>
      <c r="CA67" s="509">
        <f t="shared" si="33"/>
        <v>7844.870627836679</v>
      </c>
      <c r="CB67" s="509">
        <f t="shared" si="33"/>
        <v>7739.4039434894557</v>
      </c>
      <c r="CC67" s="509">
        <f t="shared" si="33"/>
        <v>6908.3479938874061</v>
      </c>
      <c r="CD67" s="509">
        <f t="shared" si="33"/>
        <v>5912.6652046642921</v>
      </c>
      <c r="CE67" s="509">
        <f t="shared" si="33"/>
        <v>5379.2176948396154</v>
      </c>
      <c r="CF67" s="511">
        <f t="shared" si="33"/>
        <v>3963.2336032058593</v>
      </c>
    </row>
    <row r="68" spans="2:84">
      <c r="B68" s="339" t="s">
        <v>436</v>
      </c>
      <c r="C68" s="508"/>
      <c r="D68" s="509">
        <v>0</v>
      </c>
      <c r="E68" s="509">
        <v>0</v>
      </c>
      <c r="F68" s="509">
        <v>0</v>
      </c>
      <c r="G68" s="509">
        <v>0</v>
      </c>
      <c r="H68" s="509">
        <v>0</v>
      </c>
      <c r="I68" s="509">
        <v>0</v>
      </c>
      <c r="J68" s="509">
        <v>0</v>
      </c>
      <c r="K68" s="509">
        <v>0</v>
      </c>
      <c r="L68" s="509">
        <v>0</v>
      </c>
      <c r="M68" s="509">
        <v>0</v>
      </c>
      <c r="N68" s="509">
        <v>0</v>
      </c>
      <c r="O68" s="509">
        <v>0</v>
      </c>
      <c r="P68" s="509">
        <v>0</v>
      </c>
      <c r="Q68" s="509">
        <v>0</v>
      </c>
      <c r="R68" s="509">
        <v>0</v>
      </c>
      <c r="S68" s="509">
        <v>0</v>
      </c>
      <c r="T68" s="509">
        <v>0</v>
      </c>
      <c r="U68" s="509">
        <v>0</v>
      </c>
      <c r="V68" s="509">
        <v>0</v>
      </c>
      <c r="W68" s="509">
        <v>0</v>
      </c>
      <c r="X68" s="509">
        <v>0</v>
      </c>
      <c r="Y68" s="509">
        <v>0</v>
      </c>
      <c r="Z68" s="509">
        <v>0</v>
      </c>
      <c r="AA68" s="509">
        <v>0</v>
      </c>
      <c r="AB68" s="509">
        <v>0</v>
      </c>
      <c r="AC68" s="509">
        <v>0</v>
      </c>
      <c r="AD68" s="509">
        <v>0</v>
      </c>
      <c r="AE68" s="509">
        <v>0</v>
      </c>
      <c r="AF68" s="509">
        <v>0</v>
      </c>
      <c r="AG68" s="509">
        <v>0</v>
      </c>
      <c r="AH68" s="509">
        <v>0</v>
      </c>
      <c r="AI68" s="509">
        <v>0</v>
      </c>
      <c r="AJ68" s="509">
        <v>0</v>
      </c>
      <c r="AK68" s="509">
        <v>0</v>
      </c>
      <c r="AL68" s="509">
        <v>0</v>
      </c>
      <c r="AM68" s="509">
        <v>0</v>
      </c>
      <c r="AN68" s="509">
        <v>0</v>
      </c>
      <c r="AO68" s="509">
        <v>0</v>
      </c>
      <c r="AP68" s="509">
        <v>0</v>
      </c>
      <c r="AQ68" s="509">
        <v>0</v>
      </c>
      <c r="AR68" s="509">
        <v>0</v>
      </c>
      <c r="AS68" s="509">
        <v>0</v>
      </c>
      <c r="AT68" s="509">
        <v>0</v>
      </c>
      <c r="AU68" s="509">
        <v>0</v>
      </c>
      <c r="AV68" s="509">
        <v>0</v>
      </c>
      <c r="AW68" s="509">
        <v>0</v>
      </c>
      <c r="AX68" s="509">
        <v>0</v>
      </c>
      <c r="AY68" s="509">
        <v>0</v>
      </c>
      <c r="AZ68" s="509">
        <v>0</v>
      </c>
      <c r="BA68" s="509">
        <v>0</v>
      </c>
      <c r="BB68" s="509">
        <v>0</v>
      </c>
      <c r="BC68" s="509">
        <v>0</v>
      </c>
      <c r="BD68" s="509">
        <v>0</v>
      </c>
      <c r="BE68" s="509">
        <v>0</v>
      </c>
      <c r="BF68" s="509">
        <v>0</v>
      </c>
      <c r="BG68" s="509">
        <v>0</v>
      </c>
      <c r="BH68" s="509">
        <v>0</v>
      </c>
      <c r="BI68" s="509">
        <v>0</v>
      </c>
      <c r="BJ68" s="509">
        <v>0</v>
      </c>
      <c r="BK68" s="509">
        <v>0</v>
      </c>
      <c r="BL68" s="509">
        <v>81.125022840713569</v>
      </c>
      <c r="BM68" s="509">
        <v>684.85097880761987</v>
      </c>
      <c r="BN68" s="509">
        <v>978.33898623212815</v>
      </c>
      <c r="BO68" s="509">
        <v>1174.1583447117696</v>
      </c>
      <c r="BP68" s="509">
        <v>1665.8437134720223</v>
      </c>
      <c r="BQ68" s="509">
        <v>1846.6320502266124</v>
      </c>
      <c r="BR68" s="509">
        <v>2019.8528201154995</v>
      </c>
      <c r="BS68" s="509">
        <v>1555.2598110267338</v>
      </c>
      <c r="BT68" s="509">
        <v>1114.7858683966901</v>
      </c>
      <c r="BU68" s="509">
        <v>1031.5982205199373</v>
      </c>
      <c r="BV68" s="509">
        <v>486.69094554162621</v>
      </c>
      <c r="BW68" s="509">
        <v>118.53169734037232</v>
      </c>
      <c r="BX68" s="509">
        <v>57.695646814368203</v>
      </c>
      <c r="BY68" s="509">
        <v>27.324590999347805</v>
      </c>
      <c r="BZ68" s="509">
        <v>5.0807425475934718</v>
      </c>
      <c r="CA68" s="509">
        <v>5.1995459713776651</v>
      </c>
      <c r="CB68" s="509">
        <v>1.2737354168385775</v>
      </c>
      <c r="CC68" s="509">
        <v>5.8268136039249464E-4</v>
      </c>
      <c r="CD68" s="509">
        <v>7.7049709198371565E-5</v>
      </c>
      <c r="CE68" s="509">
        <v>0</v>
      </c>
      <c r="CF68" s="511">
        <v>0</v>
      </c>
    </row>
    <row r="69" spans="2:84">
      <c r="B69" s="339" t="s">
        <v>643</v>
      </c>
      <c r="C69" s="508"/>
      <c r="D69" s="509">
        <v>0</v>
      </c>
      <c r="E69" s="509">
        <v>0</v>
      </c>
      <c r="F69" s="509">
        <v>0</v>
      </c>
      <c r="G69" s="509">
        <v>0</v>
      </c>
      <c r="H69" s="509">
        <v>0</v>
      </c>
      <c r="I69" s="509">
        <v>0</v>
      </c>
      <c r="J69" s="509">
        <v>0</v>
      </c>
      <c r="K69" s="509">
        <v>0</v>
      </c>
      <c r="L69" s="509">
        <v>0</v>
      </c>
      <c r="M69" s="509">
        <v>0</v>
      </c>
      <c r="N69" s="509">
        <v>0</v>
      </c>
      <c r="O69" s="509">
        <v>0</v>
      </c>
      <c r="P69" s="509">
        <v>0</v>
      </c>
      <c r="Q69" s="509">
        <v>0</v>
      </c>
      <c r="R69" s="509">
        <v>0</v>
      </c>
      <c r="S69" s="509">
        <v>0</v>
      </c>
      <c r="T69" s="509">
        <v>0</v>
      </c>
      <c r="U69" s="509">
        <v>0</v>
      </c>
      <c r="V69" s="509">
        <v>0</v>
      </c>
      <c r="W69" s="509">
        <v>0</v>
      </c>
      <c r="X69" s="509">
        <v>0</v>
      </c>
      <c r="Y69" s="509">
        <v>0</v>
      </c>
      <c r="Z69" s="509">
        <v>0</v>
      </c>
      <c r="AA69" s="509">
        <v>0</v>
      </c>
      <c r="AB69" s="509">
        <v>0</v>
      </c>
      <c r="AC69" s="509">
        <v>0</v>
      </c>
      <c r="AD69" s="509">
        <v>0</v>
      </c>
      <c r="AE69" s="509">
        <v>0</v>
      </c>
      <c r="AF69" s="509">
        <v>0</v>
      </c>
      <c r="AG69" s="509">
        <v>0</v>
      </c>
      <c r="AH69" s="509">
        <v>0</v>
      </c>
      <c r="AI69" s="509">
        <v>0</v>
      </c>
      <c r="AJ69" s="509">
        <v>0</v>
      </c>
      <c r="AK69" s="509">
        <v>0</v>
      </c>
      <c r="AL69" s="509">
        <v>0</v>
      </c>
      <c r="AM69" s="509">
        <v>0</v>
      </c>
      <c r="AN69" s="509">
        <v>0</v>
      </c>
      <c r="AO69" s="509">
        <v>0</v>
      </c>
      <c r="AP69" s="509">
        <v>0</v>
      </c>
      <c r="AQ69" s="509">
        <v>0</v>
      </c>
      <c r="AR69" s="509">
        <v>0</v>
      </c>
      <c r="AS69" s="509">
        <v>0</v>
      </c>
      <c r="AT69" s="509">
        <v>0</v>
      </c>
      <c r="AU69" s="509">
        <v>0</v>
      </c>
      <c r="AV69" s="509">
        <v>0</v>
      </c>
      <c r="AW69" s="509">
        <v>0</v>
      </c>
      <c r="AX69" s="509">
        <v>0</v>
      </c>
      <c r="AY69" s="509">
        <v>0</v>
      </c>
      <c r="AZ69" s="509">
        <v>0</v>
      </c>
      <c r="BA69" s="509">
        <v>0</v>
      </c>
      <c r="BB69" s="509">
        <v>0</v>
      </c>
      <c r="BC69" s="509">
        <v>0</v>
      </c>
      <c r="BD69" s="509">
        <v>0</v>
      </c>
      <c r="BE69" s="509">
        <v>0</v>
      </c>
      <c r="BF69" s="509">
        <v>0</v>
      </c>
      <c r="BG69" s="509">
        <v>0</v>
      </c>
      <c r="BH69" s="509">
        <v>0</v>
      </c>
      <c r="BI69" s="509">
        <v>0</v>
      </c>
      <c r="BJ69" s="509">
        <v>0</v>
      </c>
      <c r="BK69" s="509">
        <v>0</v>
      </c>
      <c r="BL69" s="509">
        <v>1.2441288841236198</v>
      </c>
      <c r="BM69" s="509">
        <v>199.60807725905855</v>
      </c>
      <c r="BN69" s="509">
        <v>557.41271764892383</v>
      </c>
      <c r="BO69" s="509">
        <v>1093.5775545465833</v>
      </c>
      <c r="BP69" s="509">
        <v>2332.7723709404686</v>
      </c>
      <c r="BQ69" s="509">
        <v>3210.7749590504704</v>
      </c>
      <c r="BR69" s="509">
        <v>3362.9240341893637</v>
      </c>
      <c r="BS69" s="509">
        <v>3222.1750630208057</v>
      </c>
      <c r="BT69" s="509">
        <v>2899.0122979197417</v>
      </c>
      <c r="BU69" s="509">
        <v>2828.9166728735859</v>
      </c>
      <c r="BV69" s="509">
        <v>2559.5198061354631</v>
      </c>
      <c r="BW69" s="509">
        <v>1773.0374444940862</v>
      </c>
      <c r="BX69" s="509">
        <v>1335.2299679604437</v>
      </c>
      <c r="BY69" s="509">
        <v>1154.6578556836671</v>
      </c>
      <c r="BZ69" s="509">
        <v>979.7293010586618</v>
      </c>
      <c r="CA69" s="509">
        <v>915.15889621369467</v>
      </c>
      <c r="CB69" s="509">
        <v>878.969396502275</v>
      </c>
      <c r="CC69" s="509">
        <v>743.93823245643534</v>
      </c>
      <c r="CD69" s="509">
        <v>610.01078690839063</v>
      </c>
      <c r="CE69" s="509">
        <v>536.89572905975399</v>
      </c>
      <c r="CF69" s="511">
        <v>386.43799673731093</v>
      </c>
    </row>
    <row r="70" spans="2:84">
      <c r="B70" s="339" t="s">
        <v>438</v>
      </c>
      <c r="C70" s="508"/>
      <c r="D70" s="509">
        <v>0</v>
      </c>
      <c r="E70" s="509">
        <v>0</v>
      </c>
      <c r="F70" s="509">
        <v>0</v>
      </c>
      <c r="G70" s="509">
        <v>0</v>
      </c>
      <c r="H70" s="509">
        <v>0</v>
      </c>
      <c r="I70" s="509">
        <v>0</v>
      </c>
      <c r="J70" s="509">
        <v>0</v>
      </c>
      <c r="K70" s="509">
        <v>0</v>
      </c>
      <c r="L70" s="509">
        <v>0</v>
      </c>
      <c r="M70" s="509">
        <v>0</v>
      </c>
      <c r="N70" s="509">
        <v>0</v>
      </c>
      <c r="O70" s="509">
        <v>0</v>
      </c>
      <c r="P70" s="509">
        <v>0</v>
      </c>
      <c r="Q70" s="509">
        <v>0</v>
      </c>
      <c r="R70" s="509">
        <v>0</v>
      </c>
      <c r="S70" s="509">
        <v>0</v>
      </c>
      <c r="T70" s="509">
        <v>0</v>
      </c>
      <c r="U70" s="509">
        <v>0</v>
      </c>
      <c r="V70" s="509">
        <v>0</v>
      </c>
      <c r="W70" s="509">
        <v>0</v>
      </c>
      <c r="X70" s="509">
        <v>0</v>
      </c>
      <c r="Y70" s="509">
        <v>0</v>
      </c>
      <c r="Z70" s="509">
        <v>0</v>
      </c>
      <c r="AA70" s="509">
        <v>0</v>
      </c>
      <c r="AB70" s="509">
        <v>0</v>
      </c>
      <c r="AC70" s="509">
        <v>0</v>
      </c>
      <c r="AD70" s="509">
        <v>0</v>
      </c>
      <c r="AE70" s="509">
        <v>0</v>
      </c>
      <c r="AF70" s="509">
        <v>0</v>
      </c>
      <c r="AG70" s="509">
        <v>0</v>
      </c>
      <c r="AH70" s="509">
        <v>0</v>
      </c>
      <c r="AI70" s="509">
        <v>0</v>
      </c>
      <c r="AJ70" s="509">
        <v>0</v>
      </c>
      <c r="AK70" s="509">
        <v>0</v>
      </c>
      <c r="AL70" s="509">
        <v>0</v>
      </c>
      <c r="AM70" s="509">
        <v>0</v>
      </c>
      <c r="AN70" s="509">
        <v>0</v>
      </c>
      <c r="AO70" s="509">
        <v>0</v>
      </c>
      <c r="AP70" s="509">
        <v>0</v>
      </c>
      <c r="AQ70" s="509">
        <v>0</v>
      </c>
      <c r="AR70" s="509">
        <v>0</v>
      </c>
      <c r="AS70" s="509">
        <v>0</v>
      </c>
      <c r="AT70" s="509">
        <v>0</v>
      </c>
      <c r="AU70" s="509">
        <v>0</v>
      </c>
      <c r="AV70" s="509">
        <v>0</v>
      </c>
      <c r="AW70" s="509">
        <v>0</v>
      </c>
      <c r="AX70" s="509">
        <v>0</v>
      </c>
      <c r="AY70" s="509">
        <v>0</v>
      </c>
      <c r="AZ70" s="509">
        <v>0</v>
      </c>
      <c r="BA70" s="509">
        <v>0</v>
      </c>
      <c r="BB70" s="509">
        <v>0</v>
      </c>
      <c r="BC70" s="509">
        <v>0</v>
      </c>
      <c r="BD70" s="509">
        <v>0</v>
      </c>
      <c r="BE70" s="509">
        <v>0</v>
      </c>
      <c r="BF70" s="509">
        <v>0</v>
      </c>
      <c r="BG70" s="509">
        <v>0</v>
      </c>
      <c r="BH70" s="509">
        <v>0</v>
      </c>
      <c r="BI70" s="509">
        <v>0</v>
      </c>
      <c r="BJ70" s="509">
        <v>0</v>
      </c>
      <c r="BK70" s="509">
        <v>0</v>
      </c>
      <c r="BL70" s="509">
        <v>7.3996675847796931</v>
      </c>
      <c r="BM70" s="509">
        <v>83.5357377729391</v>
      </c>
      <c r="BN70" s="509">
        <v>231.59591255728699</v>
      </c>
      <c r="BO70" s="509">
        <v>664.10913653113221</v>
      </c>
      <c r="BP70" s="509">
        <v>1978.0590113931271</v>
      </c>
      <c r="BQ70" s="509">
        <v>3981.5320634870468</v>
      </c>
      <c r="BR70" s="509">
        <v>5914.9828520995625</v>
      </c>
      <c r="BS70" s="509">
        <v>7838.6874321894702</v>
      </c>
      <c r="BT70" s="509">
        <v>8734.6820787722572</v>
      </c>
      <c r="BU70" s="509">
        <v>9307.7944118299274</v>
      </c>
      <c r="BV70" s="509">
        <v>9720.9292399618134</v>
      </c>
      <c r="BW70" s="509">
        <v>9165.1099624312428</v>
      </c>
      <c r="BX70" s="509">
        <v>8555.153190296116</v>
      </c>
      <c r="BY70" s="509">
        <v>8078.2753373778978</v>
      </c>
      <c r="BZ70" s="509">
        <v>7037.3408655420726</v>
      </c>
      <c r="CA70" s="509">
        <v>6924.5121856516071</v>
      </c>
      <c r="CB70" s="509">
        <v>6859.160811570342</v>
      </c>
      <c r="CC70" s="509">
        <v>6164.40917874961</v>
      </c>
      <c r="CD70" s="509">
        <v>5302.6543407061927</v>
      </c>
      <c r="CE70" s="509">
        <v>4842.3219657798618</v>
      </c>
      <c r="CF70" s="511">
        <v>3576.7956064685482</v>
      </c>
    </row>
    <row r="71" spans="2:84" s="245" customFormat="1" ht="26.25" customHeight="1">
      <c r="B71" s="69" t="s">
        <v>292</v>
      </c>
      <c r="C71" s="233"/>
      <c r="D71" s="514">
        <v>0</v>
      </c>
      <c r="E71" s="514">
        <v>0</v>
      </c>
      <c r="F71" s="514">
        <v>0</v>
      </c>
      <c r="G71" s="514">
        <v>0</v>
      </c>
      <c r="H71" s="514">
        <v>0</v>
      </c>
      <c r="I71" s="514">
        <v>0</v>
      </c>
      <c r="J71" s="514">
        <v>0</v>
      </c>
      <c r="K71" s="514">
        <v>0</v>
      </c>
      <c r="L71" s="514">
        <v>0</v>
      </c>
      <c r="M71" s="514">
        <v>0</v>
      </c>
      <c r="N71" s="514">
        <v>0</v>
      </c>
      <c r="O71" s="514">
        <v>0</v>
      </c>
      <c r="P71" s="514">
        <v>0</v>
      </c>
      <c r="Q71" s="514">
        <v>0</v>
      </c>
      <c r="R71" s="514">
        <v>0</v>
      </c>
      <c r="S71" s="514">
        <v>0</v>
      </c>
      <c r="T71" s="514">
        <v>0</v>
      </c>
      <c r="U71" s="514">
        <v>0</v>
      </c>
      <c r="V71" s="514">
        <v>0</v>
      </c>
      <c r="W71" s="514">
        <v>0</v>
      </c>
      <c r="X71" s="514">
        <v>0</v>
      </c>
      <c r="Y71" s="514">
        <v>0</v>
      </c>
      <c r="Z71" s="514">
        <v>0</v>
      </c>
      <c r="AA71" s="514">
        <v>0</v>
      </c>
      <c r="AB71" s="514">
        <v>0</v>
      </c>
      <c r="AC71" s="514">
        <v>0</v>
      </c>
      <c r="AD71" s="514">
        <v>0</v>
      </c>
      <c r="AE71" s="514">
        <v>0</v>
      </c>
      <c r="AF71" s="514">
        <v>0</v>
      </c>
      <c r="AG71" s="514">
        <v>0</v>
      </c>
      <c r="AH71" s="514">
        <f t="shared" ref="AH71:CF71" si="34">SUM(AH75,AH78)</f>
        <v>0</v>
      </c>
      <c r="AI71" s="514">
        <f t="shared" si="34"/>
        <v>0</v>
      </c>
      <c r="AJ71" s="514">
        <f t="shared" si="34"/>
        <v>0</v>
      </c>
      <c r="AK71" s="514">
        <f t="shared" si="34"/>
        <v>0</v>
      </c>
      <c r="AL71" s="514">
        <f t="shared" si="34"/>
        <v>0</v>
      </c>
      <c r="AM71" s="514">
        <f t="shared" si="34"/>
        <v>0</v>
      </c>
      <c r="AN71" s="514">
        <f t="shared" si="34"/>
        <v>0</v>
      </c>
      <c r="AO71" s="514">
        <f t="shared" si="34"/>
        <v>0</v>
      </c>
      <c r="AP71" s="514">
        <f t="shared" si="34"/>
        <v>0</v>
      </c>
      <c r="AQ71" s="514">
        <f t="shared" si="34"/>
        <v>0</v>
      </c>
      <c r="AR71" s="514">
        <f t="shared" si="34"/>
        <v>0</v>
      </c>
      <c r="AS71" s="514">
        <f t="shared" si="34"/>
        <v>0</v>
      </c>
      <c r="AT71" s="514">
        <f t="shared" si="34"/>
        <v>0</v>
      </c>
      <c r="AU71" s="514">
        <f t="shared" si="34"/>
        <v>0</v>
      </c>
      <c r="AV71" s="514">
        <f t="shared" si="34"/>
        <v>0</v>
      </c>
      <c r="AW71" s="514">
        <f t="shared" si="34"/>
        <v>0</v>
      </c>
      <c r="AX71" s="514">
        <f t="shared" si="34"/>
        <v>0</v>
      </c>
      <c r="AY71" s="514">
        <f t="shared" si="34"/>
        <v>14331.447586369279</v>
      </c>
      <c r="AZ71" s="514">
        <f t="shared" si="34"/>
        <v>13932.53360631836</v>
      </c>
      <c r="BA71" s="514">
        <f t="shared" si="34"/>
        <v>13481.378754195513</v>
      </c>
      <c r="BB71" s="514">
        <f t="shared" si="34"/>
        <v>13009.503152119742</v>
      </c>
      <c r="BC71" s="514">
        <f t="shared" si="34"/>
        <v>12022.75331138249</v>
      </c>
      <c r="BD71" s="514">
        <f t="shared" si="34"/>
        <v>11859.483565433569</v>
      </c>
      <c r="BE71" s="514">
        <f t="shared" si="34"/>
        <v>11632.014874095483</v>
      </c>
      <c r="BF71" s="514">
        <f t="shared" si="34"/>
        <v>11388.576495978203</v>
      </c>
      <c r="BG71" s="514">
        <f t="shared" si="34"/>
        <v>11079.67932737941</v>
      </c>
      <c r="BH71" s="514">
        <f t="shared" si="34"/>
        <v>10657.341517318373</v>
      </c>
      <c r="BI71" s="514">
        <f t="shared" si="34"/>
        <v>10354.612202121923</v>
      </c>
      <c r="BJ71" s="514">
        <f t="shared" si="34"/>
        <v>9957.8881040217784</v>
      </c>
      <c r="BK71" s="514">
        <f t="shared" si="34"/>
        <v>9857.1575305945626</v>
      </c>
      <c r="BL71" s="514">
        <f t="shared" si="34"/>
        <v>9312.7953697049488</v>
      </c>
      <c r="BM71" s="514">
        <f t="shared" si="34"/>
        <v>8613.8138393826357</v>
      </c>
      <c r="BN71" s="514">
        <f t="shared" si="34"/>
        <v>7690.0354429354247</v>
      </c>
      <c r="BO71" s="514">
        <f t="shared" si="34"/>
        <v>6712.5505833823136</v>
      </c>
      <c r="BP71" s="514">
        <f t="shared" si="34"/>
        <v>4375.222190064479</v>
      </c>
      <c r="BQ71" s="514">
        <f t="shared" si="34"/>
        <v>1555.1847445985375</v>
      </c>
      <c r="BR71" s="514">
        <f t="shared" si="34"/>
        <v>316.57957326746191</v>
      </c>
      <c r="BS71" s="514">
        <f t="shared" si="34"/>
        <v>79.601697262649225</v>
      </c>
      <c r="BT71" s="514">
        <f t="shared" si="34"/>
        <v>18.720807412974498</v>
      </c>
      <c r="BU71" s="514">
        <f t="shared" si="34"/>
        <v>11.048444944601723</v>
      </c>
      <c r="BV71" s="514">
        <f t="shared" si="34"/>
        <v>0</v>
      </c>
      <c r="BW71" s="514">
        <f t="shared" si="34"/>
        <v>5.7126185406159209</v>
      </c>
      <c r="BX71" s="514">
        <f t="shared" si="34"/>
        <v>5.1962692302915094</v>
      </c>
      <c r="BY71" s="514">
        <f t="shared" si="34"/>
        <v>0</v>
      </c>
      <c r="BZ71" s="514">
        <f t="shared" si="34"/>
        <v>12.557742475690709</v>
      </c>
      <c r="CA71" s="514">
        <f t="shared" si="34"/>
        <v>2.2325289045968035</v>
      </c>
      <c r="CB71" s="514">
        <f t="shared" si="34"/>
        <v>1.6604858600219334</v>
      </c>
      <c r="CC71" s="514">
        <f t="shared" si="34"/>
        <v>1.6825871456093546</v>
      </c>
      <c r="CD71" s="514">
        <f t="shared" si="34"/>
        <v>1.6832747649515489</v>
      </c>
      <c r="CE71" s="514">
        <f t="shared" si="34"/>
        <v>1.6851232302844978</v>
      </c>
      <c r="CF71" s="515">
        <f t="shared" si="34"/>
        <v>1.6648815965931147</v>
      </c>
    </row>
    <row r="72" spans="2:84">
      <c r="B72" s="63" t="s">
        <v>645</v>
      </c>
      <c r="C72" s="43"/>
      <c r="D72" s="509">
        <v>0</v>
      </c>
      <c r="E72" s="509">
        <v>0</v>
      </c>
      <c r="F72" s="509">
        <v>0</v>
      </c>
      <c r="G72" s="509">
        <v>0</v>
      </c>
      <c r="H72" s="509">
        <v>0</v>
      </c>
      <c r="I72" s="509">
        <v>0</v>
      </c>
      <c r="J72" s="509">
        <v>0</v>
      </c>
      <c r="K72" s="509">
        <v>0</v>
      </c>
      <c r="L72" s="509">
        <v>0</v>
      </c>
      <c r="M72" s="509">
        <v>0</v>
      </c>
      <c r="N72" s="509">
        <v>0</v>
      </c>
      <c r="O72" s="509">
        <v>0</v>
      </c>
      <c r="P72" s="509">
        <v>0</v>
      </c>
      <c r="Q72" s="509">
        <v>0</v>
      </c>
      <c r="R72" s="509">
        <v>0</v>
      </c>
      <c r="S72" s="509">
        <v>0</v>
      </c>
      <c r="T72" s="509">
        <v>0</v>
      </c>
      <c r="U72" s="509">
        <v>0</v>
      </c>
      <c r="V72" s="509">
        <v>0</v>
      </c>
      <c r="W72" s="509">
        <v>0</v>
      </c>
      <c r="X72" s="509">
        <v>0</v>
      </c>
      <c r="Y72" s="509">
        <v>0</v>
      </c>
      <c r="Z72" s="509">
        <v>0</v>
      </c>
      <c r="AA72" s="509">
        <v>0</v>
      </c>
      <c r="AB72" s="509">
        <v>0</v>
      </c>
      <c r="AC72" s="509">
        <v>0</v>
      </c>
      <c r="AD72" s="509">
        <v>0</v>
      </c>
      <c r="AE72" s="509">
        <v>0</v>
      </c>
      <c r="AF72" s="509">
        <v>0</v>
      </c>
      <c r="AG72" s="509">
        <v>0</v>
      </c>
      <c r="AH72" s="509">
        <v>0</v>
      </c>
      <c r="AI72" s="509">
        <v>0</v>
      </c>
      <c r="AJ72" s="509">
        <v>0</v>
      </c>
      <c r="AK72" s="509">
        <v>0</v>
      </c>
      <c r="AL72" s="509">
        <v>0</v>
      </c>
      <c r="AM72" s="509">
        <v>0</v>
      </c>
      <c r="AN72" s="509">
        <v>0</v>
      </c>
      <c r="AO72" s="509">
        <v>0</v>
      </c>
      <c r="AP72" s="509">
        <v>0</v>
      </c>
      <c r="AQ72" s="509">
        <v>0</v>
      </c>
      <c r="AR72" s="509">
        <v>0</v>
      </c>
      <c r="AS72" s="509">
        <v>0</v>
      </c>
      <c r="AT72" s="509">
        <v>0</v>
      </c>
      <c r="AU72" s="509">
        <v>0</v>
      </c>
      <c r="AV72" s="509">
        <v>0</v>
      </c>
      <c r="AW72" s="509">
        <v>0</v>
      </c>
      <c r="AX72" s="509">
        <v>0</v>
      </c>
      <c r="AY72" s="509">
        <v>523.2908984184611</v>
      </c>
      <c r="AZ72" s="509">
        <v>568.69421348580158</v>
      </c>
      <c r="BA72" s="509">
        <v>578.00654427509824</v>
      </c>
      <c r="BB72" s="509">
        <v>507.28986292046721</v>
      </c>
      <c r="BC72" s="509">
        <v>584.58019643997397</v>
      </c>
      <c r="BD72" s="509">
        <v>584.10976594063527</v>
      </c>
      <c r="BE72" s="509">
        <v>573.99871136603269</v>
      </c>
      <c r="BF72" s="509">
        <v>645.24558217398203</v>
      </c>
      <c r="BG72" s="509">
        <v>539.42466770056808</v>
      </c>
      <c r="BH72" s="509">
        <v>487.01932182382438</v>
      </c>
      <c r="BI72" s="509">
        <v>432.96987881263186</v>
      </c>
      <c r="BJ72" s="509">
        <v>439.79581036161852</v>
      </c>
      <c r="BK72" s="509">
        <v>407.47220375634464</v>
      </c>
      <c r="BL72" s="509">
        <v>333.69561067957318</v>
      </c>
      <c r="BM72" s="509">
        <v>36.24397222147509</v>
      </c>
      <c r="BN72" s="509">
        <v>34.88321982798778</v>
      </c>
      <c r="BO72" s="509">
        <v>16.906104665153247</v>
      </c>
      <c r="BP72" s="509">
        <v>6.3787039063181563</v>
      </c>
      <c r="BQ72" s="509">
        <v>4.1517682212870533</v>
      </c>
      <c r="BR72" s="509">
        <v>0.74882515824205342</v>
      </c>
      <c r="BS72" s="509">
        <v>0.1011141338978557</v>
      </c>
      <c r="BT72" s="509">
        <v>2.0217309516578748E-2</v>
      </c>
      <c r="BU72" s="509">
        <v>9.5983761992505419E-3</v>
      </c>
      <c r="BV72" s="509">
        <v>0</v>
      </c>
      <c r="BW72" s="509">
        <v>6.8273121593956125E-3</v>
      </c>
      <c r="BX72" s="509">
        <v>6.2101508963406642E-3</v>
      </c>
      <c r="BY72" s="509">
        <v>0</v>
      </c>
      <c r="BZ72" s="509">
        <v>1.5011380693173015E-2</v>
      </c>
      <c r="CA72" s="509">
        <v>2.6687393343421653E-3</v>
      </c>
      <c r="CB72" s="509">
        <v>1.9849256686599666E-3</v>
      </c>
      <c r="CC72" s="509">
        <v>2.0113452908495089E-3</v>
      </c>
      <c r="CD72" s="509">
        <v>2.0121672630899535E-3</v>
      </c>
      <c r="CE72" s="509">
        <v>2.0143768972550706E-3</v>
      </c>
      <c r="CF72" s="511">
        <v>1.9901802815192955E-3</v>
      </c>
    </row>
    <row r="73" spans="2:84">
      <c r="B73" s="63" t="s">
        <v>646</v>
      </c>
      <c r="C73" s="43"/>
      <c r="D73" s="509">
        <v>0</v>
      </c>
      <c r="E73" s="509">
        <v>0</v>
      </c>
      <c r="F73" s="509">
        <v>0</v>
      </c>
      <c r="G73" s="509">
        <v>0</v>
      </c>
      <c r="H73" s="509">
        <v>0</v>
      </c>
      <c r="I73" s="509">
        <v>0</v>
      </c>
      <c r="J73" s="509">
        <v>0</v>
      </c>
      <c r="K73" s="509">
        <v>0</v>
      </c>
      <c r="L73" s="509">
        <v>0</v>
      </c>
      <c r="M73" s="509">
        <v>0</v>
      </c>
      <c r="N73" s="509">
        <v>0</v>
      </c>
      <c r="O73" s="509">
        <v>0</v>
      </c>
      <c r="P73" s="509">
        <v>0</v>
      </c>
      <c r="Q73" s="509">
        <v>0</v>
      </c>
      <c r="R73" s="509">
        <v>0</v>
      </c>
      <c r="S73" s="509">
        <v>0</v>
      </c>
      <c r="T73" s="509">
        <v>0</v>
      </c>
      <c r="U73" s="509">
        <v>0</v>
      </c>
      <c r="V73" s="509">
        <v>0</v>
      </c>
      <c r="W73" s="509">
        <v>0</v>
      </c>
      <c r="X73" s="509">
        <v>0</v>
      </c>
      <c r="Y73" s="509">
        <v>0</v>
      </c>
      <c r="Z73" s="509">
        <v>0</v>
      </c>
      <c r="AA73" s="509">
        <v>0</v>
      </c>
      <c r="AB73" s="509">
        <v>0</v>
      </c>
      <c r="AC73" s="509">
        <v>0</v>
      </c>
      <c r="AD73" s="509">
        <v>0</v>
      </c>
      <c r="AE73" s="509">
        <v>0</v>
      </c>
      <c r="AF73" s="509">
        <v>0</v>
      </c>
      <c r="AG73" s="509">
        <v>0</v>
      </c>
      <c r="AH73" s="509">
        <v>0</v>
      </c>
      <c r="AI73" s="509">
        <v>0</v>
      </c>
      <c r="AJ73" s="509">
        <v>0</v>
      </c>
      <c r="AK73" s="509">
        <v>0</v>
      </c>
      <c r="AL73" s="509">
        <v>0</v>
      </c>
      <c r="AM73" s="509">
        <v>0</v>
      </c>
      <c r="AN73" s="509">
        <v>0</v>
      </c>
      <c r="AO73" s="509">
        <v>0</v>
      </c>
      <c r="AP73" s="509">
        <v>0</v>
      </c>
      <c r="AQ73" s="509">
        <v>0</v>
      </c>
      <c r="AR73" s="509">
        <v>0</v>
      </c>
      <c r="AS73" s="509">
        <v>0</v>
      </c>
      <c r="AT73" s="509">
        <v>0</v>
      </c>
      <c r="AU73" s="509">
        <v>0</v>
      </c>
      <c r="AV73" s="509">
        <v>0</v>
      </c>
      <c r="AW73" s="509">
        <v>0</v>
      </c>
      <c r="AX73" s="509">
        <v>0</v>
      </c>
      <c r="AY73" s="509">
        <v>481.08959498812709</v>
      </c>
      <c r="AZ73" s="509">
        <v>539.15113737449042</v>
      </c>
      <c r="BA73" s="509">
        <v>576.23867874762186</v>
      </c>
      <c r="BB73" s="509">
        <v>546.37620164128532</v>
      </c>
      <c r="BC73" s="509">
        <v>688.94557411242067</v>
      </c>
      <c r="BD73" s="509">
        <v>680.81032222678505</v>
      </c>
      <c r="BE73" s="509">
        <v>694.60821470680207</v>
      </c>
      <c r="BF73" s="509">
        <v>732.11731469394738</v>
      </c>
      <c r="BG73" s="509">
        <v>651.20715317344536</v>
      </c>
      <c r="BH73" s="509">
        <v>616.72334131232265</v>
      </c>
      <c r="BI73" s="509">
        <v>526.96954506255122</v>
      </c>
      <c r="BJ73" s="509">
        <v>520.53603056908605</v>
      </c>
      <c r="BK73" s="509">
        <v>493.71523945245093</v>
      </c>
      <c r="BL73" s="509">
        <v>434.32919789438665</v>
      </c>
      <c r="BM73" s="509">
        <v>125.66762926903844</v>
      </c>
      <c r="BN73" s="509">
        <v>33.179584405109644</v>
      </c>
      <c r="BO73" s="509">
        <v>19.974838025955844</v>
      </c>
      <c r="BP73" s="509">
        <v>8.2992072939565613</v>
      </c>
      <c r="BQ73" s="509">
        <v>2.0103466688905494</v>
      </c>
      <c r="BR73" s="509">
        <v>1.198362845872242</v>
      </c>
      <c r="BS73" s="509">
        <v>0.14253182878397214</v>
      </c>
      <c r="BT73" s="509">
        <v>3.0759371953891057E-2</v>
      </c>
      <c r="BU73" s="509">
        <v>2.0487883669596706E-2</v>
      </c>
      <c r="BV73" s="509">
        <v>0</v>
      </c>
      <c r="BW73" s="509">
        <v>1.0118180277450135E-2</v>
      </c>
      <c r="BX73" s="509">
        <v>9.2035379154108976E-3</v>
      </c>
      <c r="BY73" s="509">
        <v>0</v>
      </c>
      <c r="BZ73" s="509">
        <v>2.2247094100997542E-2</v>
      </c>
      <c r="CA73" s="509">
        <v>3.9551122122394233E-3</v>
      </c>
      <c r="CB73" s="509">
        <v>2.9416899775412805E-3</v>
      </c>
      <c r="CC73" s="509">
        <v>2.9808442587481291E-3</v>
      </c>
      <c r="CD73" s="509">
        <v>2.982062434088249E-3</v>
      </c>
      <c r="CE73" s="509">
        <v>2.985337145469228E-3</v>
      </c>
      <c r="CF73" s="511">
        <v>2.9494773935781655E-3</v>
      </c>
    </row>
    <row r="74" spans="2:84">
      <c r="B74" s="63" t="s">
        <v>647</v>
      </c>
      <c r="C74" s="43"/>
      <c r="D74" s="509">
        <v>0</v>
      </c>
      <c r="E74" s="509">
        <v>0</v>
      </c>
      <c r="F74" s="509">
        <v>0</v>
      </c>
      <c r="G74" s="509">
        <v>0</v>
      </c>
      <c r="H74" s="509">
        <v>0</v>
      </c>
      <c r="I74" s="509">
        <v>0</v>
      </c>
      <c r="J74" s="509">
        <v>0</v>
      </c>
      <c r="K74" s="509">
        <v>0</v>
      </c>
      <c r="L74" s="509">
        <v>0</v>
      </c>
      <c r="M74" s="509">
        <v>0</v>
      </c>
      <c r="N74" s="509">
        <v>0</v>
      </c>
      <c r="O74" s="509">
        <v>0</v>
      </c>
      <c r="P74" s="509">
        <v>0</v>
      </c>
      <c r="Q74" s="509">
        <v>0</v>
      </c>
      <c r="R74" s="509">
        <v>0</v>
      </c>
      <c r="S74" s="509">
        <v>0</v>
      </c>
      <c r="T74" s="509">
        <v>0</v>
      </c>
      <c r="U74" s="509">
        <v>0</v>
      </c>
      <c r="V74" s="509">
        <v>0</v>
      </c>
      <c r="W74" s="509">
        <v>0</v>
      </c>
      <c r="X74" s="509">
        <v>0</v>
      </c>
      <c r="Y74" s="509">
        <v>0</v>
      </c>
      <c r="Z74" s="509">
        <v>0</v>
      </c>
      <c r="AA74" s="509">
        <v>0</v>
      </c>
      <c r="AB74" s="509">
        <v>0</v>
      </c>
      <c r="AC74" s="509">
        <v>0</v>
      </c>
      <c r="AD74" s="509">
        <v>0</v>
      </c>
      <c r="AE74" s="509">
        <v>0</v>
      </c>
      <c r="AF74" s="509">
        <v>0</v>
      </c>
      <c r="AG74" s="509">
        <v>0</v>
      </c>
      <c r="AH74" s="509">
        <v>0</v>
      </c>
      <c r="AI74" s="509">
        <v>0</v>
      </c>
      <c r="AJ74" s="509">
        <v>0</v>
      </c>
      <c r="AK74" s="509">
        <v>0</v>
      </c>
      <c r="AL74" s="509">
        <v>0</v>
      </c>
      <c r="AM74" s="509">
        <v>0</v>
      </c>
      <c r="AN74" s="509">
        <v>0</v>
      </c>
      <c r="AO74" s="509">
        <v>0</v>
      </c>
      <c r="AP74" s="509">
        <v>0</v>
      </c>
      <c r="AQ74" s="509">
        <v>0</v>
      </c>
      <c r="AR74" s="509">
        <v>0</v>
      </c>
      <c r="AS74" s="509">
        <v>0</v>
      </c>
      <c r="AT74" s="509">
        <v>0</v>
      </c>
      <c r="AU74" s="509">
        <v>0</v>
      </c>
      <c r="AV74" s="509">
        <v>0</v>
      </c>
      <c r="AW74" s="509">
        <v>0</v>
      </c>
      <c r="AX74" s="509">
        <v>0</v>
      </c>
      <c r="AY74" s="509">
        <v>10733.150544716904</v>
      </c>
      <c r="AZ74" s="509">
        <v>10533.523232001435</v>
      </c>
      <c r="BA74" s="509">
        <v>10396.133301411006</v>
      </c>
      <c r="BB74" s="509">
        <v>10305.89801665943</v>
      </c>
      <c r="BC74" s="509">
        <v>9416.712384916329</v>
      </c>
      <c r="BD74" s="509">
        <v>9375.8723683259395</v>
      </c>
      <c r="BE74" s="509">
        <v>9473.4079407304507</v>
      </c>
      <c r="BF74" s="509">
        <v>9214.6557160604934</v>
      </c>
      <c r="BG74" s="509">
        <v>9151.2982009270781</v>
      </c>
      <c r="BH74" s="509">
        <v>8943.2357666076441</v>
      </c>
      <c r="BI74" s="509">
        <v>8907.7681633324719</v>
      </c>
      <c r="BJ74" s="509">
        <v>8567.6366212498051</v>
      </c>
      <c r="BK74" s="509">
        <v>8589.1179589222284</v>
      </c>
      <c r="BL74" s="509">
        <v>8237.5655596284687</v>
      </c>
      <c r="BM74" s="509">
        <v>8200.2190903320025</v>
      </c>
      <c r="BN74" s="509">
        <v>7404.1208099516798</v>
      </c>
      <c r="BO74" s="509">
        <v>6504.0121421352451</v>
      </c>
      <c r="BP74" s="509">
        <v>4248.8219285893347</v>
      </c>
      <c r="BQ74" s="509">
        <v>1512.1379882196929</v>
      </c>
      <c r="BR74" s="509">
        <v>307.9528486784908</v>
      </c>
      <c r="BS74" s="509">
        <v>79.358051299967414</v>
      </c>
      <c r="BT74" s="509">
        <v>18.669830731504032</v>
      </c>
      <c r="BU74" s="509">
        <v>11.018358684732872</v>
      </c>
      <c r="BV74" s="509">
        <v>0</v>
      </c>
      <c r="BW74" s="509">
        <v>5.6944297402113699</v>
      </c>
      <c r="BX74" s="509">
        <v>5.1796764421641877</v>
      </c>
      <c r="BY74" s="509">
        <v>0</v>
      </c>
      <c r="BZ74" s="509">
        <v>12.520484000896539</v>
      </c>
      <c r="CA74" s="509">
        <v>2.2259050530502225</v>
      </c>
      <c r="CB74" s="509">
        <v>1.6555592443757325</v>
      </c>
      <c r="CC74" s="509">
        <v>1.6775949560597574</v>
      </c>
      <c r="CD74" s="509">
        <v>1.6782805352543713</v>
      </c>
      <c r="CE74" s="509">
        <v>1.6801235162417738</v>
      </c>
      <c r="CF74" s="511">
        <v>1.6599419389180174</v>
      </c>
    </row>
    <row r="75" spans="2:84" ht="25.5" customHeight="1">
      <c r="B75" s="63" t="s">
        <v>648</v>
      </c>
      <c r="C75" s="43"/>
      <c r="D75" s="509">
        <v>0</v>
      </c>
      <c r="E75" s="509">
        <v>0</v>
      </c>
      <c r="F75" s="509">
        <v>0</v>
      </c>
      <c r="G75" s="509">
        <v>0</v>
      </c>
      <c r="H75" s="509">
        <v>0</v>
      </c>
      <c r="I75" s="509">
        <v>0</v>
      </c>
      <c r="J75" s="509">
        <v>0</v>
      </c>
      <c r="K75" s="509">
        <v>0</v>
      </c>
      <c r="L75" s="509">
        <v>0</v>
      </c>
      <c r="M75" s="509">
        <v>0</v>
      </c>
      <c r="N75" s="509">
        <v>0</v>
      </c>
      <c r="O75" s="509">
        <v>0</v>
      </c>
      <c r="P75" s="509">
        <v>0</v>
      </c>
      <c r="Q75" s="509">
        <v>0</v>
      </c>
      <c r="R75" s="509">
        <v>0</v>
      </c>
      <c r="S75" s="509">
        <v>0</v>
      </c>
      <c r="T75" s="509">
        <v>0</v>
      </c>
      <c r="U75" s="509">
        <v>0</v>
      </c>
      <c r="V75" s="509">
        <v>0</v>
      </c>
      <c r="W75" s="509">
        <v>0</v>
      </c>
      <c r="X75" s="509">
        <v>0</v>
      </c>
      <c r="Y75" s="509">
        <v>0</v>
      </c>
      <c r="Z75" s="509">
        <v>0</v>
      </c>
      <c r="AA75" s="509">
        <v>0</v>
      </c>
      <c r="AB75" s="509">
        <v>0</v>
      </c>
      <c r="AC75" s="509">
        <v>0</v>
      </c>
      <c r="AD75" s="509">
        <v>0</v>
      </c>
      <c r="AE75" s="509">
        <v>0</v>
      </c>
      <c r="AF75" s="509">
        <v>0</v>
      </c>
      <c r="AG75" s="509">
        <v>0</v>
      </c>
      <c r="AH75" s="509">
        <v>0</v>
      </c>
      <c r="AI75" s="509">
        <v>0</v>
      </c>
      <c r="AJ75" s="509">
        <v>0</v>
      </c>
      <c r="AK75" s="509">
        <v>0</v>
      </c>
      <c r="AL75" s="509">
        <v>0</v>
      </c>
      <c r="AM75" s="509">
        <v>0</v>
      </c>
      <c r="AN75" s="509">
        <v>0</v>
      </c>
      <c r="AO75" s="509">
        <v>0</v>
      </c>
      <c r="AP75" s="509">
        <v>0</v>
      </c>
      <c r="AQ75" s="509">
        <v>0</v>
      </c>
      <c r="AR75" s="509">
        <v>0</v>
      </c>
      <c r="AS75" s="509">
        <v>0</v>
      </c>
      <c r="AT75" s="509">
        <v>0</v>
      </c>
      <c r="AU75" s="509">
        <v>0</v>
      </c>
      <c r="AV75" s="509">
        <v>0</v>
      </c>
      <c r="AW75" s="509">
        <v>0</v>
      </c>
      <c r="AX75" s="509">
        <v>0</v>
      </c>
      <c r="AY75" s="509">
        <f>SUM(AY76:AY77)</f>
        <v>11737.531038123494</v>
      </c>
      <c r="AZ75" s="509">
        <f t="shared" ref="AZ75:CF75" si="35">SUM(AZ76:AZ77)</f>
        <v>11641.368582861727</v>
      </c>
      <c r="BA75" s="509">
        <f t="shared" si="35"/>
        <v>11550.378524433729</v>
      </c>
      <c r="BB75" s="509">
        <f t="shared" si="35"/>
        <v>11359.564081221182</v>
      </c>
      <c r="BC75" s="509">
        <f t="shared" si="35"/>
        <v>10690.238155468725</v>
      </c>
      <c r="BD75" s="509">
        <f t="shared" si="35"/>
        <v>10640.79245649336</v>
      </c>
      <c r="BE75" s="509">
        <f t="shared" si="35"/>
        <v>10742.014866803287</v>
      </c>
      <c r="BF75" s="509">
        <f t="shared" si="35"/>
        <v>10592.018612928425</v>
      </c>
      <c r="BG75" s="509">
        <f t="shared" si="35"/>
        <v>10341.93002180109</v>
      </c>
      <c r="BH75" s="509">
        <f t="shared" si="35"/>
        <v>10046.978429743789</v>
      </c>
      <c r="BI75" s="509">
        <f t="shared" si="35"/>
        <v>9867.7075872076548</v>
      </c>
      <c r="BJ75" s="509">
        <f t="shared" si="35"/>
        <v>9527.96846218051</v>
      </c>
      <c r="BK75" s="509">
        <f t="shared" si="35"/>
        <v>9490.3054021310236</v>
      </c>
      <c r="BL75" s="509">
        <f t="shared" si="35"/>
        <v>9005.5903682024291</v>
      </c>
      <c r="BM75" s="509">
        <f t="shared" si="35"/>
        <v>8362.1306918225146</v>
      </c>
      <c r="BN75" s="509">
        <f t="shared" si="35"/>
        <v>7472.183614184778</v>
      </c>
      <c r="BO75" s="509">
        <f t="shared" si="35"/>
        <v>6540.8930848263544</v>
      </c>
      <c r="BP75" s="509">
        <f t="shared" si="35"/>
        <v>4263.4998397896097</v>
      </c>
      <c r="BQ75" s="509">
        <f t="shared" si="35"/>
        <v>1518.3001031098709</v>
      </c>
      <c r="BR75" s="509">
        <f t="shared" si="35"/>
        <v>309.9000366826051</v>
      </c>
      <c r="BS75" s="509">
        <f t="shared" si="35"/>
        <v>78.240086139664356</v>
      </c>
      <c r="BT75" s="509">
        <f t="shared" si="35"/>
        <v>18.502223419365563</v>
      </c>
      <c r="BU75" s="509">
        <f t="shared" si="35"/>
        <v>10.935832078769302</v>
      </c>
      <c r="BV75" s="509">
        <f t="shared" si="35"/>
        <v>0</v>
      </c>
      <c r="BW75" s="509">
        <f t="shared" si="35"/>
        <v>5.6244208901349184</v>
      </c>
      <c r="BX75" s="509">
        <f t="shared" si="35"/>
        <v>5.116044288850099</v>
      </c>
      <c r="BY75" s="509">
        <f t="shared" si="35"/>
        <v>0</v>
      </c>
      <c r="BZ75" s="509">
        <f t="shared" si="35"/>
        <v>12.3638201125845</v>
      </c>
      <c r="CA75" s="509">
        <f t="shared" si="35"/>
        <v>2.1980531792249538</v>
      </c>
      <c r="CB75" s="509">
        <f t="shared" si="35"/>
        <v>1.6348438831695464</v>
      </c>
      <c r="CC75" s="509">
        <f t="shared" si="35"/>
        <v>1.6566038706663997</v>
      </c>
      <c r="CD75" s="509">
        <f t="shared" si="35"/>
        <v>1.6572808714783913</v>
      </c>
      <c r="CE75" s="509">
        <f t="shared" si="35"/>
        <v>1.6591007919700855</v>
      </c>
      <c r="CF75" s="511">
        <f t="shared" si="35"/>
        <v>1.6391717387800275</v>
      </c>
    </row>
    <row r="76" spans="2:84">
      <c r="B76" s="339" t="s">
        <v>458</v>
      </c>
      <c r="C76" s="508"/>
      <c r="D76" s="509">
        <v>0</v>
      </c>
      <c r="E76" s="509">
        <v>0</v>
      </c>
      <c r="F76" s="509">
        <v>0</v>
      </c>
      <c r="G76" s="509">
        <v>0</v>
      </c>
      <c r="H76" s="509">
        <v>0</v>
      </c>
      <c r="I76" s="509">
        <v>0</v>
      </c>
      <c r="J76" s="509">
        <v>0</v>
      </c>
      <c r="K76" s="509">
        <v>0</v>
      </c>
      <c r="L76" s="509">
        <v>0</v>
      </c>
      <c r="M76" s="509">
        <v>0</v>
      </c>
      <c r="N76" s="509">
        <v>0</v>
      </c>
      <c r="O76" s="509">
        <v>0</v>
      </c>
      <c r="P76" s="509">
        <v>0</v>
      </c>
      <c r="Q76" s="509">
        <v>0</v>
      </c>
      <c r="R76" s="509">
        <v>0</v>
      </c>
      <c r="S76" s="509">
        <v>0</v>
      </c>
      <c r="T76" s="509">
        <v>0</v>
      </c>
      <c r="U76" s="509">
        <v>0</v>
      </c>
      <c r="V76" s="509">
        <v>0</v>
      </c>
      <c r="W76" s="509">
        <v>0</v>
      </c>
      <c r="X76" s="509">
        <v>0</v>
      </c>
      <c r="Y76" s="509">
        <v>0</v>
      </c>
      <c r="Z76" s="509">
        <v>0</v>
      </c>
      <c r="AA76" s="509">
        <v>0</v>
      </c>
      <c r="AB76" s="509">
        <v>0</v>
      </c>
      <c r="AC76" s="509">
        <v>0</v>
      </c>
      <c r="AD76" s="509">
        <v>0</v>
      </c>
      <c r="AE76" s="509">
        <v>0</v>
      </c>
      <c r="AF76" s="509">
        <v>0</v>
      </c>
      <c r="AG76" s="509">
        <v>0</v>
      </c>
      <c r="AH76" s="509">
        <v>0</v>
      </c>
      <c r="AI76" s="509">
        <v>0</v>
      </c>
      <c r="AJ76" s="509">
        <v>0</v>
      </c>
      <c r="AK76" s="509">
        <v>0</v>
      </c>
      <c r="AL76" s="509">
        <v>0</v>
      </c>
      <c r="AM76" s="509">
        <v>0</v>
      </c>
      <c r="AN76" s="509">
        <v>0</v>
      </c>
      <c r="AO76" s="509">
        <v>0</v>
      </c>
      <c r="AP76" s="509">
        <v>0</v>
      </c>
      <c r="AQ76" s="509">
        <v>0</v>
      </c>
      <c r="AR76" s="509">
        <v>0</v>
      </c>
      <c r="AS76" s="509">
        <v>0</v>
      </c>
      <c r="AT76" s="509">
        <v>0</v>
      </c>
      <c r="AU76" s="509">
        <v>0</v>
      </c>
      <c r="AV76" s="509">
        <v>0</v>
      </c>
      <c r="AW76" s="509">
        <v>0</v>
      </c>
      <c r="AX76" s="509">
        <v>0</v>
      </c>
      <c r="AY76" s="509">
        <v>10014.13398099243</v>
      </c>
      <c r="AZ76" s="509">
        <v>10245.461078445614</v>
      </c>
      <c r="BA76" s="509">
        <v>10478.634785265447</v>
      </c>
      <c r="BB76" s="509">
        <v>10683.495838096102</v>
      </c>
      <c r="BC76" s="509">
        <v>10441.500992672958</v>
      </c>
      <c r="BD76" s="509">
        <v>10635.386949826485</v>
      </c>
      <c r="BE76" s="509">
        <v>10742.014866803287</v>
      </c>
      <c r="BF76" s="509">
        <v>10592.018612928425</v>
      </c>
      <c r="BG76" s="509">
        <v>10341.93002180109</v>
      </c>
      <c r="BH76" s="509">
        <v>10046.978429743789</v>
      </c>
      <c r="BI76" s="509">
        <v>9867.7075872076548</v>
      </c>
      <c r="BJ76" s="509">
        <v>9527.96846218051</v>
      </c>
      <c r="BK76" s="509">
        <v>9490.3054021310236</v>
      </c>
      <c r="BL76" s="509">
        <v>9005.5903682024291</v>
      </c>
      <c r="BM76" s="509">
        <v>8362.1306918225146</v>
      </c>
      <c r="BN76" s="509">
        <v>7472.183614184778</v>
      </c>
      <c r="BO76" s="509">
        <v>6540.8930848263544</v>
      </c>
      <c r="BP76" s="509">
        <v>4263.4998397896097</v>
      </c>
      <c r="BQ76" s="509">
        <v>1518.3001031098709</v>
      </c>
      <c r="BR76" s="509">
        <v>309.9000366826051</v>
      </c>
      <c r="BS76" s="509">
        <v>78.240086139664356</v>
      </c>
      <c r="BT76" s="509">
        <v>18.502223419365563</v>
      </c>
      <c r="BU76" s="509">
        <v>10.935832078769302</v>
      </c>
      <c r="BV76" s="509">
        <v>0</v>
      </c>
      <c r="BW76" s="509">
        <v>5.6244208901349184</v>
      </c>
      <c r="BX76" s="509">
        <v>5.116044288850099</v>
      </c>
      <c r="BY76" s="509">
        <v>0</v>
      </c>
      <c r="BZ76" s="509">
        <v>12.3638201125845</v>
      </c>
      <c r="CA76" s="509">
        <v>2.1980531792249538</v>
      </c>
      <c r="CB76" s="509">
        <v>1.6348438831695464</v>
      </c>
      <c r="CC76" s="509">
        <v>1.6566038706663997</v>
      </c>
      <c r="CD76" s="509">
        <v>1.6572808714783913</v>
      </c>
      <c r="CE76" s="509">
        <v>1.6591007919700855</v>
      </c>
      <c r="CF76" s="511">
        <v>1.6391717387800275</v>
      </c>
    </row>
    <row r="77" spans="2:84">
      <c r="B77" s="339" t="s">
        <v>457</v>
      </c>
      <c r="C77" s="508"/>
      <c r="D77" s="509">
        <v>0</v>
      </c>
      <c r="E77" s="509">
        <v>0</v>
      </c>
      <c r="F77" s="509">
        <v>0</v>
      </c>
      <c r="G77" s="509">
        <v>0</v>
      </c>
      <c r="H77" s="509">
        <v>0</v>
      </c>
      <c r="I77" s="509">
        <v>0</v>
      </c>
      <c r="J77" s="509">
        <v>0</v>
      </c>
      <c r="K77" s="509">
        <v>0</v>
      </c>
      <c r="L77" s="509">
        <v>0</v>
      </c>
      <c r="M77" s="509">
        <v>0</v>
      </c>
      <c r="N77" s="509">
        <v>0</v>
      </c>
      <c r="O77" s="509">
        <v>0</v>
      </c>
      <c r="P77" s="509">
        <v>0</v>
      </c>
      <c r="Q77" s="509">
        <v>0</v>
      </c>
      <c r="R77" s="509">
        <v>0</v>
      </c>
      <c r="S77" s="509">
        <v>0</v>
      </c>
      <c r="T77" s="509">
        <v>0</v>
      </c>
      <c r="U77" s="509">
        <v>0</v>
      </c>
      <c r="V77" s="509">
        <v>0</v>
      </c>
      <c r="W77" s="509">
        <v>0</v>
      </c>
      <c r="X77" s="509">
        <v>0</v>
      </c>
      <c r="Y77" s="509">
        <v>0</v>
      </c>
      <c r="Z77" s="509">
        <v>0</v>
      </c>
      <c r="AA77" s="509">
        <v>0</v>
      </c>
      <c r="AB77" s="509">
        <v>0</v>
      </c>
      <c r="AC77" s="509">
        <v>0</v>
      </c>
      <c r="AD77" s="509">
        <v>0</v>
      </c>
      <c r="AE77" s="509">
        <v>0</v>
      </c>
      <c r="AF77" s="509">
        <v>0</v>
      </c>
      <c r="AG77" s="509">
        <v>0</v>
      </c>
      <c r="AH77" s="509">
        <v>0</v>
      </c>
      <c r="AI77" s="509">
        <v>0</v>
      </c>
      <c r="AJ77" s="509">
        <v>0</v>
      </c>
      <c r="AK77" s="509">
        <v>0</v>
      </c>
      <c r="AL77" s="509">
        <v>0</v>
      </c>
      <c r="AM77" s="509">
        <v>0</v>
      </c>
      <c r="AN77" s="509">
        <v>0</v>
      </c>
      <c r="AO77" s="509">
        <v>0</v>
      </c>
      <c r="AP77" s="509">
        <v>0</v>
      </c>
      <c r="AQ77" s="509">
        <v>0</v>
      </c>
      <c r="AR77" s="509">
        <v>0</v>
      </c>
      <c r="AS77" s="509">
        <v>0</v>
      </c>
      <c r="AT77" s="509">
        <v>0</v>
      </c>
      <c r="AU77" s="509">
        <v>0</v>
      </c>
      <c r="AV77" s="509">
        <v>0</v>
      </c>
      <c r="AW77" s="509">
        <v>0</v>
      </c>
      <c r="AX77" s="509">
        <v>0</v>
      </c>
      <c r="AY77" s="509">
        <v>1723.3970571310633</v>
      </c>
      <c r="AZ77" s="509">
        <v>1395.9075044161125</v>
      </c>
      <c r="BA77" s="509">
        <v>1071.7437391682811</v>
      </c>
      <c r="BB77" s="509">
        <v>676.06824312508058</v>
      </c>
      <c r="BC77" s="509">
        <v>248.7371627957676</v>
      </c>
      <c r="BD77" s="509">
        <v>5.4055066668751239</v>
      </c>
      <c r="BE77" s="509">
        <v>0</v>
      </c>
      <c r="BF77" s="509">
        <v>0</v>
      </c>
      <c r="BG77" s="509">
        <v>0</v>
      </c>
      <c r="BH77" s="509">
        <v>0</v>
      </c>
      <c r="BI77" s="509">
        <v>0</v>
      </c>
      <c r="BJ77" s="509">
        <v>0</v>
      </c>
      <c r="BK77" s="509">
        <v>0</v>
      </c>
      <c r="BL77" s="509">
        <v>0</v>
      </c>
      <c r="BM77" s="509">
        <v>0</v>
      </c>
      <c r="BN77" s="509">
        <v>0</v>
      </c>
      <c r="BO77" s="509">
        <v>0</v>
      </c>
      <c r="BP77" s="509">
        <v>0</v>
      </c>
      <c r="BQ77" s="509">
        <v>0</v>
      </c>
      <c r="BR77" s="509">
        <v>0</v>
      </c>
      <c r="BS77" s="509">
        <v>0</v>
      </c>
      <c r="BT77" s="509">
        <v>0</v>
      </c>
      <c r="BU77" s="509">
        <v>0</v>
      </c>
      <c r="BV77" s="509">
        <v>0</v>
      </c>
      <c r="BW77" s="509">
        <v>0</v>
      </c>
      <c r="BX77" s="509">
        <v>0</v>
      </c>
      <c r="BY77" s="509">
        <v>0</v>
      </c>
      <c r="BZ77" s="509">
        <v>0</v>
      </c>
      <c r="CA77" s="509">
        <v>0</v>
      </c>
      <c r="CB77" s="509">
        <v>0</v>
      </c>
      <c r="CC77" s="509">
        <v>0</v>
      </c>
      <c r="CD77" s="509">
        <v>0</v>
      </c>
      <c r="CE77" s="509">
        <v>0</v>
      </c>
      <c r="CF77" s="511">
        <v>0</v>
      </c>
    </row>
    <row r="78" spans="2:84">
      <c r="B78" s="63" t="s">
        <v>649</v>
      </c>
      <c r="C78" s="43"/>
      <c r="D78" s="509">
        <v>0</v>
      </c>
      <c r="E78" s="509">
        <v>0</v>
      </c>
      <c r="F78" s="509">
        <v>0</v>
      </c>
      <c r="G78" s="509">
        <v>0</v>
      </c>
      <c r="H78" s="509">
        <v>0</v>
      </c>
      <c r="I78" s="509">
        <v>0</v>
      </c>
      <c r="J78" s="509">
        <v>0</v>
      </c>
      <c r="K78" s="509">
        <v>0</v>
      </c>
      <c r="L78" s="509">
        <v>0</v>
      </c>
      <c r="M78" s="509">
        <v>0</v>
      </c>
      <c r="N78" s="509">
        <v>0</v>
      </c>
      <c r="O78" s="509">
        <v>0</v>
      </c>
      <c r="P78" s="509">
        <v>0</v>
      </c>
      <c r="Q78" s="509">
        <v>0</v>
      </c>
      <c r="R78" s="509">
        <v>0</v>
      </c>
      <c r="S78" s="509">
        <v>0</v>
      </c>
      <c r="T78" s="509">
        <v>0</v>
      </c>
      <c r="U78" s="509">
        <v>0</v>
      </c>
      <c r="V78" s="509">
        <v>0</v>
      </c>
      <c r="W78" s="509">
        <v>0</v>
      </c>
      <c r="X78" s="509">
        <v>0</v>
      </c>
      <c r="Y78" s="509">
        <v>0</v>
      </c>
      <c r="Z78" s="509">
        <v>0</v>
      </c>
      <c r="AA78" s="509">
        <v>0</v>
      </c>
      <c r="AB78" s="509">
        <v>0</v>
      </c>
      <c r="AC78" s="509">
        <v>0</v>
      </c>
      <c r="AD78" s="509">
        <v>0</v>
      </c>
      <c r="AE78" s="509">
        <v>0</v>
      </c>
      <c r="AF78" s="509">
        <v>0</v>
      </c>
      <c r="AG78" s="509">
        <v>0</v>
      </c>
      <c r="AH78" s="509">
        <v>0</v>
      </c>
      <c r="AI78" s="509">
        <v>0</v>
      </c>
      <c r="AJ78" s="509">
        <v>0</v>
      </c>
      <c r="AK78" s="509">
        <v>0</v>
      </c>
      <c r="AL78" s="509">
        <v>0</v>
      </c>
      <c r="AM78" s="509">
        <v>0</v>
      </c>
      <c r="AN78" s="509">
        <v>0</v>
      </c>
      <c r="AO78" s="509">
        <v>0</v>
      </c>
      <c r="AP78" s="509">
        <v>0</v>
      </c>
      <c r="AQ78" s="509">
        <v>0</v>
      </c>
      <c r="AR78" s="509">
        <v>0</v>
      </c>
      <c r="AS78" s="509">
        <v>0</v>
      </c>
      <c r="AT78" s="509">
        <v>0</v>
      </c>
      <c r="AU78" s="509">
        <v>0</v>
      </c>
      <c r="AV78" s="509">
        <v>0</v>
      </c>
      <c r="AW78" s="509">
        <v>0</v>
      </c>
      <c r="AX78" s="509">
        <v>0</v>
      </c>
      <c r="AY78" s="509">
        <v>2593.9165482457852</v>
      </c>
      <c r="AZ78" s="509">
        <v>2291.1650234566332</v>
      </c>
      <c r="BA78" s="509">
        <v>1931.0002297617855</v>
      </c>
      <c r="BB78" s="509">
        <v>1649.9390708985591</v>
      </c>
      <c r="BC78" s="509">
        <v>1332.5151559137639</v>
      </c>
      <c r="BD78" s="509">
        <v>1218.6911089402097</v>
      </c>
      <c r="BE78" s="509">
        <v>890.00000729219573</v>
      </c>
      <c r="BF78" s="509">
        <v>796.55788304977807</v>
      </c>
      <c r="BG78" s="509">
        <v>737.74930557831931</v>
      </c>
      <c r="BH78" s="509">
        <v>610.36308757458335</v>
      </c>
      <c r="BI78" s="509">
        <v>486.90461491426879</v>
      </c>
      <c r="BJ78" s="509">
        <v>429.91964184126817</v>
      </c>
      <c r="BK78" s="509">
        <v>366.85212846353841</v>
      </c>
      <c r="BL78" s="509">
        <v>307.20500150252002</v>
      </c>
      <c r="BM78" s="509">
        <v>251.68314756012111</v>
      </c>
      <c r="BN78" s="509">
        <v>217.85182875064638</v>
      </c>
      <c r="BO78" s="509">
        <v>171.65749855595922</v>
      </c>
      <c r="BP78" s="509">
        <v>111.72235027486902</v>
      </c>
      <c r="BQ78" s="509">
        <v>36.884641488666595</v>
      </c>
      <c r="BR78" s="509">
        <v>6.6795365848568231</v>
      </c>
      <c r="BS78" s="509">
        <v>1.3616111229848735</v>
      </c>
      <c r="BT78" s="509">
        <v>0.21858399360893541</v>
      </c>
      <c r="BU78" s="509">
        <v>0.11261286583242151</v>
      </c>
      <c r="BV78" s="509">
        <v>0</v>
      </c>
      <c r="BW78" s="509">
        <v>8.8197650481002712E-2</v>
      </c>
      <c r="BX78" s="509">
        <v>8.0224941441410014E-2</v>
      </c>
      <c r="BY78" s="509">
        <v>0</v>
      </c>
      <c r="BZ78" s="509">
        <v>0.19392236310620808</v>
      </c>
      <c r="CA78" s="509">
        <v>3.4475725371849827E-2</v>
      </c>
      <c r="CB78" s="509">
        <v>2.5641976852386957E-2</v>
      </c>
      <c r="CC78" s="509">
        <v>2.5983274942954954E-2</v>
      </c>
      <c r="CD78" s="509">
        <v>2.5993893473157656E-2</v>
      </c>
      <c r="CE78" s="509">
        <v>2.6022438314412304E-2</v>
      </c>
      <c r="CF78" s="511">
        <v>2.5709857813087177E-2</v>
      </c>
    </row>
    <row r="79" spans="2:84">
      <c r="B79" s="339" t="s">
        <v>458</v>
      </c>
      <c r="C79" s="43"/>
      <c r="D79" s="509">
        <v>0</v>
      </c>
      <c r="E79" s="509">
        <v>0</v>
      </c>
      <c r="F79" s="509">
        <v>0</v>
      </c>
      <c r="G79" s="509">
        <v>0</v>
      </c>
      <c r="H79" s="509">
        <v>0</v>
      </c>
      <c r="I79" s="509">
        <v>0</v>
      </c>
      <c r="J79" s="509">
        <v>0</v>
      </c>
      <c r="K79" s="509">
        <v>0</v>
      </c>
      <c r="L79" s="509">
        <v>0</v>
      </c>
      <c r="M79" s="509">
        <v>0</v>
      </c>
      <c r="N79" s="509">
        <v>0</v>
      </c>
      <c r="O79" s="509">
        <v>0</v>
      </c>
      <c r="P79" s="509">
        <v>0</v>
      </c>
      <c r="Q79" s="509">
        <v>0</v>
      </c>
      <c r="R79" s="509">
        <v>0</v>
      </c>
      <c r="S79" s="509">
        <v>0</v>
      </c>
      <c r="T79" s="509">
        <v>0</v>
      </c>
      <c r="U79" s="509">
        <v>0</v>
      </c>
      <c r="V79" s="509">
        <v>0</v>
      </c>
      <c r="W79" s="509">
        <v>0</v>
      </c>
      <c r="X79" s="509">
        <v>0</v>
      </c>
      <c r="Y79" s="509">
        <v>0</v>
      </c>
      <c r="Z79" s="509">
        <v>0</v>
      </c>
      <c r="AA79" s="509">
        <v>0</v>
      </c>
      <c r="AB79" s="509">
        <v>0</v>
      </c>
      <c r="AC79" s="509">
        <v>0</v>
      </c>
      <c r="AD79" s="509">
        <v>0</v>
      </c>
      <c r="AE79" s="509">
        <v>0</v>
      </c>
      <c r="AF79" s="509">
        <v>0</v>
      </c>
      <c r="AG79" s="509">
        <v>0</v>
      </c>
      <c r="AH79" s="509">
        <v>0</v>
      </c>
      <c r="AI79" s="509">
        <v>0</v>
      </c>
      <c r="AJ79" s="509">
        <v>0</v>
      </c>
      <c r="AK79" s="509">
        <v>0</v>
      </c>
      <c r="AL79" s="509">
        <v>0</v>
      </c>
      <c r="AM79" s="509">
        <v>0</v>
      </c>
      <c r="AN79" s="509">
        <v>0</v>
      </c>
      <c r="AO79" s="509">
        <v>0</v>
      </c>
      <c r="AP79" s="509">
        <v>0</v>
      </c>
      <c r="AQ79" s="509">
        <v>0</v>
      </c>
      <c r="AR79" s="509">
        <v>0</v>
      </c>
      <c r="AS79" s="509">
        <v>0</v>
      </c>
      <c r="AT79" s="509">
        <v>0</v>
      </c>
      <c r="AU79" s="509">
        <v>0</v>
      </c>
      <c r="AV79" s="509">
        <v>0</v>
      </c>
      <c r="AW79" s="509">
        <v>0</v>
      </c>
      <c r="AX79" s="509">
        <v>0</v>
      </c>
      <c r="AY79" s="509">
        <v>2384.2137361672967</v>
      </c>
      <c r="AZ79" s="509">
        <v>2107.00191166276</v>
      </c>
      <c r="BA79" s="509">
        <v>1787.9222824153762</v>
      </c>
      <c r="BB79" s="509">
        <v>1553.129409461304</v>
      </c>
      <c r="BC79" s="509">
        <v>1296.6519971152836</v>
      </c>
      <c r="BD79" s="509">
        <v>1218.6911089402097</v>
      </c>
      <c r="BE79" s="509">
        <v>890.00000729219573</v>
      </c>
      <c r="BF79" s="509">
        <v>796.55788304977807</v>
      </c>
      <c r="BG79" s="509">
        <v>737.74930557831931</v>
      </c>
      <c r="BH79" s="509">
        <v>610.36308757458335</v>
      </c>
      <c r="BI79" s="509">
        <v>486.90461491426879</v>
      </c>
      <c r="BJ79" s="509">
        <v>429.91964184126817</v>
      </c>
      <c r="BK79" s="509">
        <v>366.85212846353841</v>
      </c>
      <c r="BL79" s="509">
        <v>307.20500150252002</v>
      </c>
      <c r="BM79" s="509">
        <v>251.68314756012111</v>
      </c>
      <c r="BN79" s="509">
        <v>217.85182875064638</v>
      </c>
      <c r="BO79" s="509">
        <v>171.65749855595922</v>
      </c>
      <c r="BP79" s="509">
        <v>111.72235027486902</v>
      </c>
      <c r="BQ79" s="509">
        <v>36.884641488666595</v>
      </c>
      <c r="BR79" s="509">
        <v>6.6795365848568231</v>
      </c>
      <c r="BS79" s="509">
        <v>1.3616111229848735</v>
      </c>
      <c r="BT79" s="509">
        <v>0.21858399360893541</v>
      </c>
      <c r="BU79" s="509">
        <v>0.11261286583242151</v>
      </c>
      <c r="BV79" s="509">
        <v>0</v>
      </c>
      <c r="BW79" s="509">
        <v>8.8197650481002712E-2</v>
      </c>
      <c r="BX79" s="509">
        <v>8.0224941441410014E-2</v>
      </c>
      <c r="BY79" s="509">
        <v>0</v>
      </c>
      <c r="BZ79" s="509">
        <v>0.19392236310620808</v>
      </c>
      <c r="CA79" s="509">
        <v>3.4475725371849827E-2</v>
      </c>
      <c r="CB79" s="509">
        <v>2.5641976852386957E-2</v>
      </c>
      <c r="CC79" s="509">
        <v>2.5983274942954954E-2</v>
      </c>
      <c r="CD79" s="509">
        <v>2.5993893473157656E-2</v>
      </c>
      <c r="CE79" s="509">
        <v>2.6022438314412304E-2</v>
      </c>
      <c r="CF79" s="511">
        <v>2.5709857813087177E-2</v>
      </c>
    </row>
    <row r="80" spans="2:84">
      <c r="B80" s="339" t="s">
        <v>457</v>
      </c>
      <c r="C80" s="43"/>
      <c r="D80" s="509">
        <v>0</v>
      </c>
      <c r="E80" s="509">
        <v>0</v>
      </c>
      <c r="F80" s="509">
        <v>0</v>
      </c>
      <c r="G80" s="509">
        <v>0</v>
      </c>
      <c r="H80" s="509">
        <v>0</v>
      </c>
      <c r="I80" s="509">
        <v>0</v>
      </c>
      <c r="J80" s="509">
        <v>0</v>
      </c>
      <c r="K80" s="509">
        <v>0</v>
      </c>
      <c r="L80" s="509">
        <v>0</v>
      </c>
      <c r="M80" s="509">
        <v>0</v>
      </c>
      <c r="N80" s="509">
        <v>0</v>
      </c>
      <c r="O80" s="509">
        <v>0</v>
      </c>
      <c r="P80" s="509">
        <v>0</v>
      </c>
      <c r="Q80" s="509">
        <v>0</v>
      </c>
      <c r="R80" s="509">
        <v>0</v>
      </c>
      <c r="S80" s="509">
        <v>0</v>
      </c>
      <c r="T80" s="509">
        <v>0</v>
      </c>
      <c r="U80" s="509">
        <v>0</v>
      </c>
      <c r="V80" s="509">
        <v>0</v>
      </c>
      <c r="W80" s="509">
        <v>0</v>
      </c>
      <c r="X80" s="509">
        <v>0</v>
      </c>
      <c r="Y80" s="509">
        <v>0</v>
      </c>
      <c r="Z80" s="509">
        <v>0</v>
      </c>
      <c r="AA80" s="509">
        <v>0</v>
      </c>
      <c r="AB80" s="509">
        <v>0</v>
      </c>
      <c r="AC80" s="509">
        <v>0</v>
      </c>
      <c r="AD80" s="509">
        <v>0</v>
      </c>
      <c r="AE80" s="509">
        <v>0</v>
      </c>
      <c r="AF80" s="509">
        <v>0</v>
      </c>
      <c r="AG80" s="509">
        <v>0</v>
      </c>
      <c r="AH80" s="509">
        <v>0</v>
      </c>
      <c r="AI80" s="509">
        <v>0</v>
      </c>
      <c r="AJ80" s="509">
        <v>0</v>
      </c>
      <c r="AK80" s="509">
        <v>0</v>
      </c>
      <c r="AL80" s="509">
        <v>0</v>
      </c>
      <c r="AM80" s="509">
        <v>0</v>
      </c>
      <c r="AN80" s="509">
        <v>0</v>
      </c>
      <c r="AO80" s="509">
        <v>0</v>
      </c>
      <c r="AP80" s="509">
        <v>0</v>
      </c>
      <c r="AQ80" s="509">
        <v>0</v>
      </c>
      <c r="AR80" s="509">
        <v>0</v>
      </c>
      <c r="AS80" s="509">
        <v>0</v>
      </c>
      <c r="AT80" s="509">
        <v>0</v>
      </c>
      <c r="AU80" s="509">
        <v>0</v>
      </c>
      <c r="AV80" s="509">
        <v>0</v>
      </c>
      <c r="AW80" s="509">
        <v>0</v>
      </c>
      <c r="AX80" s="509">
        <v>0</v>
      </c>
      <c r="AY80" s="509">
        <v>209.70281207848842</v>
      </c>
      <c r="AZ80" s="509">
        <v>184.1631117938733</v>
      </c>
      <c r="BA80" s="509">
        <v>143.07794734640916</v>
      </c>
      <c r="BB80" s="509">
        <v>96.809661437255045</v>
      </c>
      <c r="BC80" s="509">
        <v>35.863158798480491</v>
      </c>
      <c r="BD80" s="509">
        <v>0</v>
      </c>
      <c r="BE80" s="509">
        <v>0</v>
      </c>
      <c r="BF80" s="509">
        <v>0</v>
      </c>
      <c r="BG80" s="509">
        <v>0</v>
      </c>
      <c r="BH80" s="509">
        <v>0</v>
      </c>
      <c r="BI80" s="509">
        <v>0</v>
      </c>
      <c r="BJ80" s="509">
        <v>0</v>
      </c>
      <c r="BK80" s="509">
        <v>0</v>
      </c>
      <c r="BL80" s="509">
        <v>0</v>
      </c>
      <c r="BM80" s="509">
        <v>0</v>
      </c>
      <c r="BN80" s="509">
        <v>0</v>
      </c>
      <c r="BO80" s="509">
        <v>0</v>
      </c>
      <c r="BP80" s="509">
        <v>0</v>
      </c>
      <c r="BQ80" s="509">
        <v>0</v>
      </c>
      <c r="BR80" s="509">
        <v>0</v>
      </c>
      <c r="BS80" s="509">
        <v>0</v>
      </c>
      <c r="BT80" s="509">
        <v>0</v>
      </c>
      <c r="BU80" s="509">
        <v>0</v>
      </c>
      <c r="BV80" s="509">
        <v>0</v>
      </c>
      <c r="BW80" s="509">
        <v>0</v>
      </c>
      <c r="BX80" s="509">
        <v>0</v>
      </c>
      <c r="BY80" s="509">
        <v>0</v>
      </c>
      <c r="BZ80" s="509">
        <v>0</v>
      </c>
      <c r="CA80" s="509">
        <v>0</v>
      </c>
      <c r="CB80" s="509">
        <v>0</v>
      </c>
      <c r="CC80" s="509">
        <v>0</v>
      </c>
      <c r="CD80" s="509">
        <v>0</v>
      </c>
      <c r="CE80" s="509">
        <v>0</v>
      </c>
      <c r="CF80" s="511">
        <v>0</v>
      </c>
    </row>
    <row r="81" spans="1:84" s="245" customFormat="1">
      <c r="A81" s="460"/>
      <c r="B81" s="109" t="s">
        <v>295</v>
      </c>
      <c r="C81" s="109"/>
      <c r="D81" s="514">
        <v>0</v>
      </c>
      <c r="E81" s="514">
        <v>0</v>
      </c>
      <c r="F81" s="514">
        <v>0</v>
      </c>
      <c r="G81" s="514">
        <v>0</v>
      </c>
      <c r="H81" s="514">
        <v>0</v>
      </c>
      <c r="I81" s="514">
        <v>0</v>
      </c>
      <c r="J81" s="514">
        <v>0</v>
      </c>
      <c r="K81" s="514">
        <v>0</v>
      </c>
      <c r="L81" s="514">
        <v>0</v>
      </c>
      <c r="M81" s="514">
        <v>0</v>
      </c>
      <c r="N81" s="514">
        <v>0</v>
      </c>
      <c r="O81" s="514">
        <v>0</v>
      </c>
      <c r="P81" s="514">
        <v>0</v>
      </c>
      <c r="Q81" s="514">
        <v>0</v>
      </c>
      <c r="R81" s="514">
        <v>0</v>
      </c>
      <c r="S81" s="514">
        <v>0</v>
      </c>
      <c r="T81" s="514">
        <v>0</v>
      </c>
      <c r="U81" s="514">
        <v>0</v>
      </c>
      <c r="V81" s="514">
        <v>0</v>
      </c>
      <c r="W81" s="514">
        <v>0</v>
      </c>
      <c r="X81" s="514">
        <v>0</v>
      </c>
      <c r="Y81" s="514">
        <v>0</v>
      </c>
      <c r="Z81" s="514">
        <v>0</v>
      </c>
      <c r="AA81" s="514">
        <f t="shared" ref="AA81:AY81" si="36">SUM(AA82,AA85)</f>
        <v>1363.7746168810497</v>
      </c>
      <c r="AB81" s="514">
        <f t="shared" si="36"/>
        <v>2707.0919453452439</v>
      </c>
      <c r="AC81" s="514">
        <f t="shared" si="36"/>
        <v>3066.7358750639592</v>
      </c>
      <c r="AD81" s="514">
        <f t="shared" si="36"/>
        <v>3372.2406763374697</v>
      </c>
      <c r="AE81" s="514">
        <f t="shared" si="36"/>
        <v>3800.2792584509525</v>
      </c>
      <c r="AF81" s="514">
        <f t="shared" si="36"/>
        <v>4187.518694221706</v>
      </c>
      <c r="AG81" s="514">
        <f t="shared" si="36"/>
        <v>4587.1139895616498</v>
      </c>
      <c r="AH81" s="514">
        <f t="shared" si="36"/>
        <v>4938.896488501372</v>
      </c>
      <c r="AI81" s="514">
        <f t="shared" si="36"/>
        <v>5005.5558765238311</v>
      </c>
      <c r="AJ81" s="514">
        <f t="shared" si="36"/>
        <v>4858.016956169984</v>
      </c>
      <c r="AK81" s="514">
        <f t="shared" si="36"/>
        <v>5235.7602119623471</v>
      </c>
      <c r="AL81" s="514">
        <f t="shared" si="36"/>
        <v>5669.975911247253</v>
      </c>
      <c r="AM81" s="514">
        <f t="shared" si="36"/>
        <v>6360.1918235025296</v>
      </c>
      <c r="AN81" s="514">
        <f t="shared" si="36"/>
        <v>6875.8292599008573</v>
      </c>
      <c r="AO81" s="514">
        <f t="shared" si="36"/>
        <v>7151.2414633099943</v>
      </c>
      <c r="AP81" s="514">
        <f t="shared" si="36"/>
        <v>7823.1434228908529</v>
      </c>
      <c r="AQ81" s="514">
        <f t="shared" si="36"/>
        <v>8206.8980533833383</v>
      </c>
      <c r="AR81" s="514">
        <f t="shared" si="36"/>
        <v>8695.7141228699184</v>
      </c>
      <c r="AS81" s="514">
        <f t="shared" si="36"/>
        <v>9189.4423007892728</v>
      </c>
      <c r="AT81" s="514">
        <f t="shared" si="36"/>
        <v>9790.8892607921207</v>
      </c>
      <c r="AU81" s="514">
        <f t="shared" si="36"/>
        <v>11431.289812926172</v>
      </c>
      <c r="AV81" s="514">
        <f t="shared" si="36"/>
        <v>12593.000013481558</v>
      </c>
      <c r="AW81" s="514">
        <f t="shared" si="36"/>
        <v>13936.143077914259</v>
      </c>
      <c r="AX81" s="514">
        <f t="shared" si="36"/>
        <v>14945.701297607851</v>
      </c>
      <c r="AY81" s="514">
        <f t="shared" si="36"/>
        <v>509.49138992384485</v>
      </c>
      <c r="AZ81" s="514">
        <v>0</v>
      </c>
      <c r="BA81" s="514">
        <v>0</v>
      </c>
      <c r="BB81" s="514">
        <v>0</v>
      </c>
      <c r="BC81" s="514">
        <v>0</v>
      </c>
      <c r="BD81" s="514">
        <v>0</v>
      </c>
      <c r="BE81" s="514">
        <v>0</v>
      </c>
      <c r="BF81" s="514">
        <v>0</v>
      </c>
      <c r="BG81" s="514">
        <v>0</v>
      </c>
      <c r="BH81" s="514">
        <v>0</v>
      </c>
      <c r="BI81" s="514">
        <v>0</v>
      </c>
      <c r="BJ81" s="514">
        <v>0</v>
      </c>
      <c r="BK81" s="514">
        <v>0</v>
      </c>
      <c r="BL81" s="514">
        <v>0</v>
      </c>
      <c r="BM81" s="514">
        <v>0</v>
      </c>
      <c r="BN81" s="514">
        <v>0</v>
      </c>
      <c r="BO81" s="514">
        <v>0</v>
      </c>
      <c r="BP81" s="514">
        <v>0</v>
      </c>
      <c r="BQ81" s="514">
        <v>0</v>
      </c>
      <c r="BR81" s="514">
        <v>0</v>
      </c>
      <c r="BS81" s="514">
        <v>0</v>
      </c>
      <c r="BT81" s="514">
        <v>0</v>
      </c>
      <c r="BU81" s="514">
        <v>0</v>
      </c>
      <c r="BV81" s="514">
        <v>0</v>
      </c>
      <c r="BW81" s="514">
        <v>0</v>
      </c>
      <c r="BX81" s="514">
        <v>0</v>
      </c>
      <c r="BY81" s="514">
        <v>0</v>
      </c>
      <c r="BZ81" s="514">
        <v>0</v>
      </c>
      <c r="CA81" s="514">
        <v>0</v>
      </c>
      <c r="CB81" s="514">
        <v>0</v>
      </c>
      <c r="CC81" s="514">
        <v>0</v>
      </c>
      <c r="CD81" s="514">
        <v>0</v>
      </c>
      <c r="CE81" s="514">
        <v>0</v>
      </c>
      <c r="CF81" s="515">
        <v>0</v>
      </c>
    </row>
    <row r="82" spans="1:84" ht="26.25" customHeight="1">
      <c r="B82" s="63" t="s">
        <v>650</v>
      </c>
      <c r="C82" s="63"/>
      <c r="D82" s="509">
        <v>0</v>
      </c>
      <c r="E82" s="509">
        <v>0</v>
      </c>
      <c r="F82" s="509">
        <v>0</v>
      </c>
      <c r="G82" s="509">
        <v>0</v>
      </c>
      <c r="H82" s="509">
        <v>0</v>
      </c>
      <c r="I82" s="509">
        <v>0</v>
      </c>
      <c r="J82" s="509">
        <v>0</v>
      </c>
      <c r="K82" s="509">
        <v>0</v>
      </c>
      <c r="L82" s="509">
        <v>0</v>
      </c>
      <c r="M82" s="509">
        <v>0</v>
      </c>
      <c r="N82" s="509">
        <v>0</v>
      </c>
      <c r="O82" s="509">
        <v>0</v>
      </c>
      <c r="P82" s="509">
        <v>0</v>
      </c>
      <c r="Q82" s="509">
        <v>0</v>
      </c>
      <c r="R82" s="509">
        <v>0</v>
      </c>
      <c r="S82" s="509">
        <v>0</v>
      </c>
      <c r="T82" s="509">
        <v>0</v>
      </c>
      <c r="U82" s="509">
        <v>0</v>
      </c>
      <c r="V82" s="509">
        <v>0</v>
      </c>
      <c r="W82" s="509">
        <v>0</v>
      </c>
      <c r="X82" s="509">
        <v>0</v>
      </c>
      <c r="Y82" s="509">
        <v>0</v>
      </c>
      <c r="Z82" s="509">
        <v>0</v>
      </c>
      <c r="AA82" s="509">
        <v>1363.7746168810497</v>
      </c>
      <c r="AB82" s="509">
        <v>2707.0919453452439</v>
      </c>
      <c r="AC82" s="509">
        <v>3066.7358750639592</v>
      </c>
      <c r="AD82" s="509">
        <v>3372.2406763374697</v>
      </c>
      <c r="AE82" s="509">
        <v>3800.2792584509525</v>
      </c>
      <c r="AF82" s="509">
        <v>4187.518694221706</v>
      </c>
      <c r="AG82" s="509">
        <v>4587.1139895616498</v>
      </c>
      <c r="AH82" s="509">
        <v>4938.896488501372</v>
      </c>
      <c r="AI82" s="509">
        <v>4990.4637482529051</v>
      </c>
      <c r="AJ82" s="509">
        <v>4815.7733304641579</v>
      </c>
      <c r="AK82" s="509">
        <v>5136.3954196185359</v>
      </c>
      <c r="AL82" s="509">
        <v>5481.3326448969046</v>
      </c>
      <c r="AM82" s="509">
        <v>6132.5567528964029</v>
      </c>
      <c r="AN82" s="509">
        <v>6554.82882759923</v>
      </c>
      <c r="AO82" s="509">
        <v>6764.605590240446</v>
      </c>
      <c r="AP82" s="509">
        <v>7257.1570757058162</v>
      </c>
      <c r="AQ82" s="509">
        <v>7484.7176768766758</v>
      </c>
      <c r="AR82" s="509">
        <v>7833.2010453213616</v>
      </c>
      <c r="AS82" s="509">
        <v>8145.9045243381124</v>
      </c>
      <c r="AT82" s="509">
        <v>8529.0454823084874</v>
      </c>
      <c r="AU82" s="509">
        <v>9782.9775860106893</v>
      </c>
      <c r="AV82" s="509">
        <v>10585.743868185331</v>
      </c>
      <c r="AW82" s="509">
        <v>11501.210119395177</v>
      </c>
      <c r="AX82" s="509">
        <v>12147.119392040675</v>
      </c>
      <c r="AY82" s="509">
        <v>413.55284517176443</v>
      </c>
      <c r="AZ82" s="509">
        <v>0</v>
      </c>
      <c r="BA82" s="509">
        <v>0</v>
      </c>
      <c r="BB82" s="509">
        <v>0</v>
      </c>
      <c r="BC82" s="509">
        <v>0</v>
      </c>
      <c r="BD82" s="509">
        <v>0</v>
      </c>
      <c r="BE82" s="509">
        <v>0</v>
      </c>
      <c r="BF82" s="509">
        <v>0</v>
      </c>
      <c r="BG82" s="509">
        <v>0</v>
      </c>
      <c r="BH82" s="509">
        <v>0</v>
      </c>
      <c r="BI82" s="509">
        <v>0</v>
      </c>
      <c r="BJ82" s="509">
        <v>0</v>
      </c>
      <c r="BK82" s="509">
        <v>0</v>
      </c>
      <c r="BL82" s="509">
        <v>0</v>
      </c>
      <c r="BM82" s="509">
        <v>0</v>
      </c>
      <c r="BN82" s="509">
        <v>0</v>
      </c>
      <c r="BO82" s="509">
        <v>0</v>
      </c>
      <c r="BP82" s="509">
        <v>0</v>
      </c>
      <c r="BQ82" s="509">
        <v>0</v>
      </c>
      <c r="BR82" s="509">
        <v>0</v>
      </c>
      <c r="BS82" s="509">
        <v>0</v>
      </c>
      <c r="BT82" s="509">
        <v>0</v>
      </c>
      <c r="BU82" s="509">
        <v>0</v>
      </c>
      <c r="BV82" s="509">
        <v>0</v>
      </c>
      <c r="BW82" s="509">
        <v>0</v>
      </c>
      <c r="BX82" s="509">
        <v>0</v>
      </c>
      <c r="BY82" s="509">
        <v>0</v>
      </c>
      <c r="BZ82" s="509">
        <v>0</v>
      </c>
      <c r="CA82" s="509">
        <v>0</v>
      </c>
      <c r="CB82" s="509">
        <v>0</v>
      </c>
      <c r="CC82" s="509">
        <v>0</v>
      </c>
      <c r="CD82" s="509">
        <v>0</v>
      </c>
      <c r="CE82" s="509">
        <v>0</v>
      </c>
      <c r="CF82" s="511">
        <v>0</v>
      </c>
    </row>
    <row r="83" spans="1:84">
      <c r="B83" s="339" t="s">
        <v>458</v>
      </c>
      <c r="C83" s="63"/>
      <c r="D83" s="509">
        <v>0</v>
      </c>
      <c r="E83" s="509">
        <v>0</v>
      </c>
      <c r="F83" s="509">
        <v>0</v>
      </c>
      <c r="G83" s="509">
        <v>0</v>
      </c>
      <c r="H83" s="509">
        <v>0</v>
      </c>
      <c r="I83" s="509">
        <v>0</v>
      </c>
      <c r="J83" s="509">
        <v>0</v>
      </c>
      <c r="K83" s="509">
        <v>0</v>
      </c>
      <c r="L83" s="509">
        <v>0</v>
      </c>
      <c r="M83" s="509">
        <v>0</v>
      </c>
      <c r="N83" s="509">
        <v>0</v>
      </c>
      <c r="O83" s="509">
        <v>0</v>
      </c>
      <c r="P83" s="509">
        <v>0</v>
      </c>
      <c r="Q83" s="509">
        <v>0</v>
      </c>
      <c r="R83" s="509">
        <v>0</v>
      </c>
      <c r="S83" s="509">
        <v>0</v>
      </c>
      <c r="T83" s="509">
        <v>0</v>
      </c>
      <c r="U83" s="509">
        <v>0</v>
      </c>
      <c r="V83" s="509">
        <v>0</v>
      </c>
      <c r="W83" s="509">
        <v>0</v>
      </c>
      <c r="X83" s="509">
        <v>0</v>
      </c>
      <c r="Y83" s="509">
        <v>0</v>
      </c>
      <c r="Z83" s="509">
        <v>0</v>
      </c>
      <c r="AA83" s="509">
        <v>0</v>
      </c>
      <c r="AB83" s="509">
        <v>0</v>
      </c>
      <c r="AC83" s="509">
        <v>0</v>
      </c>
      <c r="AD83" s="509">
        <v>0</v>
      </c>
      <c r="AE83" s="509">
        <v>0</v>
      </c>
      <c r="AF83" s="509">
        <v>0</v>
      </c>
      <c r="AG83" s="509">
        <v>0</v>
      </c>
      <c r="AH83" s="509">
        <v>4543.8559343347233</v>
      </c>
      <c r="AI83" s="509">
        <v>4591.2985563424754</v>
      </c>
      <c r="AJ83" s="509">
        <v>4433.8106935526357</v>
      </c>
      <c r="AK83" s="509">
        <v>4728.5941088206819</v>
      </c>
      <c r="AL83" s="509">
        <v>5036.7345629857946</v>
      </c>
      <c r="AM83" s="509">
        <v>5623.8568847572988</v>
      </c>
      <c r="AN83" s="509">
        <v>5960.582594833335</v>
      </c>
      <c r="AO83" s="509">
        <v>6055.9644840945275</v>
      </c>
      <c r="AP83" s="509">
        <v>6374.8966141627398</v>
      </c>
      <c r="AQ83" s="509">
        <v>6449.4928807577689</v>
      </c>
      <c r="AR83" s="509">
        <v>6649.1441760552534</v>
      </c>
      <c r="AS83" s="509">
        <v>6800.7022771271477</v>
      </c>
      <c r="AT83" s="509">
        <v>7000.4124372228107</v>
      </c>
      <c r="AU83" s="509">
        <v>7967.7856355362592</v>
      </c>
      <c r="AV83" s="509">
        <v>8606.8013618319383</v>
      </c>
      <c r="AW83" s="509">
        <v>9385.7557020496115</v>
      </c>
      <c r="AX83" s="509">
        <v>9953.5427714445686</v>
      </c>
      <c r="AY83" s="509">
        <v>338.87177690596678</v>
      </c>
      <c r="AZ83" s="509">
        <v>0</v>
      </c>
      <c r="BA83" s="509">
        <v>0</v>
      </c>
      <c r="BB83" s="509">
        <v>0</v>
      </c>
      <c r="BC83" s="509">
        <v>0</v>
      </c>
      <c r="BD83" s="509">
        <v>0</v>
      </c>
      <c r="BE83" s="509">
        <v>0</v>
      </c>
      <c r="BF83" s="509">
        <v>0</v>
      </c>
      <c r="BG83" s="509">
        <v>0</v>
      </c>
      <c r="BH83" s="509">
        <v>0</v>
      </c>
      <c r="BI83" s="509">
        <v>0</v>
      </c>
      <c r="BJ83" s="509">
        <v>0</v>
      </c>
      <c r="BK83" s="509">
        <v>0</v>
      </c>
      <c r="BL83" s="509">
        <v>0</v>
      </c>
      <c r="BM83" s="509">
        <v>0</v>
      </c>
      <c r="BN83" s="509">
        <v>0</v>
      </c>
      <c r="BO83" s="509">
        <v>0</v>
      </c>
      <c r="BP83" s="509">
        <v>0</v>
      </c>
      <c r="BQ83" s="509">
        <v>0</v>
      </c>
      <c r="BR83" s="509">
        <v>0</v>
      </c>
      <c r="BS83" s="509">
        <v>0</v>
      </c>
      <c r="BT83" s="509">
        <v>0</v>
      </c>
      <c r="BU83" s="509">
        <v>0</v>
      </c>
      <c r="BV83" s="509">
        <v>0</v>
      </c>
      <c r="BW83" s="509">
        <v>0</v>
      </c>
      <c r="BX83" s="509">
        <v>0</v>
      </c>
      <c r="BY83" s="509">
        <v>0</v>
      </c>
      <c r="BZ83" s="509">
        <v>0</v>
      </c>
      <c r="CA83" s="509">
        <v>0</v>
      </c>
      <c r="CB83" s="509">
        <v>0</v>
      </c>
      <c r="CC83" s="509">
        <v>0</v>
      </c>
      <c r="CD83" s="509">
        <v>0</v>
      </c>
      <c r="CE83" s="509">
        <v>0</v>
      </c>
      <c r="CF83" s="511">
        <v>0</v>
      </c>
    </row>
    <row r="84" spans="1:84">
      <c r="B84" s="339" t="s">
        <v>457</v>
      </c>
      <c r="C84" s="63"/>
      <c r="D84" s="509">
        <v>0</v>
      </c>
      <c r="E84" s="509">
        <v>0</v>
      </c>
      <c r="F84" s="509">
        <v>0</v>
      </c>
      <c r="G84" s="509">
        <v>0</v>
      </c>
      <c r="H84" s="509">
        <v>0</v>
      </c>
      <c r="I84" s="509">
        <v>0</v>
      </c>
      <c r="J84" s="509">
        <v>0</v>
      </c>
      <c r="K84" s="509">
        <v>0</v>
      </c>
      <c r="L84" s="509">
        <v>0</v>
      </c>
      <c r="M84" s="509">
        <v>0</v>
      </c>
      <c r="N84" s="509">
        <v>0</v>
      </c>
      <c r="O84" s="509">
        <v>0</v>
      </c>
      <c r="P84" s="509">
        <v>0</v>
      </c>
      <c r="Q84" s="509">
        <v>0</v>
      </c>
      <c r="R84" s="509">
        <v>0</v>
      </c>
      <c r="S84" s="509">
        <v>0</v>
      </c>
      <c r="T84" s="509">
        <v>0</v>
      </c>
      <c r="U84" s="509">
        <v>0</v>
      </c>
      <c r="V84" s="509">
        <v>0</v>
      </c>
      <c r="W84" s="509">
        <v>0</v>
      </c>
      <c r="X84" s="509">
        <v>0</v>
      </c>
      <c r="Y84" s="509">
        <v>0</v>
      </c>
      <c r="Z84" s="509">
        <v>0</v>
      </c>
      <c r="AA84" s="509">
        <v>0</v>
      </c>
      <c r="AB84" s="509">
        <v>0</v>
      </c>
      <c r="AC84" s="509">
        <v>0</v>
      </c>
      <c r="AD84" s="509">
        <v>0</v>
      </c>
      <c r="AE84" s="509">
        <v>0</v>
      </c>
      <c r="AF84" s="509">
        <v>0</v>
      </c>
      <c r="AG84" s="509">
        <v>0</v>
      </c>
      <c r="AH84" s="509">
        <v>395.04055416664778</v>
      </c>
      <c r="AI84" s="509">
        <v>399.16519191042903</v>
      </c>
      <c r="AJ84" s="509">
        <v>381.96263691152234</v>
      </c>
      <c r="AK84" s="509">
        <v>407.80131079785372</v>
      </c>
      <c r="AL84" s="509">
        <v>444.59808191111063</v>
      </c>
      <c r="AM84" s="509">
        <v>508.69986813910384</v>
      </c>
      <c r="AN84" s="509">
        <v>594.24623276589557</v>
      </c>
      <c r="AO84" s="509">
        <v>708.6411061459188</v>
      </c>
      <c r="AP84" s="509">
        <v>882.26046154307653</v>
      </c>
      <c r="AQ84" s="509">
        <v>1035.2247961189062</v>
      </c>
      <c r="AR84" s="509">
        <v>1184.0568692661077</v>
      </c>
      <c r="AS84" s="509">
        <v>1345.2022472109636</v>
      </c>
      <c r="AT84" s="509">
        <v>1528.6330450856763</v>
      </c>
      <c r="AU84" s="509">
        <v>1815.1919504744289</v>
      </c>
      <c r="AV84" s="509">
        <v>1978.9425063533952</v>
      </c>
      <c r="AW84" s="509">
        <v>2115.4544173455661</v>
      </c>
      <c r="AX84" s="509">
        <v>2193.5766205961067</v>
      </c>
      <c r="AY84" s="509">
        <v>74.68106826579762</v>
      </c>
      <c r="AZ84" s="509">
        <v>0</v>
      </c>
      <c r="BA84" s="509">
        <v>0</v>
      </c>
      <c r="BB84" s="509">
        <v>0</v>
      </c>
      <c r="BC84" s="509">
        <v>0</v>
      </c>
      <c r="BD84" s="509">
        <v>0</v>
      </c>
      <c r="BE84" s="509">
        <v>0</v>
      </c>
      <c r="BF84" s="509">
        <v>0</v>
      </c>
      <c r="BG84" s="509">
        <v>0</v>
      </c>
      <c r="BH84" s="509">
        <v>0</v>
      </c>
      <c r="BI84" s="509">
        <v>0</v>
      </c>
      <c r="BJ84" s="509">
        <v>0</v>
      </c>
      <c r="BK84" s="509">
        <v>0</v>
      </c>
      <c r="BL84" s="509">
        <v>0</v>
      </c>
      <c r="BM84" s="509">
        <v>0</v>
      </c>
      <c r="BN84" s="509">
        <v>0</v>
      </c>
      <c r="BO84" s="509">
        <v>0</v>
      </c>
      <c r="BP84" s="509">
        <v>0</v>
      </c>
      <c r="BQ84" s="509">
        <v>0</v>
      </c>
      <c r="BR84" s="509">
        <v>0</v>
      </c>
      <c r="BS84" s="509">
        <v>0</v>
      </c>
      <c r="BT84" s="509">
        <v>0</v>
      </c>
      <c r="BU84" s="509">
        <v>0</v>
      </c>
      <c r="BV84" s="509">
        <v>0</v>
      </c>
      <c r="BW84" s="509">
        <v>0</v>
      </c>
      <c r="BX84" s="509">
        <v>0</v>
      </c>
      <c r="BY84" s="509">
        <v>0</v>
      </c>
      <c r="BZ84" s="509">
        <v>0</v>
      </c>
      <c r="CA84" s="509">
        <v>0</v>
      </c>
      <c r="CB84" s="509">
        <v>0</v>
      </c>
      <c r="CC84" s="509">
        <v>0</v>
      </c>
      <c r="CD84" s="509">
        <v>0</v>
      </c>
      <c r="CE84" s="509">
        <v>0</v>
      </c>
      <c r="CF84" s="511">
        <v>0</v>
      </c>
    </row>
    <row r="85" spans="1:84" ht="26.25" customHeight="1">
      <c r="A85" s="421"/>
      <c r="B85" s="63" t="s">
        <v>651</v>
      </c>
      <c r="C85" s="63"/>
      <c r="D85" s="509">
        <v>0</v>
      </c>
      <c r="E85" s="509">
        <v>0</v>
      </c>
      <c r="F85" s="509">
        <v>0</v>
      </c>
      <c r="G85" s="509">
        <v>0</v>
      </c>
      <c r="H85" s="509">
        <v>0</v>
      </c>
      <c r="I85" s="509">
        <v>0</v>
      </c>
      <c r="J85" s="509">
        <v>0</v>
      </c>
      <c r="K85" s="509">
        <v>0</v>
      </c>
      <c r="L85" s="509">
        <v>0</v>
      </c>
      <c r="M85" s="509">
        <v>0</v>
      </c>
      <c r="N85" s="509">
        <v>0</v>
      </c>
      <c r="O85" s="509">
        <v>0</v>
      </c>
      <c r="P85" s="509">
        <v>0</v>
      </c>
      <c r="Q85" s="509">
        <v>0</v>
      </c>
      <c r="R85" s="509">
        <v>0</v>
      </c>
      <c r="S85" s="509">
        <v>0</v>
      </c>
      <c r="T85" s="509">
        <v>0</v>
      </c>
      <c r="U85" s="509">
        <v>0</v>
      </c>
      <c r="V85" s="509">
        <v>0</v>
      </c>
      <c r="W85" s="509">
        <v>0</v>
      </c>
      <c r="X85" s="509">
        <v>0</v>
      </c>
      <c r="Y85" s="509">
        <v>0</v>
      </c>
      <c r="Z85" s="509">
        <v>0</v>
      </c>
      <c r="AA85" s="509">
        <v>0</v>
      </c>
      <c r="AB85" s="509">
        <v>0</v>
      </c>
      <c r="AC85" s="509">
        <v>0</v>
      </c>
      <c r="AD85" s="509">
        <v>0</v>
      </c>
      <c r="AE85" s="509">
        <v>0</v>
      </c>
      <c r="AF85" s="509">
        <v>0</v>
      </c>
      <c r="AG85" s="509">
        <v>0</v>
      </c>
      <c r="AH85" s="509">
        <v>0</v>
      </c>
      <c r="AI85" s="509">
        <v>15.092128270926123</v>
      </c>
      <c r="AJ85" s="509">
        <v>42.243625705825941</v>
      </c>
      <c r="AK85" s="509">
        <v>99.364792343810961</v>
      </c>
      <c r="AL85" s="509">
        <v>188.64326635034803</v>
      </c>
      <c r="AM85" s="509">
        <v>227.63507060612685</v>
      </c>
      <c r="AN85" s="509">
        <v>321.00043230162737</v>
      </c>
      <c r="AO85" s="509">
        <v>386.63587306954844</v>
      </c>
      <c r="AP85" s="509">
        <v>565.98634718503661</v>
      </c>
      <c r="AQ85" s="509">
        <v>722.18037650666326</v>
      </c>
      <c r="AR85" s="509">
        <v>862.513077548556</v>
      </c>
      <c r="AS85" s="509">
        <v>1043.5377764511595</v>
      </c>
      <c r="AT85" s="509">
        <v>1261.843778483634</v>
      </c>
      <c r="AU85" s="509">
        <v>1648.3122269154824</v>
      </c>
      <c r="AV85" s="509">
        <v>2007.2561452962266</v>
      </c>
      <c r="AW85" s="509">
        <v>2434.9329585190821</v>
      </c>
      <c r="AX85" s="509">
        <v>2798.5819055671773</v>
      </c>
      <c r="AY85" s="509">
        <v>95.938544752080446</v>
      </c>
      <c r="AZ85" s="509">
        <v>0</v>
      </c>
      <c r="BA85" s="509">
        <v>0</v>
      </c>
      <c r="BB85" s="509">
        <v>0</v>
      </c>
      <c r="BC85" s="509">
        <v>0</v>
      </c>
      <c r="BD85" s="509">
        <v>0</v>
      </c>
      <c r="BE85" s="509">
        <v>0</v>
      </c>
      <c r="BF85" s="509">
        <v>0</v>
      </c>
      <c r="BG85" s="509">
        <v>0</v>
      </c>
      <c r="BH85" s="509">
        <v>0</v>
      </c>
      <c r="BI85" s="509">
        <v>0</v>
      </c>
      <c r="BJ85" s="509">
        <v>0</v>
      </c>
      <c r="BK85" s="509">
        <v>0</v>
      </c>
      <c r="BL85" s="509">
        <v>0</v>
      </c>
      <c r="BM85" s="509">
        <v>0</v>
      </c>
      <c r="BN85" s="509">
        <v>0</v>
      </c>
      <c r="BO85" s="509">
        <v>0</v>
      </c>
      <c r="BP85" s="509">
        <v>0</v>
      </c>
      <c r="BQ85" s="509">
        <v>0</v>
      </c>
      <c r="BR85" s="509">
        <v>0</v>
      </c>
      <c r="BS85" s="509">
        <v>0</v>
      </c>
      <c r="BT85" s="509">
        <v>0</v>
      </c>
      <c r="BU85" s="509">
        <v>0</v>
      </c>
      <c r="BV85" s="509">
        <v>0</v>
      </c>
      <c r="BW85" s="509">
        <v>0</v>
      </c>
      <c r="BX85" s="509">
        <v>0</v>
      </c>
      <c r="BY85" s="509">
        <v>0</v>
      </c>
      <c r="BZ85" s="509">
        <v>0</v>
      </c>
      <c r="CA85" s="509">
        <v>0</v>
      </c>
      <c r="CB85" s="509">
        <v>0</v>
      </c>
      <c r="CC85" s="509">
        <v>0</v>
      </c>
      <c r="CD85" s="509">
        <v>0</v>
      </c>
      <c r="CE85" s="509">
        <v>0</v>
      </c>
      <c r="CF85" s="511">
        <v>0</v>
      </c>
    </row>
    <row r="86" spans="1:84">
      <c r="A86" s="421"/>
      <c r="B86" s="339" t="s">
        <v>458</v>
      </c>
      <c r="C86" s="63"/>
      <c r="D86" s="509">
        <v>0</v>
      </c>
      <c r="E86" s="509">
        <v>0</v>
      </c>
      <c r="F86" s="509">
        <v>0</v>
      </c>
      <c r="G86" s="509">
        <v>0</v>
      </c>
      <c r="H86" s="509">
        <v>0</v>
      </c>
      <c r="I86" s="509">
        <v>0</v>
      </c>
      <c r="J86" s="509">
        <v>0</v>
      </c>
      <c r="K86" s="509">
        <v>0</v>
      </c>
      <c r="L86" s="509">
        <v>0</v>
      </c>
      <c r="M86" s="509">
        <v>0</v>
      </c>
      <c r="N86" s="509">
        <v>0</v>
      </c>
      <c r="O86" s="509">
        <v>0</v>
      </c>
      <c r="P86" s="509">
        <v>0</v>
      </c>
      <c r="Q86" s="509">
        <v>0</v>
      </c>
      <c r="R86" s="509">
        <v>0</v>
      </c>
      <c r="S86" s="509">
        <v>0</v>
      </c>
      <c r="T86" s="509">
        <v>0</v>
      </c>
      <c r="U86" s="509">
        <v>0</v>
      </c>
      <c r="V86" s="509">
        <v>0</v>
      </c>
      <c r="W86" s="509">
        <v>0</v>
      </c>
      <c r="X86" s="509">
        <v>0</v>
      </c>
      <c r="Y86" s="509">
        <v>0</v>
      </c>
      <c r="Z86" s="509">
        <v>0</v>
      </c>
      <c r="AA86" s="509">
        <v>0</v>
      </c>
      <c r="AB86" s="509">
        <v>0</v>
      </c>
      <c r="AC86" s="509">
        <v>0</v>
      </c>
      <c r="AD86" s="509">
        <v>0</v>
      </c>
      <c r="AE86" s="509">
        <v>0</v>
      </c>
      <c r="AF86" s="509">
        <v>0</v>
      </c>
      <c r="AG86" s="509">
        <v>0</v>
      </c>
      <c r="AH86" s="509">
        <v>0</v>
      </c>
      <c r="AI86" s="509">
        <v>14.576162929083464</v>
      </c>
      <c r="AJ86" s="509">
        <v>40.811522501269316</v>
      </c>
      <c r="AK86" s="509">
        <v>95.992843465925077</v>
      </c>
      <c r="AL86" s="509">
        <v>182.1032171047971</v>
      </c>
      <c r="AM86" s="509">
        <v>219.56425348673869</v>
      </c>
      <c r="AN86" s="509">
        <v>308.56190440688556</v>
      </c>
      <c r="AO86" s="509">
        <v>369.32399071151349</v>
      </c>
      <c r="AP86" s="509">
        <v>536.85437872749026</v>
      </c>
      <c r="AQ86" s="509">
        <v>680.08775192526821</v>
      </c>
      <c r="AR86" s="509">
        <v>806.70756853677597</v>
      </c>
      <c r="AS86" s="509">
        <v>968.98846344170886</v>
      </c>
      <c r="AT86" s="509">
        <v>1163.904136723771</v>
      </c>
      <c r="AU86" s="509">
        <v>1515.6071751349371</v>
      </c>
      <c r="AV86" s="509">
        <v>1848.1080991763697</v>
      </c>
      <c r="AW86" s="509">
        <v>2242.0889831772097</v>
      </c>
      <c r="AX86" s="509">
        <v>2573.468275182403</v>
      </c>
      <c r="AY86" s="509">
        <v>88.221395555907122</v>
      </c>
      <c r="AZ86" s="509">
        <v>0</v>
      </c>
      <c r="BA86" s="509">
        <v>0</v>
      </c>
      <c r="BB86" s="509">
        <v>0</v>
      </c>
      <c r="BC86" s="509">
        <v>0</v>
      </c>
      <c r="BD86" s="509">
        <v>0</v>
      </c>
      <c r="BE86" s="509">
        <v>0</v>
      </c>
      <c r="BF86" s="509">
        <v>0</v>
      </c>
      <c r="BG86" s="509">
        <v>0</v>
      </c>
      <c r="BH86" s="509">
        <v>0</v>
      </c>
      <c r="BI86" s="509">
        <v>0</v>
      </c>
      <c r="BJ86" s="509">
        <v>0</v>
      </c>
      <c r="BK86" s="509">
        <v>0</v>
      </c>
      <c r="BL86" s="509">
        <v>0</v>
      </c>
      <c r="BM86" s="509">
        <v>0</v>
      </c>
      <c r="BN86" s="509">
        <v>0</v>
      </c>
      <c r="BO86" s="509">
        <v>0</v>
      </c>
      <c r="BP86" s="509">
        <v>0</v>
      </c>
      <c r="BQ86" s="509">
        <v>0</v>
      </c>
      <c r="BR86" s="509">
        <v>0</v>
      </c>
      <c r="BS86" s="509">
        <v>0</v>
      </c>
      <c r="BT86" s="509">
        <v>0</v>
      </c>
      <c r="BU86" s="509">
        <v>0</v>
      </c>
      <c r="BV86" s="509">
        <v>0</v>
      </c>
      <c r="BW86" s="509">
        <v>0</v>
      </c>
      <c r="BX86" s="509">
        <v>0</v>
      </c>
      <c r="BY86" s="509">
        <v>0</v>
      </c>
      <c r="BZ86" s="509">
        <v>0</v>
      </c>
      <c r="CA86" s="509">
        <v>0</v>
      </c>
      <c r="CB86" s="509">
        <v>0</v>
      </c>
      <c r="CC86" s="509">
        <v>0</v>
      </c>
      <c r="CD86" s="509">
        <v>0</v>
      </c>
      <c r="CE86" s="509">
        <v>0</v>
      </c>
      <c r="CF86" s="511">
        <v>0</v>
      </c>
    </row>
    <row r="87" spans="1:84">
      <c r="A87" s="421"/>
      <c r="B87" s="339" t="s">
        <v>457</v>
      </c>
      <c r="C87" s="63"/>
      <c r="D87" s="509">
        <v>0</v>
      </c>
      <c r="E87" s="509">
        <v>0</v>
      </c>
      <c r="F87" s="509">
        <v>0</v>
      </c>
      <c r="G87" s="509">
        <v>0</v>
      </c>
      <c r="H87" s="509">
        <v>0</v>
      </c>
      <c r="I87" s="509">
        <v>0</v>
      </c>
      <c r="J87" s="509">
        <v>0</v>
      </c>
      <c r="K87" s="509">
        <v>0</v>
      </c>
      <c r="L87" s="509">
        <v>0</v>
      </c>
      <c r="M87" s="509">
        <v>0</v>
      </c>
      <c r="N87" s="509">
        <v>0</v>
      </c>
      <c r="O87" s="509">
        <v>0</v>
      </c>
      <c r="P87" s="509">
        <v>0</v>
      </c>
      <c r="Q87" s="509">
        <v>0</v>
      </c>
      <c r="R87" s="509">
        <v>0</v>
      </c>
      <c r="S87" s="509">
        <v>0</v>
      </c>
      <c r="T87" s="509">
        <v>0</v>
      </c>
      <c r="U87" s="509">
        <v>0</v>
      </c>
      <c r="V87" s="509">
        <v>0</v>
      </c>
      <c r="W87" s="509">
        <v>0</v>
      </c>
      <c r="X87" s="509">
        <v>0</v>
      </c>
      <c r="Y87" s="509">
        <v>0</v>
      </c>
      <c r="Z87" s="509">
        <v>0</v>
      </c>
      <c r="AA87" s="509">
        <v>0</v>
      </c>
      <c r="AB87" s="509">
        <v>0</v>
      </c>
      <c r="AC87" s="509">
        <v>0</v>
      </c>
      <c r="AD87" s="509">
        <v>0</v>
      </c>
      <c r="AE87" s="509">
        <v>0</v>
      </c>
      <c r="AF87" s="509">
        <v>0</v>
      </c>
      <c r="AG87" s="509">
        <v>0</v>
      </c>
      <c r="AH87" s="509">
        <v>0</v>
      </c>
      <c r="AI87" s="509">
        <v>0.51596534184265841</v>
      </c>
      <c r="AJ87" s="509">
        <v>1.432103204556622</v>
      </c>
      <c r="AK87" s="509">
        <v>3.3719488778858722</v>
      </c>
      <c r="AL87" s="509">
        <v>6.5400492455509402</v>
      </c>
      <c r="AM87" s="509">
        <v>8.0708171193881775</v>
      </c>
      <c r="AN87" s="509">
        <v>12.438527894741734</v>
      </c>
      <c r="AO87" s="509">
        <v>17.311882358034957</v>
      </c>
      <c r="AP87" s="509">
        <v>29.131968457546407</v>
      </c>
      <c r="AQ87" s="509">
        <v>42.092624581394972</v>
      </c>
      <c r="AR87" s="509">
        <v>55.805509011780053</v>
      </c>
      <c r="AS87" s="509">
        <v>74.549313009450699</v>
      </c>
      <c r="AT87" s="509">
        <v>97.939641759863264</v>
      </c>
      <c r="AU87" s="509">
        <v>132.70505178054526</v>
      </c>
      <c r="AV87" s="509">
        <v>159.14804611985679</v>
      </c>
      <c r="AW87" s="509">
        <v>192.84397534187249</v>
      </c>
      <c r="AX87" s="509">
        <v>225.11363038477444</v>
      </c>
      <c r="AY87" s="509">
        <v>7.7171491961733336</v>
      </c>
      <c r="AZ87" s="509">
        <v>0</v>
      </c>
      <c r="BA87" s="509">
        <v>0</v>
      </c>
      <c r="BB87" s="509">
        <v>0</v>
      </c>
      <c r="BC87" s="509">
        <v>0</v>
      </c>
      <c r="BD87" s="509">
        <v>0</v>
      </c>
      <c r="BE87" s="509">
        <v>0</v>
      </c>
      <c r="BF87" s="509">
        <v>0</v>
      </c>
      <c r="BG87" s="509">
        <v>0</v>
      </c>
      <c r="BH87" s="509">
        <v>0</v>
      </c>
      <c r="BI87" s="509">
        <v>0</v>
      </c>
      <c r="BJ87" s="509">
        <v>0</v>
      </c>
      <c r="BK87" s="509">
        <v>0</v>
      </c>
      <c r="BL87" s="509">
        <v>0</v>
      </c>
      <c r="BM87" s="509">
        <v>0</v>
      </c>
      <c r="BN87" s="509">
        <v>0</v>
      </c>
      <c r="BO87" s="509">
        <v>0</v>
      </c>
      <c r="BP87" s="509">
        <v>0</v>
      </c>
      <c r="BQ87" s="509">
        <v>0</v>
      </c>
      <c r="BR87" s="509">
        <v>0</v>
      </c>
      <c r="BS87" s="509">
        <v>0</v>
      </c>
      <c r="BT87" s="509">
        <v>0</v>
      </c>
      <c r="BU87" s="509">
        <v>0</v>
      </c>
      <c r="BV87" s="509">
        <v>0</v>
      </c>
      <c r="BW87" s="509">
        <v>0</v>
      </c>
      <c r="BX87" s="509">
        <v>0</v>
      </c>
      <c r="BY87" s="509">
        <v>0</v>
      </c>
      <c r="BZ87" s="509">
        <v>0</v>
      </c>
      <c r="CA87" s="509">
        <v>0</v>
      </c>
      <c r="CB87" s="509">
        <v>0</v>
      </c>
      <c r="CC87" s="509">
        <v>0</v>
      </c>
      <c r="CD87" s="509">
        <v>0</v>
      </c>
      <c r="CE87" s="509">
        <v>0</v>
      </c>
      <c r="CF87" s="511">
        <v>0</v>
      </c>
    </row>
    <row r="88" spans="1:84" s="245" customFormat="1">
      <c r="B88" s="69" t="s">
        <v>314</v>
      </c>
      <c r="C88" s="233"/>
      <c r="D88" s="514">
        <v>1746.1332323411652</v>
      </c>
      <c r="E88" s="514">
        <v>2563.5042195491415</v>
      </c>
      <c r="F88" s="514">
        <v>2619.3467058063093</v>
      </c>
      <c r="G88" s="514">
        <v>2252.1834434068096</v>
      </c>
      <c r="H88" s="514">
        <v>2583.0729540495163</v>
      </c>
      <c r="I88" s="514">
        <v>2712.4662189091391</v>
      </c>
      <c r="J88" s="514">
        <v>2645.692904450716</v>
      </c>
      <c r="K88" s="514">
        <v>2998.5322403651717</v>
      </c>
      <c r="L88" s="514">
        <v>2741.0476047619836</v>
      </c>
      <c r="M88" s="514">
        <v>3018.6932631546165</v>
      </c>
      <c r="N88" s="514">
        <v>3531.7721388473087</v>
      </c>
      <c r="O88" s="514">
        <v>3437.2252191541925</v>
      </c>
      <c r="P88" s="514">
        <v>3483.2977054175281</v>
      </c>
      <c r="Q88" s="514">
        <v>3847.7255583514388</v>
      </c>
      <c r="R88" s="514">
        <v>3897.9355453192752</v>
      </c>
      <c r="S88" s="514">
        <v>4543.3217069322818</v>
      </c>
      <c r="T88" s="514">
        <v>4554.2427576003511</v>
      </c>
      <c r="U88" s="514">
        <v>5345.5899942812739</v>
      </c>
      <c r="V88" s="514">
        <v>5359.0768560676997</v>
      </c>
      <c r="W88" s="514">
        <v>6433.7846458242138</v>
      </c>
      <c r="X88" s="514">
        <v>6596.7298816195207</v>
      </c>
      <c r="Y88" s="514">
        <v>6777.9454812809699</v>
      </c>
      <c r="Z88" s="514">
        <v>6023.9554215626677</v>
      </c>
      <c r="AA88" s="514">
        <v>4836.1546029397223</v>
      </c>
      <c r="AB88" s="514">
        <v>4013.6781597822851</v>
      </c>
      <c r="AC88" s="514">
        <v>3888.5450626770967</v>
      </c>
      <c r="AD88" s="514">
        <v>3643.7947661900748</v>
      </c>
      <c r="AE88" s="514">
        <v>3604.584012078345</v>
      </c>
      <c r="AF88" s="514">
        <v>3691.4967448731109</v>
      </c>
      <c r="AG88" s="514">
        <v>3829.3056115702093</v>
      </c>
      <c r="AH88" s="514">
        <f t="shared" ref="AH88:BY88" si="37">SUM(AH89:AH90)</f>
        <v>4092.2285190439939</v>
      </c>
      <c r="AI88" s="514">
        <f t="shared" si="37"/>
        <v>3295.1146724855371</v>
      </c>
      <c r="AJ88" s="514">
        <f t="shared" si="37"/>
        <v>2762.7331211610167</v>
      </c>
      <c r="AK88" s="514">
        <f t="shared" si="37"/>
        <v>2598.7714920689023</v>
      </c>
      <c r="AL88" s="514">
        <f t="shared" si="37"/>
        <v>1971.8560293979776</v>
      </c>
      <c r="AM88" s="514">
        <f t="shared" si="37"/>
        <v>900.34766732274045</v>
      </c>
      <c r="AN88" s="514">
        <f t="shared" si="37"/>
        <v>895.59120612154027</v>
      </c>
      <c r="AO88" s="514">
        <f t="shared" si="37"/>
        <v>840.24803911177469</v>
      </c>
      <c r="AP88" s="514">
        <f t="shared" si="37"/>
        <v>523.72008801485458</v>
      </c>
      <c r="AQ88" s="514">
        <f t="shared" si="37"/>
        <v>533.59953618223847</v>
      </c>
      <c r="AR88" s="514">
        <f t="shared" si="37"/>
        <v>496.88937083398361</v>
      </c>
      <c r="AS88" s="514">
        <f t="shared" si="37"/>
        <v>487.87945510920719</v>
      </c>
      <c r="AT88" s="514">
        <f t="shared" si="37"/>
        <v>477.9241569479276</v>
      </c>
      <c r="AU88" s="514">
        <f t="shared" si="37"/>
        <v>569.98298749759147</v>
      </c>
      <c r="AV88" s="514">
        <f t="shared" si="37"/>
        <v>738.1877300521495</v>
      </c>
      <c r="AW88" s="514">
        <f t="shared" si="37"/>
        <v>719.69666260111376</v>
      </c>
      <c r="AX88" s="514">
        <f t="shared" si="37"/>
        <v>663.06939393581843</v>
      </c>
      <c r="AY88" s="514">
        <f t="shared" si="37"/>
        <v>22.560504350871362</v>
      </c>
      <c r="AZ88" s="514">
        <f t="shared" si="37"/>
        <v>0</v>
      </c>
      <c r="BA88" s="514">
        <f t="shared" si="37"/>
        <v>0</v>
      </c>
      <c r="BB88" s="514">
        <f t="shared" si="37"/>
        <v>0</v>
      </c>
      <c r="BC88" s="514">
        <f t="shared" si="37"/>
        <v>0</v>
      </c>
      <c r="BD88" s="514">
        <f t="shared" si="37"/>
        <v>0</v>
      </c>
      <c r="BE88" s="514">
        <f t="shared" si="37"/>
        <v>0</v>
      </c>
      <c r="BF88" s="514">
        <f t="shared" si="37"/>
        <v>0</v>
      </c>
      <c r="BG88" s="514">
        <f t="shared" si="37"/>
        <v>0</v>
      </c>
      <c r="BH88" s="514">
        <f t="shared" si="37"/>
        <v>0</v>
      </c>
      <c r="BI88" s="514">
        <f t="shared" si="37"/>
        <v>0</v>
      </c>
      <c r="BJ88" s="514">
        <f t="shared" si="37"/>
        <v>0</v>
      </c>
      <c r="BK88" s="514">
        <f t="shared" si="37"/>
        <v>0</v>
      </c>
      <c r="BL88" s="514">
        <f t="shared" si="37"/>
        <v>0</v>
      </c>
      <c r="BM88" s="514">
        <f t="shared" si="37"/>
        <v>0</v>
      </c>
      <c r="BN88" s="514">
        <f t="shared" si="37"/>
        <v>0</v>
      </c>
      <c r="BO88" s="514">
        <f t="shared" si="37"/>
        <v>0</v>
      </c>
      <c r="BP88" s="514">
        <f t="shared" si="37"/>
        <v>0</v>
      </c>
      <c r="BQ88" s="514">
        <f t="shared" si="37"/>
        <v>0</v>
      </c>
      <c r="BR88" s="514">
        <f t="shared" si="37"/>
        <v>0</v>
      </c>
      <c r="BS88" s="514">
        <f t="shared" si="37"/>
        <v>0</v>
      </c>
      <c r="BT88" s="514">
        <f t="shared" si="37"/>
        <v>0</v>
      </c>
      <c r="BU88" s="514">
        <f t="shared" si="37"/>
        <v>0</v>
      </c>
      <c r="BV88" s="514">
        <f t="shared" si="37"/>
        <v>0</v>
      </c>
      <c r="BW88" s="514">
        <f t="shared" si="37"/>
        <v>0</v>
      </c>
      <c r="BX88" s="514">
        <f t="shared" si="37"/>
        <v>0</v>
      </c>
      <c r="BY88" s="514">
        <f t="shared" si="37"/>
        <v>0</v>
      </c>
      <c r="BZ88" s="514">
        <f t="shared" ref="BZ88:CF88" si="38">SUM(BZ89:BZ90)</f>
        <v>0</v>
      </c>
      <c r="CA88" s="514">
        <f t="shared" si="38"/>
        <v>0</v>
      </c>
      <c r="CB88" s="514">
        <f t="shared" si="38"/>
        <v>0</v>
      </c>
      <c r="CC88" s="514">
        <f t="shared" si="38"/>
        <v>0</v>
      </c>
      <c r="CD88" s="514">
        <f t="shared" si="38"/>
        <v>0</v>
      </c>
      <c r="CE88" s="514">
        <f t="shared" si="38"/>
        <v>0</v>
      </c>
      <c r="CF88" s="515">
        <f t="shared" si="38"/>
        <v>0</v>
      </c>
    </row>
    <row r="89" spans="1:84" ht="26.25" customHeight="1">
      <c r="A89" s="421"/>
      <c r="B89" s="508" t="s">
        <v>458</v>
      </c>
      <c r="C89" s="63"/>
      <c r="D89" s="509">
        <v>0</v>
      </c>
      <c r="E89" s="509">
        <v>0</v>
      </c>
      <c r="F89" s="509">
        <v>0</v>
      </c>
      <c r="G89" s="509">
        <v>0</v>
      </c>
      <c r="H89" s="509">
        <v>0</v>
      </c>
      <c r="I89" s="509">
        <v>0</v>
      </c>
      <c r="J89" s="509">
        <v>0</v>
      </c>
      <c r="K89" s="509">
        <v>0</v>
      </c>
      <c r="L89" s="509">
        <v>0</v>
      </c>
      <c r="M89" s="509">
        <v>0</v>
      </c>
      <c r="N89" s="509">
        <v>0</v>
      </c>
      <c r="O89" s="509">
        <v>0</v>
      </c>
      <c r="P89" s="509">
        <v>0</v>
      </c>
      <c r="Q89" s="509">
        <v>0</v>
      </c>
      <c r="R89" s="509">
        <v>0</v>
      </c>
      <c r="S89" s="509">
        <v>0</v>
      </c>
      <c r="T89" s="509">
        <v>0</v>
      </c>
      <c r="U89" s="509">
        <v>0</v>
      </c>
      <c r="V89" s="509">
        <v>0</v>
      </c>
      <c r="W89" s="509">
        <v>0</v>
      </c>
      <c r="X89" s="509">
        <v>0</v>
      </c>
      <c r="Y89" s="509">
        <v>0</v>
      </c>
      <c r="Z89" s="509">
        <v>0</v>
      </c>
      <c r="AA89" s="509">
        <v>0</v>
      </c>
      <c r="AB89" s="509">
        <v>0</v>
      </c>
      <c r="AC89" s="509">
        <v>0</v>
      </c>
      <c r="AD89" s="509">
        <v>0</v>
      </c>
      <c r="AE89" s="509">
        <v>0</v>
      </c>
      <c r="AF89" s="509">
        <v>0</v>
      </c>
      <c r="AG89" s="509">
        <v>0</v>
      </c>
      <c r="AH89" s="509">
        <v>4069.108583908152</v>
      </c>
      <c r="AI89" s="509">
        <v>3275.5092055959249</v>
      </c>
      <c r="AJ89" s="509">
        <v>2747.4743208740288</v>
      </c>
      <c r="AK89" s="509">
        <v>2587.0218645863929</v>
      </c>
      <c r="AL89" s="509">
        <v>1965.216941299504</v>
      </c>
      <c r="AM89" s="509">
        <v>895.64078941632886</v>
      </c>
      <c r="AN89" s="509">
        <v>888.17937458480606</v>
      </c>
      <c r="AO89" s="509">
        <v>836.64182435163832</v>
      </c>
      <c r="AP89" s="509">
        <v>522.39756254006954</v>
      </c>
      <c r="AQ89" s="509">
        <v>530.99948153517039</v>
      </c>
      <c r="AR89" s="509">
        <v>493.46437581094955</v>
      </c>
      <c r="AS89" s="509">
        <v>483.47402097522064</v>
      </c>
      <c r="AT89" s="509">
        <v>473.7896486395029</v>
      </c>
      <c r="AU89" s="509">
        <v>566.53666178997753</v>
      </c>
      <c r="AV89" s="509">
        <v>734.21002674485101</v>
      </c>
      <c r="AW89" s="509">
        <v>714.61021306584212</v>
      </c>
      <c r="AX89" s="509">
        <v>660.70971637732794</v>
      </c>
      <c r="AY89" s="509">
        <v>22.480217858519506</v>
      </c>
      <c r="AZ89" s="509">
        <v>0</v>
      </c>
      <c r="BA89" s="509">
        <v>0</v>
      </c>
      <c r="BB89" s="509">
        <v>0</v>
      </c>
      <c r="BC89" s="509">
        <v>0</v>
      </c>
      <c r="BD89" s="509">
        <v>0</v>
      </c>
      <c r="BE89" s="509">
        <v>0</v>
      </c>
      <c r="BF89" s="509">
        <v>0</v>
      </c>
      <c r="BG89" s="509">
        <v>0</v>
      </c>
      <c r="BH89" s="509">
        <v>0</v>
      </c>
      <c r="BI89" s="509">
        <v>0</v>
      </c>
      <c r="BJ89" s="509">
        <v>0</v>
      </c>
      <c r="BK89" s="509">
        <v>0</v>
      </c>
      <c r="BL89" s="509">
        <v>0</v>
      </c>
      <c r="BM89" s="509">
        <v>0</v>
      </c>
      <c r="BN89" s="509">
        <v>0</v>
      </c>
      <c r="BO89" s="509">
        <v>0</v>
      </c>
      <c r="BP89" s="509">
        <v>0</v>
      </c>
      <c r="BQ89" s="509">
        <v>0</v>
      </c>
      <c r="BR89" s="509">
        <v>0</v>
      </c>
      <c r="BS89" s="509">
        <v>0</v>
      </c>
      <c r="BT89" s="509">
        <v>0</v>
      </c>
      <c r="BU89" s="509">
        <v>0</v>
      </c>
      <c r="BV89" s="509">
        <v>0</v>
      </c>
      <c r="BW89" s="509">
        <v>0</v>
      </c>
      <c r="BX89" s="509">
        <v>0</v>
      </c>
      <c r="BY89" s="509">
        <v>0</v>
      </c>
      <c r="BZ89" s="509">
        <v>0</v>
      </c>
      <c r="CA89" s="509">
        <v>0</v>
      </c>
      <c r="CB89" s="509">
        <v>0</v>
      </c>
      <c r="CC89" s="509">
        <v>0</v>
      </c>
      <c r="CD89" s="509">
        <v>0</v>
      </c>
      <c r="CE89" s="509">
        <v>0</v>
      </c>
      <c r="CF89" s="511">
        <v>0</v>
      </c>
    </row>
    <row r="90" spans="1:84">
      <c r="A90" s="421"/>
      <c r="B90" s="508" t="s">
        <v>457</v>
      </c>
      <c r="C90" s="63"/>
      <c r="D90" s="509">
        <v>0</v>
      </c>
      <c r="E90" s="509">
        <v>0</v>
      </c>
      <c r="F90" s="509">
        <v>0</v>
      </c>
      <c r="G90" s="509">
        <v>0</v>
      </c>
      <c r="H90" s="509">
        <v>0</v>
      </c>
      <c r="I90" s="509">
        <v>0</v>
      </c>
      <c r="J90" s="509">
        <v>0</v>
      </c>
      <c r="K90" s="509">
        <v>0</v>
      </c>
      <c r="L90" s="509">
        <v>0</v>
      </c>
      <c r="M90" s="509">
        <v>0</v>
      </c>
      <c r="N90" s="509">
        <v>0</v>
      </c>
      <c r="O90" s="509">
        <v>0</v>
      </c>
      <c r="P90" s="509">
        <v>0</v>
      </c>
      <c r="Q90" s="509">
        <v>0</v>
      </c>
      <c r="R90" s="509">
        <v>0</v>
      </c>
      <c r="S90" s="509">
        <v>0</v>
      </c>
      <c r="T90" s="509">
        <v>0</v>
      </c>
      <c r="U90" s="509">
        <v>0</v>
      </c>
      <c r="V90" s="509">
        <v>0</v>
      </c>
      <c r="W90" s="509">
        <v>0</v>
      </c>
      <c r="X90" s="509">
        <v>0</v>
      </c>
      <c r="Y90" s="509">
        <v>0</v>
      </c>
      <c r="Z90" s="509">
        <v>0</v>
      </c>
      <c r="AA90" s="509">
        <v>0</v>
      </c>
      <c r="AB90" s="509">
        <v>0</v>
      </c>
      <c r="AC90" s="509">
        <v>0</v>
      </c>
      <c r="AD90" s="509">
        <v>0</v>
      </c>
      <c r="AE90" s="509">
        <v>0</v>
      </c>
      <c r="AF90" s="509">
        <v>0</v>
      </c>
      <c r="AG90" s="509">
        <v>0</v>
      </c>
      <c r="AH90" s="509">
        <v>23.119935135841775</v>
      </c>
      <c r="AI90" s="509">
        <v>19.605466889612039</v>
      </c>
      <c r="AJ90" s="509">
        <v>15.258800286987929</v>
      </c>
      <c r="AK90" s="509">
        <v>11.749627482509204</v>
      </c>
      <c r="AL90" s="509">
        <v>6.6390880984737173</v>
      </c>
      <c r="AM90" s="509">
        <v>4.7068779064116226</v>
      </c>
      <c r="AN90" s="509">
        <v>7.4118315367341872</v>
      </c>
      <c r="AO90" s="509">
        <v>3.6062147601363717</v>
      </c>
      <c r="AP90" s="509">
        <v>1.3225254747849864</v>
      </c>
      <c r="AQ90" s="509">
        <v>2.6000546470680992</v>
      </c>
      <c r="AR90" s="509">
        <v>3.4249950230340738</v>
      </c>
      <c r="AS90" s="509">
        <v>4.4054341339865219</v>
      </c>
      <c r="AT90" s="509">
        <v>4.1345083084247101</v>
      </c>
      <c r="AU90" s="509">
        <v>3.4463257076138829</v>
      </c>
      <c r="AV90" s="509">
        <v>3.9777033072985506</v>
      </c>
      <c r="AW90" s="509">
        <v>5.0864495352716537</v>
      </c>
      <c r="AX90" s="509">
        <v>2.359677558490457</v>
      </c>
      <c r="AY90" s="509">
        <v>8.0286492351855379E-2</v>
      </c>
      <c r="AZ90" s="509">
        <v>0</v>
      </c>
      <c r="BA90" s="509">
        <v>0</v>
      </c>
      <c r="BB90" s="509">
        <v>0</v>
      </c>
      <c r="BC90" s="509">
        <v>0</v>
      </c>
      <c r="BD90" s="509">
        <v>0</v>
      </c>
      <c r="BE90" s="509">
        <v>0</v>
      </c>
      <c r="BF90" s="509">
        <v>0</v>
      </c>
      <c r="BG90" s="509">
        <v>0</v>
      </c>
      <c r="BH90" s="509">
        <v>0</v>
      </c>
      <c r="BI90" s="509">
        <v>0</v>
      </c>
      <c r="BJ90" s="509">
        <v>0</v>
      </c>
      <c r="BK90" s="509">
        <v>0</v>
      </c>
      <c r="BL90" s="509">
        <v>0</v>
      </c>
      <c r="BM90" s="509">
        <v>0</v>
      </c>
      <c r="BN90" s="509">
        <v>0</v>
      </c>
      <c r="BO90" s="509">
        <v>0</v>
      </c>
      <c r="BP90" s="509">
        <v>0</v>
      </c>
      <c r="BQ90" s="509">
        <v>0</v>
      </c>
      <c r="BR90" s="509">
        <v>0</v>
      </c>
      <c r="BS90" s="509">
        <v>0</v>
      </c>
      <c r="BT90" s="509">
        <v>0</v>
      </c>
      <c r="BU90" s="509">
        <v>0</v>
      </c>
      <c r="BV90" s="509">
        <v>0</v>
      </c>
      <c r="BW90" s="509">
        <v>0</v>
      </c>
      <c r="BX90" s="509">
        <v>0</v>
      </c>
      <c r="BY90" s="509">
        <v>0</v>
      </c>
      <c r="BZ90" s="509">
        <v>0</v>
      </c>
      <c r="CA90" s="509">
        <v>0</v>
      </c>
      <c r="CB90" s="509">
        <v>0</v>
      </c>
      <c r="CC90" s="509">
        <v>0</v>
      </c>
      <c r="CD90" s="509">
        <v>0</v>
      </c>
      <c r="CE90" s="509">
        <v>0</v>
      </c>
      <c r="CF90" s="511">
        <v>0</v>
      </c>
    </row>
    <row r="91" spans="1:84" s="245" customFormat="1">
      <c r="A91" s="464"/>
      <c r="B91" s="109" t="s">
        <v>652</v>
      </c>
      <c r="C91" s="109"/>
      <c r="D91" s="514">
        <v>0</v>
      </c>
      <c r="E91" s="514">
        <v>0</v>
      </c>
      <c r="F91" s="514">
        <v>0</v>
      </c>
      <c r="G91" s="514">
        <v>0</v>
      </c>
      <c r="H91" s="514">
        <v>0</v>
      </c>
      <c r="I91" s="514">
        <v>0</v>
      </c>
      <c r="J91" s="514">
        <v>0</v>
      </c>
      <c r="K91" s="514">
        <v>0</v>
      </c>
      <c r="L91" s="514">
        <v>0</v>
      </c>
      <c r="M91" s="514">
        <v>0</v>
      </c>
      <c r="N91" s="514">
        <v>0</v>
      </c>
      <c r="O91" s="514">
        <v>0</v>
      </c>
      <c r="P91" s="514">
        <v>0</v>
      </c>
      <c r="Q91" s="514">
        <v>0</v>
      </c>
      <c r="R91" s="514">
        <v>0</v>
      </c>
      <c r="S91" s="514">
        <v>0</v>
      </c>
      <c r="T91" s="514">
        <v>0</v>
      </c>
      <c r="U91" s="514">
        <v>0</v>
      </c>
      <c r="V91" s="514">
        <v>0</v>
      </c>
      <c r="W91" s="514">
        <v>0</v>
      </c>
      <c r="X91" s="514">
        <v>0</v>
      </c>
      <c r="Y91" s="514">
        <v>0</v>
      </c>
      <c r="Z91" s="514">
        <v>0</v>
      </c>
      <c r="AA91" s="514">
        <v>0</v>
      </c>
      <c r="AB91" s="514">
        <v>0</v>
      </c>
      <c r="AC91" s="514">
        <v>0</v>
      </c>
      <c r="AD91" s="514">
        <v>0</v>
      </c>
      <c r="AE91" s="514">
        <v>98.347840651687378</v>
      </c>
      <c r="AF91" s="514">
        <v>252.22968354059614</v>
      </c>
      <c r="AG91" s="514">
        <v>291.10245520371438</v>
      </c>
      <c r="AH91" s="514">
        <f t="shared" ref="AH91:BO91" si="39">SUM(AH92:AH93)</f>
        <v>405.69506869832696</v>
      </c>
      <c r="AI91" s="514">
        <f t="shared" si="39"/>
        <v>427.6103010095735</v>
      </c>
      <c r="AJ91" s="514">
        <f t="shared" si="39"/>
        <v>456.23115762292019</v>
      </c>
      <c r="AK91" s="514">
        <f t="shared" si="39"/>
        <v>496.82396171905481</v>
      </c>
      <c r="AL91" s="514">
        <f t="shared" si="39"/>
        <v>548.13326448969053</v>
      </c>
      <c r="AM91" s="514">
        <f t="shared" si="39"/>
        <v>618.35198284052376</v>
      </c>
      <c r="AN91" s="514">
        <f t="shared" si="39"/>
        <v>757.56102023184042</v>
      </c>
      <c r="AO91" s="514">
        <f t="shared" si="39"/>
        <v>809.80426957873919</v>
      </c>
      <c r="AP91" s="514">
        <f t="shared" si="39"/>
        <v>833.85600605717082</v>
      </c>
      <c r="AQ91" s="514">
        <f t="shared" si="39"/>
        <v>816.07129027782935</v>
      </c>
      <c r="AR91" s="514">
        <f t="shared" si="39"/>
        <v>818.54732445616582</v>
      </c>
      <c r="AS91" s="514">
        <f t="shared" si="39"/>
        <v>828.71867422900766</v>
      </c>
      <c r="AT91" s="514">
        <f t="shared" si="39"/>
        <v>947.35009709809231</v>
      </c>
      <c r="AU91" s="514">
        <f t="shared" si="39"/>
        <v>1242.4646340670663</v>
      </c>
      <c r="AV91" s="514">
        <f t="shared" si="39"/>
        <v>1298.1457110503618</v>
      </c>
      <c r="AW91" s="514">
        <f t="shared" si="39"/>
        <v>1386.6267433176565</v>
      </c>
      <c r="AX91" s="514">
        <f t="shared" si="39"/>
        <v>1504.3396573453197</v>
      </c>
      <c r="AY91" s="514">
        <f t="shared" si="39"/>
        <v>1542.4090412922562</v>
      </c>
      <c r="AZ91" s="514">
        <f t="shared" si="39"/>
        <v>1647.1474223303899</v>
      </c>
      <c r="BA91" s="514">
        <f t="shared" si="39"/>
        <v>1816.6564334846435</v>
      </c>
      <c r="BB91" s="514">
        <f t="shared" si="39"/>
        <v>1765.9582477268189</v>
      </c>
      <c r="BC91" s="514">
        <f t="shared" si="39"/>
        <v>1781.6924891889009</v>
      </c>
      <c r="BD91" s="514">
        <f t="shared" si="39"/>
        <v>1777.6615128398462</v>
      </c>
      <c r="BE91" s="514">
        <f t="shared" si="39"/>
        <v>1791.86166413612</v>
      </c>
      <c r="BF91" s="514">
        <f t="shared" si="39"/>
        <v>1613.832550331063</v>
      </c>
      <c r="BG91" s="514">
        <f t="shared" si="39"/>
        <v>1542.3706508313624</v>
      </c>
      <c r="BH91" s="514">
        <f t="shared" si="39"/>
        <v>1469.1842406029371</v>
      </c>
      <c r="BI91" s="514">
        <f t="shared" si="39"/>
        <v>1401.7203118427785</v>
      </c>
      <c r="BJ91" s="514">
        <f t="shared" si="39"/>
        <v>1370.1999658463765</v>
      </c>
      <c r="BK91" s="514">
        <f t="shared" si="39"/>
        <v>1330.1785257675479</v>
      </c>
      <c r="BL91" s="514">
        <f t="shared" si="39"/>
        <v>1268.363809413408</v>
      </c>
      <c r="BM91" s="514">
        <f t="shared" si="39"/>
        <v>1278.3904485560884</v>
      </c>
      <c r="BN91" s="514">
        <f t="shared" si="39"/>
        <v>1229.4345989428043</v>
      </c>
      <c r="BO91" s="514">
        <f t="shared" si="39"/>
        <v>1197.8350952825506</v>
      </c>
      <c r="BP91" s="514">
        <f t="shared" ref="BP91:CF91" si="40">SUM(BP92:BP93)</f>
        <v>1184.4975918864438</v>
      </c>
      <c r="BQ91" s="514">
        <f t="shared" si="40"/>
        <v>1126.5903797174292</v>
      </c>
      <c r="BR91" s="514">
        <f t="shared" si="40"/>
        <v>951.78777828887428</v>
      </c>
      <c r="BS91" s="514">
        <f t="shared" si="40"/>
        <v>603.61784908743562</v>
      </c>
      <c r="BT91" s="514">
        <f t="shared" si="40"/>
        <v>294.45974291479996</v>
      </c>
      <c r="BU91" s="514">
        <f t="shared" si="40"/>
        <v>147.98056482673911</v>
      </c>
      <c r="BV91" s="514">
        <f t="shared" si="40"/>
        <v>117.74505444300439</v>
      </c>
      <c r="BW91" s="514">
        <f t="shared" si="40"/>
        <v>105.38376738807108</v>
      </c>
      <c r="BX91" s="514">
        <f t="shared" si="40"/>
        <v>80.89701760082194</v>
      </c>
      <c r="BY91" s="514">
        <f t="shared" si="40"/>
        <v>70.617583080358244</v>
      </c>
      <c r="BZ91" s="514">
        <f t="shared" si="40"/>
        <v>61.951409401727339</v>
      </c>
      <c r="CA91" s="514">
        <f t="shared" si="40"/>
        <v>56.665523306248836</v>
      </c>
      <c r="CB91" s="514">
        <f t="shared" si="40"/>
        <v>50.525796562211703</v>
      </c>
      <c r="CC91" s="514">
        <f t="shared" si="40"/>
        <v>43.973839209139285</v>
      </c>
      <c r="CD91" s="514">
        <f t="shared" si="40"/>
        <v>36.493553313395367</v>
      </c>
      <c r="CE91" s="514">
        <f t="shared" si="40"/>
        <v>28.934152621964419</v>
      </c>
      <c r="CF91" s="515">
        <f t="shared" si="40"/>
        <v>21.32977959346243</v>
      </c>
    </row>
    <row r="92" spans="1:84" ht="26.25" customHeight="1">
      <c r="B92" s="508" t="s">
        <v>458</v>
      </c>
      <c r="C92" s="508"/>
      <c r="D92" s="509">
        <v>0</v>
      </c>
      <c r="E92" s="509">
        <v>0</v>
      </c>
      <c r="F92" s="509">
        <v>0</v>
      </c>
      <c r="G92" s="509">
        <v>0</v>
      </c>
      <c r="H92" s="509">
        <v>0</v>
      </c>
      <c r="I92" s="509">
        <v>0</v>
      </c>
      <c r="J92" s="509">
        <v>0</v>
      </c>
      <c r="K92" s="509">
        <v>0</v>
      </c>
      <c r="L92" s="509">
        <v>0</v>
      </c>
      <c r="M92" s="509">
        <v>0</v>
      </c>
      <c r="N92" s="509">
        <v>0</v>
      </c>
      <c r="O92" s="509">
        <v>0</v>
      </c>
      <c r="P92" s="509">
        <v>0</v>
      </c>
      <c r="Q92" s="509">
        <v>0</v>
      </c>
      <c r="R92" s="509">
        <v>0</v>
      </c>
      <c r="S92" s="509">
        <v>0</v>
      </c>
      <c r="T92" s="509">
        <v>0</v>
      </c>
      <c r="U92" s="509">
        <v>0</v>
      </c>
      <c r="V92" s="509">
        <v>0</v>
      </c>
      <c r="W92" s="509">
        <v>0</v>
      </c>
      <c r="X92" s="509">
        <v>0</v>
      </c>
      <c r="Y92" s="509">
        <v>0</v>
      </c>
      <c r="Z92" s="509">
        <v>0</v>
      </c>
      <c r="AA92" s="509">
        <v>0</v>
      </c>
      <c r="AB92" s="509">
        <v>0</v>
      </c>
      <c r="AC92" s="509">
        <v>0</v>
      </c>
      <c r="AD92" s="509">
        <v>0</v>
      </c>
      <c r="AE92" s="509">
        <v>0</v>
      </c>
      <c r="AF92" s="509">
        <v>0</v>
      </c>
      <c r="AG92" s="509">
        <v>0</v>
      </c>
      <c r="AH92" s="509">
        <v>382.55054766101409</v>
      </c>
      <c r="AI92" s="509">
        <v>399.83947549762019</v>
      </c>
      <c r="AJ92" s="509">
        <v>420.66555144652494</v>
      </c>
      <c r="AK92" s="509">
        <v>453.22242274916852</v>
      </c>
      <c r="AL92" s="509">
        <v>497.37470349063403</v>
      </c>
      <c r="AM92" s="509">
        <v>558.90571657216469</v>
      </c>
      <c r="AN92" s="509">
        <v>682.80913980433797</v>
      </c>
      <c r="AO92" s="509">
        <v>727.35694508815698</v>
      </c>
      <c r="AP92" s="509">
        <v>743.88963212348722</v>
      </c>
      <c r="AQ92" s="509">
        <v>722.23219742018603</v>
      </c>
      <c r="AR92" s="509">
        <v>718.07318846565852</v>
      </c>
      <c r="AS92" s="509">
        <v>722.0396288455654</v>
      </c>
      <c r="AT92" s="509">
        <v>821.29791167366307</v>
      </c>
      <c r="AU92" s="509">
        <v>1080.2633923705255</v>
      </c>
      <c r="AV92" s="509">
        <v>1110.6282952132146</v>
      </c>
      <c r="AW92" s="509">
        <v>1181.8592873805226</v>
      </c>
      <c r="AX92" s="509">
        <v>1296.1116122469114</v>
      </c>
      <c r="AY92" s="509">
        <v>1333.6444372284029</v>
      </c>
      <c r="AZ92" s="509">
        <v>1456.7293245126655</v>
      </c>
      <c r="BA92" s="509">
        <v>1568.6042282386529</v>
      </c>
      <c r="BB92" s="509">
        <v>1507.2576637164607</v>
      </c>
      <c r="BC92" s="509">
        <v>1526.2855485564141</v>
      </c>
      <c r="BD92" s="509">
        <v>1491.8707628245015</v>
      </c>
      <c r="BE92" s="509">
        <v>1506.6438718019594</v>
      </c>
      <c r="BF92" s="509">
        <v>1339.7309433941989</v>
      </c>
      <c r="BG92" s="509">
        <v>1262.4128814393594</v>
      </c>
      <c r="BH92" s="509">
        <v>1270.3669173172646</v>
      </c>
      <c r="BI92" s="509">
        <v>1202.0056977802881</v>
      </c>
      <c r="BJ92" s="509">
        <v>1165.2145969444111</v>
      </c>
      <c r="BK92" s="509">
        <v>1032.9173134316527</v>
      </c>
      <c r="BL92" s="509">
        <v>1017.4796227908114</v>
      </c>
      <c r="BM92" s="509">
        <v>1019.9927503288206</v>
      </c>
      <c r="BN92" s="509">
        <v>994.1607585625809</v>
      </c>
      <c r="BO92" s="509">
        <v>967.53713162774318</v>
      </c>
      <c r="BP92" s="509">
        <v>971.51369105888205</v>
      </c>
      <c r="BQ92" s="509">
        <v>937.00835622343095</v>
      </c>
      <c r="BR92" s="509">
        <v>772.72528315319687</v>
      </c>
      <c r="BS92" s="509">
        <v>438.83171896699827</v>
      </c>
      <c r="BT92" s="509">
        <v>143.25434173198207</v>
      </c>
      <c r="BU92" s="509">
        <v>18.071287729193521</v>
      </c>
      <c r="BV92" s="509">
        <v>1.4588639259669118</v>
      </c>
      <c r="BW92" s="509">
        <v>0.3210230691186457</v>
      </c>
      <c r="BX92" s="509">
        <v>0.17626552948539634</v>
      </c>
      <c r="BY92" s="509">
        <v>0.15052526774191341</v>
      </c>
      <c r="BZ92" s="509">
        <v>0.11866484659533685</v>
      </c>
      <c r="CA92" s="509">
        <v>4.9463362052783011E-2</v>
      </c>
      <c r="CB92" s="509">
        <v>4.6327109604491385E-4</v>
      </c>
      <c r="CC92" s="509">
        <v>3.925572426517852E-4</v>
      </c>
      <c r="CD92" s="509">
        <v>3.2050911676368234E-4</v>
      </c>
      <c r="CE92" s="509">
        <v>3.1492119230131161E-4</v>
      </c>
      <c r="CF92" s="511">
        <v>2.4754958288526193E-4</v>
      </c>
    </row>
    <row r="93" spans="1:84">
      <c r="B93" s="508" t="s">
        <v>457</v>
      </c>
      <c r="C93" s="508"/>
      <c r="D93" s="509">
        <v>0</v>
      </c>
      <c r="E93" s="509">
        <v>0</v>
      </c>
      <c r="F93" s="509">
        <v>0</v>
      </c>
      <c r="G93" s="509">
        <v>0</v>
      </c>
      <c r="H93" s="509">
        <v>0</v>
      </c>
      <c r="I93" s="509">
        <v>0</v>
      </c>
      <c r="J93" s="509">
        <v>0</v>
      </c>
      <c r="K93" s="509">
        <v>0</v>
      </c>
      <c r="L93" s="509">
        <v>0</v>
      </c>
      <c r="M93" s="509">
        <v>0</v>
      </c>
      <c r="N93" s="509">
        <v>0</v>
      </c>
      <c r="O93" s="509">
        <v>0</v>
      </c>
      <c r="P93" s="509">
        <v>0</v>
      </c>
      <c r="Q93" s="509">
        <v>0</v>
      </c>
      <c r="R93" s="509">
        <v>0</v>
      </c>
      <c r="S93" s="509">
        <v>0</v>
      </c>
      <c r="T93" s="509">
        <v>0</v>
      </c>
      <c r="U93" s="509">
        <v>0</v>
      </c>
      <c r="V93" s="509">
        <v>0</v>
      </c>
      <c r="W93" s="509">
        <v>0</v>
      </c>
      <c r="X93" s="509">
        <v>0</v>
      </c>
      <c r="Y93" s="509">
        <v>0</v>
      </c>
      <c r="Z93" s="509">
        <v>0</v>
      </c>
      <c r="AA93" s="509">
        <v>0</v>
      </c>
      <c r="AB93" s="509">
        <v>0</v>
      </c>
      <c r="AC93" s="509">
        <v>0</v>
      </c>
      <c r="AD93" s="509">
        <v>0</v>
      </c>
      <c r="AE93" s="509">
        <v>0</v>
      </c>
      <c r="AF93" s="509">
        <v>0</v>
      </c>
      <c r="AG93" s="509">
        <v>0</v>
      </c>
      <c r="AH93" s="509">
        <v>23.14452103731287</v>
      </c>
      <c r="AI93" s="509">
        <v>27.770825511953333</v>
      </c>
      <c r="AJ93" s="509">
        <v>35.565606176395271</v>
      </c>
      <c r="AK93" s="509">
        <v>43.601538969886306</v>
      </c>
      <c r="AL93" s="509">
        <v>50.758560999056506</v>
      </c>
      <c r="AM93" s="509">
        <v>59.446266268359018</v>
      </c>
      <c r="AN93" s="509">
        <v>74.751880427502485</v>
      </c>
      <c r="AO93" s="509">
        <v>82.447324490582275</v>
      </c>
      <c r="AP93" s="509">
        <v>89.966373933683556</v>
      </c>
      <c r="AQ93" s="509">
        <v>93.839092857643351</v>
      </c>
      <c r="AR93" s="509">
        <v>100.47413599050735</v>
      </c>
      <c r="AS93" s="509">
        <v>106.67904538344224</v>
      </c>
      <c r="AT93" s="509">
        <v>126.05218542442927</v>
      </c>
      <c r="AU93" s="509">
        <v>162.20124169654085</v>
      </c>
      <c r="AV93" s="509">
        <v>187.5174158371471</v>
      </c>
      <c r="AW93" s="509">
        <v>204.76745593713395</v>
      </c>
      <c r="AX93" s="509">
        <v>208.22804509840819</v>
      </c>
      <c r="AY93" s="509">
        <v>208.76460406385326</v>
      </c>
      <c r="AZ93" s="509">
        <v>190.41809781772443</v>
      </c>
      <c r="BA93" s="509">
        <v>248.05220524599059</v>
      </c>
      <c r="BB93" s="509">
        <v>258.70058401035823</v>
      </c>
      <c r="BC93" s="509">
        <v>255.40694063248682</v>
      </c>
      <c r="BD93" s="509">
        <v>285.7907500153446</v>
      </c>
      <c r="BE93" s="509">
        <v>285.21779233416061</v>
      </c>
      <c r="BF93" s="509">
        <v>274.10160693686413</v>
      </c>
      <c r="BG93" s="509">
        <v>279.95776939200306</v>
      </c>
      <c r="BH93" s="509">
        <v>198.81732328567259</v>
      </c>
      <c r="BI93" s="509">
        <v>199.71461406249048</v>
      </c>
      <c r="BJ93" s="509">
        <v>204.98536890196544</v>
      </c>
      <c r="BK93" s="509">
        <v>297.26121233589527</v>
      </c>
      <c r="BL93" s="509">
        <v>250.88418662259662</v>
      </c>
      <c r="BM93" s="509">
        <v>258.3976982272676</v>
      </c>
      <c r="BN93" s="509">
        <v>235.27384038022348</v>
      </c>
      <c r="BO93" s="509">
        <v>230.29796365480735</v>
      </c>
      <c r="BP93" s="509">
        <v>212.98390082756171</v>
      </c>
      <c r="BQ93" s="509">
        <v>189.58202349399826</v>
      </c>
      <c r="BR93" s="509">
        <v>179.06249513567735</v>
      </c>
      <c r="BS93" s="509">
        <v>164.78613012043738</v>
      </c>
      <c r="BT93" s="509">
        <v>151.20540118281789</v>
      </c>
      <c r="BU93" s="509">
        <v>129.90927709754558</v>
      </c>
      <c r="BV93" s="509">
        <v>116.28619051703748</v>
      </c>
      <c r="BW93" s="509">
        <v>105.06274431895243</v>
      </c>
      <c r="BX93" s="509">
        <v>80.720752071336548</v>
      </c>
      <c r="BY93" s="509">
        <v>70.467057812616332</v>
      </c>
      <c r="BZ93" s="509">
        <v>61.832744555132003</v>
      </c>
      <c r="CA93" s="509">
        <v>56.616059944196053</v>
      </c>
      <c r="CB93" s="509">
        <v>50.525333291115658</v>
      </c>
      <c r="CC93" s="509">
        <v>43.97344665189663</v>
      </c>
      <c r="CD93" s="509">
        <v>36.493232804278605</v>
      </c>
      <c r="CE93" s="509">
        <v>28.933837700772116</v>
      </c>
      <c r="CF93" s="511">
        <v>21.329532043879546</v>
      </c>
    </row>
    <row r="94" spans="1:84" s="517" customFormat="1" ht="26.25" customHeight="1">
      <c r="B94" s="518" t="s">
        <v>653</v>
      </c>
      <c r="C94" s="532"/>
      <c r="D94" s="533">
        <v>0</v>
      </c>
      <c r="E94" s="533">
        <v>0</v>
      </c>
      <c r="F94" s="533">
        <v>0</v>
      </c>
      <c r="G94" s="533">
        <v>0</v>
      </c>
      <c r="H94" s="533">
        <v>0</v>
      </c>
      <c r="I94" s="533">
        <v>0</v>
      </c>
      <c r="J94" s="533">
        <v>0</v>
      </c>
      <c r="K94" s="533">
        <v>0</v>
      </c>
      <c r="L94" s="533">
        <v>0</v>
      </c>
      <c r="M94" s="533">
        <v>0</v>
      </c>
      <c r="N94" s="533">
        <v>0</v>
      </c>
      <c r="O94" s="533">
        <v>0</v>
      </c>
      <c r="P94" s="533">
        <v>0</v>
      </c>
      <c r="Q94" s="533">
        <v>0</v>
      </c>
      <c r="R94" s="533">
        <v>0</v>
      </c>
      <c r="S94" s="533">
        <v>0</v>
      </c>
      <c r="T94" s="533">
        <v>0</v>
      </c>
      <c r="U94" s="533">
        <v>0</v>
      </c>
      <c r="V94" s="533">
        <v>0</v>
      </c>
      <c r="W94" s="533">
        <v>0</v>
      </c>
      <c r="X94" s="533">
        <v>0</v>
      </c>
      <c r="Y94" s="533">
        <v>0</v>
      </c>
      <c r="Z94" s="533">
        <v>0</v>
      </c>
      <c r="AA94" s="533">
        <v>0</v>
      </c>
      <c r="AB94" s="533">
        <v>0</v>
      </c>
      <c r="AC94" s="533">
        <v>0</v>
      </c>
      <c r="AD94" s="533">
        <v>0</v>
      </c>
      <c r="AE94" s="533">
        <v>0</v>
      </c>
      <c r="AF94" s="533">
        <v>0</v>
      </c>
      <c r="AG94" s="533">
        <v>0</v>
      </c>
      <c r="AH94" s="533">
        <v>0</v>
      </c>
      <c r="AI94" s="533">
        <v>0</v>
      </c>
      <c r="AJ94" s="533">
        <v>0</v>
      </c>
      <c r="AK94" s="533">
        <v>0</v>
      </c>
      <c r="AL94" s="533">
        <v>0</v>
      </c>
      <c r="AM94" s="533">
        <v>0</v>
      </c>
      <c r="AN94" s="533">
        <v>0</v>
      </c>
      <c r="AO94" s="533">
        <v>0</v>
      </c>
      <c r="AP94" s="533">
        <v>0</v>
      </c>
      <c r="AQ94" s="533">
        <v>0</v>
      </c>
      <c r="AR94" s="533">
        <v>0</v>
      </c>
      <c r="AS94" s="533">
        <v>0</v>
      </c>
      <c r="AT94" s="533">
        <v>0</v>
      </c>
      <c r="AU94" s="533">
        <v>0</v>
      </c>
      <c r="AV94" s="533">
        <v>0</v>
      </c>
      <c r="AW94" s="533">
        <v>0</v>
      </c>
      <c r="AX94" s="533">
        <v>0</v>
      </c>
      <c r="AY94" s="533">
        <v>0</v>
      </c>
      <c r="AZ94" s="533">
        <v>0</v>
      </c>
      <c r="BA94" s="533">
        <v>0</v>
      </c>
      <c r="BB94" s="533">
        <v>0</v>
      </c>
      <c r="BC94" s="533">
        <v>0</v>
      </c>
      <c r="BD94" s="533">
        <v>0</v>
      </c>
      <c r="BE94" s="533">
        <v>0</v>
      </c>
      <c r="BF94" s="533">
        <v>0</v>
      </c>
      <c r="BG94" s="533">
        <v>0</v>
      </c>
      <c r="BH94" s="533">
        <v>0</v>
      </c>
      <c r="BI94" s="533">
        <v>0</v>
      </c>
      <c r="BJ94" s="533">
        <v>0</v>
      </c>
      <c r="BK94" s="533">
        <v>0</v>
      </c>
      <c r="BL94" s="533">
        <v>0</v>
      </c>
      <c r="BM94" s="533">
        <v>0</v>
      </c>
      <c r="BN94" s="533">
        <v>0</v>
      </c>
      <c r="BO94" s="533">
        <v>0</v>
      </c>
      <c r="BP94" s="533">
        <v>0</v>
      </c>
      <c r="BQ94" s="533">
        <v>0</v>
      </c>
      <c r="BR94" s="533">
        <v>0</v>
      </c>
      <c r="BS94" s="533">
        <v>0</v>
      </c>
      <c r="BT94" s="533">
        <v>0</v>
      </c>
      <c r="BU94" s="533">
        <v>0</v>
      </c>
      <c r="BV94" s="533">
        <v>0</v>
      </c>
      <c r="BW94" s="533">
        <v>3995.8563759803956</v>
      </c>
      <c r="BX94" s="533">
        <v>6612.1426986029173</v>
      </c>
      <c r="BY94" s="533">
        <v>9309.223859239155</v>
      </c>
      <c r="BZ94" s="533">
        <v>10291.659599904975</v>
      </c>
      <c r="CA94" s="533">
        <v>12853.598366082848</v>
      </c>
      <c r="CB94" s="533">
        <v>15457.300744765731</v>
      </c>
      <c r="CC94" s="533">
        <v>17948.839053249099</v>
      </c>
      <c r="CD94" s="533">
        <v>19318.710996535825</v>
      </c>
      <c r="CE94" s="533">
        <v>20205.280100738655</v>
      </c>
      <c r="CF94" s="511">
        <v>22162.749996964903</v>
      </c>
    </row>
    <row r="95" spans="1:84" s="517" customFormat="1">
      <c r="B95" s="521" t="s">
        <v>654</v>
      </c>
      <c r="C95" s="521"/>
      <c r="D95" s="533">
        <v>0</v>
      </c>
      <c r="E95" s="533">
        <v>0</v>
      </c>
      <c r="F95" s="533">
        <v>0</v>
      </c>
      <c r="G95" s="533">
        <v>0</v>
      </c>
      <c r="H95" s="533">
        <v>0</v>
      </c>
      <c r="I95" s="533">
        <v>0</v>
      </c>
      <c r="J95" s="533">
        <v>0</v>
      </c>
      <c r="K95" s="533">
        <v>0</v>
      </c>
      <c r="L95" s="533">
        <v>0</v>
      </c>
      <c r="M95" s="533">
        <v>0</v>
      </c>
      <c r="N95" s="533">
        <v>0</v>
      </c>
      <c r="O95" s="533">
        <v>0</v>
      </c>
      <c r="P95" s="533">
        <v>0</v>
      </c>
      <c r="Q95" s="533">
        <v>0</v>
      </c>
      <c r="R95" s="533">
        <v>0</v>
      </c>
      <c r="S95" s="533">
        <v>0</v>
      </c>
      <c r="T95" s="533">
        <v>0</v>
      </c>
      <c r="U95" s="533">
        <v>0</v>
      </c>
      <c r="V95" s="533">
        <v>0</v>
      </c>
      <c r="W95" s="533">
        <v>0</v>
      </c>
      <c r="X95" s="533">
        <v>0</v>
      </c>
      <c r="Y95" s="533">
        <v>0</v>
      </c>
      <c r="Z95" s="533">
        <v>0</v>
      </c>
      <c r="AA95" s="533">
        <v>0</v>
      </c>
      <c r="AB95" s="533">
        <v>0</v>
      </c>
      <c r="AC95" s="533">
        <v>0</v>
      </c>
      <c r="AD95" s="533">
        <v>0</v>
      </c>
      <c r="AE95" s="533">
        <v>0</v>
      </c>
      <c r="AF95" s="533">
        <v>0</v>
      </c>
      <c r="AG95" s="533">
        <v>0</v>
      </c>
      <c r="AH95" s="533">
        <v>0</v>
      </c>
      <c r="AI95" s="533">
        <v>0</v>
      </c>
      <c r="AJ95" s="533">
        <v>0</v>
      </c>
      <c r="AK95" s="533">
        <v>0</v>
      </c>
      <c r="AL95" s="533">
        <v>0</v>
      </c>
      <c r="AM95" s="533">
        <v>0</v>
      </c>
      <c r="AN95" s="533">
        <v>0</v>
      </c>
      <c r="AO95" s="533">
        <v>0</v>
      </c>
      <c r="AP95" s="533">
        <v>0</v>
      </c>
      <c r="AQ95" s="533">
        <v>0</v>
      </c>
      <c r="AR95" s="533">
        <v>0</v>
      </c>
      <c r="AS95" s="533">
        <v>0</v>
      </c>
      <c r="AT95" s="533">
        <v>0</v>
      </c>
      <c r="AU95" s="533">
        <v>0</v>
      </c>
      <c r="AV95" s="533">
        <v>0</v>
      </c>
      <c r="AW95" s="533">
        <v>0</v>
      </c>
      <c r="AX95" s="533">
        <v>0</v>
      </c>
      <c r="AY95" s="533">
        <v>0</v>
      </c>
      <c r="AZ95" s="533">
        <v>0</v>
      </c>
      <c r="BA95" s="533">
        <v>0</v>
      </c>
      <c r="BB95" s="533">
        <v>0</v>
      </c>
      <c r="BC95" s="533">
        <v>0</v>
      </c>
      <c r="BD95" s="533">
        <v>0</v>
      </c>
      <c r="BE95" s="533">
        <v>0</v>
      </c>
      <c r="BF95" s="533">
        <v>0</v>
      </c>
      <c r="BG95" s="533">
        <v>0</v>
      </c>
      <c r="BH95" s="533">
        <v>0</v>
      </c>
      <c r="BI95" s="533">
        <v>0</v>
      </c>
      <c r="BJ95" s="533">
        <v>0</v>
      </c>
      <c r="BK95" s="533">
        <v>0</v>
      </c>
      <c r="BL95" s="533">
        <v>0</v>
      </c>
      <c r="BM95" s="533">
        <v>0</v>
      </c>
      <c r="BN95" s="533">
        <v>0</v>
      </c>
      <c r="BO95" s="533">
        <v>0</v>
      </c>
      <c r="BP95" s="533">
        <v>0</v>
      </c>
      <c r="BQ95" s="533">
        <v>0</v>
      </c>
      <c r="BR95" s="533">
        <v>0</v>
      </c>
      <c r="BS95" s="533">
        <v>0</v>
      </c>
      <c r="BT95" s="533">
        <v>0</v>
      </c>
      <c r="BU95" s="533">
        <v>0</v>
      </c>
      <c r="BV95" s="533">
        <v>0</v>
      </c>
      <c r="BW95" s="533">
        <v>610.65659341326716</v>
      </c>
      <c r="BX95" s="533">
        <v>560.44755336715639</v>
      </c>
      <c r="BY95" s="533">
        <v>864.95718995384732</v>
      </c>
      <c r="BZ95" s="533">
        <v>712.47246876671488</v>
      </c>
      <c r="CA95" s="533">
        <v>812.38038515887285</v>
      </c>
      <c r="CB95" s="533">
        <v>987.22115306067212</v>
      </c>
      <c r="CC95" s="533">
        <v>1047.877890217932</v>
      </c>
      <c r="CD95" s="533">
        <v>1053.2487302182371</v>
      </c>
      <c r="CE95" s="533">
        <v>1029.2342265052205</v>
      </c>
      <c r="CF95" s="511">
        <v>1017.4882965346143</v>
      </c>
    </row>
    <row r="96" spans="1:84" s="517" customFormat="1">
      <c r="B96" s="521" t="s">
        <v>655</v>
      </c>
      <c r="C96" s="521"/>
      <c r="D96" s="533">
        <v>0</v>
      </c>
      <c r="E96" s="533">
        <v>0</v>
      </c>
      <c r="F96" s="533">
        <v>0</v>
      </c>
      <c r="G96" s="533">
        <v>0</v>
      </c>
      <c r="H96" s="533">
        <v>0</v>
      </c>
      <c r="I96" s="533">
        <v>0</v>
      </c>
      <c r="J96" s="533">
        <v>0</v>
      </c>
      <c r="K96" s="533">
        <v>0</v>
      </c>
      <c r="L96" s="533">
        <v>0</v>
      </c>
      <c r="M96" s="533">
        <v>0</v>
      </c>
      <c r="N96" s="533">
        <v>0</v>
      </c>
      <c r="O96" s="533">
        <v>0</v>
      </c>
      <c r="P96" s="533">
        <v>0</v>
      </c>
      <c r="Q96" s="533">
        <v>0</v>
      </c>
      <c r="R96" s="533">
        <v>0</v>
      </c>
      <c r="S96" s="533">
        <v>0</v>
      </c>
      <c r="T96" s="533">
        <v>0</v>
      </c>
      <c r="U96" s="533">
        <v>0</v>
      </c>
      <c r="V96" s="533">
        <v>0</v>
      </c>
      <c r="W96" s="533">
        <v>0</v>
      </c>
      <c r="X96" s="533">
        <v>0</v>
      </c>
      <c r="Y96" s="533">
        <v>0</v>
      </c>
      <c r="Z96" s="533">
        <v>0</v>
      </c>
      <c r="AA96" s="533">
        <v>0</v>
      </c>
      <c r="AB96" s="533">
        <v>0</v>
      </c>
      <c r="AC96" s="533">
        <v>0</v>
      </c>
      <c r="AD96" s="533">
        <v>0</v>
      </c>
      <c r="AE96" s="533">
        <v>0</v>
      </c>
      <c r="AF96" s="533">
        <v>0</v>
      </c>
      <c r="AG96" s="533">
        <v>0</v>
      </c>
      <c r="AH96" s="533">
        <v>0</v>
      </c>
      <c r="AI96" s="533">
        <v>0</v>
      </c>
      <c r="AJ96" s="533">
        <v>0</v>
      </c>
      <c r="AK96" s="533">
        <v>0</v>
      </c>
      <c r="AL96" s="533">
        <v>0</v>
      </c>
      <c r="AM96" s="533">
        <v>0</v>
      </c>
      <c r="AN96" s="533">
        <v>0</v>
      </c>
      <c r="AO96" s="533">
        <v>0</v>
      </c>
      <c r="AP96" s="533">
        <v>0</v>
      </c>
      <c r="AQ96" s="533">
        <v>0</v>
      </c>
      <c r="AR96" s="533">
        <v>0</v>
      </c>
      <c r="AS96" s="533">
        <v>0</v>
      </c>
      <c r="AT96" s="533">
        <v>0</v>
      </c>
      <c r="AU96" s="533">
        <v>0</v>
      </c>
      <c r="AV96" s="533">
        <v>0</v>
      </c>
      <c r="AW96" s="533">
        <v>0</v>
      </c>
      <c r="AX96" s="533">
        <v>0</v>
      </c>
      <c r="AY96" s="533">
        <v>0</v>
      </c>
      <c r="AZ96" s="533">
        <v>0</v>
      </c>
      <c r="BA96" s="533">
        <v>0</v>
      </c>
      <c r="BB96" s="533">
        <v>0</v>
      </c>
      <c r="BC96" s="533">
        <v>0</v>
      </c>
      <c r="BD96" s="533">
        <v>0</v>
      </c>
      <c r="BE96" s="533">
        <v>0</v>
      </c>
      <c r="BF96" s="533">
        <v>0</v>
      </c>
      <c r="BG96" s="533">
        <v>0</v>
      </c>
      <c r="BH96" s="533">
        <v>0</v>
      </c>
      <c r="BI96" s="533">
        <v>0</v>
      </c>
      <c r="BJ96" s="533">
        <v>0</v>
      </c>
      <c r="BK96" s="533">
        <v>0</v>
      </c>
      <c r="BL96" s="533">
        <v>0</v>
      </c>
      <c r="BM96" s="533">
        <v>0</v>
      </c>
      <c r="BN96" s="533">
        <v>0</v>
      </c>
      <c r="BO96" s="533">
        <v>0</v>
      </c>
      <c r="BP96" s="533">
        <v>0</v>
      </c>
      <c r="BQ96" s="533">
        <v>0</v>
      </c>
      <c r="BR96" s="533">
        <v>0</v>
      </c>
      <c r="BS96" s="533">
        <v>0</v>
      </c>
      <c r="BT96" s="533">
        <v>0</v>
      </c>
      <c r="BU96" s="533">
        <v>0</v>
      </c>
      <c r="BV96" s="533">
        <v>0</v>
      </c>
      <c r="BW96" s="533">
        <v>711.30148309022309</v>
      </c>
      <c r="BX96" s="533">
        <v>1136.0963523217733</v>
      </c>
      <c r="BY96" s="533">
        <v>1434.7863671765986</v>
      </c>
      <c r="BZ96" s="533">
        <v>1527.9162006445349</v>
      </c>
      <c r="CA96" s="533">
        <v>1760.0869706931871</v>
      </c>
      <c r="CB96" s="533">
        <v>1906.0278161108079</v>
      </c>
      <c r="CC96" s="533">
        <v>2076.2894865317298</v>
      </c>
      <c r="CD96" s="533">
        <v>2124.9440406930989</v>
      </c>
      <c r="CE96" s="533">
        <v>2134.9888185669834</v>
      </c>
      <c r="CF96" s="511">
        <v>2228.4498929716597</v>
      </c>
    </row>
    <row r="97" spans="1:84" s="524" customFormat="1" ht="27" customHeight="1">
      <c r="B97" s="525" t="s">
        <v>656</v>
      </c>
      <c r="C97" s="534"/>
      <c r="D97" s="533">
        <v>0</v>
      </c>
      <c r="E97" s="533">
        <v>0</v>
      </c>
      <c r="F97" s="533">
        <v>0</v>
      </c>
      <c r="G97" s="533">
        <v>0</v>
      </c>
      <c r="H97" s="533">
        <v>0</v>
      </c>
      <c r="I97" s="533">
        <v>0</v>
      </c>
      <c r="J97" s="533">
        <v>0</v>
      </c>
      <c r="K97" s="533">
        <v>0</v>
      </c>
      <c r="L97" s="533">
        <v>0</v>
      </c>
      <c r="M97" s="533">
        <v>0</v>
      </c>
      <c r="N97" s="533">
        <v>0</v>
      </c>
      <c r="O97" s="533">
        <v>0</v>
      </c>
      <c r="P97" s="533">
        <v>0</v>
      </c>
      <c r="Q97" s="533">
        <v>0</v>
      </c>
      <c r="R97" s="533">
        <v>0</v>
      </c>
      <c r="S97" s="533">
        <v>0</v>
      </c>
      <c r="T97" s="533">
        <v>0</v>
      </c>
      <c r="U97" s="533">
        <v>0</v>
      </c>
      <c r="V97" s="533">
        <v>0</v>
      </c>
      <c r="W97" s="533">
        <v>0</v>
      </c>
      <c r="X97" s="533">
        <v>0</v>
      </c>
      <c r="Y97" s="533">
        <v>0</v>
      </c>
      <c r="Z97" s="533">
        <v>0</v>
      </c>
      <c r="AA97" s="533">
        <v>0</v>
      </c>
      <c r="AB97" s="533">
        <v>0</v>
      </c>
      <c r="AC97" s="533">
        <v>0</v>
      </c>
      <c r="AD97" s="533">
        <v>0</v>
      </c>
      <c r="AE97" s="533">
        <v>0</v>
      </c>
      <c r="AF97" s="533">
        <v>0</v>
      </c>
      <c r="AG97" s="533">
        <v>0</v>
      </c>
      <c r="AH97" s="533">
        <v>0</v>
      </c>
      <c r="AI97" s="533">
        <v>0</v>
      </c>
      <c r="AJ97" s="533">
        <v>0</v>
      </c>
      <c r="AK97" s="533">
        <v>0</v>
      </c>
      <c r="AL97" s="533">
        <v>0</v>
      </c>
      <c r="AM97" s="533">
        <v>0</v>
      </c>
      <c r="AN97" s="533">
        <v>0</v>
      </c>
      <c r="AO97" s="533">
        <v>0</v>
      </c>
      <c r="AP97" s="533">
        <v>0</v>
      </c>
      <c r="AQ97" s="533">
        <v>0</v>
      </c>
      <c r="AR97" s="533">
        <v>0</v>
      </c>
      <c r="AS97" s="533">
        <v>0</v>
      </c>
      <c r="AT97" s="533">
        <v>0</v>
      </c>
      <c r="AU97" s="533">
        <v>0</v>
      </c>
      <c r="AV97" s="533">
        <v>0</v>
      </c>
      <c r="AW97" s="533">
        <v>0</v>
      </c>
      <c r="AX97" s="533">
        <v>0</v>
      </c>
      <c r="AY97" s="533">
        <v>0</v>
      </c>
      <c r="AZ97" s="533">
        <v>0</v>
      </c>
      <c r="BA97" s="533">
        <v>0</v>
      </c>
      <c r="BB97" s="533">
        <v>0</v>
      </c>
      <c r="BC97" s="533">
        <v>0</v>
      </c>
      <c r="BD97" s="533">
        <v>0</v>
      </c>
      <c r="BE97" s="533">
        <v>0</v>
      </c>
      <c r="BF97" s="533">
        <v>0</v>
      </c>
      <c r="BG97" s="533">
        <v>0</v>
      </c>
      <c r="BH97" s="533">
        <v>0</v>
      </c>
      <c r="BI97" s="533">
        <v>0</v>
      </c>
      <c r="BJ97" s="533">
        <v>0</v>
      </c>
      <c r="BK97" s="533">
        <v>0</v>
      </c>
      <c r="BL97" s="533">
        <v>0</v>
      </c>
      <c r="BM97" s="533">
        <v>0</v>
      </c>
      <c r="BN97" s="533">
        <v>0</v>
      </c>
      <c r="BO97" s="533">
        <v>0</v>
      </c>
      <c r="BP97" s="533">
        <v>0</v>
      </c>
      <c r="BQ97" s="533">
        <v>0</v>
      </c>
      <c r="BR97" s="533">
        <v>0</v>
      </c>
      <c r="BS97" s="533">
        <v>0</v>
      </c>
      <c r="BT97" s="533">
        <v>0</v>
      </c>
      <c r="BU97" s="533">
        <v>0</v>
      </c>
      <c r="BV97" s="533">
        <v>0</v>
      </c>
      <c r="BW97" s="533">
        <v>2673.8982994769049</v>
      </c>
      <c r="BX97" s="533">
        <v>4915.5987929139883</v>
      </c>
      <c r="BY97" s="533">
        <v>7009.48030210871</v>
      </c>
      <c r="BZ97" s="533">
        <v>8051.2709304937252</v>
      </c>
      <c r="CA97" s="533">
        <v>10281.131010230787</v>
      </c>
      <c r="CB97" s="533">
        <v>12564.051775594251</v>
      </c>
      <c r="CC97" s="533">
        <v>14824.671676499438</v>
      </c>
      <c r="CD97" s="533">
        <v>16140.518225624488</v>
      </c>
      <c r="CE97" s="533">
        <v>17041.05705566645</v>
      </c>
      <c r="CF97" s="511">
        <v>18916.811807458631</v>
      </c>
    </row>
    <row r="98" spans="1:84">
      <c r="A98" s="421"/>
      <c r="B98" s="452" t="s">
        <v>657</v>
      </c>
      <c r="C98" s="508"/>
      <c r="D98" s="514">
        <v>0</v>
      </c>
      <c r="E98" s="514">
        <v>0</v>
      </c>
      <c r="F98" s="514">
        <v>0</v>
      </c>
      <c r="G98" s="514">
        <v>0</v>
      </c>
      <c r="H98" s="514">
        <v>0</v>
      </c>
      <c r="I98" s="514">
        <v>0</v>
      </c>
      <c r="J98" s="514">
        <v>0</v>
      </c>
      <c r="K98" s="514">
        <v>0</v>
      </c>
      <c r="L98" s="514">
        <v>0</v>
      </c>
      <c r="M98" s="514">
        <v>0</v>
      </c>
      <c r="N98" s="514">
        <v>0</v>
      </c>
      <c r="O98" s="514">
        <v>0</v>
      </c>
      <c r="P98" s="514">
        <v>0</v>
      </c>
      <c r="Q98" s="514">
        <v>0</v>
      </c>
      <c r="R98" s="514">
        <v>0</v>
      </c>
      <c r="S98" s="514">
        <v>0</v>
      </c>
      <c r="T98" s="514">
        <v>0</v>
      </c>
      <c r="U98" s="514">
        <v>0</v>
      </c>
      <c r="V98" s="514">
        <v>0</v>
      </c>
      <c r="W98" s="514">
        <v>0</v>
      </c>
      <c r="X98" s="514">
        <v>0</v>
      </c>
      <c r="Y98" s="514">
        <v>0</v>
      </c>
      <c r="Z98" s="514">
        <v>0</v>
      </c>
      <c r="AA98" s="514">
        <v>0</v>
      </c>
      <c r="AB98" s="514">
        <v>0</v>
      </c>
      <c r="AC98" s="514">
        <v>0</v>
      </c>
      <c r="AD98" s="514">
        <v>0</v>
      </c>
      <c r="AE98" s="514">
        <v>0</v>
      </c>
      <c r="AF98" s="514">
        <v>0</v>
      </c>
      <c r="AG98" s="514">
        <v>0</v>
      </c>
      <c r="AH98" s="514">
        <f>AH99</f>
        <v>764.35302798235512</v>
      </c>
      <c r="AI98" s="514">
        <f t="shared" ref="AI98:BG98" si="41">AI99</f>
        <v>734.48357585173801</v>
      </c>
      <c r="AJ98" s="514">
        <f t="shared" si="41"/>
        <v>726.59036214020625</v>
      </c>
      <c r="AK98" s="514">
        <f t="shared" si="41"/>
        <v>756.70111092594493</v>
      </c>
      <c r="AL98" s="514">
        <f t="shared" si="41"/>
        <v>921.86049027811589</v>
      </c>
      <c r="AM98" s="514">
        <f t="shared" si="41"/>
        <v>1036.2492020129655</v>
      </c>
      <c r="AN98" s="514">
        <f t="shared" si="41"/>
        <v>1133.1315260247445</v>
      </c>
      <c r="AO98" s="514">
        <f t="shared" si="41"/>
        <v>1315.1708438271253</v>
      </c>
      <c r="AP98" s="514">
        <f t="shared" si="41"/>
        <v>1577.0118851397019</v>
      </c>
      <c r="AQ98" s="514">
        <f t="shared" si="41"/>
        <v>1622.9083151847608</v>
      </c>
      <c r="AR98" s="514">
        <f t="shared" si="41"/>
        <v>1998.3256630747831</v>
      </c>
      <c r="AS98" s="514">
        <f t="shared" si="41"/>
        <v>2160.4543551465194</v>
      </c>
      <c r="AT98" s="514">
        <f t="shared" si="41"/>
        <v>2390.7963051079196</v>
      </c>
      <c r="AU98" s="514">
        <f t="shared" si="41"/>
        <v>2915.4340559431776</v>
      </c>
      <c r="AV98" s="514">
        <f t="shared" si="41"/>
        <v>3851.1497235412967</v>
      </c>
      <c r="AW98" s="514">
        <f t="shared" si="41"/>
        <v>4649.4376175710313</v>
      </c>
      <c r="AX98" s="514">
        <f t="shared" si="41"/>
        <v>5349.711527249553</v>
      </c>
      <c r="AY98" s="514">
        <f t="shared" si="41"/>
        <v>6057.4954182089605</v>
      </c>
      <c r="AZ98" s="514">
        <f t="shared" si="41"/>
        <v>6377.4201601851637</v>
      </c>
      <c r="BA98" s="514">
        <f t="shared" si="41"/>
        <v>6691.3346456640138</v>
      </c>
      <c r="BB98" s="514">
        <f t="shared" si="41"/>
        <v>6904.3440781173349</v>
      </c>
      <c r="BC98" s="514">
        <f t="shared" si="41"/>
        <v>7172.8846463953769</v>
      </c>
      <c r="BD98" s="514">
        <f t="shared" si="41"/>
        <v>7712.1366194067914</v>
      </c>
      <c r="BE98" s="514">
        <f t="shared" si="41"/>
        <v>8219.3988146598349</v>
      </c>
      <c r="BF98" s="514">
        <f t="shared" si="41"/>
        <v>8043.5101395397678</v>
      </c>
      <c r="BG98" s="514">
        <f t="shared" si="41"/>
        <v>8246.9922778678265</v>
      </c>
      <c r="BH98" s="528">
        <f t="shared" ref="BH98:CF98" si="42">+BH102</f>
        <v>7545.2761385285112</v>
      </c>
      <c r="BI98" s="514">
        <f t="shared" si="42"/>
        <v>7057.0766983115464</v>
      </c>
      <c r="BJ98" s="514">
        <f t="shared" si="42"/>
        <v>6937.0553848743129</v>
      </c>
      <c r="BK98" s="514">
        <f t="shared" si="42"/>
        <v>7487.7945841857972</v>
      </c>
      <c r="BL98" s="514">
        <f t="shared" si="42"/>
        <v>7287.4111059828538</v>
      </c>
      <c r="BM98" s="514">
        <f t="shared" si="42"/>
        <v>7029.5950876786137</v>
      </c>
      <c r="BN98" s="514">
        <f t="shared" si="42"/>
        <v>6415.2570206790342</v>
      </c>
      <c r="BO98" s="514">
        <f t="shared" si="42"/>
        <v>5497.9762742849434</v>
      </c>
      <c r="BP98" s="514">
        <f t="shared" si="42"/>
        <v>3324.8608462030193</v>
      </c>
      <c r="BQ98" s="514">
        <f t="shared" si="42"/>
        <v>1299.4614919739543</v>
      </c>
      <c r="BR98" s="514">
        <f t="shared" si="42"/>
        <v>595.33853684308713</v>
      </c>
      <c r="BS98" s="514">
        <f t="shared" si="42"/>
        <v>299.74956830001003</v>
      </c>
      <c r="BT98" s="514">
        <f t="shared" si="42"/>
        <v>125.34178114305674</v>
      </c>
      <c r="BU98" s="514">
        <f t="shared" si="42"/>
        <v>35.837238198099698</v>
      </c>
      <c r="BV98" s="514">
        <f t="shared" si="42"/>
        <v>3.8150169521244579</v>
      </c>
      <c r="BW98" s="514">
        <f t="shared" si="42"/>
        <v>1.7038804208041305</v>
      </c>
      <c r="BX98" s="514">
        <f t="shared" si="42"/>
        <v>1.2693469773082635</v>
      </c>
      <c r="BY98" s="514">
        <f t="shared" si="42"/>
        <v>0.95789037726144954</v>
      </c>
      <c r="BZ98" s="514">
        <f t="shared" si="42"/>
        <v>0.99426359257251429</v>
      </c>
      <c r="CA98" s="514">
        <f t="shared" si="42"/>
        <v>0.66371421650972928</v>
      </c>
      <c r="CB98" s="514">
        <f t="shared" si="42"/>
        <v>0.53412111133680573</v>
      </c>
      <c r="CC98" s="514">
        <f t="shared" si="42"/>
        <v>0.10285662431360103</v>
      </c>
      <c r="CD98" s="514">
        <f t="shared" si="42"/>
        <v>0</v>
      </c>
      <c r="CE98" s="514">
        <f t="shared" si="42"/>
        <v>0</v>
      </c>
      <c r="CF98" s="515">
        <f t="shared" si="42"/>
        <v>0</v>
      </c>
    </row>
    <row r="99" spans="1:84" ht="25.5" customHeight="1">
      <c r="A99" s="421"/>
      <c r="B99" s="508" t="s">
        <v>658</v>
      </c>
      <c r="C99" s="527"/>
      <c r="D99" s="509">
        <v>0</v>
      </c>
      <c r="E99" s="509">
        <v>0</v>
      </c>
      <c r="F99" s="509">
        <v>0</v>
      </c>
      <c r="G99" s="509">
        <v>0</v>
      </c>
      <c r="H99" s="509">
        <v>0</v>
      </c>
      <c r="I99" s="509">
        <v>0</v>
      </c>
      <c r="J99" s="509">
        <v>0</v>
      </c>
      <c r="K99" s="509">
        <v>0</v>
      </c>
      <c r="L99" s="509">
        <v>0</v>
      </c>
      <c r="M99" s="509">
        <v>0</v>
      </c>
      <c r="N99" s="509">
        <v>0</v>
      </c>
      <c r="O99" s="509">
        <v>0</v>
      </c>
      <c r="P99" s="509">
        <v>0</v>
      </c>
      <c r="Q99" s="509">
        <v>0</v>
      </c>
      <c r="R99" s="509">
        <v>0</v>
      </c>
      <c r="S99" s="509">
        <v>0</v>
      </c>
      <c r="T99" s="509">
        <v>0</v>
      </c>
      <c r="U99" s="509">
        <v>0</v>
      </c>
      <c r="V99" s="509">
        <v>0</v>
      </c>
      <c r="W99" s="509">
        <v>0</v>
      </c>
      <c r="X99" s="509">
        <v>0</v>
      </c>
      <c r="Y99" s="509">
        <v>0</v>
      </c>
      <c r="Z99" s="509">
        <v>0</v>
      </c>
      <c r="AA99" s="509">
        <v>0</v>
      </c>
      <c r="AB99" s="509">
        <v>0</v>
      </c>
      <c r="AC99" s="509">
        <v>0</v>
      </c>
      <c r="AD99" s="509">
        <v>0</v>
      </c>
      <c r="AE99" s="509">
        <v>0</v>
      </c>
      <c r="AF99" s="509">
        <v>0</v>
      </c>
      <c r="AG99" s="509">
        <v>0</v>
      </c>
      <c r="AH99" s="509">
        <f>SUM(AH100:AH101)</f>
        <v>764.35302798235512</v>
      </c>
      <c r="AI99" s="509">
        <f t="shared" ref="AI99:BM99" si="43">SUM(AI100:AI101)</f>
        <v>734.48357585173801</v>
      </c>
      <c r="AJ99" s="509">
        <f t="shared" si="43"/>
        <v>726.59036214020625</v>
      </c>
      <c r="AK99" s="509">
        <f t="shared" si="43"/>
        <v>756.70111092594493</v>
      </c>
      <c r="AL99" s="509">
        <f t="shared" si="43"/>
        <v>921.86049027811589</v>
      </c>
      <c r="AM99" s="509">
        <f t="shared" si="43"/>
        <v>1036.2492020129655</v>
      </c>
      <c r="AN99" s="509">
        <f t="shared" si="43"/>
        <v>1133.1315260247445</v>
      </c>
      <c r="AO99" s="509">
        <f t="shared" si="43"/>
        <v>1315.1708438271253</v>
      </c>
      <c r="AP99" s="509">
        <f t="shared" si="43"/>
        <v>1577.0118851397019</v>
      </c>
      <c r="AQ99" s="509">
        <f t="shared" si="43"/>
        <v>1622.9083151847608</v>
      </c>
      <c r="AR99" s="509">
        <f t="shared" si="43"/>
        <v>1998.3256630747831</v>
      </c>
      <c r="AS99" s="509">
        <f t="shared" si="43"/>
        <v>2160.4543551465194</v>
      </c>
      <c r="AT99" s="509">
        <f t="shared" si="43"/>
        <v>2390.7963051079196</v>
      </c>
      <c r="AU99" s="509">
        <f t="shared" si="43"/>
        <v>2915.4340559431776</v>
      </c>
      <c r="AV99" s="509">
        <f t="shared" si="43"/>
        <v>3851.1497235412967</v>
      </c>
      <c r="AW99" s="509">
        <f t="shared" si="43"/>
        <v>4649.4376175710313</v>
      </c>
      <c r="AX99" s="509">
        <f t="shared" si="43"/>
        <v>5349.711527249553</v>
      </c>
      <c r="AY99" s="509">
        <f t="shared" si="43"/>
        <v>6057.4954182089605</v>
      </c>
      <c r="AZ99" s="509">
        <f t="shared" si="43"/>
        <v>6377.4201601851637</v>
      </c>
      <c r="BA99" s="509">
        <f t="shared" si="43"/>
        <v>6691.3346456640138</v>
      </c>
      <c r="BB99" s="509">
        <f t="shared" si="43"/>
        <v>6904.3440781173349</v>
      </c>
      <c r="BC99" s="509">
        <f t="shared" si="43"/>
        <v>7172.8846463953769</v>
      </c>
      <c r="BD99" s="509">
        <f t="shared" si="43"/>
        <v>7712.1366194067914</v>
      </c>
      <c r="BE99" s="509">
        <f t="shared" si="43"/>
        <v>8219.3988146598349</v>
      </c>
      <c r="BF99" s="509">
        <f t="shared" si="43"/>
        <v>8043.5101395397678</v>
      </c>
      <c r="BG99" s="509">
        <f t="shared" si="43"/>
        <v>8246.9922778678265</v>
      </c>
      <c r="BH99" s="509">
        <f t="shared" si="43"/>
        <v>8104.1539049203611</v>
      </c>
      <c r="BI99" s="509">
        <f t="shared" si="43"/>
        <v>7829.1027718987289</v>
      </c>
      <c r="BJ99" s="509">
        <f t="shared" si="43"/>
        <v>7725.2777871866447</v>
      </c>
      <c r="BK99" s="509">
        <f t="shared" si="43"/>
        <v>7991.4492624692693</v>
      </c>
      <c r="BL99" s="509">
        <f t="shared" si="43"/>
        <v>7606.489655518908</v>
      </c>
      <c r="BM99" s="509">
        <f t="shared" si="43"/>
        <v>7348.4067029407624</v>
      </c>
      <c r="BN99" s="509">
        <v>0</v>
      </c>
      <c r="BO99" s="509">
        <v>0</v>
      </c>
      <c r="BP99" s="509">
        <v>0</v>
      </c>
      <c r="BQ99" s="509">
        <v>0</v>
      </c>
      <c r="BR99" s="509">
        <v>0</v>
      </c>
      <c r="BS99" s="509">
        <v>0</v>
      </c>
      <c r="BT99" s="509">
        <v>0</v>
      </c>
      <c r="BU99" s="509">
        <v>0</v>
      </c>
      <c r="BV99" s="509">
        <v>0</v>
      </c>
      <c r="BW99" s="509">
        <v>0</v>
      </c>
      <c r="BX99" s="509">
        <v>0</v>
      </c>
      <c r="BY99" s="509">
        <v>0</v>
      </c>
      <c r="BZ99" s="509">
        <v>0</v>
      </c>
      <c r="CA99" s="509">
        <v>0</v>
      </c>
      <c r="CB99" s="509">
        <v>0</v>
      </c>
      <c r="CC99" s="509">
        <v>0</v>
      </c>
      <c r="CD99" s="509">
        <v>0</v>
      </c>
      <c r="CE99" s="509">
        <v>0</v>
      </c>
      <c r="CF99" s="511">
        <v>0</v>
      </c>
    </row>
    <row r="100" spans="1:84">
      <c r="A100" s="421"/>
      <c r="B100" s="339" t="s">
        <v>659</v>
      </c>
      <c r="C100" s="508"/>
      <c r="D100" s="509">
        <v>0</v>
      </c>
      <c r="E100" s="509">
        <v>0</v>
      </c>
      <c r="F100" s="509">
        <v>0</v>
      </c>
      <c r="G100" s="509">
        <v>0</v>
      </c>
      <c r="H100" s="509">
        <v>0</v>
      </c>
      <c r="I100" s="509">
        <v>0</v>
      </c>
      <c r="J100" s="509">
        <v>0</v>
      </c>
      <c r="K100" s="509">
        <v>0</v>
      </c>
      <c r="L100" s="509">
        <v>0</v>
      </c>
      <c r="M100" s="509">
        <v>0</v>
      </c>
      <c r="N100" s="509">
        <v>0</v>
      </c>
      <c r="O100" s="509">
        <v>0</v>
      </c>
      <c r="P100" s="509">
        <v>0</v>
      </c>
      <c r="Q100" s="509">
        <v>0</v>
      </c>
      <c r="R100" s="509">
        <v>0</v>
      </c>
      <c r="S100" s="509">
        <v>0</v>
      </c>
      <c r="T100" s="509">
        <v>0</v>
      </c>
      <c r="U100" s="509">
        <v>0</v>
      </c>
      <c r="V100" s="509">
        <v>0</v>
      </c>
      <c r="W100" s="509">
        <v>0</v>
      </c>
      <c r="X100" s="509">
        <v>0</v>
      </c>
      <c r="Y100" s="509">
        <v>0</v>
      </c>
      <c r="Z100" s="509">
        <v>0</v>
      </c>
      <c r="AA100" s="509">
        <v>0</v>
      </c>
      <c r="AB100" s="509">
        <v>0</v>
      </c>
      <c r="AC100" s="509">
        <v>0</v>
      </c>
      <c r="AD100" s="509">
        <v>0</v>
      </c>
      <c r="AE100" s="509">
        <v>0</v>
      </c>
      <c r="AF100" s="509">
        <v>0</v>
      </c>
      <c r="AG100" s="509">
        <v>0</v>
      </c>
      <c r="AH100" s="509">
        <v>582.08422900194739</v>
      </c>
      <c r="AI100" s="509">
        <v>563.43945544790859</v>
      </c>
      <c r="AJ100" s="509">
        <v>553.39149674631983</v>
      </c>
      <c r="AK100" s="509">
        <v>577.08014015059439</v>
      </c>
      <c r="AL100" s="509">
        <v>704.7427686296021</v>
      </c>
      <c r="AM100" s="509">
        <v>791.62643957056059</v>
      </c>
      <c r="AN100" s="509">
        <v>866.70116721439388</v>
      </c>
      <c r="AO100" s="509">
        <v>1007.6887715434688</v>
      </c>
      <c r="AP100" s="509">
        <v>1205.4339455984364</v>
      </c>
      <c r="AQ100" s="509">
        <v>1241.3727998602344</v>
      </c>
      <c r="AR100" s="509">
        <v>1527.217799500158</v>
      </c>
      <c r="AS100" s="509">
        <v>1686.2082771875273</v>
      </c>
      <c r="AT100" s="509">
        <v>2029.3171629871645</v>
      </c>
      <c r="AU100" s="509">
        <v>2354.8538121628239</v>
      </c>
      <c r="AV100" s="509">
        <v>3309.6768556184288</v>
      </c>
      <c r="AW100" s="509">
        <v>4128.8898944841985</v>
      </c>
      <c r="AX100" s="509">
        <v>4796.8950713880149</v>
      </c>
      <c r="AY100" s="509">
        <v>5373.1601195658623</v>
      </c>
      <c r="AZ100" s="509">
        <v>5473.6340696200004</v>
      </c>
      <c r="BA100" s="509">
        <v>5752.8381310778132</v>
      </c>
      <c r="BB100" s="509">
        <v>6093.3348464881674</v>
      </c>
      <c r="BC100" s="509">
        <v>6381.4061381409374</v>
      </c>
      <c r="BD100" s="509">
        <v>6926.900890885373</v>
      </c>
      <c r="BE100" s="509">
        <v>7466.2268117228778</v>
      </c>
      <c r="BF100" s="509">
        <v>7323.9252181939728</v>
      </c>
      <c r="BG100" s="509">
        <v>7525.2774691353379</v>
      </c>
      <c r="BH100" s="509">
        <v>7453.0700835025591</v>
      </c>
      <c r="BI100" s="509">
        <v>7349.5157285922833</v>
      </c>
      <c r="BJ100" s="509">
        <v>7264.2482529689887</v>
      </c>
      <c r="BK100" s="509">
        <v>7476.1584817875373</v>
      </c>
      <c r="BL100" s="509">
        <v>7224.878844165366</v>
      </c>
      <c r="BM100" s="509">
        <v>7242.6437970262441</v>
      </c>
      <c r="BN100" s="509">
        <v>0</v>
      </c>
      <c r="BO100" s="509">
        <v>0</v>
      </c>
      <c r="BP100" s="509">
        <v>0</v>
      </c>
      <c r="BQ100" s="509">
        <v>0</v>
      </c>
      <c r="BR100" s="509">
        <v>0</v>
      </c>
      <c r="BS100" s="509">
        <v>0</v>
      </c>
      <c r="BT100" s="509">
        <v>0</v>
      </c>
      <c r="BU100" s="509">
        <v>0</v>
      </c>
      <c r="BV100" s="509">
        <v>0</v>
      </c>
      <c r="BW100" s="509">
        <v>0</v>
      </c>
      <c r="BX100" s="509">
        <v>0</v>
      </c>
      <c r="BY100" s="509">
        <v>0</v>
      </c>
      <c r="BZ100" s="509">
        <v>0</v>
      </c>
      <c r="CA100" s="509">
        <v>0</v>
      </c>
      <c r="CB100" s="509">
        <v>0</v>
      </c>
      <c r="CC100" s="509">
        <v>0</v>
      </c>
      <c r="CD100" s="509">
        <v>0</v>
      </c>
      <c r="CE100" s="509">
        <v>0</v>
      </c>
      <c r="CF100" s="511">
        <v>0</v>
      </c>
    </row>
    <row r="101" spans="1:84">
      <c r="A101" s="421"/>
      <c r="B101" s="339" t="s">
        <v>660</v>
      </c>
      <c r="C101" s="508"/>
      <c r="D101" s="509">
        <v>0</v>
      </c>
      <c r="E101" s="509">
        <v>0</v>
      </c>
      <c r="F101" s="509">
        <v>0</v>
      </c>
      <c r="G101" s="509">
        <v>0</v>
      </c>
      <c r="H101" s="509">
        <v>0</v>
      </c>
      <c r="I101" s="509">
        <v>0</v>
      </c>
      <c r="J101" s="509">
        <v>0</v>
      </c>
      <c r="K101" s="509">
        <v>0</v>
      </c>
      <c r="L101" s="509">
        <v>0</v>
      </c>
      <c r="M101" s="509">
        <v>0</v>
      </c>
      <c r="N101" s="509">
        <v>0</v>
      </c>
      <c r="O101" s="509">
        <v>0</v>
      </c>
      <c r="P101" s="509">
        <v>0</v>
      </c>
      <c r="Q101" s="509">
        <v>0</v>
      </c>
      <c r="R101" s="509">
        <v>0</v>
      </c>
      <c r="S101" s="509">
        <v>0</v>
      </c>
      <c r="T101" s="509">
        <v>0</v>
      </c>
      <c r="U101" s="509">
        <v>0</v>
      </c>
      <c r="V101" s="509">
        <v>0</v>
      </c>
      <c r="W101" s="509">
        <v>0</v>
      </c>
      <c r="X101" s="509">
        <v>0</v>
      </c>
      <c r="Y101" s="509">
        <v>0</v>
      </c>
      <c r="Z101" s="509">
        <v>0</v>
      </c>
      <c r="AA101" s="509">
        <v>0</v>
      </c>
      <c r="AB101" s="509">
        <v>0</v>
      </c>
      <c r="AC101" s="509">
        <v>0</v>
      </c>
      <c r="AD101" s="509">
        <v>0</v>
      </c>
      <c r="AE101" s="509">
        <v>0</v>
      </c>
      <c r="AF101" s="509">
        <v>0</v>
      </c>
      <c r="AG101" s="509">
        <v>0</v>
      </c>
      <c r="AH101" s="509">
        <v>182.26879898040778</v>
      </c>
      <c r="AI101" s="509">
        <v>171.0441204038294</v>
      </c>
      <c r="AJ101" s="509">
        <v>173.19886539388636</v>
      </c>
      <c r="AK101" s="509">
        <v>179.62097077535057</v>
      </c>
      <c r="AL101" s="509">
        <v>217.11772164851376</v>
      </c>
      <c r="AM101" s="509">
        <v>244.62276244240499</v>
      </c>
      <c r="AN101" s="509">
        <v>266.4303588103507</v>
      </c>
      <c r="AO101" s="509">
        <v>307.48207228365663</v>
      </c>
      <c r="AP101" s="509">
        <v>371.57793954126555</v>
      </c>
      <c r="AQ101" s="509">
        <v>381.53551532452639</v>
      </c>
      <c r="AR101" s="509">
        <v>471.10786357462501</v>
      </c>
      <c r="AS101" s="509">
        <v>474.24607795899209</v>
      </c>
      <c r="AT101" s="509">
        <v>361.47914212075489</v>
      </c>
      <c r="AU101" s="509">
        <v>560.58024378035373</v>
      </c>
      <c r="AV101" s="509">
        <v>541.47286792286798</v>
      </c>
      <c r="AW101" s="509">
        <v>520.547723086833</v>
      </c>
      <c r="AX101" s="509">
        <v>552.81645586153832</v>
      </c>
      <c r="AY101" s="509">
        <v>684.33529864309787</v>
      </c>
      <c r="AZ101" s="509">
        <v>903.78609056516279</v>
      </c>
      <c r="BA101" s="509">
        <v>938.49651458620031</v>
      </c>
      <c r="BB101" s="509">
        <v>811.00923162916718</v>
      </c>
      <c r="BC101" s="509">
        <v>791.47850825443925</v>
      </c>
      <c r="BD101" s="509">
        <v>785.23572852141876</v>
      </c>
      <c r="BE101" s="509">
        <v>753.17200293695691</v>
      </c>
      <c r="BF101" s="509">
        <v>719.58492134579535</v>
      </c>
      <c r="BG101" s="509">
        <v>721.71480873248913</v>
      </c>
      <c r="BH101" s="509">
        <v>651.08382141780237</v>
      </c>
      <c r="BI101" s="509">
        <v>479.58704330644565</v>
      </c>
      <c r="BJ101" s="509">
        <v>461.02953421765608</v>
      </c>
      <c r="BK101" s="509">
        <v>515.29078068173169</v>
      </c>
      <c r="BL101" s="509">
        <v>381.61081135354158</v>
      </c>
      <c r="BM101" s="509">
        <v>105.76290591451875</v>
      </c>
      <c r="BN101" s="509">
        <v>0</v>
      </c>
      <c r="BO101" s="509">
        <v>0</v>
      </c>
      <c r="BP101" s="509">
        <v>0</v>
      </c>
      <c r="BQ101" s="509">
        <v>0</v>
      </c>
      <c r="BR101" s="509">
        <v>0</v>
      </c>
      <c r="BS101" s="509">
        <v>0</v>
      </c>
      <c r="BT101" s="509">
        <v>0</v>
      </c>
      <c r="BU101" s="509">
        <v>0</v>
      </c>
      <c r="BV101" s="509">
        <v>0</v>
      </c>
      <c r="BW101" s="509">
        <v>0</v>
      </c>
      <c r="BX101" s="509">
        <v>0</v>
      </c>
      <c r="BY101" s="509">
        <v>0</v>
      </c>
      <c r="BZ101" s="509">
        <v>0</v>
      </c>
      <c r="CA101" s="509">
        <v>0</v>
      </c>
      <c r="CB101" s="509">
        <v>0</v>
      </c>
      <c r="CC101" s="509">
        <v>0</v>
      </c>
      <c r="CD101" s="509">
        <v>0</v>
      </c>
      <c r="CE101" s="509">
        <v>0</v>
      </c>
      <c r="CF101" s="511">
        <v>0</v>
      </c>
    </row>
    <row r="102" spans="1:84" ht="26.25" customHeight="1">
      <c r="A102" s="421"/>
      <c r="B102" s="508" t="s">
        <v>661</v>
      </c>
      <c r="C102" s="508"/>
      <c r="D102" s="509">
        <v>0</v>
      </c>
      <c r="E102" s="509">
        <v>0</v>
      </c>
      <c r="F102" s="509">
        <v>0</v>
      </c>
      <c r="G102" s="509">
        <v>0</v>
      </c>
      <c r="H102" s="509">
        <v>0</v>
      </c>
      <c r="I102" s="509">
        <v>0</v>
      </c>
      <c r="J102" s="509">
        <v>0</v>
      </c>
      <c r="K102" s="509">
        <v>0</v>
      </c>
      <c r="L102" s="509">
        <v>0</v>
      </c>
      <c r="M102" s="509">
        <v>0</v>
      </c>
      <c r="N102" s="509">
        <v>0</v>
      </c>
      <c r="O102" s="509">
        <v>0</v>
      </c>
      <c r="P102" s="509">
        <v>0</v>
      </c>
      <c r="Q102" s="509">
        <v>0</v>
      </c>
      <c r="R102" s="509">
        <v>0</v>
      </c>
      <c r="S102" s="509">
        <v>0</v>
      </c>
      <c r="T102" s="509">
        <v>0</v>
      </c>
      <c r="U102" s="509">
        <v>0</v>
      </c>
      <c r="V102" s="509">
        <v>0</v>
      </c>
      <c r="W102" s="509">
        <v>0</v>
      </c>
      <c r="X102" s="509">
        <v>0</v>
      </c>
      <c r="Y102" s="509">
        <v>0</v>
      </c>
      <c r="Z102" s="509">
        <v>0</v>
      </c>
      <c r="AA102" s="509">
        <v>0</v>
      </c>
      <c r="AB102" s="509">
        <v>0</v>
      </c>
      <c r="AC102" s="509">
        <v>0</v>
      </c>
      <c r="AD102" s="509">
        <v>0</v>
      </c>
      <c r="AE102" s="509">
        <v>0</v>
      </c>
      <c r="AF102" s="509">
        <v>0</v>
      </c>
      <c r="AG102" s="509">
        <v>0</v>
      </c>
      <c r="AH102" s="509">
        <v>0</v>
      </c>
      <c r="AI102" s="509">
        <v>0</v>
      </c>
      <c r="AJ102" s="509">
        <v>0</v>
      </c>
      <c r="AK102" s="509">
        <v>0</v>
      </c>
      <c r="AL102" s="509">
        <v>0</v>
      </c>
      <c r="AM102" s="509">
        <v>0</v>
      </c>
      <c r="AN102" s="509">
        <v>0</v>
      </c>
      <c r="AO102" s="509">
        <v>0</v>
      </c>
      <c r="AP102" s="509">
        <v>0</v>
      </c>
      <c r="AQ102" s="509">
        <v>0</v>
      </c>
      <c r="AR102" s="509">
        <v>0</v>
      </c>
      <c r="AS102" s="509">
        <v>0</v>
      </c>
      <c r="AT102" s="509">
        <v>0</v>
      </c>
      <c r="AU102" s="509">
        <v>0</v>
      </c>
      <c r="AV102" s="509">
        <v>0</v>
      </c>
      <c r="AW102" s="509">
        <v>0</v>
      </c>
      <c r="AX102" s="509">
        <v>0</v>
      </c>
      <c r="AY102" s="509">
        <v>0</v>
      </c>
      <c r="AZ102" s="509">
        <v>0</v>
      </c>
      <c r="BA102" s="509">
        <v>0</v>
      </c>
      <c r="BB102" s="509">
        <v>0</v>
      </c>
      <c r="BC102" s="509">
        <v>0</v>
      </c>
      <c r="BD102" s="509">
        <v>8100.2061596658905</v>
      </c>
      <c r="BE102" s="509">
        <v>8708.7262275526282</v>
      </c>
      <c r="BF102" s="509">
        <v>8490.7649269696431</v>
      </c>
      <c r="BG102" s="509">
        <v>8322.2901142846476</v>
      </c>
      <c r="BH102" s="509">
        <v>7545.2761385285112</v>
      </c>
      <c r="BI102" s="509">
        <v>7057.0766983115464</v>
      </c>
      <c r="BJ102" s="509">
        <v>6937.0553848743129</v>
      </c>
      <c r="BK102" s="509">
        <v>7487.7945841857972</v>
      </c>
      <c r="BL102" s="509">
        <v>7287.4111059828538</v>
      </c>
      <c r="BM102" s="509">
        <v>7029.5950876786137</v>
      </c>
      <c r="BN102" s="509">
        <v>6415.2570206790342</v>
      </c>
      <c r="BO102" s="509">
        <v>5497.9762742849434</v>
      </c>
      <c r="BP102" s="509">
        <v>3324.8608462030193</v>
      </c>
      <c r="BQ102" s="509">
        <v>1299.4614919739543</v>
      </c>
      <c r="BR102" s="509">
        <v>595.33853684308713</v>
      </c>
      <c r="BS102" s="509">
        <v>299.74956830001003</v>
      </c>
      <c r="BT102" s="509">
        <v>125.34178114305674</v>
      </c>
      <c r="BU102" s="509">
        <v>35.837238198099698</v>
      </c>
      <c r="BV102" s="509">
        <v>3.8150169521244579</v>
      </c>
      <c r="BW102" s="509">
        <v>1.7038804208041305</v>
      </c>
      <c r="BX102" s="509">
        <v>1.2693469773082635</v>
      </c>
      <c r="BY102" s="509">
        <v>0.95789037726144954</v>
      </c>
      <c r="BZ102" s="509">
        <v>0.99426359257251429</v>
      </c>
      <c r="CA102" s="509">
        <v>0.66371421650972928</v>
      </c>
      <c r="CB102" s="509">
        <v>0.53412111133680573</v>
      </c>
      <c r="CC102" s="509">
        <v>0.10285662431360103</v>
      </c>
      <c r="CD102" s="509">
        <v>0</v>
      </c>
      <c r="CE102" s="509">
        <v>0</v>
      </c>
      <c r="CF102" s="511">
        <v>0</v>
      </c>
    </row>
    <row r="103" spans="1:84" ht="15" customHeight="1">
      <c r="B103" s="69" t="s">
        <v>539</v>
      </c>
      <c r="D103" s="514">
        <v>0</v>
      </c>
      <c r="E103" s="514">
        <v>0</v>
      </c>
      <c r="F103" s="514">
        <v>0</v>
      </c>
      <c r="G103" s="514">
        <v>0</v>
      </c>
      <c r="H103" s="514">
        <v>0</v>
      </c>
      <c r="I103" s="514">
        <v>0</v>
      </c>
      <c r="J103" s="514">
        <v>0</v>
      </c>
      <c r="K103" s="514">
        <v>0</v>
      </c>
      <c r="L103" s="514">
        <v>0</v>
      </c>
      <c r="M103" s="514">
        <v>0</v>
      </c>
      <c r="N103" s="514">
        <v>0</v>
      </c>
      <c r="O103" s="514">
        <v>0</v>
      </c>
      <c r="P103" s="514">
        <v>0</v>
      </c>
      <c r="Q103" s="514">
        <v>0</v>
      </c>
      <c r="R103" s="514">
        <v>0</v>
      </c>
      <c r="S103" s="514">
        <v>0</v>
      </c>
      <c r="T103" s="514">
        <v>0</v>
      </c>
      <c r="U103" s="514">
        <v>0</v>
      </c>
      <c r="V103" s="514">
        <v>0</v>
      </c>
      <c r="W103" s="514">
        <v>0</v>
      </c>
      <c r="X103" s="514">
        <v>0</v>
      </c>
      <c r="Y103" s="514">
        <v>0</v>
      </c>
      <c r="Z103" s="514">
        <v>0</v>
      </c>
      <c r="AA103" s="514">
        <v>0</v>
      </c>
      <c r="AB103" s="514">
        <v>0</v>
      </c>
      <c r="AC103" s="514">
        <v>0</v>
      </c>
      <c r="AD103" s="514">
        <v>0</v>
      </c>
      <c r="AE103" s="514">
        <v>0</v>
      </c>
      <c r="AF103" s="514">
        <v>0</v>
      </c>
      <c r="AG103" s="514">
        <v>0</v>
      </c>
      <c r="AH103" s="514">
        <v>0</v>
      </c>
      <c r="AI103" s="514">
        <v>0</v>
      </c>
      <c r="AJ103" s="514">
        <v>0</v>
      </c>
      <c r="AK103" s="514">
        <v>0</v>
      </c>
      <c r="AL103" s="514">
        <v>0</v>
      </c>
      <c r="AM103" s="514">
        <v>0</v>
      </c>
      <c r="AN103" s="514">
        <v>0</v>
      </c>
      <c r="AO103" s="514">
        <v>0</v>
      </c>
      <c r="AP103" s="514">
        <v>0</v>
      </c>
      <c r="AQ103" s="514">
        <v>0</v>
      </c>
      <c r="AR103" s="514">
        <v>0</v>
      </c>
      <c r="AS103" s="514">
        <v>0</v>
      </c>
      <c r="AT103" s="514">
        <v>0</v>
      </c>
      <c r="AU103" s="514">
        <v>0</v>
      </c>
      <c r="AV103" s="514">
        <v>0</v>
      </c>
      <c r="AW103" s="514">
        <v>0</v>
      </c>
      <c r="AX103" s="514">
        <v>0</v>
      </c>
      <c r="AY103" s="514">
        <v>0</v>
      </c>
      <c r="AZ103" s="514">
        <v>1.2270875904070404</v>
      </c>
      <c r="BA103" s="514">
        <v>1.089332698262538</v>
      </c>
      <c r="BB103" s="514">
        <v>1.4224082071320701</v>
      </c>
      <c r="BC103" s="514">
        <v>1.4720858344975223</v>
      </c>
      <c r="BD103" s="514">
        <f t="shared" ref="BD103:BI103" si="44">SUM(BD104:BD109)</f>
        <v>60.686571894739572</v>
      </c>
      <c r="BE103" s="514">
        <f t="shared" si="44"/>
        <v>61.470230308946221</v>
      </c>
      <c r="BF103" s="514">
        <f t="shared" si="44"/>
        <v>61.558163462008515</v>
      </c>
      <c r="BG103" s="514">
        <f t="shared" si="44"/>
        <v>63.363867996906109</v>
      </c>
      <c r="BH103" s="514">
        <f t="shared" si="44"/>
        <v>64.997198725651558</v>
      </c>
      <c r="BI103" s="514">
        <f t="shared" si="44"/>
        <v>67.349044930263688</v>
      </c>
      <c r="BJ103" s="514">
        <f t="shared" ref="BJ103:CF103" si="45">SUM(BJ104:BJ109)</f>
        <v>66.496315981020473</v>
      </c>
      <c r="BK103" s="514">
        <f t="shared" si="45"/>
        <v>67.560577832002366</v>
      </c>
      <c r="BL103" s="514">
        <f t="shared" si="45"/>
        <v>64.612615230774054</v>
      </c>
      <c r="BM103" s="514">
        <f t="shared" si="45"/>
        <v>62.571506365676115</v>
      </c>
      <c r="BN103" s="514">
        <f t="shared" si="45"/>
        <v>56.515067666741835</v>
      </c>
      <c r="BO103" s="514">
        <f t="shared" si="45"/>
        <v>52.892466842542028</v>
      </c>
      <c r="BP103" s="514">
        <f t="shared" si="45"/>
        <v>48.553946385170015</v>
      </c>
      <c r="BQ103" s="514">
        <f t="shared" si="45"/>
        <v>42.526689130256017</v>
      </c>
      <c r="BR103" s="514">
        <f t="shared" si="45"/>
        <v>34.18164514681996</v>
      </c>
      <c r="BS103" s="514">
        <f t="shared" si="45"/>
        <v>35.91090789173748</v>
      </c>
      <c r="BT103" s="514">
        <f t="shared" si="45"/>
        <v>35.200002826987095</v>
      </c>
      <c r="BU103" s="514">
        <f t="shared" si="45"/>
        <v>35.43697301427266</v>
      </c>
      <c r="BV103" s="514">
        <f t="shared" si="45"/>
        <v>33.785051831344852</v>
      </c>
      <c r="BW103" s="514">
        <f t="shared" si="45"/>
        <v>30.418595750484617</v>
      </c>
      <c r="BX103" s="514">
        <f t="shared" si="45"/>
        <v>27.943121720251845</v>
      </c>
      <c r="BY103" s="514">
        <f t="shared" si="45"/>
        <v>26.488501556761161</v>
      </c>
      <c r="BZ103" s="514">
        <f t="shared" si="45"/>
        <v>23.956759389193866</v>
      </c>
      <c r="CA103" s="514">
        <f t="shared" si="45"/>
        <v>23.557443627352182</v>
      </c>
      <c r="CB103" s="514">
        <f t="shared" si="45"/>
        <v>23.794302504401081</v>
      </c>
      <c r="CC103" s="514">
        <f t="shared" si="45"/>
        <v>22.183629007188056</v>
      </c>
      <c r="CD103" s="514">
        <f t="shared" si="45"/>
        <v>20.222348202102484</v>
      </c>
      <c r="CE103" s="514">
        <f t="shared" si="45"/>
        <v>19.127172325332445</v>
      </c>
      <c r="CF103" s="515">
        <f t="shared" si="45"/>
        <v>16.29934088842484</v>
      </c>
    </row>
    <row r="104" spans="1:84">
      <c r="B104" s="63" t="s">
        <v>645</v>
      </c>
      <c r="D104" s="509">
        <v>0</v>
      </c>
      <c r="E104" s="509">
        <v>0</v>
      </c>
      <c r="F104" s="509">
        <v>0</v>
      </c>
      <c r="G104" s="509">
        <v>0</v>
      </c>
      <c r="H104" s="509">
        <v>0</v>
      </c>
      <c r="I104" s="509">
        <v>0</v>
      </c>
      <c r="J104" s="509">
        <v>0</v>
      </c>
      <c r="K104" s="509">
        <v>0</v>
      </c>
      <c r="L104" s="509">
        <v>0</v>
      </c>
      <c r="M104" s="509">
        <v>0</v>
      </c>
      <c r="N104" s="509">
        <v>0</v>
      </c>
      <c r="O104" s="509">
        <v>0</v>
      </c>
      <c r="P104" s="509">
        <v>0</v>
      </c>
      <c r="Q104" s="509">
        <v>0</v>
      </c>
      <c r="R104" s="509">
        <v>0</v>
      </c>
      <c r="S104" s="509">
        <v>0</v>
      </c>
      <c r="T104" s="509">
        <v>0</v>
      </c>
      <c r="U104" s="509">
        <v>0</v>
      </c>
      <c r="V104" s="509">
        <v>0</v>
      </c>
      <c r="W104" s="509">
        <v>0</v>
      </c>
      <c r="X104" s="509">
        <v>0</v>
      </c>
      <c r="Y104" s="509">
        <v>0</v>
      </c>
      <c r="Z104" s="509">
        <v>0</v>
      </c>
      <c r="AA104" s="509">
        <v>0</v>
      </c>
      <c r="AB104" s="509">
        <v>0</v>
      </c>
      <c r="AC104" s="509">
        <v>0</v>
      </c>
      <c r="AD104" s="509">
        <v>0</v>
      </c>
      <c r="AE104" s="509">
        <v>0</v>
      </c>
      <c r="AF104" s="509">
        <v>0</v>
      </c>
      <c r="AG104" s="509">
        <v>0</v>
      </c>
      <c r="AH104" s="509">
        <v>0</v>
      </c>
      <c r="AI104" s="509">
        <v>0</v>
      </c>
      <c r="AJ104" s="509">
        <v>0</v>
      </c>
      <c r="AK104" s="509">
        <v>0</v>
      </c>
      <c r="AL104" s="509">
        <v>0</v>
      </c>
      <c r="AM104" s="509">
        <v>0</v>
      </c>
      <c r="AN104" s="509">
        <v>0</v>
      </c>
      <c r="AO104" s="509">
        <v>0</v>
      </c>
      <c r="AP104" s="509">
        <v>0</v>
      </c>
      <c r="AQ104" s="509">
        <v>0</v>
      </c>
      <c r="AR104" s="509">
        <v>0</v>
      </c>
      <c r="AS104" s="509">
        <v>0</v>
      </c>
      <c r="AT104" s="509">
        <v>0</v>
      </c>
      <c r="AU104" s="509">
        <v>0</v>
      </c>
      <c r="AV104" s="509">
        <v>0</v>
      </c>
      <c r="AW104" s="509">
        <v>0</v>
      </c>
      <c r="AX104" s="509">
        <v>0</v>
      </c>
      <c r="AY104" s="509">
        <v>0</v>
      </c>
      <c r="AZ104" s="509">
        <v>0</v>
      </c>
      <c r="BA104" s="509">
        <v>0</v>
      </c>
      <c r="BB104" s="509">
        <v>0</v>
      </c>
      <c r="BC104" s="509">
        <v>0</v>
      </c>
      <c r="BD104" s="509">
        <v>1.1518922439198449</v>
      </c>
      <c r="BE104" s="509">
        <v>1.1368549661120333</v>
      </c>
      <c r="BF104" s="509">
        <v>1.0349891148665196</v>
      </c>
      <c r="BG104" s="509">
        <v>1.0599532772171101</v>
      </c>
      <c r="BH104" s="509">
        <v>0.91039132138339496</v>
      </c>
      <c r="BI104" s="509">
        <v>0.57548615347622911</v>
      </c>
      <c r="BJ104" s="509">
        <v>0.46284769131503672</v>
      </c>
      <c r="BK104" s="509">
        <v>0.34909068014713712</v>
      </c>
      <c r="BL104" s="509">
        <v>0.35258241545070956</v>
      </c>
      <c r="BM104" s="509">
        <v>3.2443859448713259E-2</v>
      </c>
      <c r="BN104" s="509">
        <v>9.166668578979123E-2</v>
      </c>
      <c r="BO104" s="509">
        <v>6.1899333594369145E-2</v>
      </c>
      <c r="BP104" s="509">
        <v>5.0332544839921736E-2</v>
      </c>
      <c r="BQ104" s="509">
        <v>1.3521922308410131E-2</v>
      </c>
      <c r="BR104" s="509">
        <v>2.4388537781121688E-3</v>
      </c>
      <c r="BS104" s="509">
        <v>1.8575929341816413E-2</v>
      </c>
      <c r="BT104" s="509">
        <v>3.1574672112810193E-3</v>
      </c>
      <c r="BU104" s="509">
        <v>2.1079373707664638E-3</v>
      </c>
      <c r="BV104" s="509">
        <v>0</v>
      </c>
      <c r="BW104" s="509">
        <v>1.2433079677070216E-3</v>
      </c>
      <c r="BX104" s="509">
        <v>1.1309179820432819E-3</v>
      </c>
      <c r="BY104" s="509">
        <v>0</v>
      </c>
      <c r="BZ104" s="509">
        <v>2.7336920864854037E-3</v>
      </c>
      <c r="CA104" s="509">
        <v>4.8599870646818036E-4</v>
      </c>
      <c r="CB104" s="509">
        <v>3.614707869706652E-4</v>
      </c>
      <c r="CC104" s="509">
        <v>3.6628201077370495E-4</v>
      </c>
      <c r="CD104" s="509">
        <v>3.6643169847098891E-4</v>
      </c>
      <c r="CE104" s="509">
        <v>3.6683409046641378E-4</v>
      </c>
      <c r="CF104" s="511">
        <v>3.6242769385915841E-4</v>
      </c>
    </row>
    <row r="105" spans="1:84">
      <c r="B105" s="63" t="s">
        <v>646</v>
      </c>
      <c r="D105" s="509">
        <v>0</v>
      </c>
      <c r="E105" s="509">
        <v>0</v>
      </c>
      <c r="F105" s="509">
        <v>0</v>
      </c>
      <c r="G105" s="509">
        <v>0</v>
      </c>
      <c r="H105" s="509">
        <v>0</v>
      </c>
      <c r="I105" s="509">
        <v>0</v>
      </c>
      <c r="J105" s="509">
        <v>0</v>
      </c>
      <c r="K105" s="509">
        <v>0</v>
      </c>
      <c r="L105" s="509">
        <v>0</v>
      </c>
      <c r="M105" s="509">
        <v>0</v>
      </c>
      <c r="N105" s="509">
        <v>0</v>
      </c>
      <c r="O105" s="509">
        <v>0</v>
      </c>
      <c r="P105" s="509">
        <v>0</v>
      </c>
      <c r="Q105" s="509">
        <v>0</v>
      </c>
      <c r="R105" s="509">
        <v>0</v>
      </c>
      <c r="S105" s="509">
        <v>0</v>
      </c>
      <c r="T105" s="509">
        <v>0</v>
      </c>
      <c r="U105" s="509">
        <v>0</v>
      </c>
      <c r="V105" s="509">
        <v>0</v>
      </c>
      <c r="W105" s="509">
        <v>0</v>
      </c>
      <c r="X105" s="509">
        <v>0</v>
      </c>
      <c r="Y105" s="509">
        <v>0</v>
      </c>
      <c r="Z105" s="509">
        <v>0</v>
      </c>
      <c r="AA105" s="509">
        <v>0</v>
      </c>
      <c r="AB105" s="509">
        <v>0</v>
      </c>
      <c r="AC105" s="509">
        <v>0</v>
      </c>
      <c r="AD105" s="509">
        <v>0</v>
      </c>
      <c r="AE105" s="509">
        <v>0</v>
      </c>
      <c r="AF105" s="509">
        <v>0</v>
      </c>
      <c r="AG105" s="509">
        <v>0</v>
      </c>
      <c r="AH105" s="509">
        <v>0</v>
      </c>
      <c r="AI105" s="509">
        <v>0</v>
      </c>
      <c r="AJ105" s="509">
        <v>0</v>
      </c>
      <c r="AK105" s="509">
        <v>0</v>
      </c>
      <c r="AL105" s="509">
        <v>0</v>
      </c>
      <c r="AM105" s="509">
        <v>0</v>
      </c>
      <c r="AN105" s="509">
        <v>0</v>
      </c>
      <c r="AO105" s="509">
        <v>0</v>
      </c>
      <c r="AP105" s="509">
        <v>0</v>
      </c>
      <c r="AQ105" s="509">
        <v>0</v>
      </c>
      <c r="AR105" s="509">
        <v>0</v>
      </c>
      <c r="AS105" s="509">
        <v>0</v>
      </c>
      <c r="AT105" s="509">
        <v>0</v>
      </c>
      <c r="AU105" s="509">
        <v>0</v>
      </c>
      <c r="AV105" s="509">
        <v>0</v>
      </c>
      <c r="AW105" s="509">
        <v>0</v>
      </c>
      <c r="AX105" s="509">
        <v>0</v>
      </c>
      <c r="AY105" s="509">
        <v>0</v>
      </c>
      <c r="AZ105" s="509">
        <v>0</v>
      </c>
      <c r="BA105" s="509">
        <v>0</v>
      </c>
      <c r="BB105" s="509">
        <v>0</v>
      </c>
      <c r="BC105" s="509">
        <v>0</v>
      </c>
      <c r="BD105" s="509">
        <v>1.4633881728453206</v>
      </c>
      <c r="BE105" s="509">
        <v>1.6695783776638853</v>
      </c>
      <c r="BF105" s="509">
        <v>1.4601669588710846</v>
      </c>
      <c r="BG105" s="509">
        <v>1.537198237996237</v>
      </c>
      <c r="BH105" s="509">
        <v>1.3785089733842135</v>
      </c>
      <c r="BI105" s="509">
        <v>1.1733680095163903</v>
      </c>
      <c r="BJ105" s="509">
        <v>0.93428879269338982</v>
      </c>
      <c r="BK105" s="509">
        <v>0.88097240434567758</v>
      </c>
      <c r="BL105" s="509">
        <v>0.72583534975409514</v>
      </c>
      <c r="BM105" s="509">
        <v>0.24188860051644442</v>
      </c>
      <c r="BN105" s="509">
        <v>7.3375447929403176E-2</v>
      </c>
      <c r="BO105" s="509">
        <v>5.8668866136851953E-2</v>
      </c>
      <c r="BP105" s="509">
        <v>5.2295804612805356E-2</v>
      </c>
      <c r="BQ105" s="509">
        <v>0</v>
      </c>
      <c r="BR105" s="509">
        <v>0</v>
      </c>
      <c r="BS105" s="509">
        <v>1.7611934138839012E-2</v>
      </c>
      <c r="BT105" s="509">
        <v>1.391908703401169E-3</v>
      </c>
      <c r="BU105" s="509">
        <v>7.0433595117628724E-3</v>
      </c>
      <c r="BV105" s="509">
        <v>0</v>
      </c>
      <c r="BW105" s="509">
        <v>1.3654383869688197E-3</v>
      </c>
      <c r="BX105" s="509">
        <v>1.2420083079199675E-3</v>
      </c>
      <c r="BY105" s="509">
        <v>0</v>
      </c>
      <c r="BZ105" s="509">
        <v>3.0022232704935447E-3</v>
      </c>
      <c r="CA105" s="509">
        <v>5.3373846791370276E-4</v>
      </c>
      <c r="CB105" s="509">
        <v>3.9697814308054121E-4</v>
      </c>
      <c r="CC105" s="509">
        <v>4.0226197447195772E-4</v>
      </c>
      <c r="CD105" s="509">
        <v>4.0242636602516677E-4</v>
      </c>
      <c r="CE105" s="509">
        <v>4.0286828507614441E-4</v>
      </c>
      <c r="CF105" s="511">
        <v>3.9802904714634021E-4</v>
      </c>
    </row>
    <row r="106" spans="1:84" ht="27" customHeight="1">
      <c r="B106" s="63" t="s">
        <v>647</v>
      </c>
      <c r="D106" s="509">
        <v>0</v>
      </c>
      <c r="E106" s="509">
        <v>0</v>
      </c>
      <c r="F106" s="509">
        <v>0</v>
      </c>
      <c r="G106" s="509">
        <v>0</v>
      </c>
      <c r="H106" s="509">
        <v>0</v>
      </c>
      <c r="I106" s="509">
        <v>0</v>
      </c>
      <c r="J106" s="509">
        <v>0</v>
      </c>
      <c r="K106" s="509">
        <v>0</v>
      </c>
      <c r="L106" s="509">
        <v>0</v>
      </c>
      <c r="M106" s="509">
        <v>0</v>
      </c>
      <c r="N106" s="509">
        <v>0</v>
      </c>
      <c r="O106" s="509">
        <v>0</v>
      </c>
      <c r="P106" s="509">
        <v>0</v>
      </c>
      <c r="Q106" s="509">
        <v>0</v>
      </c>
      <c r="R106" s="509">
        <v>0</v>
      </c>
      <c r="S106" s="509">
        <v>0</v>
      </c>
      <c r="T106" s="509">
        <v>0</v>
      </c>
      <c r="U106" s="509">
        <v>0</v>
      </c>
      <c r="V106" s="509">
        <v>0</v>
      </c>
      <c r="W106" s="509">
        <v>0</v>
      </c>
      <c r="X106" s="509">
        <v>0</v>
      </c>
      <c r="Y106" s="509">
        <v>0</v>
      </c>
      <c r="Z106" s="509">
        <v>0</v>
      </c>
      <c r="AA106" s="509">
        <v>0</v>
      </c>
      <c r="AB106" s="509">
        <v>0</v>
      </c>
      <c r="AC106" s="509">
        <v>0</v>
      </c>
      <c r="AD106" s="509">
        <v>0</v>
      </c>
      <c r="AE106" s="509">
        <v>0</v>
      </c>
      <c r="AF106" s="509">
        <v>0</v>
      </c>
      <c r="AG106" s="509">
        <v>0</v>
      </c>
      <c r="AH106" s="509">
        <v>0</v>
      </c>
      <c r="AI106" s="509">
        <v>0</v>
      </c>
      <c r="AJ106" s="509">
        <v>0</v>
      </c>
      <c r="AK106" s="509">
        <v>0</v>
      </c>
      <c r="AL106" s="509">
        <v>0</v>
      </c>
      <c r="AM106" s="509">
        <v>0</v>
      </c>
      <c r="AN106" s="509">
        <v>0</v>
      </c>
      <c r="AO106" s="509">
        <v>0</v>
      </c>
      <c r="AP106" s="509">
        <v>0</v>
      </c>
      <c r="AQ106" s="509">
        <v>0</v>
      </c>
      <c r="AR106" s="509">
        <v>0</v>
      </c>
      <c r="AS106" s="509">
        <v>0</v>
      </c>
      <c r="AT106" s="509">
        <v>0</v>
      </c>
      <c r="AU106" s="509">
        <v>0</v>
      </c>
      <c r="AV106" s="509">
        <v>0</v>
      </c>
      <c r="AW106" s="509">
        <v>0</v>
      </c>
      <c r="AX106" s="509">
        <v>0</v>
      </c>
      <c r="AY106" s="509">
        <v>0</v>
      </c>
      <c r="AZ106" s="509">
        <v>0</v>
      </c>
      <c r="BA106" s="509">
        <v>0</v>
      </c>
      <c r="BB106" s="509">
        <v>0</v>
      </c>
      <c r="BC106" s="509">
        <v>0</v>
      </c>
      <c r="BD106" s="509">
        <v>53.940910676818099</v>
      </c>
      <c r="BE106" s="509">
        <v>54.967781382805128</v>
      </c>
      <c r="BF106" s="509">
        <v>56.237773337587669</v>
      </c>
      <c r="BG106" s="509">
        <v>58.154717567716411</v>
      </c>
      <c r="BH106" s="509">
        <v>60.065353617233157</v>
      </c>
      <c r="BI106" s="509">
        <v>62.954175267440398</v>
      </c>
      <c r="BJ106" s="509">
        <v>62.257629962161637</v>
      </c>
      <c r="BK106" s="509">
        <v>63.51769153831939</v>
      </c>
      <c r="BL106" s="509">
        <v>60.710794621104903</v>
      </c>
      <c r="BM106" s="509">
        <v>58.860819846147784</v>
      </c>
      <c r="BN106" s="509">
        <v>52.300895685060155</v>
      </c>
      <c r="BO106" s="509">
        <v>46.670821631846628</v>
      </c>
      <c r="BP106" s="509">
        <v>32.084608029716613</v>
      </c>
      <c r="BQ106" s="509">
        <v>12.123379620692322</v>
      </c>
      <c r="BR106" s="509">
        <v>2.4689739421191943</v>
      </c>
      <c r="BS106" s="509">
        <v>1.7239432933645633</v>
      </c>
      <c r="BT106" s="509">
        <v>0.54365284790747759</v>
      </c>
      <c r="BU106" s="509">
        <v>0.31284674500316145</v>
      </c>
      <c r="BV106" s="509">
        <v>0</v>
      </c>
      <c r="BW106" s="509">
        <v>0.1349762632310986</v>
      </c>
      <c r="BX106" s="509">
        <v>0.12277495777540715</v>
      </c>
      <c r="BY106" s="509">
        <v>0</v>
      </c>
      <c r="BZ106" s="509">
        <v>0.29677565996679423</v>
      </c>
      <c r="CA106" s="509">
        <v>5.2761094626621416E-2</v>
      </c>
      <c r="CB106" s="509">
        <v>3.9242068224243816E-2</v>
      </c>
      <c r="CC106" s="509">
        <v>3.9764385322959499E-2</v>
      </c>
      <c r="CD106" s="509">
        <v>3.9780635750493017E-2</v>
      </c>
      <c r="CE106" s="509">
        <v>3.9824320315626716E-2</v>
      </c>
      <c r="CF106" s="511">
        <v>3.9345952152782554E-2</v>
      </c>
    </row>
    <row r="107" spans="1:84" ht="26.25" customHeight="1">
      <c r="B107" s="63" t="s">
        <v>649</v>
      </c>
      <c r="C107" s="421"/>
      <c r="D107" s="509">
        <v>0</v>
      </c>
      <c r="E107" s="509">
        <v>0</v>
      </c>
      <c r="F107" s="509">
        <v>0</v>
      </c>
      <c r="G107" s="509">
        <v>0</v>
      </c>
      <c r="H107" s="509">
        <v>0</v>
      </c>
      <c r="I107" s="509">
        <v>0</v>
      </c>
      <c r="J107" s="509">
        <v>0</v>
      </c>
      <c r="K107" s="509">
        <v>0</v>
      </c>
      <c r="L107" s="509">
        <v>0</v>
      </c>
      <c r="M107" s="509">
        <v>0</v>
      </c>
      <c r="N107" s="509">
        <v>0</v>
      </c>
      <c r="O107" s="509">
        <v>0</v>
      </c>
      <c r="P107" s="509">
        <v>0</v>
      </c>
      <c r="Q107" s="509">
        <v>0</v>
      </c>
      <c r="R107" s="509">
        <v>0</v>
      </c>
      <c r="S107" s="509">
        <v>0</v>
      </c>
      <c r="T107" s="509">
        <v>0</v>
      </c>
      <c r="U107" s="509">
        <v>0</v>
      </c>
      <c r="V107" s="509">
        <v>0</v>
      </c>
      <c r="W107" s="509">
        <v>0</v>
      </c>
      <c r="X107" s="509">
        <v>0</v>
      </c>
      <c r="Y107" s="509">
        <v>0</v>
      </c>
      <c r="Z107" s="509">
        <v>0</v>
      </c>
      <c r="AA107" s="509">
        <v>0</v>
      </c>
      <c r="AB107" s="509">
        <v>0</v>
      </c>
      <c r="AC107" s="509">
        <v>0</v>
      </c>
      <c r="AD107" s="509">
        <v>0</v>
      </c>
      <c r="AE107" s="509">
        <v>0</v>
      </c>
      <c r="AF107" s="509">
        <v>0</v>
      </c>
      <c r="AG107" s="509">
        <v>0</v>
      </c>
      <c r="AH107" s="509">
        <v>0</v>
      </c>
      <c r="AI107" s="509">
        <v>0</v>
      </c>
      <c r="AJ107" s="509">
        <v>0</v>
      </c>
      <c r="AK107" s="509">
        <v>0</v>
      </c>
      <c r="AL107" s="509">
        <v>0</v>
      </c>
      <c r="AM107" s="509">
        <v>0</v>
      </c>
      <c r="AN107" s="509">
        <v>0</v>
      </c>
      <c r="AO107" s="509">
        <v>0</v>
      </c>
      <c r="AP107" s="509">
        <v>0</v>
      </c>
      <c r="AQ107" s="509">
        <v>0</v>
      </c>
      <c r="AR107" s="509">
        <v>0</v>
      </c>
      <c r="AS107" s="509">
        <v>0</v>
      </c>
      <c r="AT107" s="509">
        <v>0</v>
      </c>
      <c r="AU107" s="509">
        <v>0</v>
      </c>
      <c r="AV107" s="509">
        <v>0</v>
      </c>
      <c r="AW107" s="509">
        <v>0</v>
      </c>
      <c r="AX107" s="509">
        <v>0</v>
      </c>
      <c r="AY107" s="509">
        <v>0</v>
      </c>
      <c r="AZ107" s="509">
        <v>0</v>
      </c>
      <c r="BA107" s="509">
        <v>0</v>
      </c>
      <c r="BB107" s="509">
        <v>0</v>
      </c>
      <c r="BC107" s="509">
        <v>0</v>
      </c>
      <c r="BD107" s="509">
        <v>0</v>
      </c>
      <c r="BE107" s="509">
        <v>0</v>
      </c>
      <c r="BF107" s="509">
        <v>0</v>
      </c>
      <c r="BG107" s="509">
        <v>0</v>
      </c>
      <c r="BH107" s="509">
        <v>0</v>
      </c>
      <c r="BI107" s="509">
        <v>0</v>
      </c>
      <c r="BJ107" s="509">
        <v>0</v>
      </c>
      <c r="BK107" s="509">
        <v>0</v>
      </c>
      <c r="BL107" s="509">
        <v>0</v>
      </c>
      <c r="BM107" s="509">
        <v>0</v>
      </c>
      <c r="BN107" s="509">
        <v>0</v>
      </c>
      <c r="BO107" s="509">
        <v>0</v>
      </c>
      <c r="BP107" s="509">
        <v>0</v>
      </c>
      <c r="BQ107" s="509">
        <v>0</v>
      </c>
      <c r="BR107" s="509">
        <v>0</v>
      </c>
      <c r="BS107" s="509">
        <v>0</v>
      </c>
      <c r="BT107" s="509">
        <v>0</v>
      </c>
      <c r="BU107" s="509">
        <v>0</v>
      </c>
      <c r="BV107" s="509">
        <v>0</v>
      </c>
      <c r="BW107" s="509">
        <v>1.2433079677070216E-3</v>
      </c>
      <c r="BX107" s="509">
        <v>1.1790993155699806E-3</v>
      </c>
      <c r="BY107" s="509">
        <v>0</v>
      </c>
      <c r="BZ107" s="509">
        <v>0</v>
      </c>
      <c r="CA107" s="509">
        <v>0</v>
      </c>
      <c r="CB107" s="509">
        <v>0</v>
      </c>
      <c r="CC107" s="509">
        <v>0</v>
      </c>
      <c r="CD107" s="509">
        <v>0</v>
      </c>
      <c r="CE107" s="509">
        <v>0</v>
      </c>
      <c r="CF107" s="511">
        <v>0</v>
      </c>
    </row>
    <row r="108" spans="1:84" ht="24" customHeight="1">
      <c r="A108" s="421"/>
      <c r="B108" s="63" t="s">
        <v>642</v>
      </c>
      <c r="C108" s="421"/>
      <c r="D108" s="509">
        <v>0</v>
      </c>
      <c r="E108" s="509">
        <v>0</v>
      </c>
      <c r="F108" s="509">
        <v>0</v>
      </c>
      <c r="G108" s="509">
        <v>0</v>
      </c>
      <c r="H108" s="509">
        <v>0</v>
      </c>
      <c r="I108" s="509">
        <v>0</v>
      </c>
      <c r="J108" s="509">
        <v>0</v>
      </c>
      <c r="K108" s="509">
        <v>0</v>
      </c>
      <c r="L108" s="509">
        <v>0</v>
      </c>
      <c r="M108" s="509">
        <v>0</v>
      </c>
      <c r="N108" s="509">
        <v>0</v>
      </c>
      <c r="O108" s="509">
        <v>0</v>
      </c>
      <c r="P108" s="509">
        <v>0</v>
      </c>
      <c r="Q108" s="509">
        <v>0</v>
      </c>
      <c r="R108" s="509">
        <v>0</v>
      </c>
      <c r="S108" s="509">
        <v>0</v>
      </c>
      <c r="T108" s="509">
        <v>0</v>
      </c>
      <c r="U108" s="509">
        <v>0</v>
      </c>
      <c r="V108" s="509">
        <v>0</v>
      </c>
      <c r="W108" s="509">
        <v>0</v>
      </c>
      <c r="X108" s="509">
        <v>0</v>
      </c>
      <c r="Y108" s="509">
        <v>0</v>
      </c>
      <c r="Z108" s="509">
        <v>0</v>
      </c>
      <c r="AA108" s="509">
        <v>0</v>
      </c>
      <c r="AB108" s="509">
        <v>0</v>
      </c>
      <c r="AC108" s="509">
        <v>0</v>
      </c>
      <c r="AD108" s="509">
        <v>0</v>
      </c>
      <c r="AE108" s="509">
        <v>0</v>
      </c>
      <c r="AF108" s="509">
        <v>0</v>
      </c>
      <c r="AG108" s="509">
        <v>0</v>
      </c>
      <c r="AH108" s="509">
        <v>0</v>
      </c>
      <c r="AI108" s="509">
        <v>0</v>
      </c>
      <c r="AJ108" s="509">
        <v>0</v>
      </c>
      <c r="AK108" s="509">
        <v>0</v>
      </c>
      <c r="AL108" s="509">
        <v>0</v>
      </c>
      <c r="AM108" s="509">
        <v>0</v>
      </c>
      <c r="AN108" s="509">
        <v>0</v>
      </c>
      <c r="AO108" s="509">
        <v>0</v>
      </c>
      <c r="AP108" s="509">
        <v>0</v>
      </c>
      <c r="AQ108" s="509">
        <v>0</v>
      </c>
      <c r="AR108" s="509">
        <v>0</v>
      </c>
      <c r="AS108" s="509">
        <v>0</v>
      </c>
      <c r="AT108" s="509">
        <v>0</v>
      </c>
      <c r="AU108" s="509">
        <v>0</v>
      </c>
      <c r="AV108" s="509">
        <v>0</v>
      </c>
      <c r="AW108" s="509">
        <v>0</v>
      </c>
      <c r="AX108" s="509">
        <v>0</v>
      </c>
      <c r="AY108" s="509">
        <v>0</v>
      </c>
      <c r="AZ108" s="509">
        <v>0</v>
      </c>
      <c r="BA108" s="509">
        <v>0</v>
      </c>
      <c r="BB108" s="509">
        <v>0</v>
      </c>
      <c r="BC108" s="509">
        <v>0</v>
      </c>
      <c r="BD108" s="509">
        <v>0</v>
      </c>
      <c r="BE108" s="509">
        <v>0</v>
      </c>
      <c r="BF108" s="509">
        <v>0</v>
      </c>
      <c r="BG108" s="509">
        <v>0</v>
      </c>
      <c r="BH108" s="509">
        <v>0</v>
      </c>
      <c r="BI108" s="509">
        <v>0</v>
      </c>
      <c r="BJ108" s="509">
        <v>0</v>
      </c>
      <c r="BK108" s="509">
        <v>0</v>
      </c>
      <c r="BL108" s="509">
        <v>3.4651611995411689E-2</v>
      </c>
      <c r="BM108" s="509">
        <v>0.69258317940771397</v>
      </c>
      <c r="BN108" s="509">
        <v>1.5130256451468402</v>
      </c>
      <c r="BO108" s="509">
        <v>3.558937892027112</v>
      </c>
      <c r="BP108" s="509">
        <v>13.839873786444794</v>
      </c>
      <c r="BQ108" s="509">
        <v>28.561560587705824</v>
      </c>
      <c r="BR108" s="509">
        <v>31.072176788980588</v>
      </c>
      <c r="BS108" s="509">
        <v>33.715063799994439</v>
      </c>
      <c r="BT108" s="509">
        <v>34.256237506606027</v>
      </c>
      <c r="BU108" s="509">
        <v>34.916184978637844</v>
      </c>
      <c r="BV108" s="509">
        <v>33.626878772172383</v>
      </c>
      <c r="BW108" s="509">
        <v>30.138199933950023</v>
      </c>
      <c r="BX108" s="509">
        <v>27.708121563187461</v>
      </c>
      <c r="BY108" s="509">
        <v>26.393637282418386</v>
      </c>
      <c r="BZ108" s="509">
        <v>23.57102526162387</v>
      </c>
      <c r="CA108" s="509">
        <v>23.427541049178412</v>
      </c>
      <c r="CB108" s="509">
        <v>23.686428055325177</v>
      </c>
      <c r="CC108" s="509">
        <v>22.084023731239299</v>
      </c>
      <c r="CD108" s="509">
        <v>20.132775018970271</v>
      </c>
      <c r="CE108" s="509">
        <v>19.04770963391864</v>
      </c>
      <c r="CF108" s="511">
        <v>16.230581159620531</v>
      </c>
    </row>
    <row r="109" spans="1:84" s="435" customFormat="1" ht="15.95" thickBot="1">
      <c r="B109" s="188" t="s">
        <v>662</v>
      </c>
      <c r="C109" s="529"/>
      <c r="D109" s="530">
        <v>0</v>
      </c>
      <c r="E109" s="530">
        <v>0</v>
      </c>
      <c r="F109" s="530">
        <v>0</v>
      </c>
      <c r="G109" s="530">
        <v>0</v>
      </c>
      <c r="H109" s="530">
        <v>0</v>
      </c>
      <c r="I109" s="530">
        <v>0</v>
      </c>
      <c r="J109" s="530">
        <v>0</v>
      </c>
      <c r="K109" s="530">
        <v>0</v>
      </c>
      <c r="L109" s="530">
        <v>0</v>
      </c>
      <c r="M109" s="530">
        <v>0</v>
      </c>
      <c r="N109" s="530">
        <v>0</v>
      </c>
      <c r="O109" s="530">
        <v>0</v>
      </c>
      <c r="P109" s="530">
        <v>0</v>
      </c>
      <c r="Q109" s="530">
        <v>0</v>
      </c>
      <c r="R109" s="530">
        <v>0</v>
      </c>
      <c r="S109" s="530">
        <v>0</v>
      </c>
      <c r="T109" s="530">
        <v>0</v>
      </c>
      <c r="U109" s="530">
        <v>0</v>
      </c>
      <c r="V109" s="530">
        <v>0</v>
      </c>
      <c r="W109" s="530">
        <v>0</v>
      </c>
      <c r="X109" s="530">
        <v>0</v>
      </c>
      <c r="Y109" s="530">
        <v>0</v>
      </c>
      <c r="Z109" s="530">
        <v>0</v>
      </c>
      <c r="AA109" s="530">
        <v>0</v>
      </c>
      <c r="AB109" s="530">
        <v>0</v>
      </c>
      <c r="AC109" s="530">
        <v>0</v>
      </c>
      <c r="AD109" s="530">
        <v>0</v>
      </c>
      <c r="AE109" s="530">
        <v>0</v>
      </c>
      <c r="AF109" s="530">
        <v>0</v>
      </c>
      <c r="AG109" s="530">
        <v>0</v>
      </c>
      <c r="AH109" s="530">
        <v>0</v>
      </c>
      <c r="AI109" s="530">
        <v>0</v>
      </c>
      <c r="AJ109" s="530">
        <v>0</v>
      </c>
      <c r="AK109" s="530">
        <v>0</v>
      </c>
      <c r="AL109" s="530">
        <v>0</v>
      </c>
      <c r="AM109" s="530">
        <v>0</v>
      </c>
      <c r="AN109" s="530">
        <v>0</v>
      </c>
      <c r="AO109" s="530">
        <v>0</v>
      </c>
      <c r="AP109" s="530">
        <v>0</v>
      </c>
      <c r="AQ109" s="530">
        <v>0</v>
      </c>
      <c r="AR109" s="530">
        <v>0</v>
      </c>
      <c r="AS109" s="530">
        <v>0</v>
      </c>
      <c r="AT109" s="530">
        <v>0</v>
      </c>
      <c r="AU109" s="530">
        <v>0</v>
      </c>
      <c r="AV109" s="530">
        <v>0</v>
      </c>
      <c r="AW109" s="530">
        <v>0</v>
      </c>
      <c r="AX109" s="530">
        <v>0</v>
      </c>
      <c r="AY109" s="530">
        <v>0</v>
      </c>
      <c r="AZ109" s="530">
        <v>1.2270875904070404</v>
      </c>
      <c r="BA109" s="530">
        <v>1.089332698262538</v>
      </c>
      <c r="BB109" s="530">
        <v>1.4224082071320701</v>
      </c>
      <c r="BC109" s="530">
        <v>1.4720858344975223</v>
      </c>
      <c r="BD109" s="530">
        <v>4.1303808011563028</v>
      </c>
      <c r="BE109" s="530">
        <v>3.6960155823651699</v>
      </c>
      <c r="BF109" s="530">
        <v>2.8252340506832412</v>
      </c>
      <c r="BG109" s="530">
        <v>2.61199891397635</v>
      </c>
      <c r="BH109" s="530">
        <v>2.6429448136507934</v>
      </c>
      <c r="BI109" s="530">
        <v>2.6460154998306664</v>
      </c>
      <c r="BJ109" s="530">
        <v>2.8415495348504134</v>
      </c>
      <c r="BK109" s="530">
        <v>2.8128232091901637</v>
      </c>
      <c r="BL109" s="530">
        <v>2.7887512324689339</v>
      </c>
      <c r="BM109" s="530">
        <v>2.7437708801554606</v>
      </c>
      <c r="BN109" s="530">
        <v>2.5361042028156437</v>
      </c>
      <c r="BO109" s="530">
        <v>2.5421391189370661</v>
      </c>
      <c r="BP109" s="530">
        <v>2.5268362195558791</v>
      </c>
      <c r="BQ109" s="530">
        <v>1.82822699954946</v>
      </c>
      <c r="BR109" s="530">
        <v>0.63805556194206892</v>
      </c>
      <c r="BS109" s="530">
        <v>0.43571293489782376</v>
      </c>
      <c r="BT109" s="530">
        <v>0.39556309655890753</v>
      </c>
      <c r="BU109" s="530">
        <v>0.19878999374912176</v>
      </c>
      <c r="BV109" s="530">
        <v>0.15817305917246668</v>
      </c>
      <c r="BW109" s="530">
        <v>0.14156749898111054</v>
      </c>
      <c r="BX109" s="530">
        <v>0.10867317368344145</v>
      </c>
      <c r="BY109" s="530">
        <v>9.4864274342774474E-2</v>
      </c>
      <c r="BZ109" s="530">
        <v>8.3222552246221479E-2</v>
      </c>
      <c r="CA109" s="530">
        <v>7.6121746372767543E-2</v>
      </c>
      <c r="CB109" s="530">
        <v>6.7873931921609842E-2</v>
      </c>
      <c r="CC109" s="530">
        <v>5.9072346640551145E-2</v>
      </c>
      <c r="CD109" s="530">
        <v>4.9023689317222119E-2</v>
      </c>
      <c r="CE109" s="530">
        <v>3.8868668722637167E-2</v>
      </c>
      <c r="CF109" s="531">
        <v>2.8653319910520825E-2</v>
      </c>
    </row>
    <row r="110" spans="1:84" ht="30.95">
      <c r="A110" s="470"/>
      <c r="B110" s="471" t="s">
        <v>664</v>
      </c>
      <c r="C110" s="472"/>
      <c r="D110" s="473" t="s">
        <v>543</v>
      </c>
      <c r="E110" s="473" t="s">
        <v>544</v>
      </c>
      <c r="F110" s="473" t="s">
        <v>545</v>
      </c>
      <c r="G110" s="473" t="s">
        <v>546</v>
      </c>
      <c r="H110" s="473" t="s">
        <v>547</v>
      </c>
      <c r="I110" s="473" t="s">
        <v>548</v>
      </c>
      <c r="J110" s="473" t="s">
        <v>549</v>
      </c>
      <c r="K110" s="473" t="s">
        <v>550</v>
      </c>
      <c r="L110" s="473" t="s">
        <v>551</v>
      </c>
      <c r="M110" s="473" t="s">
        <v>552</v>
      </c>
      <c r="N110" s="473" t="s">
        <v>553</v>
      </c>
      <c r="O110" s="473" t="s">
        <v>554</v>
      </c>
      <c r="P110" s="473" t="s">
        <v>555</v>
      </c>
      <c r="Q110" s="473" t="s">
        <v>556</v>
      </c>
      <c r="R110" s="473" t="s">
        <v>557</v>
      </c>
      <c r="S110" s="473" t="s">
        <v>558</v>
      </c>
      <c r="T110" s="473" t="s">
        <v>559</v>
      </c>
      <c r="U110" s="473" t="s">
        <v>560</v>
      </c>
      <c r="V110" s="473" t="s">
        <v>561</v>
      </c>
      <c r="W110" s="473" t="s">
        <v>562</v>
      </c>
      <c r="X110" s="473" t="s">
        <v>563</v>
      </c>
      <c r="Y110" s="473" t="s">
        <v>564</v>
      </c>
      <c r="Z110" s="473" t="s">
        <v>565</v>
      </c>
      <c r="AA110" s="473" t="s">
        <v>566</v>
      </c>
      <c r="AB110" s="473" t="s">
        <v>567</v>
      </c>
      <c r="AC110" s="473" t="s">
        <v>568</v>
      </c>
      <c r="AD110" s="473" t="s">
        <v>569</v>
      </c>
      <c r="AE110" s="473" t="s">
        <v>570</v>
      </c>
      <c r="AF110" s="473" t="s">
        <v>571</v>
      </c>
      <c r="AG110" s="473" t="s">
        <v>572</v>
      </c>
      <c r="AH110" s="473" t="s">
        <v>573</v>
      </c>
      <c r="AI110" s="473" t="s">
        <v>574</v>
      </c>
      <c r="AJ110" s="473" t="s">
        <v>575</v>
      </c>
      <c r="AK110" s="473" t="s">
        <v>576</v>
      </c>
      <c r="AL110" s="473" t="s">
        <v>577</v>
      </c>
      <c r="AM110" s="473" t="s">
        <v>578</v>
      </c>
      <c r="AN110" s="473" t="s">
        <v>579</v>
      </c>
      <c r="AO110" s="473" t="s">
        <v>580</v>
      </c>
      <c r="AP110" s="473" t="s">
        <v>581</v>
      </c>
      <c r="AQ110" s="473" t="s">
        <v>582</v>
      </c>
      <c r="AR110" s="473" t="s">
        <v>583</v>
      </c>
      <c r="AS110" s="473" t="s">
        <v>584</v>
      </c>
      <c r="AT110" s="473" t="s">
        <v>585</v>
      </c>
      <c r="AU110" s="473" t="s">
        <v>586</v>
      </c>
      <c r="AV110" s="473" t="s">
        <v>587</v>
      </c>
      <c r="AW110" s="473" t="s">
        <v>588</v>
      </c>
      <c r="AX110" s="473" t="s">
        <v>589</v>
      </c>
      <c r="AY110" s="473" t="s">
        <v>590</v>
      </c>
      <c r="AZ110" s="473" t="s">
        <v>591</v>
      </c>
      <c r="BA110" s="473" t="s">
        <v>592</v>
      </c>
      <c r="BB110" s="473" t="s">
        <v>593</v>
      </c>
      <c r="BC110" s="473" t="s">
        <v>594</v>
      </c>
      <c r="BD110" s="473" t="s">
        <v>595</v>
      </c>
      <c r="BE110" s="473" t="s">
        <v>596</v>
      </c>
      <c r="BF110" s="473" t="s">
        <v>597</v>
      </c>
      <c r="BG110" s="473" t="s">
        <v>598</v>
      </c>
      <c r="BH110" s="473" t="s">
        <v>599</v>
      </c>
      <c r="BI110" s="473" t="s">
        <v>600</v>
      </c>
      <c r="BJ110" s="473" t="s">
        <v>601</v>
      </c>
      <c r="BK110" s="473" t="s">
        <v>602</v>
      </c>
      <c r="BL110" s="473" t="s">
        <v>603</v>
      </c>
      <c r="BM110" s="473" t="s">
        <v>604</v>
      </c>
      <c r="BN110" s="473" t="s">
        <v>605</v>
      </c>
      <c r="BO110" s="473" t="s">
        <v>606</v>
      </c>
      <c r="BP110" s="473" t="s">
        <v>607</v>
      </c>
      <c r="BQ110" s="473" t="s">
        <v>608</v>
      </c>
      <c r="BR110" s="473" t="s">
        <v>609</v>
      </c>
      <c r="BS110" s="473" t="s">
        <v>610</v>
      </c>
      <c r="BT110" s="473" t="s">
        <v>611</v>
      </c>
      <c r="BU110" s="473" t="s">
        <v>612</v>
      </c>
      <c r="BV110" s="473" t="s">
        <v>613</v>
      </c>
      <c r="BW110" s="473" t="s">
        <v>614</v>
      </c>
      <c r="BX110" s="473" t="s">
        <v>615</v>
      </c>
      <c r="BY110" s="473" t="s">
        <v>616</v>
      </c>
      <c r="BZ110" s="473" t="s">
        <v>617</v>
      </c>
      <c r="CA110" s="473" t="s">
        <v>618</v>
      </c>
      <c r="CB110" s="473" t="s">
        <v>619</v>
      </c>
      <c r="CC110" s="473" t="s">
        <v>620</v>
      </c>
      <c r="CD110" s="473" t="s">
        <v>621</v>
      </c>
      <c r="CE110" s="473" t="s">
        <v>622</v>
      </c>
      <c r="CF110" s="474" t="s">
        <v>623</v>
      </c>
    </row>
    <row r="111" spans="1:84" s="245" customFormat="1" ht="27" customHeight="1">
      <c r="A111" s="460"/>
      <c r="B111" s="56" t="s">
        <v>641</v>
      </c>
      <c r="C111" s="109"/>
      <c r="D111" s="514">
        <v>0</v>
      </c>
      <c r="E111" s="514">
        <v>0</v>
      </c>
      <c r="F111" s="514">
        <v>0</v>
      </c>
      <c r="G111" s="514">
        <v>0</v>
      </c>
      <c r="H111" s="514">
        <v>0</v>
      </c>
      <c r="I111" s="514">
        <v>0</v>
      </c>
      <c r="J111" s="514">
        <v>0</v>
      </c>
      <c r="K111" s="514">
        <v>0</v>
      </c>
      <c r="L111" s="514">
        <v>0</v>
      </c>
      <c r="M111" s="514">
        <v>0</v>
      </c>
      <c r="N111" s="514">
        <v>0</v>
      </c>
      <c r="O111" s="514">
        <v>0</v>
      </c>
      <c r="P111" s="514">
        <v>0</v>
      </c>
      <c r="Q111" s="514">
        <v>0</v>
      </c>
      <c r="R111" s="514">
        <v>0</v>
      </c>
      <c r="S111" s="514">
        <v>0</v>
      </c>
      <c r="T111" s="514">
        <v>0</v>
      </c>
      <c r="U111" s="514">
        <v>0</v>
      </c>
      <c r="V111" s="514">
        <v>0</v>
      </c>
      <c r="W111" s="514">
        <v>0</v>
      </c>
      <c r="X111" s="514">
        <v>0</v>
      </c>
      <c r="Y111" s="514">
        <v>0</v>
      </c>
      <c r="Z111" s="514">
        <v>0</v>
      </c>
      <c r="AA111" s="514">
        <v>0</v>
      </c>
      <c r="AB111" s="514">
        <v>0</v>
      </c>
      <c r="AC111" s="514">
        <v>0</v>
      </c>
      <c r="AD111" s="514">
        <v>0</v>
      </c>
      <c r="AE111" s="514">
        <v>0</v>
      </c>
      <c r="AF111" s="514">
        <v>103</v>
      </c>
      <c r="AG111" s="514">
        <v>107</v>
      </c>
      <c r="AH111" s="514">
        <v>1253</v>
      </c>
      <c r="AI111" s="514">
        <v>1271</v>
      </c>
      <c r="AJ111" s="514">
        <v>1270</v>
      </c>
      <c r="AK111" s="514">
        <v>1340</v>
      </c>
      <c r="AL111" s="514">
        <v>1386</v>
      </c>
      <c r="AM111" s="514">
        <v>1331</v>
      </c>
      <c r="AN111" s="514">
        <v>1338</v>
      </c>
      <c r="AO111" s="514">
        <v>1408</v>
      </c>
      <c r="AP111" s="514">
        <v>1446</v>
      </c>
      <c r="AQ111" s="514">
        <v>1531</v>
      </c>
      <c r="AR111" s="514">
        <v>1661</v>
      </c>
      <c r="AS111" s="514">
        <v>1798</v>
      </c>
      <c r="AT111" s="514">
        <v>1959</v>
      </c>
      <c r="AU111" s="514">
        <v>2172</v>
      </c>
      <c r="AV111" s="514">
        <v>2409</v>
      </c>
      <c r="AW111" s="514">
        <v>2594</v>
      </c>
      <c r="AX111" s="514">
        <v>2766</v>
      </c>
      <c r="AY111" s="514">
        <v>2847</v>
      </c>
      <c r="AZ111" s="514">
        <v>2819</v>
      </c>
      <c r="BA111" s="514">
        <v>2813</v>
      </c>
      <c r="BB111" s="514">
        <v>2749</v>
      </c>
      <c r="BC111" s="514">
        <v>2731</v>
      </c>
      <c r="BD111" s="514">
        <v>2767</v>
      </c>
      <c r="BE111" s="514">
        <v>2796</v>
      </c>
      <c r="BF111" s="514">
        <v>2814</v>
      </c>
      <c r="BG111" s="514">
        <v>2819</v>
      </c>
      <c r="BH111" s="514">
        <v>2812</v>
      </c>
      <c r="BI111" s="514">
        <v>2763</v>
      </c>
      <c r="BJ111" s="514">
        <v>2719</v>
      </c>
      <c r="BK111" s="514">
        <v>2678</v>
      </c>
      <c r="BL111" s="514">
        <v>2719</v>
      </c>
      <c r="BM111" s="514">
        <v>2662</v>
      </c>
      <c r="BN111" s="514">
        <v>2636</v>
      </c>
      <c r="BO111" s="514">
        <v>2609</v>
      </c>
      <c r="BP111" s="514">
        <v>2540</v>
      </c>
      <c r="BQ111" s="514">
        <v>2476</v>
      </c>
      <c r="BR111" s="514">
        <v>2531</v>
      </c>
      <c r="BS111" s="514">
        <v>2543</v>
      </c>
      <c r="BT111" s="514">
        <v>2491</v>
      </c>
      <c r="BU111" s="514">
        <v>2400</v>
      </c>
      <c r="BV111" s="514">
        <v>2227</v>
      </c>
      <c r="BW111" s="514">
        <v>2593</v>
      </c>
      <c r="BX111" s="514">
        <v>2744</v>
      </c>
      <c r="BY111" s="514">
        <v>2984</v>
      </c>
      <c r="BZ111" s="514">
        <v>3180</v>
      </c>
      <c r="CA111" s="514">
        <v>3349</v>
      </c>
      <c r="CB111" s="514">
        <v>3531</v>
      </c>
      <c r="CC111" s="514">
        <v>3699</v>
      </c>
      <c r="CD111" s="514">
        <v>3841</v>
      </c>
      <c r="CE111" s="514">
        <v>3945</v>
      </c>
      <c r="CF111" s="515">
        <v>4052</v>
      </c>
    </row>
    <row r="112" spans="1:84" ht="25.5" customHeight="1">
      <c r="A112" s="476"/>
      <c r="B112" s="508" t="s">
        <v>458</v>
      </c>
      <c r="D112" s="509">
        <v>0</v>
      </c>
      <c r="E112" s="509">
        <v>0</v>
      </c>
      <c r="F112" s="509">
        <v>0</v>
      </c>
      <c r="G112" s="509">
        <v>0</v>
      </c>
      <c r="H112" s="509">
        <v>0</v>
      </c>
      <c r="I112" s="509">
        <v>0</v>
      </c>
      <c r="J112" s="509">
        <v>0</v>
      </c>
      <c r="K112" s="509">
        <v>0</v>
      </c>
      <c r="L112" s="509">
        <v>0</v>
      </c>
      <c r="M112" s="509">
        <v>0</v>
      </c>
      <c r="N112" s="509">
        <v>0</v>
      </c>
      <c r="O112" s="509">
        <v>0</v>
      </c>
      <c r="P112" s="509">
        <v>0</v>
      </c>
      <c r="Q112" s="509">
        <v>0</v>
      </c>
      <c r="R112" s="509">
        <v>0</v>
      </c>
      <c r="S112" s="509">
        <v>0</v>
      </c>
      <c r="T112" s="509">
        <v>0</v>
      </c>
      <c r="U112" s="509">
        <v>0</v>
      </c>
      <c r="V112" s="509">
        <v>0</v>
      </c>
      <c r="W112" s="509">
        <v>0</v>
      </c>
      <c r="X112" s="509">
        <v>0</v>
      </c>
      <c r="Y112" s="509">
        <v>0</v>
      </c>
      <c r="Z112" s="509">
        <v>0</v>
      </c>
      <c r="AA112" s="509">
        <v>0</v>
      </c>
      <c r="AB112" s="509">
        <v>0</v>
      </c>
      <c r="AC112" s="509">
        <v>0</v>
      </c>
      <c r="AD112" s="509">
        <v>0</v>
      </c>
      <c r="AE112" s="509">
        <v>0</v>
      </c>
      <c r="AF112" s="509">
        <v>100</v>
      </c>
      <c r="AG112" s="509">
        <v>103</v>
      </c>
      <c r="AH112" s="509">
        <v>1204</v>
      </c>
      <c r="AI112" s="509">
        <v>1210</v>
      </c>
      <c r="AJ112" s="509">
        <v>1201</v>
      </c>
      <c r="AK112" s="509">
        <v>1265</v>
      </c>
      <c r="AL112" s="509">
        <v>1306</v>
      </c>
      <c r="AM112" s="509">
        <v>1244</v>
      </c>
      <c r="AN112" s="509">
        <v>1234</v>
      </c>
      <c r="AO112" s="509">
        <v>1285</v>
      </c>
      <c r="AP112" s="509">
        <v>1300</v>
      </c>
      <c r="AQ112" s="509">
        <v>1358</v>
      </c>
      <c r="AR112" s="509">
        <v>1460</v>
      </c>
      <c r="AS112" s="509">
        <v>1564</v>
      </c>
      <c r="AT112" s="509">
        <v>1691</v>
      </c>
      <c r="AU112" s="509">
        <v>1874</v>
      </c>
      <c r="AV112" s="509">
        <v>2085</v>
      </c>
      <c r="AW112" s="509">
        <v>2248</v>
      </c>
      <c r="AX112" s="509">
        <v>2411</v>
      </c>
      <c r="AY112" s="509">
        <v>2526</v>
      </c>
      <c r="AZ112" s="509">
        <v>2568</v>
      </c>
      <c r="BA112" s="509">
        <v>2624</v>
      </c>
      <c r="BB112" s="509">
        <v>2626</v>
      </c>
      <c r="BC112" s="509">
        <v>2664</v>
      </c>
      <c r="BD112" s="509">
        <v>2720</v>
      </c>
      <c r="BE112" s="509">
        <v>2753</v>
      </c>
      <c r="BF112" s="509">
        <v>2773</v>
      </c>
      <c r="BG112" s="509">
        <v>2778</v>
      </c>
      <c r="BH112" s="509">
        <v>2770</v>
      </c>
      <c r="BI112" s="509">
        <v>2721</v>
      </c>
      <c r="BJ112" s="509">
        <v>2677</v>
      </c>
      <c r="BK112" s="509">
        <v>2636</v>
      </c>
      <c r="BL112" s="509">
        <v>2678</v>
      </c>
      <c r="BM112" s="509">
        <v>2621</v>
      </c>
      <c r="BN112" s="509">
        <v>2597</v>
      </c>
      <c r="BO112" s="509">
        <v>2572</v>
      </c>
      <c r="BP112" s="509">
        <v>2506</v>
      </c>
      <c r="BQ112" s="509">
        <v>2445</v>
      </c>
      <c r="BR112" s="509">
        <v>2502</v>
      </c>
      <c r="BS112" s="509">
        <v>2505</v>
      </c>
      <c r="BT112" s="509">
        <v>2457</v>
      </c>
      <c r="BU112" s="509">
        <v>2370</v>
      </c>
      <c r="BV112" s="509">
        <v>2200</v>
      </c>
      <c r="BW112" s="509">
        <v>2574</v>
      </c>
      <c r="BX112" s="509">
        <v>2729</v>
      </c>
      <c r="BY112" s="509">
        <v>2971</v>
      </c>
      <c r="BZ112" s="509">
        <v>3168</v>
      </c>
      <c r="CA112" s="509">
        <v>3339</v>
      </c>
      <c r="CB112" s="509">
        <v>3522</v>
      </c>
      <c r="CC112" s="509">
        <v>3692</v>
      </c>
      <c r="CD112" s="509">
        <v>3835</v>
      </c>
      <c r="CE112" s="509">
        <v>3940</v>
      </c>
      <c r="CF112" s="511">
        <v>4048</v>
      </c>
    </row>
    <row r="113" spans="1:96">
      <c r="A113" s="476"/>
      <c r="B113" s="508" t="s">
        <v>457</v>
      </c>
      <c r="D113" s="535" t="s">
        <v>521</v>
      </c>
      <c r="E113" s="535" t="s">
        <v>521</v>
      </c>
      <c r="F113" s="535" t="s">
        <v>521</v>
      </c>
      <c r="G113" s="535" t="s">
        <v>521</v>
      </c>
      <c r="H113" s="535" t="s">
        <v>521</v>
      </c>
      <c r="I113" s="535" t="s">
        <v>521</v>
      </c>
      <c r="J113" s="535" t="s">
        <v>521</v>
      </c>
      <c r="K113" s="535" t="s">
        <v>521</v>
      </c>
      <c r="L113" s="535" t="s">
        <v>521</v>
      </c>
      <c r="M113" s="535" t="s">
        <v>521</v>
      </c>
      <c r="N113" s="535" t="s">
        <v>521</v>
      </c>
      <c r="O113" s="535" t="s">
        <v>521</v>
      </c>
      <c r="P113" s="535" t="s">
        <v>521</v>
      </c>
      <c r="Q113" s="535" t="s">
        <v>521</v>
      </c>
      <c r="R113" s="535" t="s">
        <v>521</v>
      </c>
      <c r="S113" s="535" t="s">
        <v>521</v>
      </c>
      <c r="T113" s="535" t="s">
        <v>521</v>
      </c>
      <c r="U113" s="535" t="s">
        <v>521</v>
      </c>
      <c r="V113" s="535" t="s">
        <v>521</v>
      </c>
      <c r="W113" s="535" t="s">
        <v>521</v>
      </c>
      <c r="X113" s="535" t="s">
        <v>521</v>
      </c>
      <c r="Y113" s="535" t="s">
        <v>521</v>
      </c>
      <c r="Z113" s="535" t="s">
        <v>521</v>
      </c>
      <c r="AA113" s="535" t="s">
        <v>521</v>
      </c>
      <c r="AB113" s="535" t="s">
        <v>521</v>
      </c>
      <c r="AC113" s="535" t="s">
        <v>521</v>
      </c>
      <c r="AD113" s="535" t="s">
        <v>521</v>
      </c>
      <c r="AE113" s="535" t="s">
        <v>521</v>
      </c>
      <c r="AF113" s="535" t="s">
        <v>521</v>
      </c>
      <c r="AG113" s="535" t="s">
        <v>521</v>
      </c>
      <c r="AH113" s="509">
        <v>49</v>
      </c>
      <c r="AI113" s="509">
        <v>61</v>
      </c>
      <c r="AJ113" s="509">
        <v>68</v>
      </c>
      <c r="AK113" s="509">
        <v>75</v>
      </c>
      <c r="AL113" s="509">
        <v>80</v>
      </c>
      <c r="AM113" s="509">
        <v>88</v>
      </c>
      <c r="AN113" s="509">
        <v>104</v>
      </c>
      <c r="AO113" s="509">
        <v>123</v>
      </c>
      <c r="AP113" s="509">
        <v>146</v>
      </c>
      <c r="AQ113" s="509">
        <v>173</v>
      </c>
      <c r="AR113" s="509">
        <v>201</v>
      </c>
      <c r="AS113" s="509">
        <v>234</v>
      </c>
      <c r="AT113" s="509">
        <v>269</v>
      </c>
      <c r="AU113" s="509">
        <v>298</v>
      </c>
      <c r="AV113" s="509">
        <v>323</v>
      </c>
      <c r="AW113" s="509">
        <v>346</v>
      </c>
      <c r="AX113" s="509">
        <v>354</v>
      </c>
      <c r="AY113" s="509">
        <v>322</v>
      </c>
      <c r="AZ113" s="509">
        <v>250</v>
      </c>
      <c r="BA113" s="509">
        <v>189</v>
      </c>
      <c r="BB113" s="509">
        <v>123</v>
      </c>
      <c r="BC113" s="509">
        <v>67</v>
      </c>
      <c r="BD113" s="509">
        <v>47</v>
      </c>
      <c r="BE113" s="509">
        <v>43</v>
      </c>
      <c r="BF113" s="509">
        <v>41</v>
      </c>
      <c r="BG113" s="509">
        <v>41</v>
      </c>
      <c r="BH113" s="509">
        <v>42</v>
      </c>
      <c r="BI113" s="509">
        <v>42</v>
      </c>
      <c r="BJ113" s="509">
        <v>42</v>
      </c>
      <c r="BK113" s="509">
        <v>42</v>
      </c>
      <c r="BL113" s="509">
        <v>41</v>
      </c>
      <c r="BM113" s="509">
        <v>40</v>
      </c>
      <c r="BN113" s="509">
        <v>39</v>
      </c>
      <c r="BO113" s="509">
        <v>36</v>
      </c>
      <c r="BP113" s="509">
        <v>34</v>
      </c>
      <c r="BQ113" s="509">
        <v>31</v>
      </c>
      <c r="BR113" s="509">
        <v>29</v>
      </c>
      <c r="BS113" s="509">
        <v>38</v>
      </c>
      <c r="BT113" s="509">
        <v>34</v>
      </c>
      <c r="BU113" s="509">
        <v>30</v>
      </c>
      <c r="BV113" s="509">
        <v>27</v>
      </c>
      <c r="BW113" s="509">
        <v>18</v>
      </c>
      <c r="BX113" s="509">
        <v>15</v>
      </c>
      <c r="BY113" s="509">
        <v>13</v>
      </c>
      <c r="BZ113" s="509">
        <v>12</v>
      </c>
      <c r="CA113" s="509">
        <v>10</v>
      </c>
      <c r="CB113" s="509">
        <v>9</v>
      </c>
      <c r="CC113" s="509">
        <v>8</v>
      </c>
      <c r="CD113" s="509">
        <v>6</v>
      </c>
      <c r="CE113" s="509">
        <v>5</v>
      </c>
      <c r="CF113" s="511">
        <v>4</v>
      </c>
      <c r="CH113" s="536"/>
      <c r="CI113" s="536"/>
      <c r="CJ113" s="536"/>
      <c r="CK113" s="536"/>
      <c r="CL113" s="536"/>
      <c r="CM113" s="536"/>
      <c r="CN113" s="536"/>
      <c r="CO113" s="536"/>
      <c r="CP113" s="536"/>
      <c r="CQ113" s="536"/>
      <c r="CR113" s="536"/>
    </row>
    <row r="114" spans="1:96" s="245" customFormat="1">
      <c r="A114" s="476"/>
      <c r="B114" s="513"/>
      <c r="C114" s="464"/>
      <c r="D114" s="537"/>
      <c r="E114" s="537"/>
      <c r="F114" s="537"/>
      <c r="G114" s="537"/>
      <c r="H114" s="537"/>
      <c r="I114" s="537"/>
      <c r="J114" s="537"/>
      <c r="K114" s="537"/>
      <c r="L114" s="537"/>
      <c r="M114" s="537"/>
      <c r="N114" s="537"/>
      <c r="O114" s="537"/>
      <c r="P114" s="537"/>
      <c r="Q114" s="537"/>
      <c r="R114" s="537"/>
      <c r="S114" s="537"/>
      <c r="T114" s="537"/>
      <c r="U114" s="537"/>
      <c r="V114" s="537"/>
      <c r="W114" s="537"/>
      <c r="X114" s="537"/>
      <c r="Y114" s="537"/>
      <c r="Z114" s="537"/>
      <c r="AA114" s="537"/>
      <c r="AB114" s="537"/>
      <c r="AC114" s="537"/>
      <c r="AD114" s="537"/>
      <c r="AE114" s="537"/>
      <c r="AF114" s="537"/>
      <c r="AG114" s="537"/>
      <c r="AH114" s="509"/>
      <c r="AI114" s="509"/>
      <c r="AJ114" s="509"/>
      <c r="AK114" s="509"/>
      <c r="AL114" s="509"/>
      <c r="AM114" s="509"/>
      <c r="AN114" s="509"/>
      <c r="AO114" s="509"/>
      <c r="AP114" s="509"/>
      <c r="AQ114" s="509"/>
      <c r="AR114" s="509"/>
      <c r="AS114" s="509"/>
      <c r="AT114" s="509"/>
      <c r="AU114" s="509"/>
      <c r="AV114" s="509"/>
      <c r="AW114" s="509"/>
      <c r="AX114" s="509"/>
      <c r="AY114" s="509"/>
      <c r="AZ114" s="509"/>
      <c r="BA114" s="509"/>
      <c r="BB114" s="509"/>
      <c r="BC114" s="509"/>
      <c r="BD114" s="509"/>
      <c r="BE114" s="509"/>
      <c r="BF114" s="509"/>
      <c r="BG114" s="509"/>
      <c r="BH114" s="509"/>
      <c r="BI114" s="509"/>
      <c r="BJ114" s="509"/>
      <c r="BK114" s="509"/>
      <c r="BL114" s="509"/>
      <c r="BM114" s="509"/>
      <c r="BN114" s="509"/>
      <c r="BO114" s="509"/>
      <c r="BP114" s="509"/>
      <c r="BQ114" s="509"/>
      <c r="BR114" s="509"/>
      <c r="BS114" s="509"/>
      <c r="BT114" s="509"/>
      <c r="BU114" s="509"/>
      <c r="BV114" s="509"/>
      <c r="BW114" s="509"/>
      <c r="BX114" s="509"/>
      <c r="BY114" s="509"/>
      <c r="BZ114" s="509"/>
      <c r="CA114" s="509"/>
      <c r="CB114" s="509"/>
      <c r="CC114" s="509"/>
      <c r="CD114" s="509"/>
      <c r="CE114" s="509"/>
      <c r="CF114" s="511"/>
    </row>
    <row r="115" spans="1:96" s="245" customFormat="1">
      <c r="A115" s="464"/>
      <c r="B115" s="109" t="s">
        <v>282</v>
      </c>
      <c r="C115" s="464"/>
      <c r="D115" s="514">
        <v>0</v>
      </c>
      <c r="E115" s="514">
        <v>0</v>
      </c>
      <c r="F115" s="514">
        <v>0</v>
      </c>
      <c r="G115" s="514">
        <v>0</v>
      </c>
      <c r="H115" s="514">
        <v>0</v>
      </c>
      <c r="I115" s="514">
        <v>0</v>
      </c>
      <c r="J115" s="514">
        <v>0</v>
      </c>
      <c r="K115" s="514">
        <v>0</v>
      </c>
      <c r="L115" s="514">
        <v>0</v>
      </c>
      <c r="M115" s="514">
        <v>0</v>
      </c>
      <c r="N115" s="514">
        <v>0</v>
      </c>
      <c r="O115" s="514">
        <v>0</v>
      </c>
      <c r="P115" s="514">
        <v>0</v>
      </c>
      <c r="Q115" s="514">
        <v>0</v>
      </c>
      <c r="R115" s="514">
        <v>0</v>
      </c>
      <c r="S115" s="514">
        <v>0</v>
      </c>
      <c r="T115" s="514">
        <v>0</v>
      </c>
      <c r="U115" s="514">
        <v>0</v>
      </c>
      <c r="V115" s="514">
        <v>0</v>
      </c>
      <c r="W115" s="514">
        <v>0</v>
      </c>
      <c r="X115" s="514">
        <v>0</v>
      </c>
      <c r="Y115" s="514">
        <v>0</v>
      </c>
      <c r="Z115" s="514">
        <v>0</v>
      </c>
      <c r="AA115" s="514">
        <v>0</v>
      </c>
      <c r="AB115" s="514">
        <v>0</v>
      </c>
      <c r="AC115" s="514">
        <v>0</v>
      </c>
      <c r="AD115" s="514">
        <v>0</v>
      </c>
      <c r="AE115" s="514">
        <v>0</v>
      </c>
      <c r="AF115" s="514">
        <v>0</v>
      </c>
      <c r="AG115" s="514">
        <v>0</v>
      </c>
      <c r="AH115" s="514">
        <v>0</v>
      </c>
      <c r="AI115" s="514">
        <v>0</v>
      </c>
      <c r="AJ115" s="514">
        <v>0</v>
      </c>
      <c r="AK115" s="514">
        <v>0</v>
      </c>
      <c r="AL115" s="514">
        <v>0</v>
      </c>
      <c r="AM115" s="514">
        <v>0</v>
      </c>
      <c r="AN115" s="514">
        <v>0</v>
      </c>
      <c r="AO115" s="514">
        <v>0</v>
      </c>
      <c r="AP115" s="514">
        <v>0</v>
      </c>
      <c r="AQ115" s="514">
        <v>0</v>
      </c>
      <c r="AR115" s="514">
        <v>0</v>
      </c>
      <c r="AS115" s="514">
        <v>0</v>
      </c>
      <c r="AT115" s="514">
        <v>0</v>
      </c>
      <c r="AU115" s="514">
        <v>0</v>
      </c>
      <c r="AV115" s="514">
        <v>0</v>
      </c>
      <c r="AW115" s="514">
        <v>0</v>
      </c>
      <c r="AX115" s="514">
        <v>0</v>
      </c>
      <c r="AY115" s="514">
        <v>0</v>
      </c>
      <c r="AZ115" s="514">
        <v>0</v>
      </c>
      <c r="BA115" s="514">
        <v>0</v>
      </c>
      <c r="BB115" s="514">
        <v>0</v>
      </c>
      <c r="BC115" s="514">
        <v>0</v>
      </c>
      <c r="BD115" s="514">
        <v>0</v>
      </c>
      <c r="BE115" s="514">
        <v>0</v>
      </c>
      <c r="BF115" s="514">
        <v>0</v>
      </c>
      <c r="BG115" s="514">
        <v>0</v>
      </c>
      <c r="BH115" s="514">
        <v>0</v>
      </c>
      <c r="BI115" s="514">
        <v>0</v>
      </c>
      <c r="BJ115" s="514">
        <v>0</v>
      </c>
      <c r="BK115" s="514">
        <v>0</v>
      </c>
      <c r="BL115" s="514">
        <v>136</v>
      </c>
      <c r="BM115" s="514">
        <v>391</v>
      </c>
      <c r="BN115" s="514">
        <v>579</v>
      </c>
      <c r="BO115" s="514">
        <v>811</v>
      </c>
      <c r="BP115" s="514">
        <v>1365</v>
      </c>
      <c r="BQ115" s="514">
        <v>1912</v>
      </c>
      <c r="BR115" s="514">
        <v>2235</v>
      </c>
      <c r="BS115" s="514">
        <v>2356</v>
      </c>
      <c r="BT115" s="514">
        <v>2381</v>
      </c>
      <c r="BU115" s="514">
        <v>2326</v>
      </c>
      <c r="BV115" s="514">
        <v>2168</v>
      </c>
      <c r="BW115" s="514">
        <v>1961</v>
      </c>
      <c r="BX115" s="514">
        <v>1875</v>
      </c>
      <c r="BY115" s="514">
        <v>1769</v>
      </c>
      <c r="BZ115" s="514">
        <v>1662</v>
      </c>
      <c r="CA115" s="514">
        <v>1576</v>
      </c>
      <c r="CB115" s="514">
        <v>1499</v>
      </c>
      <c r="CC115" s="514">
        <v>1386</v>
      </c>
      <c r="CD115" s="514">
        <v>1320</v>
      </c>
      <c r="CE115" s="514">
        <v>1276</v>
      </c>
      <c r="CF115" s="515">
        <v>1135</v>
      </c>
    </row>
    <row r="116" spans="1:96">
      <c r="B116" s="63" t="s">
        <v>642</v>
      </c>
      <c r="D116" s="509">
        <v>0</v>
      </c>
      <c r="E116" s="509">
        <v>0</v>
      </c>
      <c r="F116" s="509">
        <v>0</v>
      </c>
      <c r="G116" s="509">
        <v>0</v>
      </c>
      <c r="H116" s="509">
        <v>0</v>
      </c>
      <c r="I116" s="509">
        <v>0</v>
      </c>
      <c r="J116" s="509">
        <v>0</v>
      </c>
      <c r="K116" s="509">
        <v>0</v>
      </c>
      <c r="L116" s="509">
        <v>0</v>
      </c>
      <c r="M116" s="509">
        <v>0</v>
      </c>
      <c r="N116" s="509">
        <v>0</v>
      </c>
      <c r="O116" s="509">
        <v>0</v>
      </c>
      <c r="P116" s="509">
        <v>0</v>
      </c>
      <c r="Q116" s="509">
        <v>0</v>
      </c>
      <c r="R116" s="509">
        <v>0</v>
      </c>
      <c r="S116" s="509">
        <v>0</v>
      </c>
      <c r="T116" s="509">
        <v>0</v>
      </c>
      <c r="U116" s="509">
        <v>0</v>
      </c>
      <c r="V116" s="509">
        <v>0</v>
      </c>
      <c r="W116" s="509">
        <v>0</v>
      </c>
      <c r="X116" s="509">
        <v>0</v>
      </c>
      <c r="Y116" s="509">
        <v>0</v>
      </c>
      <c r="Z116" s="509">
        <v>0</v>
      </c>
      <c r="AA116" s="509">
        <v>0</v>
      </c>
      <c r="AB116" s="509">
        <v>0</v>
      </c>
      <c r="AC116" s="509">
        <v>0</v>
      </c>
      <c r="AD116" s="509">
        <v>0</v>
      </c>
      <c r="AE116" s="509">
        <v>0</v>
      </c>
      <c r="AF116" s="509">
        <v>0</v>
      </c>
      <c r="AG116" s="509">
        <v>0</v>
      </c>
      <c r="AH116" s="509">
        <v>0</v>
      </c>
      <c r="AI116" s="509">
        <v>0</v>
      </c>
      <c r="AJ116" s="509">
        <v>0</v>
      </c>
      <c r="AK116" s="509">
        <v>0</v>
      </c>
      <c r="AL116" s="509">
        <v>0</v>
      </c>
      <c r="AM116" s="509">
        <v>0</v>
      </c>
      <c r="AN116" s="509">
        <v>0</v>
      </c>
      <c r="AO116" s="509">
        <v>0</v>
      </c>
      <c r="AP116" s="509">
        <v>0</v>
      </c>
      <c r="AQ116" s="509">
        <v>0</v>
      </c>
      <c r="AR116" s="509">
        <v>0</v>
      </c>
      <c r="AS116" s="509">
        <v>0</v>
      </c>
      <c r="AT116" s="509">
        <v>0</v>
      </c>
      <c r="AU116" s="509">
        <v>0</v>
      </c>
      <c r="AV116" s="509">
        <v>0</v>
      </c>
      <c r="AW116" s="509">
        <v>0</v>
      </c>
      <c r="AX116" s="509">
        <v>0</v>
      </c>
      <c r="AY116" s="509">
        <v>0</v>
      </c>
      <c r="AZ116" s="509">
        <v>0</v>
      </c>
      <c r="BA116" s="509">
        <v>0</v>
      </c>
      <c r="BB116" s="509">
        <v>0</v>
      </c>
      <c r="BC116" s="509">
        <v>0</v>
      </c>
      <c r="BD116" s="509">
        <v>0</v>
      </c>
      <c r="BE116" s="509">
        <v>0</v>
      </c>
      <c r="BF116" s="509">
        <v>0</v>
      </c>
      <c r="BG116" s="509">
        <v>0</v>
      </c>
      <c r="BH116" s="509">
        <v>0</v>
      </c>
      <c r="BI116" s="509">
        <v>0</v>
      </c>
      <c r="BJ116" s="509">
        <v>0</v>
      </c>
      <c r="BK116" s="509">
        <v>0</v>
      </c>
      <c r="BL116" s="509">
        <v>65</v>
      </c>
      <c r="BM116" s="509">
        <v>167</v>
      </c>
      <c r="BN116" s="509">
        <v>237</v>
      </c>
      <c r="BO116" s="509">
        <v>321</v>
      </c>
      <c r="BP116" s="509">
        <v>467</v>
      </c>
      <c r="BQ116" s="509">
        <v>672</v>
      </c>
      <c r="BR116" s="509">
        <v>755</v>
      </c>
      <c r="BS116" s="509">
        <v>814</v>
      </c>
      <c r="BT116" s="509">
        <v>862</v>
      </c>
      <c r="BU116" s="509">
        <v>858</v>
      </c>
      <c r="BV116" s="509">
        <v>818</v>
      </c>
      <c r="BW116" s="509">
        <v>797</v>
      </c>
      <c r="BX116" s="509">
        <v>806</v>
      </c>
      <c r="BY116" s="509">
        <v>792</v>
      </c>
      <c r="BZ116" s="509">
        <v>775</v>
      </c>
      <c r="CA116" s="509">
        <v>766</v>
      </c>
      <c r="CB116" s="509">
        <v>766</v>
      </c>
      <c r="CC116" s="509">
        <v>762</v>
      </c>
      <c r="CD116" s="509">
        <v>763</v>
      </c>
      <c r="CE116" s="509">
        <v>765</v>
      </c>
      <c r="CF116" s="511">
        <v>757</v>
      </c>
    </row>
    <row r="117" spans="1:96">
      <c r="B117" s="339" t="s">
        <v>436</v>
      </c>
      <c r="D117" s="509">
        <v>0</v>
      </c>
      <c r="E117" s="509">
        <v>0</v>
      </c>
      <c r="F117" s="509">
        <v>0</v>
      </c>
      <c r="G117" s="509">
        <v>0</v>
      </c>
      <c r="H117" s="509">
        <v>0</v>
      </c>
      <c r="I117" s="509">
        <v>0</v>
      </c>
      <c r="J117" s="509">
        <v>0</v>
      </c>
      <c r="K117" s="509">
        <v>0</v>
      </c>
      <c r="L117" s="509">
        <v>0</v>
      </c>
      <c r="M117" s="509">
        <v>0</v>
      </c>
      <c r="N117" s="509">
        <v>0</v>
      </c>
      <c r="O117" s="509">
        <v>0</v>
      </c>
      <c r="P117" s="509">
        <v>0</v>
      </c>
      <c r="Q117" s="509">
        <v>0</v>
      </c>
      <c r="R117" s="509">
        <v>0</v>
      </c>
      <c r="S117" s="509">
        <v>0</v>
      </c>
      <c r="T117" s="509">
        <v>0</v>
      </c>
      <c r="U117" s="509">
        <v>0</v>
      </c>
      <c r="V117" s="509">
        <v>0</v>
      </c>
      <c r="W117" s="509">
        <v>0</v>
      </c>
      <c r="X117" s="509">
        <v>0</v>
      </c>
      <c r="Y117" s="509">
        <v>0</v>
      </c>
      <c r="Z117" s="509">
        <v>0</v>
      </c>
      <c r="AA117" s="509">
        <v>0</v>
      </c>
      <c r="AB117" s="509">
        <v>0</v>
      </c>
      <c r="AC117" s="509">
        <v>0</v>
      </c>
      <c r="AD117" s="509">
        <v>0</v>
      </c>
      <c r="AE117" s="509">
        <v>0</v>
      </c>
      <c r="AF117" s="509">
        <v>0</v>
      </c>
      <c r="AG117" s="509">
        <v>0</v>
      </c>
      <c r="AH117" s="509">
        <v>0</v>
      </c>
      <c r="AI117" s="509">
        <v>0</v>
      </c>
      <c r="AJ117" s="509">
        <v>0</v>
      </c>
      <c r="AK117" s="509">
        <v>0</v>
      </c>
      <c r="AL117" s="509">
        <v>0</v>
      </c>
      <c r="AM117" s="509">
        <v>0</v>
      </c>
      <c r="AN117" s="509">
        <v>0</v>
      </c>
      <c r="AO117" s="509">
        <v>0</v>
      </c>
      <c r="AP117" s="509">
        <v>0</v>
      </c>
      <c r="AQ117" s="509">
        <v>0</v>
      </c>
      <c r="AR117" s="509">
        <v>0</v>
      </c>
      <c r="AS117" s="509">
        <v>0</v>
      </c>
      <c r="AT117" s="509">
        <v>0</v>
      </c>
      <c r="AU117" s="509">
        <v>0</v>
      </c>
      <c r="AV117" s="509">
        <v>0</v>
      </c>
      <c r="AW117" s="509">
        <v>0</v>
      </c>
      <c r="AX117" s="509">
        <v>0</v>
      </c>
      <c r="AY117" s="509">
        <v>0</v>
      </c>
      <c r="AZ117" s="509">
        <v>0</v>
      </c>
      <c r="BA117" s="509">
        <v>0</v>
      </c>
      <c r="BB117" s="509">
        <v>0</v>
      </c>
      <c r="BC117" s="509">
        <v>0</v>
      </c>
      <c r="BD117" s="509">
        <v>0</v>
      </c>
      <c r="BE117" s="509">
        <v>0</v>
      </c>
      <c r="BF117" s="509">
        <v>0</v>
      </c>
      <c r="BG117" s="509">
        <v>0</v>
      </c>
      <c r="BH117" s="509">
        <v>0</v>
      </c>
      <c r="BI117" s="509">
        <v>0</v>
      </c>
      <c r="BJ117" s="509">
        <v>0</v>
      </c>
      <c r="BK117" s="509">
        <v>0</v>
      </c>
      <c r="BL117" s="509">
        <v>62</v>
      </c>
      <c r="BM117" s="509">
        <v>124</v>
      </c>
      <c r="BN117" s="509">
        <v>135</v>
      </c>
      <c r="BO117" s="509">
        <v>138</v>
      </c>
      <c r="BP117" s="509">
        <v>156</v>
      </c>
      <c r="BQ117" s="509">
        <v>133</v>
      </c>
      <c r="BR117" s="509">
        <v>118</v>
      </c>
      <c r="BS117" s="509">
        <v>91</v>
      </c>
      <c r="BT117" s="509">
        <v>88</v>
      </c>
      <c r="BU117" s="509">
        <v>76</v>
      </c>
      <c r="BV117" s="509">
        <v>42</v>
      </c>
      <c r="BW117" s="509">
        <v>31</v>
      </c>
      <c r="BX117" s="509">
        <v>55</v>
      </c>
      <c r="BY117" s="509">
        <v>57</v>
      </c>
      <c r="BZ117" s="509">
        <v>49</v>
      </c>
      <c r="CA117" s="509">
        <v>45</v>
      </c>
      <c r="CB117" s="509">
        <v>45</v>
      </c>
      <c r="CC117" s="509">
        <v>45</v>
      </c>
      <c r="CD117" s="509">
        <v>46</v>
      </c>
      <c r="CE117" s="509">
        <v>47</v>
      </c>
      <c r="CF117" s="511">
        <v>47</v>
      </c>
    </row>
    <row r="118" spans="1:96" ht="39.75" customHeight="1">
      <c r="B118" s="339" t="s">
        <v>643</v>
      </c>
      <c r="D118" s="509">
        <v>0</v>
      </c>
      <c r="E118" s="509">
        <v>0</v>
      </c>
      <c r="F118" s="509">
        <v>0</v>
      </c>
      <c r="G118" s="509">
        <v>0</v>
      </c>
      <c r="H118" s="509">
        <v>0</v>
      </c>
      <c r="I118" s="509">
        <v>0</v>
      </c>
      <c r="J118" s="509">
        <v>0</v>
      </c>
      <c r="K118" s="509">
        <v>0</v>
      </c>
      <c r="L118" s="509">
        <v>0</v>
      </c>
      <c r="M118" s="509">
        <v>0</v>
      </c>
      <c r="N118" s="509">
        <v>0</v>
      </c>
      <c r="O118" s="509">
        <v>0</v>
      </c>
      <c r="P118" s="509">
        <v>0</v>
      </c>
      <c r="Q118" s="509">
        <v>0</v>
      </c>
      <c r="R118" s="509">
        <v>0</v>
      </c>
      <c r="S118" s="509">
        <v>0</v>
      </c>
      <c r="T118" s="509">
        <v>0</v>
      </c>
      <c r="U118" s="509">
        <v>0</v>
      </c>
      <c r="V118" s="509">
        <v>0</v>
      </c>
      <c r="W118" s="509">
        <v>0</v>
      </c>
      <c r="X118" s="509">
        <v>0</v>
      </c>
      <c r="Y118" s="509">
        <v>0</v>
      </c>
      <c r="Z118" s="509">
        <v>0</v>
      </c>
      <c r="AA118" s="509">
        <v>0</v>
      </c>
      <c r="AB118" s="509">
        <v>0</v>
      </c>
      <c r="AC118" s="509">
        <v>0</v>
      </c>
      <c r="AD118" s="509">
        <v>0</v>
      </c>
      <c r="AE118" s="509">
        <v>0</v>
      </c>
      <c r="AF118" s="509">
        <v>0</v>
      </c>
      <c r="AG118" s="509">
        <v>0</v>
      </c>
      <c r="AH118" s="509">
        <v>0</v>
      </c>
      <c r="AI118" s="509">
        <v>0</v>
      </c>
      <c r="AJ118" s="509">
        <v>0</v>
      </c>
      <c r="AK118" s="509">
        <v>0</v>
      </c>
      <c r="AL118" s="509">
        <v>0</v>
      </c>
      <c r="AM118" s="509">
        <v>0</v>
      </c>
      <c r="AN118" s="509">
        <v>0</v>
      </c>
      <c r="AO118" s="509">
        <v>0</v>
      </c>
      <c r="AP118" s="509">
        <v>0</v>
      </c>
      <c r="AQ118" s="509">
        <v>0</v>
      </c>
      <c r="AR118" s="509">
        <v>0</v>
      </c>
      <c r="AS118" s="509">
        <v>0</v>
      </c>
      <c r="AT118" s="509">
        <v>0</v>
      </c>
      <c r="AU118" s="509">
        <v>0</v>
      </c>
      <c r="AV118" s="509">
        <v>0</v>
      </c>
      <c r="AW118" s="509">
        <v>0</v>
      </c>
      <c r="AX118" s="509">
        <v>0</v>
      </c>
      <c r="AY118" s="509">
        <v>0</v>
      </c>
      <c r="AZ118" s="509">
        <v>0</v>
      </c>
      <c r="BA118" s="509">
        <v>0</v>
      </c>
      <c r="BB118" s="509">
        <v>0</v>
      </c>
      <c r="BC118" s="509">
        <v>0</v>
      </c>
      <c r="BD118" s="509">
        <v>0</v>
      </c>
      <c r="BE118" s="509">
        <v>0</v>
      </c>
      <c r="BF118" s="509">
        <v>0</v>
      </c>
      <c r="BG118" s="509">
        <v>0</v>
      </c>
      <c r="BH118" s="509">
        <v>0</v>
      </c>
      <c r="BI118" s="509">
        <v>0</v>
      </c>
      <c r="BJ118" s="509">
        <v>0</v>
      </c>
      <c r="BK118" s="509">
        <v>0</v>
      </c>
      <c r="BL118" s="509">
        <v>1</v>
      </c>
      <c r="BM118" s="509">
        <v>12</v>
      </c>
      <c r="BN118" s="509">
        <v>75</v>
      </c>
      <c r="BO118" s="509">
        <v>120</v>
      </c>
      <c r="BP118" s="509">
        <v>119</v>
      </c>
      <c r="BQ118" s="509">
        <v>112</v>
      </c>
      <c r="BR118" s="509">
        <v>35</v>
      </c>
      <c r="BS118" s="509">
        <v>16</v>
      </c>
      <c r="BT118" s="509">
        <v>20</v>
      </c>
      <c r="BU118" s="509">
        <v>24</v>
      </c>
      <c r="BV118" s="509">
        <v>18</v>
      </c>
      <c r="BW118" s="509">
        <v>11</v>
      </c>
      <c r="BX118" s="509">
        <v>4</v>
      </c>
      <c r="BY118" s="509">
        <v>4</v>
      </c>
      <c r="BZ118" s="509">
        <v>5</v>
      </c>
      <c r="CA118" s="509">
        <v>6</v>
      </c>
      <c r="CB118" s="509">
        <v>7</v>
      </c>
      <c r="CC118" s="509">
        <v>8</v>
      </c>
      <c r="CD118" s="509">
        <v>9</v>
      </c>
      <c r="CE118" s="509">
        <v>9</v>
      </c>
      <c r="CF118" s="511">
        <v>10</v>
      </c>
    </row>
    <row r="119" spans="1:96" ht="30.75" customHeight="1">
      <c r="B119" s="339" t="s">
        <v>438</v>
      </c>
      <c r="D119" s="509">
        <v>0</v>
      </c>
      <c r="E119" s="509">
        <v>0</v>
      </c>
      <c r="F119" s="509">
        <v>0</v>
      </c>
      <c r="G119" s="509">
        <v>0</v>
      </c>
      <c r="H119" s="509">
        <v>0</v>
      </c>
      <c r="I119" s="509">
        <v>0</v>
      </c>
      <c r="J119" s="509">
        <v>0</v>
      </c>
      <c r="K119" s="509">
        <v>0</v>
      </c>
      <c r="L119" s="509">
        <v>0</v>
      </c>
      <c r="M119" s="509">
        <v>0</v>
      </c>
      <c r="N119" s="509">
        <v>0</v>
      </c>
      <c r="O119" s="509">
        <v>0</v>
      </c>
      <c r="P119" s="509">
        <v>0</v>
      </c>
      <c r="Q119" s="509">
        <v>0</v>
      </c>
      <c r="R119" s="509">
        <v>0</v>
      </c>
      <c r="S119" s="509">
        <v>0</v>
      </c>
      <c r="T119" s="509">
        <v>0</v>
      </c>
      <c r="U119" s="509">
        <v>0</v>
      </c>
      <c r="V119" s="509">
        <v>0</v>
      </c>
      <c r="W119" s="509">
        <v>0</v>
      </c>
      <c r="X119" s="509">
        <v>0</v>
      </c>
      <c r="Y119" s="509">
        <v>0</v>
      </c>
      <c r="Z119" s="509">
        <v>0</v>
      </c>
      <c r="AA119" s="509">
        <v>0</v>
      </c>
      <c r="AB119" s="509">
        <v>0</v>
      </c>
      <c r="AC119" s="509">
        <v>0</v>
      </c>
      <c r="AD119" s="509">
        <v>0</v>
      </c>
      <c r="AE119" s="509">
        <v>0</v>
      </c>
      <c r="AF119" s="509">
        <v>0</v>
      </c>
      <c r="AG119" s="509">
        <v>0</v>
      </c>
      <c r="AH119" s="509">
        <v>0</v>
      </c>
      <c r="AI119" s="509">
        <v>0</v>
      </c>
      <c r="AJ119" s="509">
        <v>0</v>
      </c>
      <c r="AK119" s="509">
        <v>0</v>
      </c>
      <c r="AL119" s="509">
        <v>0</v>
      </c>
      <c r="AM119" s="509">
        <v>0</v>
      </c>
      <c r="AN119" s="509">
        <v>0</v>
      </c>
      <c r="AO119" s="509">
        <v>0</v>
      </c>
      <c r="AP119" s="509">
        <v>0</v>
      </c>
      <c r="AQ119" s="509">
        <v>0</v>
      </c>
      <c r="AR119" s="509">
        <v>0</v>
      </c>
      <c r="AS119" s="509">
        <v>0</v>
      </c>
      <c r="AT119" s="509">
        <v>0</v>
      </c>
      <c r="AU119" s="509">
        <v>0</v>
      </c>
      <c r="AV119" s="509">
        <v>0</v>
      </c>
      <c r="AW119" s="509">
        <v>0</v>
      </c>
      <c r="AX119" s="509">
        <v>0</v>
      </c>
      <c r="AY119" s="509">
        <v>0</v>
      </c>
      <c r="AZ119" s="509">
        <v>0</v>
      </c>
      <c r="BA119" s="509">
        <v>0</v>
      </c>
      <c r="BB119" s="509">
        <v>0</v>
      </c>
      <c r="BC119" s="509">
        <v>0</v>
      </c>
      <c r="BD119" s="509">
        <v>0</v>
      </c>
      <c r="BE119" s="509">
        <v>0</v>
      </c>
      <c r="BF119" s="509">
        <v>0</v>
      </c>
      <c r="BG119" s="509">
        <v>0</v>
      </c>
      <c r="BH119" s="509">
        <v>0</v>
      </c>
      <c r="BI119" s="509">
        <v>0</v>
      </c>
      <c r="BJ119" s="509">
        <v>0</v>
      </c>
      <c r="BK119" s="509">
        <v>0</v>
      </c>
      <c r="BL119" s="509">
        <v>2</v>
      </c>
      <c r="BM119" s="509">
        <v>31</v>
      </c>
      <c r="BN119" s="509">
        <v>27</v>
      </c>
      <c r="BO119" s="509">
        <v>64</v>
      </c>
      <c r="BP119" s="509">
        <v>193</v>
      </c>
      <c r="BQ119" s="509">
        <v>427</v>
      </c>
      <c r="BR119" s="509">
        <v>602</v>
      </c>
      <c r="BS119" s="509">
        <v>707</v>
      </c>
      <c r="BT119" s="509">
        <v>755</v>
      </c>
      <c r="BU119" s="509">
        <v>758</v>
      </c>
      <c r="BV119" s="509">
        <v>758</v>
      </c>
      <c r="BW119" s="509">
        <v>755</v>
      </c>
      <c r="BX119" s="509">
        <v>747</v>
      </c>
      <c r="BY119" s="509">
        <v>731</v>
      </c>
      <c r="BZ119" s="509">
        <v>721</v>
      </c>
      <c r="CA119" s="509">
        <v>715</v>
      </c>
      <c r="CB119" s="509">
        <v>713</v>
      </c>
      <c r="CC119" s="509">
        <v>709</v>
      </c>
      <c r="CD119" s="509">
        <v>708</v>
      </c>
      <c r="CE119" s="509">
        <v>709</v>
      </c>
      <c r="CF119" s="511">
        <v>701</v>
      </c>
    </row>
    <row r="120" spans="1:96">
      <c r="B120" s="63" t="s">
        <v>665</v>
      </c>
      <c r="D120" s="509">
        <v>0</v>
      </c>
      <c r="E120" s="509">
        <v>0</v>
      </c>
      <c r="F120" s="509">
        <v>0</v>
      </c>
      <c r="G120" s="509">
        <v>0</v>
      </c>
      <c r="H120" s="509">
        <v>0</v>
      </c>
      <c r="I120" s="509">
        <v>0</v>
      </c>
      <c r="J120" s="509">
        <v>0</v>
      </c>
      <c r="K120" s="509">
        <v>0</v>
      </c>
      <c r="L120" s="509">
        <v>0</v>
      </c>
      <c r="M120" s="509">
        <v>0</v>
      </c>
      <c r="N120" s="509">
        <v>0</v>
      </c>
      <c r="O120" s="509">
        <v>0</v>
      </c>
      <c r="P120" s="509">
        <v>0</v>
      </c>
      <c r="Q120" s="509">
        <v>0</v>
      </c>
      <c r="R120" s="509">
        <v>0</v>
      </c>
      <c r="S120" s="509">
        <v>0</v>
      </c>
      <c r="T120" s="509">
        <v>0</v>
      </c>
      <c r="U120" s="509">
        <v>0</v>
      </c>
      <c r="V120" s="509">
        <v>0</v>
      </c>
      <c r="W120" s="509">
        <v>0</v>
      </c>
      <c r="X120" s="509">
        <v>0</v>
      </c>
      <c r="Y120" s="509">
        <v>0</v>
      </c>
      <c r="Z120" s="509">
        <v>0</v>
      </c>
      <c r="AA120" s="509">
        <v>0</v>
      </c>
      <c r="AB120" s="509">
        <v>0</v>
      </c>
      <c r="AC120" s="509">
        <v>0</v>
      </c>
      <c r="AD120" s="509">
        <v>0</v>
      </c>
      <c r="AE120" s="509">
        <v>0</v>
      </c>
      <c r="AF120" s="509">
        <v>0</v>
      </c>
      <c r="AG120" s="509">
        <v>0</v>
      </c>
      <c r="AH120" s="509">
        <v>0</v>
      </c>
      <c r="AI120" s="509">
        <v>0</v>
      </c>
      <c r="AJ120" s="509">
        <v>0</v>
      </c>
      <c r="AK120" s="509">
        <v>0</v>
      </c>
      <c r="AL120" s="509">
        <v>0</v>
      </c>
      <c r="AM120" s="509">
        <v>0</v>
      </c>
      <c r="AN120" s="509">
        <v>0</v>
      </c>
      <c r="AO120" s="509">
        <v>0</v>
      </c>
      <c r="AP120" s="509">
        <v>0</v>
      </c>
      <c r="AQ120" s="509">
        <v>0</v>
      </c>
      <c r="AR120" s="509">
        <v>0</v>
      </c>
      <c r="AS120" s="509">
        <v>0</v>
      </c>
      <c r="AT120" s="509">
        <v>0</v>
      </c>
      <c r="AU120" s="509">
        <v>0</v>
      </c>
      <c r="AV120" s="509">
        <v>0</v>
      </c>
      <c r="AW120" s="509">
        <v>0</v>
      </c>
      <c r="AX120" s="509">
        <v>0</v>
      </c>
      <c r="AY120" s="509">
        <v>0</v>
      </c>
      <c r="AZ120" s="509">
        <v>0</v>
      </c>
      <c r="BA120" s="509">
        <v>0</v>
      </c>
      <c r="BB120" s="509">
        <v>0</v>
      </c>
      <c r="BC120" s="509">
        <v>0</v>
      </c>
      <c r="BD120" s="509">
        <v>0</v>
      </c>
      <c r="BE120" s="509">
        <v>0</v>
      </c>
      <c r="BF120" s="509">
        <v>0</v>
      </c>
      <c r="BG120" s="509">
        <v>0</v>
      </c>
      <c r="BH120" s="509">
        <v>0</v>
      </c>
      <c r="BI120" s="509">
        <v>0</v>
      </c>
      <c r="BJ120" s="509">
        <v>0</v>
      </c>
      <c r="BK120" s="509">
        <v>0</v>
      </c>
      <c r="BL120" s="509">
        <v>56</v>
      </c>
      <c r="BM120" s="509">
        <v>168</v>
      </c>
      <c r="BN120" s="509">
        <v>275</v>
      </c>
      <c r="BO120" s="509">
        <v>424</v>
      </c>
      <c r="BP120" s="509">
        <v>784</v>
      </c>
      <c r="BQ120" s="509">
        <v>1116</v>
      </c>
      <c r="BR120" s="509">
        <v>1340</v>
      </c>
      <c r="BS120" s="509">
        <v>1398</v>
      </c>
      <c r="BT120" s="509">
        <v>1381</v>
      </c>
      <c r="BU120" s="509">
        <v>1335</v>
      </c>
      <c r="BV120" s="509">
        <v>1227</v>
      </c>
      <c r="BW120" s="509">
        <v>1056</v>
      </c>
      <c r="BX120" s="509">
        <v>961</v>
      </c>
      <c r="BY120" s="509">
        <v>871</v>
      </c>
      <c r="BZ120" s="509">
        <v>788</v>
      </c>
      <c r="CA120" s="509">
        <v>716</v>
      </c>
      <c r="CB120" s="509">
        <v>644</v>
      </c>
      <c r="CC120" s="509">
        <v>540</v>
      </c>
      <c r="CD120" s="509">
        <v>476</v>
      </c>
      <c r="CE120" s="509">
        <v>430</v>
      </c>
      <c r="CF120" s="511">
        <v>298</v>
      </c>
    </row>
    <row r="121" spans="1:96">
      <c r="B121" s="339" t="s">
        <v>436</v>
      </c>
      <c r="D121" s="509">
        <v>0</v>
      </c>
      <c r="E121" s="509">
        <v>0</v>
      </c>
      <c r="F121" s="509">
        <v>0</v>
      </c>
      <c r="G121" s="509">
        <v>0</v>
      </c>
      <c r="H121" s="509">
        <v>0</v>
      </c>
      <c r="I121" s="509">
        <v>0</v>
      </c>
      <c r="J121" s="509">
        <v>0</v>
      </c>
      <c r="K121" s="509">
        <v>0</v>
      </c>
      <c r="L121" s="509">
        <v>0</v>
      </c>
      <c r="M121" s="509">
        <v>0</v>
      </c>
      <c r="N121" s="509">
        <v>0</v>
      </c>
      <c r="O121" s="509">
        <v>0</v>
      </c>
      <c r="P121" s="509">
        <v>0</v>
      </c>
      <c r="Q121" s="509">
        <v>0</v>
      </c>
      <c r="R121" s="509">
        <v>0</v>
      </c>
      <c r="S121" s="509">
        <v>0</v>
      </c>
      <c r="T121" s="509">
        <v>0</v>
      </c>
      <c r="U121" s="509">
        <v>0</v>
      </c>
      <c r="V121" s="509">
        <v>0</v>
      </c>
      <c r="W121" s="509">
        <v>0</v>
      </c>
      <c r="X121" s="509">
        <v>0</v>
      </c>
      <c r="Y121" s="509">
        <v>0</v>
      </c>
      <c r="Z121" s="509">
        <v>0</v>
      </c>
      <c r="AA121" s="509">
        <v>0</v>
      </c>
      <c r="AB121" s="509">
        <v>0</v>
      </c>
      <c r="AC121" s="509">
        <v>0</v>
      </c>
      <c r="AD121" s="509">
        <v>0</v>
      </c>
      <c r="AE121" s="509">
        <v>0</v>
      </c>
      <c r="AF121" s="509">
        <v>0</v>
      </c>
      <c r="AG121" s="509">
        <v>0</v>
      </c>
      <c r="AH121" s="509">
        <v>0</v>
      </c>
      <c r="AI121" s="509">
        <v>0</v>
      </c>
      <c r="AJ121" s="509">
        <v>0</v>
      </c>
      <c r="AK121" s="509">
        <v>0</v>
      </c>
      <c r="AL121" s="509">
        <v>0</v>
      </c>
      <c r="AM121" s="509">
        <v>0</v>
      </c>
      <c r="AN121" s="509">
        <v>0</v>
      </c>
      <c r="AO121" s="509">
        <v>0</v>
      </c>
      <c r="AP121" s="509">
        <v>0</v>
      </c>
      <c r="AQ121" s="509">
        <v>0</v>
      </c>
      <c r="AR121" s="509">
        <v>0</v>
      </c>
      <c r="AS121" s="509">
        <v>0</v>
      </c>
      <c r="AT121" s="509">
        <v>0</v>
      </c>
      <c r="AU121" s="509">
        <v>0</v>
      </c>
      <c r="AV121" s="509">
        <v>0</v>
      </c>
      <c r="AW121" s="509">
        <v>0</v>
      </c>
      <c r="AX121" s="509">
        <v>0</v>
      </c>
      <c r="AY121" s="509">
        <v>0</v>
      </c>
      <c r="AZ121" s="509">
        <v>0</v>
      </c>
      <c r="BA121" s="509">
        <v>0</v>
      </c>
      <c r="BB121" s="509">
        <v>0</v>
      </c>
      <c r="BC121" s="509">
        <v>0</v>
      </c>
      <c r="BD121" s="509">
        <v>0</v>
      </c>
      <c r="BE121" s="509">
        <v>0</v>
      </c>
      <c r="BF121" s="509">
        <v>0</v>
      </c>
      <c r="BG121" s="509">
        <v>0</v>
      </c>
      <c r="BH121" s="509">
        <v>0</v>
      </c>
      <c r="BI121" s="509">
        <v>0</v>
      </c>
      <c r="BJ121" s="509">
        <v>0</v>
      </c>
      <c r="BK121" s="509">
        <v>0</v>
      </c>
      <c r="BL121" s="509">
        <v>53</v>
      </c>
      <c r="BM121" s="509">
        <v>132</v>
      </c>
      <c r="BN121" s="509">
        <v>181</v>
      </c>
      <c r="BO121" s="509">
        <v>226</v>
      </c>
      <c r="BP121" s="509">
        <v>313</v>
      </c>
      <c r="BQ121" s="509">
        <v>354</v>
      </c>
      <c r="BR121" s="509">
        <v>392</v>
      </c>
      <c r="BS121" s="509">
        <v>295</v>
      </c>
      <c r="BT121" s="509">
        <v>222</v>
      </c>
      <c r="BU121" s="509">
        <v>188</v>
      </c>
      <c r="BV121" s="509">
        <v>87</v>
      </c>
      <c r="BW121" s="509">
        <v>19</v>
      </c>
      <c r="BX121" s="509">
        <v>9</v>
      </c>
      <c r="BY121" s="509">
        <v>4</v>
      </c>
      <c r="BZ121" s="509">
        <v>2</v>
      </c>
      <c r="CA121" s="509">
        <v>1</v>
      </c>
      <c r="CB121" s="509">
        <v>0</v>
      </c>
      <c r="CC121" s="509">
        <v>0</v>
      </c>
      <c r="CD121" s="509">
        <v>0</v>
      </c>
      <c r="CE121" s="509">
        <v>0</v>
      </c>
      <c r="CF121" s="511">
        <v>0</v>
      </c>
    </row>
    <row r="122" spans="1:96">
      <c r="B122" s="339" t="s">
        <v>643</v>
      </c>
      <c r="D122" s="509">
        <v>0</v>
      </c>
      <c r="E122" s="509">
        <v>0</v>
      </c>
      <c r="F122" s="509">
        <v>0</v>
      </c>
      <c r="G122" s="509">
        <v>0</v>
      </c>
      <c r="H122" s="509">
        <v>0</v>
      </c>
      <c r="I122" s="509">
        <v>0</v>
      </c>
      <c r="J122" s="509">
        <v>0</v>
      </c>
      <c r="K122" s="509">
        <v>0</v>
      </c>
      <c r="L122" s="509">
        <v>0</v>
      </c>
      <c r="M122" s="509">
        <v>0</v>
      </c>
      <c r="N122" s="509">
        <v>0</v>
      </c>
      <c r="O122" s="509">
        <v>0</v>
      </c>
      <c r="P122" s="509">
        <v>0</v>
      </c>
      <c r="Q122" s="509">
        <v>0</v>
      </c>
      <c r="R122" s="509">
        <v>0</v>
      </c>
      <c r="S122" s="509">
        <v>0</v>
      </c>
      <c r="T122" s="509">
        <v>0</v>
      </c>
      <c r="U122" s="509">
        <v>0</v>
      </c>
      <c r="V122" s="509">
        <v>0</v>
      </c>
      <c r="W122" s="509">
        <v>0</v>
      </c>
      <c r="X122" s="509">
        <v>0</v>
      </c>
      <c r="Y122" s="509">
        <v>0</v>
      </c>
      <c r="Z122" s="509">
        <v>0</v>
      </c>
      <c r="AA122" s="509">
        <v>0</v>
      </c>
      <c r="AB122" s="509">
        <v>0</v>
      </c>
      <c r="AC122" s="509">
        <v>0</v>
      </c>
      <c r="AD122" s="509">
        <v>0</v>
      </c>
      <c r="AE122" s="509">
        <v>0</v>
      </c>
      <c r="AF122" s="509">
        <v>0</v>
      </c>
      <c r="AG122" s="509">
        <v>0</v>
      </c>
      <c r="AH122" s="509">
        <v>0</v>
      </c>
      <c r="AI122" s="509">
        <v>0</v>
      </c>
      <c r="AJ122" s="509">
        <v>0</v>
      </c>
      <c r="AK122" s="509">
        <v>0</v>
      </c>
      <c r="AL122" s="509">
        <v>0</v>
      </c>
      <c r="AM122" s="509">
        <v>0</v>
      </c>
      <c r="AN122" s="509">
        <v>0</v>
      </c>
      <c r="AO122" s="509">
        <v>0</v>
      </c>
      <c r="AP122" s="509">
        <v>0</v>
      </c>
      <c r="AQ122" s="509">
        <v>0</v>
      </c>
      <c r="AR122" s="509">
        <v>0</v>
      </c>
      <c r="AS122" s="509">
        <v>0</v>
      </c>
      <c r="AT122" s="509">
        <v>0</v>
      </c>
      <c r="AU122" s="509">
        <v>0</v>
      </c>
      <c r="AV122" s="509">
        <v>0</v>
      </c>
      <c r="AW122" s="509">
        <v>0</v>
      </c>
      <c r="AX122" s="509">
        <v>0</v>
      </c>
      <c r="AY122" s="509">
        <v>0</v>
      </c>
      <c r="AZ122" s="509">
        <v>0</v>
      </c>
      <c r="BA122" s="509">
        <v>0</v>
      </c>
      <c r="BB122" s="509">
        <v>0</v>
      </c>
      <c r="BC122" s="509">
        <v>0</v>
      </c>
      <c r="BD122" s="509">
        <v>0</v>
      </c>
      <c r="BE122" s="509">
        <v>0</v>
      </c>
      <c r="BF122" s="509">
        <v>0</v>
      </c>
      <c r="BG122" s="509">
        <v>0</v>
      </c>
      <c r="BH122" s="509">
        <v>0</v>
      </c>
      <c r="BI122" s="509">
        <v>0</v>
      </c>
      <c r="BJ122" s="509">
        <v>0</v>
      </c>
      <c r="BK122" s="509">
        <v>0</v>
      </c>
      <c r="BL122" s="509">
        <v>0</v>
      </c>
      <c r="BM122" s="509">
        <v>8</v>
      </c>
      <c r="BN122" s="509">
        <v>71</v>
      </c>
      <c r="BO122" s="509">
        <v>132</v>
      </c>
      <c r="BP122" s="509">
        <v>285</v>
      </c>
      <c r="BQ122" s="509">
        <v>394</v>
      </c>
      <c r="BR122" s="509">
        <v>414</v>
      </c>
      <c r="BS122" s="509">
        <v>395</v>
      </c>
      <c r="BT122" s="509">
        <v>363</v>
      </c>
      <c r="BU122" s="509">
        <v>343</v>
      </c>
      <c r="BV122" s="509">
        <v>315</v>
      </c>
      <c r="BW122" s="509">
        <v>232</v>
      </c>
      <c r="BX122" s="509">
        <v>182</v>
      </c>
      <c r="BY122" s="509">
        <v>153</v>
      </c>
      <c r="BZ122" s="509">
        <v>133</v>
      </c>
      <c r="CA122" s="509">
        <v>117</v>
      </c>
      <c r="CB122" s="509">
        <v>103</v>
      </c>
      <c r="CC122" s="509">
        <v>82</v>
      </c>
      <c r="CD122" s="509">
        <v>69</v>
      </c>
      <c r="CE122" s="509">
        <v>60</v>
      </c>
      <c r="CF122" s="511">
        <v>41</v>
      </c>
    </row>
    <row r="123" spans="1:96">
      <c r="B123" s="339" t="s">
        <v>438</v>
      </c>
      <c r="D123" s="509">
        <v>0</v>
      </c>
      <c r="E123" s="509">
        <v>0</v>
      </c>
      <c r="F123" s="509">
        <v>0</v>
      </c>
      <c r="G123" s="509">
        <v>0</v>
      </c>
      <c r="H123" s="509">
        <v>0</v>
      </c>
      <c r="I123" s="509">
        <v>0</v>
      </c>
      <c r="J123" s="509">
        <v>0</v>
      </c>
      <c r="K123" s="509">
        <v>0</v>
      </c>
      <c r="L123" s="509">
        <v>0</v>
      </c>
      <c r="M123" s="509">
        <v>0</v>
      </c>
      <c r="N123" s="509">
        <v>0</v>
      </c>
      <c r="O123" s="509">
        <v>0</v>
      </c>
      <c r="P123" s="509">
        <v>0</v>
      </c>
      <c r="Q123" s="509">
        <v>0</v>
      </c>
      <c r="R123" s="509">
        <v>0</v>
      </c>
      <c r="S123" s="509">
        <v>0</v>
      </c>
      <c r="T123" s="509">
        <v>0</v>
      </c>
      <c r="U123" s="509">
        <v>0</v>
      </c>
      <c r="V123" s="509">
        <v>0</v>
      </c>
      <c r="W123" s="509">
        <v>0</v>
      </c>
      <c r="X123" s="509">
        <v>0</v>
      </c>
      <c r="Y123" s="509">
        <v>0</v>
      </c>
      <c r="Z123" s="509">
        <v>0</v>
      </c>
      <c r="AA123" s="509">
        <v>0</v>
      </c>
      <c r="AB123" s="509">
        <v>0</v>
      </c>
      <c r="AC123" s="509">
        <v>0</v>
      </c>
      <c r="AD123" s="509">
        <v>0</v>
      </c>
      <c r="AE123" s="509">
        <v>0</v>
      </c>
      <c r="AF123" s="509">
        <v>0</v>
      </c>
      <c r="AG123" s="509">
        <v>0</v>
      </c>
      <c r="AH123" s="509">
        <v>0</v>
      </c>
      <c r="AI123" s="509">
        <v>0</v>
      </c>
      <c r="AJ123" s="509">
        <v>0</v>
      </c>
      <c r="AK123" s="509">
        <v>0</v>
      </c>
      <c r="AL123" s="509">
        <v>0</v>
      </c>
      <c r="AM123" s="509">
        <v>0</v>
      </c>
      <c r="AN123" s="509">
        <v>0</v>
      </c>
      <c r="AO123" s="509">
        <v>0</v>
      </c>
      <c r="AP123" s="509">
        <v>0</v>
      </c>
      <c r="AQ123" s="509">
        <v>0</v>
      </c>
      <c r="AR123" s="509">
        <v>0</v>
      </c>
      <c r="AS123" s="509">
        <v>0</v>
      </c>
      <c r="AT123" s="509">
        <v>0</v>
      </c>
      <c r="AU123" s="509">
        <v>0</v>
      </c>
      <c r="AV123" s="509">
        <v>0</v>
      </c>
      <c r="AW123" s="509">
        <v>0</v>
      </c>
      <c r="AX123" s="509">
        <v>0</v>
      </c>
      <c r="AY123" s="509">
        <v>0</v>
      </c>
      <c r="AZ123" s="509">
        <v>0</v>
      </c>
      <c r="BA123" s="509">
        <v>0</v>
      </c>
      <c r="BB123" s="509">
        <v>0</v>
      </c>
      <c r="BC123" s="509">
        <v>0</v>
      </c>
      <c r="BD123" s="509">
        <v>0</v>
      </c>
      <c r="BE123" s="509">
        <v>0</v>
      </c>
      <c r="BF123" s="509">
        <v>0</v>
      </c>
      <c r="BG123" s="509">
        <v>0</v>
      </c>
      <c r="BH123" s="509">
        <v>0</v>
      </c>
      <c r="BI123" s="509">
        <v>0</v>
      </c>
      <c r="BJ123" s="509">
        <v>0</v>
      </c>
      <c r="BK123" s="509">
        <v>0</v>
      </c>
      <c r="BL123" s="509">
        <v>2</v>
      </c>
      <c r="BM123" s="509">
        <v>28</v>
      </c>
      <c r="BN123" s="509">
        <v>23</v>
      </c>
      <c r="BO123" s="509">
        <v>66</v>
      </c>
      <c r="BP123" s="509">
        <v>186</v>
      </c>
      <c r="BQ123" s="509">
        <v>367</v>
      </c>
      <c r="BR123" s="509">
        <v>533</v>
      </c>
      <c r="BS123" s="509">
        <v>707</v>
      </c>
      <c r="BT123" s="509">
        <v>796</v>
      </c>
      <c r="BU123" s="509">
        <v>804</v>
      </c>
      <c r="BV123" s="509">
        <v>826</v>
      </c>
      <c r="BW123" s="509">
        <v>805</v>
      </c>
      <c r="BX123" s="509">
        <v>771</v>
      </c>
      <c r="BY123" s="509">
        <v>713</v>
      </c>
      <c r="BZ123" s="509">
        <v>653</v>
      </c>
      <c r="CA123" s="509">
        <v>597</v>
      </c>
      <c r="CB123" s="509">
        <v>541</v>
      </c>
      <c r="CC123" s="509">
        <v>458</v>
      </c>
      <c r="CD123" s="509">
        <v>407</v>
      </c>
      <c r="CE123" s="509">
        <v>369</v>
      </c>
      <c r="CF123" s="511">
        <v>257</v>
      </c>
    </row>
    <row r="124" spans="1:96">
      <c r="B124" s="63" t="s">
        <v>666</v>
      </c>
      <c r="D124" s="509">
        <v>0</v>
      </c>
      <c r="E124" s="509">
        <v>0</v>
      </c>
      <c r="F124" s="509">
        <v>0</v>
      </c>
      <c r="G124" s="509">
        <v>0</v>
      </c>
      <c r="H124" s="509">
        <v>0</v>
      </c>
      <c r="I124" s="509">
        <v>0</v>
      </c>
      <c r="J124" s="509">
        <v>0</v>
      </c>
      <c r="K124" s="509">
        <v>0</v>
      </c>
      <c r="L124" s="509">
        <v>0</v>
      </c>
      <c r="M124" s="509">
        <v>0</v>
      </c>
      <c r="N124" s="509">
        <v>0</v>
      </c>
      <c r="O124" s="509">
        <v>0</v>
      </c>
      <c r="P124" s="509">
        <v>0</v>
      </c>
      <c r="Q124" s="509">
        <v>0</v>
      </c>
      <c r="R124" s="509">
        <v>0</v>
      </c>
      <c r="S124" s="509">
        <v>0</v>
      </c>
      <c r="T124" s="509">
        <v>0</v>
      </c>
      <c r="U124" s="509">
        <v>0</v>
      </c>
      <c r="V124" s="509">
        <v>0</v>
      </c>
      <c r="W124" s="509">
        <v>0</v>
      </c>
      <c r="X124" s="509">
        <v>0</v>
      </c>
      <c r="Y124" s="509">
        <v>0</v>
      </c>
      <c r="Z124" s="509">
        <v>0</v>
      </c>
      <c r="AA124" s="509">
        <v>0</v>
      </c>
      <c r="AB124" s="509">
        <v>0</v>
      </c>
      <c r="AC124" s="509">
        <v>0</v>
      </c>
      <c r="AD124" s="509">
        <v>0</v>
      </c>
      <c r="AE124" s="509">
        <v>0</v>
      </c>
      <c r="AF124" s="509">
        <v>0</v>
      </c>
      <c r="AG124" s="509">
        <v>0</v>
      </c>
      <c r="AH124" s="509">
        <v>0</v>
      </c>
      <c r="AI124" s="509">
        <v>0</v>
      </c>
      <c r="AJ124" s="509">
        <v>0</v>
      </c>
      <c r="AK124" s="509">
        <v>0</v>
      </c>
      <c r="AL124" s="509">
        <v>0</v>
      </c>
      <c r="AM124" s="509">
        <v>0</v>
      </c>
      <c r="AN124" s="509">
        <v>0</v>
      </c>
      <c r="AO124" s="509">
        <v>0</v>
      </c>
      <c r="AP124" s="509">
        <v>0</v>
      </c>
      <c r="AQ124" s="509">
        <v>0</v>
      </c>
      <c r="AR124" s="509">
        <v>0</v>
      </c>
      <c r="AS124" s="509">
        <v>0</v>
      </c>
      <c r="AT124" s="509">
        <v>0</v>
      </c>
      <c r="AU124" s="509">
        <v>0</v>
      </c>
      <c r="AV124" s="509">
        <v>0</v>
      </c>
      <c r="AW124" s="509">
        <v>0</v>
      </c>
      <c r="AX124" s="509">
        <v>0</v>
      </c>
      <c r="AY124" s="509">
        <v>0</v>
      </c>
      <c r="AZ124" s="509">
        <v>0</v>
      </c>
      <c r="BA124" s="509">
        <v>0</v>
      </c>
      <c r="BB124" s="509">
        <v>0</v>
      </c>
      <c r="BC124" s="509">
        <v>0</v>
      </c>
      <c r="BD124" s="509">
        <v>0</v>
      </c>
      <c r="BE124" s="509">
        <v>0</v>
      </c>
      <c r="BF124" s="509">
        <v>0</v>
      </c>
      <c r="BG124" s="509">
        <v>0</v>
      </c>
      <c r="BH124" s="509">
        <v>0</v>
      </c>
      <c r="BI124" s="509">
        <v>0</v>
      </c>
      <c r="BJ124" s="509">
        <v>0</v>
      </c>
      <c r="BK124" s="509">
        <v>0</v>
      </c>
      <c r="BL124" s="509">
        <v>16</v>
      </c>
      <c r="BM124" s="509">
        <v>56</v>
      </c>
      <c r="BN124" s="509">
        <v>67</v>
      </c>
      <c r="BO124" s="509">
        <v>65</v>
      </c>
      <c r="BP124" s="509">
        <v>114</v>
      </c>
      <c r="BQ124" s="509">
        <v>124</v>
      </c>
      <c r="BR124" s="509">
        <v>141</v>
      </c>
      <c r="BS124" s="509">
        <v>144</v>
      </c>
      <c r="BT124" s="509">
        <v>137</v>
      </c>
      <c r="BU124" s="509">
        <v>133</v>
      </c>
      <c r="BV124" s="509">
        <v>123</v>
      </c>
      <c r="BW124" s="509">
        <v>108</v>
      </c>
      <c r="BX124" s="509">
        <v>108</v>
      </c>
      <c r="BY124" s="509">
        <v>106</v>
      </c>
      <c r="BZ124" s="509">
        <v>99</v>
      </c>
      <c r="CA124" s="509">
        <v>94</v>
      </c>
      <c r="CB124" s="509">
        <v>89</v>
      </c>
      <c r="CC124" s="509">
        <v>84</v>
      </c>
      <c r="CD124" s="509">
        <v>82</v>
      </c>
      <c r="CE124" s="509">
        <v>81</v>
      </c>
      <c r="CF124" s="511">
        <v>79</v>
      </c>
    </row>
    <row r="125" spans="1:96">
      <c r="B125" s="200" t="s">
        <v>667</v>
      </c>
      <c r="D125" s="509">
        <v>0</v>
      </c>
      <c r="E125" s="509">
        <v>0</v>
      </c>
      <c r="F125" s="509">
        <v>0</v>
      </c>
      <c r="G125" s="509">
        <v>0</v>
      </c>
      <c r="H125" s="509">
        <v>0</v>
      </c>
      <c r="I125" s="509">
        <v>0</v>
      </c>
      <c r="J125" s="509">
        <v>0</v>
      </c>
      <c r="K125" s="509">
        <v>0</v>
      </c>
      <c r="L125" s="509">
        <v>0</v>
      </c>
      <c r="M125" s="509">
        <v>0</v>
      </c>
      <c r="N125" s="509">
        <v>0</v>
      </c>
      <c r="O125" s="509">
        <v>0</v>
      </c>
      <c r="P125" s="509">
        <v>0</v>
      </c>
      <c r="Q125" s="509">
        <v>0</v>
      </c>
      <c r="R125" s="509">
        <v>0</v>
      </c>
      <c r="S125" s="509">
        <v>0</v>
      </c>
      <c r="T125" s="509">
        <v>0</v>
      </c>
      <c r="U125" s="509">
        <v>0</v>
      </c>
      <c r="V125" s="509">
        <v>0</v>
      </c>
      <c r="W125" s="509">
        <v>0</v>
      </c>
      <c r="X125" s="509">
        <v>0</v>
      </c>
      <c r="Y125" s="509">
        <v>0</v>
      </c>
      <c r="Z125" s="509">
        <v>0</v>
      </c>
      <c r="AA125" s="509">
        <v>0</v>
      </c>
      <c r="AB125" s="509">
        <v>0</v>
      </c>
      <c r="AC125" s="509">
        <v>0</v>
      </c>
      <c r="AD125" s="509">
        <v>0</v>
      </c>
      <c r="AE125" s="509">
        <v>0</v>
      </c>
      <c r="AF125" s="509">
        <v>0</v>
      </c>
      <c r="AG125" s="509">
        <v>0</v>
      </c>
      <c r="AH125" s="509">
        <v>0</v>
      </c>
      <c r="AI125" s="509">
        <v>0</v>
      </c>
      <c r="AJ125" s="509">
        <v>0</v>
      </c>
      <c r="AK125" s="509">
        <v>0</v>
      </c>
      <c r="AL125" s="509">
        <v>0</v>
      </c>
      <c r="AM125" s="509">
        <v>0</v>
      </c>
      <c r="AN125" s="509">
        <v>0</v>
      </c>
      <c r="AO125" s="509">
        <v>0</v>
      </c>
      <c r="AP125" s="509">
        <v>0</v>
      </c>
      <c r="AQ125" s="509">
        <v>0</v>
      </c>
      <c r="AR125" s="509">
        <v>0</v>
      </c>
      <c r="AS125" s="509">
        <v>0</v>
      </c>
      <c r="AT125" s="509">
        <v>0</v>
      </c>
      <c r="AU125" s="509">
        <v>0</v>
      </c>
      <c r="AV125" s="509">
        <v>0</v>
      </c>
      <c r="AW125" s="509">
        <v>0</v>
      </c>
      <c r="AX125" s="509">
        <v>0</v>
      </c>
      <c r="AY125" s="509">
        <v>0</v>
      </c>
      <c r="AZ125" s="509">
        <v>0</v>
      </c>
      <c r="BA125" s="509">
        <v>0</v>
      </c>
      <c r="BB125" s="509">
        <v>0</v>
      </c>
      <c r="BC125" s="509">
        <v>0</v>
      </c>
      <c r="BD125" s="509">
        <v>0</v>
      </c>
      <c r="BE125" s="509">
        <v>0</v>
      </c>
      <c r="BF125" s="509">
        <v>0</v>
      </c>
      <c r="BG125" s="509">
        <v>0</v>
      </c>
      <c r="BH125" s="509">
        <v>0</v>
      </c>
      <c r="BI125" s="509">
        <v>0</v>
      </c>
      <c r="BJ125" s="509">
        <v>0</v>
      </c>
      <c r="BK125" s="509">
        <v>0</v>
      </c>
      <c r="BL125" s="509">
        <v>59</v>
      </c>
      <c r="BM125" s="509">
        <v>145</v>
      </c>
      <c r="BN125" s="509">
        <v>199</v>
      </c>
      <c r="BO125" s="509">
        <v>262</v>
      </c>
      <c r="BP125" s="509">
        <v>364</v>
      </c>
      <c r="BQ125" s="509">
        <v>492</v>
      </c>
      <c r="BR125" s="509">
        <v>507</v>
      </c>
      <c r="BS125" s="509">
        <v>489</v>
      </c>
      <c r="BT125" s="509">
        <v>483</v>
      </c>
      <c r="BU125" s="509">
        <v>460</v>
      </c>
      <c r="BV125" s="509">
        <v>404</v>
      </c>
      <c r="BW125" s="509">
        <v>360</v>
      </c>
      <c r="BX125" s="509">
        <v>384</v>
      </c>
      <c r="BY125" s="509">
        <v>401</v>
      </c>
      <c r="BZ125" s="509">
        <v>417</v>
      </c>
      <c r="CA125" s="509">
        <v>438</v>
      </c>
      <c r="CB125" s="509">
        <v>469</v>
      </c>
      <c r="CC125" s="509">
        <v>511</v>
      </c>
      <c r="CD125" s="509">
        <v>541</v>
      </c>
      <c r="CE125" s="509">
        <v>565</v>
      </c>
      <c r="CF125" s="511">
        <v>618</v>
      </c>
    </row>
    <row r="126" spans="1:96">
      <c r="B126" s="200" t="s">
        <v>668</v>
      </c>
      <c r="D126" s="509">
        <v>0</v>
      </c>
      <c r="E126" s="509">
        <v>0</v>
      </c>
      <c r="F126" s="509">
        <v>0</v>
      </c>
      <c r="G126" s="509">
        <v>0</v>
      </c>
      <c r="H126" s="509">
        <v>0</v>
      </c>
      <c r="I126" s="509">
        <v>0</v>
      </c>
      <c r="J126" s="509">
        <v>0</v>
      </c>
      <c r="K126" s="509">
        <v>0</v>
      </c>
      <c r="L126" s="509">
        <v>0</v>
      </c>
      <c r="M126" s="509">
        <v>0</v>
      </c>
      <c r="N126" s="509">
        <v>0</v>
      </c>
      <c r="O126" s="509">
        <v>0</v>
      </c>
      <c r="P126" s="509">
        <v>0</v>
      </c>
      <c r="Q126" s="509">
        <v>0</v>
      </c>
      <c r="R126" s="509">
        <v>0</v>
      </c>
      <c r="S126" s="509">
        <v>0</v>
      </c>
      <c r="T126" s="509">
        <v>0</v>
      </c>
      <c r="U126" s="509">
        <v>0</v>
      </c>
      <c r="V126" s="509">
        <v>0</v>
      </c>
      <c r="W126" s="509">
        <v>0</v>
      </c>
      <c r="X126" s="509">
        <v>0</v>
      </c>
      <c r="Y126" s="509">
        <v>0</v>
      </c>
      <c r="Z126" s="509">
        <v>0</v>
      </c>
      <c r="AA126" s="509">
        <v>0</v>
      </c>
      <c r="AB126" s="509">
        <v>0</v>
      </c>
      <c r="AC126" s="509">
        <v>0</v>
      </c>
      <c r="AD126" s="509">
        <v>0</v>
      </c>
      <c r="AE126" s="509">
        <v>0</v>
      </c>
      <c r="AF126" s="509">
        <v>0</v>
      </c>
      <c r="AG126" s="509">
        <v>0</v>
      </c>
      <c r="AH126" s="509">
        <v>0</v>
      </c>
      <c r="AI126" s="509">
        <v>0</v>
      </c>
      <c r="AJ126" s="509">
        <v>0</v>
      </c>
      <c r="AK126" s="509">
        <v>0</v>
      </c>
      <c r="AL126" s="509">
        <v>0</v>
      </c>
      <c r="AM126" s="509">
        <v>0</v>
      </c>
      <c r="AN126" s="509">
        <v>0</v>
      </c>
      <c r="AO126" s="509">
        <v>0</v>
      </c>
      <c r="AP126" s="509">
        <v>0</v>
      </c>
      <c r="AQ126" s="509">
        <v>0</v>
      </c>
      <c r="AR126" s="509">
        <v>0</v>
      </c>
      <c r="AS126" s="509">
        <v>0</v>
      </c>
      <c r="AT126" s="509">
        <v>0</v>
      </c>
      <c r="AU126" s="509">
        <v>0</v>
      </c>
      <c r="AV126" s="509">
        <v>0</v>
      </c>
      <c r="AW126" s="509">
        <v>0</v>
      </c>
      <c r="AX126" s="509">
        <v>0</v>
      </c>
      <c r="AY126" s="509">
        <v>0</v>
      </c>
      <c r="AZ126" s="509">
        <v>0</v>
      </c>
      <c r="BA126" s="509">
        <v>0</v>
      </c>
      <c r="BB126" s="509">
        <v>0</v>
      </c>
      <c r="BC126" s="509">
        <v>0</v>
      </c>
      <c r="BD126" s="509">
        <v>0</v>
      </c>
      <c r="BE126" s="509">
        <v>0</v>
      </c>
      <c r="BF126" s="509">
        <v>0</v>
      </c>
      <c r="BG126" s="509">
        <v>0</v>
      </c>
      <c r="BH126" s="509">
        <v>0</v>
      </c>
      <c r="BI126" s="509">
        <v>0</v>
      </c>
      <c r="BJ126" s="509">
        <v>0</v>
      </c>
      <c r="BK126" s="509">
        <v>0</v>
      </c>
      <c r="BL126" s="509">
        <v>6</v>
      </c>
      <c r="BM126" s="509">
        <v>22</v>
      </c>
      <c r="BN126" s="509">
        <v>38</v>
      </c>
      <c r="BO126" s="509">
        <v>59</v>
      </c>
      <c r="BP126" s="509">
        <v>103</v>
      </c>
      <c r="BQ126" s="509">
        <v>180</v>
      </c>
      <c r="BR126" s="509">
        <v>248</v>
      </c>
      <c r="BS126" s="509">
        <v>325</v>
      </c>
      <c r="BT126" s="509">
        <v>379</v>
      </c>
      <c r="BU126" s="509">
        <v>398</v>
      </c>
      <c r="BV126" s="509">
        <v>414</v>
      </c>
      <c r="BW126" s="509">
        <v>437</v>
      </c>
      <c r="BX126" s="509">
        <v>422</v>
      </c>
      <c r="BY126" s="509">
        <v>391</v>
      </c>
      <c r="BZ126" s="509">
        <v>358</v>
      </c>
      <c r="CA126" s="509">
        <v>328</v>
      </c>
      <c r="CB126" s="509">
        <v>297</v>
      </c>
      <c r="CC126" s="509">
        <v>251</v>
      </c>
      <c r="CD126" s="509">
        <v>222</v>
      </c>
      <c r="CE126" s="509">
        <v>201</v>
      </c>
      <c r="CF126" s="511">
        <v>139</v>
      </c>
    </row>
    <row r="127" spans="1:96">
      <c r="B127" s="200" t="s">
        <v>669</v>
      </c>
      <c r="D127" s="509">
        <v>0</v>
      </c>
      <c r="E127" s="509">
        <v>0</v>
      </c>
      <c r="F127" s="509">
        <v>0</v>
      </c>
      <c r="G127" s="509">
        <v>0</v>
      </c>
      <c r="H127" s="509">
        <v>0</v>
      </c>
      <c r="I127" s="509">
        <v>0</v>
      </c>
      <c r="J127" s="509">
        <v>0</v>
      </c>
      <c r="K127" s="509">
        <v>0</v>
      </c>
      <c r="L127" s="509">
        <v>0</v>
      </c>
      <c r="M127" s="509">
        <v>0</v>
      </c>
      <c r="N127" s="509">
        <v>0</v>
      </c>
      <c r="O127" s="509">
        <v>0</v>
      </c>
      <c r="P127" s="509">
        <v>0</v>
      </c>
      <c r="Q127" s="509">
        <v>0</v>
      </c>
      <c r="R127" s="509">
        <v>0</v>
      </c>
      <c r="S127" s="509">
        <v>0</v>
      </c>
      <c r="T127" s="509">
        <v>0</v>
      </c>
      <c r="U127" s="509">
        <v>0</v>
      </c>
      <c r="V127" s="509">
        <v>0</v>
      </c>
      <c r="W127" s="509">
        <v>0</v>
      </c>
      <c r="X127" s="509">
        <v>0</v>
      </c>
      <c r="Y127" s="509">
        <v>0</v>
      </c>
      <c r="Z127" s="509">
        <v>0</v>
      </c>
      <c r="AA127" s="509">
        <v>0</v>
      </c>
      <c r="AB127" s="509">
        <v>0</v>
      </c>
      <c r="AC127" s="509">
        <v>0</v>
      </c>
      <c r="AD127" s="509">
        <v>0</v>
      </c>
      <c r="AE127" s="509">
        <v>0</v>
      </c>
      <c r="AF127" s="509">
        <v>0</v>
      </c>
      <c r="AG127" s="509">
        <v>0</v>
      </c>
      <c r="AH127" s="509">
        <v>0</v>
      </c>
      <c r="AI127" s="509">
        <v>0</v>
      </c>
      <c r="AJ127" s="509">
        <v>0</v>
      </c>
      <c r="AK127" s="509">
        <v>0</v>
      </c>
      <c r="AL127" s="509">
        <v>0</v>
      </c>
      <c r="AM127" s="509">
        <v>0</v>
      </c>
      <c r="AN127" s="509">
        <v>0</v>
      </c>
      <c r="AO127" s="509">
        <v>0</v>
      </c>
      <c r="AP127" s="509">
        <v>0</v>
      </c>
      <c r="AQ127" s="509">
        <v>0</v>
      </c>
      <c r="AR127" s="509">
        <v>0</v>
      </c>
      <c r="AS127" s="509">
        <v>0</v>
      </c>
      <c r="AT127" s="509">
        <v>0</v>
      </c>
      <c r="AU127" s="509">
        <v>0</v>
      </c>
      <c r="AV127" s="509">
        <v>0</v>
      </c>
      <c r="AW127" s="509">
        <v>0</v>
      </c>
      <c r="AX127" s="509">
        <v>0</v>
      </c>
      <c r="AY127" s="509">
        <v>0</v>
      </c>
      <c r="AZ127" s="509">
        <v>0</v>
      </c>
      <c r="BA127" s="509">
        <v>0</v>
      </c>
      <c r="BB127" s="509">
        <v>0</v>
      </c>
      <c r="BC127" s="509">
        <v>0</v>
      </c>
      <c r="BD127" s="509">
        <v>0</v>
      </c>
      <c r="BE127" s="509">
        <v>0</v>
      </c>
      <c r="BF127" s="509">
        <v>0</v>
      </c>
      <c r="BG127" s="509">
        <v>0</v>
      </c>
      <c r="BH127" s="509">
        <v>0</v>
      </c>
      <c r="BI127" s="509">
        <v>0</v>
      </c>
      <c r="BJ127" s="509">
        <v>0</v>
      </c>
      <c r="BK127" s="509">
        <v>0</v>
      </c>
      <c r="BL127" s="509">
        <v>56</v>
      </c>
      <c r="BM127" s="509">
        <v>168</v>
      </c>
      <c r="BN127" s="509">
        <v>275</v>
      </c>
      <c r="BO127" s="509">
        <v>424</v>
      </c>
      <c r="BP127" s="509">
        <v>784</v>
      </c>
      <c r="BQ127" s="509">
        <v>1116</v>
      </c>
      <c r="BR127" s="509">
        <v>1340</v>
      </c>
      <c r="BS127" s="509">
        <v>1398</v>
      </c>
      <c r="BT127" s="509">
        <v>1381</v>
      </c>
      <c r="BU127" s="509">
        <v>1335</v>
      </c>
      <c r="BV127" s="509">
        <v>1227</v>
      </c>
      <c r="BW127" s="509">
        <v>1056</v>
      </c>
      <c r="BX127" s="509">
        <v>961</v>
      </c>
      <c r="BY127" s="509">
        <v>871</v>
      </c>
      <c r="BZ127" s="509">
        <v>788</v>
      </c>
      <c r="CA127" s="509">
        <v>716</v>
      </c>
      <c r="CB127" s="509">
        <v>644</v>
      </c>
      <c r="CC127" s="509">
        <v>540</v>
      </c>
      <c r="CD127" s="509">
        <v>476</v>
      </c>
      <c r="CE127" s="509">
        <v>430</v>
      </c>
      <c r="CF127" s="511">
        <v>298</v>
      </c>
    </row>
    <row r="128" spans="1:96" s="245" customFormat="1" ht="26.25" customHeight="1">
      <c r="B128" s="109" t="s">
        <v>292</v>
      </c>
      <c r="C128" s="464"/>
      <c r="D128" s="537" t="s">
        <v>521</v>
      </c>
      <c r="E128" s="537" t="s">
        <v>521</v>
      </c>
      <c r="F128" s="537" t="s">
        <v>521</v>
      </c>
      <c r="G128" s="537" t="s">
        <v>521</v>
      </c>
      <c r="H128" s="537" t="s">
        <v>521</v>
      </c>
      <c r="I128" s="537" t="s">
        <v>521</v>
      </c>
      <c r="J128" s="537" t="s">
        <v>521</v>
      </c>
      <c r="K128" s="537" t="s">
        <v>521</v>
      </c>
      <c r="L128" s="537" t="s">
        <v>521</v>
      </c>
      <c r="M128" s="537" t="s">
        <v>521</v>
      </c>
      <c r="N128" s="537" t="s">
        <v>521</v>
      </c>
      <c r="O128" s="537" t="s">
        <v>521</v>
      </c>
      <c r="P128" s="537" t="s">
        <v>521</v>
      </c>
      <c r="Q128" s="537" t="s">
        <v>521</v>
      </c>
      <c r="R128" s="537" t="s">
        <v>521</v>
      </c>
      <c r="S128" s="537" t="s">
        <v>521</v>
      </c>
      <c r="T128" s="537" t="s">
        <v>521</v>
      </c>
      <c r="U128" s="537" t="s">
        <v>521</v>
      </c>
      <c r="V128" s="537" t="s">
        <v>521</v>
      </c>
      <c r="W128" s="537" t="s">
        <v>521</v>
      </c>
      <c r="X128" s="537" t="s">
        <v>521</v>
      </c>
      <c r="Y128" s="537" t="s">
        <v>521</v>
      </c>
      <c r="Z128" s="537" t="s">
        <v>521</v>
      </c>
      <c r="AA128" s="537" t="s">
        <v>521</v>
      </c>
      <c r="AB128" s="537" t="s">
        <v>521</v>
      </c>
      <c r="AC128" s="537" t="s">
        <v>521</v>
      </c>
      <c r="AD128" s="537" t="s">
        <v>521</v>
      </c>
      <c r="AE128" s="537" t="s">
        <v>521</v>
      </c>
      <c r="AF128" s="537" t="s">
        <v>521</v>
      </c>
      <c r="AG128" s="537" t="s">
        <v>521</v>
      </c>
      <c r="AH128" s="514">
        <v>0</v>
      </c>
      <c r="AI128" s="514">
        <v>0</v>
      </c>
      <c r="AJ128" s="514">
        <v>0</v>
      </c>
      <c r="AK128" s="514">
        <v>0</v>
      </c>
      <c r="AL128" s="514">
        <v>0</v>
      </c>
      <c r="AM128" s="514">
        <v>0</v>
      </c>
      <c r="AN128" s="514">
        <v>0</v>
      </c>
      <c r="AO128" s="514">
        <v>0</v>
      </c>
      <c r="AP128" s="514">
        <v>0</v>
      </c>
      <c r="AQ128" s="514">
        <v>0</v>
      </c>
      <c r="AR128" s="514">
        <v>0</v>
      </c>
      <c r="AS128" s="514">
        <v>0</v>
      </c>
      <c r="AT128" s="514">
        <v>0</v>
      </c>
      <c r="AU128" s="514">
        <v>0</v>
      </c>
      <c r="AV128" s="514">
        <v>0</v>
      </c>
      <c r="AW128" s="514">
        <v>0</v>
      </c>
      <c r="AX128" s="514">
        <v>0</v>
      </c>
      <c r="AY128" s="514">
        <v>2490</v>
      </c>
      <c r="AZ128" s="514">
        <v>2455</v>
      </c>
      <c r="BA128" s="514">
        <v>2437</v>
      </c>
      <c r="BB128" s="514">
        <v>2371</v>
      </c>
      <c r="BC128" s="514">
        <v>2354</v>
      </c>
      <c r="BD128" s="514">
        <v>2391</v>
      </c>
      <c r="BE128" s="514">
        <v>2430</v>
      </c>
      <c r="BF128" s="514">
        <v>2483</v>
      </c>
      <c r="BG128" s="514">
        <v>2504</v>
      </c>
      <c r="BH128" s="514">
        <v>2510</v>
      </c>
      <c r="BI128" s="514">
        <v>2475</v>
      </c>
      <c r="BJ128" s="514">
        <v>2443</v>
      </c>
      <c r="BK128" s="514">
        <v>2415</v>
      </c>
      <c r="BL128" s="514">
        <v>2332</v>
      </c>
      <c r="BM128" s="514">
        <v>2031</v>
      </c>
      <c r="BN128" s="514">
        <v>1827</v>
      </c>
      <c r="BO128" s="514">
        <v>1577</v>
      </c>
      <c r="BP128" s="514">
        <v>965</v>
      </c>
      <c r="BQ128" s="514">
        <v>366</v>
      </c>
      <c r="BR128" s="514">
        <v>133</v>
      </c>
      <c r="BS128" s="514">
        <v>74</v>
      </c>
      <c r="BT128" s="514">
        <v>52</v>
      </c>
      <c r="BU128" s="514">
        <v>40</v>
      </c>
      <c r="BV128" s="514">
        <v>32</v>
      </c>
      <c r="BW128" s="514">
        <v>26</v>
      </c>
      <c r="BX128" s="514">
        <v>23</v>
      </c>
      <c r="BY128" s="514">
        <v>21</v>
      </c>
      <c r="BZ128" s="514">
        <v>19</v>
      </c>
      <c r="CA128" s="514">
        <v>18</v>
      </c>
      <c r="CB128" s="514">
        <v>16</v>
      </c>
      <c r="CC128" s="514">
        <v>14</v>
      </c>
      <c r="CD128" s="514">
        <v>13</v>
      </c>
      <c r="CE128" s="514">
        <v>11</v>
      </c>
      <c r="CF128" s="515">
        <v>9</v>
      </c>
    </row>
    <row r="129" spans="1:84">
      <c r="A129" s="421"/>
      <c r="B129" s="508" t="s">
        <v>458</v>
      </c>
      <c r="D129" s="509">
        <v>0</v>
      </c>
      <c r="E129" s="509">
        <v>0</v>
      </c>
      <c r="F129" s="509">
        <v>0</v>
      </c>
      <c r="G129" s="509">
        <v>0</v>
      </c>
      <c r="H129" s="509">
        <v>0</v>
      </c>
      <c r="I129" s="509">
        <v>0</v>
      </c>
      <c r="J129" s="509">
        <v>0</v>
      </c>
      <c r="K129" s="509">
        <v>0</v>
      </c>
      <c r="L129" s="509">
        <v>0</v>
      </c>
      <c r="M129" s="509">
        <v>0</v>
      </c>
      <c r="N129" s="509">
        <v>0</v>
      </c>
      <c r="O129" s="509">
        <v>0</v>
      </c>
      <c r="P129" s="509">
        <v>0</v>
      </c>
      <c r="Q129" s="509">
        <v>0</v>
      </c>
      <c r="R129" s="509">
        <v>0</v>
      </c>
      <c r="S129" s="509">
        <v>0</v>
      </c>
      <c r="T129" s="509">
        <v>0</v>
      </c>
      <c r="U129" s="509">
        <v>0</v>
      </c>
      <c r="V129" s="509">
        <v>0</v>
      </c>
      <c r="W129" s="509">
        <v>0</v>
      </c>
      <c r="X129" s="509">
        <v>0</v>
      </c>
      <c r="Y129" s="509">
        <v>0</v>
      </c>
      <c r="Z129" s="509">
        <v>0</v>
      </c>
      <c r="AA129" s="509">
        <v>0</v>
      </c>
      <c r="AB129" s="509">
        <v>0</v>
      </c>
      <c r="AC129" s="509">
        <v>0</v>
      </c>
      <c r="AD129" s="509">
        <v>0</v>
      </c>
      <c r="AE129" s="509">
        <v>0</v>
      </c>
      <c r="AF129" s="509">
        <v>0</v>
      </c>
      <c r="AG129" s="509">
        <v>0</v>
      </c>
      <c r="AH129" s="509">
        <v>0</v>
      </c>
      <c r="AI129" s="509">
        <v>0</v>
      </c>
      <c r="AJ129" s="509">
        <v>0</v>
      </c>
      <c r="AK129" s="509">
        <v>0</v>
      </c>
      <c r="AL129" s="509">
        <v>0</v>
      </c>
      <c r="AM129" s="509">
        <v>0</v>
      </c>
      <c r="AN129" s="509">
        <v>0</v>
      </c>
      <c r="AO129" s="509">
        <v>0</v>
      </c>
      <c r="AP129" s="509">
        <v>0</v>
      </c>
      <c r="AQ129" s="509">
        <v>0</v>
      </c>
      <c r="AR129" s="509">
        <v>0</v>
      </c>
      <c r="AS129" s="509">
        <v>0</v>
      </c>
      <c r="AT129" s="509">
        <v>0</v>
      </c>
      <c r="AU129" s="509">
        <v>0</v>
      </c>
      <c r="AV129" s="509">
        <v>0</v>
      </c>
      <c r="AW129" s="509">
        <v>0</v>
      </c>
      <c r="AX129" s="509">
        <v>0</v>
      </c>
      <c r="AY129" s="509">
        <v>2218</v>
      </c>
      <c r="AZ129" s="509">
        <v>2240</v>
      </c>
      <c r="BA129" s="509">
        <v>2285</v>
      </c>
      <c r="BB129" s="509">
        <v>2288</v>
      </c>
      <c r="BC129" s="509">
        <v>2328</v>
      </c>
      <c r="BD129" s="509">
        <v>2384</v>
      </c>
      <c r="BE129" s="509">
        <v>2427</v>
      </c>
      <c r="BF129" s="509">
        <v>2483</v>
      </c>
      <c r="BG129" s="509">
        <v>2504</v>
      </c>
      <c r="BH129" s="509">
        <v>2510</v>
      </c>
      <c r="BI129" s="509">
        <v>2475</v>
      </c>
      <c r="BJ129" s="509">
        <v>2443</v>
      </c>
      <c r="BK129" s="509">
        <v>2415</v>
      </c>
      <c r="BL129" s="509">
        <v>2332</v>
      </c>
      <c r="BM129" s="509">
        <v>2031</v>
      </c>
      <c r="BN129" s="509">
        <v>1827</v>
      </c>
      <c r="BO129" s="509">
        <v>1577</v>
      </c>
      <c r="BP129" s="509">
        <v>965</v>
      </c>
      <c r="BQ129" s="509">
        <v>366</v>
      </c>
      <c r="BR129" s="509">
        <v>133</v>
      </c>
      <c r="BS129" s="509">
        <v>74</v>
      </c>
      <c r="BT129" s="509">
        <v>52</v>
      </c>
      <c r="BU129" s="509">
        <v>40</v>
      </c>
      <c r="BV129" s="509">
        <v>32</v>
      </c>
      <c r="BW129" s="509">
        <v>26</v>
      </c>
      <c r="BX129" s="509">
        <v>23</v>
      </c>
      <c r="BY129" s="509">
        <v>21</v>
      </c>
      <c r="BZ129" s="509">
        <v>19</v>
      </c>
      <c r="CA129" s="509">
        <v>18</v>
      </c>
      <c r="CB129" s="509">
        <v>16</v>
      </c>
      <c r="CC129" s="509">
        <v>14</v>
      </c>
      <c r="CD129" s="509">
        <v>13</v>
      </c>
      <c r="CE129" s="509">
        <v>11</v>
      </c>
      <c r="CF129" s="511">
        <v>9</v>
      </c>
    </row>
    <row r="130" spans="1:84">
      <c r="A130" s="421"/>
      <c r="B130" s="508" t="s">
        <v>457</v>
      </c>
      <c r="D130" s="535" t="s">
        <v>521</v>
      </c>
      <c r="E130" s="535" t="s">
        <v>521</v>
      </c>
      <c r="F130" s="535" t="s">
        <v>521</v>
      </c>
      <c r="G130" s="535" t="s">
        <v>521</v>
      </c>
      <c r="H130" s="535" t="s">
        <v>521</v>
      </c>
      <c r="I130" s="535" t="s">
        <v>521</v>
      </c>
      <c r="J130" s="535" t="s">
        <v>521</v>
      </c>
      <c r="K130" s="535" t="s">
        <v>521</v>
      </c>
      <c r="L130" s="535" t="s">
        <v>521</v>
      </c>
      <c r="M130" s="535" t="s">
        <v>521</v>
      </c>
      <c r="N130" s="535" t="s">
        <v>521</v>
      </c>
      <c r="O130" s="535" t="s">
        <v>521</v>
      </c>
      <c r="P130" s="535" t="s">
        <v>521</v>
      </c>
      <c r="Q130" s="535" t="s">
        <v>521</v>
      </c>
      <c r="R130" s="535" t="s">
        <v>521</v>
      </c>
      <c r="S130" s="535" t="s">
        <v>521</v>
      </c>
      <c r="T130" s="535" t="s">
        <v>521</v>
      </c>
      <c r="U130" s="535" t="s">
        <v>521</v>
      </c>
      <c r="V130" s="535" t="s">
        <v>521</v>
      </c>
      <c r="W130" s="535" t="s">
        <v>521</v>
      </c>
      <c r="X130" s="535" t="s">
        <v>521</v>
      </c>
      <c r="Y130" s="535" t="s">
        <v>521</v>
      </c>
      <c r="Z130" s="535" t="s">
        <v>521</v>
      </c>
      <c r="AA130" s="535" t="s">
        <v>521</v>
      </c>
      <c r="AB130" s="535" t="s">
        <v>521</v>
      </c>
      <c r="AC130" s="535" t="s">
        <v>521</v>
      </c>
      <c r="AD130" s="535" t="s">
        <v>521</v>
      </c>
      <c r="AE130" s="535" t="s">
        <v>521</v>
      </c>
      <c r="AF130" s="535" t="s">
        <v>521</v>
      </c>
      <c r="AG130" s="535" t="s">
        <v>521</v>
      </c>
      <c r="AH130" s="509">
        <v>0</v>
      </c>
      <c r="AI130" s="509">
        <v>0</v>
      </c>
      <c r="AJ130" s="509">
        <v>0</v>
      </c>
      <c r="AK130" s="509">
        <v>0</v>
      </c>
      <c r="AL130" s="509">
        <v>0</v>
      </c>
      <c r="AM130" s="509">
        <v>0</v>
      </c>
      <c r="AN130" s="509">
        <v>0</v>
      </c>
      <c r="AO130" s="509">
        <v>0</v>
      </c>
      <c r="AP130" s="509">
        <v>0</v>
      </c>
      <c r="AQ130" s="509">
        <v>0</v>
      </c>
      <c r="AR130" s="509">
        <v>0</v>
      </c>
      <c r="AS130" s="509">
        <v>0</v>
      </c>
      <c r="AT130" s="509">
        <v>0</v>
      </c>
      <c r="AU130" s="509">
        <v>0</v>
      </c>
      <c r="AV130" s="509">
        <v>0</v>
      </c>
      <c r="AW130" s="509">
        <v>0</v>
      </c>
      <c r="AX130" s="509">
        <v>0</v>
      </c>
      <c r="AY130" s="509">
        <v>272</v>
      </c>
      <c r="AZ130" s="509">
        <v>215</v>
      </c>
      <c r="BA130" s="509">
        <v>152</v>
      </c>
      <c r="BB130" s="509">
        <v>83</v>
      </c>
      <c r="BC130" s="509">
        <v>26</v>
      </c>
      <c r="BD130" s="509">
        <v>7</v>
      </c>
      <c r="BE130" s="509">
        <v>2</v>
      </c>
      <c r="BF130" s="509">
        <v>0</v>
      </c>
      <c r="BG130" s="509">
        <v>0</v>
      </c>
      <c r="BH130" s="509">
        <v>0</v>
      </c>
      <c r="BI130" s="509">
        <v>0</v>
      </c>
      <c r="BJ130" s="509">
        <v>0</v>
      </c>
      <c r="BK130" s="509">
        <v>0</v>
      </c>
      <c r="BL130" s="509">
        <v>0</v>
      </c>
      <c r="BM130" s="509">
        <v>0</v>
      </c>
      <c r="BN130" s="509">
        <v>0</v>
      </c>
      <c r="BO130" s="509">
        <v>0</v>
      </c>
      <c r="BP130" s="509">
        <v>0</v>
      </c>
      <c r="BQ130" s="509">
        <v>0</v>
      </c>
      <c r="BR130" s="509">
        <v>0</v>
      </c>
      <c r="BS130" s="509">
        <v>0</v>
      </c>
      <c r="BT130" s="509">
        <v>0</v>
      </c>
      <c r="BU130" s="509">
        <v>0</v>
      </c>
      <c r="BV130" s="509">
        <v>0</v>
      </c>
      <c r="BW130" s="509">
        <v>0</v>
      </c>
      <c r="BX130" s="509">
        <v>0</v>
      </c>
      <c r="BY130" s="509">
        <v>0</v>
      </c>
      <c r="BZ130" s="509">
        <v>0</v>
      </c>
      <c r="CA130" s="509">
        <v>0</v>
      </c>
      <c r="CB130" s="509">
        <v>0</v>
      </c>
      <c r="CC130" s="509">
        <v>0</v>
      </c>
      <c r="CD130" s="509">
        <v>0</v>
      </c>
      <c r="CE130" s="509">
        <v>0</v>
      </c>
      <c r="CF130" s="511">
        <v>0</v>
      </c>
    </row>
    <row r="131" spans="1:84">
      <c r="B131" s="63" t="s">
        <v>645</v>
      </c>
      <c r="D131" s="509"/>
      <c r="E131" s="509"/>
      <c r="F131" s="509"/>
      <c r="G131" s="509"/>
      <c r="H131" s="509"/>
      <c r="I131" s="509"/>
      <c r="J131" s="509"/>
      <c r="K131" s="509"/>
      <c r="L131" s="509"/>
      <c r="M131" s="509"/>
      <c r="N131" s="509"/>
      <c r="O131" s="509"/>
      <c r="P131" s="509"/>
      <c r="Q131" s="509"/>
      <c r="R131" s="509"/>
      <c r="S131" s="509"/>
      <c r="T131" s="509"/>
      <c r="U131" s="509"/>
      <c r="V131" s="509"/>
      <c r="W131" s="509"/>
      <c r="X131" s="509"/>
      <c r="Y131" s="509"/>
      <c r="Z131" s="509"/>
      <c r="AA131" s="509"/>
      <c r="AB131" s="509"/>
      <c r="AC131" s="509"/>
      <c r="AD131" s="509"/>
      <c r="AE131" s="509"/>
      <c r="AF131" s="509"/>
      <c r="AG131" s="509"/>
      <c r="AH131" s="509"/>
      <c r="AI131" s="509"/>
      <c r="AJ131" s="509"/>
      <c r="AK131" s="509"/>
      <c r="AL131" s="509"/>
      <c r="AM131" s="509"/>
      <c r="AN131" s="509"/>
      <c r="AO131" s="509"/>
      <c r="AP131" s="509"/>
      <c r="AQ131" s="509"/>
      <c r="AR131" s="509"/>
      <c r="AS131" s="509"/>
      <c r="AT131" s="509"/>
      <c r="AU131" s="509"/>
      <c r="AV131" s="509"/>
      <c r="AW131" s="509"/>
      <c r="AX131" s="509"/>
      <c r="AY131" s="509"/>
      <c r="AZ131" s="509"/>
      <c r="BA131" s="509">
        <v>0</v>
      </c>
      <c r="BB131" s="509">
        <v>0</v>
      </c>
      <c r="BC131" s="509">
        <v>0</v>
      </c>
      <c r="BD131" s="509">
        <v>115</v>
      </c>
      <c r="BE131" s="509">
        <v>111</v>
      </c>
      <c r="BF131" s="509">
        <v>123</v>
      </c>
      <c r="BG131" s="509">
        <v>108</v>
      </c>
      <c r="BH131" s="509">
        <v>100</v>
      </c>
      <c r="BI131" s="509">
        <v>94</v>
      </c>
      <c r="BJ131" s="509">
        <v>91</v>
      </c>
      <c r="BK131" s="509">
        <v>91</v>
      </c>
      <c r="BL131" s="509">
        <v>72</v>
      </c>
      <c r="BM131" s="509">
        <v>7</v>
      </c>
      <c r="BN131" s="509">
        <v>5</v>
      </c>
      <c r="BO131" s="509">
        <v>2</v>
      </c>
      <c r="BP131" s="509">
        <v>1</v>
      </c>
      <c r="BQ131" s="509">
        <v>1</v>
      </c>
      <c r="BR131" s="509">
        <v>0</v>
      </c>
      <c r="BS131" s="509">
        <v>0</v>
      </c>
      <c r="BT131" s="509">
        <v>0</v>
      </c>
      <c r="BU131" s="509">
        <v>0</v>
      </c>
      <c r="BV131" s="509">
        <v>0</v>
      </c>
      <c r="BW131" s="509">
        <v>0</v>
      </c>
      <c r="BX131" s="509">
        <v>0</v>
      </c>
      <c r="BY131" s="509">
        <v>0</v>
      </c>
      <c r="BZ131" s="509">
        <v>0</v>
      </c>
      <c r="CA131" s="509">
        <v>0</v>
      </c>
      <c r="CB131" s="509">
        <v>0</v>
      </c>
      <c r="CC131" s="509">
        <v>0</v>
      </c>
      <c r="CD131" s="509">
        <v>0</v>
      </c>
      <c r="CE131" s="509">
        <v>0</v>
      </c>
      <c r="CF131" s="511">
        <v>0</v>
      </c>
    </row>
    <row r="132" spans="1:84" ht="26.25" customHeight="1">
      <c r="B132" s="63" t="s">
        <v>646</v>
      </c>
      <c r="D132" s="509">
        <v>0</v>
      </c>
      <c r="E132" s="509">
        <v>0</v>
      </c>
      <c r="F132" s="509">
        <v>0</v>
      </c>
      <c r="G132" s="509">
        <v>0</v>
      </c>
      <c r="H132" s="509">
        <v>0</v>
      </c>
      <c r="I132" s="509">
        <v>0</v>
      </c>
      <c r="J132" s="509">
        <v>0</v>
      </c>
      <c r="K132" s="509">
        <v>0</v>
      </c>
      <c r="L132" s="509">
        <v>0</v>
      </c>
      <c r="M132" s="509">
        <v>0</v>
      </c>
      <c r="N132" s="509">
        <v>0</v>
      </c>
      <c r="O132" s="509">
        <v>0</v>
      </c>
      <c r="P132" s="509">
        <v>0</v>
      </c>
      <c r="Q132" s="509">
        <v>0</v>
      </c>
      <c r="R132" s="509">
        <v>0</v>
      </c>
      <c r="S132" s="509">
        <v>0</v>
      </c>
      <c r="T132" s="509">
        <v>0</v>
      </c>
      <c r="U132" s="509">
        <v>0</v>
      </c>
      <c r="V132" s="509">
        <v>0</v>
      </c>
      <c r="W132" s="509">
        <v>0</v>
      </c>
      <c r="X132" s="509">
        <v>0</v>
      </c>
      <c r="Y132" s="509">
        <v>0</v>
      </c>
      <c r="Z132" s="509">
        <v>0</v>
      </c>
      <c r="AA132" s="509">
        <v>0</v>
      </c>
      <c r="AB132" s="509">
        <v>0</v>
      </c>
      <c r="AC132" s="509">
        <v>0</v>
      </c>
      <c r="AD132" s="509">
        <v>0</v>
      </c>
      <c r="AE132" s="509">
        <v>0</v>
      </c>
      <c r="AF132" s="509">
        <v>0</v>
      </c>
      <c r="AG132" s="509">
        <v>0</v>
      </c>
      <c r="AH132" s="509">
        <v>0</v>
      </c>
      <c r="AI132" s="509">
        <v>0</v>
      </c>
      <c r="AJ132" s="509">
        <v>0</v>
      </c>
      <c r="AK132" s="509">
        <v>0</v>
      </c>
      <c r="AL132" s="509">
        <v>0</v>
      </c>
      <c r="AM132" s="509">
        <v>0</v>
      </c>
      <c r="AN132" s="509">
        <v>0</v>
      </c>
      <c r="AO132" s="509">
        <v>0</v>
      </c>
      <c r="AP132" s="509">
        <v>0</v>
      </c>
      <c r="AQ132" s="509">
        <v>0</v>
      </c>
      <c r="AR132" s="509">
        <v>0</v>
      </c>
      <c r="AS132" s="509">
        <v>0</v>
      </c>
      <c r="AT132" s="509">
        <v>0</v>
      </c>
      <c r="AU132" s="509">
        <v>0</v>
      </c>
      <c r="AV132" s="509">
        <v>0</v>
      </c>
      <c r="AW132" s="509">
        <v>0</v>
      </c>
      <c r="AX132" s="509">
        <v>0</v>
      </c>
      <c r="AY132" s="509">
        <v>0</v>
      </c>
      <c r="AZ132" s="509">
        <v>0</v>
      </c>
      <c r="BA132" s="509">
        <v>0</v>
      </c>
      <c r="BB132" s="509">
        <v>0</v>
      </c>
      <c r="BC132" s="509">
        <v>0</v>
      </c>
      <c r="BD132" s="509">
        <v>115</v>
      </c>
      <c r="BE132" s="509">
        <v>117</v>
      </c>
      <c r="BF132" s="509">
        <v>123</v>
      </c>
      <c r="BG132" s="509">
        <v>113</v>
      </c>
      <c r="BH132" s="509">
        <v>109</v>
      </c>
      <c r="BI132" s="509">
        <v>98</v>
      </c>
      <c r="BJ132" s="509">
        <v>92</v>
      </c>
      <c r="BK132" s="509">
        <v>92</v>
      </c>
      <c r="BL132" s="509">
        <v>82</v>
      </c>
      <c r="BM132" s="509">
        <v>23</v>
      </c>
      <c r="BN132" s="509">
        <v>4</v>
      </c>
      <c r="BO132" s="509">
        <v>3</v>
      </c>
      <c r="BP132" s="509">
        <v>1</v>
      </c>
      <c r="BQ132" s="509">
        <v>0</v>
      </c>
      <c r="BR132" s="509">
        <v>0</v>
      </c>
      <c r="BS132" s="509">
        <v>0</v>
      </c>
      <c r="BT132" s="509">
        <v>0</v>
      </c>
      <c r="BU132" s="509">
        <v>0</v>
      </c>
      <c r="BV132" s="509">
        <v>0</v>
      </c>
      <c r="BW132" s="509">
        <v>0</v>
      </c>
      <c r="BX132" s="509">
        <v>0</v>
      </c>
      <c r="BY132" s="509">
        <v>0</v>
      </c>
      <c r="BZ132" s="509">
        <v>0</v>
      </c>
      <c r="CA132" s="509">
        <v>0</v>
      </c>
      <c r="CB132" s="509">
        <v>0</v>
      </c>
      <c r="CC132" s="509">
        <v>0</v>
      </c>
      <c r="CD132" s="509">
        <v>0</v>
      </c>
      <c r="CE132" s="509">
        <v>0</v>
      </c>
      <c r="CF132" s="511">
        <v>0</v>
      </c>
    </row>
    <row r="133" spans="1:84" ht="26.25" customHeight="1">
      <c r="B133" s="63" t="s">
        <v>647</v>
      </c>
      <c r="D133" s="509">
        <v>0</v>
      </c>
      <c r="E133" s="509">
        <v>0</v>
      </c>
      <c r="F133" s="509">
        <v>0</v>
      </c>
      <c r="G133" s="509">
        <v>0</v>
      </c>
      <c r="H133" s="509">
        <v>0</v>
      </c>
      <c r="I133" s="509">
        <v>0</v>
      </c>
      <c r="J133" s="509">
        <v>0</v>
      </c>
      <c r="K133" s="509">
        <v>0</v>
      </c>
      <c r="L133" s="509">
        <v>0</v>
      </c>
      <c r="M133" s="509">
        <v>0</v>
      </c>
      <c r="N133" s="509">
        <v>0</v>
      </c>
      <c r="O133" s="509">
        <v>0</v>
      </c>
      <c r="P133" s="509">
        <v>0</v>
      </c>
      <c r="Q133" s="509">
        <v>0</v>
      </c>
      <c r="R133" s="509">
        <v>0</v>
      </c>
      <c r="S133" s="509">
        <v>0</v>
      </c>
      <c r="T133" s="509">
        <v>0</v>
      </c>
      <c r="U133" s="509">
        <v>0</v>
      </c>
      <c r="V133" s="509">
        <v>0</v>
      </c>
      <c r="W133" s="509">
        <v>0</v>
      </c>
      <c r="X133" s="509">
        <v>0</v>
      </c>
      <c r="Y133" s="509">
        <v>0</v>
      </c>
      <c r="Z133" s="509">
        <v>0</v>
      </c>
      <c r="AA133" s="509">
        <v>0</v>
      </c>
      <c r="AB133" s="509">
        <v>0</v>
      </c>
      <c r="AC133" s="509">
        <v>0</v>
      </c>
      <c r="AD133" s="509">
        <v>0</v>
      </c>
      <c r="AE133" s="509">
        <v>0</v>
      </c>
      <c r="AF133" s="509">
        <v>0</v>
      </c>
      <c r="AG133" s="509">
        <v>0</v>
      </c>
      <c r="AH133" s="509">
        <v>0</v>
      </c>
      <c r="AI133" s="509">
        <v>0</v>
      </c>
      <c r="AJ133" s="509">
        <v>0</v>
      </c>
      <c r="AK133" s="509">
        <v>0</v>
      </c>
      <c r="AL133" s="509">
        <v>0</v>
      </c>
      <c r="AM133" s="509">
        <v>0</v>
      </c>
      <c r="AN133" s="509">
        <v>0</v>
      </c>
      <c r="AO133" s="509">
        <v>0</v>
      </c>
      <c r="AP133" s="509">
        <v>0</v>
      </c>
      <c r="AQ133" s="509">
        <v>0</v>
      </c>
      <c r="AR133" s="509">
        <v>0</v>
      </c>
      <c r="AS133" s="509">
        <v>0</v>
      </c>
      <c r="AT133" s="509">
        <v>0</v>
      </c>
      <c r="AU133" s="509">
        <v>0</v>
      </c>
      <c r="AV133" s="509">
        <v>0</v>
      </c>
      <c r="AW133" s="509">
        <v>0</v>
      </c>
      <c r="AX133" s="509">
        <v>0</v>
      </c>
      <c r="AY133" s="509">
        <v>0</v>
      </c>
      <c r="AZ133" s="509">
        <v>0</v>
      </c>
      <c r="BA133" s="509">
        <v>0</v>
      </c>
      <c r="BB133" s="509">
        <v>0</v>
      </c>
      <c r="BC133" s="509">
        <v>0</v>
      </c>
      <c r="BD133" s="509">
        <v>1343</v>
      </c>
      <c r="BE133" s="509">
        <v>1344</v>
      </c>
      <c r="BF133" s="509">
        <v>1340</v>
      </c>
      <c r="BG133" s="509">
        <v>1349</v>
      </c>
      <c r="BH133" s="509">
        <v>1334</v>
      </c>
      <c r="BI133" s="509">
        <v>1308</v>
      </c>
      <c r="BJ133" s="509">
        <v>1273</v>
      </c>
      <c r="BK133" s="509">
        <v>1230</v>
      </c>
      <c r="BL133" s="509">
        <v>1191</v>
      </c>
      <c r="BM133" s="509">
        <v>1146</v>
      </c>
      <c r="BN133" s="509">
        <v>1045</v>
      </c>
      <c r="BO133" s="509">
        <v>904</v>
      </c>
      <c r="BP133" s="509">
        <v>564</v>
      </c>
      <c r="BQ133" s="509">
        <v>192</v>
      </c>
      <c r="BR133" s="509">
        <v>37</v>
      </c>
      <c r="BS133" s="509">
        <v>10</v>
      </c>
      <c r="BT133" s="509">
        <v>3</v>
      </c>
      <c r="BU133" s="509">
        <v>2</v>
      </c>
      <c r="BV133" s="509">
        <v>0</v>
      </c>
      <c r="BW133" s="509">
        <v>0</v>
      </c>
      <c r="BX133" s="509">
        <v>0</v>
      </c>
      <c r="BY133" s="509">
        <v>0</v>
      </c>
      <c r="BZ133" s="509">
        <v>0</v>
      </c>
      <c r="CA133" s="509">
        <v>0</v>
      </c>
      <c r="CB133" s="509">
        <v>0</v>
      </c>
      <c r="CC133" s="509">
        <v>0</v>
      </c>
      <c r="CD133" s="509">
        <v>0</v>
      </c>
      <c r="CE133" s="509">
        <v>0</v>
      </c>
      <c r="CF133" s="511">
        <v>0</v>
      </c>
    </row>
    <row r="134" spans="1:84">
      <c r="B134" s="63" t="s">
        <v>648</v>
      </c>
      <c r="D134" s="509">
        <v>0</v>
      </c>
      <c r="E134" s="509">
        <v>0</v>
      </c>
      <c r="F134" s="509">
        <v>0</v>
      </c>
      <c r="G134" s="509">
        <v>0</v>
      </c>
      <c r="H134" s="509">
        <v>0</v>
      </c>
      <c r="I134" s="509">
        <v>0</v>
      </c>
      <c r="J134" s="509">
        <v>0</v>
      </c>
      <c r="K134" s="509">
        <v>0</v>
      </c>
      <c r="L134" s="509">
        <v>0</v>
      </c>
      <c r="M134" s="509">
        <v>0</v>
      </c>
      <c r="N134" s="509">
        <v>0</v>
      </c>
      <c r="O134" s="509">
        <v>0</v>
      </c>
      <c r="P134" s="509">
        <v>0</v>
      </c>
      <c r="Q134" s="509">
        <v>0</v>
      </c>
      <c r="R134" s="509">
        <v>0</v>
      </c>
      <c r="S134" s="509">
        <v>0</v>
      </c>
      <c r="T134" s="509">
        <v>0</v>
      </c>
      <c r="U134" s="509">
        <v>0</v>
      </c>
      <c r="V134" s="509">
        <v>0</v>
      </c>
      <c r="W134" s="509">
        <v>0</v>
      </c>
      <c r="X134" s="509">
        <v>0</v>
      </c>
      <c r="Y134" s="509">
        <v>0</v>
      </c>
      <c r="Z134" s="509">
        <v>0</v>
      </c>
      <c r="AA134" s="509">
        <v>0</v>
      </c>
      <c r="AB134" s="509">
        <v>0</v>
      </c>
      <c r="AC134" s="509">
        <v>0</v>
      </c>
      <c r="AD134" s="509">
        <v>0</v>
      </c>
      <c r="AE134" s="509">
        <v>0</v>
      </c>
      <c r="AF134" s="509">
        <v>0</v>
      </c>
      <c r="AG134" s="509">
        <v>0</v>
      </c>
      <c r="AH134" s="509">
        <v>0</v>
      </c>
      <c r="AI134" s="509">
        <v>0</v>
      </c>
      <c r="AJ134" s="509">
        <v>0</v>
      </c>
      <c r="AK134" s="509">
        <v>0</v>
      </c>
      <c r="AL134" s="509">
        <v>0</v>
      </c>
      <c r="AM134" s="509">
        <v>0</v>
      </c>
      <c r="AN134" s="509">
        <v>0</v>
      </c>
      <c r="AO134" s="509">
        <v>0</v>
      </c>
      <c r="AP134" s="509">
        <v>0</v>
      </c>
      <c r="AQ134" s="509">
        <v>0</v>
      </c>
      <c r="AR134" s="509">
        <v>0</v>
      </c>
      <c r="AS134" s="509">
        <v>0</v>
      </c>
      <c r="AT134" s="509">
        <v>0</v>
      </c>
      <c r="AU134" s="509">
        <v>0</v>
      </c>
      <c r="AV134" s="509">
        <v>0</v>
      </c>
      <c r="AW134" s="509">
        <v>0</v>
      </c>
      <c r="AX134" s="509">
        <v>0</v>
      </c>
      <c r="AY134" s="509">
        <v>1899</v>
      </c>
      <c r="AZ134" s="509">
        <v>1832</v>
      </c>
      <c r="BA134" s="509">
        <v>1765</v>
      </c>
      <c r="BB134" s="509">
        <v>1660</v>
      </c>
      <c r="BC134" s="509">
        <v>1595</v>
      </c>
      <c r="BD134" s="509">
        <v>1580</v>
      </c>
      <c r="BE134" s="509">
        <v>1574</v>
      </c>
      <c r="BF134" s="509">
        <v>1586</v>
      </c>
      <c r="BG134" s="509">
        <v>1570</v>
      </c>
      <c r="BH134" s="509">
        <v>1543</v>
      </c>
      <c r="BI134" s="509">
        <v>1500</v>
      </c>
      <c r="BJ134" s="509">
        <v>1456</v>
      </c>
      <c r="BK134" s="509">
        <v>1413</v>
      </c>
      <c r="BL134" s="509">
        <v>1346</v>
      </c>
      <c r="BM134" s="509">
        <v>1177</v>
      </c>
      <c r="BN134" s="509">
        <v>1054</v>
      </c>
      <c r="BO134" s="509">
        <v>909</v>
      </c>
      <c r="BP134" s="509">
        <v>566</v>
      </c>
      <c r="BQ134" s="509">
        <v>192</v>
      </c>
      <c r="BR134" s="509">
        <v>38</v>
      </c>
      <c r="BS134" s="509">
        <v>10</v>
      </c>
      <c r="BT134" s="509">
        <v>3</v>
      </c>
      <c r="BU134" s="509">
        <v>2</v>
      </c>
      <c r="BV134" s="509">
        <v>0</v>
      </c>
      <c r="BW134" s="509">
        <v>0</v>
      </c>
      <c r="BX134" s="509">
        <v>0</v>
      </c>
      <c r="BY134" s="509">
        <v>0</v>
      </c>
      <c r="BZ134" s="509">
        <v>0</v>
      </c>
      <c r="CA134" s="509">
        <v>0</v>
      </c>
      <c r="CB134" s="509">
        <v>0</v>
      </c>
      <c r="CC134" s="509">
        <v>0</v>
      </c>
      <c r="CD134" s="509">
        <v>0</v>
      </c>
      <c r="CE134" s="509">
        <v>0</v>
      </c>
      <c r="CF134" s="511">
        <v>0</v>
      </c>
    </row>
    <row r="135" spans="1:84">
      <c r="B135" s="339" t="s">
        <v>458</v>
      </c>
      <c r="D135" s="509">
        <v>0</v>
      </c>
      <c r="E135" s="509">
        <v>0</v>
      </c>
      <c r="F135" s="509">
        <v>0</v>
      </c>
      <c r="G135" s="509">
        <v>0</v>
      </c>
      <c r="H135" s="509">
        <v>0</v>
      </c>
      <c r="I135" s="509">
        <v>0</v>
      </c>
      <c r="J135" s="509">
        <v>0</v>
      </c>
      <c r="K135" s="509">
        <v>0</v>
      </c>
      <c r="L135" s="509">
        <v>0</v>
      </c>
      <c r="M135" s="509">
        <v>0</v>
      </c>
      <c r="N135" s="509">
        <v>0</v>
      </c>
      <c r="O135" s="509">
        <v>0</v>
      </c>
      <c r="P135" s="509">
        <v>0</v>
      </c>
      <c r="Q135" s="509">
        <v>0</v>
      </c>
      <c r="R135" s="509">
        <v>0</v>
      </c>
      <c r="S135" s="509">
        <v>0</v>
      </c>
      <c r="T135" s="509">
        <v>0</v>
      </c>
      <c r="U135" s="509">
        <v>0</v>
      </c>
      <c r="V135" s="509">
        <v>0</v>
      </c>
      <c r="W135" s="509">
        <v>0</v>
      </c>
      <c r="X135" s="509">
        <v>0</v>
      </c>
      <c r="Y135" s="509">
        <v>0</v>
      </c>
      <c r="Z135" s="509">
        <v>0</v>
      </c>
      <c r="AA135" s="509">
        <v>0</v>
      </c>
      <c r="AB135" s="509">
        <v>0</v>
      </c>
      <c r="AC135" s="509">
        <v>0</v>
      </c>
      <c r="AD135" s="509">
        <v>0</v>
      </c>
      <c r="AE135" s="509">
        <v>0</v>
      </c>
      <c r="AF135" s="509">
        <v>0</v>
      </c>
      <c r="AG135" s="509">
        <v>0</v>
      </c>
      <c r="AH135" s="509">
        <v>0</v>
      </c>
      <c r="AI135" s="509">
        <v>0</v>
      </c>
      <c r="AJ135" s="509">
        <v>0</v>
      </c>
      <c r="AK135" s="509">
        <v>0</v>
      </c>
      <c r="AL135" s="509">
        <v>0</v>
      </c>
      <c r="AM135" s="509">
        <v>0</v>
      </c>
      <c r="AN135" s="509">
        <v>0</v>
      </c>
      <c r="AO135" s="509">
        <v>0</v>
      </c>
      <c r="AP135" s="509">
        <v>0</v>
      </c>
      <c r="AQ135" s="509">
        <v>0</v>
      </c>
      <c r="AR135" s="509">
        <v>0</v>
      </c>
      <c r="AS135" s="509">
        <v>0</v>
      </c>
      <c r="AT135" s="509">
        <v>0</v>
      </c>
      <c r="AU135" s="509">
        <v>0</v>
      </c>
      <c r="AV135" s="509">
        <v>0</v>
      </c>
      <c r="AW135" s="509">
        <v>0</v>
      </c>
      <c r="AX135" s="509">
        <v>0</v>
      </c>
      <c r="AY135" s="509">
        <v>1634</v>
      </c>
      <c r="AZ135" s="509">
        <v>1622</v>
      </c>
      <c r="BA135" s="509">
        <v>1618</v>
      </c>
      <c r="BB135" s="509">
        <v>1581</v>
      </c>
      <c r="BC135" s="509">
        <v>1569</v>
      </c>
      <c r="BD135" s="509">
        <v>1573</v>
      </c>
      <c r="BE135" s="509">
        <v>1572</v>
      </c>
      <c r="BF135" s="509">
        <v>1586</v>
      </c>
      <c r="BG135" s="509">
        <v>1570</v>
      </c>
      <c r="BH135" s="509">
        <v>1543</v>
      </c>
      <c r="BI135" s="509">
        <v>1500</v>
      </c>
      <c r="BJ135" s="509">
        <v>1456</v>
      </c>
      <c r="BK135" s="509">
        <v>1413</v>
      </c>
      <c r="BL135" s="509">
        <v>1346</v>
      </c>
      <c r="BM135" s="509">
        <v>1177</v>
      </c>
      <c r="BN135" s="509">
        <v>1054</v>
      </c>
      <c r="BO135" s="509">
        <v>909</v>
      </c>
      <c r="BP135" s="509">
        <v>566</v>
      </c>
      <c r="BQ135" s="509">
        <v>192</v>
      </c>
      <c r="BR135" s="509">
        <v>38</v>
      </c>
      <c r="BS135" s="509">
        <v>10</v>
      </c>
      <c r="BT135" s="509">
        <v>3</v>
      </c>
      <c r="BU135" s="509">
        <v>2</v>
      </c>
      <c r="BV135" s="509">
        <v>0</v>
      </c>
      <c r="BW135" s="509">
        <v>0</v>
      </c>
      <c r="BX135" s="509">
        <v>0</v>
      </c>
      <c r="BY135" s="509">
        <v>0</v>
      </c>
      <c r="BZ135" s="509">
        <v>0</v>
      </c>
      <c r="CA135" s="509">
        <v>0</v>
      </c>
      <c r="CB135" s="509">
        <v>0</v>
      </c>
      <c r="CC135" s="509">
        <v>0</v>
      </c>
      <c r="CD135" s="509">
        <v>0</v>
      </c>
      <c r="CE135" s="509">
        <v>0</v>
      </c>
      <c r="CF135" s="511">
        <v>0</v>
      </c>
    </row>
    <row r="136" spans="1:84" ht="26.25" customHeight="1">
      <c r="B136" s="339" t="s">
        <v>457</v>
      </c>
      <c r="D136" s="509">
        <v>0</v>
      </c>
      <c r="E136" s="509">
        <v>0</v>
      </c>
      <c r="F136" s="509">
        <v>0</v>
      </c>
      <c r="G136" s="509">
        <v>0</v>
      </c>
      <c r="H136" s="509">
        <v>0</v>
      </c>
      <c r="I136" s="509">
        <v>0</v>
      </c>
      <c r="J136" s="509">
        <v>0</v>
      </c>
      <c r="K136" s="509">
        <v>0</v>
      </c>
      <c r="L136" s="509">
        <v>0</v>
      </c>
      <c r="M136" s="509">
        <v>0</v>
      </c>
      <c r="N136" s="509">
        <v>0</v>
      </c>
      <c r="O136" s="509">
        <v>0</v>
      </c>
      <c r="P136" s="509">
        <v>0</v>
      </c>
      <c r="Q136" s="509">
        <v>0</v>
      </c>
      <c r="R136" s="509">
        <v>0</v>
      </c>
      <c r="S136" s="509">
        <v>0</v>
      </c>
      <c r="T136" s="509">
        <v>0</v>
      </c>
      <c r="U136" s="509">
        <v>0</v>
      </c>
      <c r="V136" s="509">
        <v>0</v>
      </c>
      <c r="W136" s="509">
        <v>0</v>
      </c>
      <c r="X136" s="509">
        <v>0</v>
      </c>
      <c r="Y136" s="509">
        <v>0</v>
      </c>
      <c r="Z136" s="509">
        <v>0</v>
      </c>
      <c r="AA136" s="509">
        <v>0</v>
      </c>
      <c r="AB136" s="509">
        <v>0</v>
      </c>
      <c r="AC136" s="509">
        <v>0</v>
      </c>
      <c r="AD136" s="509">
        <v>0</v>
      </c>
      <c r="AE136" s="509">
        <v>0</v>
      </c>
      <c r="AF136" s="509">
        <v>0</v>
      </c>
      <c r="AG136" s="509">
        <v>0</v>
      </c>
      <c r="AH136" s="509">
        <v>0</v>
      </c>
      <c r="AI136" s="509">
        <v>0</v>
      </c>
      <c r="AJ136" s="509">
        <v>0</v>
      </c>
      <c r="AK136" s="509">
        <v>0</v>
      </c>
      <c r="AL136" s="509">
        <v>0</v>
      </c>
      <c r="AM136" s="509">
        <v>0</v>
      </c>
      <c r="AN136" s="509">
        <v>0</v>
      </c>
      <c r="AO136" s="509">
        <v>0</v>
      </c>
      <c r="AP136" s="509">
        <v>0</v>
      </c>
      <c r="AQ136" s="509">
        <v>0</v>
      </c>
      <c r="AR136" s="509">
        <v>0</v>
      </c>
      <c r="AS136" s="509">
        <v>0</v>
      </c>
      <c r="AT136" s="509">
        <v>0</v>
      </c>
      <c r="AU136" s="509">
        <v>0</v>
      </c>
      <c r="AV136" s="509">
        <v>0</v>
      </c>
      <c r="AW136" s="509">
        <v>0</v>
      </c>
      <c r="AX136" s="509">
        <v>0</v>
      </c>
      <c r="AY136" s="509">
        <v>266</v>
      </c>
      <c r="AZ136" s="509">
        <v>210</v>
      </c>
      <c r="BA136" s="509">
        <v>148</v>
      </c>
      <c r="BB136" s="509">
        <v>78</v>
      </c>
      <c r="BC136" s="509">
        <v>26</v>
      </c>
      <c r="BD136" s="509">
        <v>7</v>
      </c>
      <c r="BE136" s="509">
        <v>2</v>
      </c>
      <c r="BF136" s="509">
        <v>0</v>
      </c>
      <c r="BG136" s="509">
        <v>0</v>
      </c>
      <c r="BH136" s="509">
        <v>0</v>
      </c>
      <c r="BI136" s="509">
        <v>0</v>
      </c>
      <c r="BJ136" s="509">
        <v>0</v>
      </c>
      <c r="BK136" s="509">
        <v>0</v>
      </c>
      <c r="BL136" s="509">
        <v>0</v>
      </c>
      <c r="BM136" s="509">
        <v>0</v>
      </c>
      <c r="BN136" s="509">
        <v>0</v>
      </c>
      <c r="BO136" s="509">
        <v>0</v>
      </c>
      <c r="BP136" s="509">
        <v>0</v>
      </c>
      <c r="BQ136" s="509">
        <v>0</v>
      </c>
      <c r="BR136" s="509">
        <v>0</v>
      </c>
      <c r="BS136" s="509">
        <v>0</v>
      </c>
      <c r="BT136" s="509">
        <v>0</v>
      </c>
      <c r="BU136" s="509">
        <v>0</v>
      </c>
      <c r="BV136" s="509">
        <v>0</v>
      </c>
      <c r="BW136" s="509">
        <v>0</v>
      </c>
      <c r="BX136" s="509">
        <v>0</v>
      </c>
      <c r="BY136" s="509">
        <v>0</v>
      </c>
      <c r="BZ136" s="509">
        <v>0</v>
      </c>
      <c r="CA136" s="509">
        <v>0</v>
      </c>
      <c r="CB136" s="509">
        <v>0</v>
      </c>
      <c r="CC136" s="509">
        <v>0</v>
      </c>
      <c r="CD136" s="509">
        <v>0</v>
      </c>
      <c r="CE136" s="509">
        <v>0</v>
      </c>
      <c r="CF136" s="511">
        <v>0</v>
      </c>
    </row>
    <row r="137" spans="1:84">
      <c r="B137" s="63" t="s">
        <v>670</v>
      </c>
      <c r="D137" s="509">
        <v>0</v>
      </c>
      <c r="E137" s="509">
        <v>0</v>
      </c>
      <c r="F137" s="509">
        <v>0</v>
      </c>
      <c r="G137" s="509">
        <v>0</v>
      </c>
      <c r="H137" s="509">
        <v>0</v>
      </c>
      <c r="I137" s="509">
        <v>0</v>
      </c>
      <c r="J137" s="509">
        <v>0</v>
      </c>
      <c r="K137" s="509">
        <v>0</v>
      </c>
      <c r="L137" s="509">
        <v>0</v>
      </c>
      <c r="M137" s="509">
        <v>0</v>
      </c>
      <c r="N137" s="509">
        <v>0</v>
      </c>
      <c r="O137" s="509">
        <v>0</v>
      </c>
      <c r="P137" s="509">
        <v>0</v>
      </c>
      <c r="Q137" s="509">
        <v>0</v>
      </c>
      <c r="R137" s="509">
        <v>0</v>
      </c>
      <c r="S137" s="509">
        <v>0</v>
      </c>
      <c r="T137" s="509">
        <v>0</v>
      </c>
      <c r="U137" s="509">
        <v>0</v>
      </c>
      <c r="V137" s="509">
        <v>0</v>
      </c>
      <c r="W137" s="509">
        <v>0</v>
      </c>
      <c r="X137" s="509">
        <v>0</v>
      </c>
      <c r="Y137" s="509">
        <v>0</v>
      </c>
      <c r="Z137" s="509">
        <v>0</v>
      </c>
      <c r="AA137" s="509">
        <v>0</v>
      </c>
      <c r="AB137" s="509">
        <v>0</v>
      </c>
      <c r="AC137" s="509">
        <v>0</v>
      </c>
      <c r="AD137" s="509">
        <v>0</v>
      </c>
      <c r="AE137" s="509">
        <v>0</v>
      </c>
      <c r="AF137" s="509">
        <v>0</v>
      </c>
      <c r="AG137" s="509">
        <v>0</v>
      </c>
      <c r="AH137" s="509">
        <v>0</v>
      </c>
      <c r="AI137" s="509">
        <v>0</v>
      </c>
      <c r="AJ137" s="509">
        <v>0</v>
      </c>
      <c r="AK137" s="509">
        <v>0</v>
      </c>
      <c r="AL137" s="509">
        <v>0</v>
      </c>
      <c r="AM137" s="509">
        <v>0</v>
      </c>
      <c r="AN137" s="509">
        <v>0</v>
      </c>
      <c r="AO137" s="509">
        <v>0</v>
      </c>
      <c r="AP137" s="509">
        <v>0</v>
      </c>
      <c r="AQ137" s="509">
        <v>0</v>
      </c>
      <c r="AR137" s="509">
        <v>0</v>
      </c>
      <c r="AS137" s="509">
        <v>0</v>
      </c>
      <c r="AT137" s="509">
        <v>0</v>
      </c>
      <c r="AU137" s="509">
        <v>0</v>
      </c>
      <c r="AV137" s="509">
        <v>0</v>
      </c>
      <c r="AW137" s="509">
        <v>0</v>
      </c>
      <c r="AX137" s="509">
        <v>0</v>
      </c>
      <c r="AY137" s="509">
        <v>590</v>
      </c>
      <c r="AZ137" s="509">
        <v>623</v>
      </c>
      <c r="BA137" s="509">
        <v>671</v>
      </c>
      <c r="BB137" s="509">
        <v>712</v>
      </c>
      <c r="BC137" s="509">
        <v>759</v>
      </c>
      <c r="BD137" s="509">
        <v>811</v>
      </c>
      <c r="BE137" s="509">
        <v>856</v>
      </c>
      <c r="BF137" s="509">
        <v>898</v>
      </c>
      <c r="BG137" s="509">
        <v>934</v>
      </c>
      <c r="BH137" s="509">
        <v>967</v>
      </c>
      <c r="BI137" s="509">
        <v>975</v>
      </c>
      <c r="BJ137" s="509">
        <v>987</v>
      </c>
      <c r="BK137" s="509">
        <v>1002</v>
      </c>
      <c r="BL137" s="509">
        <v>986</v>
      </c>
      <c r="BM137" s="509">
        <v>854</v>
      </c>
      <c r="BN137" s="509">
        <v>773</v>
      </c>
      <c r="BO137" s="509">
        <v>668</v>
      </c>
      <c r="BP137" s="509">
        <v>399</v>
      </c>
      <c r="BQ137" s="509">
        <v>174</v>
      </c>
      <c r="BR137" s="509">
        <v>95</v>
      </c>
      <c r="BS137" s="509">
        <v>65</v>
      </c>
      <c r="BT137" s="509">
        <v>49</v>
      </c>
      <c r="BU137" s="509">
        <v>39</v>
      </c>
      <c r="BV137" s="509">
        <v>32</v>
      </c>
      <c r="BW137" s="509">
        <v>25</v>
      </c>
      <c r="BX137" s="509">
        <v>23</v>
      </c>
      <c r="BY137" s="509">
        <v>21</v>
      </c>
      <c r="BZ137" s="509">
        <v>19</v>
      </c>
      <c r="CA137" s="509">
        <v>18</v>
      </c>
      <c r="CB137" s="509">
        <v>16</v>
      </c>
      <c r="CC137" s="509">
        <v>14</v>
      </c>
      <c r="CD137" s="509">
        <v>13</v>
      </c>
      <c r="CE137" s="509">
        <v>11</v>
      </c>
      <c r="CF137" s="511">
        <v>9</v>
      </c>
    </row>
    <row r="138" spans="1:84">
      <c r="B138" s="339" t="s">
        <v>458</v>
      </c>
      <c r="D138" s="509">
        <v>0</v>
      </c>
      <c r="E138" s="509">
        <v>0</v>
      </c>
      <c r="F138" s="509">
        <v>0</v>
      </c>
      <c r="G138" s="509">
        <v>0</v>
      </c>
      <c r="H138" s="509">
        <v>0</v>
      </c>
      <c r="I138" s="509">
        <v>0</v>
      </c>
      <c r="J138" s="509">
        <v>0</v>
      </c>
      <c r="K138" s="509">
        <v>0</v>
      </c>
      <c r="L138" s="509">
        <v>0</v>
      </c>
      <c r="M138" s="509">
        <v>0</v>
      </c>
      <c r="N138" s="509">
        <v>0</v>
      </c>
      <c r="O138" s="509">
        <v>0</v>
      </c>
      <c r="P138" s="509">
        <v>0</v>
      </c>
      <c r="Q138" s="509">
        <v>0</v>
      </c>
      <c r="R138" s="509">
        <v>0</v>
      </c>
      <c r="S138" s="509">
        <v>0</v>
      </c>
      <c r="T138" s="509">
        <v>0</v>
      </c>
      <c r="U138" s="509">
        <v>0</v>
      </c>
      <c r="V138" s="509">
        <v>0</v>
      </c>
      <c r="W138" s="509">
        <v>0</v>
      </c>
      <c r="X138" s="509">
        <v>0</v>
      </c>
      <c r="Y138" s="509">
        <v>0</v>
      </c>
      <c r="Z138" s="509">
        <v>0</v>
      </c>
      <c r="AA138" s="509">
        <v>0</v>
      </c>
      <c r="AB138" s="509">
        <v>0</v>
      </c>
      <c r="AC138" s="509">
        <v>0</v>
      </c>
      <c r="AD138" s="509">
        <v>0</v>
      </c>
      <c r="AE138" s="509">
        <v>0</v>
      </c>
      <c r="AF138" s="509">
        <v>0</v>
      </c>
      <c r="AG138" s="509">
        <v>0</v>
      </c>
      <c r="AH138" s="509">
        <v>0</v>
      </c>
      <c r="AI138" s="509">
        <v>0</v>
      </c>
      <c r="AJ138" s="509">
        <v>0</v>
      </c>
      <c r="AK138" s="509">
        <v>0</v>
      </c>
      <c r="AL138" s="509">
        <v>0</v>
      </c>
      <c r="AM138" s="509">
        <v>0</v>
      </c>
      <c r="AN138" s="509">
        <v>0</v>
      </c>
      <c r="AO138" s="509">
        <v>0</v>
      </c>
      <c r="AP138" s="509">
        <v>0</v>
      </c>
      <c r="AQ138" s="509">
        <v>0</v>
      </c>
      <c r="AR138" s="509">
        <v>0</v>
      </c>
      <c r="AS138" s="509">
        <v>0</v>
      </c>
      <c r="AT138" s="509">
        <v>0</v>
      </c>
      <c r="AU138" s="509">
        <v>0</v>
      </c>
      <c r="AV138" s="509">
        <v>0</v>
      </c>
      <c r="AW138" s="509">
        <v>0</v>
      </c>
      <c r="AX138" s="509">
        <v>0</v>
      </c>
      <c r="AY138" s="509">
        <v>584</v>
      </c>
      <c r="AZ138" s="509">
        <v>618</v>
      </c>
      <c r="BA138" s="509">
        <v>667</v>
      </c>
      <c r="BB138" s="509">
        <v>707</v>
      </c>
      <c r="BC138" s="509">
        <v>759</v>
      </c>
      <c r="BD138" s="509">
        <v>811</v>
      </c>
      <c r="BE138" s="509">
        <v>856</v>
      </c>
      <c r="BF138" s="509">
        <v>898</v>
      </c>
      <c r="BG138" s="509">
        <v>934</v>
      </c>
      <c r="BH138" s="509">
        <v>967</v>
      </c>
      <c r="BI138" s="509">
        <v>975</v>
      </c>
      <c r="BJ138" s="509">
        <v>987</v>
      </c>
      <c r="BK138" s="509">
        <v>1002</v>
      </c>
      <c r="BL138" s="509">
        <v>986</v>
      </c>
      <c r="BM138" s="509">
        <v>854</v>
      </c>
      <c r="BN138" s="509">
        <v>773</v>
      </c>
      <c r="BO138" s="509">
        <v>668</v>
      </c>
      <c r="BP138" s="509">
        <v>399</v>
      </c>
      <c r="BQ138" s="509">
        <v>174</v>
      </c>
      <c r="BR138" s="509">
        <v>95</v>
      </c>
      <c r="BS138" s="509">
        <v>65</v>
      </c>
      <c r="BT138" s="509">
        <v>49</v>
      </c>
      <c r="BU138" s="509">
        <v>39</v>
      </c>
      <c r="BV138" s="509">
        <v>32</v>
      </c>
      <c r="BW138" s="509">
        <v>25</v>
      </c>
      <c r="BX138" s="509">
        <v>23</v>
      </c>
      <c r="BY138" s="509">
        <v>21</v>
      </c>
      <c r="BZ138" s="509">
        <v>19</v>
      </c>
      <c r="CA138" s="509">
        <v>18</v>
      </c>
      <c r="CB138" s="509">
        <v>16</v>
      </c>
      <c r="CC138" s="509">
        <v>14</v>
      </c>
      <c r="CD138" s="509">
        <v>13</v>
      </c>
      <c r="CE138" s="509">
        <v>11</v>
      </c>
      <c r="CF138" s="511">
        <v>9</v>
      </c>
    </row>
    <row r="139" spans="1:84" ht="25.5" customHeight="1">
      <c r="B139" s="339" t="s">
        <v>457</v>
      </c>
      <c r="D139" s="509">
        <v>0</v>
      </c>
      <c r="E139" s="509">
        <v>0</v>
      </c>
      <c r="F139" s="509">
        <v>0</v>
      </c>
      <c r="G139" s="509">
        <v>0</v>
      </c>
      <c r="H139" s="509">
        <v>0</v>
      </c>
      <c r="I139" s="509">
        <v>0</v>
      </c>
      <c r="J139" s="509">
        <v>0</v>
      </c>
      <c r="K139" s="509">
        <v>0</v>
      </c>
      <c r="L139" s="509">
        <v>0</v>
      </c>
      <c r="M139" s="509">
        <v>0</v>
      </c>
      <c r="N139" s="509">
        <v>0</v>
      </c>
      <c r="O139" s="509">
        <v>0</v>
      </c>
      <c r="P139" s="509">
        <v>0</v>
      </c>
      <c r="Q139" s="509">
        <v>0</v>
      </c>
      <c r="R139" s="509">
        <v>0</v>
      </c>
      <c r="S139" s="509">
        <v>0</v>
      </c>
      <c r="T139" s="509">
        <v>0</v>
      </c>
      <c r="U139" s="509">
        <v>0</v>
      </c>
      <c r="V139" s="509">
        <v>0</v>
      </c>
      <c r="W139" s="509">
        <v>0</v>
      </c>
      <c r="X139" s="509">
        <v>0</v>
      </c>
      <c r="Y139" s="509">
        <v>0</v>
      </c>
      <c r="Z139" s="509">
        <v>0</v>
      </c>
      <c r="AA139" s="509">
        <v>0</v>
      </c>
      <c r="AB139" s="509">
        <v>0</v>
      </c>
      <c r="AC139" s="509">
        <v>0</v>
      </c>
      <c r="AD139" s="509">
        <v>0</v>
      </c>
      <c r="AE139" s="509">
        <v>0</v>
      </c>
      <c r="AF139" s="509">
        <v>0</v>
      </c>
      <c r="AG139" s="509">
        <v>0</v>
      </c>
      <c r="AH139" s="509">
        <v>0</v>
      </c>
      <c r="AI139" s="509">
        <v>0</v>
      </c>
      <c r="AJ139" s="509">
        <v>0</v>
      </c>
      <c r="AK139" s="509">
        <v>0</v>
      </c>
      <c r="AL139" s="509">
        <v>0</v>
      </c>
      <c r="AM139" s="509">
        <v>0</v>
      </c>
      <c r="AN139" s="509">
        <v>0</v>
      </c>
      <c r="AO139" s="509">
        <v>0</v>
      </c>
      <c r="AP139" s="509">
        <v>0</v>
      </c>
      <c r="AQ139" s="509">
        <v>0</v>
      </c>
      <c r="AR139" s="509">
        <v>0</v>
      </c>
      <c r="AS139" s="509">
        <v>0</v>
      </c>
      <c r="AT139" s="509">
        <v>0</v>
      </c>
      <c r="AU139" s="509">
        <v>0</v>
      </c>
      <c r="AV139" s="509">
        <v>0</v>
      </c>
      <c r="AW139" s="509">
        <v>0</v>
      </c>
      <c r="AX139" s="509">
        <v>0</v>
      </c>
      <c r="AY139" s="509">
        <v>6</v>
      </c>
      <c r="AZ139" s="509">
        <v>5</v>
      </c>
      <c r="BA139" s="509">
        <v>4</v>
      </c>
      <c r="BB139" s="509">
        <v>5</v>
      </c>
      <c r="BC139" s="509">
        <v>0</v>
      </c>
      <c r="BD139" s="509">
        <v>0</v>
      </c>
      <c r="BE139" s="509">
        <v>0</v>
      </c>
      <c r="BF139" s="509">
        <v>0</v>
      </c>
      <c r="BG139" s="509">
        <v>0</v>
      </c>
      <c r="BH139" s="509">
        <v>0</v>
      </c>
      <c r="BI139" s="509">
        <v>0</v>
      </c>
      <c r="BJ139" s="509">
        <v>0</v>
      </c>
      <c r="BK139" s="509">
        <v>0</v>
      </c>
      <c r="BL139" s="509">
        <v>0</v>
      </c>
      <c r="BM139" s="509">
        <v>0</v>
      </c>
      <c r="BN139" s="509">
        <v>0</v>
      </c>
      <c r="BO139" s="509">
        <v>0</v>
      </c>
      <c r="BP139" s="509">
        <v>0</v>
      </c>
      <c r="BQ139" s="509">
        <v>0</v>
      </c>
      <c r="BR139" s="509">
        <v>0</v>
      </c>
      <c r="BS139" s="509">
        <v>0</v>
      </c>
      <c r="BT139" s="509">
        <v>0</v>
      </c>
      <c r="BU139" s="509">
        <v>0</v>
      </c>
      <c r="BV139" s="509">
        <v>0</v>
      </c>
      <c r="BW139" s="509">
        <v>0</v>
      </c>
      <c r="BX139" s="509">
        <v>0</v>
      </c>
      <c r="BY139" s="509">
        <v>0</v>
      </c>
      <c r="BZ139" s="509">
        <v>0</v>
      </c>
      <c r="CA139" s="509">
        <v>0</v>
      </c>
      <c r="CB139" s="509">
        <v>0</v>
      </c>
      <c r="CC139" s="509">
        <v>0</v>
      </c>
      <c r="CD139" s="509">
        <v>0</v>
      </c>
      <c r="CE139" s="509">
        <v>0</v>
      </c>
      <c r="CF139" s="511">
        <v>0</v>
      </c>
    </row>
    <row r="140" spans="1:84" s="245" customFormat="1">
      <c r="A140" s="460"/>
      <c r="B140" s="109" t="s">
        <v>295</v>
      </c>
      <c r="C140" s="464"/>
      <c r="D140" s="537" t="s">
        <v>521</v>
      </c>
      <c r="E140" s="537" t="s">
        <v>521</v>
      </c>
      <c r="F140" s="537" t="s">
        <v>521</v>
      </c>
      <c r="G140" s="537" t="s">
        <v>521</v>
      </c>
      <c r="H140" s="537" t="s">
        <v>521</v>
      </c>
      <c r="I140" s="537" t="s">
        <v>521</v>
      </c>
      <c r="J140" s="537" t="s">
        <v>521</v>
      </c>
      <c r="K140" s="537" t="s">
        <v>521</v>
      </c>
      <c r="L140" s="537" t="s">
        <v>521</v>
      </c>
      <c r="M140" s="537" t="s">
        <v>521</v>
      </c>
      <c r="N140" s="537" t="s">
        <v>521</v>
      </c>
      <c r="O140" s="537" t="s">
        <v>521</v>
      </c>
      <c r="P140" s="537" t="s">
        <v>521</v>
      </c>
      <c r="Q140" s="537" t="s">
        <v>521</v>
      </c>
      <c r="R140" s="537" t="s">
        <v>521</v>
      </c>
      <c r="S140" s="537" t="s">
        <v>521</v>
      </c>
      <c r="T140" s="537" t="s">
        <v>521</v>
      </c>
      <c r="U140" s="537" t="s">
        <v>521</v>
      </c>
      <c r="V140" s="537" t="s">
        <v>521</v>
      </c>
      <c r="W140" s="537" t="s">
        <v>521</v>
      </c>
      <c r="X140" s="537" t="s">
        <v>521</v>
      </c>
      <c r="Y140" s="537" t="s">
        <v>521</v>
      </c>
      <c r="Z140" s="537" t="s">
        <v>521</v>
      </c>
      <c r="AA140" s="537" t="s">
        <v>521</v>
      </c>
      <c r="AB140" s="537" t="s">
        <v>521</v>
      </c>
      <c r="AC140" s="537" t="s">
        <v>521</v>
      </c>
      <c r="AD140" s="537" t="s">
        <v>521</v>
      </c>
      <c r="AE140" s="537" t="s">
        <v>521</v>
      </c>
      <c r="AF140" s="537" t="s">
        <v>521</v>
      </c>
      <c r="AG140" s="537" t="s">
        <v>521</v>
      </c>
      <c r="AH140" s="514">
        <v>586</v>
      </c>
      <c r="AI140" s="514">
        <v>613</v>
      </c>
      <c r="AJ140" s="514">
        <v>643</v>
      </c>
      <c r="AK140" s="514">
        <v>710</v>
      </c>
      <c r="AL140" s="514">
        <v>754</v>
      </c>
      <c r="AM140" s="514">
        <v>796</v>
      </c>
      <c r="AN140" s="514">
        <v>861</v>
      </c>
      <c r="AO140" s="514">
        <v>921</v>
      </c>
      <c r="AP140" s="514">
        <v>974</v>
      </c>
      <c r="AQ140" s="514">
        <v>1067</v>
      </c>
      <c r="AR140" s="514">
        <v>1178</v>
      </c>
      <c r="AS140" s="514">
        <v>1300</v>
      </c>
      <c r="AT140" s="514">
        <v>1441</v>
      </c>
      <c r="AU140" s="514">
        <v>1623</v>
      </c>
      <c r="AV140" s="514">
        <v>1826</v>
      </c>
      <c r="AW140" s="514">
        <v>1990</v>
      </c>
      <c r="AX140" s="514">
        <v>2142</v>
      </c>
      <c r="AY140" s="514">
        <v>0</v>
      </c>
      <c r="AZ140" s="514">
        <v>0</v>
      </c>
      <c r="BA140" s="514">
        <v>0</v>
      </c>
      <c r="BB140" s="514">
        <v>0</v>
      </c>
      <c r="BC140" s="514">
        <v>0</v>
      </c>
      <c r="BD140" s="514">
        <v>0</v>
      </c>
      <c r="BE140" s="514">
        <v>0</v>
      </c>
      <c r="BF140" s="514">
        <v>0</v>
      </c>
      <c r="BG140" s="514">
        <v>0</v>
      </c>
      <c r="BH140" s="514">
        <v>0</v>
      </c>
      <c r="BI140" s="514">
        <v>0</v>
      </c>
      <c r="BJ140" s="514">
        <v>0</v>
      </c>
      <c r="BK140" s="514">
        <v>0</v>
      </c>
      <c r="BL140" s="514">
        <v>0</v>
      </c>
      <c r="BM140" s="514">
        <v>0</v>
      </c>
      <c r="BN140" s="514">
        <v>0</v>
      </c>
      <c r="BO140" s="514">
        <v>0</v>
      </c>
      <c r="BP140" s="514">
        <v>0</v>
      </c>
      <c r="BQ140" s="514">
        <v>0</v>
      </c>
      <c r="BR140" s="514">
        <v>0</v>
      </c>
      <c r="BS140" s="514">
        <v>0</v>
      </c>
      <c r="BT140" s="514">
        <v>0</v>
      </c>
      <c r="BU140" s="514">
        <v>0</v>
      </c>
      <c r="BV140" s="514">
        <v>0</v>
      </c>
      <c r="BW140" s="514">
        <v>0</v>
      </c>
      <c r="BX140" s="514">
        <v>0</v>
      </c>
      <c r="BY140" s="514">
        <v>0</v>
      </c>
      <c r="BZ140" s="514">
        <v>0</v>
      </c>
      <c r="CA140" s="514">
        <v>0</v>
      </c>
      <c r="CB140" s="514">
        <v>0</v>
      </c>
      <c r="CC140" s="514">
        <v>0</v>
      </c>
      <c r="CD140" s="514">
        <v>0</v>
      </c>
      <c r="CE140" s="514">
        <v>0</v>
      </c>
      <c r="CF140" s="515">
        <v>0</v>
      </c>
    </row>
    <row r="141" spans="1:84">
      <c r="A141" s="476"/>
      <c r="B141" s="508" t="s">
        <v>458</v>
      </c>
      <c r="D141" s="535" t="s">
        <v>521</v>
      </c>
      <c r="E141" s="535" t="s">
        <v>521</v>
      </c>
      <c r="F141" s="535" t="s">
        <v>521</v>
      </c>
      <c r="G141" s="535" t="s">
        <v>521</v>
      </c>
      <c r="H141" s="535" t="s">
        <v>521</v>
      </c>
      <c r="I141" s="535" t="s">
        <v>521</v>
      </c>
      <c r="J141" s="535" t="s">
        <v>521</v>
      </c>
      <c r="K141" s="535" t="s">
        <v>521</v>
      </c>
      <c r="L141" s="535" t="s">
        <v>521</v>
      </c>
      <c r="M141" s="535" t="s">
        <v>521</v>
      </c>
      <c r="N141" s="535" t="s">
        <v>521</v>
      </c>
      <c r="O141" s="535" t="s">
        <v>521</v>
      </c>
      <c r="P141" s="535" t="s">
        <v>521</v>
      </c>
      <c r="Q141" s="535" t="s">
        <v>521</v>
      </c>
      <c r="R141" s="535" t="s">
        <v>521</v>
      </c>
      <c r="S141" s="535" t="s">
        <v>521</v>
      </c>
      <c r="T141" s="535" t="s">
        <v>521</v>
      </c>
      <c r="U141" s="535" t="s">
        <v>521</v>
      </c>
      <c r="V141" s="535" t="s">
        <v>521</v>
      </c>
      <c r="W141" s="535" t="s">
        <v>521</v>
      </c>
      <c r="X141" s="535" t="s">
        <v>521</v>
      </c>
      <c r="Y141" s="535" t="s">
        <v>521</v>
      </c>
      <c r="Z141" s="535" t="s">
        <v>521</v>
      </c>
      <c r="AA141" s="535" t="s">
        <v>521</v>
      </c>
      <c r="AB141" s="535" t="s">
        <v>521</v>
      </c>
      <c r="AC141" s="535" t="s">
        <v>521</v>
      </c>
      <c r="AD141" s="535" t="s">
        <v>521</v>
      </c>
      <c r="AE141" s="535" t="s">
        <v>521</v>
      </c>
      <c r="AF141" s="535" t="s">
        <v>521</v>
      </c>
      <c r="AG141" s="535" t="s">
        <v>521</v>
      </c>
      <c r="AH141" s="509">
        <v>545</v>
      </c>
      <c r="AI141" s="509">
        <v>565</v>
      </c>
      <c r="AJ141" s="509">
        <v>591</v>
      </c>
      <c r="AK141" s="509">
        <v>654</v>
      </c>
      <c r="AL141" s="509">
        <v>694</v>
      </c>
      <c r="AM141" s="509">
        <v>730</v>
      </c>
      <c r="AN141" s="509">
        <v>782</v>
      </c>
      <c r="AO141" s="509">
        <v>826</v>
      </c>
      <c r="AP141" s="509">
        <v>857</v>
      </c>
      <c r="AQ141" s="509">
        <v>926</v>
      </c>
      <c r="AR141" s="509">
        <v>1012</v>
      </c>
      <c r="AS141" s="509">
        <v>1105</v>
      </c>
      <c r="AT141" s="509">
        <v>1214</v>
      </c>
      <c r="AU141" s="509">
        <v>1366</v>
      </c>
      <c r="AV141" s="509">
        <v>1547</v>
      </c>
      <c r="AW141" s="509">
        <v>1694</v>
      </c>
      <c r="AX141" s="509">
        <v>1838</v>
      </c>
      <c r="AY141" s="509">
        <v>0</v>
      </c>
      <c r="AZ141" s="509">
        <v>0</v>
      </c>
      <c r="BA141" s="509">
        <v>0</v>
      </c>
      <c r="BB141" s="509">
        <v>0</v>
      </c>
      <c r="BC141" s="509">
        <v>0</v>
      </c>
      <c r="BD141" s="509">
        <v>0</v>
      </c>
      <c r="BE141" s="509">
        <v>0</v>
      </c>
      <c r="BF141" s="509">
        <v>0</v>
      </c>
      <c r="BG141" s="509">
        <v>0</v>
      </c>
      <c r="BH141" s="509">
        <v>0</v>
      </c>
      <c r="BI141" s="509">
        <v>0</v>
      </c>
      <c r="BJ141" s="509">
        <v>0</v>
      </c>
      <c r="BK141" s="509">
        <v>0</v>
      </c>
      <c r="BL141" s="509">
        <v>0</v>
      </c>
      <c r="BM141" s="509">
        <v>0</v>
      </c>
      <c r="BN141" s="509">
        <v>0</v>
      </c>
      <c r="BO141" s="509">
        <v>0</v>
      </c>
      <c r="BP141" s="509">
        <v>0</v>
      </c>
      <c r="BQ141" s="509">
        <v>0</v>
      </c>
      <c r="BR141" s="509">
        <v>0</v>
      </c>
      <c r="BS141" s="509">
        <v>0</v>
      </c>
      <c r="BT141" s="509">
        <v>0</v>
      </c>
      <c r="BU141" s="509">
        <v>0</v>
      </c>
      <c r="BV141" s="509">
        <v>0</v>
      </c>
      <c r="BW141" s="509">
        <v>0</v>
      </c>
      <c r="BX141" s="509">
        <v>0</v>
      </c>
      <c r="BY141" s="509">
        <v>0</v>
      </c>
      <c r="BZ141" s="509">
        <v>0</v>
      </c>
      <c r="CA141" s="509">
        <v>0</v>
      </c>
      <c r="CB141" s="509">
        <v>0</v>
      </c>
      <c r="CC141" s="509">
        <v>0</v>
      </c>
      <c r="CD141" s="509">
        <v>0</v>
      </c>
      <c r="CE141" s="509">
        <v>0</v>
      </c>
      <c r="CF141" s="511">
        <v>0</v>
      </c>
    </row>
    <row r="142" spans="1:84">
      <c r="A142" s="476"/>
      <c r="B142" s="508" t="s">
        <v>457</v>
      </c>
      <c r="D142" s="535" t="s">
        <v>521</v>
      </c>
      <c r="E142" s="535" t="s">
        <v>521</v>
      </c>
      <c r="F142" s="535" t="s">
        <v>521</v>
      </c>
      <c r="G142" s="535" t="s">
        <v>521</v>
      </c>
      <c r="H142" s="535" t="s">
        <v>521</v>
      </c>
      <c r="I142" s="535" t="s">
        <v>521</v>
      </c>
      <c r="J142" s="535" t="s">
        <v>521</v>
      </c>
      <c r="K142" s="535" t="s">
        <v>521</v>
      </c>
      <c r="L142" s="535" t="s">
        <v>521</v>
      </c>
      <c r="M142" s="535" t="s">
        <v>521</v>
      </c>
      <c r="N142" s="535" t="s">
        <v>521</v>
      </c>
      <c r="O142" s="535" t="s">
        <v>521</v>
      </c>
      <c r="P142" s="535" t="s">
        <v>521</v>
      </c>
      <c r="Q142" s="535" t="s">
        <v>521</v>
      </c>
      <c r="R142" s="535" t="s">
        <v>521</v>
      </c>
      <c r="S142" s="535" t="s">
        <v>521</v>
      </c>
      <c r="T142" s="535" t="s">
        <v>521</v>
      </c>
      <c r="U142" s="535" t="s">
        <v>521</v>
      </c>
      <c r="V142" s="535" t="s">
        <v>521</v>
      </c>
      <c r="W142" s="535" t="s">
        <v>521</v>
      </c>
      <c r="X142" s="535" t="s">
        <v>521</v>
      </c>
      <c r="Y142" s="535" t="s">
        <v>521</v>
      </c>
      <c r="Z142" s="535" t="s">
        <v>521</v>
      </c>
      <c r="AA142" s="535" t="s">
        <v>521</v>
      </c>
      <c r="AB142" s="535" t="s">
        <v>521</v>
      </c>
      <c r="AC142" s="535" t="s">
        <v>521</v>
      </c>
      <c r="AD142" s="535" t="s">
        <v>521</v>
      </c>
      <c r="AE142" s="535" t="s">
        <v>521</v>
      </c>
      <c r="AF142" s="535" t="s">
        <v>521</v>
      </c>
      <c r="AG142" s="535" t="s">
        <v>521</v>
      </c>
      <c r="AH142" s="509">
        <v>40</v>
      </c>
      <c r="AI142" s="509">
        <v>48</v>
      </c>
      <c r="AJ142" s="509">
        <v>52</v>
      </c>
      <c r="AK142" s="509">
        <v>56</v>
      </c>
      <c r="AL142" s="509">
        <v>60</v>
      </c>
      <c r="AM142" s="509">
        <v>66</v>
      </c>
      <c r="AN142" s="509">
        <v>79</v>
      </c>
      <c r="AO142" s="509">
        <v>95</v>
      </c>
      <c r="AP142" s="509">
        <v>117</v>
      </c>
      <c r="AQ142" s="509">
        <v>142</v>
      </c>
      <c r="AR142" s="509">
        <v>166</v>
      </c>
      <c r="AS142" s="509">
        <v>195</v>
      </c>
      <c r="AT142" s="509">
        <v>228</v>
      </c>
      <c r="AU142" s="509">
        <v>257</v>
      </c>
      <c r="AV142" s="509">
        <v>279</v>
      </c>
      <c r="AW142" s="509">
        <v>297</v>
      </c>
      <c r="AX142" s="509">
        <v>305</v>
      </c>
      <c r="AY142" s="509">
        <v>0</v>
      </c>
      <c r="AZ142" s="509">
        <v>0</v>
      </c>
      <c r="BA142" s="509">
        <v>0</v>
      </c>
      <c r="BB142" s="509">
        <v>0</v>
      </c>
      <c r="BC142" s="509">
        <v>0</v>
      </c>
      <c r="BD142" s="509">
        <v>0</v>
      </c>
      <c r="BE142" s="509">
        <v>0</v>
      </c>
      <c r="BF142" s="509">
        <v>0</v>
      </c>
      <c r="BG142" s="509">
        <v>0</v>
      </c>
      <c r="BH142" s="509">
        <v>0</v>
      </c>
      <c r="BI142" s="509">
        <v>0</v>
      </c>
      <c r="BJ142" s="509">
        <v>0</v>
      </c>
      <c r="BK142" s="509">
        <v>0</v>
      </c>
      <c r="BL142" s="509">
        <v>0</v>
      </c>
      <c r="BM142" s="509">
        <v>0</v>
      </c>
      <c r="BN142" s="509">
        <v>0</v>
      </c>
      <c r="BO142" s="509">
        <v>0</v>
      </c>
      <c r="BP142" s="509">
        <v>0</v>
      </c>
      <c r="BQ142" s="509">
        <v>0</v>
      </c>
      <c r="BR142" s="509">
        <v>0</v>
      </c>
      <c r="BS142" s="509">
        <v>0</v>
      </c>
      <c r="BT142" s="509">
        <v>0</v>
      </c>
      <c r="BU142" s="509">
        <v>0</v>
      </c>
      <c r="BV142" s="509">
        <v>0</v>
      </c>
      <c r="BW142" s="509">
        <v>0</v>
      </c>
      <c r="BX142" s="509">
        <v>0</v>
      </c>
      <c r="BY142" s="509">
        <v>0</v>
      </c>
      <c r="BZ142" s="509">
        <v>0</v>
      </c>
      <c r="CA142" s="509">
        <v>0</v>
      </c>
      <c r="CB142" s="509">
        <v>0</v>
      </c>
      <c r="CC142" s="509">
        <v>0</v>
      </c>
      <c r="CD142" s="509">
        <v>0</v>
      </c>
      <c r="CE142" s="509">
        <v>0</v>
      </c>
      <c r="CF142" s="511">
        <v>0</v>
      </c>
    </row>
    <row r="143" spans="1:84">
      <c r="B143" s="63" t="s">
        <v>671</v>
      </c>
      <c r="D143" s="509">
        <v>0</v>
      </c>
      <c r="E143" s="509">
        <v>0</v>
      </c>
      <c r="F143" s="509">
        <v>0</v>
      </c>
      <c r="G143" s="509">
        <v>0</v>
      </c>
      <c r="H143" s="509">
        <v>0</v>
      </c>
      <c r="I143" s="509">
        <v>0</v>
      </c>
      <c r="J143" s="509">
        <v>0</v>
      </c>
      <c r="K143" s="509">
        <v>0</v>
      </c>
      <c r="L143" s="509">
        <v>0</v>
      </c>
      <c r="M143" s="509">
        <v>0</v>
      </c>
      <c r="N143" s="509">
        <v>0</v>
      </c>
      <c r="O143" s="509">
        <v>0</v>
      </c>
      <c r="P143" s="509">
        <v>0</v>
      </c>
      <c r="Q143" s="509">
        <v>0</v>
      </c>
      <c r="R143" s="509">
        <v>0</v>
      </c>
      <c r="S143" s="509">
        <v>0</v>
      </c>
      <c r="T143" s="509">
        <v>0</v>
      </c>
      <c r="U143" s="509">
        <v>0</v>
      </c>
      <c r="V143" s="509">
        <v>0</v>
      </c>
      <c r="W143" s="509">
        <v>0</v>
      </c>
      <c r="X143" s="509">
        <v>0</v>
      </c>
      <c r="Y143" s="509">
        <v>0</v>
      </c>
      <c r="Z143" s="509">
        <v>0</v>
      </c>
      <c r="AA143" s="509">
        <v>0</v>
      </c>
      <c r="AB143" s="509">
        <v>0</v>
      </c>
      <c r="AC143" s="509">
        <v>0</v>
      </c>
      <c r="AD143" s="509">
        <v>0</v>
      </c>
      <c r="AE143" s="509">
        <v>0</v>
      </c>
      <c r="AF143" s="509">
        <v>0</v>
      </c>
      <c r="AG143" s="509">
        <v>0</v>
      </c>
      <c r="AH143" s="509">
        <v>0</v>
      </c>
      <c r="AI143" s="509">
        <v>0</v>
      </c>
      <c r="AJ143" s="509">
        <v>0</v>
      </c>
      <c r="AK143" s="509">
        <v>0</v>
      </c>
      <c r="AL143" s="509">
        <v>0</v>
      </c>
      <c r="AM143" s="509">
        <v>0</v>
      </c>
      <c r="AN143" s="509">
        <v>813</v>
      </c>
      <c r="AO143" s="509">
        <v>864</v>
      </c>
      <c r="AP143" s="509">
        <v>900</v>
      </c>
      <c r="AQ143" s="509">
        <v>964</v>
      </c>
      <c r="AR143" s="509">
        <v>1030</v>
      </c>
      <c r="AS143" s="509">
        <v>1099</v>
      </c>
      <c r="AT143" s="509">
        <v>1181</v>
      </c>
      <c r="AU143" s="509">
        <v>1303</v>
      </c>
      <c r="AV143" s="509">
        <v>1439</v>
      </c>
      <c r="AW143" s="509">
        <v>1540</v>
      </c>
      <c r="AX143" s="509">
        <v>1624</v>
      </c>
      <c r="AY143" s="509">
        <v>0</v>
      </c>
      <c r="AZ143" s="509">
        <v>0</v>
      </c>
      <c r="BA143" s="509">
        <v>0</v>
      </c>
      <c r="BB143" s="509">
        <v>0</v>
      </c>
      <c r="BC143" s="509">
        <v>0</v>
      </c>
      <c r="BD143" s="509">
        <v>0</v>
      </c>
      <c r="BE143" s="509">
        <v>0</v>
      </c>
      <c r="BF143" s="509">
        <v>0</v>
      </c>
      <c r="BG143" s="509">
        <v>0</v>
      </c>
      <c r="BH143" s="509">
        <v>0</v>
      </c>
      <c r="BI143" s="509">
        <v>0</v>
      </c>
      <c r="BJ143" s="509">
        <v>0</v>
      </c>
      <c r="BK143" s="509">
        <v>0</v>
      </c>
      <c r="BL143" s="509">
        <v>0</v>
      </c>
      <c r="BM143" s="509">
        <v>0</v>
      </c>
      <c r="BN143" s="509">
        <v>0</v>
      </c>
      <c r="BO143" s="509">
        <v>0</v>
      </c>
      <c r="BP143" s="509">
        <v>0</v>
      </c>
      <c r="BQ143" s="509">
        <v>0</v>
      </c>
      <c r="BR143" s="509">
        <v>0</v>
      </c>
      <c r="BS143" s="509">
        <v>0</v>
      </c>
      <c r="BT143" s="509">
        <v>0</v>
      </c>
      <c r="BU143" s="509">
        <v>0</v>
      </c>
      <c r="BV143" s="509">
        <v>0</v>
      </c>
      <c r="BW143" s="509">
        <v>0</v>
      </c>
      <c r="BX143" s="509">
        <v>0</v>
      </c>
      <c r="BY143" s="509">
        <v>0</v>
      </c>
      <c r="BZ143" s="509">
        <v>0</v>
      </c>
      <c r="CA143" s="509">
        <v>0</v>
      </c>
      <c r="CB143" s="509">
        <v>0</v>
      </c>
      <c r="CC143" s="509">
        <v>0</v>
      </c>
      <c r="CD143" s="509">
        <v>0</v>
      </c>
      <c r="CE143" s="509">
        <v>0</v>
      </c>
      <c r="CF143" s="511">
        <v>0</v>
      </c>
    </row>
    <row r="144" spans="1:84">
      <c r="B144" s="339" t="s">
        <v>458</v>
      </c>
      <c r="D144" s="509">
        <v>0</v>
      </c>
      <c r="E144" s="509">
        <v>0</v>
      </c>
      <c r="F144" s="509">
        <v>0</v>
      </c>
      <c r="G144" s="509">
        <v>0</v>
      </c>
      <c r="H144" s="509">
        <v>0</v>
      </c>
      <c r="I144" s="509">
        <v>0</v>
      </c>
      <c r="J144" s="509">
        <v>0</v>
      </c>
      <c r="K144" s="509">
        <v>0</v>
      </c>
      <c r="L144" s="509">
        <v>0</v>
      </c>
      <c r="M144" s="509">
        <v>0</v>
      </c>
      <c r="N144" s="509">
        <v>0</v>
      </c>
      <c r="O144" s="509">
        <v>0</v>
      </c>
      <c r="P144" s="509">
        <v>0</v>
      </c>
      <c r="Q144" s="509">
        <v>0</v>
      </c>
      <c r="R144" s="509">
        <v>0</v>
      </c>
      <c r="S144" s="509">
        <v>0</v>
      </c>
      <c r="T144" s="509">
        <v>0</v>
      </c>
      <c r="U144" s="509">
        <v>0</v>
      </c>
      <c r="V144" s="509">
        <v>0</v>
      </c>
      <c r="W144" s="509">
        <v>0</v>
      </c>
      <c r="X144" s="509">
        <v>0</v>
      </c>
      <c r="Y144" s="509">
        <v>0</v>
      </c>
      <c r="Z144" s="509">
        <v>0</v>
      </c>
      <c r="AA144" s="509">
        <v>0</v>
      </c>
      <c r="AB144" s="509">
        <v>0</v>
      </c>
      <c r="AC144" s="509">
        <v>0</v>
      </c>
      <c r="AD144" s="509">
        <v>0</v>
      </c>
      <c r="AE144" s="509">
        <v>0</v>
      </c>
      <c r="AF144" s="509">
        <v>0</v>
      </c>
      <c r="AG144" s="509">
        <v>0</v>
      </c>
      <c r="AH144" s="509">
        <v>0</v>
      </c>
      <c r="AI144" s="509">
        <v>0</v>
      </c>
      <c r="AJ144" s="509">
        <v>0</v>
      </c>
      <c r="AK144" s="509">
        <v>0</v>
      </c>
      <c r="AL144" s="509">
        <v>0</v>
      </c>
      <c r="AM144" s="509">
        <v>0</v>
      </c>
      <c r="AN144" s="509">
        <v>734</v>
      </c>
      <c r="AO144" s="509">
        <v>768</v>
      </c>
      <c r="AP144" s="509">
        <v>782</v>
      </c>
      <c r="AQ144" s="509">
        <v>823</v>
      </c>
      <c r="AR144" s="509">
        <v>864</v>
      </c>
      <c r="AS144" s="509">
        <v>904</v>
      </c>
      <c r="AT144" s="509">
        <v>955</v>
      </c>
      <c r="AU144" s="509">
        <v>1048</v>
      </c>
      <c r="AV144" s="509">
        <v>1164</v>
      </c>
      <c r="AW144" s="509">
        <v>1249</v>
      </c>
      <c r="AX144" s="509">
        <v>1325</v>
      </c>
      <c r="AY144" s="509">
        <v>0</v>
      </c>
      <c r="AZ144" s="509">
        <v>0</v>
      </c>
      <c r="BA144" s="509">
        <v>0</v>
      </c>
      <c r="BB144" s="509">
        <v>0</v>
      </c>
      <c r="BC144" s="509">
        <v>0</v>
      </c>
      <c r="BD144" s="509">
        <v>0</v>
      </c>
      <c r="BE144" s="509">
        <v>0</v>
      </c>
      <c r="BF144" s="509">
        <v>0</v>
      </c>
      <c r="BG144" s="509">
        <v>0</v>
      </c>
      <c r="BH144" s="509">
        <v>0</v>
      </c>
      <c r="BI144" s="509">
        <v>0</v>
      </c>
      <c r="BJ144" s="509">
        <v>0</v>
      </c>
      <c r="BK144" s="509">
        <v>0</v>
      </c>
      <c r="BL144" s="509">
        <v>0</v>
      </c>
      <c r="BM144" s="509">
        <v>0</v>
      </c>
      <c r="BN144" s="509">
        <v>0</v>
      </c>
      <c r="BO144" s="509">
        <v>0</v>
      </c>
      <c r="BP144" s="509">
        <v>0</v>
      </c>
      <c r="BQ144" s="509">
        <v>0</v>
      </c>
      <c r="BR144" s="509">
        <v>0</v>
      </c>
      <c r="BS144" s="509">
        <v>0</v>
      </c>
      <c r="BT144" s="509">
        <v>0</v>
      </c>
      <c r="BU144" s="509">
        <v>0</v>
      </c>
      <c r="BV144" s="509">
        <v>0</v>
      </c>
      <c r="BW144" s="509">
        <v>0</v>
      </c>
      <c r="BX144" s="509">
        <v>0</v>
      </c>
      <c r="BY144" s="509">
        <v>0</v>
      </c>
      <c r="BZ144" s="509">
        <v>0</v>
      </c>
      <c r="CA144" s="509">
        <v>0</v>
      </c>
      <c r="CB144" s="509">
        <v>0</v>
      </c>
      <c r="CC144" s="509">
        <v>0</v>
      </c>
      <c r="CD144" s="509">
        <v>0</v>
      </c>
      <c r="CE144" s="509">
        <v>0</v>
      </c>
      <c r="CF144" s="511">
        <v>0</v>
      </c>
    </row>
    <row r="145" spans="1:84" ht="24.75" customHeight="1">
      <c r="B145" s="339" t="s">
        <v>457</v>
      </c>
      <c r="D145" s="509">
        <v>0</v>
      </c>
      <c r="E145" s="509">
        <v>0</v>
      </c>
      <c r="F145" s="509">
        <v>0</v>
      </c>
      <c r="G145" s="509">
        <v>0</v>
      </c>
      <c r="H145" s="509">
        <v>0</v>
      </c>
      <c r="I145" s="509">
        <v>0</v>
      </c>
      <c r="J145" s="509">
        <v>0</v>
      </c>
      <c r="K145" s="509">
        <v>0</v>
      </c>
      <c r="L145" s="509">
        <v>0</v>
      </c>
      <c r="M145" s="509">
        <v>0</v>
      </c>
      <c r="N145" s="509">
        <v>0</v>
      </c>
      <c r="O145" s="509">
        <v>0</v>
      </c>
      <c r="P145" s="509">
        <v>0</v>
      </c>
      <c r="Q145" s="509">
        <v>0</v>
      </c>
      <c r="R145" s="509">
        <v>0</v>
      </c>
      <c r="S145" s="509">
        <v>0</v>
      </c>
      <c r="T145" s="509">
        <v>0</v>
      </c>
      <c r="U145" s="509">
        <v>0</v>
      </c>
      <c r="V145" s="509">
        <v>0</v>
      </c>
      <c r="W145" s="509">
        <v>0</v>
      </c>
      <c r="X145" s="509">
        <v>0</v>
      </c>
      <c r="Y145" s="509">
        <v>0</v>
      </c>
      <c r="Z145" s="509">
        <v>0</v>
      </c>
      <c r="AA145" s="509">
        <v>0</v>
      </c>
      <c r="AB145" s="509">
        <v>0</v>
      </c>
      <c r="AC145" s="509">
        <v>0</v>
      </c>
      <c r="AD145" s="509">
        <v>0</v>
      </c>
      <c r="AE145" s="509">
        <v>0</v>
      </c>
      <c r="AF145" s="509">
        <v>0</v>
      </c>
      <c r="AG145" s="509">
        <v>0</v>
      </c>
      <c r="AH145" s="509">
        <v>0</v>
      </c>
      <c r="AI145" s="509">
        <v>0</v>
      </c>
      <c r="AJ145" s="509">
        <v>0</v>
      </c>
      <c r="AK145" s="509">
        <v>0</v>
      </c>
      <c r="AL145" s="509">
        <v>0</v>
      </c>
      <c r="AM145" s="509">
        <v>0</v>
      </c>
      <c r="AN145" s="509">
        <v>79</v>
      </c>
      <c r="AO145" s="509">
        <v>96</v>
      </c>
      <c r="AP145" s="509">
        <v>118</v>
      </c>
      <c r="AQ145" s="509">
        <v>141</v>
      </c>
      <c r="AR145" s="509">
        <v>166</v>
      </c>
      <c r="AS145" s="509">
        <v>195</v>
      </c>
      <c r="AT145" s="509">
        <v>226</v>
      </c>
      <c r="AU145" s="509">
        <v>255</v>
      </c>
      <c r="AV145" s="509">
        <v>275</v>
      </c>
      <c r="AW145" s="509">
        <v>291</v>
      </c>
      <c r="AX145" s="509">
        <v>299</v>
      </c>
      <c r="AY145" s="509">
        <v>0</v>
      </c>
      <c r="AZ145" s="509">
        <v>0</v>
      </c>
      <c r="BA145" s="509">
        <v>0</v>
      </c>
      <c r="BB145" s="509">
        <v>0</v>
      </c>
      <c r="BC145" s="509">
        <v>0</v>
      </c>
      <c r="BD145" s="509">
        <v>0</v>
      </c>
      <c r="BE145" s="509">
        <v>0</v>
      </c>
      <c r="BF145" s="509">
        <v>0</v>
      </c>
      <c r="BG145" s="509">
        <v>0</v>
      </c>
      <c r="BH145" s="509">
        <v>0</v>
      </c>
      <c r="BI145" s="509">
        <v>0</v>
      </c>
      <c r="BJ145" s="509">
        <v>0</v>
      </c>
      <c r="BK145" s="509">
        <v>0</v>
      </c>
      <c r="BL145" s="509">
        <v>0</v>
      </c>
      <c r="BM145" s="509">
        <v>0</v>
      </c>
      <c r="BN145" s="509">
        <v>0</v>
      </c>
      <c r="BO145" s="509">
        <v>0</v>
      </c>
      <c r="BP145" s="509">
        <v>0</v>
      </c>
      <c r="BQ145" s="509">
        <v>0</v>
      </c>
      <c r="BR145" s="509">
        <v>0</v>
      </c>
      <c r="BS145" s="509">
        <v>0</v>
      </c>
      <c r="BT145" s="509">
        <v>0</v>
      </c>
      <c r="BU145" s="509">
        <v>0</v>
      </c>
      <c r="BV145" s="509">
        <v>0</v>
      </c>
      <c r="BW145" s="509">
        <v>0</v>
      </c>
      <c r="BX145" s="509">
        <v>0</v>
      </c>
      <c r="BY145" s="509">
        <v>0</v>
      </c>
      <c r="BZ145" s="509">
        <v>0</v>
      </c>
      <c r="CA145" s="509">
        <v>0</v>
      </c>
      <c r="CB145" s="509">
        <v>0</v>
      </c>
      <c r="CC145" s="509">
        <v>0</v>
      </c>
      <c r="CD145" s="509">
        <v>0</v>
      </c>
      <c r="CE145" s="509">
        <v>0</v>
      </c>
      <c r="CF145" s="511">
        <v>0</v>
      </c>
    </row>
    <row r="146" spans="1:84">
      <c r="A146" s="421"/>
      <c r="B146" s="63" t="s">
        <v>672</v>
      </c>
      <c r="D146" s="509">
        <v>0</v>
      </c>
      <c r="E146" s="509">
        <v>0</v>
      </c>
      <c r="F146" s="509">
        <v>0</v>
      </c>
      <c r="G146" s="509">
        <v>0</v>
      </c>
      <c r="H146" s="509">
        <v>0</v>
      </c>
      <c r="I146" s="509">
        <v>0</v>
      </c>
      <c r="J146" s="509">
        <v>0</v>
      </c>
      <c r="K146" s="509">
        <v>0</v>
      </c>
      <c r="L146" s="509">
        <v>0</v>
      </c>
      <c r="M146" s="509">
        <v>0</v>
      </c>
      <c r="N146" s="509">
        <v>0</v>
      </c>
      <c r="O146" s="509">
        <v>0</v>
      </c>
      <c r="P146" s="509">
        <v>0</v>
      </c>
      <c r="Q146" s="509">
        <v>0</v>
      </c>
      <c r="R146" s="509">
        <v>0</v>
      </c>
      <c r="S146" s="509">
        <v>0</v>
      </c>
      <c r="T146" s="509">
        <v>0</v>
      </c>
      <c r="U146" s="509">
        <v>0</v>
      </c>
      <c r="V146" s="509">
        <v>0</v>
      </c>
      <c r="W146" s="509">
        <v>0</v>
      </c>
      <c r="X146" s="509">
        <v>0</v>
      </c>
      <c r="Y146" s="509">
        <v>0</v>
      </c>
      <c r="Z146" s="509">
        <v>0</v>
      </c>
      <c r="AA146" s="509">
        <v>0</v>
      </c>
      <c r="AB146" s="509">
        <v>0</v>
      </c>
      <c r="AC146" s="509">
        <v>0</v>
      </c>
      <c r="AD146" s="509">
        <v>0</v>
      </c>
      <c r="AE146" s="509">
        <v>0</v>
      </c>
      <c r="AF146" s="509">
        <v>0</v>
      </c>
      <c r="AG146" s="509">
        <v>0</v>
      </c>
      <c r="AH146" s="509">
        <v>0</v>
      </c>
      <c r="AI146" s="509">
        <v>0</v>
      </c>
      <c r="AJ146" s="509">
        <v>0</v>
      </c>
      <c r="AK146" s="509">
        <v>0</v>
      </c>
      <c r="AL146" s="509">
        <v>0</v>
      </c>
      <c r="AM146" s="509">
        <v>0</v>
      </c>
      <c r="AN146" s="509">
        <v>48</v>
      </c>
      <c r="AO146" s="509">
        <v>57</v>
      </c>
      <c r="AP146" s="509">
        <v>74</v>
      </c>
      <c r="AQ146" s="509">
        <v>103</v>
      </c>
      <c r="AR146" s="509">
        <v>148</v>
      </c>
      <c r="AS146" s="509">
        <v>201</v>
      </c>
      <c r="AT146" s="509">
        <v>260</v>
      </c>
      <c r="AU146" s="509">
        <v>320</v>
      </c>
      <c r="AV146" s="509">
        <v>387</v>
      </c>
      <c r="AW146" s="509">
        <v>450</v>
      </c>
      <c r="AX146" s="509">
        <v>518</v>
      </c>
      <c r="AY146" s="509">
        <v>0</v>
      </c>
      <c r="AZ146" s="509">
        <v>0</v>
      </c>
      <c r="BA146" s="509">
        <v>0</v>
      </c>
      <c r="BB146" s="509">
        <v>0</v>
      </c>
      <c r="BC146" s="509">
        <v>0</v>
      </c>
      <c r="BD146" s="509">
        <v>0</v>
      </c>
      <c r="BE146" s="509">
        <v>0</v>
      </c>
      <c r="BF146" s="509">
        <v>0</v>
      </c>
      <c r="BG146" s="509">
        <v>0</v>
      </c>
      <c r="BH146" s="509">
        <v>0</v>
      </c>
      <c r="BI146" s="509">
        <v>0</v>
      </c>
      <c r="BJ146" s="509">
        <v>0</v>
      </c>
      <c r="BK146" s="509">
        <v>0</v>
      </c>
      <c r="BL146" s="509">
        <v>0</v>
      </c>
      <c r="BM146" s="509">
        <v>0</v>
      </c>
      <c r="BN146" s="509">
        <v>0</v>
      </c>
      <c r="BO146" s="509">
        <v>0</v>
      </c>
      <c r="BP146" s="509">
        <v>0</v>
      </c>
      <c r="BQ146" s="509">
        <v>0</v>
      </c>
      <c r="BR146" s="509">
        <v>0</v>
      </c>
      <c r="BS146" s="509">
        <v>0</v>
      </c>
      <c r="BT146" s="509">
        <v>0</v>
      </c>
      <c r="BU146" s="509">
        <v>0</v>
      </c>
      <c r="BV146" s="509">
        <v>0</v>
      </c>
      <c r="BW146" s="509">
        <v>0</v>
      </c>
      <c r="BX146" s="509">
        <v>0</v>
      </c>
      <c r="BY146" s="509">
        <v>0</v>
      </c>
      <c r="BZ146" s="509">
        <v>0</v>
      </c>
      <c r="CA146" s="509">
        <v>0</v>
      </c>
      <c r="CB146" s="509">
        <v>0</v>
      </c>
      <c r="CC146" s="509">
        <v>0</v>
      </c>
      <c r="CD146" s="509">
        <v>0</v>
      </c>
      <c r="CE146" s="509">
        <v>0</v>
      </c>
      <c r="CF146" s="511">
        <v>0</v>
      </c>
    </row>
    <row r="147" spans="1:84">
      <c r="A147" s="421"/>
      <c r="B147" s="339" t="s">
        <v>458</v>
      </c>
      <c r="D147" s="509">
        <v>0</v>
      </c>
      <c r="E147" s="509">
        <v>0</v>
      </c>
      <c r="F147" s="509">
        <v>0</v>
      </c>
      <c r="G147" s="509">
        <v>0</v>
      </c>
      <c r="H147" s="509">
        <v>0</v>
      </c>
      <c r="I147" s="509">
        <v>0</v>
      </c>
      <c r="J147" s="509">
        <v>0</v>
      </c>
      <c r="K147" s="509">
        <v>0</v>
      </c>
      <c r="L147" s="509">
        <v>0</v>
      </c>
      <c r="M147" s="509">
        <v>0</v>
      </c>
      <c r="N147" s="509">
        <v>0</v>
      </c>
      <c r="O147" s="509">
        <v>0</v>
      </c>
      <c r="P147" s="509">
        <v>0</v>
      </c>
      <c r="Q147" s="509">
        <v>0</v>
      </c>
      <c r="R147" s="509">
        <v>0</v>
      </c>
      <c r="S147" s="509">
        <v>0</v>
      </c>
      <c r="T147" s="509">
        <v>0</v>
      </c>
      <c r="U147" s="509">
        <v>0</v>
      </c>
      <c r="V147" s="509">
        <v>0</v>
      </c>
      <c r="W147" s="509">
        <v>0</v>
      </c>
      <c r="X147" s="509">
        <v>0</v>
      </c>
      <c r="Y147" s="509">
        <v>0</v>
      </c>
      <c r="Z147" s="509">
        <v>0</v>
      </c>
      <c r="AA147" s="509">
        <v>0</v>
      </c>
      <c r="AB147" s="509">
        <v>0</v>
      </c>
      <c r="AC147" s="509">
        <v>0</v>
      </c>
      <c r="AD147" s="509">
        <v>0</v>
      </c>
      <c r="AE147" s="509">
        <v>0</v>
      </c>
      <c r="AF147" s="509">
        <v>0</v>
      </c>
      <c r="AG147" s="509">
        <v>0</v>
      </c>
      <c r="AH147" s="509">
        <v>0</v>
      </c>
      <c r="AI147" s="509">
        <v>0</v>
      </c>
      <c r="AJ147" s="509">
        <v>0</v>
      </c>
      <c r="AK147" s="509">
        <v>0</v>
      </c>
      <c r="AL147" s="509">
        <v>0</v>
      </c>
      <c r="AM147" s="509">
        <v>0</v>
      </c>
      <c r="AN147" s="509">
        <v>46</v>
      </c>
      <c r="AO147" s="509">
        <v>57</v>
      </c>
      <c r="AP147" s="509">
        <v>74</v>
      </c>
      <c r="AQ147" s="509">
        <v>101</v>
      </c>
      <c r="AR147" s="509">
        <v>146</v>
      </c>
      <c r="AS147" s="509">
        <v>199</v>
      </c>
      <c r="AT147" s="509">
        <v>257</v>
      </c>
      <c r="AU147" s="509">
        <v>316</v>
      </c>
      <c r="AV147" s="509">
        <v>382</v>
      </c>
      <c r="AW147" s="509">
        <v>442</v>
      </c>
      <c r="AX147" s="509">
        <v>511</v>
      </c>
      <c r="AY147" s="509">
        <v>0</v>
      </c>
      <c r="AZ147" s="509">
        <v>0</v>
      </c>
      <c r="BA147" s="509">
        <v>0</v>
      </c>
      <c r="BB147" s="509">
        <v>0</v>
      </c>
      <c r="BC147" s="509">
        <v>0</v>
      </c>
      <c r="BD147" s="509">
        <v>0</v>
      </c>
      <c r="BE147" s="509">
        <v>0</v>
      </c>
      <c r="BF147" s="509">
        <v>0</v>
      </c>
      <c r="BG147" s="509">
        <v>0</v>
      </c>
      <c r="BH147" s="509">
        <v>0</v>
      </c>
      <c r="BI147" s="509">
        <v>0</v>
      </c>
      <c r="BJ147" s="509">
        <v>0</v>
      </c>
      <c r="BK147" s="509">
        <v>0</v>
      </c>
      <c r="BL147" s="509">
        <v>0</v>
      </c>
      <c r="BM147" s="509">
        <v>0</v>
      </c>
      <c r="BN147" s="509">
        <v>0</v>
      </c>
      <c r="BO147" s="509">
        <v>0</v>
      </c>
      <c r="BP147" s="509">
        <v>0</v>
      </c>
      <c r="BQ147" s="509">
        <v>0</v>
      </c>
      <c r="BR147" s="509">
        <v>0</v>
      </c>
      <c r="BS147" s="509">
        <v>0</v>
      </c>
      <c r="BT147" s="509">
        <v>0</v>
      </c>
      <c r="BU147" s="509">
        <v>0</v>
      </c>
      <c r="BV147" s="509">
        <v>0</v>
      </c>
      <c r="BW147" s="509">
        <v>0</v>
      </c>
      <c r="BX147" s="509">
        <v>0</v>
      </c>
      <c r="BY147" s="509">
        <v>0</v>
      </c>
      <c r="BZ147" s="509">
        <v>0</v>
      </c>
      <c r="CA147" s="509">
        <v>0</v>
      </c>
      <c r="CB147" s="509">
        <v>0</v>
      </c>
      <c r="CC147" s="509">
        <v>0</v>
      </c>
      <c r="CD147" s="509">
        <v>0</v>
      </c>
      <c r="CE147" s="509">
        <v>0</v>
      </c>
      <c r="CF147" s="511">
        <v>0</v>
      </c>
    </row>
    <row r="148" spans="1:84" ht="26.25" customHeight="1">
      <c r="A148" s="421"/>
      <c r="B148" s="339" t="s">
        <v>457</v>
      </c>
      <c r="D148" s="509">
        <v>0</v>
      </c>
      <c r="E148" s="509">
        <v>0</v>
      </c>
      <c r="F148" s="509">
        <v>0</v>
      </c>
      <c r="G148" s="509">
        <v>0</v>
      </c>
      <c r="H148" s="509">
        <v>0</v>
      </c>
      <c r="I148" s="509">
        <v>0</v>
      </c>
      <c r="J148" s="509">
        <v>0</v>
      </c>
      <c r="K148" s="509">
        <v>0</v>
      </c>
      <c r="L148" s="509">
        <v>0</v>
      </c>
      <c r="M148" s="509">
        <v>0</v>
      </c>
      <c r="N148" s="509">
        <v>0</v>
      </c>
      <c r="O148" s="509">
        <v>0</v>
      </c>
      <c r="P148" s="509">
        <v>0</v>
      </c>
      <c r="Q148" s="509">
        <v>0</v>
      </c>
      <c r="R148" s="509">
        <v>0</v>
      </c>
      <c r="S148" s="509">
        <v>0</v>
      </c>
      <c r="T148" s="509">
        <v>0</v>
      </c>
      <c r="U148" s="509">
        <v>0</v>
      </c>
      <c r="V148" s="509">
        <v>0</v>
      </c>
      <c r="W148" s="509">
        <v>0</v>
      </c>
      <c r="X148" s="509">
        <v>0</v>
      </c>
      <c r="Y148" s="509">
        <v>0</v>
      </c>
      <c r="Z148" s="509">
        <v>0</v>
      </c>
      <c r="AA148" s="509">
        <v>0</v>
      </c>
      <c r="AB148" s="509">
        <v>0</v>
      </c>
      <c r="AC148" s="509">
        <v>0</v>
      </c>
      <c r="AD148" s="509">
        <v>0</v>
      </c>
      <c r="AE148" s="509">
        <v>0</v>
      </c>
      <c r="AF148" s="509">
        <v>0</v>
      </c>
      <c r="AG148" s="509">
        <v>0</v>
      </c>
      <c r="AH148" s="509">
        <v>0</v>
      </c>
      <c r="AI148" s="509">
        <v>0</v>
      </c>
      <c r="AJ148" s="509">
        <v>0</v>
      </c>
      <c r="AK148" s="509">
        <v>0</v>
      </c>
      <c r="AL148" s="509">
        <v>0</v>
      </c>
      <c r="AM148" s="509">
        <v>0</v>
      </c>
      <c r="AN148" s="509">
        <v>2</v>
      </c>
      <c r="AO148" s="509">
        <v>0</v>
      </c>
      <c r="AP148" s="509">
        <v>0</v>
      </c>
      <c r="AQ148" s="509">
        <v>2</v>
      </c>
      <c r="AR148" s="509">
        <v>2</v>
      </c>
      <c r="AS148" s="509">
        <v>2</v>
      </c>
      <c r="AT148" s="509">
        <v>3</v>
      </c>
      <c r="AU148" s="509">
        <v>4</v>
      </c>
      <c r="AV148" s="509">
        <v>5</v>
      </c>
      <c r="AW148" s="509">
        <v>8</v>
      </c>
      <c r="AX148" s="509">
        <v>7</v>
      </c>
      <c r="AY148" s="509">
        <v>0</v>
      </c>
      <c r="AZ148" s="509">
        <v>0</v>
      </c>
      <c r="BA148" s="509">
        <v>0</v>
      </c>
      <c r="BB148" s="509">
        <v>0</v>
      </c>
      <c r="BC148" s="509">
        <v>0</v>
      </c>
      <c r="BD148" s="509">
        <v>0</v>
      </c>
      <c r="BE148" s="509">
        <v>0</v>
      </c>
      <c r="BF148" s="509">
        <v>0</v>
      </c>
      <c r="BG148" s="509">
        <v>0</v>
      </c>
      <c r="BH148" s="509">
        <v>0</v>
      </c>
      <c r="BI148" s="509">
        <v>0</v>
      </c>
      <c r="BJ148" s="509">
        <v>0</v>
      </c>
      <c r="BK148" s="509">
        <v>0</v>
      </c>
      <c r="BL148" s="509">
        <v>0</v>
      </c>
      <c r="BM148" s="509">
        <v>0</v>
      </c>
      <c r="BN148" s="509">
        <v>0</v>
      </c>
      <c r="BO148" s="509">
        <v>0</v>
      </c>
      <c r="BP148" s="509">
        <v>0</v>
      </c>
      <c r="BQ148" s="509">
        <v>0</v>
      </c>
      <c r="BR148" s="509">
        <v>0</v>
      </c>
      <c r="BS148" s="509">
        <v>0</v>
      </c>
      <c r="BT148" s="509">
        <v>0</v>
      </c>
      <c r="BU148" s="509">
        <v>0</v>
      </c>
      <c r="BV148" s="509">
        <v>0</v>
      </c>
      <c r="BW148" s="509">
        <v>0</v>
      </c>
      <c r="BX148" s="509">
        <v>0</v>
      </c>
      <c r="BY148" s="509">
        <v>0</v>
      </c>
      <c r="BZ148" s="509">
        <v>0</v>
      </c>
      <c r="CA148" s="509">
        <v>0</v>
      </c>
      <c r="CB148" s="509">
        <v>0</v>
      </c>
      <c r="CC148" s="509">
        <v>0</v>
      </c>
      <c r="CD148" s="509">
        <v>0</v>
      </c>
      <c r="CE148" s="509">
        <v>0</v>
      </c>
      <c r="CF148" s="511">
        <v>0</v>
      </c>
    </row>
    <row r="149" spans="1:84" s="245" customFormat="1">
      <c r="B149" s="109" t="s">
        <v>314</v>
      </c>
      <c r="C149" s="464"/>
      <c r="D149" s="514">
        <v>0</v>
      </c>
      <c r="E149" s="514">
        <v>0</v>
      </c>
      <c r="F149" s="514">
        <v>0</v>
      </c>
      <c r="G149" s="514">
        <v>0</v>
      </c>
      <c r="H149" s="514">
        <v>0</v>
      </c>
      <c r="I149" s="514">
        <v>0</v>
      </c>
      <c r="J149" s="514">
        <v>0</v>
      </c>
      <c r="K149" s="514">
        <v>0</v>
      </c>
      <c r="L149" s="514">
        <v>0</v>
      </c>
      <c r="M149" s="514">
        <v>0</v>
      </c>
      <c r="N149" s="514">
        <v>0</v>
      </c>
      <c r="O149" s="514">
        <v>0</v>
      </c>
      <c r="P149" s="514">
        <v>0</v>
      </c>
      <c r="Q149" s="514">
        <v>0</v>
      </c>
      <c r="R149" s="514">
        <v>0</v>
      </c>
      <c r="S149" s="514">
        <v>0</v>
      </c>
      <c r="T149" s="514">
        <v>0</v>
      </c>
      <c r="U149" s="514">
        <v>0</v>
      </c>
      <c r="V149" s="514">
        <v>0</v>
      </c>
      <c r="W149" s="514">
        <v>0</v>
      </c>
      <c r="X149" s="514">
        <v>0</v>
      </c>
      <c r="Y149" s="514">
        <v>0</v>
      </c>
      <c r="Z149" s="514">
        <v>0</v>
      </c>
      <c r="AA149" s="514">
        <v>0</v>
      </c>
      <c r="AB149" s="514">
        <v>0</v>
      </c>
      <c r="AC149" s="514">
        <v>0</v>
      </c>
      <c r="AD149" s="514">
        <v>0</v>
      </c>
      <c r="AE149" s="514">
        <v>0</v>
      </c>
      <c r="AF149" s="514">
        <v>0</v>
      </c>
      <c r="AG149" s="514">
        <v>0</v>
      </c>
      <c r="AH149" s="514">
        <v>552</v>
      </c>
      <c r="AI149" s="514">
        <v>506</v>
      </c>
      <c r="AJ149" s="514">
        <v>449</v>
      </c>
      <c r="AK149" s="514">
        <v>444</v>
      </c>
      <c r="AL149" s="514">
        <v>437</v>
      </c>
      <c r="AM149" s="514">
        <v>327</v>
      </c>
      <c r="AN149" s="514">
        <v>242</v>
      </c>
      <c r="AO149" s="514">
        <v>233</v>
      </c>
      <c r="AP149" s="514">
        <v>215</v>
      </c>
      <c r="AQ149" s="514">
        <v>206</v>
      </c>
      <c r="AR149" s="514">
        <v>217</v>
      </c>
      <c r="AS149" s="514">
        <v>222</v>
      </c>
      <c r="AT149" s="514">
        <v>232</v>
      </c>
      <c r="AU149" s="514">
        <v>253</v>
      </c>
      <c r="AV149" s="514">
        <v>276</v>
      </c>
      <c r="AW149" s="514">
        <v>283</v>
      </c>
      <c r="AX149" s="514">
        <v>286</v>
      </c>
      <c r="AY149" s="514">
        <v>0</v>
      </c>
      <c r="AZ149" s="514">
        <v>0</v>
      </c>
      <c r="BA149" s="514">
        <v>0</v>
      </c>
      <c r="BB149" s="514">
        <v>0</v>
      </c>
      <c r="BC149" s="514">
        <v>0</v>
      </c>
      <c r="BD149" s="514">
        <v>0</v>
      </c>
      <c r="BE149" s="514">
        <v>0</v>
      </c>
      <c r="BF149" s="514">
        <v>0</v>
      </c>
      <c r="BG149" s="514">
        <v>0</v>
      </c>
      <c r="BH149" s="514">
        <v>0</v>
      </c>
      <c r="BI149" s="514">
        <v>0</v>
      </c>
      <c r="BJ149" s="514">
        <v>0</v>
      </c>
      <c r="BK149" s="514">
        <v>0</v>
      </c>
      <c r="BL149" s="514">
        <v>0</v>
      </c>
      <c r="BM149" s="514">
        <v>0</v>
      </c>
      <c r="BN149" s="514">
        <v>0</v>
      </c>
      <c r="BO149" s="514">
        <v>0</v>
      </c>
      <c r="BP149" s="514">
        <v>0</v>
      </c>
      <c r="BQ149" s="514">
        <v>0</v>
      </c>
      <c r="BR149" s="514">
        <v>0</v>
      </c>
      <c r="BS149" s="514">
        <v>0</v>
      </c>
      <c r="BT149" s="514">
        <v>0</v>
      </c>
      <c r="BU149" s="514">
        <v>0</v>
      </c>
      <c r="BV149" s="514">
        <v>0</v>
      </c>
      <c r="BW149" s="514">
        <v>0</v>
      </c>
      <c r="BX149" s="514">
        <v>0</v>
      </c>
      <c r="BY149" s="514">
        <v>0</v>
      </c>
      <c r="BZ149" s="514">
        <v>0</v>
      </c>
      <c r="CA149" s="514">
        <v>0</v>
      </c>
      <c r="CB149" s="514">
        <v>0</v>
      </c>
      <c r="CC149" s="514">
        <v>0</v>
      </c>
      <c r="CD149" s="514">
        <v>0</v>
      </c>
      <c r="CE149" s="514">
        <v>0</v>
      </c>
      <c r="CF149" s="515">
        <v>0</v>
      </c>
    </row>
    <row r="150" spans="1:84">
      <c r="A150" s="421"/>
      <c r="B150" s="508" t="s">
        <v>458</v>
      </c>
      <c r="D150" s="509">
        <v>0</v>
      </c>
      <c r="E150" s="509">
        <v>0</v>
      </c>
      <c r="F150" s="509">
        <v>0</v>
      </c>
      <c r="G150" s="509">
        <v>0</v>
      </c>
      <c r="H150" s="509">
        <v>0</v>
      </c>
      <c r="I150" s="509">
        <v>0</v>
      </c>
      <c r="J150" s="509">
        <v>0</v>
      </c>
      <c r="K150" s="509">
        <v>0</v>
      </c>
      <c r="L150" s="509">
        <v>0</v>
      </c>
      <c r="M150" s="509">
        <v>0</v>
      </c>
      <c r="N150" s="509">
        <v>0</v>
      </c>
      <c r="O150" s="509">
        <v>0</v>
      </c>
      <c r="P150" s="509">
        <v>0</v>
      </c>
      <c r="Q150" s="509">
        <v>0</v>
      </c>
      <c r="R150" s="509">
        <v>0</v>
      </c>
      <c r="S150" s="509">
        <v>0</v>
      </c>
      <c r="T150" s="509">
        <v>0</v>
      </c>
      <c r="U150" s="509">
        <v>0</v>
      </c>
      <c r="V150" s="509">
        <v>0</v>
      </c>
      <c r="W150" s="509">
        <v>0</v>
      </c>
      <c r="X150" s="509">
        <v>0</v>
      </c>
      <c r="Y150" s="509">
        <v>0</v>
      </c>
      <c r="Z150" s="509">
        <v>0</v>
      </c>
      <c r="AA150" s="509">
        <v>0</v>
      </c>
      <c r="AB150" s="509">
        <v>0</v>
      </c>
      <c r="AC150" s="509">
        <v>0</v>
      </c>
      <c r="AD150" s="509">
        <v>0</v>
      </c>
      <c r="AE150" s="509">
        <v>0</v>
      </c>
      <c r="AF150" s="509">
        <v>0</v>
      </c>
      <c r="AG150" s="509">
        <v>0</v>
      </c>
      <c r="AH150" s="509">
        <v>549</v>
      </c>
      <c r="AI150" s="509">
        <v>503</v>
      </c>
      <c r="AJ150" s="509">
        <v>446</v>
      </c>
      <c r="AK150" s="509">
        <v>442</v>
      </c>
      <c r="AL150" s="509">
        <v>435</v>
      </c>
      <c r="AM150" s="509">
        <v>325</v>
      </c>
      <c r="AN150" s="509">
        <v>240</v>
      </c>
      <c r="AO150" s="509">
        <v>232</v>
      </c>
      <c r="AP150" s="509">
        <v>215</v>
      </c>
      <c r="AQ150" s="509">
        <v>205</v>
      </c>
      <c r="AR150" s="509">
        <v>215</v>
      </c>
      <c r="AS150" s="509">
        <v>220</v>
      </c>
      <c r="AT150" s="509">
        <v>230</v>
      </c>
      <c r="AU150" s="509">
        <v>252</v>
      </c>
      <c r="AV150" s="509">
        <v>274</v>
      </c>
      <c r="AW150" s="509">
        <v>281</v>
      </c>
      <c r="AX150" s="509">
        <v>285</v>
      </c>
      <c r="AY150" s="509">
        <v>0</v>
      </c>
      <c r="AZ150" s="509">
        <v>0</v>
      </c>
      <c r="BA150" s="509">
        <v>0</v>
      </c>
      <c r="BB150" s="509">
        <v>0</v>
      </c>
      <c r="BC150" s="509">
        <v>0</v>
      </c>
      <c r="BD150" s="509">
        <v>0</v>
      </c>
      <c r="BE150" s="509">
        <v>0</v>
      </c>
      <c r="BF150" s="509">
        <v>0</v>
      </c>
      <c r="BG150" s="509">
        <v>0</v>
      </c>
      <c r="BH150" s="509">
        <v>0</v>
      </c>
      <c r="BI150" s="509">
        <v>0</v>
      </c>
      <c r="BJ150" s="509">
        <v>0</v>
      </c>
      <c r="BK150" s="509">
        <v>0</v>
      </c>
      <c r="BL150" s="509">
        <v>0</v>
      </c>
      <c r="BM150" s="509">
        <v>0</v>
      </c>
      <c r="BN150" s="509">
        <v>0</v>
      </c>
      <c r="BO150" s="509">
        <v>0</v>
      </c>
      <c r="BP150" s="509">
        <v>0</v>
      </c>
      <c r="BQ150" s="509">
        <v>0</v>
      </c>
      <c r="BR150" s="509">
        <v>0</v>
      </c>
      <c r="BS150" s="509">
        <v>0</v>
      </c>
      <c r="BT150" s="509">
        <v>0</v>
      </c>
      <c r="BU150" s="509">
        <v>0</v>
      </c>
      <c r="BV150" s="509">
        <v>0</v>
      </c>
      <c r="BW150" s="509">
        <v>0</v>
      </c>
      <c r="BX150" s="509">
        <v>0</v>
      </c>
      <c r="BY150" s="509">
        <v>0</v>
      </c>
      <c r="BZ150" s="509">
        <v>0</v>
      </c>
      <c r="CA150" s="509">
        <v>0</v>
      </c>
      <c r="CB150" s="509">
        <v>0</v>
      </c>
      <c r="CC150" s="509">
        <v>0</v>
      </c>
      <c r="CD150" s="509">
        <v>0</v>
      </c>
      <c r="CE150" s="509">
        <v>0</v>
      </c>
      <c r="CF150" s="511">
        <v>0</v>
      </c>
    </row>
    <row r="151" spans="1:84" ht="25.5" customHeight="1">
      <c r="A151" s="421"/>
      <c r="B151" s="508" t="s">
        <v>457</v>
      </c>
      <c r="D151" s="509">
        <v>0</v>
      </c>
      <c r="E151" s="509">
        <v>0</v>
      </c>
      <c r="F151" s="509">
        <v>0</v>
      </c>
      <c r="G151" s="509">
        <v>0</v>
      </c>
      <c r="H151" s="509">
        <v>0</v>
      </c>
      <c r="I151" s="509">
        <v>0</v>
      </c>
      <c r="J151" s="509">
        <v>0</v>
      </c>
      <c r="K151" s="509">
        <v>0</v>
      </c>
      <c r="L151" s="509">
        <v>0</v>
      </c>
      <c r="M151" s="509">
        <v>0</v>
      </c>
      <c r="N151" s="509">
        <v>0</v>
      </c>
      <c r="O151" s="509">
        <v>0</v>
      </c>
      <c r="P151" s="509">
        <v>0</v>
      </c>
      <c r="Q151" s="509">
        <v>0</v>
      </c>
      <c r="R151" s="509">
        <v>0</v>
      </c>
      <c r="S151" s="509">
        <v>0</v>
      </c>
      <c r="T151" s="509">
        <v>0</v>
      </c>
      <c r="U151" s="509">
        <v>0</v>
      </c>
      <c r="V151" s="509">
        <v>0</v>
      </c>
      <c r="W151" s="509">
        <v>0</v>
      </c>
      <c r="X151" s="509">
        <v>0</v>
      </c>
      <c r="Y151" s="509">
        <v>0</v>
      </c>
      <c r="Z151" s="509">
        <v>0</v>
      </c>
      <c r="AA151" s="509">
        <v>0</v>
      </c>
      <c r="AB151" s="509">
        <v>0</v>
      </c>
      <c r="AC151" s="509">
        <v>0</v>
      </c>
      <c r="AD151" s="509">
        <v>0</v>
      </c>
      <c r="AE151" s="509">
        <v>0</v>
      </c>
      <c r="AF151" s="509">
        <v>0</v>
      </c>
      <c r="AG151" s="509">
        <v>0</v>
      </c>
      <c r="AH151" s="509">
        <v>3</v>
      </c>
      <c r="AI151" s="509">
        <v>3</v>
      </c>
      <c r="AJ151" s="509">
        <v>3</v>
      </c>
      <c r="AK151" s="509">
        <v>2</v>
      </c>
      <c r="AL151" s="509">
        <v>2</v>
      </c>
      <c r="AM151" s="509">
        <v>2</v>
      </c>
      <c r="AN151" s="509">
        <v>2</v>
      </c>
      <c r="AO151" s="509">
        <v>1</v>
      </c>
      <c r="AP151" s="509">
        <v>1</v>
      </c>
      <c r="AQ151" s="509">
        <v>1</v>
      </c>
      <c r="AR151" s="509">
        <v>2</v>
      </c>
      <c r="AS151" s="509">
        <v>2</v>
      </c>
      <c r="AT151" s="509">
        <v>2</v>
      </c>
      <c r="AU151" s="509">
        <v>2</v>
      </c>
      <c r="AV151" s="509">
        <v>2</v>
      </c>
      <c r="AW151" s="509">
        <v>2</v>
      </c>
      <c r="AX151" s="509">
        <v>1</v>
      </c>
      <c r="AY151" s="509">
        <v>0</v>
      </c>
      <c r="AZ151" s="509">
        <v>0</v>
      </c>
      <c r="BA151" s="509">
        <v>0</v>
      </c>
      <c r="BB151" s="509">
        <v>0</v>
      </c>
      <c r="BC151" s="509">
        <v>0</v>
      </c>
      <c r="BD151" s="509">
        <v>0</v>
      </c>
      <c r="BE151" s="509">
        <v>0</v>
      </c>
      <c r="BF151" s="509">
        <v>0</v>
      </c>
      <c r="BG151" s="509">
        <v>0</v>
      </c>
      <c r="BH151" s="509">
        <v>0</v>
      </c>
      <c r="BI151" s="509">
        <v>0</v>
      </c>
      <c r="BJ151" s="509">
        <v>0</v>
      </c>
      <c r="BK151" s="509">
        <v>0</v>
      </c>
      <c r="BL151" s="509">
        <v>0</v>
      </c>
      <c r="BM151" s="509">
        <v>0</v>
      </c>
      <c r="BN151" s="509">
        <v>0</v>
      </c>
      <c r="BO151" s="509">
        <v>0</v>
      </c>
      <c r="BP151" s="509">
        <v>0</v>
      </c>
      <c r="BQ151" s="509">
        <v>0</v>
      </c>
      <c r="BR151" s="509">
        <v>0</v>
      </c>
      <c r="BS151" s="509">
        <v>0</v>
      </c>
      <c r="BT151" s="509">
        <v>0</v>
      </c>
      <c r="BU151" s="509">
        <v>0</v>
      </c>
      <c r="BV151" s="509">
        <v>0</v>
      </c>
      <c r="BW151" s="509">
        <v>0</v>
      </c>
      <c r="BX151" s="509">
        <v>0</v>
      </c>
      <c r="BY151" s="509">
        <v>0</v>
      </c>
      <c r="BZ151" s="509">
        <v>0</v>
      </c>
      <c r="CA151" s="509">
        <v>0</v>
      </c>
      <c r="CB151" s="509">
        <v>0</v>
      </c>
      <c r="CC151" s="509">
        <v>0</v>
      </c>
      <c r="CD151" s="509">
        <v>0</v>
      </c>
      <c r="CE151" s="509">
        <v>0</v>
      </c>
      <c r="CF151" s="511">
        <v>0</v>
      </c>
    </row>
    <row r="152" spans="1:84" s="245" customFormat="1">
      <c r="A152" s="464"/>
      <c r="B152" s="109" t="s">
        <v>652</v>
      </c>
      <c r="C152" s="464"/>
      <c r="D152" s="514">
        <v>0</v>
      </c>
      <c r="E152" s="514">
        <v>0</v>
      </c>
      <c r="F152" s="514">
        <v>0</v>
      </c>
      <c r="G152" s="514">
        <v>0</v>
      </c>
      <c r="H152" s="514">
        <v>0</v>
      </c>
      <c r="I152" s="514">
        <v>0</v>
      </c>
      <c r="J152" s="514">
        <v>0</v>
      </c>
      <c r="K152" s="514">
        <v>0</v>
      </c>
      <c r="L152" s="514">
        <v>0</v>
      </c>
      <c r="M152" s="514">
        <v>0</v>
      </c>
      <c r="N152" s="514">
        <v>0</v>
      </c>
      <c r="O152" s="514">
        <v>0</v>
      </c>
      <c r="P152" s="514">
        <v>0</v>
      </c>
      <c r="Q152" s="514">
        <v>0</v>
      </c>
      <c r="R152" s="514">
        <v>0</v>
      </c>
      <c r="S152" s="514">
        <v>0</v>
      </c>
      <c r="T152" s="514">
        <v>0</v>
      </c>
      <c r="U152" s="514">
        <v>0</v>
      </c>
      <c r="V152" s="514">
        <v>0</v>
      </c>
      <c r="W152" s="514">
        <v>0</v>
      </c>
      <c r="X152" s="514">
        <v>0</v>
      </c>
      <c r="Y152" s="514">
        <v>0</v>
      </c>
      <c r="Z152" s="514">
        <v>0</v>
      </c>
      <c r="AA152" s="514">
        <v>0</v>
      </c>
      <c r="AB152" s="514">
        <v>0</v>
      </c>
      <c r="AC152" s="514">
        <v>0</v>
      </c>
      <c r="AD152" s="514">
        <v>0</v>
      </c>
      <c r="AE152" s="514">
        <v>0</v>
      </c>
      <c r="AF152" s="514">
        <v>103</v>
      </c>
      <c r="AG152" s="514">
        <v>107</v>
      </c>
      <c r="AH152" s="514">
        <v>116</v>
      </c>
      <c r="AI152" s="514">
        <v>153</v>
      </c>
      <c r="AJ152" s="514">
        <v>178</v>
      </c>
      <c r="AK152" s="514">
        <v>186</v>
      </c>
      <c r="AL152" s="514">
        <v>196</v>
      </c>
      <c r="AM152" s="514">
        <v>209</v>
      </c>
      <c r="AN152" s="514">
        <v>236</v>
      </c>
      <c r="AO152" s="514">
        <v>254</v>
      </c>
      <c r="AP152" s="514">
        <v>257</v>
      </c>
      <c r="AQ152" s="514">
        <v>258</v>
      </c>
      <c r="AR152" s="514">
        <v>267</v>
      </c>
      <c r="AS152" s="514">
        <v>277</v>
      </c>
      <c r="AT152" s="514">
        <v>286</v>
      </c>
      <c r="AU152" s="514">
        <v>296</v>
      </c>
      <c r="AV152" s="514">
        <v>307</v>
      </c>
      <c r="AW152" s="514">
        <v>321</v>
      </c>
      <c r="AX152" s="514">
        <v>337</v>
      </c>
      <c r="AY152" s="514">
        <v>358</v>
      </c>
      <c r="AZ152" s="514">
        <v>364</v>
      </c>
      <c r="BA152" s="514">
        <v>376</v>
      </c>
      <c r="BB152" s="514">
        <v>378</v>
      </c>
      <c r="BC152" s="514">
        <v>377</v>
      </c>
      <c r="BD152" s="514">
        <v>376</v>
      </c>
      <c r="BE152" s="514">
        <v>367</v>
      </c>
      <c r="BF152" s="514">
        <v>331</v>
      </c>
      <c r="BG152" s="514">
        <v>315</v>
      </c>
      <c r="BH152" s="514">
        <v>301</v>
      </c>
      <c r="BI152" s="514">
        <v>288</v>
      </c>
      <c r="BJ152" s="514">
        <v>275</v>
      </c>
      <c r="BK152" s="514">
        <v>263</v>
      </c>
      <c r="BL152" s="514">
        <v>251</v>
      </c>
      <c r="BM152" s="514">
        <v>240</v>
      </c>
      <c r="BN152" s="514">
        <v>230</v>
      </c>
      <c r="BO152" s="514">
        <v>220</v>
      </c>
      <c r="BP152" s="514">
        <v>211</v>
      </c>
      <c r="BQ152" s="514">
        <v>198</v>
      </c>
      <c r="BR152" s="514">
        <v>163</v>
      </c>
      <c r="BS152" s="514">
        <v>113</v>
      </c>
      <c r="BT152" s="514">
        <v>58</v>
      </c>
      <c r="BU152" s="514">
        <v>33</v>
      </c>
      <c r="BV152" s="514">
        <v>27</v>
      </c>
      <c r="BW152" s="514">
        <v>18</v>
      </c>
      <c r="BX152" s="514">
        <v>15</v>
      </c>
      <c r="BY152" s="514">
        <v>13</v>
      </c>
      <c r="BZ152" s="514">
        <v>12</v>
      </c>
      <c r="CA152" s="514">
        <v>10</v>
      </c>
      <c r="CB152" s="514">
        <v>9</v>
      </c>
      <c r="CC152" s="514">
        <v>8</v>
      </c>
      <c r="CD152" s="514">
        <v>6</v>
      </c>
      <c r="CE152" s="514">
        <v>5</v>
      </c>
      <c r="CF152" s="515">
        <v>4</v>
      </c>
    </row>
    <row r="153" spans="1:84">
      <c r="B153" s="508" t="s">
        <v>458</v>
      </c>
      <c r="D153" s="509">
        <v>0</v>
      </c>
      <c r="E153" s="509">
        <v>0</v>
      </c>
      <c r="F153" s="509">
        <v>0</v>
      </c>
      <c r="G153" s="509">
        <v>0</v>
      </c>
      <c r="H153" s="509">
        <v>0</v>
      </c>
      <c r="I153" s="509">
        <v>0</v>
      </c>
      <c r="J153" s="509">
        <v>0</v>
      </c>
      <c r="K153" s="509">
        <v>0</v>
      </c>
      <c r="L153" s="509">
        <v>0</v>
      </c>
      <c r="M153" s="509">
        <v>0</v>
      </c>
      <c r="N153" s="509">
        <v>0</v>
      </c>
      <c r="O153" s="509">
        <v>0</v>
      </c>
      <c r="P153" s="509">
        <v>0</v>
      </c>
      <c r="Q153" s="509">
        <v>0</v>
      </c>
      <c r="R153" s="509">
        <v>0</v>
      </c>
      <c r="S153" s="509">
        <v>0</v>
      </c>
      <c r="T153" s="509">
        <v>0</v>
      </c>
      <c r="U153" s="509">
        <v>0</v>
      </c>
      <c r="V153" s="509">
        <v>0</v>
      </c>
      <c r="W153" s="509">
        <v>0</v>
      </c>
      <c r="X153" s="509">
        <v>0</v>
      </c>
      <c r="Y153" s="509">
        <v>0</v>
      </c>
      <c r="Z153" s="509">
        <v>0</v>
      </c>
      <c r="AA153" s="509">
        <v>0</v>
      </c>
      <c r="AB153" s="509">
        <v>0</v>
      </c>
      <c r="AC153" s="509">
        <v>0</v>
      </c>
      <c r="AD153" s="509">
        <v>0</v>
      </c>
      <c r="AE153" s="509">
        <v>0</v>
      </c>
      <c r="AF153" s="509">
        <v>100</v>
      </c>
      <c r="AG153" s="509">
        <v>103</v>
      </c>
      <c r="AH153" s="509">
        <v>110</v>
      </c>
      <c r="AI153" s="509">
        <v>143</v>
      </c>
      <c r="AJ153" s="509">
        <v>164</v>
      </c>
      <c r="AK153" s="509">
        <v>169</v>
      </c>
      <c r="AL153" s="509">
        <v>177</v>
      </c>
      <c r="AM153" s="509">
        <v>188</v>
      </c>
      <c r="AN153" s="509">
        <v>212</v>
      </c>
      <c r="AO153" s="509">
        <v>227</v>
      </c>
      <c r="AP153" s="509">
        <v>228</v>
      </c>
      <c r="AQ153" s="509">
        <v>228</v>
      </c>
      <c r="AR153" s="509">
        <v>233</v>
      </c>
      <c r="AS153" s="509">
        <v>240</v>
      </c>
      <c r="AT153" s="509">
        <v>247</v>
      </c>
      <c r="AU153" s="509">
        <v>257</v>
      </c>
      <c r="AV153" s="509">
        <v>265</v>
      </c>
      <c r="AW153" s="509">
        <v>273</v>
      </c>
      <c r="AX153" s="509">
        <v>289</v>
      </c>
      <c r="AY153" s="509">
        <v>308</v>
      </c>
      <c r="AZ153" s="509">
        <v>328</v>
      </c>
      <c r="BA153" s="509">
        <v>339</v>
      </c>
      <c r="BB153" s="509">
        <v>338</v>
      </c>
      <c r="BC153" s="509">
        <v>337</v>
      </c>
      <c r="BD153" s="509">
        <v>336</v>
      </c>
      <c r="BE153" s="509">
        <v>326</v>
      </c>
      <c r="BF153" s="509">
        <v>289</v>
      </c>
      <c r="BG153" s="509">
        <v>274</v>
      </c>
      <c r="BH153" s="509">
        <v>260</v>
      </c>
      <c r="BI153" s="509">
        <v>246</v>
      </c>
      <c r="BJ153" s="509">
        <v>234</v>
      </c>
      <c r="BK153" s="509">
        <v>221</v>
      </c>
      <c r="BL153" s="509">
        <v>210</v>
      </c>
      <c r="BM153" s="509">
        <v>200</v>
      </c>
      <c r="BN153" s="509">
        <v>191</v>
      </c>
      <c r="BO153" s="509">
        <v>184</v>
      </c>
      <c r="BP153" s="509">
        <v>177</v>
      </c>
      <c r="BQ153" s="509">
        <v>167</v>
      </c>
      <c r="BR153" s="509">
        <v>134</v>
      </c>
      <c r="BS153" s="509">
        <v>75</v>
      </c>
      <c r="BT153" s="509">
        <v>25</v>
      </c>
      <c r="BU153" s="509">
        <v>3</v>
      </c>
      <c r="BV153" s="509">
        <v>0</v>
      </c>
      <c r="BW153" s="509">
        <v>0</v>
      </c>
      <c r="BX153" s="509">
        <v>0</v>
      </c>
      <c r="BY153" s="509">
        <v>0</v>
      </c>
      <c r="BZ153" s="509">
        <v>0</v>
      </c>
      <c r="CA153" s="509">
        <v>0</v>
      </c>
      <c r="CB153" s="509">
        <v>0</v>
      </c>
      <c r="CC153" s="509">
        <v>0</v>
      </c>
      <c r="CD153" s="509">
        <v>0</v>
      </c>
      <c r="CE153" s="509">
        <v>0</v>
      </c>
      <c r="CF153" s="511">
        <v>0</v>
      </c>
    </row>
    <row r="154" spans="1:84" ht="24.75" customHeight="1">
      <c r="B154" s="508" t="s">
        <v>457</v>
      </c>
      <c r="D154" s="509">
        <v>0</v>
      </c>
      <c r="E154" s="509">
        <v>0</v>
      </c>
      <c r="F154" s="509">
        <v>0</v>
      </c>
      <c r="G154" s="509">
        <v>0</v>
      </c>
      <c r="H154" s="509">
        <v>0</v>
      </c>
      <c r="I154" s="509">
        <v>0</v>
      </c>
      <c r="J154" s="509">
        <v>0</v>
      </c>
      <c r="K154" s="509">
        <v>0</v>
      </c>
      <c r="L154" s="509">
        <v>0</v>
      </c>
      <c r="M154" s="509">
        <v>0</v>
      </c>
      <c r="N154" s="509">
        <v>0</v>
      </c>
      <c r="O154" s="509">
        <v>0</v>
      </c>
      <c r="P154" s="509">
        <v>0</v>
      </c>
      <c r="Q154" s="509">
        <v>0</v>
      </c>
      <c r="R154" s="509">
        <v>0</v>
      </c>
      <c r="S154" s="509">
        <v>0</v>
      </c>
      <c r="T154" s="509">
        <v>0</v>
      </c>
      <c r="U154" s="509">
        <v>0</v>
      </c>
      <c r="V154" s="509">
        <v>0</v>
      </c>
      <c r="W154" s="509">
        <v>0</v>
      </c>
      <c r="X154" s="509">
        <v>0</v>
      </c>
      <c r="Y154" s="509">
        <v>0</v>
      </c>
      <c r="Z154" s="509">
        <v>0</v>
      </c>
      <c r="AA154" s="509">
        <v>0</v>
      </c>
      <c r="AB154" s="509">
        <v>0</v>
      </c>
      <c r="AC154" s="509">
        <v>0</v>
      </c>
      <c r="AD154" s="509">
        <v>0</v>
      </c>
      <c r="AE154" s="509">
        <v>0</v>
      </c>
      <c r="AF154" s="509">
        <v>3</v>
      </c>
      <c r="AG154" s="509">
        <v>4</v>
      </c>
      <c r="AH154" s="509">
        <v>6</v>
      </c>
      <c r="AI154" s="509">
        <v>10</v>
      </c>
      <c r="AJ154" s="509">
        <v>14</v>
      </c>
      <c r="AK154" s="509">
        <v>17</v>
      </c>
      <c r="AL154" s="509">
        <v>19</v>
      </c>
      <c r="AM154" s="509">
        <v>21</v>
      </c>
      <c r="AN154" s="509">
        <v>24</v>
      </c>
      <c r="AO154" s="509">
        <v>27</v>
      </c>
      <c r="AP154" s="509">
        <v>29</v>
      </c>
      <c r="AQ154" s="509">
        <v>31</v>
      </c>
      <c r="AR154" s="509">
        <v>34</v>
      </c>
      <c r="AS154" s="509">
        <v>37</v>
      </c>
      <c r="AT154" s="509">
        <v>39</v>
      </c>
      <c r="AU154" s="509">
        <v>40</v>
      </c>
      <c r="AV154" s="509">
        <v>43</v>
      </c>
      <c r="AW154" s="509">
        <v>48</v>
      </c>
      <c r="AX154" s="509">
        <v>49</v>
      </c>
      <c r="AY154" s="509">
        <v>50</v>
      </c>
      <c r="AZ154" s="509">
        <v>36</v>
      </c>
      <c r="BA154" s="509">
        <v>37</v>
      </c>
      <c r="BB154" s="509">
        <v>39</v>
      </c>
      <c r="BC154" s="509">
        <v>40</v>
      </c>
      <c r="BD154" s="509">
        <v>41</v>
      </c>
      <c r="BE154" s="509">
        <v>41</v>
      </c>
      <c r="BF154" s="509">
        <v>41</v>
      </c>
      <c r="BG154" s="509">
        <v>41</v>
      </c>
      <c r="BH154" s="509">
        <v>42</v>
      </c>
      <c r="BI154" s="509">
        <v>42</v>
      </c>
      <c r="BJ154" s="509">
        <v>42</v>
      </c>
      <c r="BK154" s="509">
        <v>42</v>
      </c>
      <c r="BL154" s="509">
        <v>41</v>
      </c>
      <c r="BM154" s="509">
        <v>40</v>
      </c>
      <c r="BN154" s="509">
        <v>39</v>
      </c>
      <c r="BO154" s="509">
        <v>36</v>
      </c>
      <c r="BP154" s="509">
        <v>34</v>
      </c>
      <c r="BQ154" s="509">
        <v>31</v>
      </c>
      <c r="BR154" s="509">
        <v>29</v>
      </c>
      <c r="BS154" s="509">
        <v>38</v>
      </c>
      <c r="BT154" s="509">
        <v>34</v>
      </c>
      <c r="BU154" s="509">
        <v>30</v>
      </c>
      <c r="BV154" s="509">
        <v>27</v>
      </c>
      <c r="BW154" s="509">
        <v>18</v>
      </c>
      <c r="BX154" s="509">
        <v>15</v>
      </c>
      <c r="BY154" s="509">
        <v>13</v>
      </c>
      <c r="BZ154" s="509">
        <v>12</v>
      </c>
      <c r="CA154" s="509">
        <v>10</v>
      </c>
      <c r="CB154" s="509">
        <v>9</v>
      </c>
      <c r="CC154" s="509">
        <v>8</v>
      </c>
      <c r="CD154" s="509">
        <v>6</v>
      </c>
      <c r="CE154" s="509">
        <v>5</v>
      </c>
      <c r="CF154" s="511">
        <v>4</v>
      </c>
    </row>
    <row r="155" spans="1:84">
      <c r="A155" s="421"/>
      <c r="B155" s="476"/>
      <c r="D155" s="538"/>
      <c r="E155" s="538"/>
      <c r="F155" s="538"/>
      <c r="G155" s="538"/>
      <c r="H155" s="538"/>
      <c r="I155" s="538"/>
      <c r="J155" s="538"/>
      <c r="K155" s="538"/>
      <c r="L155" s="538"/>
      <c r="M155" s="538"/>
      <c r="N155" s="538"/>
      <c r="O155" s="538"/>
      <c r="P155" s="538"/>
      <c r="Q155" s="538"/>
      <c r="R155" s="538"/>
      <c r="S155" s="538"/>
      <c r="T155" s="538"/>
      <c r="U155" s="538"/>
      <c r="V155" s="538"/>
      <c r="W155" s="538"/>
      <c r="X155" s="538"/>
      <c r="Y155" s="538"/>
      <c r="Z155" s="538"/>
      <c r="AA155" s="538"/>
      <c r="AB155" s="538"/>
      <c r="AC155" s="538"/>
      <c r="AD155" s="538"/>
      <c r="AE155" s="538"/>
      <c r="AF155" s="538"/>
      <c r="AG155" s="538"/>
      <c r="AH155" s="538"/>
      <c r="AI155" s="538"/>
      <c r="AJ155" s="538"/>
      <c r="AK155" s="538"/>
      <c r="AL155" s="538"/>
      <c r="AM155" s="538"/>
      <c r="AN155" s="538"/>
      <c r="AO155" s="538"/>
      <c r="AP155" s="538"/>
      <c r="AQ155" s="538"/>
      <c r="AR155" s="538"/>
      <c r="AS155" s="538"/>
      <c r="AT155" s="538"/>
      <c r="AU155" s="538"/>
      <c r="AV155" s="538"/>
      <c r="AW155" s="538"/>
      <c r="AX155" s="538"/>
      <c r="AY155" s="538"/>
      <c r="AZ155" s="538"/>
      <c r="BA155" s="538"/>
      <c r="BB155" s="538"/>
      <c r="BC155" s="538"/>
      <c r="BD155" s="538"/>
      <c r="BE155" s="538"/>
      <c r="BF155" s="538"/>
      <c r="BG155" s="538"/>
      <c r="BH155" s="538"/>
      <c r="BI155" s="538"/>
      <c r="BJ155" s="538"/>
      <c r="BK155" s="538"/>
      <c r="BL155" s="538"/>
      <c r="BM155" s="538"/>
      <c r="BN155" s="538"/>
      <c r="BO155" s="538"/>
      <c r="BP155" s="538"/>
      <c r="BQ155" s="538"/>
      <c r="BR155" s="538"/>
      <c r="BS155" s="538"/>
      <c r="BT155" s="538"/>
      <c r="BU155" s="538"/>
      <c r="BV155" s="538"/>
      <c r="BW155" s="538"/>
      <c r="BX155" s="538"/>
      <c r="BY155" s="538"/>
      <c r="BZ155" s="538"/>
      <c r="CA155" s="538"/>
      <c r="CB155" s="538"/>
      <c r="CC155" s="538"/>
      <c r="CD155" s="538"/>
      <c r="CE155" s="538"/>
      <c r="CF155" s="539"/>
    </row>
    <row r="156" spans="1:84" s="543" customFormat="1" ht="26.25" customHeight="1">
      <c r="A156" s="540"/>
      <c r="B156" s="541" t="s">
        <v>653</v>
      </c>
      <c r="C156" s="542"/>
      <c r="D156" s="458">
        <v>0</v>
      </c>
      <c r="E156" s="458">
        <v>0</v>
      </c>
      <c r="F156" s="458">
        <v>0</v>
      </c>
      <c r="G156" s="458">
        <v>0</v>
      </c>
      <c r="H156" s="458">
        <v>0</v>
      </c>
      <c r="I156" s="458">
        <v>0</v>
      </c>
      <c r="J156" s="458">
        <v>0</v>
      </c>
      <c r="K156" s="458">
        <v>0</v>
      </c>
      <c r="L156" s="458">
        <v>0</v>
      </c>
      <c r="M156" s="458">
        <v>0</v>
      </c>
      <c r="N156" s="458">
        <v>0</v>
      </c>
      <c r="O156" s="458">
        <v>0</v>
      </c>
      <c r="P156" s="458">
        <v>0</v>
      </c>
      <c r="Q156" s="458">
        <v>0</v>
      </c>
      <c r="R156" s="458">
        <v>0</v>
      </c>
      <c r="S156" s="458">
        <v>0</v>
      </c>
      <c r="T156" s="458">
        <v>0</v>
      </c>
      <c r="U156" s="458">
        <v>0</v>
      </c>
      <c r="V156" s="458">
        <v>0</v>
      </c>
      <c r="W156" s="458">
        <v>0</v>
      </c>
      <c r="X156" s="458">
        <v>0</v>
      </c>
      <c r="Y156" s="458">
        <v>0</v>
      </c>
      <c r="Z156" s="458">
        <v>0</v>
      </c>
      <c r="AA156" s="458">
        <v>0</v>
      </c>
      <c r="AB156" s="458">
        <v>0</v>
      </c>
      <c r="AC156" s="458">
        <v>0</v>
      </c>
      <c r="AD156" s="458">
        <v>0</v>
      </c>
      <c r="AE156" s="458">
        <v>0</v>
      </c>
      <c r="AF156" s="458">
        <v>0</v>
      </c>
      <c r="AG156" s="458">
        <v>0</v>
      </c>
      <c r="AH156" s="458">
        <v>0</v>
      </c>
      <c r="AI156" s="458">
        <v>0</v>
      </c>
      <c r="AJ156" s="458">
        <v>0</v>
      </c>
      <c r="AK156" s="458">
        <v>0</v>
      </c>
      <c r="AL156" s="458">
        <v>0</v>
      </c>
      <c r="AM156" s="458">
        <v>0</v>
      </c>
      <c r="AN156" s="458">
        <v>0</v>
      </c>
      <c r="AO156" s="458">
        <v>0</v>
      </c>
      <c r="AP156" s="458">
        <v>0</v>
      </c>
      <c r="AQ156" s="458">
        <v>0</v>
      </c>
      <c r="AR156" s="458">
        <v>0</v>
      </c>
      <c r="AS156" s="458">
        <v>0</v>
      </c>
      <c r="AT156" s="458">
        <v>0</v>
      </c>
      <c r="AU156" s="458">
        <v>0</v>
      </c>
      <c r="AV156" s="458">
        <v>0</v>
      </c>
      <c r="AW156" s="458">
        <v>0</v>
      </c>
      <c r="AX156" s="458">
        <v>0</v>
      </c>
      <c r="AY156" s="458">
        <v>0</v>
      </c>
      <c r="AZ156" s="458">
        <v>0</v>
      </c>
      <c r="BA156" s="458">
        <v>0</v>
      </c>
      <c r="BB156" s="458">
        <v>0</v>
      </c>
      <c r="BC156" s="458">
        <v>0</v>
      </c>
      <c r="BD156" s="458">
        <v>0</v>
      </c>
      <c r="BE156" s="458">
        <v>0</v>
      </c>
      <c r="BF156" s="458">
        <v>0</v>
      </c>
      <c r="BG156" s="458">
        <v>0</v>
      </c>
      <c r="BH156" s="458">
        <v>0</v>
      </c>
      <c r="BI156" s="458">
        <v>0</v>
      </c>
      <c r="BJ156" s="458">
        <v>0</v>
      </c>
      <c r="BK156" s="458">
        <v>0</v>
      </c>
      <c r="BL156" s="458">
        <v>0</v>
      </c>
      <c r="BM156" s="458">
        <v>0</v>
      </c>
      <c r="BN156" s="458">
        <v>0</v>
      </c>
      <c r="BO156" s="458">
        <v>0</v>
      </c>
      <c r="BP156" s="458">
        <v>0</v>
      </c>
      <c r="BQ156" s="458">
        <v>0</v>
      </c>
      <c r="BR156" s="458">
        <v>0</v>
      </c>
      <c r="BS156" s="458">
        <v>0</v>
      </c>
      <c r="BT156" s="458">
        <v>0</v>
      </c>
      <c r="BU156" s="458">
        <v>0</v>
      </c>
      <c r="BV156" s="458">
        <v>0</v>
      </c>
      <c r="BW156" s="458">
        <v>622</v>
      </c>
      <c r="BX156" s="458">
        <v>900</v>
      </c>
      <c r="BY156" s="458">
        <v>1275</v>
      </c>
      <c r="BZ156" s="458">
        <v>1599</v>
      </c>
      <c r="CA156" s="458">
        <v>1876</v>
      </c>
      <c r="CB156" s="458">
        <v>2158</v>
      </c>
      <c r="CC156" s="458">
        <v>2461</v>
      </c>
      <c r="CD156" s="458">
        <v>2690</v>
      </c>
      <c r="CE156" s="458">
        <v>2860</v>
      </c>
      <c r="CF156" s="515">
        <v>3130</v>
      </c>
    </row>
    <row r="157" spans="1:84" s="547" customFormat="1" ht="15.75" customHeight="1">
      <c r="A157" s="544"/>
      <c r="B157" s="545" t="s">
        <v>654</v>
      </c>
      <c r="C157" s="546"/>
      <c r="D157" s="461">
        <v>0</v>
      </c>
      <c r="E157" s="461">
        <v>0</v>
      </c>
      <c r="F157" s="461">
        <v>0</v>
      </c>
      <c r="G157" s="461">
        <v>0</v>
      </c>
      <c r="H157" s="461">
        <v>0</v>
      </c>
      <c r="I157" s="461">
        <v>0</v>
      </c>
      <c r="J157" s="461">
        <v>0</v>
      </c>
      <c r="K157" s="461">
        <v>0</v>
      </c>
      <c r="L157" s="461">
        <v>0</v>
      </c>
      <c r="M157" s="461">
        <v>0</v>
      </c>
      <c r="N157" s="461">
        <v>0</v>
      </c>
      <c r="O157" s="461">
        <v>0</v>
      </c>
      <c r="P157" s="461">
        <v>0</v>
      </c>
      <c r="Q157" s="461">
        <v>0</v>
      </c>
      <c r="R157" s="461">
        <v>0</v>
      </c>
      <c r="S157" s="461">
        <v>0</v>
      </c>
      <c r="T157" s="461">
        <v>0</v>
      </c>
      <c r="U157" s="461">
        <v>0</v>
      </c>
      <c r="V157" s="461">
        <v>0</v>
      </c>
      <c r="W157" s="461">
        <v>0</v>
      </c>
      <c r="X157" s="461">
        <v>0</v>
      </c>
      <c r="Y157" s="461">
        <v>0</v>
      </c>
      <c r="Z157" s="461">
        <v>0</v>
      </c>
      <c r="AA157" s="461">
        <v>0</v>
      </c>
      <c r="AB157" s="461">
        <v>0</v>
      </c>
      <c r="AC157" s="461">
        <v>0</v>
      </c>
      <c r="AD157" s="461">
        <v>0</v>
      </c>
      <c r="AE157" s="461">
        <v>0</v>
      </c>
      <c r="AF157" s="461">
        <v>0</v>
      </c>
      <c r="AG157" s="461">
        <v>0</v>
      </c>
      <c r="AH157" s="461">
        <v>0</v>
      </c>
      <c r="AI157" s="461">
        <v>0</v>
      </c>
      <c r="AJ157" s="461">
        <v>0</v>
      </c>
      <c r="AK157" s="461">
        <v>0</v>
      </c>
      <c r="AL157" s="461">
        <v>0</v>
      </c>
      <c r="AM157" s="461">
        <v>0</v>
      </c>
      <c r="AN157" s="461">
        <v>0</v>
      </c>
      <c r="AO157" s="461">
        <v>0</v>
      </c>
      <c r="AP157" s="461">
        <v>0</v>
      </c>
      <c r="AQ157" s="461">
        <v>0</v>
      </c>
      <c r="AR157" s="461">
        <v>0</v>
      </c>
      <c r="AS157" s="461">
        <v>0</v>
      </c>
      <c r="AT157" s="461">
        <v>0</v>
      </c>
      <c r="AU157" s="461">
        <v>0</v>
      </c>
      <c r="AV157" s="461">
        <v>0</v>
      </c>
      <c r="AW157" s="461">
        <v>0</v>
      </c>
      <c r="AX157" s="461">
        <v>0</v>
      </c>
      <c r="AY157" s="461">
        <v>0</v>
      </c>
      <c r="AZ157" s="461">
        <v>0</v>
      </c>
      <c r="BA157" s="461">
        <v>0</v>
      </c>
      <c r="BB157" s="461">
        <v>0</v>
      </c>
      <c r="BC157" s="461">
        <v>0</v>
      </c>
      <c r="BD157" s="461">
        <v>0</v>
      </c>
      <c r="BE157" s="461">
        <v>0</v>
      </c>
      <c r="BF157" s="461">
        <v>0</v>
      </c>
      <c r="BG157" s="461">
        <v>0</v>
      </c>
      <c r="BH157" s="461">
        <v>0</v>
      </c>
      <c r="BI157" s="461">
        <v>0</v>
      </c>
      <c r="BJ157" s="461">
        <v>0</v>
      </c>
      <c r="BK157" s="461">
        <v>0</v>
      </c>
      <c r="BL157" s="461">
        <v>0</v>
      </c>
      <c r="BM157" s="461">
        <v>0</v>
      </c>
      <c r="BN157" s="461">
        <v>0</v>
      </c>
      <c r="BO157" s="461">
        <v>0</v>
      </c>
      <c r="BP157" s="461">
        <v>0</v>
      </c>
      <c r="BQ157" s="461">
        <v>0</v>
      </c>
      <c r="BR157" s="461">
        <v>0</v>
      </c>
      <c r="BS157" s="461">
        <v>0</v>
      </c>
      <c r="BT157" s="461">
        <v>0</v>
      </c>
      <c r="BU157" s="461">
        <v>0</v>
      </c>
      <c r="BV157" s="461">
        <v>0</v>
      </c>
      <c r="BW157" s="461">
        <v>146</v>
      </c>
      <c r="BX157" s="461">
        <v>113</v>
      </c>
      <c r="BY157" s="461">
        <v>183</v>
      </c>
      <c r="BZ157" s="461">
        <v>186</v>
      </c>
      <c r="CA157" s="461">
        <v>198</v>
      </c>
      <c r="CB157" s="461">
        <v>228</v>
      </c>
      <c r="CC157" s="461">
        <v>239</v>
      </c>
      <c r="CD157" s="461">
        <v>243</v>
      </c>
      <c r="CE157" s="461">
        <v>240</v>
      </c>
      <c r="CF157" s="511">
        <v>238</v>
      </c>
    </row>
    <row r="158" spans="1:84" s="547" customFormat="1">
      <c r="A158" s="544"/>
      <c r="B158" s="545" t="s">
        <v>655</v>
      </c>
      <c r="C158" s="546"/>
      <c r="D158" s="461">
        <v>0</v>
      </c>
      <c r="E158" s="461">
        <v>0</v>
      </c>
      <c r="F158" s="461">
        <v>0</v>
      </c>
      <c r="G158" s="461">
        <v>0</v>
      </c>
      <c r="H158" s="461">
        <v>0</v>
      </c>
      <c r="I158" s="461">
        <v>0</v>
      </c>
      <c r="J158" s="461">
        <v>0</v>
      </c>
      <c r="K158" s="461">
        <v>0</v>
      </c>
      <c r="L158" s="461">
        <v>0</v>
      </c>
      <c r="M158" s="461">
        <v>0</v>
      </c>
      <c r="N158" s="461">
        <v>0</v>
      </c>
      <c r="O158" s="461">
        <v>0</v>
      </c>
      <c r="P158" s="461">
        <v>0</v>
      </c>
      <c r="Q158" s="461">
        <v>0</v>
      </c>
      <c r="R158" s="461">
        <v>0</v>
      </c>
      <c r="S158" s="461">
        <v>0</v>
      </c>
      <c r="T158" s="461">
        <v>0</v>
      </c>
      <c r="U158" s="461">
        <v>0</v>
      </c>
      <c r="V158" s="461">
        <v>0</v>
      </c>
      <c r="W158" s="461">
        <v>0</v>
      </c>
      <c r="X158" s="461">
        <v>0</v>
      </c>
      <c r="Y158" s="461">
        <v>0</v>
      </c>
      <c r="Z158" s="461">
        <v>0</v>
      </c>
      <c r="AA158" s="461">
        <v>0</v>
      </c>
      <c r="AB158" s="461">
        <v>0</v>
      </c>
      <c r="AC158" s="461">
        <v>0</v>
      </c>
      <c r="AD158" s="461">
        <v>0</v>
      </c>
      <c r="AE158" s="461">
        <v>0</v>
      </c>
      <c r="AF158" s="461">
        <v>0</v>
      </c>
      <c r="AG158" s="461">
        <v>0</v>
      </c>
      <c r="AH158" s="461">
        <v>0</v>
      </c>
      <c r="AI158" s="461">
        <v>0</v>
      </c>
      <c r="AJ158" s="461">
        <v>0</v>
      </c>
      <c r="AK158" s="461">
        <v>0</v>
      </c>
      <c r="AL158" s="461">
        <v>0</v>
      </c>
      <c r="AM158" s="461">
        <v>0</v>
      </c>
      <c r="AN158" s="461">
        <v>0</v>
      </c>
      <c r="AO158" s="461">
        <v>0</v>
      </c>
      <c r="AP158" s="461">
        <v>0</v>
      </c>
      <c r="AQ158" s="461">
        <v>0</v>
      </c>
      <c r="AR158" s="461">
        <v>0</v>
      </c>
      <c r="AS158" s="461">
        <v>0</v>
      </c>
      <c r="AT158" s="461">
        <v>0</v>
      </c>
      <c r="AU158" s="461">
        <v>0</v>
      </c>
      <c r="AV158" s="461">
        <v>0</v>
      </c>
      <c r="AW158" s="461">
        <v>0</v>
      </c>
      <c r="AX158" s="461">
        <v>0</v>
      </c>
      <c r="AY158" s="461">
        <v>0</v>
      </c>
      <c r="AZ158" s="461">
        <v>0</v>
      </c>
      <c r="BA158" s="461">
        <v>0</v>
      </c>
      <c r="BB158" s="461">
        <v>0</v>
      </c>
      <c r="BC158" s="461">
        <v>0</v>
      </c>
      <c r="BD158" s="461">
        <v>0</v>
      </c>
      <c r="BE158" s="461">
        <v>0</v>
      </c>
      <c r="BF158" s="461">
        <v>0</v>
      </c>
      <c r="BG158" s="461">
        <v>0</v>
      </c>
      <c r="BH158" s="461">
        <v>0</v>
      </c>
      <c r="BI158" s="461">
        <v>0</v>
      </c>
      <c r="BJ158" s="461">
        <v>0</v>
      </c>
      <c r="BK158" s="461">
        <v>0</v>
      </c>
      <c r="BL158" s="461">
        <v>0</v>
      </c>
      <c r="BM158" s="461">
        <v>0</v>
      </c>
      <c r="BN158" s="461">
        <v>0</v>
      </c>
      <c r="BO158" s="461">
        <v>0</v>
      </c>
      <c r="BP158" s="461">
        <v>0</v>
      </c>
      <c r="BQ158" s="461">
        <v>0</v>
      </c>
      <c r="BR158" s="461">
        <v>0</v>
      </c>
      <c r="BS158" s="461">
        <v>0</v>
      </c>
      <c r="BT158" s="461">
        <v>0</v>
      </c>
      <c r="BU158" s="461">
        <v>0</v>
      </c>
      <c r="BV158" s="461">
        <v>0</v>
      </c>
      <c r="BW158" s="461">
        <v>123</v>
      </c>
      <c r="BX158" s="461">
        <v>173</v>
      </c>
      <c r="BY158" s="461">
        <v>224</v>
      </c>
      <c r="BZ158" s="461">
        <v>281</v>
      </c>
      <c r="CA158" s="461">
        <v>307</v>
      </c>
      <c r="CB158" s="461">
        <v>320</v>
      </c>
      <c r="CC158" s="461">
        <v>385</v>
      </c>
      <c r="CD158" s="461">
        <v>473</v>
      </c>
      <c r="CE158" s="461">
        <v>554</v>
      </c>
      <c r="CF158" s="511">
        <v>645</v>
      </c>
    </row>
    <row r="159" spans="1:84" s="547" customFormat="1">
      <c r="A159" s="544"/>
      <c r="B159" s="545" t="s">
        <v>656</v>
      </c>
      <c r="C159" s="546"/>
      <c r="D159" s="461">
        <v>0</v>
      </c>
      <c r="E159" s="461">
        <v>0</v>
      </c>
      <c r="F159" s="461">
        <v>0</v>
      </c>
      <c r="G159" s="461">
        <v>0</v>
      </c>
      <c r="H159" s="461">
        <v>0</v>
      </c>
      <c r="I159" s="461">
        <v>0</v>
      </c>
      <c r="J159" s="461">
        <v>0</v>
      </c>
      <c r="K159" s="461">
        <v>0</v>
      </c>
      <c r="L159" s="461">
        <v>0</v>
      </c>
      <c r="M159" s="461">
        <v>0</v>
      </c>
      <c r="N159" s="461">
        <v>0</v>
      </c>
      <c r="O159" s="461">
        <v>0</v>
      </c>
      <c r="P159" s="461">
        <v>0</v>
      </c>
      <c r="Q159" s="461">
        <v>0</v>
      </c>
      <c r="R159" s="461">
        <v>0</v>
      </c>
      <c r="S159" s="461">
        <v>0</v>
      </c>
      <c r="T159" s="461">
        <v>0</v>
      </c>
      <c r="U159" s="461">
        <v>0</v>
      </c>
      <c r="V159" s="461">
        <v>0</v>
      </c>
      <c r="W159" s="461">
        <v>0</v>
      </c>
      <c r="X159" s="461">
        <v>0</v>
      </c>
      <c r="Y159" s="461">
        <v>0</v>
      </c>
      <c r="Z159" s="461">
        <v>0</v>
      </c>
      <c r="AA159" s="461">
        <v>0</v>
      </c>
      <c r="AB159" s="461">
        <v>0</v>
      </c>
      <c r="AC159" s="461">
        <v>0</v>
      </c>
      <c r="AD159" s="461">
        <v>0</v>
      </c>
      <c r="AE159" s="461">
        <v>0</v>
      </c>
      <c r="AF159" s="461">
        <v>0</v>
      </c>
      <c r="AG159" s="461">
        <v>0</v>
      </c>
      <c r="AH159" s="461">
        <v>0</v>
      </c>
      <c r="AI159" s="461">
        <v>0</v>
      </c>
      <c r="AJ159" s="461">
        <v>0</v>
      </c>
      <c r="AK159" s="461">
        <v>0</v>
      </c>
      <c r="AL159" s="461">
        <v>0</v>
      </c>
      <c r="AM159" s="461">
        <v>0</v>
      </c>
      <c r="AN159" s="461">
        <v>0</v>
      </c>
      <c r="AO159" s="461">
        <v>0</v>
      </c>
      <c r="AP159" s="461">
        <v>0</v>
      </c>
      <c r="AQ159" s="461">
        <v>0</v>
      </c>
      <c r="AR159" s="461">
        <v>0</v>
      </c>
      <c r="AS159" s="461">
        <v>0</v>
      </c>
      <c r="AT159" s="461">
        <v>0</v>
      </c>
      <c r="AU159" s="461">
        <v>0</v>
      </c>
      <c r="AV159" s="461">
        <v>0</v>
      </c>
      <c r="AW159" s="461">
        <v>0</v>
      </c>
      <c r="AX159" s="461">
        <v>0</v>
      </c>
      <c r="AY159" s="461">
        <v>0</v>
      </c>
      <c r="AZ159" s="461">
        <v>0</v>
      </c>
      <c r="BA159" s="461">
        <v>0</v>
      </c>
      <c r="BB159" s="461">
        <v>0</v>
      </c>
      <c r="BC159" s="461">
        <v>0</v>
      </c>
      <c r="BD159" s="461">
        <v>0</v>
      </c>
      <c r="BE159" s="461">
        <v>0</v>
      </c>
      <c r="BF159" s="461">
        <v>0</v>
      </c>
      <c r="BG159" s="461">
        <v>0</v>
      </c>
      <c r="BH159" s="461">
        <v>0</v>
      </c>
      <c r="BI159" s="461">
        <v>0</v>
      </c>
      <c r="BJ159" s="461">
        <v>0</v>
      </c>
      <c r="BK159" s="461">
        <v>0</v>
      </c>
      <c r="BL159" s="461">
        <v>0</v>
      </c>
      <c r="BM159" s="461">
        <v>0</v>
      </c>
      <c r="BN159" s="461">
        <v>0</v>
      </c>
      <c r="BO159" s="461">
        <v>0</v>
      </c>
      <c r="BP159" s="461">
        <v>0</v>
      </c>
      <c r="BQ159" s="461">
        <v>0</v>
      </c>
      <c r="BR159" s="461">
        <v>0</v>
      </c>
      <c r="BS159" s="461">
        <v>0</v>
      </c>
      <c r="BT159" s="461">
        <v>0</v>
      </c>
      <c r="BU159" s="461">
        <v>0</v>
      </c>
      <c r="BV159" s="461">
        <v>0</v>
      </c>
      <c r="BW159" s="461">
        <v>318</v>
      </c>
      <c r="BX159" s="461">
        <v>544</v>
      </c>
      <c r="BY159" s="461">
        <v>773</v>
      </c>
      <c r="BZ159" s="461">
        <v>1020</v>
      </c>
      <c r="CA159" s="461">
        <v>1239</v>
      </c>
      <c r="CB159" s="461">
        <v>1459</v>
      </c>
      <c r="CC159" s="461">
        <v>1667</v>
      </c>
      <c r="CD159" s="461">
        <v>1786</v>
      </c>
      <c r="CE159" s="461">
        <v>1858</v>
      </c>
      <c r="CF159" s="511">
        <v>2021</v>
      </c>
    </row>
    <row r="160" spans="1:84" s="547" customFormat="1" ht="26.25" customHeight="1">
      <c r="A160" s="548"/>
      <c r="B160" s="549" t="s">
        <v>673</v>
      </c>
      <c r="C160" s="550"/>
      <c r="D160" s="461">
        <v>0</v>
      </c>
      <c r="E160" s="461">
        <v>0</v>
      </c>
      <c r="F160" s="461">
        <v>0</v>
      </c>
      <c r="G160" s="461">
        <v>0</v>
      </c>
      <c r="H160" s="461">
        <v>0</v>
      </c>
      <c r="I160" s="461">
        <v>0</v>
      </c>
      <c r="J160" s="461">
        <v>0</v>
      </c>
      <c r="K160" s="461">
        <v>0</v>
      </c>
      <c r="L160" s="461">
        <v>0</v>
      </c>
      <c r="M160" s="461">
        <v>0</v>
      </c>
      <c r="N160" s="461">
        <v>0</v>
      </c>
      <c r="O160" s="461">
        <v>0</v>
      </c>
      <c r="P160" s="461">
        <v>0</v>
      </c>
      <c r="Q160" s="461">
        <v>0</v>
      </c>
      <c r="R160" s="461">
        <v>0</v>
      </c>
      <c r="S160" s="461">
        <v>0</v>
      </c>
      <c r="T160" s="461">
        <v>0</v>
      </c>
      <c r="U160" s="461">
        <v>0</v>
      </c>
      <c r="V160" s="461">
        <v>0</v>
      </c>
      <c r="W160" s="461">
        <v>0</v>
      </c>
      <c r="X160" s="461">
        <v>0</v>
      </c>
      <c r="Y160" s="461">
        <v>0</v>
      </c>
      <c r="Z160" s="461">
        <v>0</v>
      </c>
      <c r="AA160" s="461">
        <v>0</v>
      </c>
      <c r="AB160" s="461">
        <v>0</v>
      </c>
      <c r="AC160" s="461">
        <v>0</v>
      </c>
      <c r="AD160" s="461">
        <v>0</v>
      </c>
      <c r="AE160" s="461">
        <v>0</v>
      </c>
      <c r="AF160" s="461">
        <v>0</v>
      </c>
      <c r="AG160" s="461">
        <v>0</v>
      </c>
      <c r="AH160" s="461">
        <v>0</v>
      </c>
      <c r="AI160" s="461">
        <v>0</v>
      </c>
      <c r="AJ160" s="461">
        <v>0</v>
      </c>
      <c r="AK160" s="461">
        <v>0</v>
      </c>
      <c r="AL160" s="461">
        <v>0</v>
      </c>
      <c r="AM160" s="461">
        <v>0</v>
      </c>
      <c r="AN160" s="461">
        <v>0</v>
      </c>
      <c r="AO160" s="461">
        <v>0</v>
      </c>
      <c r="AP160" s="461">
        <v>0</v>
      </c>
      <c r="AQ160" s="461">
        <v>0</v>
      </c>
      <c r="AR160" s="461">
        <v>0</v>
      </c>
      <c r="AS160" s="461">
        <v>0</v>
      </c>
      <c r="AT160" s="461">
        <v>0</v>
      </c>
      <c r="AU160" s="461">
        <v>0</v>
      </c>
      <c r="AV160" s="461">
        <v>0</v>
      </c>
      <c r="AW160" s="461">
        <v>0</v>
      </c>
      <c r="AX160" s="461">
        <v>0</v>
      </c>
      <c r="AY160" s="461">
        <v>0</v>
      </c>
      <c r="AZ160" s="461">
        <v>0</v>
      </c>
      <c r="BA160" s="461">
        <v>0</v>
      </c>
      <c r="BB160" s="461">
        <v>0</v>
      </c>
      <c r="BC160" s="461">
        <v>0</v>
      </c>
      <c r="BD160" s="461">
        <v>0</v>
      </c>
      <c r="BE160" s="461">
        <v>0</v>
      </c>
      <c r="BF160" s="461">
        <v>0</v>
      </c>
      <c r="BG160" s="461">
        <v>0</v>
      </c>
      <c r="BH160" s="461">
        <v>0</v>
      </c>
      <c r="BI160" s="461">
        <v>0</v>
      </c>
      <c r="BJ160" s="461">
        <v>0</v>
      </c>
      <c r="BK160" s="461">
        <v>0</v>
      </c>
      <c r="BL160" s="461">
        <v>0</v>
      </c>
      <c r="BM160" s="461">
        <v>0</v>
      </c>
      <c r="BN160" s="461">
        <v>0</v>
      </c>
      <c r="BO160" s="461">
        <v>0</v>
      </c>
      <c r="BP160" s="461">
        <v>0</v>
      </c>
      <c r="BQ160" s="461">
        <v>0</v>
      </c>
      <c r="BR160" s="461">
        <v>0</v>
      </c>
      <c r="BS160" s="461">
        <v>0</v>
      </c>
      <c r="BT160" s="461">
        <v>0</v>
      </c>
      <c r="BU160" s="461">
        <v>0</v>
      </c>
      <c r="BV160" s="461">
        <v>0</v>
      </c>
      <c r="BW160" s="461">
        <v>34</v>
      </c>
      <c r="BX160" s="461">
        <v>69</v>
      </c>
      <c r="BY160" s="461">
        <v>95</v>
      </c>
      <c r="BZ160" s="461">
        <v>112</v>
      </c>
      <c r="CA160" s="461">
        <v>131</v>
      </c>
      <c r="CB160" s="461">
        <v>150</v>
      </c>
      <c r="CC160" s="461">
        <v>169</v>
      </c>
      <c r="CD160" s="461">
        <v>188</v>
      </c>
      <c r="CE160" s="461">
        <v>207</v>
      </c>
      <c r="CF160" s="511">
        <v>226</v>
      </c>
    </row>
    <row r="161" spans="1:84" s="547" customFormat="1" ht="15.75" customHeight="1">
      <c r="A161" s="544"/>
      <c r="B161" s="551" t="s">
        <v>674</v>
      </c>
      <c r="C161" s="546"/>
      <c r="D161" s="461">
        <v>0</v>
      </c>
      <c r="E161" s="461">
        <v>0</v>
      </c>
      <c r="F161" s="461">
        <v>0</v>
      </c>
      <c r="G161" s="461">
        <v>0</v>
      </c>
      <c r="H161" s="461">
        <v>0</v>
      </c>
      <c r="I161" s="461">
        <v>0</v>
      </c>
      <c r="J161" s="461">
        <v>0</v>
      </c>
      <c r="K161" s="461">
        <v>0</v>
      </c>
      <c r="L161" s="461">
        <v>0</v>
      </c>
      <c r="M161" s="461">
        <v>0</v>
      </c>
      <c r="N161" s="461">
        <v>0</v>
      </c>
      <c r="O161" s="461">
        <v>0</v>
      </c>
      <c r="P161" s="461">
        <v>0</v>
      </c>
      <c r="Q161" s="461">
        <v>0</v>
      </c>
      <c r="R161" s="461">
        <v>0</v>
      </c>
      <c r="S161" s="461">
        <v>0</v>
      </c>
      <c r="T161" s="461">
        <v>0</v>
      </c>
      <c r="U161" s="461">
        <v>0</v>
      </c>
      <c r="V161" s="461">
        <v>0</v>
      </c>
      <c r="W161" s="461">
        <v>0</v>
      </c>
      <c r="X161" s="461">
        <v>0</v>
      </c>
      <c r="Y161" s="461">
        <v>0</v>
      </c>
      <c r="Z161" s="461">
        <v>0</v>
      </c>
      <c r="AA161" s="461">
        <v>0</v>
      </c>
      <c r="AB161" s="461">
        <v>0</v>
      </c>
      <c r="AC161" s="461">
        <v>0</v>
      </c>
      <c r="AD161" s="461">
        <v>0</v>
      </c>
      <c r="AE161" s="461">
        <v>0</v>
      </c>
      <c r="AF161" s="461">
        <v>0</v>
      </c>
      <c r="AG161" s="461">
        <v>0</v>
      </c>
      <c r="AH161" s="461">
        <v>0</v>
      </c>
      <c r="AI161" s="461">
        <v>0</v>
      </c>
      <c r="AJ161" s="461">
        <v>0</v>
      </c>
      <c r="AK161" s="461">
        <v>0</v>
      </c>
      <c r="AL161" s="461">
        <v>0</v>
      </c>
      <c r="AM161" s="461">
        <v>0</v>
      </c>
      <c r="AN161" s="461">
        <v>0</v>
      </c>
      <c r="AO161" s="461">
        <v>0</v>
      </c>
      <c r="AP161" s="461">
        <v>0</v>
      </c>
      <c r="AQ161" s="461">
        <v>0</v>
      </c>
      <c r="AR161" s="461">
        <v>0</v>
      </c>
      <c r="AS161" s="461">
        <v>0</v>
      </c>
      <c r="AT161" s="461">
        <v>0</v>
      </c>
      <c r="AU161" s="461">
        <v>0</v>
      </c>
      <c r="AV161" s="461">
        <v>0</v>
      </c>
      <c r="AW161" s="461">
        <v>0</v>
      </c>
      <c r="AX161" s="461">
        <v>0</v>
      </c>
      <c r="AY161" s="461">
        <v>0</v>
      </c>
      <c r="AZ161" s="461">
        <v>0</v>
      </c>
      <c r="BA161" s="461">
        <v>0</v>
      </c>
      <c r="BB161" s="461">
        <v>0</v>
      </c>
      <c r="BC161" s="461">
        <v>0</v>
      </c>
      <c r="BD161" s="461">
        <v>0</v>
      </c>
      <c r="BE161" s="461">
        <v>0</v>
      </c>
      <c r="BF161" s="461">
        <v>0</v>
      </c>
      <c r="BG161" s="461">
        <v>0</v>
      </c>
      <c r="BH161" s="461">
        <v>0</v>
      </c>
      <c r="BI161" s="461">
        <v>0</v>
      </c>
      <c r="BJ161" s="461">
        <v>0</v>
      </c>
      <c r="BK161" s="461">
        <v>0</v>
      </c>
      <c r="BL161" s="461">
        <v>0</v>
      </c>
      <c r="BM161" s="461">
        <v>0</v>
      </c>
      <c r="BN161" s="461">
        <v>0</v>
      </c>
      <c r="BO161" s="461">
        <v>0</v>
      </c>
      <c r="BP161" s="461">
        <v>0</v>
      </c>
      <c r="BQ161" s="461">
        <v>0</v>
      </c>
      <c r="BR161" s="461">
        <v>0</v>
      </c>
      <c r="BS161" s="461">
        <v>0</v>
      </c>
      <c r="BT161" s="461">
        <v>0</v>
      </c>
      <c r="BU161" s="461">
        <v>0</v>
      </c>
      <c r="BV161" s="461">
        <v>0</v>
      </c>
      <c r="BW161" s="461">
        <v>4</v>
      </c>
      <c r="BX161" s="461">
        <v>6</v>
      </c>
      <c r="BY161" s="461">
        <v>6</v>
      </c>
      <c r="BZ161" s="461">
        <v>5</v>
      </c>
      <c r="CA161" s="461">
        <v>4</v>
      </c>
      <c r="CB161" s="461">
        <v>4</v>
      </c>
      <c r="CC161" s="461">
        <v>4</v>
      </c>
      <c r="CD161" s="461">
        <v>4</v>
      </c>
      <c r="CE161" s="461">
        <v>4</v>
      </c>
      <c r="CF161" s="511">
        <v>4</v>
      </c>
    </row>
    <row r="162" spans="1:84" s="547" customFormat="1">
      <c r="A162" s="544"/>
      <c r="B162" s="551" t="s">
        <v>675</v>
      </c>
      <c r="C162" s="546"/>
      <c r="D162" s="461">
        <v>0</v>
      </c>
      <c r="E162" s="461">
        <v>0</v>
      </c>
      <c r="F162" s="461">
        <v>0</v>
      </c>
      <c r="G162" s="461">
        <v>0</v>
      </c>
      <c r="H162" s="461">
        <v>0</v>
      </c>
      <c r="I162" s="461">
        <v>0</v>
      </c>
      <c r="J162" s="461">
        <v>0</v>
      </c>
      <c r="K162" s="461">
        <v>0</v>
      </c>
      <c r="L162" s="461">
        <v>0</v>
      </c>
      <c r="M162" s="461">
        <v>0</v>
      </c>
      <c r="N162" s="461">
        <v>0</v>
      </c>
      <c r="O162" s="461">
        <v>0</v>
      </c>
      <c r="P162" s="461">
        <v>0</v>
      </c>
      <c r="Q162" s="461">
        <v>0</v>
      </c>
      <c r="R162" s="461">
        <v>0</v>
      </c>
      <c r="S162" s="461">
        <v>0</v>
      </c>
      <c r="T162" s="461">
        <v>0</v>
      </c>
      <c r="U162" s="461">
        <v>0</v>
      </c>
      <c r="V162" s="461">
        <v>0</v>
      </c>
      <c r="W162" s="461">
        <v>0</v>
      </c>
      <c r="X162" s="461">
        <v>0</v>
      </c>
      <c r="Y162" s="461">
        <v>0</v>
      </c>
      <c r="Z162" s="461">
        <v>0</v>
      </c>
      <c r="AA162" s="461">
        <v>0</v>
      </c>
      <c r="AB162" s="461">
        <v>0</v>
      </c>
      <c r="AC162" s="461">
        <v>0</v>
      </c>
      <c r="AD162" s="461">
        <v>0</v>
      </c>
      <c r="AE162" s="461">
        <v>0</v>
      </c>
      <c r="AF162" s="461">
        <v>0</v>
      </c>
      <c r="AG162" s="461">
        <v>0</v>
      </c>
      <c r="AH162" s="461">
        <v>0</v>
      </c>
      <c r="AI162" s="461">
        <v>0</v>
      </c>
      <c r="AJ162" s="461">
        <v>0</v>
      </c>
      <c r="AK162" s="461">
        <v>0</v>
      </c>
      <c r="AL162" s="461">
        <v>0</v>
      </c>
      <c r="AM162" s="461">
        <v>0</v>
      </c>
      <c r="AN162" s="461">
        <v>0</v>
      </c>
      <c r="AO162" s="461">
        <v>0</v>
      </c>
      <c r="AP162" s="461">
        <v>0</v>
      </c>
      <c r="AQ162" s="461">
        <v>0</v>
      </c>
      <c r="AR162" s="461">
        <v>0</v>
      </c>
      <c r="AS162" s="461">
        <v>0</v>
      </c>
      <c r="AT162" s="461">
        <v>0</v>
      </c>
      <c r="AU162" s="461">
        <v>0</v>
      </c>
      <c r="AV162" s="461">
        <v>0</v>
      </c>
      <c r="AW162" s="461">
        <v>0</v>
      </c>
      <c r="AX162" s="461">
        <v>0</v>
      </c>
      <c r="AY162" s="461">
        <v>0</v>
      </c>
      <c r="AZ162" s="461">
        <v>0</v>
      </c>
      <c r="BA162" s="461">
        <v>0</v>
      </c>
      <c r="BB162" s="461">
        <v>0</v>
      </c>
      <c r="BC162" s="461">
        <v>0</v>
      </c>
      <c r="BD162" s="461">
        <v>0</v>
      </c>
      <c r="BE162" s="461">
        <v>0</v>
      </c>
      <c r="BF162" s="461">
        <v>0</v>
      </c>
      <c r="BG162" s="461">
        <v>0</v>
      </c>
      <c r="BH162" s="461">
        <v>0</v>
      </c>
      <c r="BI162" s="461">
        <v>0</v>
      </c>
      <c r="BJ162" s="461">
        <v>0</v>
      </c>
      <c r="BK162" s="461">
        <v>0</v>
      </c>
      <c r="BL162" s="461">
        <v>0</v>
      </c>
      <c r="BM162" s="461">
        <v>0</v>
      </c>
      <c r="BN162" s="461">
        <v>0</v>
      </c>
      <c r="BO162" s="461">
        <v>0</v>
      </c>
      <c r="BP162" s="461">
        <v>0</v>
      </c>
      <c r="BQ162" s="461">
        <v>0</v>
      </c>
      <c r="BR162" s="461">
        <v>0</v>
      </c>
      <c r="BS162" s="461">
        <v>0</v>
      </c>
      <c r="BT162" s="461">
        <v>0</v>
      </c>
      <c r="BU162" s="461">
        <v>0</v>
      </c>
      <c r="BV162" s="461">
        <v>0</v>
      </c>
      <c r="BW162" s="461">
        <v>2</v>
      </c>
      <c r="BX162" s="461">
        <v>1</v>
      </c>
      <c r="BY162" s="461">
        <v>1</v>
      </c>
      <c r="BZ162" s="461">
        <v>1</v>
      </c>
      <c r="CA162" s="461">
        <v>2</v>
      </c>
      <c r="CB162" s="461">
        <v>2</v>
      </c>
      <c r="CC162" s="461">
        <v>2</v>
      </c>
      <c r="CD162" s="461">
        <v>2</v>
      </c>
      <c r="CE162" s="461">
        <v>3</v>
      </c>
      <c r="CF162" s="511">
        <v>3</v>
      </c>
    </row>
    <row r="163" spans="1:84" s="555" customFormat="1" ht="27" customHeight="1">
      <c r="A163" s="552"/>
      <c r="B163" s="553" t="s">
        <v>676</v>
      </c>
      <c r="C163" s="554"/>
      <c r="D163" s="461">
        <v>0</v>
      </c>
      <c r="E163" s="461">
        <v>0</v>
      </c>
      <c r="F163" s="461">
        <v>0</v>
      </c>
      <c r="G163" s="461">
        <v>0</v>
      </c>
      <c r="H163" s="461">
        <v>0</v>
      </c>
      <c r="I163" s="461">
        <v>0</v>
      </c>
      <c r="J163" s="461">
        <v>0</v>
      </c>
      <c r="K163" s="461">
        <v>0</v>
      </c>
      <c r="L163" s="461">
        <v>0</v>
      </c>
      <c r="M163" s="461">
        <v>0</v>
      </c>
      <c r="N163" s="461">
        <v>0</v>
      </c>
      <c r="O163" s="461">
        <v>0</v>
      </c>
      <c r="P163" s="461">
        <v>0</v>
      </c>
      <c r="Q163" s="461">
        <v>0</v>
      </c>
      <c r="R163" s="461">
        <v>0</v>
      </c>
      <c r="S163" s="461">
        <v>0</v>
      </c>
      <c r="T163" s="461">
        <v>0</v>
      </c>
      <c r="U163" s="461">
        <v>0</v>
      </c>
      <c r="V163" s="461">
        <v>0</v>
      </c>
      <c r="W163" s="461">
        <v>0</v>
      </c>
      <c r="X163" s="461">
        <v>0</v>
      </c>
      <c r="Y163" s="461">
        <v>0</v>
      </c>
      <c r="Z163" s="461">
        <v>0</v>
      </c>
      <c r="AA163" s="461">
        <v>0</v>
      </c>
      <c r="AB163" s="461">
        <v>0</v>
      </c>
      <c r="AC163" s="461">
        <v>0</v>
      </c>
      <c r="AD163" s="461">
        <v>0</v>
      </c>
      <c r="AE163" s="461">
        <v>0</v>
      </c>
      <c r="AF163" s="461">
        <v>0</v>
      </c>
      <c r="AG163" s="461">
        <v>0</v>
      </c>
      <c r="AH163" s="461">
        <v>0</v>
      </c>
      <c r="AI163" s="461">
        <v>0</v>
      </c>
      <c r="AJ163" s="461">
        <v>0</v>
      </c>
      <c r="AK163" s="461">
        <v>0</v>
      </c>
      <c r="AL163" s="461">
        <v>0</v>
      </c>
      <c r="AM163" s="461">
        <v>0</v>
      </c>
      <c r="AN163" s="461">
        <v>0</v>
      </c>
      <c r="AO163" s="461">
        <v>0</v>
      </c>
      <c r="AP163" s="461">
        <v>0</v>
      </c>
      <c r="AQ163" s="461">
        <v>0</v>
      </c>
      <c r="AR163" s="461">
        <v>0</v>
      </c>
      <c r="AS163" s="461">
        <v>0</v>
      </c>
      <c r="AT163" s="461">
        <v>0</v>
      </c>
      <c r="AU163" s="461">
        <v>0</v>
      </c>
      <c r="AV163" s="461">
        <v>0</v>
      </c>
      <c r="AW163" s="461">
        <v>0</v>
      </c>
      <c r="AX163" s="461">
        <v>0</v>
      </c>
      <c r="AY163" s="461">
        <v>0</v>
      </c>
      <c r="AZ163" s="461">
        <v>0</v>
      </c>
      <c r="BA163" s="461">
        <v>0</v>
      </c>
      <c r="BB163" s="461">
        <v>0</v>
      </c>
      <c r="BC163" s="461">
        <v>0</v>
      </c>
      <c r="BD163" s="461">
        <v>0</v>
      </c>
      <c r="BE163" s="461">
        <v>0</v>
      </c>
      <c r="BF163" s="461">
        <v>0</v>
      </c>
      <c r="BG163" s="461">
        <v>0</v>
      </c>
      <c r="BH163" s="461">
        <v>0</v>
      </c>
      <c r="BI163" s="461">
        <v>0</v>
      </c>
      <c r="BJ163" s="461">
        <v>0</v>
      </c>
      <c r="BK163" s="461">
        <v>0</v>
      </c>
      <c r="BL163" s="461">
        <v>0</v>
      </c>
      <c r="BM163" s="461">
        <v>0</v>
      </c>
      <c r="BN163" s="461">
        <v>0</v>
      </c>
      <c r="BO163" s="461">
        <v>0</v>
      </c>
      <c r="BP163" s="461">
        <v>0</v>
      </c>
      <c r="BQ163" s="461">
        <v>0</v>
      </c>
      <c r="BR163" s="461">
        <v>0</v>
      </c>
      <c r="BS163" s="461">
        <v>0</v>
      </c>
      <c r="BT163" s="461">
        <v>0</v>
      </c>
      <c r="BU163" s="461">
        <v>0</v>
      </c>
      <c r="BV163" s="461">
        <v>0</v>
      </c>
      <c r="BW163" s="461">
        <v>29</v>
      </c>
      <c r="BX163" s="461">
        <v>63</v>
      </c>
      <c r="BY163" s="461">
        <v>88</v>
      </c>
      <c r="BZ163" s="461">
        <v>106</v>
      </c>
      <c r="CA163" s="461">
        <v>126</v>
      </c>
      <c r="CB163" s="461">
        <v>144</v>
      </c>
      <c r="CC163" s="461">
        <v>163</v>
      </c>
      <c r="CD163" s="461">
        <v>182</v>
      </c>
      <c r="CE163" s="461">
        <v>200</v>
      </c>
      <c r="CF163" s="511">
        <v>219</v>
      </c>
    </row>
    <row r="164" spans="1:84" ht="26.25" customHeight="1">
      <c r="A164" s="421"/>
      <c r="B164" s="452" t="s">
        <v>677</v>
      </c>
      <c r="D164" s="514">
        <f>D165</f>
        <v>0</v>
      </c>
      <c r="E164" s="514">
        <f t="shared" ref="E164:BB164" si="46">E165</f>
        <v>0</v>
      </c>
      <c r="F164" s="514">
        <f t="shared" si="46"/>
        <v>0</v>
      </c>
      <c r="G164" s="514">
        <f t="shared" si="46"/>
        <v>0</v>
      </c>
      <c r="H164" s="514">
        <f t="shared" si="46"/>
        <v>0</v>
      </c>
      <c r="I164" s="514">
        <f t="shared" si="46"/>
        <v>0</v>
      </c>
      <c r="J164" s="514">
        <f t="shared" si="46"/>
        <v>0</v>
      </c>
      <c r="K164" s="514">
        <f t="shared" si="46"/>
        <v>0</v>
      </c>
      <c r="L164" s="514">
        <f t="shared" si="46"/>
        <v>0</v>
      </c>
      <c r="M164" s="514">
        <f t="shared" si="46"/>
        <v>0</v>
      </c>
      <c r="N164" s="514">
        <f t="shared" si="46"/>
        <v>0</v>
      </c>
      <c r="O164" s="514">
        <f t="shared" si="46"/>
        <v>0</v>
      </c>
      <c r="P164" s="514">
        <f t="shared" si="46"/>
        <v>0</v>
      </c>
      <c r="Q164" s="514">
        <f t="shared" si="46"/>
        <v>0</v>
      </c>
      <c r="R164" s="514">
        <f t="shared" si="46"/>
        <v>0</v>
      </c>
      <c r="S164" s="514">
        <f t="shared" si="46"/>
        <v>0</v>
      </c>
      <c r="T164" s="514">
        <f t="shared" si="46"/>
        <v>0</v>
      </c>
      <c r="U164" s="514">
        <f t="shared" si="46"/>
        <v>0</v>
      </c>
      <c r="V164" s="514">
        <f t="shared" si="46"/>
        <v>0</v>
      </c>
      <c r="W164" s="514">
        <f t="shared" si="46"/>
        <v>0</v>
      </c>
      <c r="X164" s="514">
        <f t="shared" si="46"/>
        <v>0</v>
      </c>
      <c r="Y164" s="514">
        <f t="shared" si="46"/>
        <v>0</v>
      </c>
      <c r="Z164" s="514">
        <f t="shared" si="46"/>
        <v>0</v>
      </c>
      <c r="AA164" s="514">
        <f t="shared" si="46"/>
        <v>0</v>
      </c>
      <c r="AB164" s="514">
        <f t="shared" si="46"/>
        <v>0</v>
      </c>
      <c r="AC164" s="514">
        <f t="shared" si="46"/>
        <v>0</v>
      </c>
      <c r="AD164" s="514">
        <f t="shared" si="46"/>
        <v>0</v>
      </c>
      <c r="AE164" s="514">
        <f t="shared" si="46"/>
        <v>0</v>
      </c>
      <c r="AF164" s="514">
        <f t="shared" si="46"/>
        <v>0</v>
      </c>
      <c r="AG164" s="514">
        <f t="shared" si="46"/>
        <v>0</v>
      </c>
      <c r="AH164" s="514">
        <f t="shared" si="46"/>
        <v>0</v>
      </c>
      <c r="AI164" s="514">
        <f t="shared" si="46"/>
        <v>207</v>
      </c>
      <c r="AJ164" s="514">
        <f t="shared" si="46"/>
        <v>205</v>
      </c>
      <c r="AK164" s="514">
        <f t="shared" si="46"/>
        <v>221</v>
      </c>
      <c r="AL164" s="514">
        <f t="shared" si="46"/>
        <v>240</v>
      </c>
      <c r="AM164" s="514">
        <f t="shared" si="46"/>
        <v>241</v>
      </c>
      <c r="AN164" s="514">
        <f t="shared" si="46"/>
        <v>273</v>
      </c>
      <c r="AO164" s="514">
        <f t="shared" si="46"/>
        <v>301</v>
      </c>
      <c r="AP164" s="514">
        <f t="shared" si="46"/>
        <v>327</v>
      </c>
      <c r="AQ164" s="514">
        <f t="shared" si="46"/>
        <v>352</v>
      </c>
      <c r="AR164" s="514">
        <f t="shared" si="46"/>
        <v>247</v>
      </c>
      <c r="AS164" s="514">
        <f t="shared" si="46"/>
        <v>290</v>
      </c>
      <c r="AT164" s="514">
        <f t="shared" si="46"/>
        <v>330</v>
      </c>
      <c r="AU164" s="514">
        <f t="shared" si="46"/>
        <v>375</v>
      </c>
      <c r="AV164" s="514">
        <f t="shared" si="46"/>
        <v>425</v>
      </c>
      <c r="AW164" s="514">
        <f t="shared" si="46"/>
        <v>527</v>
      </c>
      <c r="AX164" s="514">
        <f t="shared" si="46"/>
        <v>618</v>
      </c>
      <c r="AY164" s="514">
        <f t="shared" si="46"/>
        <v>739</v>
      </c>
      <c r="AZ164" s="514">
        <f t="shared" si="46"/>
        <v>786</v>
      </c>
      <c r="BA164" s="514">
        <f t="shared" si="46"/>
        <v>849</v>
      </c>
      <c r="BB164" s="514">
        <f t="shared" si="46"/>
        <v>898</v>
      </c>
      <c r="BC164" s="556">
        <f>BC165</f>
        <v>932</v>
      </c>
      <c r="BD164" s="514">
        <f>BD166</f>
        <v>1268</v>
      </c>
      <c r="BE164" s="514">
        <f>BE166</f>
        <v>1322</v>
      </c>
      <c r="BF164" s="514">
        <f t="shared" ref="BF164:CF164" si="47">BF166</f>
        <v>1345</v>
      </c>
      <c r="BG164" s="514">
        <f t="shared" si="47"/>
        <v>1297</v>
      </c>
      <c r="BH164" s="514">
        <f t="shared" si="47"/>
        <v>1213</v>
      </c>
      <c r="BI164" s="514">
        <f t="shared" si="47"/>
        <v>1198</v>
      </c>
      <c r="BJ164" s="514">
        <f t="shared" si="47"/>
        <v>1196</v>
      </c>
      <c r="BK164" s="514">
        <f t="shared" si="47"/>
        <v>1196</v>
      </c>
      <c r="BL164" s="514">
        <f t="shared" si="47"/>
        <v>1176</v>
      </c>
      <c r="BM164" s="514">
        <f t="shared" si="47"/>
        <v>1055</v>
      </c>
      <c r="BN164" s="514">
        <f t="shared" si="47"/>
        <v>969</v>
      </c>
      <c r="BO164" s="514">
        <f t="shared" si="47"/>
        <v>847</v>
      </c>
      <c r="BP164" s="514">
        <f t="shared" si="47"/>
        <v>530</v>
      </c>
      <c r="BQ164" s="514">
        <f t="shared" si="47"/>
        <v>252</v>
      </c>
      <c r="BR164" s="514">
        <f t="shared" si="47"/>
        <v>138</v>
      </c>
      <c r="BS164" s="514">
        <f t="shared" si="47"/>
        <v>73</v>
      </c>
      <c r="BT164" s="514">
        <f t="shared" si="47"/>
        <v>28</v>
      </c>
      <c r="BU164" s="514">
        <f t="shared" si="47"/>
        <v>6</v>
      </c>
      <c r="BV164" s="514">
        <f t="shared" si="47"/>
        <v>0</v>
      </c>
      <c r="BW164" s="514">
        <f t="shared" si="47"/>
        <v>0</v>
      </c>
      <c r="BX164" s="514">
        <f t="shared" si="47"/>
        <v>0</v>
      </c>
      <c r="BY164" s="514">
        <f t="shared" si="47"/>
        <v>0</v>
      </c>
      <c r="BZ164" s="514">
        <f t="shared" si="47"/>
        <v>0</v>
      </c>
      <c r="CA164" s="514">
        <f t="shared" si="47"/>
        <v>0</v>
      </c>
      <c r="CB164" s="514">
        <f t="shared" si="47"/>
        <v>0</v>
      </c>
      <c r="CC164" s="514">
        <f t="shared" si="47"/>
        <v>0</v>
      </c>
      <c r="CD164" s="514">
        <f t="shared" si="47"/>
        <v>0</v>
      </c>
      <c r="CE164" s="514">
        <f t="shared" si="47"/>
        <v>0</v>
      </c>
      <c r="CF164" s="511">
        <f t="shared" si="47"/>
        <v>0</v>
      </c>
    </row>
    <row r="165" spans="1:84" ht="15.75" customHeight="1">
      <c r="A165" s="421"/>
      <c r="B165" s="508" t="s">
        <v>678</v>
      </c>
      <c r="D165" s="509">
        <v>0</v>
      </c>
      <c r="E165" s="509">
        <v>0</v>
      </c>
      <c r="F165" s="509">
        <v>0</v>
      </c>
      <c r="G165" s="509">
        <v>0</v>
      </c>
      <c r="H165" s="509">
        <v>0</v>
      </c>
      <c r="I165" s="509">
        <v>0</v>
      </c>
      <c r="J165" s="509">
        <v>0</v>
      </c>
      <c r="K165" s="509">
        <v>0</v>
      </c>
      <c r="L165" s="509">
        <v>0</v>
      </c>
      <c r="M165" s="509">
        <v>0</v>
      </c>
      <c r="N165" s="509">
        <v>0</v>
      </c>
      <c r="O165" s="509">
        <v>0</v>
      </c>
      <c r="P165" s="509">
        <v>0</v>
      </c>
      <c r="Q165" s="509">
        <v>0</v>
      </c>
      <c r="R165" s="509">
        <v>0</v>
      </c>
      <c r="S165" s="509">
        <v>0</v>
      </c>
      <c r="T165" s="509">
        <v>0</v>
      </c>
      <c r="U165" s="509">
        <v>0</v>
      </c>
      <c r="V165" s="509">
        <v>0</v>
      </c>
      <c r="W165" s="509">
        <v>0</v>
      </c>
      <c r="X165" s="509">
        <v>0</v>
      </c>
      <c r="Y165" s="509">
        <v>0</v>
      </c>
      <c r="Z165" s="509">
        <v>0</v>
      </c>
      <c r="AA165" s="509">
        <v>0</v>
      </c>
      <c r="AB165" s="509">
        <v>0</v>
      </c>
      <c r="AC165" s="509">
        <v>0</v>
      </c>
      <c r="AD165" s="509">
        <v>0</v>
      </c>
      <c r="AE165" s="509">
        <v>0</v>
      </c>
      <c r="AF165" s="509">
        <v>0</v>
      </c>
      <c r="AG165" s="509">
        <v>0</v>
      </c>
      <c r="AH165" s="509">
        <v>0</v>
      </c>
      <c r="AI165" s="509">
        <v>207</v>
      </c>
      <c r="AJ165" s="509">
        <v>205</v>
      </c>
      <c r="AK165" s="509">
        <v>221</v>
      </c>
      <c r="AL165" s="509">
        <v>240</v>
      </c>
      <c r="AM165" s="509">
        <v>241</v>
      </c>
      <c r="AN165" s="509">
        <v>273</v>
      </c>
      <c r="AO165" s="509">
        <v>301</v>
      </c>
      <c r="AP165" s="509">
        <v>327</v>
      </c>
      <c r="AQ165" s="509">
        <v>352</v>
      </c>
      <c r="AR165" s="509">
        <v>247</v>
      </c>
      <c r="AS165" s="509">
        <v>290</v>
      </c>
      <c r="AT165" s="509">
        <v>330</v>
      </c>
      <c r="AU165" s="509">
        <v>375</v>
      </c>
      <c r="AV165" s="509">
        <v>425</v>
      </c>
      <c r="AW165" s="509">
        <v>527</v>
      </c>
      <c r="AX165" s="509">
        <v>618</v>
      </c>
      <c r="AY165" s="509">
        <v>739</v>
      </c>
      <c r="AZ165" s="509">
        <v>786</v>
      </c>
      <c r="BA165" s="509">
        <v>849</v>
      </c>
      <c r="BB165" s="509">
        <v>898</v>
      </c>
      <c r="BC165" s="509">
        <v>932</v>
      </c>
      <c r="BD165" s="509">
        <v>994</v>
      </c>
      <c r="BE165" s="509">
        <v>1048</v>
      </c>
      <c r="BF165" s="509">
        <v>1091</v>
      </c>
      <c r="BG165" s="509">
        <v>1121</v>
      </c>
      <c r="BH165" s="509">
        <v>1137</v>
      </c>
      <c r="BI165" s="509">
        <v>1139</v>
      </c>
      <c r="BJ165" s="509">
        <v>1142</v>
      </c>
      <c r="BK165" s="509">
        <v>1133</v>
      </c>
      <c r="BL165" s="509">
        <v>1128</v>
      </c>
      <c r="BM165" s="509">
        <v>1099</v>
      </c>
      <c r="BN165" s="509">
        <v>0</v>
      </c>
      <c r="BO165" s="509">
        <v>0</v>
      </c>
      <c r="BP165" s="509">
        <v>0</v>
      </c>
      <c r="BQ165" s="509">
        <v>0</v>
      </c>
      <c r="BR165" s="509">
        <v>0</v>
      </c>
      <c r="BS165" s="509">
        <v>0</v>
      </c>
      <c r="BT165" s="509">
        <v>0</v>
      </c>
      <c r="BU165" s="509">
        <v>0</v>
      </c>
      <c r="BV165" s="509">
        <v>0</v>
      </c>
      <c r="BW165" s="509">
        <v>0</v>
      </c>
      <c r="BX165" s="509">
        <v>0</v>
      </c>
      <c r="BY165" s="509">
        <v>0</v>
      </c>
      <c r="BZ165" s="509">
        <v>0</v>
      </c>
      <c r="CA165" s="509">
        <v>0</v>
      </c>
      <c r="CB165" s="509">
        <v>0</v>
      </c>
      <c r="CC165" s="509">
        <v>0</v>
      </c>
      <c r="CD165" s="509">
        <v>0</v>
      </c>
      <c r="CE165" s="509">
        <v>0</v>
      </c>
      <c r="CF165" s="511">
        <v>0</v>
      </c>
    </row>
    <row r="166" spans="1:84">
      <c r="A166" s="421"/>
      <c r="B166" s="557" t="s">
        <v>679</v>
      </c>
      <c r="D166" s="509">
        <v>0</v>
      </c>
      <c r="E166" s="509">
        <v>0</v>
      </c>
      <c r="F166" s="509">
        <v>0</v>
      </c>
      <c r="G166" s="509">
        <v>0</v>
      </c>
      <c r="H166" s="509">
        <v>0</v>
      </c>
      <c r="I166" s="509">
        <v>0</v>
      </c>
      <c r="J166" s="509">
        <v>0</v>
      </c>
      <c r="K166" s="509">
        <v>0</v>
      </c>
      <c r="L166" s="509">
        <v>0</v>
      </c>
      <c r="M166" s="509">
        <v>0</v>
      </c>
      <c r="N166" s="509">
        <v>0</v>
      </c>
      <c r="O166" s="509">
        <v>0</v>
      </c>
      <c r="P166" s="509">
        <v>0</v>
      </c>
      <c r="Q166" s="509">
        <v>0</v>
      </c>
      <c r="R166" s="509">
        <v>0</v>
      </c>
      <c r="S166" s="509">
        <v>0</v>
      </c>
      <c r="T166" s="509">
        <v>0</v>
      </c>
      <c r="U166" s="509">
        <v>0</v>
      </c>
      <c r="V166" s="509">
        <v>0</v>
      </c>
      <c r="W166" s="509">
        <v>0</v>
      </c>
      <c r="X166" s="509">
        <v>0</v>
      </c>
      <c r="Y166" s="509">
        <v>0</v>
      </c>
      <c r="Z166" s="509">
        <v>0</v>
      </c>
      <c r="AA166" s="509">
        <v>0</v>
      </c>
      <c r="AB166" s="509">
        <v>0</v>
      </c>
      <c r="AC166" s="509">
        <v>0</v>
      </c>
      <c r="AD166" s="509">
        <v>0</v>
      </c>
      <c r="AE166" s="509">
        <v>0</v>
      </c>
      <c r="AF166" s="509">
        <v>0</v>
      </c>
      <c r="AG166" s="509">
        <v>0</v>
      </c>
      <c r="AH166" s="509">
        <v>0</v>
      </c>
      <c r="AI166" s="509">
        <v>0</v>
      </c>
      <c r="AJ166" s="509">
        <v>0</v>
      </c>
      <c r="AK166" s="509">
        <v>0</v>
      </c>
      <c r="AL166" s="509">
        <v>0</v>
      </c>
      <c r="AM166" s="509">
        <v>0</v>
      </c>
      <c r="AN166" s="509">
        <v>0</v>
      </c>
      <c r="AO166" s="509">
        <v>0</v>
      </c>
      <c r="AP166" s="509">
        <v>0</v>
      </c>
      <c r="AQ166" s="509">
        <v>0</v>
      </c>
      <c r="AR166" s="509">
        <v>0</v>
      </c>
      <c r="AS166" s="509">
        <v>0</v>
      </c>
      <c r="AT166" s="509">
        <v>0</v>
      </c>
      <c r="AU166" s="509">
        <v>0</v>
      </c>
      <c r="AV166" s="509">
        <v>0</v>
      </c>
      <c r="AW166" s="509">
        <v>0</v>
      </c>
      <c r="AX166" s="509">
        <v>0</v>
      </c>
      <c r="AY166" s="509">
        <v>0</v>
      </c>
      <c r="AZ166" s="509">
        <v>0</v>
      </c>
      <c r="BA166" s="509">
        <v>0</v>
      </c>
      <c r="BB166" s="509">
        <v>0</v>
      </c>
      <c r="BC166" s="509">
        <v>0</v>
      </c>
      <c r="BD166" s="509">
        <v>1268</v>
      </c>
      <c r="BE166" s="509">
        <v>1322</v>
      </c>
      <c r="BF166" s="509">
        <v>1345</v>
      </c>
      <c r="BG166" s="509">
        <v>1297</v>
      </c>
      <c r="BH166" s="509">
        <v>1213</v>
      </c>
      <c r="BI166" s="509">
        <v>1198</v>
      </c>
      <c r="BJ166" s="509">
        <v>1196</v>
      </c>
      <c r="BK166" s="509">
        <v>1196</v>
      </c>
      <c r="BL166" s="509">
        <v>1176</v>
      </c>
      <c r="BM166" s="509">
        <v>1055</v>
      </c>
      <c r="BN166" s="509">
        <v>969</v>
      </c>
      <c r="BO166" s="509">
        <v>847</v>
      </c>
      <c r="BP166" s="509">
        <v>530</v>
      </c>
      <c r="BQ166" s="509">
        <v>252</v>
      </c>
      <c r="BR166" s="509">
        <v>138</v>
      </c>
      <c r="BS166" s="509">
        <v>73</v>
      </c>
      <c r="BT166" s="509">
        <v>28</v>
      </c>
      <c r="BU166" s="509">
        <v>6</v>
      </c>
      <c r="BV166" s="509">
        <v>0</v>
      </c>
      <c r="BW166" s="509">
        <v>0</v>
      </c>
      <c r="BX166" s="509">
        <v>0</v>
      </c>
      <c r="BY166" s="509">
        <v>0</v>
      </c>
      <c r="BZ166" s="509">
        <v>0</v>
      </c>
      <c r="CA166" s="509">
        <v>0</v>
      </c>
      <c r="CB166" s="509">
        <v>0</v>
      </c>
      <c r="CC166" s="509">
        <v>0</v>
      </c>
      <c r="CD166" s="509">
        <v>0</v>
      </c>
      <c r="CE166" s="509">
        <v>0</v>
      </c>
      <c r="CF166" s="511">
        <v>0</v>
      </c>
    </row>
    <row r="167" spans="1:84" s="245" customFormat="1">
      <c r="A167" s="464"/>
      <c r="B167" s="69" t="s">
        <v>539</v>
      </c>
      <c r="C167" s="464"/>
      <c r="D167" s="514">
        <v>0</v>
      </c>
      <c r="E167" s="514">
        <v>0</v>
      </c>
      <c r="F167" s="514">
        <v>0</v>
      </c>
      <c r="G167" s="514">
        <v>0</v>
      </c>
      <c r="H167" s="514">
        <v>0</v>
      </c>
      <c r="I167" s="514">
        <v>0</v>
      </c>
      <c r="J167" s="514">
        <v>0</v>
      </c>
      <c r="K167" s="514">
        <v>0</v>
      </c>
      <c r="L167" s="514">
        <v>0</v>
      </c>
      <c r="M167" s="514">
        <v>0</v>
      </c>
      <c r="N167" s="514">
        <v>0</v>
      </c>
      <c r="O167" s="514">
        <v>0</v>
      </c>
      <c r="P167" s="514">
        <v>0</v>
      </c>
      <c r="Q167" s="514">
        <v>0</v>
      </c>
      <c r="R167" s="514">
        <v>0</v>
      </c>
      <c r="S167" s="514">
        <v>0</v>
      </c>
      <c r="T167" s="514">
        <v>0</v>
      </c>
      <c r="U167" s="514">
        <v>0</v>
      </c>
      <c r="V167" s="514">
        <v>0</v>
      </c>
      <c r="W167" s="514">
        <v>0</v>
      </c>
      <c r="X167" s="514">
        <v>0</v>
      </c>
      <c r="Y167" s="514">
        <v>0</v>
      </c>
      <c r="Z167" s="514">
        <v>0</v>
      </c>
      <c r="AA167" s="514">
        <v>0</v>
      </c>
      <c r="AB167" s="514">
        <v>0</v>
      </c>
      <c r="AC167" s="514">
        <v>0</v>
      </c>
      <c r="AD167" s="514">
        <v>0</v>
      </c>
      <c r="AE167" s="514">
        <v>0</v>
      </c>
      <c r="AF167" s="514">
        <v>0</v>
      </c>
      <c r="AG167" s="514">
        <v>0</v>
      </c>
      <c r="AH167" s="514">
        <v>0</v>
      </c>
      <c r="AI167" s="514">
        <v>0</v>
      </c>
      <c r="AJ167" s="514">
        <v>0</v>
      </c>
      <c r="AK167" s="514">
        <v>0</v>
      </c>
      <c r="AL167" s="514">
        <v>0</v>
      </c>
      <c r="AM167" s="514">
        <v>0</v>
      </c>
      <c r="AN167" s="514">
        <v>0</v>
      </c>
      <c r="AO167" s="514">
        <v>0</v>
      </c>
      <c r="AP167" s="514">
        <v>0</v>
      </c>
      <c r="AQ167" s="514">
        <v>0</v>
      </c>
      <c r="AR167" s="514">
        <v>0</v>
      </c>
      <c r="AS167" s="514">
        <v>0</v>
      </c>
      <c r="AT167" s="514">
        <v>0</v>
      </c>
      <c r="AU167" s="514">
        <v>0</v>
      </c>
      <c r="AV167" s="514">
        <v>0</v>
      </c>
      <c r="AW167" s="514">
        <v>0</v>
      </c>
      <c r="AX167" s="514">
        <v>0</v>
      </c>
      <c r="AY167" s="514">
        <v>0</v>
      </c>
      <c r="AZ167" s="514">
        <v>0</v>
      </c>
      <c r="BA167" s="514">
        <v>0</v>
      </c>
      <c r="BB167" s="514">
        <v>0</v>
      </c>
      <c r="BC167" s="514">
        <v>0</v>
      </c>
      <c r="BD167" s="514">
        <v>10</v>
      </c>
      <c r="BE167" s="514">
        <v>10</v>
      </c>
      <c r="BF167" s="514">
        <v>11</v>
      </c>
      <c r="BG167" s="514">
        <v>11</v>
      </c>
      <c r="BH167" s="514">
        <v>11</v>
      </c>
      <c r="BI167" s="514">
        <v>11</v>
      </c>
      <c r="BJ167" s="514">
        <v>11</v>
      </c>
      <c r="BK167" s="514">
        <v>11</v>
      </c>
      <c r="BL167" s="514">
        <v>11</v>
      </c>
      <c r="BM167" s="514">
        <v>10</v>
      </c>
      <c r="BN167" s="514">
        <v>9</v>
      </c>
      <c r="BO167" s="514">
        <v>9</v>
      </c>
      <c r="BP167" s="514">
        <v>8</v>
      </c>
      <c r="BQ167" s="514">
        <v>7</v>
      </c>
      <c r="BR167" s="514">
        <v>6</v>
      </c>
      <c r="BS167" s="514">
        <v>9</v>
      </c>
      <c r="BT167" s="514">
        <v>9</v>
      </c>
      <c r="BU167" s="514">
        <v>9</v>
      </c>
      <c r="BV167" s="514">
        <v>9</v>
      </c>
      <c r="BW167" s="514">
        <v>8</v>
      </c>
      <c r="BX167" s="514">
        <v>8</v>
      </c>
      <c r="BY167" s="514">
        <v>8</v>
      </c>
      <c r="BZ167" s="514">
        <v>8</v>
      </c>
      <c r="CA167" s="514">
        <v>8</v>
      </c>
      <c r="CB167" s="514">
        <v>8</v>
      </c>
      <c r="CC167" s="514">
        <v>8</v>
      </c>
      <c r="CD167" s="514">
        <v>8</v>
      </c>
      <c r="CE167" s="514">
        <v>8</v>
      </c>
      <c r="CF167" s="515">
        <v>8</v>
      </c>
    </row>
    <row r="168" spans="1:84" ht="26.25" customHeight="1">
      <c r="B168" s="63" t="s">
        <v>645</v>
      </c>
      <c r="D168" s="509">
        <v>0</v>
      </c>
      <c r="E168" s="509">
        <v>0</v>
      </c>
      <c r="F168" s="509">
        <v>0</v>
      </c>
      <c r="G168" s="509">
        <v>0</v>
      </c>
      <c r="H168" s="509">
        <v>0</v>
      </c>
      <c r="I168" s="509">
        <v>0</v>
      </c>
      <c r="J168" s="509">
        <v>0</v>
      </c>
      <c r="K168" s="509">
        <v>0</v>
      </c>
      <c r="L168" s="509">
        <v>0</v>
      </c>
      <c r="M168" s="509">
        <v>0</v>
      </c>
      <c r="N168" s="509">
        <v>0</v>
      </c>
      <c r="O168" s="509">
        <v>0</v>
      </c>
      <c r="P168" s="509">
        <v>0</v>
      </c>
      <c r="Q168" s="509">
        <v>0</v>
      </c>
      <c r="R168" s="509">
        <v>0</v>
      </c>
      <c r="S168" s="509">
        <v>0</v>
      </c>
      <c r="T168" s="509">
        <v>0</v>
      </c>
      <c r="U168" s="509">
        <v>0</v>
      </c>
      <c r="V168" s="509">
        <v>0</v>
      </c>
      <c r="W168" s="509">
        <v>0</v>
      </c>
      <c r="X168" s="509">
        <v>0</v>
      </c>
      <c r="Y168" s="509">
        <v>0</v>
      </c>
      <c r="Z168" s="509">
        <v>0</v>
      </c>
      <c r="AA168" s="509">
        <v>0</v>
      </c>
      <c r="AB168" s="509">
        <v>0</v>
      </c>
      <c r="AC168" s="509">
        <v>0</v>
      </c>
      <c r="AD168" s="509">
        <v>0</v>
      </c>
      <c r="AE168" s="509">
        <v>0</v>
      </c>
      <c r="AF168" s="509">
        <v>0</v>
      </c>
      <c r="AG168" s="509">
        <v>0</v>
      </c>
      <c r="AH168" s="509">
        <v>0</v>
      </c>
      <c r="AI168" s="509">
        <v>0</v>
      </c>
      <c r="AJ168" s="509">
        <v>0</v>
      </c>
      <c r="AK168" s="509">
        <v>0</v>
      </c>
      <c r="AL168" s="509">
        <v>0</v>
      </c>
      <c r="AM168" s="509">
        <v>0</v>
      </c>
      <c r="AN168" s="509">
        <v>0</v>
      </c>
      <c r="AO168" s="509">
        <v>0</v>
      </c>
      <c r="AP168" s="509">
        <v>0</v>
      </c>
      <c r="AQ168" s="509">
        <v>0</v>
      </c>
      <c r="AR168" s="509">
        <v>0</v>
      </c>
      <c r="AS168" s="509">
        <v>0</v>
      </c>
      <c r="AT168" s="509">
        <v>0</v>
      </c>
      <c r="AU168" s="509">
        <v>0</v>
      </c>
      <c r="AV168" s="509">
        <v>0</v>
      </c>
      <c r="AW168" s="509">
        <v>0</v>
      </c>
      <c r="AX168" s="509">
        <v>0</v>
      </c>
      <c r="AY168" s="509">
        <v>0</v>
      </c>
      <c r="AZ168" s="509">
        <v>0</v>
      </c>
      <c r="BA168" s="509">
        <v>0</v>
      </c>
      <c r="BB168" s="509">
        <v>0</v>
      </c>
      <c r="BC168" s="509">
        <v>0</v>
      </c>
      <c r="BD168" s="509">
        <v>0</v>
      </c>
      <c r="BE168" s="509">
        <v>0</v>
      </c>
      <c r="BF168" s="509">
        <v>0</v>
      </c>
      <c r="BG168" s="509">
        <v>0</v>
      </c>
      <c r="BH168" s="509">
        <v>0</v>
      </c>
      <c r="BI168" s="509">
        <v>0</v>
      </c>
      <c r="BJ168" s="509">
        <v>0</v>
      </c>
      <c r="BK168" s="509">
        <v>0</v>
      </c>
      <c r="BL168" s="509">
        <v>0</v>
      </c>
      <c r="BM168" s="509">
        <v>0</v>
      </c>
      <c r="BN168" s="509">
        <v>0</v>
      </c>
      <c r="BO168" s="509">
        <v>0</v>
      </c>
      <c r="BP168" s="509">
        <v>0</v>
      </c>
      <c r="BQ168" s="509">
        <v>0</v>
      </c>
      <c r="BR168" s="509">
        <v>0</v>
      </c>
      <c r="BS168" s="509">
        <v>0</v>
      </c>
      <c r="BT168" s="509">
        <v>0</v>
      </c>
      <c r="BU168" s="509">
        <v>0</v>
      </c>
      <c r="BV168" s="509">
        <v>0</v>
      </c>
      <c r="BW168" s="509">
        <v>0</v>
      </c>
      <c r="BX168" s="509">
        <v>0</v>
      </c>
      <c r="BY168" s="509">
        <v>0</v>
      </c>
      <c r="BZ168" s="509">
        <v>0</v>
      </c>
      <c r="CA168" s="509">
        <v>0</v>
      </c>
      <c r="CB168" s="509">
        <v>0</v>
      </c>
      <c r="CC168" s="509">
        <v>0</v>
      </c>
      <c r="CD168" s="509">
        <v>0</v>
      </c>
      <c r="CE168" s="509">
        <v>0</v>
      </c>
      <c r="CF168" s="511">
        <v>0</v>
      </c>
    </row>
    <row r="169" spans="1:84" ht="15.75" customHeight="1">
      <c r="B169" s="63" t="s">
        <v>646</v>
      </c>
      <c r="D169" s="509">
        <v>0</v>
      </c>
      <c r="E169" s="509">
        <v>0</v>
      </c>
      <c r="F169" s="509">
        <v>0</v>
      </c>
      <c r="G169" s="509">
        <v>0</v>
      </c>
      <c r="H169" s="509">
        <v>0</v>
      </c>
      <c r="I169" s="509">
        <v>0</v>
      </c>
      <c r="J169" s="509">
        <v>0</v>
      </c>
      <c r="K169" s="509">
        <v>0</v>
      </c>
      <c r="L169" s="509">
        <v>0</v>
      </c>
      <c r="M169" s="509">
        <v>0</v>
      </c>
      <c r="N169" s="509">
        <v>0</v>
      </c>
      <c r="O169" s="509">
        <v>0</v>
      </c>
      <c r="P169" s="509">
        <v>0</v>
      </c>
      <c r="Q169" s="509">
        <v>0</v>
      </c>
      <c r="R169" s="509">
        <v>0</v>
      </c>
      <c r="S169" s="509">
        <v>0</v>
      </c>
      <c r="T169" s="509">
        <v>0</v>
      </c>
      <c r="U169" s="509">
        <v>0</v>
      </c>
      <c r="V169" s="509">
        <v>0</v>
      </c>
      <c r="W169" s="509">
        <v>0</v>
      </c>
      <c r="X169" s="509">
        <v>0</v>
      </c>
      <c r="Y169" s="509">
        <v>0</v>
      </c>
      <c r="Z169" s="509">
        <v>0</v>
      </c>
      <c r="AA169" s="509">
        <v>0</v>
      </c>
      <c r="AB169" s="509">
        <v>0</v>
      </c>
      <c r="AC169" s="509">
        <v>0</v>
      </c>
      <c r="AD169" s="509">
        <v>0</v>
      </c>
      <c r="AE169" s="509">
        <v>0</v>
      </c>
      <c r="AF169" s="509">
        <v>0</v>
      </c>
      <c r="AG169" s="509">
        <v>0</v>
      </c>
      <c r="AH169" s="509">
        <v>0</v>
      </c>
      <c r="AI169" s="509">
        <v>0</v>
      </c>
      <c r="AJ169" s="509">
        <v>0</v>
      </c>
      <c r="AK169" s="509">
        <v>0</v>
      </c>
      <c r="AL169" s="509">
        <v>0</v>
      </c>
      <c r="AM169" s="509">
        <v>0</v>
      </c>
      <c r="AN169" s="509">
        <v>0</v>
      </c>
      <c r="AO169" s="509">
        <v>0</v>
      </c>
      <c r="AP169" s="509">
        <v>0</v>
      </c>
      <c r="AQ169" s="509">
        <v>0</v>
      </c>
      <c r="AR169" s="509">
        <v>0</v>
      </c>
      <c r="AS169" s="509">
        <v>0</v>
      </c>
      <c r="AT169" s="509">
        <v>0</v>
      </c>
      <c r="AU169" s="509">
        <v>0</v>
      </c>
      <c r="AV169" s="509">
        <v>0</v>
      </c>
      <c r="AW169" s="509">
        <v>0</v>
      </c>
      <c r="AX169" s="509">
        <v>0</v>
      </c>
      <c r="AY169" s="509">
        <v>0</v>
      </c>
      <c r="AZ169" s="509">
        <v>0</v>
      </c>
      <c r="BA169" s="509">
        <v>0</v>
      </c>
      <c r="BB169" s="509">
        <v>0</v>
      </c>
      <c r="BC169" s="509">
        <v>0</v>
      </c>
      <c r="BD169" s="509">
        <v>0</v>
      </c>
      <c r="BE169" s="509">
        <v>0</v>
      </c>
      <c r="BF169" s="509">
        <v>0</v>
      </c>
      <c r="BG169" s="509">
        <v>0</v>
      </c>
      <c r="BH169" s="509">
        <v>0</v>
      </c>
      <c r="BI169" s="509">
        <v>0</v>
      </c>
      <c r="BJ169" s="509">
        <v>0</v>
      </c>
      <c r="BK169" s="509">
        <v>0</v>
      </c>
      <c r="BL169" s="509">
        <v>0</v>
      </c>
      <c r="BM169" s="509">
        <v>0</v>
      </c>
      <c r="BN169" s="509">
        <v>0</v>
      </c>
      <c r="BO169" s="509">
        <v>0</v>
      </c>
      <c r="BP169" s="509">
        <v>0</v>
      </c>
      <c r="BQ169" s="509">
        <v>0</v>
      </c>
      <c r="BR169" s="509">
        <v>0</v>
      </c>
      <c r="BS169" s="509">
        <v>0</v>
      </c>
      <c r="BT169" s="509">
        <v>0</v>
      </c>
      <c r="BU169" s="509">
        <v>0</v>
      </c>
      <c r="BV169" s="509">
        <v>0</v>
      </c>
      <c r="BW169" s="509">
        <v>0</v>
      </c>
      <c r="BX169" s="509">
        <v>0</v>
      </c>
      <c r="BY169" s="509">
        <v>0</v>
      </c>
      <c r="BZ169" s="509">
        <v>0</v>
      </c>
      <c r="CA169" s="509">
        <v>0</v>
      </c>
      <c r="CB169" s="509">
        <v>0</v>
      </c>
      <c r="CC169" s="509">
        <v>0</v>
      </c>
      <c r="CD169" s="509">
        <v>0</v>
      </c>
      <c r="CE169" s="509">
        <v>0</v>
      </c>
      <c r="CF169" s="511">
        <v>0</v>
      </c>
    </row>
    <row r="170" spans="1:84">
      <c r="B170" s="63" t="s">
        <v>647</v>
      </c>
      <c r="D170" s="509">
        <v>0</v>
      </c>
      <c r="E170" s="509">
        <v>0</v>
      </c>
      <c r="F170" s="509">
        <v>0</v>
      </c>
      <c r="G170" s="509">
        <v>0</v>
      </c>
      <c r="H170" s="509">
        <v>0</v>
      </c>
      <c r="I170" s="509">
        <v>0</v>
      </c>
      <c r="J170" s="509">
        <v>0</v>
      </c>
      <c r="K170" s="509">
        <v>0</v>
      </c>
      <c r="L170" s="509">
        <v>0</v>
      </c>
      <c r="M170" s="509">
        <v>0</v>
      </c>
      <c r="N170" s="509">
        <v>0</v>
      </c>
      <c r="O170" s="509">
        <v>0</v>
      </c>
      <c r="P170" s="509">
        <v>0</v>
      </c>
      <c r="Q170" s="509">
        <v>0</v>
      </c>
      <c r="R170" s="509">
        <v>0</v>
      </c>
      <c r="S170" s="509">
        <v>0</v>
      </c>
      <c r="T170" s="509">
        <v>0</v>
      </c>
      <c r="U170" s="509">
        <v>0</v>
      </c>
      <c r="V170" s="509">
        <v>0</v>
      </c>
      <c r="W170" s="509">
        <v>0</v>
      </c>
      <c r="X170" s="509">
        <v>0</v>
      </c>
      <c r="Y170" s="509">
        <v>0</v>
      </c>
      <c r="Z170" s="509">
        <v>0</v>
      </c>
      <c r="AA170" s="509">
        <v>0</v>
      </c>
      <c r="AB170" s="509">
        <v>0</v>
      </c>
      <c r="AC170" s="509">
        <v>0</v>
      </c>
      <c r="AD170" s="509">
        <v>0</v>
      </c>
      <c r="AE170" s="509">
        <v>0</v>
      </c>
      <c r="AF170" s="509">
        <v>0</v>
      </c>
      <c r="AG170" s="509">
        <v>0</v>
      </c>
      <c r="AH170" s="509">
        <v>0</v>
      </c>
      <c r="AI170" s="509">
        <v>0</v>
      </c>
      <c r="AJ170" s="509">
        <v>0</v>
      </c>
      <c r="AK170" s="509">
        <v>0</v>
      </c>
      <c r="AL170" s="509">
        <v>0</v>
      </c>
      <c r="AM170" s="509">
        <v>0</v>
      </c>
      <c r="AN170" s="509">
        <v>0</v>
      </c>
      <c r="AO170" s="509">
        <v>0</v>
      </c>
      <c r="AP170" s="509">
        <v>0</v>
      </c>
      <c r="AQ170" s="509">
        <v>0</v>
      </c>
      <c r="AR170" s="509">
        <v>0</v>
      </c>
      <c r="AS170" s="509">
        <v>0</v>
      </c>
      <c r="AT170" s="509">
        <v>0</v>
      </c>
      <c r="AU170" s="509">
        <v>0</v>
      </c>
      <c r="AV170" s="509">
        <v>0</v>
      </c>
      <c r="AW170" s="509">
        <v>0</v>
      </c>
      <c r="AX170" s="509">
        <v>0</v>
      </c>
      <c r="AY170" s="509">
        <v>0</v>
      </c>
      <c r="AZ170" s="509">
        <v>0</v>
      </c>
      <c r="BA170" s="509">
        <v>0</v>
      </c>
      <c r="BB170" s="509">
        <v>0</v>
      </c>
      <c r="BC170" s="509">
        <v>0</v>
      </c>
      <c r="BD170" s="509">
        <v>9</v>
      </c>
      <c r="BE170" s="509">
        <v>9</v>
      </c>
      <c r="BF170" s="509">
        <v>9</v>
      </c>
      <c r="BG170" s="509">
        <v>10</v>
      </c>
      <c r="BH170" s="509">
        <v>10</v>
      </c>
      <c r="BI170" s="509">
        <v>10</v>
      </c>
      <c r="BJ170" s="509">
        <v>10</v>
      </c>
      <c r="BK170" s="509">
        <v>10</v>
      </c>
      <c r="BL170" s="509">
        <v>10</v>
      </c>
      <c r="BM170" s="509">
        <v>9</v>
      </c>
      <c r="BN170" s="509">
        <v>9</v>
      </c>
      <c r="BO170" s="509">
        <v>8</v>
      </c>
      <c r="BP170" s="509">
        <v>5</v>
      </c>
      <c r="BQ170" s="509">
        <v>2</v>
      </c>
      <c r="BR170" s="509">
        <v>1</v>
      </c>
      <c r="BS170" s="509">
        <v>0</v>
      </c>
      <c r="BT170" s="509">
        <v>0</v>
      </c>
      <c r="BU170" s="509">
        <v>0</v>
      </c>
      <c r="BV170" s="509">
        <v>0</v>
      </c>
      <c r="BW170" s="509">
        <v>0</v>
      </c>
      <c r="BX170" s="509">
        <v>0</v>
      </c>
      <c r="BY170" s="509">
        <v>0</v>
      </c>
      <c r="BZ170" s="509">
        <v>0</v>
      </c>
      <c r="CA170" s="509">
        <v>0</v>
      </c>
      <c r="CB170" s="509">
        <v>0</v>
      </c>
      <c r="CC170" s="509">
        <v>0</v>
      </c>
      <c r="CD170" s="509">
        <v>0</v>
      </c>
      <c r="CE170" s="509">
        <v>0</v>
      </c>
      <c r="CF170" s="511">
        <v>0</v>
      </c>
    </row>
    <row r="171" spans="1:84" ht="27" customHeight="1">
      <c r="A171" s="421"/>
      <c r="B171" s="63" t="s">
        <v>282</v>
      </c>
      <c r="D171" s="509">
        <v>0</v>
      </c>
      <c r="E171" s="509">
        <v>0</v>
      </c>
      <c r="F171" s="509">
        <v>0</v>
      </c>
      <c r="G171" s="509">
        <v>0</v>
      </c>
      <c r="H171" s="509">
        <v>0</v>
      </c>
      <c r="I171" s="509">
        <v>0</v>
      </c>
      <c r="J171" s="509">
        <v>0</v>
      </c>
      <c r="K171" s="509">
        <v>0</v>
      </c>
      <c r="L171" s="509">
        <v>0</v>
      </c>
      <c r="M171" s="509">
        <v>0</v>
      </c>
      <c r="N171" s="509">
        <v>0</v>
      </c>
      <c r="O171" s="509">
        <v>0</v>
      </c>
      <c r="P171" s="509">
        <v>0</v>
      </c>
      <c r="Q171" s="509">
        <v>0</v>
      </c>
      <c r="R171" s="509">
        <v>0</v>
      </c>
      <c r="S171" s="509">
        <v>0</v>
      </c>
      <c r="T171" s="509">
        <v>0</v>
      </c>
      <c r="U171" s="509">
        <v>0</v>
      </c>
      <c r="V171" s="509">
        <v>0</v>
      </c>
      <c r="W171" s="509">
        <v>0</v>
      </c>
      <c r="X171" s="509">
        <v>0</v>
      </c>
      <c r="Y171" s="509">
        <v>0</v>
      </c>
      <c r="Z171" s="509">
        <v>0</v>
      </c>
      <c r="AA171" s="509">
        <v>0</v>
      </c>
      <c r="AB171" s="509">
        <v>0</v>
      </c>
      <c r="AC171" s="509">
        <v>0</v>
      </c>
      <c r="AD171" s="509">
        <v>0</v>
      </c>
      <c r="AE171" s="509">
        <v>0</v>
      </c>
      <c r="AF171" s="509">
        <v>0</v>
      </c>
      <c r="AG171" s="509">
        <v>0</v>
      </c>
      <c r="AH171" s="509">
        <v>0</v>
      </c>
      <c r="AI171" s="509">
        <v>0</v>
      </c>
      <c r="AJ171" s="509">
        <v>0</v>
      </c>
      <c r="AK171" s="509">
        <v>0</v>
      </c>
      <c r="AL171" s="509">
        <v>0</v>
      </c>
      <c r="AM171" s="509">
        <v>0</v>
      </c>
      <c r="AN171" s="509">
        <v>0</v>
      </c>
      <c r="AO171" s="509">
        <v>0</v>
      </c>
      <c r="AP171" s="509">
        <v>0</v>
      </c>
      <c r="AQ171" s="509">
        <v>0</v>
      </c>
      <c r="AR171" s="509">
        <v>0</v>
      </c>
      <c r="AS171" s="509">
        <v>0</v>
      </c>
      <c r="AT171" s="509">
        <v>0</v>
      </c>
      <c r="AU171" s="509">
        <v>0</v>
      </c>
      <c r="AV171" s="509">
        <v>0</v>
      </c>
      <c r="AW171" s="509">
        <v>0</v>
      </c>
      <c r="AX171" s="509">
        <v>0</v>
      </c>
      <c r="AY171" s="509">
        <v>0</v>
      </c>
      <c r="AZ171" s="509">
        <v>0</v>
      </c>
      <c r="BA171" s="509">
        <v>0</v>
      </c>
      <c r="BB171" s="509">
        <v>0</v>
      </c>
      <c r="BC171" s="509">
        <v>0</v>
      </c>
      <c r="BD171" s="509">
        <v>0</v>
      </c>
      <c r="BE171" s="509">
        <v>0</v>
      </c>
      <c r="BF171" s="509">
        <v>0</v>
      </c>
      <c r="BG171" s="509">
        <v>0</v>
      </c>
      <c r="BH171" s="509">
        <v>0</v>
      </c>
      <c r="BI171" s="509">
        <v>0</v>
      </c>
      <c r="BJ171" s="509">
        <v>0</v>
      </c>
      <c r="BK171" s="509">
        <v>0</v>
      </c>
      <c r="BL171" s="509">
        <v>0</v>
      </c>
      <c r="BM171" s="509">
        <v>0</v>
      </c>
      <c r="BN171" s="509">
        <v>0</v>
      </c>
      <c r="BO171" s="509">
        <v>1</v>
      </c>
      <c r="BP171" s="509">
        <v>2</v>
      </c>
      <c r="BQ171" s="509">
        <v>5</v>
      </c>
      <c r="BR171" s="509">
        <v>5</v>
      </c>
      <c r="BS171" s="509">
        <v>8</v>
      </c>
      <c r="BT171" s="509">
        <v>9</v>
      </c>
      <c r="BU171" s="509">
        <v>9</v>
      </c>
      <c r="BV171" s="509">
        <v>8</v>
      </c>
      <c r="BW171" s="509">
        <v>8</v>
      </c>
      <c r="BX171" s="509">
        <v>8</v>
      </c>
      <c r="BY171" s="509">
        <v>8</v>
      </c>
      <c r="BZ171" s="509">
        <v>8</v>
      </c>
      <c r="CA171" s="509">
        <v>8</v>
      </c>
      <c r="CB171" s="509">
        <v>8</v>
      </c>
      <c r="CC171" s="509">
        <v>8</v>
      </c>
      <c r="CD171" s="509">
        <v>8</v>
      </c>
      <c r="CE171" s="509">
        <v>8</v>
      </c>
      <c r="CF171" s="511">
        <v>8</v>
      </c>
    </row>
    <row r="172" spans="1:84" ht="26.25" customHeight="1">
      <c r="A172" s="421"/>
      <c r="B172" s="63" t="s">
        <v>662</v>
      </c>
      <c r="C172" s="421"/>
      <c r="D172" s="509">
        <v>0</v>
      </c>
      <c r="E172" s="509">
        <v>0</v>
      </c>
      <c r="F172" s="509">
        <v>0</v>
      </c>
      <c r="G172" s="509">
        <v>0</v>
      </c>
      <c r="H172" s="509">
        <v>0</v>
      </c>
      <c r="I172" s="509">
        <v>0</v>
      </c>
      <c r="J172" s="509">
        <v>0</v>
      </c>
      <c r="K172" s="509">
        <v>0</v>
      </c>
      <c r="L172" s="509">
        <v>0</v>
      </c>
      <c r="M172" s="509">
        <v>0</v>
      </c>
      <c r="N172" s="509">
        <v>0</v>
      </c>
      <c r="O172" s="509">
        <v>0</v>
      </c>
      <c r="P172" s="509">
        <v>0</v>
      </c>
      <c r="Q172" s="509">
        <v>0</v>
      </c>
      <c r="R172" s="509">
        <v>0</v>
      </c>
      <c r="S172" s="509">
        <v>0</v>
      </c>
      <c r="T172" s="509">
        <v>0</v>
      </c>
      <c r="U172" s="509">
        <v>0</v>
      </c>
      <c r="V172" s="509">
        <v>0</v>
      </c>
      <c r="W172" s="509">
        <v>0</v>
      </c>
      <c r="X172" s="509">
        <v>0</v>
      </c>
      <c r="Y172" s="509">
        <v>0</v>
      </c>
      <c r="Z172" s="509">
        <v>0</v>
      </c>
      <c r="AA172" s="509">
        <v>0</v>
      </c>
      <c r="AB172" s="509">
        <v>0</v>
      </c>
      <c r="AC172" s="509">
        <v>0</v>
      </c>
      <c r="AD172" s="509">
        <v>0</v>
      </c>
      <c r="AE172" s="509">
        <v>0</v>
      </c>
      <c r="AF172" s="509">
        <v>0</v>
      </c>
      <c r="AG172" s="509">
        <v>0</v>
      </c>
      <c r="AH172" s="509">
        <v>0</v>
      </c>
      <c r="AI172" s="509">
        <v>0</v>
      </c>
      <c r="AJ172" s="509">
        <v>0</v>
      </c>
      <c r="AK172" s="509">
        <v>0</v>
      </c>
      <c r="AL172" s="509">
        <v>0</v>
      </c>
      <c r="AM172" s="509">
        <v>0</v>
      </c>
      <c r="AN172" s="509">
        <v>0</v>
      </c>
      <c r="AO172" s="509">
        <v>0</v>
      </c>
      <c r="AP172" s="509">
        <v>0</v>
      </c>
      <c r="AQ172" s="509">
        <v>0</v>
      </c>
      <c r="AR172" s="509">
        <v>0</v>
      </c>
      <c r="AS172" s="509">
        <v>0</v>
      </c>
      <c r="AT172" s="509">
        <v>0</v>
      </c>
      <c r="AU172" s="509">
        <v>0</v>
      </c>
      <c r="AV172" s="509">
        <v>0</v>
      </c>
      <c r="AW172" s="509">
        <v>0</v>
      </c>
      <c r="AX172" s="509">
        <v>0</v>
      </c>
      <c r="AY172" s="509">
        <v>0</v>
      </c>
      <c r="AZ172" s="509">
        <v>0</v>
      </c>
      <c r="BA172" s="509">
        <v>0</v>
      </c>
      <c r="BB172" s="509">
        <v>0</v>
      </c>
      <c r="BC172" s="509">
        <v>0</v>
      </c>
      <c r="BD172" s="509">
        <v>1</v>
      </c>
      <c r="BE172" s="509">
        <v>1</v>
      </c>
      <c r="BF172" s="509">
        <v>1</v>
      </c>
      <c r="BG172" s="509">
        <v>1</v>
      </c>
      <c r="BH172" s="509">
        <v>1</v>
      </c>
      <c r="BI172" s="509">
        <v>1</v>
      </c>
      <c r="BJ172" s="509">
        <v>1</v>
      </c>
      <c r="BK172" s="509">
        <v>1</v>
      </c>
      <c r="BL172" s="509">
        <v>1</v>
      </c>
      <c r="BM172" s="509">
        <v>1</v>
      </c>
      <c r="BN172" s="509">
        <v>0</v>
      </c>
      <c r="BO172" s="509">
        <v>0</v>
      </c>
      <c r="BP172" s="509">
        <v>0</v>
      </c>
      <c r="BQ172" s="509">
        <v>0</v>
      </c>
      <c r="BR172" s="509">
        <v>0</v>
      </c>
      <c r="BS172" s="509">
        <v>0</v>
      </c>
      <c r="BT172" s="509">
        <v>0</v>
      </c>
      <c r="BU172" s="509">
        <v>0</v>
      </c>
      <c r="BV172" s="509">
        <v>0</v>
      </c>
      <c r="BW172" s="509">
        <v>0</v>
      </c>
      <c r="BX172" s="509">
        <v>0</v>
      </c>
      <c r="BY172" s="509">
        <v>0</v>
      </c>
      <c r="BZ172" s="509">
        <v>0</v>
      </c>
      <c r="CA172" s="509">
        <v>0</v>
      </c>
      <c r="CB172" s="509">
        <v>0</v>
      </c>
      <c r="CC172" s="509">
        <v>0</v>
      </c>
      <c r="CD172" s="509">
        <v>0</v>
      </c>
      <c r="CE172" s="509">
        <v>0</v>
      </c>
      <c r="CF172" s="511">
        <v>0</v>
      </c>
    </row>
    <row r="173" spans="1:84" ht="15.75" customHeight="1">
      <c r="A173" s="558"/>
      <c r="B173" s="559"/>
      <c r="C173" s="559"/>
      <c r="D173" s="538"/>
      <c r="E173" s="538"/>
      <c r="F173" s="538"/>
      <c r="G173" s="538"/>
      <c r="H173" s="538"/>
      <c r="I173" s="538"/>
      <c r="J173" s="538"/>
      <c r="K173" s="538"/>
      <c r="L173" s="538"/>
      <c r="M173" s="538"/>
      <c r="N173" s="538"/>
      <c r="O173" s="538"/>
      <c r="P173" s="538"/>
      <c r="Q173" s="538"/>
      <c r="R173" s="538"/>
      <c r="S173" s="538"/>
      <c r="T173" s="538"/>
      <c r="U173" s="538"/>
      <c r="V173" s="538"/>
      <c r="W173" s="538"/>
      <c r="X173" s="538"/>
      <c r="Y173" s="538"/>
      <c r="Z173" s="538"/>
      <c r="AA173" s="538"/>
      <c r="AB173" s="538"/>
      <c r="AC173" s="538"/>
      <c r="AD173" s="538"/>
      <c r="AE173" s="538"/>
      <c r="AF173" s="538"/>
      <c r="AG173" s="538"/>
      <c r="AH173" s="538"/>
      <c r="AI173" s="538"/>
      <c r="AJ173" s="538"/>
      <c r="AK173" s="538"/>
      <c r="AL173" s="538"/>
      <c r="AM173" s="538"/>
      <c r="AN173" s="538"/>
      <c r="AO173" s="538"/>
      <c r="AP173" s="538"/>
      <c r="AQ173" s="538"/>
      <c r="AR173" s="538"/>
      <c r="AS173" s="538"/>
      <c r="AT173" s="538"/>
      <c r="AU173" s="538"/>
      <c r="AV173" s="538"/>
      <c r="AW173" s="538"/>
      <c r="AX173" s="538"/>
      <c r="AY173" s="538"/>
      <c r="AZ173" s="538"/>
      <c r="BA173" s="538"/>
      <c r="BB173" s="538"/>
      <c r="BC173" s="538"/>
      <c r="BD173" s="538"/>
      <c r="BE173" s="538"/>
      <c r="BF173" s="538"/>
      <c r="BG173" s="538"/>
      <c r="BH173" s="538"/>
      <c r="BI173" s="538"/>
      <c r="BJ173" s="538"/>
      <c r="BK173" s="538"/>
      <c r="BL173" s="538"/>
      <c r="BM173" s="538"/>
      <c r="BN173" s="538"/>
      <c r="BO173" s="538"/>
      <c r="BP173" s="538"/>
      <c r="BQ173" s="538"/>
      <c r="BR173" s="538"/>
      <c r="BS173" s="538"/>
      <c r="BT173" s="538"/>
      <c r="BU173" s="538"/>
      <c r="BV173" s="538"/>
      <c r="BW173" s="538"/>
      <c r="BX173" s="538"/>
      <c r="BY173" s="538"/>
      <c r="BZ173" s="538"/>
      <c r="CA173" s="538"/>
      <c r="CB173" s="538"/>
      <c r="CC173" s="538"/>
      <c r="CD173" s="538"/>
      <c r="CE173" s="538"/>
      <c r="CF173" s="539"/>
    </row>
    <row r="174" spans="1:84" ht="93.6" thickBot="1">
      <c r="A174" s="560"/>
      <c r="B174" s="560" t="s">
        <v>680</v>
      </c>
      <c r="C174" s="560"/>
      <c r="D174" s="561"/>
      <c r="E174" s="561"/>
      <c r="F174" s="561"/>
      <c r="G174" s="561"/>
      <c r="H174" s="561"/>
      <c r="I174" s="561"/>
      <c r="J174" s="561"/>
      <c r="K174" s="561"/>
      <c r="L174" s="561"/>
      <c r="M174" s="561"/>
      <c r="N174" s="561"/>
      <c r="O174" s="561"/>
      <c r="P174" s="561"/>
      <c r="Q174" s="561"/>
      <c r="R174" s="561"/>
      <c r="S174" s="561"/>
      <c r="T174" s="561"/>
      <c r="U174" s="561"/>
      <c r="V174" s="561"/>
      <c r="W174" s="561"/>
      <c r="X174" s="561"/>
      <c r="Y174" s="561"/>
      <c r="Z174" s="561"/>
      <c r="AA174" s="561"/>
      <c r="AB174" s="561"/>
      <c r="AC174" s="561"/>
      <c r="AD174" s="561"/>
      <c r="AE174" s="561"/>
      <c r="AF174" s="561"/>
      <c r="AG174" s="561"/>
      <c r="AH174" s="561"/>
      <c r="AI174" s="561"/>
      <c r="AJ174" s="561"/>
      <c r="AK174" s="561"/>
      <c r="AL174" s="561"/>
      <c r="AM174" s="561"/>
      <c r="AN174" s="561"/>
      <c r="AO174" s="561"/>
      <c r="AP174" s="561"/>
      <c r="AQ174" s="561"/>
      <c r="AR174" s="561"/>
      <c r="AS174" s="561"/>
      <c r="AT174" s="561"/>
      <c r="AU174" s="561"/>
      <c r="AV174" s="561"/>
      <c r="AW174" s="561"/>
      <c r="AX174" s="561"/>
      <c r="AY174" s="561"/>
      <c r="AZ174" s="561"/>
      <c r="BA174" s="561"/>
      <c r="BB174" s="561"/>
      <c r="BC174" s="561"/>
      <c r="BD174" s="561"/>
      <c r="BE174" s="561"/>
      <c r="BF174" s="561"/>
      <c r="BG174" s="561"/>
      <c r="BH174" s="561"/>
      <c r="BI174" s="561"/>
      <c r="BJ174" s="561"/>
      <c r="BK174" s="561"/>
      <c r="BL174" s="561"/>
      <c r="BM174" s="561"/>
      <c r="BN174" s="561"/>
      <c r="BO174" s="561"/>
      <c r="BP174" s="561"/>
      <c r="BQ174" s="561"/>
      <c r="BR174" s="561"/>
      <c r="BS174" s="561"/>
      <c r="BT174" s="561"/>
      <c r="BU174" s="561"/>
      <c r="BV174" s="561"/>
      <c r="BW174" s="561"/>
      <c r="BX174" s="479"/>
      <c r="BY174" s="479"/>
      <c r="BZ174" s="479"/>
      <c r="CA174" s="479"/>
      <c r="CB174" s="479"/>
      <c r="CC174" s="479"/>
      <c r="CD174" s="479"/>
      <c r="CE174" s="479"/>
      <c r="CF174" s="562"/>
    </row>
    <row r="182" ht="32.25" customHeight="1"/>
    <row r="189" ht="48" customHeight="1"/>
    <row r="190" ht="98.25" customHeight="1"/>
  </sheetData>
  <hyperlinks>
    <hyperlink ref="A1" display="Contents page" xr:uid="{3104F11B-EBCE-44F7-AD52-1E10E8A02FE5}"/>
    <hyperlink ref="B1" display="Information relating to this table can be found in the 'Notes' tab" xr:uid="{B8B19A7D-0691-459F-BAD3-EE915749E047}"/>
  </hyperlinks>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80124-F7DA-4A88-84AF-3821048A655A}">
  <dimension ref="A1:CF41"/>
  <sheetViews>
    <sheetView zoomScale="70" zoomScaleNormal="70" workbookViewId="0">
      <pane xSplit="2" topLeftCell="BX1" activePane="topRight" state="frozen"/>
      <selection pane="topRight"/>
    </sheetView>
  </sheetViews>
  <sheetFormatPr defaultColWidth="9" defaultRowHeight="15.6"/>
  <cols>
    <col min="1" max="1" width="23" style="418" bestFit="1" customWidth="1"/>
    <col min="2" max="2" width="75.85546875" style="418" customWidth="1"/>
    <col min="3" max="3" width="25.85546875" style="418" customWidth="1"/>
    <col min="4" max="75" width="12.85546875" style="220" customWidth="1"/>
    <col min="76" max="84" width="12.85546875" style="421" customWidth="1"/>
    <col min="85" max="16384" width="9" style="421"/>
  </cols>
  <sheetData>
    <row r="1" spans="1:84" s="419" customFormat="1" ht="25.5" customHeight="1" thickBot="1">
      <c r="A1" s="34" t="s">
        <v>47</v>
      </c>
      <c r="B1" s="116" t="s">
        <v>126</v>
      </c>
      <c r="C1" s="117"/>
      <c r="D1" s="417"/>
      <c r="E1" s="417"/>
      <c r="F1" s="417"/>
      <c r="G1" s="417"/>
      <c r="H1" s="417"/>
      <c r="I1" s="417"/>
      <c r="J1" s="417"/>
      <c r="K1" s="417"/>
      <c r="L1" s="417"/>
      <c r="M1" s="417"/>
      <c r="N1" s="417"/>
      <c r="O1" s="417"/>
      <c r="P1" s="417"/>
      <c r="Q1" s="417"/>
      <c r="R1" s="417"/>
      <c r="S1" s="417"/>
      <c r="T1" s="417"/>
      <c r="U1" s="417"/>
      <c r="V1" s="417"/>
      <c r="W1" s="417"/>
      <c r="X1" s="417"/>
      <c r="Y1" s="417"/>
      <c r="Z1" s="417"/>
      <c r="AA1" s="417"/>
      <c r="AB1" s="417"/>
      <c r="AC1" s="417"/>
      <c r="AD1" s="417"/>
      <c r="AE1" s="417"/>
      <c r="AF1" s="417"/>
      <c r="AG1" s="417"/>
      <c r="AH1" s="417"/>
      <c r="AI1" s="417"/>
      <c r="AJ1" s="417"/>
      <c r="AK1" s="417"/>
      <c r="AL1" s="417"/>
      <c r="AM1" s="417"/>
      <c r="AN1" s="417"/>
      <c r="AO1" s="417"/>
      <c r="AP1" s="417"/>
      <c r="AQ1" s="417"/>
      <c r="AR1" s="417"/>
      <c r="AS1" s="417"/>
      <c r="AT1" s="417"/>
      <c r="AU1" s="417"/>
      <c r="AV1" s="417"/>
      <c r="AW1" s="417"/>
      <c r="AX1" s="417"/>
      <c r="AY1" s="417"/>
      <c r="AZ1" s="417"/>
      <c r="BA1" s="417"/>
      <c r="BB1" s="417"/>
      <c r="BC1" s="417"/>
      <c r="BD1" s="417"/>
      <c r="BE1" s="417"/>
      <c r="BF1" s="417"/>
      <c r="BG1" s="417"/>
      <c r="BH1" s="417"/>
      <c r="BI1" s="417"/>
      <c r="BJ1" s="417"/>
      <c r="BK1" s="417"/>
      <c r="BL1" s="417"/>
      <c r="BM1" s="417"/>
      <c r="BN1" s="417"/>
      <c r="BO1" s="417"/>
      <c r="BP1" s="417"/>
      <c r="BQ1" s="417"/>
      <c r="BR1" s="417"/>
      <c r="BS1" s="417"/>
      <c r="BT1" s="417"/>
      <c r="BU1" s="417"/>
      <c r="BV1" s="482"/>
      <c r="BW1" s="482"/>
    </row>
    <row r="2" spans="1:84" ht="15.75" customHeight="1">
      <c r="A2" s="37" t="s">
        <v>48</v>
      </c>
      <c r="B2" s="38" t="s">
        <v>681</v>
      </c>
      <c r="C2" s="503"/>
      <c r="D2" s="41" t="s">
        <v>190</v>
      </c>
      <c r="E2" s="41" t="s">
        <v>191</v>
      </c>
      <c r="F2" s="41" t="s">
        <v>192</v>
      </c>
      <c r="G2" s="41" t="s">
        <v>193</v>
      </c>
      <c r="H2" s="41" t="s">
        <v>194</v>
      </c>
      <c r="I2" s="41" t="s">
        <v>195</v>
      </c>
      <c r="J2" s="41" t="s">
        <v>196</v>
      </c>
      <c r="K2" s="41" t="s">
        <v>197</v>
      </c>
      <c r="L2" s="41" t="s">
        <v>198</v>
      </c>
      <c r="M2" s="41" t="s">
        <v>199</v>
      </c>
      <c r="N2" s="41" t="s">
        <v>200</v>
      </c>
      <c r="O2" s="41" t="s">
        <v>201</v>
      </c>
      <c r="P2" s="41" t="s">
        <v>202</v>
      </c>
      <c r="Q2" s="41" t="s">
        <v>203</v>
      </c>
      <c r="R2" s="41" t="s">
        <v>204</v>
      </c>
      <c r="S2" s="41" t="s">
        <v>205</v>
      </c>
      <c r="T2" s="41" t="s">
        <v>206</v>
      </c>
      <c r="U2" s="41" t="s">
        <v>207</v>
      </c>
      <c r="V2" s="41" t="s">
        <v>208</v>
      </c>
      <c r="W2" s="41" t="s">
        <v>209</v>
      </c>
      <c r="X2" s="41" t="s">
        <v>210</v>
      </c>
      <c r="Y2" s="41" t="s">
        <v>211</v>
      </c>
      <c r="Z2" s="41" t="s">
        <v>212</v>
      </c>
      <c r="AA2" s="41" t="s">
        <v>213</v>
      </c>
      <c r="AB2" s="41" t="s">
        <v>214</v>
      </c>
      <c r="AC2" s="41" t="s">
        <v>215</v>
      </c>
      <c r="AD2" s="41" t="s">
        <v>216</v>
      </c>
      <c r="AE2" s="41" t="s">
        <v>217</v>
      </c>
      <c r="AF2" s="41" t="s">
        <v>218</v>
      </c>
      <c r="AG2" s="41" t="s">
        <v>219</v>
      </c>
      <c r="AH2" s="41" t="s">
        <v>220</v>
      </c>
      <c r="AI2" s="41" t="s">
        <v>221</v>
      </c>
      <c r="AJ2" s="41" t="s">
        <v>222</v>
      </c>
      <c r="AK2" s="41" t="s">
        <v>223</v>
      </c>
      <c r="AL2" s="41" t="s">
        <v>224</v>
      </c>
      <c r="AM2" s="41" t="s">
        <v>225</v>
      </c>
      <c r="AN2" s="41" t="s">
        <v>226</v>
      </c>
      <c r="AO2" s="41" t="s">
        <v>227</v>
      </c>
      <c r="AP2" s="41" t="s">
        <v>228</v>
      </c>
      <c r="AQ2" s="41" t="s">
        <v>229</v>
      </c>
      <c r="AR2" s="41" t="s">
        <v>230</v>
      </c>
      <c r="AS2" s="41" t="s">
        <v>231</v>
      </c>
      <c r="AT2" s="41" t="s">
        <v>232</v>
      </c>
      <c r="AU2" s="41" t="s">
        <v>233</v>
      </c>
      <c r="AV2" s="41" t="s">
        <v>234</v>
      </c>
      <c r="AW2" s="41" t="s">
        <v>235</v>
      </c>
      <c r="AX2" s="41" t="s">
        <v>236</v>
      </c>
      <c r="AY2" s="41" t="s">
        <v>128</v>
      </c>
      <c r="AZ2" s="41" t="s">
        <v>129</v>
      </c>
      <c r="BA2" s="41" t="s">
        <v>130</v>
      </c>
      <c r="BB2" s="41" t="s">
        <v>131</v>
      </c>
      <c r="BC2" s="41" t="s">
        <v>132</v>
      </c>
      <c r="BD2" s="41" t="s">
        <v>133</v>
      </c>
      <c r="BE2" s="41" t="s">
        <v>134</v>
      </c>
      <c r="BF2" s="41" t="s">
        <v>135</v>
      </c>
      <c r="BG2" s="41" t="s">
        <v>136</v>
      </c>
      <c r="BH2" s="41" t="s">
        <v>137</v>
      </c>
      <c r="BI2" s="41" t="s">
        <v>138</v>
      </c>
      <c r="BJ2" s="41" t="s">
        <v>139</v>
      </c>
      <c r="BK2" s="41" t="s">
        <v>140</v>
      </c>
      <c r="BL2" s="41" t="s">
        <v>141</v>
      </c>
      <c r="BM2" s="41" t="s">
        <v>142</v>
      </c>
      <c r="BN2" s="41" t="s">
        <v>143</v>
      </c>
      <c r="BO2" s="41" t="s">
        <v>144</v>
      </c>
      <c r="BP2" s="41" t="s">
        <v>145</v>
      </c>
      <c r="BQ2" s="41" t="s">
        <v>146</v>
      </c>
      <c r="BR2" s="41" t="s">
        <v>147</v>
      </c>
      <c r="BS2" s="41" t="s">
        <v>148</v>
      </c>
      <c r="BT2" s="41" t="s">
        <v>149</v>
      </c>
      <c r="BU2" s="41" t="s">
        <v>150</v>
      </c>
      <c r="BV2" s="41" t="s">
        <v>151</v>
      </c>
      <c r="BW2" s="41" t="s">
        <v>152</v>
      </c>
      <c r="BX2" s="41" t="s">
        <v>153</v>
      </c>
      <c r="BY2" s="41" t="s">
        <v>154</v>
      </c>
      <c r="BZ2" s="41" t="s">
        <v>155</v>
      </c>
      <c r="CA2" s="41" t="s">
        <v>156</v>
      </c>
      <c r="CB2" s="41" t="s">
        <v>157</v>
      </c>
      <c r="CC2" s="41" t="s">
        <v>158</v>
      </c>
      <c r="CD2" s="41" t="s">
        <v>159</v>
      </c>
      <c r="CE2" s="41" t="s">
        <v>160</v>
      </c>
      <c r="CF2" s="42" t="s">
        <v>161</v>
      </c>
    </row>
    <row r="3" spans="1:84">
      <c r="A3" s="119">
        <v>2023</v>
      </c>
      <c r="B3" s="422" t="s">
        <v>264</v>
      </c>
      <c r="C3" s="469"/>
      <c r="D3" s="332" t="s">
        <v>163</v>
      </c>
      <c r="E3" s="332" t="s">
        <v>163</v>
      </c>
      <c r="F3" s="332" t="s">
        <v>163</v>
      </c>
      <c r="G3" s="332" t="s">
        <v>163</v>
      </c>
      <c r="H3" s="332" t="s">
        <v>163</v>
      </c>
      <c r="I3" s="332" t="s">
        <v>163</v>
      </c>
      <c r="J3" s="332" t="s">
        <v>163</v>
      </c>
      <c r="K3" s="332" t="s">
        <v>163</v>
      </c>
      <c r="L3" s="332" t="s">
        <v>163</v>
      </c>
      <c r="M3" s="332" t="s">
        <v>163</v>
      </c>
      <c r="N3" s="332" t="s">
        <v>163</v>
      </c>
      <c r="O3" s="332" t="s">
        <v>163</v>
      </c>
      <c r="P3" s="332" t="s">
        <v>163</v>
      </c>
      <c r="Q3" s="332" t="s">
        <v>163</v>
      </c>
      <c r="R3" s="332" t="s">
        <v>163</v>
      </c>
      <c r="S3" s="332" t="s">
        <v>163</v>
      </c>
      <c r="T3" s="332" t="s">
        <v>163</v>
      </c>
      <c r="U3" s="332" t="s">
        <v>163</v>
      </c>
      <c r="V3" s="332" t="s">
        <v>163</v>
      </c>
      <c r="W3" s="332" t="s">
        <v>163</v>
      </c>
      <c r="X3" s="332" t="s">
        <v>163</v>
      </c>
      <c r="Y3" s="332" t="s">
        <v>163</v>
      </c>
      <c r="Z3" s="332" t="s">
        <v>163</v>
      </c>
      <c r="AA3" s="332" t="s">
        <v>163</v>
      </c>
      <c r="AB3" s="332" t="s">
        <v>163</v>
      </c>
      <c r="AC3" s="332" t="s">
        <v>163</v>
      </c>
      <c r="AD3" s="332" t="s">
        <v>163</v>
      </c>
      <c r="AE3" s="332" t="s">
        <v>163</v>
      </c>
      <c r="AF3" s="332" t="s">
        <v>163</v>
      </c>
      <c r="AG3" s="332" t="s">
        <v>163</v>
      </c>
      <c r="AH3" s="332" t="s">
        <v>163</v>
      </c>
      <c r="AI3" s="332" t="s">
        <v>163</v>
      </c>
      <c r="AJ3" s="332" t="s">
        <v>163</v>
      </c>
      <c r="AK3" s="332" t="s">
        <v>163</v>
      </c>
      <c r="AL3" s="332" t="s">
        <v>163</v>
      </c>
      <c r="AM3" s="332" t="s">
        <v>163</v>
      </c>
      <c r="AN3" s="332" t="s">
        <v>163</v>
      </c>
      <c r="AO3" s="332" t="s">
        <v>163</v>
      </c>
      <c r="AP3" s="332" t="s">
        <v>163</v>
      </c>
      <c r="AQ3" s="332" t="s">
        <v>163</v>
      </c>
      <c r="AR3" s="332" t="s">
        <v>163</v>
      </c>
      <c r="AS3" s="332" t="s">
        <v>163</v>
      </c>
      <c r="AT3" s="332" t="s">
        <v>163</v>
      </c>
      <c r="AU3" s="332" t="s">
        <v>163</v>
      </c>
      <c r="AV3" s="332" t="s">
        <v>163</v>
      </c>
      <c r="AW3" s="332" t="s">
        <v>163</v>
      </c>
      <c r="AX3" s="332" t="s">
        <v>163</v>
      </c>
      <c r="AY3" s="332" t="s">
        <v>163</v>
      </c>
      <c r="AZ3" s="332" t="s">
        <v>163</v>
      </c>
      <c r="BA3" s="332" t="s">
        <v>163</v>
      </c>
      <c r="BB3" s="332" t="s">
        <v>163</v>
      </c>
      <c r="BC3" s="332" t="s">
        <v>163</v>
      </c>
      <c r="BD3" s="332" t="s">
        <v>163</v>
      </c>
      <c r="BE3" s="332" t="s">
        <v>163</v>
      </c>
      <c r="BF3" s="332" t="s">
        <v>163</v>
      </c>
      <c r="BG3" s="332" t="s">
        <v>163</v>
      </c>
      <c r="BH3" s="332" t="s">
        <v>163</v>
      </c>
      <c r="BI3" s="332" t="s">
        <v>163</v>
      </c>
      <c r="BJ3" s="332" t="s">
        <v>163</v>
      </c>
      <c r="BK3" s="332" t="s">
        <v>163</v>
      </c>
      <c r="BL3" s="332" t="s">
        <v>163</v>
      </c>
      <c r="BM3" s="332" t="s">
        <v>163</v>
      </c>
      <c r="BN3" s="332" t="s">
        <v>163</v>
      </c>
      <c r="BO3" s="332" t="s">
        <v>163</v>
      </c>
      <c r="BP3" s="332" t="s">
        <v>163</v>
      </c>
      <c r="BQ3" s="332" t="s">
        <v>163</v>
      </c>
      <c r="BR3" s="332" t="s">
        <v>163</v>
      </c>
      <c r="BS3" s="332" t="s">
        <v>163</v>
      </c>
      <c r="BT3" s="332" t="s">
        <v>163</v>
      </c>
      <c r="BU3" s="332" t="s">
        <v>163</v>
      </c>
      <c r="BV3" s="332" t="s">
        <v>163</v>
      </c>
      <c r="BW3" s="332" t="s">
        <v>163</v>
      </c>
      <c r="BX3" s="332" t="s">
        <v>163</v>
      </c>
      <c r="BY3" s="332" t="s">
        <v>163</v>
      </c>
      <c r="BZ3" s="332" t="s">
        <v>163</v>
      </c>
      <c r="CA3" s="332" t="s">
        <v>164</v>
      </c>
      <c r="CB3" s="332" t="s">
        <v>164</v>
      </c>
      <c r="CC3" s="332" t="s">
        <v>164</v>
      </c>
      <c r="CD3" s="332" t="s">
        <v>164</v>
      </c>
      <c r="CE3" s="332" t="s">
        <v>164</v>
      </c>
      <c r="CF3" s="333" t="s">
        <v>164</v>
      </c>
    </row>
    <row r="4" spans="1:84" s="245" customFormat="1" ht="26.25" customHeight="1">
      <c r="A4" s="112"/>
      <c r="B4" s="109" t="s">
        <v>176</v>
      </c>
      <c r="C4" s="564"/>
      <c r="D4" s="459">
        <f t="shared" ref="D4:Y4" si="0">SUM(D6,D10,D13)</f>
        <v>0</v>
      </c>
      <c r="E4" s="459">
        <f t="shared" si="0"/>
        <v>0</v>
      </c>
      <c r="F4" s="459">
        <f t="shared" si="0"/>
        <v>0</v>
      </c>
      <c r="G4" s="459">
        <f t="shared" si="0"/>
        <v>0</v>
      </c>
      <c r="H4" s="459">
        <f t="shared" si="0"/>
        <v>0</v>
      </c>
      <c r="I4" s="459">
        <f t="shared" si="0"/>
        <v>0</v>
      </c>
      <c r="J4" s="459">
        <f t="shared" si="0"/>
        <v>0</v>
      </c>
      <c r="K4" s="459">
        <f t="shared" si="0"/>
        <v>0</v>
      </c>
      <c r="L4" s="459">
        <f t="shared" si="0"/>
        <v>0</v>
      </c>
      <c r="M4" s="459">
        <f t="shared" si="0"/>
        <v>0</v>
      </c>
      <c r="N4" s="459">
        <f t="shared" si="0"/>
        <v>0</v>
      </c>
      <c r="O4" s="459">
        <f t="shared" si="0"/>
        <v>0</v>
      </c>
      <c r="P4" s="459">
        <f t="shared" si="0"/>
        <v>0</v>
      </c>
      <c r="Q4" s="459">
        <f t="shared" si="0"/>
        <v>0</v>
      </c>
      <c r="R4" s="459">
        <f t="shared" si="0"/>
        <v>0</v>
      </c>
      <c r="S4" s="459">
        <f t="shared" si="0"/>
        <v>0</v>
      </c>
      <c r="T4" s="459">
        <f t="shared" si="0"/>
        <v>0</v>
      </c>
      <c r="U4" s="459">
        <f t="shared" si="0"/>
        <v>0</v>
      </c>
      <c r="V4" s="459">
        <f t="shared" si="0"/>
        <v>0</v>
      </c>
      <c r="W4" s="459">
        <f t="shared" si="0"/>
        <v>0</v>
      </c>
      <c r="X4" s="459">
        <f t="shared" si="0"/>
        <v>0</v>
      </c>
      <c r="Y4" s="459">
        <f t="shared" si="0"/>
        <v>0</v>
      </c>
      <c r="Z4" s="459">
        <f t="shared" ref="Z4:BK4" si="1">SUM(Z6,Z10,Z13,Z16,Z18)</f>
        <v>76.699999999999989</v>
      </c>
      <c r="AA4" s="459">
        <f t="shared" si="1"/>
        <v>83.800000000000011</v>
      </c>
      <c r="AB4" s="459">
        <f t="shared" si="1"/>
        <v>92.7</v>
      </c>
      <c r="AC4" s="459">
        <f t="shared" si="1"/>
        <v>103.7</v>
      </c>
      <c r="AD4" s="459">
        <f t="shared" si="1"/>
        <v>130.80000000000001</v>
      </c>
      <c r="AE4" s="459">
        <f t="shared" si="1"/>
        <v>171.1</v>
      </c>
      <c r="AF4" s="459">
        <f t="shared" si="1"/>
        <v>196.7</v>
      </c>
      <c r="AG4" s="459">
        <f t="shared" si="1"/>
        <v>224.6</v>
      </c>
      <c r="AH4" s="459">
        <f t="shared" si="1"/>
        <v>253</v>
      </c>
      <c r="AI4" s="459">
        <f t="shared" si="1"/>
        <v>285</v>
      </c>
      <c r="AJ4" s="459">
        <f t="shared" si="1"/>
        <v>329</v>
      </c>
      <c r="AK4" s="459">
        <f t="shared" si="1"/>
        <v>367</v>
      </c>
      <c r="AL4" s="459">
        <f t="shared" si="1"/>
        <v>399</v>
      </c>
      <c r="AM4" s="459">
        <f t="shared" si="1"/>
        <v>428</v>
      </c>
      <c r="AN4" s="459">
        <f t="shared" si="1"/>
        <v>441</v>
      </c>
      <c r="AO4" s="459">
        <f t="shared" si="1"/>
        <v>470</v>
      </c>
      <c r="AP4" s="459">
        <f t="shared" si="1"/>
        <v>505</v>
      </c>
      <c r="AQ4" s="459">
        <f t="shared" si="1"/>
        <v>514.10200000000009</v>
      </c>
      <c r="AR4" s="459">
        <f t="shared" si="1"/>
        <v>513.58300000000008</v>
      </c>
      <c r="AS4" s="459">
        <f t="shared" si="1"/>
        <v>533.13800000000003</v>
      </c>
      <c r="AT4" s="459">
        <f t="shared" si="1"/>
        <v>584.37099999999998</v>
      </c>
      <c r="AU4" s="459">
        <f t="shared" si="1"/>
        <v>654.65499413448993</v>
      </c>
      <c r="AV4" s="459">
        <f t="shared" si="1"/>
        <v>667.50399999999991</v>
      </c>
      <c r="AW4" s="459">
        <f t="shared" si="1"/>
        <v>686.28399999999988</v>
      </c>
      <c r="AX4" s="459">
        <f t="shared" si="1"/>
        <v>710.02199999999993</v>
      </c>
      <c r="AY4" s="459">
        <f t="shared" si="1"/>
        <v>734.97559504132221</v>
      </c>
      <c r="AZ4" s="459">
        <f t="shared" si="1"/>
        <v>748.39700000000005</v>
      </c>
      <c r="BA4" s="459">
        <f t="shared" si="1"/>
        <v>751.94600000000003</v>
      </c>
      <c r="BB4" s="459">
        <f t="shared" si="1"/>
        <v>769.20972503840244</v>
      </c>
      <c r="BC4" s="459">
        <f t="shared" si="1"/>
        <v>763.73799999999994</v>
      </c>
      <c r="BD4" s="459">
        <f t="shared" si="1"/>
        <v>770.87267336961202</v>
      </c>
      <c r="BE4" s="459">
        <f t="shared" si="1"/>
        <v>792.85709700000007</v>
      </c>
      <c r="BF4" s="459">
        <f t="shared" si="1"/>
        <v>802.21727761258762</v>
      </c>
      <c r="BG4" s="459">
        <f t="shared" si="1"/>
        <v>802.82745841250244</v>
      </c>
      <c r="BH4" s="459">
        <f t="shared" si="1"/>
        <v>815.19508900000005</v>
      </c>
      <c r="BI4" s="459">
        <f t="shared" si="1"/>
        <v>834.12734177900018</v>
      </c>
      <c r="BJ4" s="459">
        <f t="shared" si="1"/>
        <v>823.13039853999976</v>
      </c>
      <c r="BK4" s="459">
        <f t="shared" si="1"/>
        <v>822.24543098380013</v>
      </c>
      <c r="BL4" s="459">
        <f>SUM(BL6,BL10,BL13,BL15,BL18)</f>
        <v>853.28739183000016</v>
      </c>
      <c r="BM4" s="459">
        <f t="shared" ref="BM4:CF4" si="2">SUM(BM6,BM10,BM13,BM15,BM18)</f>
        <v>886.07535800000016</v>
      </c>
      <c r="BN4" s="459">
        <f t="shared" si="2"/>
        <v>935.91351682000004</v>
      </c>
      <c r="BO4" s="459">
        <f t="shared" si="2"/>
        <v>934.84436764999998</v>
      </c>
      <c r="BP4" s="459">
        <f t="shared" si="2"/>
        <v>956.67538677023606</v>
      </c>
      <c r="BQ4" s="459">
        <f t="shared" si="2"/>
        <v>955.36992824000004</v>
      </c>
      <c r="BR4" s="459">
        <f t="shared" si="2"/>
        <v>990.27274720504909</v>
      </c>
      <c r="BS4" s="459">
        <f t="shared" si="2"/>
        <v>981.8956384411166</v>
      </c>
      <c r="BT4" s="459">
        <f t="shared" si="2"/>
        <v>944.54616344999977</v>
      </c>
      <c r="BU4" s="459">
        <f t="shared" si="2"/>
        <v>930.13222866000035</v>
      </c>
      <c r="BV4" s="459">
        <f t="shared" si="2"/>
        <v>923.82389724765915</v>
      </c>
      <c r="BW4" s="459">
        <f t="shared" si="2"/>
        <v>916.44847311872832</v>
      </c>
      <c r="BX4" s="459">
        <f t="shared" si="2"/>
        <v>799.38623526999947</v>
      </c>
      <c r="BY4" s="459">
        <f t="shared" si="2"/>
        <v>783.30235273000039</v>
      </c>
      <c r="BZ4" s="459">
        <f t="shared" si="2"/>
        <v>773.27378092999948</v>
      </c>
      <c r="CA4" s="459">
        <f t="shared" si="2"/>
        <v>805.68584810333039</v>
      </c>
      <c r="CB4" s="459">
        <f t="shared" si="2"/>
        <v>831.7116044654947</v>
      </c>
      <c r="CC4" s="459">
        <f t="shared" si="2"/>
        <v>823.9298926837979</v>
      </c>
      <c r="CD4" s="459">
        <f t="shared" si="2"/>
        <v>803.79713442700734</v>
      </c>
      <c r="CE4" s="459">
        <f t="shared" si="2"/>
        <v>784.72965634319712</v>
      </c>
      <c r="CF4" s="426">
        <f t="shared" si="2"/>
        <v>763.03561549522408</v>
      </c>
    </row>
    <row r="5" spans="1:84" s="245" customFormat="1" ht="26.25" customHeight="1">
      <c r="A5" s="112"/>
      <c r="B5" s="233" t="s">
        <v>682</v>
      </c>
      <c r="C5" s="564"/>
      <c r="D5" s="459"/>
      <c r="E5" s="459"/>
      <c r="F5" s="459"/>
      <c r="G5" s="459"/>
      <c r="H5" s="459"/>
      <c r="I5" s="459"/>
      <c r="J5" s="459"/>
      <c r="K5" s="459"/>
      <c r="L5" s="459"/>
      <c r="M5" s="459"/>
      <c r="N5" s="459"/>
      <c r="O5" s="459"/>
      <c r="P5" s="459"/>
      <c r="Q5" s="459"/>
      <c r="R5" s="459"/>
      <c r="S5" s="459"/>
      <c r="T5" s="459"/>
      <c r="U5" s="459"/>
      <c r="V5" s="459"/>
      <c r="W5" s="459"/>
      <c r="X5" s="459"/>
      <c r="Y5" s="459"/>
      <c r="Z5" s="459">
        <f t="shared" ref="Z5:CF5" si="3">Z6+Z10+Z13</f>
        <v>76.699999999999989</v>
      </c>
      <c r="AA5" s="459">
        <f t="shared" si="3"/>
        <v>83.800000000000011</v>
      </c>
      <c r="AB5" s="459">
        <f t="shared" si="3"/>
        <v>92.7</v>
      </c>
      <c r="AC5" s="459">
        <f t="shared" si="3"/>
        <v>103.7</v>
      </c>
      <c r="AD5" s="459">
        <f t="shared" si="3"/>
        <v>130.80000000000001</v>
      </c>
      <c r="AE5" s="459">
        <f t="shared" si="3"/>
        <v>171.1</v>
      </c>
      <c r="AF5" s="459">
        <f t="shared" si="3"/>
        <v>196.7</v>
      </c>
      <c r="AG5" s="459">
        <f t="shared" si="3"/>
        <v>224.6</v>
      </c>
      <c r="AH5" s="459">
        <f t="shared" si="3"/>
        <v>253</v>
      </c>
      <c r="AI5" s="459">
        <f t="shared" si="3"/>
        <v>285</v>
      </c>
      <c r="AJ5" s="459">
        <f t="shared" si="3"/>
        <v>329</v>
      </c>
      <c r="AK5" s="459">
        <f t="shared" si="3"/>
        <v>367</v>
      </c>
      <c r="AL5" s="459">
        <f t="shared" si="3"/>
        <v>399</v>
      </c>
      <c r="AM5" s="459">
        <f t="shared" si="3"/>
        <v>428</v>
      </c>
      <c r="AN5" s="459">
        <f t="shared" si="3"/>
        <v>441</v>
      </c>
      <c r="AO5" s="459">
        <f t="shared" si="3"/>
        <v>470</v>
      </c>
      <c r="AP5" s="459">
        <f t="shared" si="3"/>
        <v>505</v>
      </c>
      <c r="AQ5" s="459">
        <f t="shared" si="3"/>
        <v>514.10200000000009</v>
      </c>
      <c r="AR5" s="459">
        <f t="shared" si="3"/>
        <v>513.58300000000008</v>
      </c>
      <c r="AS5" s="459">
        <f t="shared" si="3"/>
        <v>533.13800000000003</v>
      </c>
      <c r="AT5" s="459">
        <f t="shared" si="3"/>
        <v>584.37099999999998</v>
      </c>
      <c r="AU5" s="459">
        <f t="shared" si="3"/>
        <v>654.65499413448993</v>
      </c>
      <c r="AV5" s="459">
        <f t="shared" si="3"/>
        <v>667.50399999999991</v>
      </c>
      <c r="AW5" s="459">
        <f t="shared" si="3"/>
        <v>686.28399999999988</v>
      </c>
      <c r="AX5" s="459">
        <f t="shared" si="3"/>
        <v>706.56499999999994</v>
      </c>
      <c r="AY5" s="459">
        <f t="shared" si="3"/>
        <v>730.84699999999987</v>
      </c>
      <c r="AZ5" s="459">
        <f t="shared" si="3"/>
        <v>742.93900000000008</v>
      </c>
      <c r="BA5" s="459">
        <f t="shared" si="3"/>
        <v>746.97900000000004</v>
      </c>
      <c r="BB5" s="459">
        <f t="shared" si="3"/>
        <v>760.91300000000001</v>
      </c>
      <c r="BC5" s="459">
        <f t="shared" si="3"/>
        <v>753.17499999999995</v>
      </c>
      <c r="BD5" s="459">
        <f t="shared" si="3"/>
        <v>759</v>
      </c>
      <c r="BE5" s="459">
        <f t="shared" si="3"/>
        <v>778.45800000000008</v>
      </c>
      <c r="BF5" s="459">
        <f t="shared" si="3"/>
        <v>782.50758261258761</v>
      </c>
      <c r="BG5" s="459">
        <f t="shared" si="3"/>
        <v>783.48695761035617</v>
      </c>
      <c r="BH5" s="459">
        <f t="shared" si="3"/>
        <v>794.55200000000002</v>
      </c>
      <c r="BI5" s="459">
        <f t="shared" si="3"/>
        <v>787.58934177900016</v>
      </c>
      <c r="BJ5" s="459">
        <f t="shared" si="3"/>
        <v>790.4603985399998</v>
      </c>
      <c r="BK5" s="459">
        <f t="shared" si="3"/>
        <v>794.80543098380008</v>
      </c>
      <c r="BL5" s="459">
        <f t="shared" si="3"/>
        <v>816.22339083000008</v>
      </c>
      <c r="BM5" s="459">
        <f t="shared" si="3"/>
        <v>843.82698400000015</v>
      </c>
      <c r="BN5" s="459">
        <f t="shared" si="3"/>
        <v>888.44639182000003</v>
      </c>
      <c r="BO5" s="459">
        <f t="shared" si="3"/>
        <v>887.63814664999995</v>
      </c>
      <c r="BP5" s="459">
        <f t="shared" si="3"/>
        <v>905.24794301000009</v>
      </c>
      <c r="BQ5" s="459">
        <f t="shared" si="3"/>
        <v>900.69442791999995</v>
      </c>
      <c r="BR5" s="459">
        <f t="shared" si="3"/>
        <v>907.95083237504912</v>
      </c>
      <c r="BS5" s="459">
        <f t="shared" si="3"/>
        <v>892.04744098111667</v>
      </c>
      <c r="BT5" s="459">
        <f t="shared" si="3"/>
        <v>861.11320264999983</v>
      </c>
      <c r="BU5" s="459">
        <f t="shared" si="3"/>
        <v>840.41455076000034</v>
      </c>
      <c r="BV5" s="459">
        <f t="shared" si="3"/>
        <v>837.99864539999999</v>
      </c>
      <c r="BW5" s="459">
        <f t="shared" si="3"/>
        <v>830.78214811872829</v>
      </c>
      <c r="BX5" s="459">
        <f t="shared" si="3"/>
        <v>723.4958070699995</v>
      </c>
      <c r="BY5" s="459">
        <f t="shared" si="3"/>
        <v>704.87557493000031</v>
      </c>
      <c r="BZ5" s="459">
        <f t="shared" si="3"/>
        <v>695.39615152999954</v>
      </c>
      <c r="CA5" s="459">
        <f t="shared" si="3"/>
        <v>727.7154166332848</v>
      </c>
      <c r="CB5" s="459">
        <f t="shared" si="3"/>
        <v>749.85751425518504</v>
      </c>
      <c r="CC5" s="459">
        <f t="shared" si="3"/>
        <v>742.18478508037651</v>
      </c>
      <c r="CD5" s="459">
        <f t="shared" si="3"/>
        <v>723.12318662442988</v>
      </c>
      <c r="CE5" s="459">
        <f t="shared" si="3"/>
        <v>705.33808836400897</v>
      </c>
      <c r="CF5" s="426">
        <f t="shared" si="3"/>
        <v>684.86223593127772</v>
      </c>
    </row>
    <row r="6" spans="1:84" ht="15" customHeight="1">
      <c r="A6" s="565"/>
      <c r="B6" s="200" t="s">
        <v>683</v>
      </c>
      <c r="C6" s="43"/>
      <c r="D6" s="462">
        <v>0</v>
      </c>
      <c r="E6" s="462">
        <v>0</v>
      </c>
      <c r="F6" s="462">
        <v>0</v>
      </c>
      <c r="G6" s="462">
        <v>0</v>
      </c>
      <c r="H6" s="462">
        <v>0</v>
      </c>
      <c r="I6" s="462">
        <v>0</v>
      </c>
      <c r="J6" s="462">
        <v>0</v>
      </c>
      <c r="K6" s="462">
        <v>0</v>
      </c>
      <c r="L6" s="462">
        <v>0</v>
      </c>
      <c r="M6" s="462">
        <v>0</v>
      </c>
      <c r="N6" s="462">
        <v>0</v>
      </c>
      <c r="O6" s="462">
        <v>0</v>
      </c>
      <c r="P6" s="462">
        <v>0</v>
      </c>
      <c r="Q6" s="462">
        <v>0</v>
      </c>
      <c r="R6" s="462">
        <v>0</v>
      </c>
      <c r="S6" s="462">
        <v>0</v>
      </c>
      <c r="T6" s="462">
        <v>0</v>
      </c>
      <c r="U6" s="462">
        <v>0</v>
      </c>
      <c r="V6" s="462">
        <v>0</v>
      </c>
      <c r="W6" s="462">
        <v>0</v>
      </c>
      <c r="X6" s="462">
        <v>0</v>
      </c>
      <c r="Y6" s="462">
        <v>0</v>
      </c>
      <c r="Z6" s="462">
        <v>64.599999999999994</v>
      </c>
      <c r="AA6" s="462">
        <v>70.7</v>
      </c>
      <c r="AB6" s="462">
        <v>78.099999999999994</v>
      </c>
      <c r="AC6" s="462">
        <v>87.3</v>
      </c>
      <c r="AD6" s="462">
        <v>110.1</v>
      </c>
      <c r="AE6" s="462">
        <v>144.6</v>
      </c>
      <c r="AF6" s="462">
        <v>167.2</v>
      </c>
      <c r="AG6" s="462">
        <v>191.1</v>
      </c>
      <c r="AH6" s="462">
        <v>216</v>
      </c>
      <c r="AI6" s="462">
        <v>244</v>
      </c>
      <c r="AJ6" s="462">
        <v>282</v>
      </c>
      <c r="AK6" s="462">
        <v>315</v>
      </c>
      <c r="AL6" s="462">
        <v>343</v>
      </c>
      <c r="AM6" s="462">
        <v>369</v>
      </c>
      <c r="AN6" s="462">
        <v>381</v>
      </c>
      <c r="AO6" s="462">
        <v>407</v>
      </c>
      <c r="AP6" s="462">
        <v>440</v>
      </c>
      <c r="AQ6" s="462">
        <v>453.38600000000002</v>
      </c>
      <c r="AR6" s="462">
        <v>451.27800000000002</v>
      </c>
      <c r="AS6" s="462">
        <v>469.52100000000002</v>
      </c>
      <c r="AT6" s="462">
        <v>520.06299999999999</v>
      </c>
      <c r="AU6" s="462">
        <v>586.55099413448988</v>
      </c>
      <c r="AV6" s="462">
        <f t="shared" ref="AV6:BT6" si="4">SUM(AV7:AV8)</f>
        <v>600.92999999999995</v>
      </c>
      <c r="AW6" s="462">
        <f t="shared" si="4"/>
        <v>616.15499999999997</v>
      </c>
      <c r="AX6" s="462">
        <f t="shared" si="4"/>
        <v>645.43899999999996</v>
      </c>
      <c r="AY6" s="462">
        <f t="shared" si="4"/>
        <v>669.97299999999996</v>
      </c>
      <c r="AZ6" s="462">
        <f t="shared" si="4"/>
        <v>684.82</v>
      </c>
      <c r="BA6" s="462">
        <f t="shared" si="4"/>
        <v>689.89800000000002</v>
      </c>
      <c r="BB6" s="462">
        <f t="shared" si="4"/>
        <v>709.66099999999994</v>
      </c>
      <c r="BC6" s="462">
        <f t="shared" si="4"/>
        <v>699.61199999999997</v>
      </c>
      <c r="BD6" s="462">
        <f t="shared" si="4"/>
        <v>708</v>
      </c>
      <c r="BE6" s="462">
        <f t="shared" si="4"/>
        <v>727.45800000000008</v>
      </c>
      <c r="BF6" s="462">
        <f t="shared" si="4"/>
        <v>732.7211213525876</v>
      </c>
      <c r="BG6" s="462">
        <f t="shared" si="4"/>
        <v>736.5558877814442</v>
      </c>
      <c r="BH6" s="462">
        <f t="shared" si="4"/>
        <v>749.94100000000003</v>
      </c>
      <c r="BI6" s="462">
        <f t="shared" si="4"/>
        <v>745.66237929900012</v>
      </c>
      <c r="BJ6" s="462">
        <f t="shared" si="4"/>
        <v>750.09489891999988</v>
      </c>
      <c r="BK6" s="462">
        <f t="shared" si="4"/>
        <v>755.76206665380005</v>
      </c>
      <c r="BL6" s="462">
        <f t="shared" si="4"/>
        <v>778.67019714000014</v>
      </c>
      <c r="BM6" s="462">
        <f t="shared" si="4"/>
        <v>807.08740407000005</v>
      </c>
      <c r="BN6" s="462">
        <f t="shared" si="4"/>
        <v>853.62603838000007</v>
      </c>
      <c r="BO6" s="462">
        <f t="shared" si="4"/>
        <v>854.15397472999996</v>
      </c>
      <c r="BP6" s="462">
        <f t="shared" si="4"/>
        <v>873.08095759619198</v>
      </c>
      <c r="BQ6" s="462">
        <f t="shared" si="4"/>
        <v>870.57572770000002</v>
      </c>
      <c r="BR6" s="462">
        <f t="shared" si="4"/>
        <v>879.197</v>
      </c>
      <c r="BS6" s="462">
        <f t="shared" si="4"/>
        <v>865.05799890795549</v>
      </c>
      <c r="BT6" s="462">
        <f t="shared" si="4"/>
        <v>835.61493410366666</v>
      </c>
      <c r="BU6" s="462">
        <f t="shared" ref="BU6:CF6" si="5">SUM(BU7:BU8)</f>
        <v>816.60546981378729</v>
      </c>
      <c r="BV6" s="462">
        <f t="shared" si="5"/>
        <v>815.68788701622077</v>
      </c>
      <c r="BW6" s="462">
        <f t="shared" si="5"/>
        <v>809.83314456049766</v>
      </c>
      <c r="BX6" s="462">
        <f t="shared" si="5"/>
        <v>706.71967707671729</v>
      </c>
      <c r="BY6" s="462">
        <f t="shared" si="5"/>
        <v>689.27001213681615</v>
      </c>
      <c r="BZ6" s="462">
        <f t="shared" si="5"/>
        <v>680.9491650152072</v>
      </c>
      <c r="CA6" s="462">
        <f t="shared" si="5"/>
        <v>714.00425781946296</v>
      </c>
      <c r="CB6" s="462">
        <f t="shared" si="5"/>
        <v>735.64576371271119</v>
      </c>
      <c r="CC6" s="462">
        <f t="shared" si="5"/>
        <v>728.81103258344137</v>
      </c>
      <c r="CD6" s="462">
        <f t="shared" si="5"/>
        <v>710.66972176269178</v>
      </c>
      <c r="CE6" s="462">
        <f t="shared" si="5"/>
        <v>693.70401610054023</v>
      </c>
      <c r="CF6" s="430">
        <f t="shared" si="5"/>
        <v>674.06289979419887</v>
      </c>
    </row>
    <row r="7" spans="1:84">
      <c r="A7" s="437"/>
      <c r="B7" s="349" t="s">
        <v>458</v>
      </c>
      <c r="C7" s="508"/>
      <c r="D7" s="462">
        <v>0</v>
      </c>
      <c r="E7" s="462">
        <v>0</v>
      </c>
      <c r="F7" s="462">
        <v>0</v>
      </c>
      <c r="G7" s="462">
        <v>0</v>
      </c>
      <c r="H7" s="462">
        <v>0</v>
      </c>
      <c r="I7" s="462">
        <v>0</v>
      </c>
      <c r="J7" s="462">
        <v>0</v>
      </c>
      <c r="K7" s="462">
        <v>0</v>
      </c>
      <c r="L7" s="462">
        <v>0</v>
      </c>
      <c r="M7" s="462">
        <v>0</v>
      </c>
      <c r="N7" s="462">
        <v>0</v>
      </c>
      <c r="O7" s="462">
        <v>0</v>
      </c>
      <c r="P7" s="462">
        <v>0</v>
      </c>
      <c r="Q7" s="462">
        <v>0</v>
      </c>
      <c r="R7" s="462">
        <v>0</v>
      </c>
      <c r="S7" s="462">
        <v>0</v>
      </c>
      <c r="T7" s="462">
        <v>0</v>
      </c>
      <c r="U7" s="462">
        <v>0</v>
      </c>
      <c r="V7" s="462">
        <v>0</v>
      </c>
      <c r="W7" s="462">
        <v>0</v>
      </c>
      <c r="X7" s="462">
        <v>0</v>
      </c>
      <c r="Y7" s="462">
        <v>0</v>
      </c>
      <c r="Z7" s="462">
        <v>0</v>
      </c>
      <c r="AA7" s="462">
        <v>0</v>
      </c>
      <c r="AB7" s="462">
        <v>0</v>
      </c>
      <c r="AC7" s="462">
        <v>0</v>
      </c>
      <c r="AD7" s="462">
        <v>0</v>
      </c>
      <c r="AE7" s="462">
        <v>0</v>
      </c>
      <c r="AF7" s="462">
        <v>0</v>
      </c>
      <c r="AG7" s="462">
        <v>0</v>
      </c>
      <c r="AH7" s="462">
        <v>150.86192021876099</v>
      </c>
      <c r="AI7" s="462">
        <v>169.58927529545215</v>
      </c>
      <c r="AJ7" s="462">
        <v>194.52703018605663</v>
      </c>
      <c r="AK7" s="462">
        <v>215.59324696900481</v>
      </c>
      <c r="AL7" s="462">
        <v>223.46081816684327</v>
      </c>
      <c r="AM7" s="462">
        <v>248.3824459728107</v>
      </c>
      <c r="AN7" s="462">
        <v>264.93793790353891</v>
      </c>
      <c r="AO7" s="462">
        <v>287.54597527130755</v>
      </c>
      <c r="AP7" s="462">
        <v>283.61457487886878</v>
      </c>
      <c r="AQ7" s="462">
        <v>292.24290374097916</v>
      </c>
      <c r="AR7" s="462">
        <v>287.73943877592222</v>
      </c>
      <c r="AS7" s="462">
        <v>302.68487699282929</v>
      </c>
      <c r="AT7" s="462">
        <v>333.52147044155834</v>
      </c>
      <c r="AU7" s="462">
        <v>380.80942158251628</v>
      </c>
      <c r="AV7" s="462">
        <v>384.88923407703078</v>
      </c>
      <c r="AW7" s="462">
        <v>387.87665524354281</v>
      </c>
      <c r="AX7" s="462">
        <v>409.33011150143244</v>
      </c>
      <c r="AY7" s="462">
        <v>424.97262513563601</v>
      </c>
      <c r="AZ7" s="462">
        <v>448.46025849279948</v>
      </c>
      <c r="BA7" s="462">
        <v>451.93083260759454</v>
      </c>
      <c r="BB7" s="462">
        <v>464.56368155140774</v>
      </c>
      <c r="BC7" s="462">
        <v>457.40530309547091</v>
      </c>
      <c r="BD7" s="462">
        <v>449.27100000000002</v>
      </c>
      <c r="BE7" s="462">
        <v>458.60217196123631</v>
      </c>
      <c r="BF7" s="462">
        <v>453.35111210171794</v>
      </c>
      <c r="BG7" s="462">
        <v>469.02827967669646</v>
      </c>
      <c r="BH7" s="462">
        <v>459.91899999999998</v>
      </c>
      <c r="BI7" s="462">
        <v>449.75794596037161</v>
      </c>
      <c r="BJ7" s="462">
        <v>443.13462537454694</v>
      </c>
      <c r="BK7" s="462">
        <v>416.31119045700922</v>
      </c>
      <c r="BL7" s="462">
        <v>348.6831197044811</v>
      </c>
      <c r="BM7" s="462">
        <v>354.05537931399999</v>
      </c>
      <c r="BN7" s="462">
        <v>401.20840422019995</v>
      </c>
      <c r="BO7" s="462">
        <v>390.79752025713873</v>
      </c>
      <c r="BP7" s="462">
        <v>387.51426097503168</v>
      </c>
      <c r="BQ7" s="462">
        <v>373.41078429999999</v>
      </c>
      <c r="BR7" s="462">
        <v>366.75900000000001</v>
      </c>
      <c r="BS7" s="462">
        <v>346.02319956318229</v>
      </c>
      <c r="BT7" s="462">
        <v>354.33784172217963</v>
      </c>
      <c r="BU7" s="462">
        <v>338.69333340869139</v>
      </c>
      <c r="BV7" s="462">
        <v>330.58593021450383</v>
      </c>
      <c r="BW7" s="462">
        <v>327.84507374401733</v>
      </c>
      <c r="BX7" s="462">
        <v>286.85889589780504</v>
      </c>
      <c r="BY7" s="462">
        <v>272.34032811952636</v>
      </c>
      <c r="BZ7" s="462">
        <v>260.26001415051195</v>
      </c>
      <c r="CA7" s="462">
        <v>262.70304256125172</v>
      </c>
      <c r="CB7" s="462">
        <v>260.46000380558485</v>
      </c>
      <c r="CC7" s="462">
        <v>248.08149427846388</v>
      </c>
      <c r="CD7" s="462">
        <v>238.3924487686954</v>
      </c>
      <c r="CE7" s="462">
        <v>235.31841579309898</v>
      </c>
      <c r="CF7" s="430">
        <v>225.43457603009264</v>
      </c>
    </row>
    <row r="8" spans="1:84">
      <c r="A8" s="437"/>
      <c r="B8" s="349" t="s">
        <v>457</v>
      </c>
      <c r="C8" s="508"/>
      <c r="D8" s="462">
        <v>0</v>
      </c>
      <c r="E8" s="462">
        <v>0</v>
      </c>
      <c r="F8" s="462">
        <v>0</v>
      </c>
      <c r="G8" s="462">
        <v>0</v>
      </c>
      <c r="H8" s="462">
        <v>0</v>
      </c>
      <c r="I8" s="462">
        <v>0</v>
      </c>
      <c r="J8" s="462">
        <v>0</v>
      </c>
      <c r="K8" s="462">
        <v>0</v>
      </c>
      <c r="L8" s="462">
        <v>0</v>
      </c>
      <c r="M8" s="462">
        <v>0</v>
      </c>
      <c r="N8" s="462">
        <v>0</v>
      </c>
      <c r="O8" s="462">
        <v>0</v>
      </c>
      <c r="P8" s="462">
        <v>0</v>
      </c>
      <c r="Q8" s="462">
        <v>0</v>
      </c>
      <c r="R8" s="462">
        <v>0</v>
      </c>
      <c r="S8" s="462">
        <v>0</v>
      </c>
      <c r="T8" s="462">
        <v>0</v>
      </c>
      <c r="U8" s="462">
        <v>0</v>
      </c>
      <c r="V8" s="462">
        <v>0</v>
      </c>
      <c r="W8" s="462">
        <v>0</v>
      </c>
      <c r="X8" s="462">
        <v>0</v>
      </c>
      <c r="Y8" s="462">
        <v>0</v>
      </c>
      <c r="Z8" s="462">
        <v>0</v>
      </c>
      <c r="AA8" s="462">
        <v>0</v>
      </c>
      <c r="AB8" s="462">
        <v>0</v>
      </c>
      <c r="AC8" s="462">
        <v>0</v>
      </c>
      <c r="AD8" s="462">
        <v>0</v>
      </c>
      <c r="AE8" s="462">
        <v>0</v>
      </c>
      <c r="AF8" s="462">
        <v>0</v>
      </c>
      <c r="AG8" s="462">
        <v>0</v>
      </c>
      <c r="AH8" s="462">
        <v>65.138079781239014</v>
      </c>
      <c r="AI8" s="462">
        <v>74.410724704547846</v>
      </c>
      <c r="AJ8" s="462">
        <v>87.472969813943365</v>
      </c>
      <c r="AK8" s="462">
        <v>99.406753030995191</v>
      </c>
      <c r="AL8" s="462">
        <v>119.53918183315673</v>
      </c>
      <c r="AM8" s="462">
        <v>120.6175540271893</v>
      </c>
      <c r="AN8" s="462">
        <v>116.06206209646109</v>
      </c>
      <c r="AO8" s="462">
        <v>119.45402472869245</v>
      </c>
      <c r="AP8" s="462">
        <v>156.38542512113122</v>
      </c>
      <c r="AQ8" s="462">
        <v>161.14309625902087</v>
      </c>
      <c r="AR8" s="462">
        <v>163.5385612240778</v>
      </c>
      <c r="AS8" s="462">
        <v>166.83612300717073</v>
      </c>
      <c r="AT8" s="462">
        <v>186.54152955844165</v>
      </c>
      <c r="AU8" s="462">
        <v>205.7415725519736</v>
      </c>
      <c r="AV8" s="462">
        <v>216.04076592296917</v>
      </c>
      <c r="AW8" s="462">
        <v>228.27834475645716</v>
      </c>
      <c r="AX8" s="462">
        <v>236.10888849856752</v>
      </c>
      <c r="AY8" s="462">
        <v>245.00037486436395</v>
      </c>
      <c r="AZ8" s="462">
        <v>236.35974150720057</v>
      </c>
      <c r="BA8" s="462">
        <v>237.96716739240549</v>
      </c>
      <c r="BB8" s="462">
        <v>245.0973184485922</v>
      </c>
      <c r="BC8" s="462">
        <v>242.20669690452905</v>
      </c>
      <c r="BD8" s="462">
        <v>258.72899999999998</v>
      </c>
      <c r="BE8" s="462">
        <v>268.85582803876378</v>
      </c>
      <c r="BF8" s="462">
        <v>279.37000925086966</v>
      </c>
      <c r="BG8" s="462">
        <v>267.52760810474769</v>
      </c>
      <c r="BH8" s="462">
        <v>290.02199999999999</v>
      </c>
      <c r="BI8" s="462">
        <v>295.90443333862845</v>
      </c>
      <c r="BJ8" s="462">
        <v>306.96027354545299</v>
      </c>
      <c r="BK8" s="462">
        <v>339.45087619679083</v>
      </c>
      <c r="BL8" s="462">
        <v>429.98707743551904</v>
      </c>
      <c r="BM8" s="462">
        <v>453.03202475600006</v>
      </c>
      <c r="BN8" s="462">
        <v>452.41763415980012</v>
      </c>
      <c r="BO8" s="462">
        <v>463.35645447286123</v>
      </c>
      <c r="BP8" s="462">
        <v>485.5666966211603</v>
      </c>
      <c r="BQ8" s="462">
        <v>497.16494340000003</v>
      </c>
      <c r="BR8" s="462">
        <v>512.43799999999999</v>
      </c>
      <c r="BS8" s="462">
        <v>519.03479934477321</v>
      </c>
      <c r="BT8" s="462">
        <v>481.27709238148697</v>
      </c>
      <c r="BU8" s="462">
        <v>477.91213640509585</v>
      </c>
      <c r="BV8" s="462">
        <v>485.10195680171694</v>
      </c>
      <c r="BW8" s="462">
        <v>481.98807081648027</v>
      </c>
      <c r="BX8" s="462">
        <v>419.86078117891225</v>
      </c>
      <c r="BY8" s="462">
        <v>416.92968401728984</v>
      </c>
      <c r="BZ8" s="462">
        <v>420.68915086469525</v>
      </c>
      <c r="CA8" s="462">
        <v>451.30121525821124</v>
      </c>
      <c r="CB8" s="462">
        <v>475.18575990712628</v>
      </c>
      <c r="CC8" s="462">
        <v>480.7295383049775</v>
      </c>
      <c r="CD8" s="462">
        <v>472.27727299399635</v>
      </c>
      <c r="CE8" s="462">
        <v>458.38560030744128</v>
      </c>
      <c r="CF8" s="430">
        <v>448.62832376410626</v>
      </c>
    </row>
    <row r="9" spans="1:84" ht="21.75" customHeight="1">
      <c r="A9" s="437"/>
      <c r="B9" s="566" t="s">
        <v>684</v>
      </c>
      <c r="C9" s="508"/>
      <c r="D9" s="462">
        <v>0</v>
      </c>
      <c r="E9" s="462">
        <v>0</v>
      </c>
      <c r="F9" s="462">
        <v>0</v>
      </c>
      <c r="G9" s="462">
        <v>0</v>
      </c>
      <c r="H9" s="462">
        <v>0</v>
      </c>
      <c r="I9" s="462">
        <v>0</v>
      </c>
      <c r="J9" s="462">
        <v>0</v>
      </c>
      <c r="K9" s="462">
        <v>0</v>
      </c>
      <c r="L9" s="462">
        <v>0</v>
      </c>
      <c r="M9" s="462">
        <v>0</v>
      </c>
      <c r="N9" s="462">
        <v>0</v>
      </c>
      <c r="O9" s="462">
        <v>0</v>
      </c>
      <c r="P9" s="462">
        <v>0</v>
      </c>
      <c r="Q9" s="462">
        <v>0</v>
      </c>
      <c r="R9" s="462">
        <v>0</v>
      </c>
      <c r="S9" s="462">
        <v>0</v>
      </c>
      <c r="T9" s="462">
        <v>0</v>
      </c>
      <c r="U9" s="462">
        <v>0</v>
      </c>
      <c r="V9" s="462">
        <v>0</v>
      </c>
      <c r="W9" s="462">
        <v>0</v>
      </c>
      <c r="X9" s="462">
        <v>0</v>
      </c>
      <c r="Y9" s="462">
        <v>0</v>
      </c>
      <c r="Z9" s="462">
        <v>0</v>
      </c>
      <c r="AA9" s="462">
        <v>0</v>
      </c>
      <c r="AB9" s="462">
        <v>0</v>
      </c>
      <c r="AC9" s="462">
        <v>0</v>
      </c>
      <c r="AD9" s="462">
        <v>0</v>
      </c>
      <c r="AE9" s="462">
        <v>0</v>
      </c>
      <c r="AF9" s="462">
        <v>0</v>
      </c>
      <c r="AG9" s="462">
        <v>0</v>
      </c>
      <c r="AH9" s="462">
        <v>0</v>
      </c>
      <c r="AI9" s="462">
        <v>0</v>
      </c>
      <c r="AJ9" s="462">
        <v>0</v>
      </c>
      <c r="AK9" s="462">
        <v>0</v>
      </c>
      <c r="AL9" s="462">
        <v>0</v>
      </c>
      <c r="AM9" s="462">
        <v>0</v>
      </c>
      <c r="AN9" s="462">
        <v>0</v>
      </c>
      <c r="AO9" s="462">
        <v>0</v>
      </c>
      <c r="AP9" s="462">
        <v>0</v>
      </c>
      <c r="AQ9" s="462">
        <v>0</v>
      </c>
      <c r="AR9" s="462">
        <v>0</v>
      </c>
      <c r="AS9" s="462">
        <v>0</v>
      </c>
      <c r="AT9" s="462">
        <v>0</v>
      </c>
      <c r="AU9" s="462">
        <v>8.5689234733107629</v>
      </c>
      <c r="AV9" s="462">
        <v>8.5689234733107629</v>
      </c>
      <c r="AW9" s="462">
        <v>8.5689234733107629</v>
      </c>
      <c r="AX9" s="462">
        <v>8.5689234733107629</v>
      </c>
      <c r="AY9" s="462">
        <v>8.5689234733107629</v>
      </c>
      <c r="AZ9" s="462">
        <v>8.5689234733107629</v>
      </c>
      <c r="BA9" s="462">
        <v>8.5689234733107629</v>
      </c>
      <c r="BB9" s="462">
        <v>8.5689234733107629</v>
      </c>
      <c r="BC9" s="462">
        <v>8.5689234733107629</v>
      </c>
      <c r="BD9" s="462">
        <v>10.031442333804979</v>
      </c>
      <c r="BE9" s="462">
        <v>11.300390135446513</v>
      </c>
      <c r="BF9" s="462">
        <v>13.048991239095871</v>
      </c>
      <c r="BG9" s="462">
        <v>13.117562070944141</v>
      </c>
      <c r="BH9" s="462">
        <v>11.495379362478616</v>
      </c>
      <c r="BI9" s="462">
        <v>11.459261914883713</v>
      </c>
      <c r="BJ9" s="462">
        <v>15.020734931035486</v>
      </c>
      <c r="BK9" s="462">
        <v>15.280651014211305</v>
      </c>
      <c r="BL9" s="462">
        <v>15.887440978603943</v>
      </c>
      <c r="BM9" s="462">
        <v>16.554241335234778</v>
      </c>
      <c r="BN9" s="462">
        <v>17.326090727748223</v>
      </c>
      <c r="BO9" s="462">
        <v>17.444311718611427</v>
      </c>
      <c r="BP9" s="462">
        <v>18.097163159146831</v>
      </c>
      <c r="BQ9" s="462">
        <v>18.292431275019226</v>
      </c>
      <c r="BR9" s="462">
        <v>18.795417115847687</v>
      </c>
      <c r="BS9" s="462">
        <v>20.331115810503317</v>
      </c>
      <c r="BT9" s="462">
        <v>20.122202182521193</v>
      </c>
      <c r="BU9" s="462">
        <v>20.241163335307711</v>
      </c>
      <c r="BV9" s="462">
        <v>20.801179865672964</v>
      </c>
      <c r="BW9" s="462">
        <v>21.229464545320976</v>
      </c>
      <c r="BX9" s="462">
        <v>15.230569913947345</v>
      </c>
      <c r="BY9" s="462">
        <v>14.716594951277571</v>
      </c>
      <c r="BZ9" s="462">
        <v>14.258825021818355</v>
      </c>
      <c r="CA9" s="462">
        <v>15.029498914852221</v>
      </c>
      <c r="CB9" s="462">
        <v>15.398976287929887</v>
      </c>
      <c r="CC9" s="462">
        <v>15.260001106470931</v>
      </c>
      <c r="CD9" s="462">
        <v>14.88948158265743</v>
      </c>
      <c r="CE9" s="462">
        <v>14.543081523612027</v>
      </c>
      <c r="CF9" s="430">
        <v>14.141580612749449</v>
      </c>
    </row>
    <row r="10" spans="1:84" ht="26.25" customHeight="1">
      <c r="A10" s="565"/>
      <c r="B10" s="200" t="s">
        <v>685</v>
      </c>
      <c r="C10" s="43"/>
      <c r="D10" s="462">
        <v>0</v>
      </c>
      <c r="E10" s="462">
        <v>0</v>
      </c>
      <c r="F10" s="462">
        <v>0</v>
      </c>
      <c r="G10" s="462">
        <v>0</v>
      </c>
      <c r="H10" s="462">
        <v>0</v>
      </c>
      <c r="I10" s="462">
        <v>0</v>
      </c>
      <c r="J10" s="462">
        <v>0</v>
      </c>
      <c r="K10" s="462">
        <v>0</v>
      </c>
      <c r="L10" s="462">
        <v>0</v>
      </c>
      <c r="M10" s="462">
        <v>0</v>
      </c>
      <c r="N10" s="462">
        <v>0</v>
      </c>
      <c r="O10" s="462">
        <v>0</v>
      </c>
      <c r="P10" s="462">
        <v>0</v>
      </c>
      <c r="Q10" s="462">
        <v>0</v>
      </c>
      <c r="R10" s="462">
        <v>0</v>
      </c>
      <c r="S10" s="462">
        <v>0</v>
      </c>
      <c r="T10" s="462">
        <v>0</v>
      </c>
      <c r="U10" s="462">
        <v>0</v>
      </c>
      <c r="V10" s="462">
        <v>0</v>
      </c>
      <c r="W10" s="462">
        <v>0</v>
      </c>
      <c r="X10" s="462">
        <v>0</v>
      </c>
      <c r="Y10" s="462">
        <v>0</v>
      </c>
      <c r="Z10" s="462">
        <v>9.3000000000000007</v>
      </c>
      <c r="AA10" s="462">
        <v>10.199999999999999</v>
      </c>
      <c r="AB10" s="462">
        <v>11.7</v>
      </c>
      <c r="AC10" s="462">
        <v>13.4</v>
      </c>
      <c r="AD10" s="462">
        <v>17.2</v>
      </c>
      <c r="AE10" s="462">
        <v>22.5</v>
      </c>
      <c r="AF10" s="462">
        <v>25.5</v>
      </c>
      <c r="AG10" s="462">
        <v>29</v>
      </c>
      <c r="AH10" s="462">
        <f t="shared" ref="AH10:BI10" si="6">SUM(AH11:AH12)</f>
        <v>32</v>
      </c>
      <c r="AI10" s="462">
        <f t="shared" si="6"/>
        <v>36</v>
      </c>
      <c r="AJ10" s="462">
        <f t="shared" si="6"/>
        <v>42</v>
      </c>
      <c r="AK10" s="462">
        <f t="shared" si="6"/>
        <v>47</v>
      </c>
      <c r="AL10" s="462">
        <f t="shared" si="6"/>
        <v>51</v>
      </c>
      <c r="AM10" s="462">
        <f t="shared" si="6"/>
        <v>54</v>
      </c>
      <c r="AN10" s="462">
        <f t="shared" si="6"/>
        <v>55</v>
      </c>
      <c r="AO10" s="462">
        <f t="shared" si="6"/>
        <v>58</v>
      </c>
      <c r="AP10" s="462">
        <f t="shared" si="6"/>
        <v>61</v>
      </c>
      <c r="AQ10" s="462">
        <f t="shared" si="6"/>
        <v>56.491999999999997</v>
      </c>
      <c r="AR10" s="462">
        <f t="shared" si="6"/>
        <v>58.61</v>
      </c>
      <c r="AS10" s="462">
        <f t="shared" si="6"/>
        <v>59.338999999999999</v>
      </c>
      <c r="AT10" s="462">
        <f t="shared" si="6"/>
        <v>60.216000000000001</v>
      </c>
      <c r="AU10" s="462">
        <f t="shared" si="6"/>
        <v>64.003</v>
      </c>
      <c r="AV10" s="462">
        <f t="shared" si="6"/>
        <v>62.688000000000002</v>
      </c>
      <c r="AW10" s="462">
        <f t="shared" si="6"/>
        <v>66.622</v>
      </c>
      <c r="AX10" s="462">
        <f t="shared" si="6"/>
        <v>58.168999999999997</v>
      </c>
      <c r="AY10" s="462">
        <f t="shared" si="6"/>
        <v>57.765999999999998</v>
      </c>
      <c r="AZ10" s="462">
        <f t="shared" si="6"/>
        <v>55.347000000000001</v>
      </c>
      <c r="BA10" s="462">
        <f t="shared" si="6"/>
        <v>54.619</v>
      </c>
      <c r="BB10" s="462">
        <f t="shared" si="6"/>
        <v>49.393000000000001</v>
      </c>
      <c r="BC10" s="462">
        <f t="shared" si="6"/>
        <v>51.527999999999999</v>
      </c>
      <c r="BD10" s="462">
        <f t="shared" si="6"/>
        <v>49</v>
      </c>
      <c r="BE10" s="462">
        <f t="shared" si="6"/>
        <v>49</v>
      </c>
      <c r="BF10" s="462">
        <f t="shared" si="6"/>
        <v>48.056406750000008</v>
      </c>
      <c r="BG10" s="462">
        <f t="shared" si="6"/>
        <v>45.566810758911991</v>
      </c>
      <c r="BH10" s="462">
        <f t="shared" si="6"/>
        <v>43.427999999999997</v>
      </c>
      <c r="BI10" s="462">
        <f t="shared" si="6"/>
        <v>40.824999999999996</v>
      </c>
      <c r="BJ10" s="462">
        <f>SUM(BJ11:BJ12)</f>
        <v>39.280999999999992</v>
      </c>
      <c r="BK10" s="462">
        <f t="shared" ref="BK10:CF10" si="7">SUM(BK11:BK12)</f>
        <v>37.953660409999991</v>
      </c>
      <c r="BL10" s="462">
        <f t="shared" si="7"/>
        <v>36.609209720000003</v>
      </c>
      <c r="BM10" s="462">
        <f t="shared" si="7"/>
        <v>35.892877070000004</v>
      </c>
      <c r="BN10" s="462">
        <f t="shared" si="7"/>
        <v>34.066781949999992</v>
      </c>
      <c r="BO10" s="462">
        <f t="shared" si="7"/>
        <v>32.863790210000005</v>
      </c>
      <c r="BP10" s="462">
        <f t="shared" si="7"/>
        <v>31.777945706246079</v>
      </c>
      <c r="BQ10" s="462">
        <f t="shared" si="7"/>
        <v>30.124750710000001</v>
      </c>
      <c r="BR10" s="462">
        <f t="shared" si="7"/>
        <v>28.755832375049046</v>
      </c>
      <c r="BS10" s="462">
        <f t="shared" si="7"/>
        <v>27.025887466107488</v>
      </c>
      <c r="BT10" s="462">
        <f t="shared" si="7"/>
        <v>25.498268546333197</v>
      </c>
      <c r="BU10" s="462">
        <f t="shared" si="7"/>
        <v>23.831493541905591</v>
      </c>
      <c r="BV10" s="462">
        <f t="shared" si="7"/>
        <v>22.347574829076994</v>
      </c>
      <c r="BW10" s="462">
        <f t="shared" si="7"/>
        <v>20.948693349502165</v>
      </c>
      <c r="BX10" s="462">
        <f t="shared" si="7"/>
        <v>16.782358873282199</v>
      </c>
      <c r="BY10" s="462">
        <f t="shared" si="7"/>
        <v>15.57720245318416</v>
      </c>
      <c r="BZ10" s="462">
        <f t="shared" si="7"/>
        <v>14.451151224792415</v>
      </c>
      <c r="CA10" s="462">
        <f t="shared" si="7"/>
        <v>13.993898813821808</v>
      </c>
      <c r="CB10" s="462">
        <f t="shared" si="7"/>
        <v>14.211750542473876</v>
      </c>
      <c r="CC10" s="462">
        <f t="shared" si="7"/>
        <v>13.37375249693511</v>
      </c>
      <c r="CD10" s="462">
        <f t="shared" si="7"/>
        <v>12.453464861738087</v>
      </c>
      <c r="CE10" s="462">
        <f t="shared" si="7"/>
        <v>11.634072263468751</v>
      </c>
      <c r="CF10" s="430">
        <f t="shared" si="7"/>
        <v>10.799336137078814</v>
      </c>
    </row>
    <row r="11" spans="1:84">
      <c r="A11" s="437"/>
      <c r="B11" s="349" t="s">
        <v>458</v>
      </c>
      <c r="C11" s="508"/>
      <c r="D11" s="462">
        <v>0</v>
      </c>
      <c r="E11" s="462">
        <v>0</v>
      </c>
      <c r="F11" s="462">
        <v>0</v>
      </c>
      <c r="G11" s="462">
        <v>0</v>
      </c>
      <c r="H11" s="462">
        <v>0</v>
      </c>
      <c r="I11" s="462">
        <v>0</v>
      </c>
      <c r="J11" s="462">
        <v>0</v>
      </c>
      <c r="K11" s="462">
        <v>0</v>
      </c>
      <c r="L11" s="462">
        <v>0</v>
      </c>
      <c r="M11" s="462">
        <v>0</v>
      </c>
      <c r="N11" s="462">
        <v>0</v>
      </c>
      <c r="O11" s="462">
        <v>0</v>
      </c>
      <c r="P11" s="462">
        <v>0</v>
      </c>
      <c r="Q11" s="462">
        <v>0</v>
      </c>
      <c r="R11" s="462">
        <v>0</v>
      </c>
      <c r="S11" s="462">
        <v>0</v>
      </c>
      <c r="T11" s="462">
        <v>0</v>
      </c>
      <c r="U11" s="462">
        <v>0</v>
      </c>
      <c r="V11" s="462">
        <v>0</v>
      </c>
      <c r="W11" s="462">
        <v>0</v>
      </c>
      <c r="X11" s="462">
        <v>0</v>
      </c>
      <c r="Y11" s="462">
        <v>0</v>
      </c>
      <c r="Z11" s="462">
        <v>0</v>
      </c>
      <c r="AA11" s="462">
        <v>0</v>
      </c>
      <c r="AB11" s="462">
        <v>0</v>
      </c>
      <c r="AC11" s="462">
        <v>0</v>
      </c>
      <c r="AD11" s="462">
        <v>0</v>
      </c>
      <c r="AE11" s="462">
        <v>0</v>
      </c>
      <c r="AF11" s="462">
        <v>0</v>
      </c>
      <c r="AG11" s="462">
        <v>0</v>
      </c>
      <c r="AH11" s="462">
        <v>5.8755802207076453</v>
      </c>
      <c r="AI11" s="462">
        <v>6.6100277482961012</v>
      </c>
      <c r="AJ11" s="462">
        <v>7.7116990396787841</v>
      </c>
      <c r="AK11" s="462">
        <v>8.6297584491643544</v>
      </c>
      <c r="AL11" s="462">
        <v>9.3642059767528103</v>
      </c>
      <c r="AM11" s="462">
        <v>9.9150416224441535</v>
      </c>
      <c r="AN11" s="462">
        <v>10.098653504341266</v>
      </c>
      <c r="AO11" s="462">
        <v>10.649489150032608</v>
      </c>
      <c r="AP11" s="462">
        <v>11.200324795723949</v>
      </c>
      <c r="AQ11" s="462">
        <v>10.372602432131758</v>
      </c>
      <c r="AR11" s="462">
        <v>10.761492397989846</v>
      </c>
      <c r="AS11" s="462">
        <v>10.895345459892843</v>
      </c>
      <c r="AT11" s="462">
        <v>11.056373080316611</v>
      </c>
      <c r="AU11" s="462">
        <v>11.751711277060982</v>
      </c>
      <c r="AV11" s="462">
        <v>10.740101662601536</v>
      </c>
      <c r="AW11" s="462">
        <v>10.867560615178869</v>
      </c>
      <c r="AX11" s="462">
        <v>8.9144351893882074</v>
      </c>
      <c r="AY11" s="462">
        <v>8.2866278477680808</v>
      </c>
      <c r="AZ11" s="462">
        <v>7.7611274445963527</v>
      </c>
      <c r="BA11" s="462">
        <v>6.8913768673835412</v>
      </c>
      <c r="BB11" s="462">
        <v>6.0945233728261901</v>
      </c>
      <c r="BC11" s="462">
        <v>6.0057435125149512</v>
      </c>
      <c r="BD11" s="462">
        <v>5.2120000000000033</v>
      </c>
      <c r="BE11" s="462">
        <v>5.213000000000001</v>
      </c>
      <c r="BF11" s="462">
        <v>4.7798173643700785</v>
      </c>
      <c r="BG11" s="462">
        <v>3.6967457020200758</v>
      </c>
      <c r="BH11" s="462">
        <v>3.266</v>
      </c>
      <c r="BI11" s="462">
        <v>6.1911786786786775</v>
      </c>
      <c r="BJ11" s="462">
        <v>5.6055504291845493</v>
      </c>
      <c r="BK11" s="462">
        <v>5.6746798378225547</v>
      </c>
      <c r="BL11" s="462">
        <v>2.1965525831999999</v>
      </c>
      <c r="BM11" s="462">
        <v>1.8406603625641045</v>
      </c>
      <c r="BN11" s="462">
        <v>1.6231135700409567</v>
      </c>
      <c r="BO11" s="462">
        <v>1.448690672492809</v>
      </c>
      <c r="BP11" s="462">
        <v>1.2921065736641424</v>
      </c>
      <c r="BQ11" s="462">
        <v>1.3134113182071192</v>
      </c>
      <c r="BR11" s="462">
        <v>1.2081481339837865</v>
      </c>
      <c r="BS11" s="462">
        <v>1.0813523540077929</v>
      </c>
      <c r="BT11" s="462">
        <v>1.0297670745376626</v>
      </c>
      <c r="BU11" s="462">
        <v>0.98217161277972498</v>
      </c>
      <c r="BV11" s="462">
        <v>0.95287536348174917</v>
      </c>
      <c r="BW11" s="462">
        <v>0.9080634741339052</v>
      </c>
      <c r="BX11" s="462">
        <v>0.71119116000620053</v>
      </c>
      <c r="BY11" s="462">
        <v>0.59925794662670728</v>
      </c>
      <c r="BZ11" s="462">
        <v>0.46497782995955561</v>
      </c>
      <c r="CA11" s="462">
        <v>0.34784252842872143</v>
      </c>
      <c r="CB11" s="462">
        <v>0.27573451228601581</v>
      </c>
      <c r="CC11" s="462">
        <v>0.20589035607492287</v>
      </c>
      <c r="CD11" s="462">
        <v>0.16434307365632739</v>
      </c>
      <c r="CE11" s="462">
        <v>0.13760954126601158</v>
      </c>
      <c r="CF11" s="430">
        <v>0.10453599990345251</v>
      </c>
    </row>
    <row r="12" spans="1:84">
      <c r="A12" s="437"/>
      <c r="B12" s="349" t="s">
        <v>457</v>
      </c>
      <c r="C12" s="508"/>
      <c r="D12" s="462">
        <v>0</v>
      </c>
      <c r="E12" s="462">
        <v>0</v>
      </c>
      <c r="F12" s="462">
        <v>0</v>
      </c>
      <c r="G12" s="462">
        <v>0</v>
      </c>
      <c r="H12" s="462">
        <v>0</v>
      </c>
      <c r="I12" s="462">
        <v>0</v>
      </c>
      <c r="J12" s="462">
        <v>0</v>
      </c>
      <c r="K12" s="462">
        <v>0</v>
      </c>
      <c r="L12" s="462">
        <v>0</v>
      </c>
      <c r="M12" s="462">
        <v>0</v>
      </c>
      <c r="N12" s="462">
        <v>0</v>
      </c>
      <c r="O12" s="462">
        <v>0</v>
      </c>
      <c r="P12" s="462">
        <v>0</v>
      </c>
      <c r="Q12" s="462">
        <v>0</v>
      </c>
      <c r="R12" s="462">
        <v>0</v>
      </c>
      <c r="S12" s="462">
        <v>0</v>
      </c>
      <c r="T12" s="462">
        <v>0</v>
      </c>
      <c r="U12" s="462">
        <v>0</v>
      </c>
      <c r="V12" s="462">
        <v>0</v>
      </c>
      <c r="W12" s="462">
        <v>0</v>
      </c>
      <c r="X12" s="462">
        <v>0</v>
      </c>
      <c r="Y12" s="462">
        <v>0</v>
      </c>
      <c r="Z12" s="462">
        <v>0</v>
      </c>
      <c r="AA12" s="462">
        <v>0</v>
      </c>
      <c r="AB12" s="462">
        <v>0</v>
      </c>
      <c r="AC12" s="462">
        <v>0</v>
      </c>
      <c r="AD12" s="462">
        <v>0</v>
      </c>
      <c r="AE12" s="462">
        <v>0</v>
      </c>
      <c r="AF12" s="462">
        <v>0</v>
      </c>
      <c r="AG12" s="462">
        <v>0</v>
      </c>
      <c r="AH12" s="462">
        <v>26.124419779292353</v>
      </c>
      <c r="AI12" s="462">
        <v>29.389972251703899</v>
      </c>
      <c r="AJ12" s="462">
        <v>34.288300960321216</v>
      </c>
      <c r="AK12" s="462">
        <v>38.370241550835644</v>
      </c>
      <c r="AL12" s="462">
        <v>41.635794023247186</v>
      </c>
      <c r="AM12" s="462">
        <v>44.08495837755585</v>
      </c>
      <c r="AN12" s="462">
        <v>44.901346495658736</v>
      </c>
      <c r="AO12" s="462">
        <v>47.350510849967392</v>
      </c>
      <c r="AP12" s="462">
        <v>49.799675204276049</v>
      </c>
      <c r="AQ12" s="462">
        <v>46.119397567868241</v>
      </c>
      <c r="AR12" s="462">
        <v>47.848507602010152</v>
      </c>
      <c r="AS12" s="462">
        <v>48.443654540107154</v>
      </c>
      <c r="AT12" s="462">
        <v>49.15962691968339</v>
      </c>
      <c r="AU12" s="462">
        <v>52.251288722939016</v>
      </c>
      <c r="AV12" s="462">
        <v>51.94789833739847</v>
      </c>
      <c r="AW12" s="462">
        <v>55.754439384821133</v>
      </c>
      <c r="AX12" s="462">
        <v>49.254564810611789</v>
      </c>
      <c r="AY12" s="462">
        <v>49.479372152231917</v>
      </c>
      <c r="AZ12" s="462">
        <v>47.585872555403647</v>
      </c>
      <c r="BA12" s="462">
        <v>47.727623132616458</v>
      </c>
      <c r="BB12" s="462">
        <v>43.298476627173812</v>
      </c>
      <c r="BC12" s="462">
        <v>45.522256487485045</v>
      </c>
      <c r="BD12" s="462">
        <v>43.787999999999997</v>
      </c>
      <c r="BE12" s="462">
        <v>43.786999999999999</v>
      </c>
      <c r="BF12" s="462">
        <v>43.276589385629926</v>
      </c>
      <c r="BG12" s="462">
        <v>41.870065056891917</v>
      </c>
      <c r="BH12" s="462">
        <v>40.161999999999999</v>
      </c>
      <c r="BI12" s="462">
        <v>34.633821321321321</v>
      </c>
      <c r="BJ12" s="462">
        <v>33.675449570815445</v>
      </c>
      <c r="BK12" s="462">
        <v>32.278980572177439</v>
      </c>
      <c r="BL12" s="462">
        <v>34.4126571368</v>
      </c>
      <c r="BM12" s="462">
        <v>34.052216707435903</v>
      </c>
      <c r="BN12" s="462">
        <v>32.443668379959036</v>
      </c>
      <c r="BO12" s="462">
        <v>31.415099537507196</v>
      </c>
      <c r="BP12" s="462">
        <v>30.485839132581937</v>
      </c>
      <c r="BQ12" s="462">
        <v>28.811339391792881</v>
      </c>
      <c r="BR12" s="462">
        <v>27.547684241065259</v>
      </c>
      <c r="BS12" s="462">
        <v>25.944535112099693</v>
      </c>
      <c r="BT12" s="462">
        <v>24.468501471795534</v>
      </c>
      <c r="BU12" s="462">
        <v>22.849321929125864</v>
      </c>
      <c r="BV12" s="462">
        <v>21.394699465595245</v>
      </c>
      <c r="BW12" s="462">
        <v>20.040629875368261</v>
      </c>
      <c r="BX12" s="462">
        <v>16.071167713275997</v>
      </c>
      <c r="BY12" s="462">
        <v>14.977944506557453</v>
      </c>
      <c r="BZ12" s="462">
        <v>13.986173394832859</v>
      </c>
      <c r="CA12" s="462">
        <v>13.646056285393087</v>
      </c>
      <c r="CB12" s="462">
        <v>13.93601603018786</v>
      </c>
      <c r="CC12" s="462">
        <v>13.167862140860187</v>
      </c>
      <c r="CD12" s="462">
        <v>12.28912178808176</v>
      </c>
      <c r="CE12" s="462">
        <v>11.49646272220274</v>
      </c>
      <c r="CF12" s="430">
        <v>10.694800137175362</v>
      </c>
    </row>
    <row r="13" spans="1:84" s="419" customFormat="1" ht="27" customHeight="1">
      <c r="A13" s="567"/>
      <c r="B13" s="340" t="s">
        <v>686</v>
      </c>
      <c r="C13" s="15"/>
      <c r="D13" s="568">
        <v>0</v>
      </c>
      <c r="E13" s="568">
        <v>0</v>
      </c>
      <c r="F13" s="568">
        <v>0</v>
      </c>
      <c r="G13" s="568">
        <v>0</v>
      </c>
      <c r="H13" s="568">
        <v>0</v>
      </c>
      <c r="I13" s="568">
        <v>0</v>
      </c>
      <c r="J13" s="568">
        <v>0</v>
      </c>
      <c r="K13" s="568">
        <v>0</v>
      </c>
      <c r="L13" s="568">
        <v>0</v>
      </c>
      <c r="M13" s="568">
        <v>0</v>
      </c>
      <c r="N13" s="568">
        <v>0</v>
      </c>
      <c r="O13" s="568">
        <v>0</v>
      </c>
      <c r="P13" s="568">
        <v>0</v>
      </c>
      <c r="Q13" s="568">
        <v>0</v>
      </c>
      <c r="R13" s="568">
        <v>0</v>
      </c>
      <c r="S13" s="568">
        <v>0</v>
      </c>
      <c r="T13" s="568">
        <v>0</v>
      </c>
      <c r="U13" s="568">
        <v>0</v>
      </c>
      <c r="V13" s="568">
        <v>0</v>
      </c>
      <c r="W13" s="568">
        <v>0</v>
      </c>
      <c r="X13" s="568">
        <v>0</v>
      </c>
      <c r="Y13" s="568">
        <v>0</v>
      </c>
      <c r="Z13" s="568">
        <v>2.8</v>
      </c>
      <c r="AA13" s="568">
        <v>2.9</v>
      </c>
      <c r="AB13" s="568">
        <v>2.9</v>
      </c>
      <c r="AC13" s="568">
        <v>3</v>
      </c>
      <c r="AD13" s="568">
        <v>3.5</v>
      </c>
      <c r="AE13" s="568">
        <v>4</v>
      </c>
      <c r="AF13" s="568">
        <v>4</v>
      </c>
      <c r="AG13" s="568">
        <v>4.5</v>
      </c>
      <c r="AH13" s="568">
        <v>5</v>
      </c>
      <c r="AI13" s="568">
        <v>5</v>
      </c>
      <c r="AJ13" s="568">
        <v>5</v>
      </c>
      <c r="AK13" s="568">
        <v>5</v>
      </c>
      <c r="AL13" s="568">
        <v>5</v>
      </c>
      <c r="AM13" s="568">
        <v>5</v>
      </c>
      <c r="AN13" s="568">
        <v>5</v>
      </c>
      <c r="AO13" s="568">
        <v>5</v>
      </c>
      <c r="AP13" s="568">
        <v>4</v>
      </c>
      <c r="AQ13" s="568">
        <v>4.2240000000000002</v>
      </c>
      <c r="AR13" s="568">
        <v>3.6949999999999998</v>
      </c>
      <c r="AS13" s="568">
        <v>4.2779999999999996</v>
      </c>
      <c r="AT13" s="568">
        <v>4.0919999999999996</v>
      </c>
      <c r="AU13" s="568">
        <v>4.101</v>
      </c>
      <c r="AV13" s="568">
        <v>3.8860000000000001</v>
      </c>
      <c r="AW13" s="568">
        <v>3.5070000000000001</v>
      </c>
      <c r="AX13" s="568">
        <v>2.9569999999999999</v>
      </c>
      <c r="AY13" s="568">
        <v>3.1080000000000001</v>
      </c>
      <c r="AZ13" s="568">
        <v>2.7719999999999998</v>
      </c>
      <c r="BA13" s="568">
        <v>2.4620000000000002</v>
      </c>
      <c r="BB13" s="568">
        <v>1.859</v>
      </c>
      <c r="BC13" s="568">
        <v>2.0350000000000001</v>
      </c>
      <c r="BD13" s="568">
        <v>2</v>
      </c>
      <c r="BE13" s="568">
        <v>2</v>
      </c>
      <c r="BF13" s="568">
        <v>1.73005451</v>
      </c>
      <c r="BG13" s="568">
        <v>1.3642590700000001</v>
      </c>
      <c r="BH13" s="568">
        <v>1.1830000000000001</v>
      </c>
      <c r="BI13" s="568">
        <v>1.1019624799999999</v>
      </c>
      <c r="BJ13" s="568">
        <v>1.0844996200000001</v>
      </c>
      <c r="BK13" s="568">
        <v>1.0897039199999998</v>
      </c>
      <c r="BL13" s="568">
        <v>0.94398397000000001</v>
      </c>
      <c r="BM13" s="568">
        <v>0.84670285999999995</v>
      </c>
      <c r="BN13" s="568">
        <v>0.75357149000000001</v>
      </c>
      <c r="BO13" s="568">
        <v>0.62038171000000009</v>
      </c>
      <c r="BP13" s="568">
        <v>0.38903970756204248</v>
      </c>
      <c r="BQ13" s="568">
        <v>-6.0504900000000004E-3</v>
      </c>
      <c r="BR13" s="568">
        <v>-2E-3</v>
      </c>
      <c r="BS13" s="568">
        <v>-3.6445392946300642E-2</v>
      </c>
      <c r="BT13" s="568">
        <v>0</v>
      </c>
      <c r="BU13" s="568">
        <v>-2.2412595692622359E-2</v>
      </c>
      <c r="BV13" s="568">
        <v>-3.6816445297728866E-2</v>
      </c>
      <c r="BW13" s="568">
        <v>3.1020872850033782E-4</v>
      </c>
      <c r="BX13" s="568">
        <v>-6.22888E-3</v>
      </c>
      <c r="BY13" s="568">
        <v>2.8360339999999998E-2</v>
      </c>
      <c r="BZ13" s="568">
        <v>-4.1647100000000012E-3</v>
      </c>
      <c r="CA13" s="568">
        <v>-0.28273999999999999</v>
      </c>
      <c r="CB13" s="568">
        <v>0</v>
      </c>
      <c r="CC13" s="568">
        <v>0</v>
      </c>
      <c r="CD13" s="568">
        <v>0</v>
      </c>
      <c r="CE13" s="568">
        <v>0</v>
      </c>
      <c r="CF13" s="569">
        <v>0</v>
      </c>
    </row>
    <row r="14" spans="1:84" s="419" customFormat="1" ht="27" customHeight="1">
      <c r="A14" s="567"/>
      <c r="B14" s="233" t="s">
        <v>687</v>
      </c>
      <c r="C14" s="15"/>
      <c r="D14" s="568"/>
      <c r="E14" s="568"/>
      <c r="F14" s="568"/>
      <c r="G14" s="568"/>
      <c r="H14" s="568"/>
      <c r="I14" s="568"/>
      <c r="J14" s="568"/>
      <c r="K14" s="568"/>
      <c r="L14" s="568"/>
      <c r="M14" s="568"/>
      <c r="N14" s="568"/>
      <c r="O14" s="568"/>
      <c r="P14" s="568"/>
      <c r="Q14" s="568"/>
      <c r="R14" s="568"/>
      <c r="S14" s="568"/>
      <c r="T14" s="568"/>
      <c r="U14" s="568"/>
      <c r="V14" s="568"/>
      <c r="W14" s="568"/>
      <c r="X14" s="568"/>
      <c r="Y14" s="568"/>
      <c r="Z14" s="568"/>
      <c r="AA14" s="568"/>
      <c r="AB14" s="568"/>
      <c r="AC14" s="568"/>
      <c r="AD14" s="568"/>
      <c r="AE14" s="568"/>
      <c r="AF14" s="568"/>
      <c r="AG14" s="568"/>
      <c r="AH14" s="568"/>
      <c r="AI14" s="568"/>
      <c r="AJ14" s="568"/>
      <c r="AK14" s="568"/>
      <c r="AL14" s="568"/>
      <c r="AM14" s="568"/>
      <c r="AN14" s="568"/>
      <c r="AO14" s="568"/>
      <c r="AP14" s="568"/>
      <c r="AQ14" s="568"/>
      <c r="AR14" s="568"/>
      <c r="AS14" s="568"/>
      <c r="AT14" s="568"/>
      <c r="AU14" s="568"/>
      <c r="AV14" s="568"/>
      <c r="AW14" s="568"/>
      <c r="AX14" s="570">
        <f t="shared" ref="AX14:BK14" si="8">SUM(AX16:AX18)</f>
        <v>3.4569999999999999</v>
      </c>
      <c r="AY14" s="570">
        <f t="shared" si="8"/>
        <v>4.1285950413223143</v>
      </c>
      <c r="AZ14" s="570">
        <f t="shared" si="8"/>
        <v>5.4580000000000002</v>
      </c>
      <c r="BA14" s="570">
        <f t="shared" si="8"/>
        <v>4.9669999999999996</v>
      </c>
      <c r="BB14" s="570">
        <f t="shared" si="8"/>
        <v>8.2967250384024585</v>
      </c>
      <c r="BC14" s="570">
        <f t="shared" si="8"/>
        <v>10.563000000000001</v>
      </c>
      <c r="BD14" s="570">
        <f t="shared" si="8"/>
        <v>11.87267336961207</v>
      </c>
      <c r="BE14" s="570">
        <f t="shared" si="8"/>
        <v>14.399096999999999</v>
      </c>
      <c r="BF14" s="570">
        <f t="shared" si="8"/>
        <v>19.709695</v>
      </c>
      <c r="BG14" s="570">
        <f t="shared" si="8"/>
        <v>19.340500802146213</v>
      </c>
      <c r="BH14" s="570">
        <f t="shared" si="8"/>
        <v>20.643089</v>
      </c>
      <c r="BI14" s="570">
        <f t="shared" si="8"/>
        <v>46.53799999999999</v>
      </c>
      <c r="BJ14" s="570">
        <f t="shared" si="8"/>
        <v>32.67</v>
      </c>
      <c r="BK14" s="570">
        <f t="shared" si="8"/>
        <v>27.44</v>
      </c>
      <c r="BL14" s="570">
        <f t="shared" ref="BL14:BU14" si="9">SUM(BL15,BL18)</f>
        <v>37.064000999999998</v>
      </c>
      <c r="BM14" s="570">
        <f t="shared" si="9"/>
        <v>42.248373999999998</v>
      </c>
      <c r="BN14" s="570">
        <f t="shared" si="9"/>
        <v>47.467124999999996</v>
      </c>
      <c r="BO14" s="570">
        <f t="shared" si="9"/>
        <v>47.206220999999999</v>
      </c>
      <c r="BP14" s="570">
        <f t="shared" si="9"/>
        <v>51.427443760235988</v>
      </c>
      <c r="BQ14" s="570">
        <f t="shared" si="9"/>
        <v>54.675500320000005</v>
      </c>
      <c r="BR14" s="570">
        <f t="shared" si="9"/>
        <v>82.321914830000011</v>
      </c>
      <c r="BS14" s="570">
        <f t="shared" si="9"/>
        <v>89.848197459999994</v>
      </c>
      <c r="BT14" s="570">
        <f t="shared" si="9"/>
        <v>83.432960799999989</v>
      </c>
      <c r="BU14" s="570">
        <f t="shared" si="9"/>
        <v>89.717677900000012</v>
      </c>
      <c r="BV14" s="570">
        <f>SUM(BV15,BV18)</f>
        <v>85.82525184765916</v>
      </c>
      <c r="BW14" s="570">
        <f t="shared" ref="BW14:CF14" si="10">SUM(BW15,BW18)</f>
        <v>85.666325000000001</v>
      </c>
      <c r="BX14" s="570">
        <f t="shared" si="10"/>
        <v>75.890428200000002</v>
      </c>
      <c r="BY14" s="570">
        <f t="shared" si="10"/>
        <v>78.426777799999996</v>
      </c>
      <c r="BZ14" s="570">
        <f t="shared" si="10"/>
        <v>77.877629399999989</v>
      </c>
      <c r="CA14" s="570">
        <f t="shared" si="10"/>
        <v>77.970431470045611</v>
      </c>
      <c r="CB14" s="570">
        <f t="shared" si="10"/>
        <v>81.854090210309664</v>
      </c>
      <c r="CC14" s="570">
        <f t="shared" si="10"/>
        <v>81.745107603421474</v>
      </c>
      <c r="CD14" s="570">
        <f t="shared" si="10"/>
        <v>80.673947802577416</v>
      </c>
      <c r="CE14" s="570">
        <f t="shared" si="10"/>
        <v>79.391567979188068</v>
      </c>
      <c r="CF14" s="571">
        <f t="shared" si="10"/>
        <v>78.173379563946369</v>
      </c>
    </row>
    <row r="15" spans="1:84" s="419" customFormat="1" ht="27" customHeight="1">
      <c r="A15" s="567"/>
      <c r="B15" s="200" t="s">
        <v>688</v>
      </c>
      <c r="C15" s="15"/>
      <c r="D15" s="568"/>
      <c r="E15" s="568"/>
      <c r="F15" s="568"/>
      <c r="G15" s="568"/>
      <c r="H15" s="568"/>
      <c r="I15" s="568"/>
      <c r="J15" s="568"/>
      <c r="K15" s="568"/>
      <c r="L15" s="568"/>
      <c r="M15" s="568"/>
      <c r="N15" s="568"/>
      <c r="O15" s="568"/>
      <c r="P15" s="568"/>
      <c r="Q15" s="568"/>
      <c r="R15" s="568"/>
      <c r="S15" s="568"/>
      <c r="T15" s="568"/>
      <c r="U15" s="568"/>
      <c r="V15" s="568"/>
      <c r="W15" s="568"/>
      <c r="X15" s="568"/>
      <c r="Y15" s="568"/>
      <c r="Z15" s="568"/>
      <c r="AA15" s="568"/>
      <c r="AB15" s="568"/>
      <c r="AC15" s="568"/>
      <c r="AD15" s="568"/>
      <c r="AE15" s="568"/>
      <c r="AF15" s="568"/>
      <c r="AG15" s="568"/>
      <c r="AH15" s="568"/>
      <c r="AI15" s="568"/>
      <c r="AJ15" s="568"/>
      <c r="AK15" s="568"/>
      <c r="AL15" s="568"/>
      <c r="AM15" s="568"/>
      <c r="AN15" s="568"/>
      <c r="AO15" s="568"/>
      <c r="AP15" s="568"/>
      <c r="AQ15" s="568"/>
      <c r="AR15" s="568"/>
      <c r="AS15" s="568"/>
      <c r="AT15" s="568"/>
      <c r="AU15" s="568"/>
      <c r="AV15" s="568"/>
      <c r="AW15" s="568"/>
      <c r="AX15" s="568"/>
      <c r="AY15" s="568"/>
      <c r="AZ15" s="568"/>
      <c r="BA15" s="568"/>
      <c r="BB15" s="568"/>
      <c r="BC15" s="568"/>
      <c r="BD15" s="568"/>
      <c r="BE15" s="568"/>
      <c r="BF15" s="568"/>
      <c r="BG15" s="568"/>
      <c r="BH15" s="568"/>
      <c r="BI15" s="568"/>
      <c r="BJ15" s="568"/>
      <c r="BK15" s="568"/>
      <c r="BL15" s="568">
        <v>5.5109329999999996</v>
      </c>
      <c r="BM15" s="568">
        <v>7.0408049999999998</v>
      </c>
      <c r="BN15" s="568">
        <v>9.2482140000000008</v>
      </c>
      <c r="BO15" s="568">
        <v>9.5133209999999995</v>
      </c>
      <c r="BP15" s="568">
        <v>9.4075343484310903</v>
      </c>
      <c r="BQ15" s="568">
        <v>9.2168086836232543</v>
      </c>
      <c r="BR15" s="568">
        <v>37.532187830000005</v>
      </c>
      <c r="BS15" s="568">
        <v>43.794516459999997</v>
      </c>
      <c r="BT15" s="568">
        <v>41.280517799999998</v>
      </c>
      <c r="BU15" s="568">
        <v>48.629247100000001</v>
      </c>
      <c r="BV15" s="568">
        <v>41.032349681177138</v>
      </c>
      <c r="BW15" s="568">
        <f>SUM(BW16:BW17)</f>
        <v>43.885255000000001</v>
      </c>
      <c r="BX15" s="568">
        <f t="shared" ref="BX15:CF15" si="11">SUM(BX16:BX17)</f>
        <v>41.886665799999996</v>
      </c>
      <c r="BY15" s="568">
        <f t="shared" si="11"/>
        <v>41.936323200000004</v>
      </c>
      <c r="BZ15" s="568">
        <f t="shared" si="11"/>
        <v>42.326642399999997</v>
      </c>
      <c r="CA15" s="568">
        <f t="shared" si="11"/>
        <v>44.174649658969237</v>
      </c>
      <c r="CB15" s="568">
        <f t="shared" si="11"/>
        <v>44.123074434256225</v>
      </c>
      <c r="CC15" s="568">
        <f t="shared" si="11"/>
        <v>44.098434708052132</v>
      </c>
      <c r="CD15" s="568">
        <f t="shared" si="11"/>
        <v>43.862654737720511</v>
      </c>
      <c r="CE15" s="568">
        <f t="shared" si="11"/>
        <v>43.580523895641328</v>
      </c>
      <c r="CF15" s="569">
        <f t="shared" si="11"/>
        <v>43.312461538027421</v>
      </c>
    </row>
    <row r="16" spans="1:84">
      <c r="A16" s="437"/>
      <c r="B16" s="349" t="s">
        <v>689</v>
      </c>
      <c r="C16" s="508"/>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2"/>
      <c r="AO16" s="462"/>
      <c r="AP16" s="462"/>
      <c r="AQ16" s="462"/>
      <c r="AR16" s="462"/>
      <c r="AS16" s="462"/>
      <c r="AT16" s="462"/>
      <c r="AU16" s="462"/>
      <c r="AV16" s="462"/>
      <c r="AW16" s="462"/>
      <c r="AX16" s="462"/>
      <c r="AY16" s="462"/>
      <c r="AZ16" s="462"/>
      <c r="BA16" s="462"/>
      <c r="BB16" s="462"/>
      <c r="BC16" s="462"/>
      <c r="BD16" s="462"/>
      <c r="BE16" s="462"/>
      <c r="BF16" s="462"/>
      <c r="BG16" s="462"/>
      <c r="BH16" s="462"/>
      <c r="BI16" s="462"/>
      <c r="BJ16" s="462"/>
      <c r="BK16" s="462"/>
      <c r="BL16" s="462"/>
      <c r="BM16" s="462"/>
      <c r="BN16" s="462"/>
      <c r="BO16" s="462"/>
      <c r="BP16" s="462"/>
      <c r="BQ16" s="462"/>
      <c r="BR16" s="462"/>
      <c r="BS16" s="462"/>
      <c r="BT16" s="462"/>
      <c r="BU16" s="462"/>
      <c r="BV16" s="462"/>
      <c r="BW16" s="462">
        <v>10.385251000000004</v>
      </c>
      <c r="BX16" s="462">
        <v>8.3866617999999988</v>
      </c>
      <c r="BY16" s="462">
        <v>8.4363192000000069</v>
      </c>
      <c r="BZ16" s="462">
        <v>8.8266384000000002</v>
      </c>
      <c r="CA16" s="462">
        <v>10.67464565896924</v>
      </c>
      <c r="CB16" s="462">
        <v>10.623070434256228</v>
      </c>
      <c r="CC16" s="462">
        <v>10.598430708052135</v>
      </c>
      <c r="CD16" s="462">
        <v>10.362650737720514</v>
      </c>
      <c r="CE16" s="462">
        <v>10.080519895641331</v>
      </c>
      <c r="CF16" s="430">
        <v>9.8124575380274237</v>
      </c>
    </row>
    <row r="17" spans="1:84" s="435" customFormat="1" ht="23.25" customHeight="1">
      <c r="A17" s="433"/>
      <c r="B17" s="572" t="s">
        <v>690</v>
      </c>
      <c r="C17" s="573"/>
      <c r="D17" s="574"/>
      <c r="E17" s="574"/>
      <c r="F17" s="574"/>
      <c r="G17" s="574"/>
      <c r="H17" s="574"/>
      <c r="I17" s="574"/>
      <c r="J17" s="574"/>
      <c r="K17" s="574"/>
      <c r="L17" s="574"/>
      <c r="M17" s="574"/>
      <c r="N17" s="574"/>
      <c r="O17" s="574"/>
      <c r="P17" s="574"/>
      <c r="Q17" s="574"/>
      <c r="R17" s="574"/>
      <c r="S17" s="574"/>
      <c r="T17" s="574"/>
      <c r="U17" s="574"/>
      <c r="V17" s="574"/>
      <c r="W17" s="574"/>
      <c r="X17" s="574"/>
      <c r="Y17" s="574"/>
      <c r="Z17" s="574"/>
      <c r="AA17" s="574"/>
      <c r="AB17" s="574"/>
      <c r="AC17" s="574"/>
      <c r="AD17" s="574"/>
      <c r="AE17" s="574"/>
      <c r="AF17" s="574"/>
      <c r="AG17" s="574"/>
      <c r="AH17" s="574"/>
      <c r="AI17" s="574"/>
      <c r="AJ17" s="574"/>
      <c r="AK17" s="574"/>
      <c r="AL17" s="574"/>
      <c r="AM17" s="574"/>
      <c r="AN17" s="574"/>
      <c r="AO17" s="574"/>
      <c r="AP17" s="574"/>
      <c r="AQ17" s="574"/>
      <c r="AR17" s="574"/>
      <c r="AS17" s="574"/>
      <c r="AT17" s="574"/>
      <c r="AU17" s="574"/>
      <c r="AV17" s="574"/>
      <c r="AW17" s="574"/>
      <c r="AX17" s="574"/>
      <c r="AY17" s="574"/>
      <c r="AZ17" s="574"/>
      <c r="BA17" s="574"/>
      <c r="BB17" s="574"/>
      <c r="BC17" s="574"/>
      <c r="BD17" s="574"/>
      <c r="BE17" s="574"/>
      <c r="BF17" s="574"/>
      <c r="BG17" s="574"/>
      <c r="BH17" s="574"/>
      <c r="BI17" s="574"/>
      <c r="BJ17" s="574"/>
      <c r="BK17" s="574"/>
      <c r="BL17" s="574"/>
      <c r="BM17" s="574"/>
      <c r="BN17" s="574"/>
      <c r="BO17" s="574"/>
      <c r="BP17" s="574"/>
      <c r="BQ17" s="574"/>
      <c r="BR17" s="574"/>
      <c r="BS17" s="574"/>
      <c r="BT17" s="574"/>
      <c r="BU17" s="574"/>
      <c r="BV17" s="574"/>
      <c r="BW17" s="574">
        <v>33.500003999999997</v>
      </c>
      <c r="BX17" s="574">
        <v>33.500003999999997</v>
      </c>
      <c r="BY17" s="574">
        <v>33.500003999999997</v>
      </c>
      <c r="BZ17" s="574">
        <v>33.500003999999997</v>
      </c>
      <c r="CA17" s="574">
        <v>33.500003999999997</v>
      </c>
      <c r="CB17" s="574">
        <v>33.500003999999997</v>
      </c>
      <c r="CC17" s="574">
        <v>33.500003999999997</v>
      </c>
      <c r="CD17" s="574">
        <v>33.500003999999997</v>
      </c>
      <c r="CE17" s="574">
        <v>33.500003999999997</v>
      </c>
      <c r="CF17" s="575">
        <v>33.500003999999997</v>
      </c>
    </row>
    <row r="18" spans="1:84" s="435" customFormat="1" ht="27" customHeight="1" thickBot="1">
      <c r="A18" s="433"/>
      <c r="B18" s="576" t="s">
        <v>691</v>
      </c>
      <c r="C18" s="577"/>
      <c r="D18" s="466"/>
      <c r="E18" s="466"/>
      <c r="F18" s="466"/>
      <c r="G18" s="466"/>
      <c r="H18" s="466"/>
      <c r="I18" s="466"/>
      <c r="J18" s="466"/>
      <c r="K18" s="466"/>
      <c r="L18" s="466"/>
      <c r="M18" s="466"/>
      <c r="N18" s="466"/>
      <c r="O18" s="466"/>
      <c r="P18" s="466"/>
      <c r="Q18" s="466"/>
      <c r="R18" s="466"/>
      <c r="S18" s="466"/>
      <c r="T18" s="466"/>
      <c r="U18" s="466"/>
      <c r="V18" s="466"/>
      <c r="W18" s="466"/>
      <c r="X18" s="466"/>
      <c r="Y18" s="466"/>
      <c r="Z18" s="466"/>
      <c r="AA18" s="466"/>
      <c r="AB18" s="466"/>
      <c r="AC18" s="466"/>
      <c r="AD18" s="466"/>
      <c r="AE18" s="466"/>
      <c r="AF18" s="466"/>
      <c r="AG18" s="466"/>
      <c r="AH18" s="466"/>
      <c r="AI18" s="466"/>
      <c r="AJ18" s="466"/>
      <c r="AK18" s="466"/>
      <c r="AL18" s="466"/>
      <c r="AM18" s="466"/>
      <c r="AN18" s="466"/>
      <c r="AO18" s="466"/>
      <c r="AP18" s="466"/>
      <c r="AQ18" s="466"/>
      <c r="AR18" s="466"/>
      <c r="AS18" s="466"/>
      <c r="AT18" s="466"/>
      <c r="AU18" s="466"/>
      <c r="AV18" s="466"/>
      <c r="AW18" s="466"/>
      <c r="AX18" s="466">
        <v>3.4569999999999999</v>
      </c>
      <c r="AY18" s="466">
        <v>4.1285950413223143</v>
      </c>
      <c r="AZ18" s="466">
        <v>5.4580000000000002</v>
      </c>
      <c r="BA18" s="466">
        <v>4.9669999999999996</v>
      </c>
      <c r="BB18" s="466">
        <v>8.2967250384024585</v>
      </c>
      <c r="BC18" s="466">
        <v>10.563000000000001</v>
      </c>
      <c r="BD18" s="466">
        <v>11.87267336961207</v>
      </c>
      <c r="BE18" s="466">
        <v>14.399096999999999</v>
      </c>
      <c r="BF18" s="466">
        <v>19.709695</v>
      </c>
      <c r="BG18" s="466">
        <v>19.340500802146213</v>
      </c>
      <c r="BH18" s="466">
        <v>20.643089</v>
      </c>
      <c r="BI18" s="466">
        <v>46.53799999999999</v>
      </c>
      <c r="BJ18" s="466">
        <v>32.67</v>
      </c>
      <c r="BK18" s="466">
        <v>27.44</v>
      </c>
      <c r="BL18" s="466">
        <v>31.553068</v>
      </c>
      <c r="BM18" s="466">
        <v>35.207568999999999</v>
      </c>
      <c r="BN18" s="466">
        <v>38.218910999999999</v>
      </c>
      <c r="BO18" s="466">
        <v>37.692900000000002</v>
      </c>
      <c r="BP18" s="466">
        <v>42.019909411804896</v>
      </c>
      <c r="BQ18" s="466">
        <v>45.458691636376749</v>
      </c>
      <c r="BR18" s="466">
        <v>44.789727000000006</v>
      </c>
      <c r="BS18" s="466">
        <v>46.053681000000005</v>
      </c>
      <c r="BT18" s="466">
        <v>42.152442999999998</v>
      </c>
      <c r="BU18" s="466">
        <v>41.088430800000005</v>
      </c>
      <c r="BV18" s="466">
        <v>44.79290216648203</v>
      </c>
      <c r="BW18" s="466">
        <v>41.78107</v>
      </c>
      <c r="BX18" s="466">
        <v>34.003762399999999</v>
      </c>
      <c r="BY18" s="466">
        <v>36.4904546</v>
      </c>
      <c r="BZ18" s="466">
        <v>35.550986999999999</v>
      </c>
      <c r="CA18" s="466">
        <v>33.795781811076367</v>
      </c>
      <c r="CB18" s="466">
        <v>37.731015776053439</v>
      </c>
      <c r="CC18" s="466">
        <v>37.646672895369342</v>
      </c>
      <c r="CD18" s="466">
        <v>36.811293064856905</v>
      </c>
      <c r="CE18" s="466">
        <v>35.81104408354674</v>
      </c>
      <c r="CF18" s="467">
        <v>34.860918025918949</v>
      </c>
    </row>
    <row r="19" spans="1:84" ht="26.25" customHeight="1">
      <c r="A19" s="443"/>
      <c r="B19" s="178" t="s">
        <v>692</v>
      </c>
      <c r="C19" s="503"/>
      <c r="D19" s="41" t="s">
        <v>190</v>
      </c>
      <c r="E19" s="41" t="s">
        <v>191</v>
      </c>
      <c r="F19" s="41" t="s">
        <v>192</v>
      </c>
      <c r="G19" s="41" t="s">
        <v>193</v>
      </c>
      <c r="H19" s="41" t="s">
        <v>194</v>
      </c>
      <c r="I19" s="41" t="s">
        <v>195</v>
      </c>
      <c r="J19" s="41" t="s">
        <v>196</v>
      </c>
      <c r="K19" s="41" t="s">
        <v>197</v>
      </c>
      <c r="L19" s="41" t="s">
        <v>198</v>
      </c>
      <c r="M19" s="41" t="s">
        <v>199</v>
      </c>
      <c r="N19" s="41" t="s">
        <v>200</v>
      </c>
      <c r="O19" s="41" t="s">
        <v>201</v>
      </c>
      <c r="P19" s="41" t="s">
        <v>202</v>
      </c>
      <c r="Q19" s="41" t="s">
        <v>203</v>
      </c>
      <c r="R19" s="41" t="s">
        <v>204</v>
      </c>
      <c r="S19" s="41" t="s">
        <v>205</v>
      </c>
      <c r="T19" s="41" t="s">
        <v>206</v>
      </c>
      <c r="U19" s="41" t="s">
        <v>207</v>
      </c>
      <c r="V19" s="41" t="s">
        <v>208</v>
      </c>
      <c r="W19" s="41" t="s">
        <v>209</v>
      </c>
      <c r="X19" s="41" t="s">
        <v>210</v>
      </c>
      <c r="Y19" s="41" t="s">
        <v>211</v>
      </c>
      <c r="Z19" s="41" t="s">
        <v>212</v>
      </c>
      <c r="AA19" s="41" t="s">
        <v>213</v>
      </c>
      <c r="AB19" s="41" t="s">
        <v>214</v>
      </c>
      <c r="AC19" s="41" t="s">
        <v>215</v>
      </c>
      <c r="AD19" s="41" t="s">
        <v>216</v>
      </c>
      <c r="AE19" s="41" t="s">
        <v>217</v>
      </c>
      <c r="AF19" s="41" t="s">
        <v>218</v>
      </c>
      <c r="AG19" s="41" t="s">
        <v>219</v>
      </c>
      <c r="AH19" s="41" t="s">
        <v>220</v>
      </c>
      <c r="AI19" s="41" t="s">
        <v>221</v>
      </c>
      <c r="AJ19" s="41" t="s">
        <v>222</v>
      </c>
      <c r="AK19" s="41" t="s">
        <v>223</v>
      </c>
      <c r="AL19" s="41" t="s">
        <v>224</v>
      </c>
      <c r="AM19" s="41" t="s">
        <v>225</v>
      </c>
      <c r="AN19" s="41" t="s">
        <v>226</v>
      </c>
      <c r="AO19" s="41" t="s">
        <v>227</v>
      </c>
      <c r="AP19" s="41" t="s">
        <v>228</v>
      </c>
      <c r="AQ19" s="41" t="s">
        <v>229</v>
      </c>
      <c r="AR19" s="41" t="s">
        <v>230</v>
      </c>
      <c r="AS19" s="41" t="s">
        <v>231</v>
      </c>
      <c r="AT19" s="41" t="s">
        <v>232</v>
      </c>
      <c r="AU19" s="41" t="s">
        <v>233</v>
      </c>
      <c r="AV19" s="41" t="s">
        <v>234</v>
      </c>
      <c r="AW19" s="41" t="s">
        <v>235</v>
      </c>
      <c r="AX19" s="41" t="s">
        <v>236</v>
      </c>
      <c r="AY19" s="41" t="s">
        <v>128</v>
      </c>
      <c r="AZ19" s="41" t="s">
        <v>129</v>
      </c>
      <c r="BA19" s="41" t="s">
        <v>130</v>
      </c>
      <c r="BB19" s="41" t="s">
        <v>131</v>
      </c>
      <c r="BC19" s="41" t="s">
        <v>132</v>
      </c>
      <c r="BD19" s="41" t="s">
        <v>133</v>
      </c>
      <c r="BE19" s="41" t="s">
        <v>134</v>
      </c>
      <c r="BF19" s="41" t="s">
        <v>135</v>
      </c>
      <c r="BG19" s="41" t="s">
        <v>136</v>
      </c>
      <c r="BH19" s="41" t="s">
        <v>137</v>
      </c>
      <c r="BI19" s="41" t="s">
        <v>138</v>
      </c>
      <c r="BJ19" s="41" t="s">
        <v>139</v>
      </c>
      <c r="BK19" s="41" t="s">
        <v>140</v>
      </c>
      <c r="BL19" s="41" t="s">
        <v>141</v>
      </c>
      <c r="BM19" s="41" t="s">
        <v>142</v>
      </c>
      <c r="BN19" s="41" t="s">
        <v>143</v>
      </c>
      <c r="BO19" s="41" t="s">
        <v>144</v>
      </c>
      <c r="BP19" s="41" t="s">
        <v>145</v>
      </c>
      <c r="BQ19" s="41" t="s">
        <v>146</v>
      </c>
      <c r="BR19" s="41" t="s">
        <v>147</v>
      </c>
      <c r="BS19" s="41" t="s">
        <v>148</v>
      </c>
      <c r="BT19" s="41" t="s">
        <v>149</v>
      </c>
      <c r="BU19" s="41" t="s">
        <v>150</v>
      </c>
      <c r="BV19" s="41" t="s">
        <v>151</v>
      </c>
      <c r="BW19" s="41" t="s">
        <v>152</v>
      </c>
      <c r="BX19" s="41" t="s">
        <v>153</v>
      </c>
      <c r="BY19" s="41" t="s">
        <v>154</v>
      </c>
      <c r="BZ19" s="41" t="s">
        <v>155</v>
      </c>
      <c r="CA19" s="41" t="s">
        <v>156</v>
      </c>
      <c r="CB19" s="41" t="s">
        <v>157</v>
      </c>
      <c r="CC19" s="41" t="s">
        <v>158</v>
      </c>
      <c r="CD19" s="41" t="s">
        <v>159</v>
      </c>
      <c r="CE19" s="41" t="s">
        <v>160</v>
      </c>
      <c r="CF19" s="42" t="s">
        <v>161</v>
      </c>
    </row>
    <row r="20" spans="1:84">
      <c r="A20" s="443"/>
      <c r="B20" s="446" t="s">
        <v>351</v>
      </c>
      <c r="C20" s="469"/>
      <c r="D20" s="332" t="s">
        <v>163</v>
      </c>
      <c r="E20" s="332" t="s">
        <v>163</v>
      </c>
      <c r="F20" s="332" t="s">
        <v>163</v>
      </c>
      <c r="G20" s="332" t="s">
        <v>163</v>
      </c>
      <c r="H20" s="332" t="s">
        <v>163</v>
      </c>
      <c r="I20" s="332" t="s">
        <v>163</v>
      </c>
      <c r="J20" s="332" t="s">
        <v>163</v>
      </c>
      <c r="K20" s="332" t="s">
        <v>163</v>
      </c>
      <c r="L20" s="332" t="s">
        <v>163</v>
      </c>
      <c r="M20" s="332" t="s">
        <v>163</v>
      </c>
      <c r="N20" s="332" t="s">
        <v>163</v>
      </c>
      <c r="O20" s="332" t="s">
        <v>163</v>
      </c>
      <c r="P20" s="332" t="s">
        <v>163</v>
      </c>
      <c r="Q20" s="332" t="s">
        <v>163</v>
      </c>
      <c r="R20" s="332" t="s">
        <v>163</v>
      </c>
      <c r="S20" s="332" t="s">
        <v>163</v>
      </c>
      <c r="T20" s="332" t="s">
        <v>163</v>
      </c>
      <c r="U20" s="332" t="s">
        <v>163</v>
      </c>
      <c r="V20" s="332" t="s">
        <v>163</v>
      </c>
      <c r="W20" s="332" t="s">
        <v>163</v>
      </c>
      <c r="X20" s="332" t="s">
        <v>163</v>
      </c>
      <c r="Y20" s="332" t="s">
        <v>163</v>
      </c>
      <c r="Z20" s="332" t="s">
        <v>163</v>
      </c>
      <c r="AA20" s="332" t="s">
        <v>163</v>
      </c>
      <c r="AB20" s="332" t="s">
        <v>163</v>
      </c>
      <c r="AC20" s="332" t="s">
        <v>163</v>
      </c>
      <c r="AD20" s="332" t="s">
        <v>163</v>
      </c>
      <c r="AE20" s="332" t="s">
        <v>163</v>
      </c>
      <c r="AF20" s="332" t="s">
        <v>163</v>
      </c>
      <c r="AG20" s="332" t="s">
        <v>163</v>
      </c>
      <c r="AH20" s="332" t="s">
        <v>163</v>
      </c>
      <c r="AI20" s="332" t="s">
        <v>163</v>
      </c>
      <c r="AJ20" s="332" t="s">
        <v>163</v>
      </c>
      <c r="AK20" s="332" t="s">
        <v>163</v>
      </c>
      <c r="AL20" s="332" t="s">
        <v>163</v>
      </c>
      <c r="AM20" s="332" t="s">
        <v>163</v>
      </c>
      <c r="AN20" s="332" t="s">
        <v>163</v>
      </c>
      <c r="AO20" s="332" t="s">
        <v>163</v>
      </c>
      <c r="AP20" s="332" t="s">
        <v>163</v>
      </c>
      <c r="AQ20" s="332" t="s">
        <v>163</v>
      </c>
      <c r="AR20" s="332" t="s">
        <v>163</v>
      </c>
      <c r="AS20" s="332" t="s">
        <v>163</v>
      </c>
      <c r="AT20" s="332" t="s">
        <v>163</v>
      </c>
      <c r="AU20" s="332" t="s">
        <v>163</v>
      </c>
      <c r="AV20" s="332" t="s">
        <v>163</v>
      </c>
      <c r="AW20" s="332" t="s">
        <v>163</v>
      </c>
      <c r="AX20" s="332" t="s">
        <v>163</v>
      </c>
      <c r="AY20" s="332" t="s">
        <v>163</v>
      </c>
      <c r="AZ20" s="332" t="s">
        <v>163</v>
      </c>
      <c r="BA20" s="332" t="s">
        <v>163</v>
      </c>
      <c r="BB20" s="332" t="s">
        <v>163</v>
      </c>
      <c r="BC20" s="332" t="s">
        <v>163</v>
      </c>
      <c r="BD20" s="332" t="s">
        <v>163</v>
      </c>
      <c r="BE20" s="332" t="s">
        <v>163</v>
      </c>
      <c r="BF20" s="332" t="s">
        <v>163</v>
      </c>
      <c r="BG20" s="332" t="s">
        <v>163</v>
      </c>
      <c r="BH20" s="332" t="s">
        <v>163</v>
      </c>
      <c r="BI20" s="332" t="s">
        <v>163</v>
      </c>
      <c r="BJ20" s="332" t="s">
        <v>163</v>
      </c>
      <c r="BK20" s="332" t="s">
        <v>163</v>
      </c>
      <c r="BL20" s="332" t="s">
        <v>163</v>
      </c>
      <c r="BM20" s="332" t="s">
        <v>163</v>
      </c>
      <c r="BN20" s="332" t="s">
        <v>163</v>
      </c>
      <c r="BO20" s="332" t="s">
        <v>163</v>
      </c>
      <c r="BP20" s="332" t="s">
        <v>163</v>
      </c>
      <c r="BQ20" s="332" t="s">
        <v>163</v>
      </c>
      <c r="BR20" s="332" t="s">
        <v>163</v>
      </c>
      <c r="BS20" s="332" t="s">
        <v>163</v>
      </c>
      <c r="BT20" s="332" t="s">
        <v>163</v>
      </c>
      <c r="BU20" s="332" t="s">
        <v>163</v>
      </c>
      <c r="BV20" s="332" t="s">
        <v>163</v>
      </c>
      <c r="BW20" s="332" t="s">
        <v>163</v>
      </c>
      <c r="BX20" s="332" t="s">
        <v>163</v>
      </c>
      <c r="BY20" s="332" t="s">
        <v>163</v>
      </c>
      <c r="BZ20" s="332" t="s">
        <v>163</v>
      </c>
      <c r="CA20" s="332" t="s">
        <v>164</v>
      </c>
      <c r="CB20" s="332" t="s">
        <v>164</v>
      </c>
      <c r="CC20" s="332" t="s">
        <v>164</v>
      </c>
      <c r="CD20" s="332" t="s">
        <v>164</v>
      </c>
      <c r="CE20" s="332" t="s">
        <v>164</v>
      </c>
      <c r="CF20" s="333" t="s">
        <v>164</v>
      </c>
    </row>
    <row r="21" spans="1:84" s="245" customFormat="1" ht="26.25" customHeight="1">
      <c r="A21" s="578"/>
      <c r="B21" s="109" t="s">
        <v>176</v>
      </c>
      <c r="C21" s="564"/>
      <c r="D21" s="459">
        <v>0</v>
      </c>
      <c r="E21" s="459">
        <v>0</v>
      </c>
      <c r="F21" s="459">
        <v>0</v>
      </c>
      <c r="G21" s="459">
        <v>0</v>
      </c>
      <c r="H21" s="459">
        <v>0</v>
      </c>
      <c r="I21" s="459">
        <v>0</v>
      </c>
      <c r="J21" s="459">
        <v>0</v>
      </c>
      <c r="K21" s="459">
        <v>0</v>
      </c>
      <c r="L21" s="459">
        <v>0</v>
      </c>
      <c r="M21" s="459">
        <v>0</v>
      </c>
      <c r="N21" s="459">
        <v>0</v>
      </c>
      <c r="O21" s="459">
        <v>0</v>
      </c>
      <c r="P21" s="459">
        <v>0</v>
      </c>
      <c r="Q21" s="459">
        <v>0</v>
      </c>
      <c r="R21" s="459">
        <v>0</v>
      </c>
      <c r="S21" s="459">
        <v>0</v>
      </c>
      <c r="T21" s="459">
        <v>0</v>
      </c>
      <c r="U21" s="459">
        <v>0</v>
      </c>
      <c r="V21" s="459">
        <v>0</v>
      </c>
      <c r="W21" s="459">
        <v>0</v>
      </c>
      <c r="X21" s="459">
        <v>0</v>
      </c>
      <c r="Y21" s="459">
        <v>0</v>
      </c>
      <c r="Z21" s="459">
        <f>SUM(Z23,Z27,Z30,Z33,Z35)</f>
        <v>1236.3858197320219</v>
      </c>
      <c r="AA21" s="459">
        <f t="shared" ref="AA21:BK21" si="12">SUM(AA23,AA27,AA30,AA33,AA35)</f>
        <v>1255.8715702706811</v>
      </c>
      <c r="AB21" s="459">
        <f t="shared" si="12"/>
        <v>1280.3439965995105</v>
      </c>
      <c r="AC21" s="459">
        <f t="shared" si="12"/>
        <v>1316.6315873666688</v>
      </c>
      <c r="AD21" s="459">
        <f t="shared" si="12"/>
        <v>1380.1933146578876</v>
      </c>
      <c r="AE21" s="459">
        <f t="shared" si="12"/>
        <v>1450.6306496123891</v>
      </c>
      <c r="AF21" s="459">
        <f t="shared" si="12"/>
        <v>1463.5273968269987</v>
      </c>
      <c r="AG21" s="459">
        <f t="shared" si="12"/>
        <v>1469.2496952529045</v>
      </c>
      <c r="AH21" s="459">
        <f t="shared" si="12"/>
        <v>1487.5485852271988</v>
      </c>
      <c r="AI21" s="459">
        <f t="shared" si="12"/>
        <v>1433.7521857379816</v>
      </c>
      <c r="AJ21" s="459">
        <f t="shared" si="12"/>
        <v>1389.8152857216735</v>
      </c>
      <c r="AK21" s="459">
        <f t="shared" si="12"/>
        <v>1402.5722611607162</v>
      </c>
      <c r="AL21" s="459">
        <f t="shared" si="12"/>
        <v>1420.1634579960162</v>
      </c>
      <c r="AM21" s="459">
        <f t="shared" si="12"/>
        <v>1454.1464211854075</v>
      </c>
      <c r="AN21" s="459">
        <f t="shared" si="12"/>
        <v>1415.6119064501763</v>
      </c>
      <c r="AO21" s="459">
        <f t="shared" si="12"/>
        <v>1430.8571680526595</v>
      </c>
      <c r="AP21" s="459">
        <f t="shared" si="12"/>
        <v>1477.5343265223551</v>
      </c>
      <c r="AQ21" s="459">
        <f t="shared" si="12"/>
        <v>1421.3635615896351</v>
      </c>
      <c r="AR21" s="459">
        <f t="shared" si="12"/>
        <v>1329.4120324079486</v>
      </c>
      <c r="AS21" s="459">
        <f t="shared" si="12"/>
        <v>1276.9626540954603</v>
      </c>
      <c r="AT21" s="459">
        <f t="shared" si="12"/>
        <v>1291.2406261896758</v>
      </c>
      <c r="AU21" s="459">
        <f t="shared" si="12"/>
        <v>1364.2626624681723</v>
      </c>
      <c r="AV21" s="459">
        <f t="shared" si="12"/>
        <v>1353.6902817602472</v>
      </c>
      <c r="AW21" s="459">
        <f t="shared" si="12"/>
        <v>1353.1953545110759</v>
      </c>
      <c r="AX21" s="459">
        <f t="shared" si="12"/>
        <v>1377.2345460481445</v>
      </c>
      <c r="AY21" s="459">
        <f t="shared" si="12"/>
        <v>1381.7850091428347</v>
      </c>
      <c r="AZ21" s="459">
        <f t="shared" si="12"/>
        <v>1360.9472813293687</v>
      </c>
      <c r="BA21" s="459">
        <f t="shared" si="12"/>
        <v>1367.6331398392149</v>
      </c>
      <c r="BB21" s="459">
        <f t="shared" si="12"/>
        <v>1380.1685576661009</v>
      </c>
      <c r="BC21" s="459">
        <f t="shared" si="12"/>
        <v>1352.3092012018542</v>
      </c>
      <c r="BD21" s="459">
        <f t="shared" si="12"/>
        <v>1351.153493907681</v>
      </c>
      <c r="BE21" s="459">
        <f t="shared" si="12"/>
        <v>1366.4937478038244</v>
      </c>
      <c r="BF21" s="459">
        <f t="shared" si="12"/>
        <v>1351.9050506161404</v>
      </c>
      <c r="BG21" s="459">
        <f t="shared" si="12"/>
        <v>1322.8595104871451</v>
      </c>
      <c r="BH21" s="459">
        <f t="shared" si="12"/>
        <v>1304.0794440961804</v>
      </c>
      <c r="BI21" s="459">
        <f t="shared" si="12"/>
        <v>1298.820342807973</v>
      </c>
      <c r="BJ21" s="459">
        <f t="shared" si="12"/>
        <v>1248.3138955239797</v>
      </c>
      <c r="BK21" s="459">
        <f t="shared" si="12"/>
        <v>1217.5157759874403</v>
      </c>
      <c r="BL21" s="459">
        <f>SUM(BL23,BL27,BL30,BL32,BL35)</f>
        <v>1219.5643966816242</v>
      </c>
      <c r="BM21" s="459">
        <f t="shared" ref="BM21:CB21" si="13">SUM(BM23,BM27,BM30,BM32,BM35)</f>
        <v>1249.5187296177003</v>
      </c>
      <c r="BN21" s="459">
        <f t="shared" si="13"/>
        <v>1295.3851995022846</v>
      </c>
      <c r="BO21" s="459">
        <f t="shared" si="13"/>
        <v>1271.4963392929378</v>
      </c>
      <c r="BP21" s="459">
        <f t="shared" si="13"/>
        <v>1277.7365262625713</v>
      </c>
      <c r="BQ21" s="459">
        <f t="shared" si="13"/>
        <v>1251.9202622949852</v>
      </c>
      <c r="BR21" s="459">
        <f t="shared" si="13"/>
        <v>1282.0616551873597</v>
      </c>
      <c r="BS21" s="459">
        <f t="shared" si="13"/>
        <v>1262.1357320087668</v>
      </c>
      <c r="BT21" s="459">
        <f t="shared" si="13"/>
        <v>1187.1251813806355</v>
      </c>
      <c r="BU21" s="459">
        <f t="shared" si="13"/>
        <v>1150.9835552332756</v>
      </c>
      <c r="BV21" s="459">
        <f t="shared" si="13"/>
        <v>1119.561443987792</v>
      </c>
      <c r="BW21" s="459">
        <f t="shared" si="13"/>
        <v>1085.00671960933</v>
      </c>
      <c r="BX21" s="459">
        <f t="shared" si="13"/>
        <v>897.53772577860377</v>
      </c>
      <c r="BY21" s="459">
        <f t="shared" si="13"/>
        <v>886.55390515468787</v>
      </c>
      <c r="BZ21" s="459">
        <f t="shared" si="13"/>
        <v>820.43318068226608</v>
      </c>
      <c r="CA21" s="459">
        <f t="shared" si="13"/>
        <v>805.68584810333039</v>
      </c>
      <c r="CB21" s="459">
        <f t="shared" si="13"/>
        <v>817.99212542156647</v>
      </c>
      <c r="CC21" s="459">
        <f>SUM(CC23,CC27,CC30,CC32,CC35)</f>
        <v>796.69874995325097</v>
      </c>
      <c r="CD21" s="459">
        <f t="shared" ref="CD21:CF21" si="14">SUM(CD23,CD27,CD30,CD32,CD35)</f>
        <v>764.807263047785</v>
      </c>
      <c r="CE21" s="459">
        <f t="shared" si="14"/>
        <v>733.64694826173991</v>
      </c>
      <c r="CF21" s="426">
        <f t="shared" si="14"/>
        <v>700.19531826383707</v>
      </c>
    </row>
    <row r="22" spans="1:84" s="245" customFormat="1" ht="26.25" customHeight="1">
      <c r="A22" s="578"/>
      <c r="B22" s="233" t="s">
        <v>682</v>
      </c>
      <c r="C22" s="564"/>
      <c r="D22" s="459"/>
      <c r="E22" s="459"/>
      <c r="F22" s="459"/>
      <c r="G22" s="459"/>
      <c r="H22" s="459"/>
      <c r="I22" s="459"/>
      <c r="J22" s="459"/>
      <c r="K22" s="459"/>
      <c r="L22" s="459"/>
      <c r="M22" s="459"/>
      <c r="N22" s="459"/>
      <c r="O22" s="459"/>
      <c r="P22" s="459"/>
      <c r="Q22" s="459"/>
      <c r="R22" s="459"/>
      <c r="S22" s="459"/>
      <c r="T22" s="459"/>
      <c r="U22" s="459"/>
      <c r="V22" s="459"/>
      <c r="W22" s="459"/>
      <c r="X22" s="459"/>
      <c r="Y22" s="459"/>
      <c r="Z22" s="459">
        <f t="shared" ref="Z22:CF22" si="15">Z23+Z27+Z30</f>
        <v>1236.3858197320219</v>
      </c>
      <c r="AA22" s="459">
        <f t="shared" si="15"/>
        <v>1255.8715702706811</v>
      </c>
      <c r="AB22" s="459">
        <f t="shared" si="15"/>
        <v>1280.3439965995105</v>
      </c>
      <c r="AC22" s="459">
        <f t="shared" si="15"/>
        <v>1316.6315873666688</v>
      </c>
      <c r="AD22" s="459">
        <f t="shared" si="15"/>
        <v>1380.1933146578876</v>
      </c>
      <c r="AE22" s="459">
        <f t="shared" si="15"/>
        <v>1450.6306496123891</v>
      </c>
      <c r="AF22" s="459">
        <f t="shared" si="15"/>
        <v>1463.5273968269987</v>
      </c>
      <c r="AG22" s="459">
        <f t="shared" si="15"/>
        <v>1469.2496952529045</v>
      </c>
      <c r="AH22" s="459">
        <f t="shared" si="15"/>
        <v>1487.5485852271988</v>
      </c>
      <c r="AI22" s="459">
        <f t="shared" si="15"/>
        <v>1433.7521857379816</v>
      </c>
      <c r="AJ22" s="459">
        <f t="shared" si="15"/>
        <v>1389.8152857216735</v>
      </c>
      <c r="AK22" s="459">
        <f t="shared" si="15"/>
        <v>1402.5722611607162</v>
      </c>
      <c r="AL22" s="459">
        <f t="shared" si="15"/>
        <v>1420.1634579960162</v>
      </c>
      <c r="AM22" s="459">
        <f t="shared" si="15"/>
        <v>1454.1464211854075</v>
      </c>
      <c r="AN22" s="459">
        <f t="shared" si="15"/>
        <v>1415.6119064501763</v>
      </c>
      <c r="AO22" s="459">
        <f t="shared" si="15"/>
        <v>1430.8571680526595</v>
      </c>
      <c r="AP22" s="459">
        <f t="shared" si="15"/>
        <v>1477.5343265223551</v>
      </c>
      <c r="AQ22" s="459">
        <f t="shared" si="15"/>
        <v>1421.3635615896351</v>
      </c>
      <c r="AR22" s="459">
        <f t="shared" si="15"/>
        <v>1329.4120324079486</v>
      </c>
      <c r="AS22" s="459">
        <f t="shared" si="15"/>
        <v>1276.9626540954603</v>
      </c>
      <c r="AT22" s="459">
        <f t="shared" si="15"/>
        <v>1291.2406261896758</v>
      </c>
      <c r="AU22" s="459">
        <f t="shared" si="15"/>
        <v>1364.2626624681723</v>
      </c>
      <c r="AV22" s="459">
        <f t="shared" si="15"/>
        <v>1353.6902817602472</v>
      </c>
      <c r="AW22" s="459">
        <f t="shared" si="15"/>
        <v>1353.1953545110759</v>
      </c>
      <c r="AX22" s="459">
        <f t="shared" si="15"/>
        <v>1370.5289794238872</v>
      </c>
      <c r="AY22" s="459">
        <f t="shared" si="15"/>
        <v>1374.0230769434399</v>
      </c>
      <c r="AZ22" s="459">
        <f t="shared" si="15"/>
        <v>1351.0220006808684</v>
      </c>
      <c r="BA22" s="459">
        <f t="shared" si="15"/>
        <v>1358.5992014904753</v>
      </c>
      <c r="BB22" s="459">
        <f t="shared" si="15"/>
        <v>1365.2820076695673</v>
      </c>
      <c r="BC22" s="459">
        <f t="shared" si="15"/>
        <v>1333.6058735000831</v>
      </c>
      <c r="BD22" s="459">
        <f t="shared" si="15"/>
        <v>1330.3435668476716</v>
      </c>
      <c r="BE22" s="459">
        <f t="shared" si="15"/>
        <v>1341.6768216528551</v>
      </c>
      <c r="BF22" s="459">
        <f t="shared" si="15"/>
        <v>1318.6900639034363</v>
      </c>
      <c r="BG22" s="459">
        <f t="shared" si="15"/>
        <v>1290.991186657895</v>
      </c>
      <c r="BH22" s="459">
        <f t="shared" si="15"/>
        <v>1271.0563942878566</v>
      </c>
      <c r="BI22" s="459">
        <f t="shared" si="15"/>
        <v>1226.3559862450011</v>
      </c>
      <c r="BJ22" s="459">
        <f t="shared" si="15"/>
        <v>1198.7683860407863</v>
      </c>
      <c r="BK22" s="459">
        <f t="shared" si="15"/>
        <v>1176.8848017865589</v>
      </c>
      <c r="BL22" s="459">
        <f t="shared" si="15"/>
        <v>1166.5905259190083</v>
      </c>
      <c r="BM22" s="459">
        <f t="shared" si="15"/>
        <v>1189.9412522256548</v>
      </c>
      <c r="BN22" s="459">
        <f t="shared" si="15"/>
        <v>1229.6865958568899</v>
      </c>
      <c r="BO22" s="459">
        <f t="shared" si="15"/>
        <v>1207.290425163897</v>
      </c>
      <c r="BP22" s="459">
        <f t="shared" si="15"/>
        <v>1209.0499850872945</v>
      </c>
      <c r="BQ22" s="459">
        <f t="shared" si="15"/>
        <v>1180.2732858951497</v>
      </c>
      <c r="BR22" s="459">
        <f t="shared" si="15"/>
        <v>1175.4831689238285</v>
      </c>
      <c r="BS22" s="459">
        <f t="shared" si="15"/>
        <v>1146.6442112898408</v>
      </c>
      <c r="BT22" s="459">
        <f t="shared" si="15"/>
        <v>1082.2649082087498</v>
      </c>
      <c r="BU22" s="459">
        <f t="shared" si="15"/>
        <v>1039.9632414598425</v>
      </c>
      <c r="BV22" s="459">
        <f t="shared" si="15"/>
        <v>1015.5517477941221</v>
      </c>
      <c r="BW22" s="459">
        <f t="shared" si="15"/>
        <v>983.5841726843214</v>
      </c>
      <c r="BX22" s="459">
        <f t="shared" si="15"/>
        <v>812.32920037537849</v>
      </c>
      <c r="BY22" s="459">
        <f t="shared" si="15"/>
        <v>797.78924629088965</v>
      </c>
      <c r="BZ22" s="459">
        <f t="shared" si="15"/>
        <v>737.8060533072844</v>
      </c>
      <c r="CA22" s="459">
        <f t="shared" si="15"/>
        <v>727.7154166332848</v>
      </c>
      <c r="CB22" s="459">
        <f t="shared" si="15"/>
        <v>737.48825741480755</v>
      </c>
      <c r="CC22" s="459">
        <f t="shared" si="15"/>
        <v>717.65534392958637</v>
      </c>
      <c r="CD22" s="459">
        <f t="shared" si="15"/>
        <v>688.04657483989229</v>
      </c>
      <c r="CE22" s="459">
        <f t="shared" si="15"/>
        <v>659.42344836616246</v>
      </c>
      <c r="CF22" s="426">
        <f t="shared" si="15"/>
        <v>628.45995850869372</v>
      </c>
    </row>
    <row r="23" spans="1:84" ht="15.75" customHeight="1">
      <c r="A23" s="565"/>
      <c r="B23" s="200" t="s">
        <v>683</v>
      </c>
      <c r="C23" s="43"/>
      <c r="D23" s="462">
        <v>0</v>
      </c>
      <c r="E23" s="462">
        <v>0</v>
      </c>
      <c r="F23" s="462">
        <v>0</v>
      </c>
      <c r="G23" s="462">
        <v>0</v>
      </c>
      <c r="H23" s="462">
        <v>0</v>
      </c>
      <c r="I23" s="462">
        <v>0</v>
      </c>
      <c r="J23" s="462">
        <v>0</v>
      </c>
      <c r="K23" s="462">
        <v>0</v>
      </c>
      <c r="L23" s="462">
        <v>0</v>
      </c>
      <c r="M23" s="462">
        <v>0</v>
      </c>
      <c r="N23" s="462">
        <v>0</v>
      </c>
      <c r="O23" s="462">
        <v>0</v>
      </c>
      <c r="P23" s="462">
        <v>0</v>
      </c>
      <c r="Q23" s="462">
        <v>0</v>
      </c>
      <c r="R23" s="462">
        <v>0</v>
      </c>
      <c r="S23" s="462">
        <v>0</v>
      </c>
      <c r="T23" s="462">
        <v>0</v>
      </c>
      <c r="U23" s="462">
        <v>0</v>
      </c>
      <c r="V23" s="462">
        <v>0</v>
      </c>
      <c r="W23" s="462">
        <v>0</v>
      </c>
      <c r="X23" s="462">
        <v>0</v>
      </c>
      <c r="Y23" s="462">
        <v>0</v>
      </c>
      <c r="Z23" s="462">
        <v>1041.3366878055881</v>
      </c>
      <c r="AA23" s="462">
        <v>1059.5479715768156</v>
      </c>
      <c r="AB23" s="462">
        <v>1078.6932700584873</v>
      </c>
      <c r="AC23" s="462">
        <v>1108.4082697889121</v>
      </c>
      <c r="AD23" s="462">
        <v>1161.7682258702862</v>
      </c>
      <c r="AE23" s="462">
        <v>1225.9567032960342</v>
      </c>
      <c r="AF23" s="462">
        <v>1244.0354893211702</v>
      </c>
      <c r="AG23" s="462">
        <v>1250.1051503242657</v>
      </c>
      <c r="AH23" s="462">
        <f t="shared" ref="AH23:BD23" si="16">SUM(AH24:AH25)</f>
        <v>1270.001954186067</v>
      </c>
      <c r="AI23" s="462">
        <f t="shared" si="16"/>
        <v>1227.493099368658</v>
      </c>
      <c r="AJ23" s="462">
        <f t="shared" si="16"/>
        <v>1191.2702449042915</v>
      </c>
      <c r="AK23" s="462">
        <f t="shared" si="16"/>
        <v>1203.8426764730943</v>
      </c>
      <c r="AL23" s="462">
        <f t="shared" si="16"/>
        <v>1220.8422709088561</v>
      </c>
      <c r="AM23" s="462">
        <f t="shared" si="16"/>
        <v>1253.6916575173254</v>
      </c>
      <c r="AN23" s="462">
        <f t="shared" si="16"/>
        <v>1223.0116470692001</v>
      </c>
      <c r="AO23" s="462">
        <f t="shared" si="16"/>
        <v>1239.0614199945371</v>
      </c>
      <c r="AP23" s="462">
        <f t="shared" si="16"/>
        <v>1287.3566409303687</v>
      </c>
      <c r="AQ23" s="462">
        <f t="shared" si="16"/>
        <v>1253.4989938472877</v>
      </c>
      <c r="AR23" s="462">
        <f t="shared" si="16"/>
        <v>1168.1352442759869</v>
      </c>
      <c r="AS23" s="462">
        <f t="shared" si="16"/>
        <v>1124.5883473201209</v>
      </c>
      <c r="AT23" s="462">
        <f t="shared" si="16"/>
        <v>1149.1440776117936</v>
      </c>
      <c r="AU23" s="462">
        <f t="shared" si="16"/>
        <v>1222.3379155446883</v>
      </c>
      <c r="AV23" s="462">
        <f t="shared" si="16"/>
        <v>1218.67899071494</v>
      </c>
      <c r="AW23" s="462">
        <f t="shared" si="16"/>
        <v>1214.9169784794226</v>
      </c>
      <c r="AX23" s="462">
        <f t="shared" si="16"/>
        <v>1251.9624577361944</v>
      </c>
      <c r="AY23" s="462">
        <f t="shared" si="16"/>
        <v>1259.5773984555281</v>
      </c>
      <c r="AZ23" s="462">
        <f t="shared" si="16"/>
        <v>1245.3335825771326</v>
      </c>
      <c r="BA23" s="462">
        <f t="shared" si="16"/>
        <v>1254.7807527519194</v>
      </c>
      <c r="BB23" s="462">
        <f t="shared" si="16"/>
        <v>1273.3221732902352</v>
      </c>
      <c r="BC23" s="462">
        <f t="shared" si="16"/>
        <v>1238.7647922078404</v>
      </c>
      <c r="BD23" s="462">
        <f t="shared" si="16"/>
        <v>1240.9528923954565</v>
      </c>
      <c r="BE23" s="462">
        <f t="shared" ref="BE23:BO23" si="17">SUM(BE24:BE25)</f>
        <v>1253.7780295480843</v>
      </c>
      <c r="BF23" s="462">
        <f t="shared" si="17"/>
        <v>1234.7893922175754</v>
      </c>
      <c r="BG23" s="462">
        <f t="shared" si="17"/>
        <v>1213.6604832670632</v>
      </c>
      <c r="BH23" s="462">
        <f t="shared" si="17"/>
        <v>1199.6915285451796</v>
      </c>
      <c r="BI23" s="462">
        <f t="shared" si="17"/>
        <v>1161.0714798469378</v>
      </c>
      <c r="BJ23" s="462">
        <f t="shared" si="17"/>
        <v>1137.5523087767349</v>
      </c>
      <c r="BK23" s="462">
        <f t="shared" si="17"/>
        <v>1119.0724865967688</v>
      </c>
      <c r="BL23" s="462">
        <f t="shared" si="17"/>
        <v>1112.9174745596165</v>
      </c>
      <c r="BM23" s="462">
        <f t="shared" si="17"/>
        <v>1138.1321224193146</v>
      </c>
      <c r="BN23" s="462">
        <f t="shared" si="17"/>
        <v>1181.4922171274613</v>
      </c>
      <c r="BO23" s="462">
        <f t="shared" si="17"/>
        <v>1161.7480830438285</v>
      </c>
      <c r="BP23" s="462">
        <f>SUM(BP24:BP25)</f>
        <v>1166.0877297900868</v>
      </c>
      <c r="BQ23" s="462">
        <f t="shared" ref="BQ23:CF23" si="18">SUM(BQ24:BQ25)</f>
        <v>1140.8056305243451</v>
      </c>
      <c r="BR23" s="462">
        <f t="shared" si="18"/>
        <v>1138.2568734090009</v>
      </c>
      <c r="BS23" s="462">
        <f t="shared" si="18"/>
        <v>1111.95178788566</v>
      </c>
      <c r="BT23" s="462">
        <f t="shared" si="18"/>
        <v>1050.2181561872324</v>
      </c>
      <c r="BU23" s="462">
        <f t="shared" si="18"/>
        <v>1010.5009136424433</v>
      </c>
      <c r="BV23" s="462">
        <f t="shared" si="18"/>
        <v>988.51384051869422</v>
      </c>
      <c r="BW23" s="462">
        <f t="shared" si="18"/>
        <v>958.78211310703921</v>
      </c>
      <c r="BX23" s="462">
        <f t="shared" si="18"/>
        <v>793.49323736126553</v>
      </c>
      <c r="BY23" s="462">
        <f t="shared" si="18"/>
        <v>780.12662522481583</v>
      </c>
      <c r="BZ23" s="462">
        <f t="shared" si="18"/>
        <v>722.47799306534807</v>
      </c>
      <c r="CA23" s="462">
        <f t="shared" si="18"/>
        <v>714.00425781946296</v>
      </c>
      <c r="CB23" s="462">
        <f t="shared" si="18"/>
        <v>723.51093646631568</v>
      </c>
      <c r="CC23" s="462">
        <f t="shared" si="18"/>
        <v>704.72359816929338</v>
      </c>
      <c r="CD23" s="462">
        <f t="shared" si="18"/>
        <v>676.19719149622404</v>
      </c>
      <c r="CE23" s="462">
        <f t="shared" si="18"/>
        <v>648.54670687569239</v>
      </c>
      <c r="CF23" s="430">
        <f t="shared" si="18"/>
        <v>618.55000876325175</v>
      </c>
    </row>
    <row r="24" spans="1:84">
      <c r="A24" s="437"/>
      <c r="B24" s="349" t="s">
        <v>458</v>
      </c>
      <c r="C24" s="508"/>
      <c r="D24" s="462">
        <v>0</v>
      </c>
      <c r="E24" s="462">
        <v>0</v>
      </c>
      <c r="F24" s="462">
        <v>0</v>
      </c>
      <c r="G24" s="462">
        <v>0</v>
      </c>
      <c r="H24" s="462">
        <v>0</v>
      </c>
      <c r="I24" s="462">
        <v>0</v>
      </c>
      <c r="J24" s="462">
        <v>0</v>
      </c>
      <c r="K24" s="462">
        <v>0</v>
      </c>
      <c r="L24" s="462">
        <v>0</v>
      </c>
      <c r="M24" s="462">
        <v>0</v>
      </c>
      <c r="N24" s="462">
        <v>0</v>
      </c>
      <c r="O24" s="462">
        <v>0</v>
      </c>
      <c r="P24" s="462">
        <v>0</v>
      </c>
      <c r="Q24" s="462">
        <v>0</v>
      </c>
      <c r="R24" s="462">
        <v>0</v>
      </c>
      <c r="S24" s="462">
        <v>0</v>
      </c>
      <c r="T24" s="462">
        <v>0</v>
      </c>
      <c r="U24" s="462">
        <v>0</v>
      </c>
      <c r="V24" s="462">
        <v>0</v>
      </c>
      <c r="W24" s="462">
        <v>0</v>
      </c>
      <c r="X24" s="462">
        <v>0</v>
      </c>
      <c r="Y24" s="462">
        <v>0</v>
      </c>
      <c r="Z24" s="462">
        <v>0</v>
      </c>
      <c r="AA24" s="462">
        <v>0</v>
      </c>
      <c r="AB24" s="462">
        <v>0</v>
      </c>
      <c r="AC24" s="462">
        <v>0</v>
      </c>
      <c r="AD24" s="462">
        <v>0</v>
      </c>
      <c r="AE24" s="462">
        <v>0</v>
      </c>
      <c r="AF24" s="462">
        <v>0</v>
      </c>
      <c r="AG24" s="462">
        <v>0</v>
      </c>
      <c r="AH24" s="462">
        <v>887.01358097263426</v>
      </c>
      <c r="AI24" s="462">
        <v>853.15436537745552</v>
      </c>
      <c r="AJ24" s="462">
        <v>821.75270528456815</v>
      </c>
      <c r="AK24" s="462">
        <v>823.93762368473517</v>
      </c>
      <c r="AL24" s="462">
        <v>795.36563472291516</v>
      </c>
      <c r="AM24" s="462">
        <v>843.88888994542162</v>
      </c>
      <c r="AN24" s="462">
        <v>850.45192600137693</v>
      </c>
      <c r="AO24" s="462">
        <v>875.39834013115581</v>
      </c>
      <c r="AP24" s="462">
        <v>829.80251462489787</v>
      </c>
      <c r="AQ24" s="462">
        <v>807.97860057065532</v>
      </c>
      <c r="AR24" s="462">
        <v>744.81490257080395</v>
      </c>
      <c r="AS24" s="462">
        <v>724.98543318863256</v>
      </c>
      <c r="AT24" s="462">
        <v>736.95729654732918</v>
      </c>
      <c r="AU24" s="462">
        <v>793.58452931071542</v>
      </c>
      <c r="AV24" s="462">
        <v>780.5508517165764</v>
      </c>
      <c r="AW24" s="462">
        <v>764.80420350591942</v>
      </c>
      <c r="AX24" s="462">
        <v>793.98042637764979</v>
      </c>
      <c r="AY24" s="462">
        <v>798.96639653114494</v>
      </c>
      <c r="AZ24" s="462">
        <v>815.51739194577385</v>
      </c>
      <c r="BA24" s="462">
        <v>821.96804503152509</v>
      </c>
      <c r="BB24" s="462">
        <v>833.55184605713339</v>
      </c>
      <c r="BC24" s="462">
        <v>809.90261065251218</v>
      </c>
      <c r="BD24" s="462">
        <v>787.46348434943377</v>
      </c>
      <c r="BE24" s="462">
        <v>790.40347003954946</v>
      </c>
      <c r="BF24" s="462">
        <v>763.99209448183501</v>
      </c>
      <c r="BG24" s="462">
        <v>772.84167844062881</v>
      </c>
      <c r="BH24" s="462">
        <v>735.73911563305717</v>
      </c>
      <c r="BI24" s="462">
        <v>700.31845294387915</v>
      </c>
      <c r="BJ24" s="462">
        <v>672.0333879346806</v>
      </c>
      <c r="BK24" s="462">
        <v>616.44056993429126</v>
      </c>
      <c r="BL24" s="462">
        <v>498.35673489030376</v>
      </c>
      <c r="BM24" s="462">
        <v>499.27901027887771</v>
      </c>
      <c r="BN24" s="462">
        <v>555.30710840532959</v>
      </c>
      <c r="BO24" s="462">
        <v>531.52977501571161</v>
      </c>
      <c r="BP24" s="462">
        <v>517.56440328945371</v>
      </c>
      <c r="BQ24" s="462">
        <v>489.31886299355614</v>
      </c>
      <c r="BR24" s="462">
        <v>474.826407090347</v>
      </c>
      <c r="BS24" s="462">
        <v>444.78071515426404</v>
      </c>
      <c r="BT24" s="462">
        <v>445.33913841547508</v>
      </c>
      <c r="BU24" s="462">
        <v>419.11294438443025</v>
      </c>
      <c r="BV24" s="462">
        <v>400.62966816042189</v>
      </c>
      <c r="BW24" s="462">
        <v>388.14414387375109</v>
      </c>
      <c r="BX24" s="462">
        <v>322.08045333244405</v>
      </c>
      <c r="BY24" s="462">
        <v>308.23906066920699</v>
      </c>
      <c r="BZ24" s="462">
        <v>276.13240805489755</v>
      </c>
      <c r="CA24" s="462">
        <v>262.70304256125172</v>
      </c>
      <c r="CB24" s="462">
        <v>256.16359199071223</v>
      </c>
      <c r="CC24" s="462">
        <v>239.8823226747983</v>
      </c>
      <c r="CD24" s="462">
        <v>226.82872140868784</v>
      </c>
      <c r="CE24" s="462">
        <v>220.00014428012247</v>
      </c>
      <c r="CF24" s="430">
        <v>206.86876405974513</v>
      </c>
    </row>
    <row r="25" spans="1:84">
      <c r="A25" s="437"/>
      <c r="B25" s="349" t="s">
        <v>457</v>
      </c>
      <c r="C25" s="508"/>
      <c r="D25" s="462">
        <v>0</v>
      </c>
      <c r="E25" s="462">
        <v>0</v>
      </c>
      <c r="F25" s="462">
        <v>0</v>
      </c>
      <c r="G25" s="462">
        <v>0</v>
      </c>
      <c r="H25" s="462">
        <v>0</v>
      </c>
      <c r="I25" s="462">
        <v>0</v>
      </c>
      <c r="J25" s="462">
        <v>0</v>
      </c>
      <c r="K25" s="462">
        <v>0</v>
      </c>
      <c r="L25" s="462">
        <v>0</v>
      </c>
      <c r="M25" s="462">
        <v>0</v>
      </c>
      <c r="N25" s="462">
        <v>0</v>
      </c>
      <c r="O25" s="462">
        <v>0</v>
      </c>
      <c r="P25" s="462">
        <v>0</v>
      </c>
      <c r="Q25" s="462">
        <v>0</v>
      </c>
      <c r="R25" s="462">
        <v>0</v>
      </c>
      <c r="S25" s="462">
        <v>0</v>
      </c>
      <c r="T25" s="462">
        <v>0</v>
      </c>
      <c r="U25" s="462">
        <v>0</v>
      </c>
      <c r="V25" s="462">
        <v>0</v>
      </c>
      <c r="W25" s="462">
        <v>0</v>
      </c>
      <c r="X25" s="462">
        <v>0</v>
      </c>
      <c r="Y25" s="462">
        <v>0</v>
      </c>
      <c r="Z25" s="462">
        <v>0</v>
      </c>
      <c r="AA25" s="462">
        <v>0</v>
      </c>
      <c r="AB25" s="462">
        <v>0</v>
      </c>
      <c r="AC25" s="462">
        <v>0</v>
      </c>
      <c r="AD25" s="462">
        <v>0</v>
      </c>
      <c r="AE25" s="462">
        <v>0</v>
      </c>
      <c r="AF25" s="462">
        <v>0</v>
      </c>
      <c r="AG25" s="462">
        <v>0</v>
      </c>
      <c r="AH25" s="462">
        <v>382.98837321343285</v>
      </c>
      <c r="AI25" s="462">
        <v>374.3387339912025</v>
      </c>
      <c r="AJ25" s="462">
        <v>369.51753961972344</v>
      </c>
      <c r="AK25" s="462">
        <v>379.90505278835917</v>
      </c>
      <c r="AL25" s="462">
        <v>425.47663618594095</v>
      </c>
      <c r="AM25" s="462">
        <v>409.80276757190381</v>
      </c>
      <c r="AN25" s="462">
        <v>372.55972106782326</v>
      </c>
      <c r="AO25" s="462">
        <v>363.66307986338137</v>
      </c>
      <c r="AP25" s="462">
        <v>457.5541263054709</v>
      </c>
      <c r="AQ25" s="462">
        <v>445.52039327663249</v>
      </c>
      <c r="AR25" s="462">
        <v>423.32034170518295</v>
      </c>
      <c r="AS25" s="462">
        <v>399.60291413148826</v>
      </c>
      <c r="AT25" s="462">
        <v>412.18678106446447</v>
      </c>
      <c r="AU25" s="462">
        <v>428.75338623397283</v>
      </c>
      <c r="AV25" s="462">
        <v>438.12813899836374</v>
      </c>
      <c r="AW25" s="462">
        <v>450.11277497350324</v>
      </c>
      <c r="AX25" s="462">
        <v>457.9820313585447</v>
      </c>
      <c r="AY25" s="462">
        <v>460.61100192438306</v>
      </c>
      <c r="AZ25" s="462">
        <v>429.81619063135867</v>
      </c>
      <c r="BA25" s="462">
        <v>432.81270772039426</v>
      </c>
      <c r="BB25" s="462">
        <v>439.77032723310191</v>
      </c>
      <c r="BC25" s="462">
        <v>428.86218155532833</v>
      </c>
      <c r="BD25" s="462">
        <v>453.48940804602267</v>
      </c>
      <c r="BE25" s="462">
        <v>463.37455950853496</v>
      </c>
      <c r="BF25" s="462">
        <v>470.79729773574041</v>
      </c>
      <c r="BG25" s="462">
        <v>440.81880482643442</v>
      </c>
      <c r="BH25" s="462">
        <v>463.95241291212255</v>
      </c>
      <c r="BI25" s="462">
        <v>460.75302690305864</v>
      </c>
      <c r="BJ25" s="462">
        <v>465.51892084205423</v>
      </c>
      <c r="BK25" s="462">
        <v>502.63191666247752</v>
      </c>
      <c r="BL25" s="462">
        <v>614.56073966931285</v>
      </c>
      <c r="BM25" s="462">
        <v>638.85311214043679</v>
      </c>
      <c r="BN25" s="462">
        <v>626.18510872213176</v>
      </c>
      <c r="BO25" s="462">
        <v>630.21830802811701</v>
      </c>
      <c r="BP25" s="462">
        <v>648.52332650063306</v>
      </c>
      <c r="BQ25" s="462">
        <v>651.48676753078905</v>
      </c>
      <c r="BR25" s="462">
        <v>663.430466318654</v>
      </c>
      <c r="BS25" s="462">
        <v>667.17107273139584</v>
      </c>
      <c r="BT25" s="462">
        <v>604.87901777175728</v>
      </c>
      <c r="BU25" s="462">
        <v>591.38796925801307</v>
      </c>
      <c r="BV25" s="462">
        <v>587.88417235827239</v>
      </c>
      <c r="BW25" s="462">
        <v>570.63796923328812</v>
      </c>
      <c r="BX25" s="462">
        <v>471.41278402882153</v>
      </c>
      <c r="BY25" s="462">
        <v>471.88756455560889</v>
      </c>
      <c r="BZ25" s="462">
        <v>446.34558501045046</v>
      </c>
      <c r="CA25" s="462">
        <v>451.30121525821124</v>
      </c>
      <c r="CB25" s="462">
        <v>467.34734447560345</v>
      </c>
      <c r="CC25" s="462">
        <v>464.84127549449505</v>
      </c>
      <c r="CD25" s="462">
        <v>449.3684700875362</v>
      </c>
      <c r="CE25" s="462">
        <v>428.54656259556992</v>
      </c>
      <c r="CF25" s="430">
        <v>411.68124470350665</v>
      </c>
    </row>
    <row r="26" spans="1:84" ht="26.25" customHeight="1">
      <c r="A26" s="437"/>
      <c r="B26" s="566" t="s">
        <v>684</v>
      </c>
      <c r="C26" s="508"/>
      <c r="D26" s="462">
        <v>0</v>
      </c>
      <c r="E26" s="462">
        <v>0</v>
      </c>
      <c r="F26" s="462">
        <v>0</v>
      </c>
      <c r="G26" s="462">
        <v>0</v>
      </c>
      <c r="H26" s="462">
        <v>0</v>
      </c>
      <c r="I26" s="462">
        <v>0</v>
      </c>
      <c r="J26" s="462">
        <v>0</v>
      </c>
      <c r="K26" s="462">
        <v>0</v>
      </c>
      <c r="L26" s="462">
        <v>0</v>
      </c>
      <c r="M26" s="462">
        <v>0</v>
      </c>
      <c r="N26" s="462">
        <v>0</v>
      </c>
      <c r="O26" s="462">
        <v>0</v>
      </c>
      <c r="P26" s="462">
        <v>0</v>
      </c>
      <c r="Q26" s="462">
        <v>0</v>
      </c>
      <c r="R26" s="462">
        <v>0</v>
      </c>
      <c r="S26" s="462">
        <v>0</v>
      </c>
      <c r="T26" s="462">
        <v>0</v>
      </c>
      <c r="U26" s="462">
        <v>0</v>
      </c>
      <c r="V26" s="462">
        <v>0</v>
      </c>
      <c r="W26" s="462">
        <v>0</v>
      </c>
      <c r="X26" s="462">
        <v>0</v>
      </c>
      <c r="Y26" s="462">
        <v>0</v>
      </c>
      <c r="Z26" s="462">
        <v>0</v>
      </c>
      <c r="AA26" s="462">
        <v>0</v>
      </c>
      <c r="AB26" s="462">
        <v>0</v>
      </c>
      <c r="AC26" s="462">
        <v>0</v>
      </c>
      <c r="AD26" s="462">
        <v>0</v>
      </c>
      <c r="AE26" s="462">
        <v>0</v>
      </c>
      <c r="AF26" s="462">
        <v>0</v>
      </c>
      <c r="AG26" s="462">
        <v>0</v>
      </c>
      <c r="AH26" s="462">
        <v>0</v>
      </c>
      <c r="AI26" s="462">
        <v>0</v>
      </c>
      <c r="AJ26" s="462">
        <v>0</v>
      </c>
      <c r="AK26" s="462">
        <v>0</v>
      </c>
      <c r="AL26" s="462">
        <v>0</v>
      </c>
      <c r="AM26" s="462">
        <v>0</v>
      </c>
      <c r="AN26" s="462">
        <v>0</v>
      </c>
      <c r="AO26" s="462">
        <v>0</v>
      </c>
      <c r="AP26" s="462">
        <v>0</v>
      </c>
      <c r="AQ26" s="462">
        <v>0</v>
      </c>
      <c r="AR26" s="462">
        <v>0</v>
      </c>
      <c r="AS26" s="462">
        <v>0</v>
      </c>
      <c r="AT26" s="462">
        <v>0</v>
      </c>
      <c r="AU26" s="462">
        <v>17.85713460819235</v>
      </c>
      <c r="AV26" s="462">
        <v>17.377676285038056</v>
      </c>
      <c r="AW26" s="462">
        <v>16.895960618701643</v>
      </c>
      <c r="AX26" s="462">
        <v>16.621199666892629</v>
      </c>
      <c r="AY26" s="462">
        <v>16.109936275159267</v>
      </c>
      <c r="AZ26" s="462">
        <v>15.582442346671209</v>
      </c>
      <c r="BA26" s="462">
        <v>15.585086847786876</v>
      </c>
      <c r="BB26" s="462">
        <v>15.374946995528532</v>
      </c>
      <c r="BC26" s="462">
        <v>15.172525208059174</v>
      </c>
      <c r="BD26" s="462">
        <v>17.582694038182932</v>
      </c>
      <c r="BE26" s="462">
        <v>19.476287121929701</v>
      </c>
      <c r="BF26" s="462">
        <v>21.990298207088465</v>
      </c>
      <c r="BG26" s="462">
        <v>21.614472148557088</v>
      </c>
      <c r="BH26" s="462">
        <v>18.389325611719702</v>
      </c>
      <c r="BI26" s="462">
        <v>17.843225779978049</v>
      </c>
      <c r="BJ26" s="462">
        <v>22.779613252836075</v>
      </c>
      <c r="BK26" s="462">
        <v>22.626375259879421</v>
      </c>
      <c r="BL26" s="462">
        <v>22.707188172945902</v>
      </c>
      <c r="BM26" s="462">
        <v>23.344328917662306</v>
      </c>
      <c r="BN26" s="462">
        <v>23.980807083776057</v>
      </c>
      <c r="BO26" s="462">
        <v>23.726279217423201</v>
      </c>
      <c r="BP26" s="462">
        <v>24.170587756250892</v>
      </c>
      <c r="BQ26" s="462">
        <v>23.970469116631172</v>
      </c>
      <c r="BR26" s="462">
        <v>24.333582485725966</v>
      </c>
      <c r="BS26" s="462">
        <v>26.133762827161647</v>
      </c>
      <c r="BT26" s="462">
        <v>25.290000468005495</v>
      </c>
      <c r="BU26" s="462">
        <v>25.04724104796712</v>
      </c>
      <c r="BV26" s="462">
        <v>25.20848295486288</v>
      </c>
      <c r="BW26" s="462">
        <v>25.134104492525204</v>
      </c>
      <c r="BX26" s="462">
        <v>17.100633560770738</v>
      </c>
      <c r="BY26" s="462">
        <v>16.656473300715511</v>
      </c>
      <c r="BZ26" s="462">
        <v>15.128423404415559</v>
      </c>
      <c r="CA26" s="462">
        <v>15.029498914852221</v>
      </c>
      <c r="CB26" s="462">
        <v>15.144962839823709</v>
      </c>
      <c r="CC26" s="462">
        <v>14.755653258567214</v>
      </c>
      <c r="CD26" s="462">
        <v>14.167235947600577</v>
      </c>
      <c r="CE26" s="462">
        <v>13.596386082614698</v>
      </c>
      <c r="CF26" s="430">
        <v>12.976941491087956</v>
      </c>
    </row>
    <row r="27" spans="1:84" ht="26.25" customHeight="1">
      <c r="A27" s="565"/>
      <c r="B27" s="200" t="s">
        <v>685</v>
      </c>
      <c r="C27" s="43"/>
      <c r="D27" s="462">
        <v>0</v>
      </c>
      <c r="E27" s="462">
        <v>0</v>
      </c>
      <c r="F27" s="462">
        <v>0</v>
      </c>
      <c r="G27" s="462">
        <v>0</v>
      </c>
      <c r="H27" s="462">
        <v>0</v>
      </c>
      <c r="I27" s="462">
        <v>0</v>
      </c>
      <c r="J27" s="462">
        <v>0</v>
      </c>
      <c r="K27" s="462">
        <v>0</v>
      </c>
      <c r="L27" s="462">
        <v>0</v>
      </c>
      <c r="M27" s="462">
        <v>0</v>
      </c>
      <c r="N27" s="462">
        <v>0</v>
      </c>
      <c r="O27" s="462">
        <v>0</v>
      </c>
      <c r="P27" s="462">
        <v>0</v>
      </c>
      <c r="Q27" s="462">
        <v>0</v>
      </c>
      <c r="R27" s="462">
        <v>0</v>
      </c>
      <c r="S27" s="462">
        <v>0</v>
      </c>
      <c r="T27" s="462">
        <v>0</v>
      </c>
      <c r="U27" s="462">
        <v>0</v>
      </c>
      <c r="V27" s="462">
        <v>0</v>
      </c>
      <c r="W27" s="462">
        <v>0</v>
      </c>
      <c r="X27" s="462">
        <v>0</v>
      </c>
      <c r="Y27" s="462">
        <v>0</v>
      </c>
      <c r="Z27" s="462">
        <v>149.9137956128788</v>
      </c>
      <c r="AA27" s="462">
        <v>152.86264936468908</v>
      </c>
      <c r="AB27" s="462">
        <v>161.5968151047926</v>
      </c>
      <c r="AC27" s="462">
        <v>170.13368631353293</v>
      </c>
      <c r="AD27" s="462">
        <v>181.49331049018093</v>
      </c>
      <c r="AE27" s="462">
        <v>190.76089781577295</v>
      </c>
      <c r="AF27" s="462">
        <v>189.730292928767</v>
      </c>
      <c r="AG27" s="462">
        <v>189.70721799792622</v>
      </c>
      <c r="AH27" s="462">
        <f>SUM(AH28:AH29)</f>
        <v>188.1484376571951</v>
      </c>
      <c r="AI27" s="462">
        <f t="shared" ref="AI27:CF27" si="19">SUM(AI28:AI29)</f>
        <v>181.1055392511135</v>
      </c>
      <c r="AJ27" s="462">
        <f t="shared" si="19"/>
        <v>177.42322796446896</v>
      </c>
      <c r="AK27" s="462">
        <f t="shared" si="19"/>
        <v>179.62097077535057</v>
      </c>
      <c r="AL27" s="462">
        <f t="shared" si="19"/>
        <v>181.52465252580657</v>
      </c>
      <c r="AM27" s="462">
        <f t="shared" si="19"/>
        <v>183.46707183180376</v>
      </c>
      <c r="AN27" s="462">
        <f t="shared" si="19"/>
        <v>176.55023776589505</v>
      </c>
      <c r="AO27" s="462">
        <f t="shared" si="19"/>
        <v>176.57386329160479</v>
      </c>
      <c r="AP27" s="462">
        <f t="shared" si="19"/>
        <v>178.47444340171023</v>
      </c>
      <c r="AQ27" s="462">
        <f t="shared" si="19"/>
        <v>156.18626327328366</v>
      </c>
      <c r="AR27" s="462">
        <f t="shared" si="19"/>
        <v>151.71226309949873</v>
      </c>
      <c r="AS27" s="462">
        <f t="shared" si="19"/>
        <v>142.12771727277087</v>
      </c>
      <c r="AT27" s="462">
        <f t="shared" si="19"/>
        <v>133.05476409102698</v>
      </c>
      <c r="AU27" s="462">
        <f t="shared" si="19"/>
        <v>133.37850313261703</v>
      </c>
      <c r="AV27" s="462">
        <f t="shared" si="19"/>
        <v>127.13052863051966</v>
      </c>
      <c r="AW27" s="462">
        <f t="shared" si="19"/>
        <v>131.36337275564767</v>
      </c>
      <c r="AX27" s="462">
        <f t="shared" si="19"/>
        <v>112.8308084947713</v>
      </c>
      <c r="AY27" s="462">
        <f t="shared" si="19"/>
        <v>108.60250786103624</v>
      </c>
      <c r="AZ27" s="462">
        <f t="shared" si="19"/>
        <v>100.64758300706251</v>
      </c>
      <c r="BA27" s="462">
        <f t="shared" si="19"/>
        <v>99.340583585627257</v>
      </c>
      <c r="BB27" s="462">
        <f t="shared" si="19"/>
        <v>88.624289774025343</v>
      </c>
      <c r="BC27" s="462">
        <f t="shared" si="19"/>
        <v>91.237817837437902</v>
      </c>
      <c r="BD27" s="462">
        <f t="shared" si="19"/>
        <v>85.885157807030183</v>
      </c>
      <c r="BE27" s="462">
        <f t="shared" si="19"/>
        <v>84.451780649681666</v>
      </c>
      <c r="BF27" s="462">
        <f t="shared" si="19"/>
        <v>80.985165506698607</v>
      </c>
      <c r="BG27" s="462">
        <f t="shared" si="19"/>
        <v>75.082744546615743</v>
      </c>
      <c r="BH27" s="462">
        <f t="shared" si="19"/>
        <v>69.472403431283354</v>
      </c>
      <c r="BI27" s="462">
        <f t="shared" si="19"/>
        <v>63.568639749953384</v>
      </c>
      <c r="BJ27" s="462">
        <f t="shared" si="19"/>
        <v>59.571385307907065</v>
      </c>
      <c r="BK27" s="462">
        <f t="shared" si="19"/>
        <v>56.198768110339742</v>
      </c>
      <c r="BL27" s="462">
        <f t="shared" si="19"/>
        <v>52.323858517832065</v>
      </c>
      <c r="BM27" s="462">
        <f t="shared" si="19"/>
        <v>50.615133074077306</v>
      </c>
      <c r="BN27" s="462">
        <f t="shared" si="19"/>
        <v>47.151370655103833</v>
      </c>
      <c r="BO27" s="462">
        <f t="shared" si="19"/>
        <v>44.698551323946781</v>
      </c>
      <c r="BP27" s="462">
        <f t="shared" si="19"/>
        <v>42.442653506054143</v>
      </c>
      <c r="BQ27" s="462">
        <f t="shared" si="19"/>
        <v>39.475583955119113</v>
      </c>
      <c r="BR27" s="462">
        <f t="shared" si="19"/>
        <v>37.228884825012656</v>
      </c>
      <c r="BS27" s="462">
        <f t="shared" si="19"/>
        <v>34.739270575003864</v>
      </c>
      <c r="BT27" s="462">
        <f t="shared" si="19"/>
        <v>32.046752021517577</v>
      </c>
      <c r="BU27" s="462">
        <f t="shared" si="19"/>
        <v>29.490062077408094</v>
      </c>
      <c r="BV27" s="462">
        <f t="shared" si="19"/>
        <v>27.082524299065021</v>
      </c>
      <c r="BW27" s="462">
        <f t="shared" si="19"/>
        <v>24.801692313257281</v>
      </c>
      <c r="BX27" s="462">
        <f t="shared" si="19"/>
        <v>18.842956698195444</v>
      </c>
      <c r="BY27" s="462">
        <f t="shared" si="19"/>
        <v>17.630522387842024</v>
      </c>
      <c r="BZ27" s="462">
        <f t="shared" si="19"/>
        <v>15.332478943767711</v>
      </c>
      <c r="CA27" s="462">
        <f t="shared" si="19"/>
        <v>13.993898813821808</v>
      </c>
      <c r="CB27" s="462">
        <f t="shared" si="19"/>
        <v>13.977320948491824</v>
      </c>
      <c r="CC27" s="462">
        <f t="shared" si="19"/>
        <v>12.931745760293001</v>
      </c>
      <c r="CD27" s="462">
        <f t="shared" si="19"/>
        <v>11.849383343668274</v>
      </c>
      <c r="CE27" s="462">
        <f t="shared" si="19"/>
        <v>10.87674149047011</v>
      </c>
      <c r="CF27" s="430">
        <f t="shared" si="19"/>
        <v>9.9099497454419776</v>
      </c>
    </row>
    <row r="28" spans="1:84">
      <c r="A28" s="437"/>
      <c r="B28" s="349" t="s">
        <v>458</v>
      </c>
      <c r="C28" s="508"/>
      <c r="D28" s="462">
        <v>0</v>
      </c>
      <c r="E28" s="462">
        <v>0</v>
      </c>
      <c r="F28" s="462">
        <v>0</v>
      </c>
      <c r="G28" s="462">
        <v>0</v>
      </c>
      <c r="H28" s="462">
        <v>0</v>
      </c>
      <c r="I28" s="462">
        <v>0</v>
      </c>
      <c r="J28" s="462">
        <v>0</v>
      </c>
      <c r="K28" s="462">
        <v>0</v>
      </c>
      <c r="L28" s="462">
        <v>0</v>
      </c>
      <c r="M28" s="462">
        <v>0</v>
      </c>
      <c r="N28" s="462">
        <v>0</v>
      </c>
      <c r="O28" s="462">
        <v>0</v>
      </c>
      <c r="P28" s="462">
        <v>0</v>
      </c>
      <c r="Q28" s="462">
        <v>0</v>
      </c>
      <c r="R28" s="462">
        <v>0</v>
      </c>
      <c r="S28" s="462">
        <v>0</v>
      </c>
      <c r="T28" s="462">
        <v>0</v>
      </c>
      <c r="U28" s="462">
        <v>0</v>
      </c>
      <c r="V28" s="462">
        <v>0</v>
      </c>
      <c r="W28" s="462">
        <v>0</v>
      </c>
      <c r="X28" s="462">
        <v>0</v>
      </c>
      <c r="Y28" s="462">
        <v>0</v>
      </c>
      <c r="Z28" s="462">
        <v>0</v>
      </c>
      <c r="AA28" s="462">
        <v>0</v>
      </c>
      <c r="AB28" s="462">
        <v>0</v>
      </c>
      <c r="AC28" s="462">
        <v>0</v>
      </c>
      <c r="AD28" s="462">
        <v>0</v>
      </c>
      <c r="AE28" s="462">
        <v>0</v>
      </c>
      <c r="AF28" s="462">
        <v>0</v>
      </c>
      <c r="AG28" s="462">
        <v>0</v>
      </c>
      <c r="AH28" s="462">
        <v>34.54628871423941</v>
      </c>
      <c r="AI28" s="462">
        <v>33.253128883888579</v>
      </c>
      <c r="AJ28" s="462">
        <v>32.577012778816794</v>
      </c>
      <c r="AK28" s="462">
        <v>32.980544472248624</v>
      </c>
      <c r="AL28" s="462">
        <v>33.330083060983043</v>
      </c>
      <c r="AM28" s="462">
        <v>33.686734325190471</v>
      </c>
      <c r="AN28" s="462">
        <v>32.416721405578905</v>
      </c>
      <c r="AO28" s="462">
        <v>32.421059332815283</v>
      </c>
      <c r="AP28" s="462">
        <v>32.770028423527961</v>
      </c>
      <c r="AQ28" s="462">
        <v>28.677653726085694</v>
      </c>
      <c r="AR28" s="462">
        <v>27.856174134569034</v>
      </c>
      <c r="AS28" s="462">
        <v>26.096337638194402</v>
      </c>
      <c r="AT28" s="462">
        <v>24.430435630129999</v>
      </c>
      <c r="AU28" s="462">
        <v>24.489877964799916</v>
      </c>
      <c r="AV28" s="462">
        <v>21.780800183640508</v>
      </c>
      <c r="AW28" s="462">
        <v>21.428348233861751</v>
      </c>
      <c r="AX28" s="462">
        <v>17.29139111370165</v>
      </c>
      <c r="AY28" s="462">
        <v>15.57920863446863</v>
      </c>
      <c r="AZ28" s="462">
        <v>14.113478936679536</v>
      </c>
      <c r="BA28" s="462">
        <v>12.533979013060893</v>
      </c>
      <c r="BB28" s="462">
        <v>10.935209552526038</v>
      </c>
      <c r="BC28" s="462">
        <v>10.634042318219484</v>
      </c>
      <c r="BD28" s="462">
        <v>9.1353763773518697</v>
      </c>
      <c r="BE28" s="462">
        <v>8.984635357689605</v>
      </c>
      <c r="BF28" s="462">
        <v>8.0549988341627863</v>
      </c>
      <c r="BG28" s="462">
        <v>6.0913153362239045</v>
      </c>
      <c r="BH28" s="462">
        <v>5.2246677168318003</v>
      </c>
      <c r="BI28" s="462">
        <v>9.6402892113292662</v>
      </c>
      <c r="BJ28" s="462">
        <v>8.5010667875017596</v>
      </c>
      <c r="BK28" s="462">
        <v>8.4026155280185826</v>
      </c>
      <c r="BL28" s="462">
        <v>3.1394315110699238</v>
      </c>
      <c r="BM28" s="462">
        <v>2.5956478499526847</v>
      </c>
      <c r="BN28" s="462">
        <v>2.2465294687551194</v>
      </c>
      <c r="BO28" s="462">
        <v>1.9703866767394018</v>
      </c>
      <c r="BP28" s="462">
        <v>1.7257387279172964</v>
      </c>
      <c r="BQ28" s="462">
        <v>1.7210990145149252</v>
      </c>
      <c r="BR28" s="462">
        <v>1.5641351342228234</v>
      </c>
      <c r="BS28" s="462">
        <v>1.3899781111685579</v>
      </c>
      <c r="BT28" s="462">
        <v>1.2942325875055454</v>
      </c>
      <c r="BU28" s="462">
        <v>1.2153792115719031</v>
      </c>
      <c r="BV28" s="462">
        <v>1.1547682637982577</v>
      </c>
      <c r="BW28" s="462">
        <v>1.0750795054676663</v>
      </c>
      <c r="BX28" s="462">
        <v>0.79851374489856475</v>
      </c>
      <c r="BY28" s="462">
        <v>0.67824955577532142</v>
      </c>
      <c r="BZ28" s="462">
        <v>0.49333528355462208</v>
      </c>
      <c r="CA28" s="462">
        <v>0.34784252842872143</v>
      </c>
      <c r="CB28" s="462">
        <v>0.27118614017880338</v>
      </c>
      <c r="CC28" s="462">
        <v>0.19908561489135346</v>
      </c>
      <c r="CD28" s="462">
        <v>0.15637126705304305</v>
      </c>
      <c r="CE28" s="462">
        <v>0.12865171997189623</v>
      </c>
      <c r="CF28" s="430">
        <v>9.5926869252257754E-2</v>
      </c>
    </row>
    <row r="29" spans="1:84">
      <c r="A29" s="437"/>
      <c r="B29" s="349" t="s">
        <v>457</v>
      </c>
      <c r="C29" s="508"/>
      <c r="D29" s="462">
        <v>0</v>
      </c>
      <c r="E29" s="462">
        <v>0</v>
      </c>
      <c r="F29" s="462">
        <v>0</v>
      </c>
      <c r="G29" s="462">
        <v>0</v>
      </c>
      <c r="H29" s="462">
        <v>0</v>
      </c>
      <c r="I29" s="462">
        <v>0</v>
      </c>
      <c r="J29" s="462">
        <v>0</v>
      </c>
      <c r="K29" s="462">
        <v>0</v>
      </c>
      <c r="L29" s="462">
        <v>0</v>
      </c>
      <c r="M29" s="462">
        <v>0</v>
      </c>
      <c r="N29" s="462">
        <v>0</v>
      </c>
      <c r="O29" s="462">
        <v>0</v>
      </c>
      <c r="P29" s="462">
        <v>0</v>
      </c>
      <c r="Q29" s="462">
        <v>0</v>
      </c>
      <c r="R29" s="462">
        <v>0</v>
      </c>
      <c r="S29" s="462">
        <v>0</v>
      </c>
      <c r="T29" s="462">
        <v>0</v>
      </c>
      <c r="U29" s="462">
        <v>0</v>
      </c>
      <c r="V29" s="462">
        <v>0</v>
      </c>
      <c r="W29" s="462">
        <v>0</v>
      </c>
      <c r="X29" s="462">
        <v>0</v>
      </c>
      <c r="Y29" s="462">
        <v>0</v>
      </c>
      <c r="Z29" s="462">
        <v>0</v>
      </c>
      <c r="AA29" s="462">
        <v>0</v>
      </c>
      <c r="AB29" s="462">
        <v>0</v>
      </c>
      <c r="AC29" s="462">
        <v>0</v>
      </c>
      <c r="AD29" s="462">
        <v>0</v>
      </c>
      <c r="AE29" s="462">
        <v>0</v>
      </c>
      <c r="AF29" s="462">
        <v>0</v>
      </c>
      <c r="AG29" s="462">
        <v>0</v>
      </c>
      <c r="AH29" s="462">
        <v>153.60214894295569</v>
      </c>
      <c r="AI29" s="462">
        <v>147.85241036722491</v>
      </c>
      <c r="AJ29" s="462">
        <v>144.84621518565217</v>
      </c>
      <c r="AK29" s="462">
        <v>146.64042630310195</v>
      </c>
      <c r="AL29" s="462">
        <v>148.19456946482353</v>
      </c>
      <c r="AM29" s="462">
        <v>149.78033750661328</v>
      </c>
      <c r="AN29" s="462">
        <v>144.13351636031615</v>
      </c>
      <c r="AO29" s="462">
        <v>144.15280395878952</v>
      </c>
      <c r="AP29" s="462">
        <v>145.70441497818226</v>
      </c>
      <c r="AQ29" s="462">
        <v>127.50860954719795</v>
      </c>
      <c r="AR29" s="462">
        <v>123.8560889649297</v>
      </c>
      <c r="AS29" s="462">
        <v>116.03137963457645</v>
      </c>
      <c r="AT29" s="462">
        <v>108.62432846089699</v>
      </c>
      <c r="AU29" s="462">
        <v>108.8886251678171</v>
      </c>
      <c r="AV29" s="462">
        <v>105.34972844687915</v>
      </c>
      <c r="AW29" s="462">
        <v>109.93502452178593</v>
      </c>
      <c r="AX29" s="462">
        <v>95.539417381069654</v>
      </c>
      <c r="AY29" s="462">
        <v>93.023299226567616</v>
      </c>
      <c r="AZ29" s="462">
        <v>86.534104070382966</v>
      </c>
      <c r="BA29" s="462">
        <v>86.806604572566371</v>
      </c>
      <c r="BB29" s="462">
        <v>77.68908022149931</v>
      </c>
      <c r="BC29" s="462">
        <v>80.603775519218416</v>
      </c>
      <c r="BD29" s="462">
        <v>76.749781429678308</v>
      </c>
      <c r="BE29" s="462">
        <v>75.467145291992068</v>
      </c>
      <c r="BF29" s="462">
        <v>72.930166672535819</v>
      </c>
      <c r="BG29" s="462">
        <v>68.991429210391843</v>
      </c>
      <c r="BH29" s="462">
        <v>64.247735714451551</v>
      </c>
      <c r="BI29" s="462">
        <v>53.928350538624116</v>
      </c>
      <c r="BJ29" s="462">
        <v>51.070318520405301</v>
      </c>
      <c r="BK29" s="462">
        <v>47.796152582321156</v>
      </c>
      <c r="BL29" s="462">
        <v>49.184427006762142</v>
      </c>
      <c r="BM29" s="462">
        <v>48.019485224124622</v>
      </c>
      <c r="BN29" s="462">
        <v>44.904841186348712</v>
      </c>
      <c r="BO29" s="462">
        <v>42.728164647207379</v>
      </c>
      <c r="BP29" s="462">
        <v>40.716914778136847</v>
      </c>
      <c r="BQ29" s="462">
        <v>37.754484940604186</v>
      </c>
      <c r="BR29" s="462">
        <v>35.664749690789833</v>
      </c>
      <c r="BS29" s="462">
        <v>33.349292463835305</v>
      </c>
      <c r="BT29" s="462">
        <v>30.752519434012029</v>
      </c>
      <c r="BU29" s="462">
        <v>28.274682865836191</v>
      </c>
      <c r="BV29" s="462">
        <v>25.927756035266764</v>
      </c>
      <c r="BW29" s="462">
        <v>23.726612807789614</v>
      </c>
      <c r="BX29" s="462">
        <v>18.04444295329688</v>
      </c>
      <c r="BY29" s="462">
        <v>16.952272832066704</v>
      </c>
      <c r="BZ29" s="462">
        <v>14.83914366021309</v>
      </c>
      <c r="CA29" s="462">
        <v>13.646056285393087</v>
      </c>
      <c r="CB29" s="462">
        <v>13.706134808313021</v>
      </c>
      <c r="CC29" s="462">
        <v>12.732660145401647</v>
      </c>
      <c r="CD29" s="462">
        <v>11.693012076615231</v>
      </c>
      <c r="CE29" s="462">
        <v>10.748089770498213</v>
      </c>
      <c r="CF29" s="430">
        <v>9.8140228761897195</v>
      </c>
    </row>
    <row r="30" spans="1:84" s="419" customFormat="1" ht="35.25" customHeight="1">
      <c r="A30" s="567"/>
      <c r="B30" s="340" t="s">
        <v>686</v>
      </c>
      <c r="C30" s="15"/>
      <c r="D30" s="568">
        <v>0</v>
      </c>
      <c r="E30" s="568">
        <v>0</v>
      </c>
      <c r="F30" s="568">
        <v>0</v>
      </c>
      <c r="G30" s="568">
        <v>0</v>
      </c>
      <c r="H30" s="568">
        <v>0</v>
      </c>
      <c r="I30" s="568">
        <v>0</v>
      </c>
      <c r="J30" s="568">
        <v>0</v>
      </c>
      <c r="K30" s="568">
        <v>0</v>
      </c>
      <c r="L30" s="568">
        <v>0</v>
      </c>
      <c r="M30" s="568">
        <v>0</v>
      </c>
      <c r="N30" s="568">
        <v>0</v>
      </c>
      <c r="O30" s="568">
        <v>0</v>
      </c>
      <c r="P30" s="568">
        <v>0</v>
      </c>
      <c r="Q30" s="568">
        <v>0</v>
      </c>
      <c r="R30" s="568">
        <v>0</v>
      </c>
      <c r="S30" s="568">
        <v>0</v>
      </c>
      <c r="T30" s="568">
        <v>0</v>
      </c>
      <c r="U30" s="568">
        <v>0</v>
      </c>
      <c r="V30" s="568">
        <v>0</v>
      </c>
      <c r="W30" s="568">
        <v>0</v>
      </c>
      <c r="X30" s="568">
        <v>0</v>
      </c>
      <c r="Y30" s="568">
        <v>0</v>
      </c>
      <c r="Z30" s="568">
        <v>45.135336313554902</v>
      </c>
      <c r="AA30" s="568">
        <v>43.460949329176309</v>
      </c>
      <c r="AB30" s="568">
        <v>40.053911436230642</v>
      </c>
      <c r="AC30" s="568">
        <v>38.08963126422379</v>
      </c>
      <c r="AD30" s="568">
        <v>36.931778297420543</v>
      </c>
      <c r="AE30" s="568">
        <v>33.913048500581858</v>
      </c>
      <c r="AF30" s="568">
        <v>29.761614577061493</v>
      </c>
      <c r="AG30" s="568">
        <v>29.43732693071269</v>
      </c>
      <c r="AH30" s="568">
        <v>29.398193383936736</v>
      </c>
      <c r="AI30" s="568">
        <v>25.153547118210206</v>
      </c>
      <c r="AJ30" s="568">
        <v>21.121812852912971</v>
      </c>
      <c r="AK30" s="568">
        <v>19.108613912271338</v>
      </c>
      <c r="AL30" s="568">
        <v>17.796534561353589</v>
      </c>
      <c r="AM30" s="568">
        <v>16.987691836278124</v>
      </c>
      <c r="AN30" s="568">
        <v>16.050021615081366</v>
      </c>
      <c r="AO30" s="568">
        <v>15.221884766517656</v>
      </c>
      <c r="AP30" s="568">
        <v>11.703242190276081</v>
      </c>
      <c r="AQ30" s="568">
        <v>11.678304469063765</v>
      </c>
      <c r="AR30" s="568">
        <v>9.5645250324628535</v>
      </c>
      <c r="AS30" s="568">
        <v>10.246589502568524</v>
      </c>
      <c r="AT30" s="568">
        <v>9.0417844868553612</v>
      </c>
      <c r="AU30" s="568">
        <v>8.5462437908670275</v>
      </c>
      <c r="AV30" s="568">
        <v>7.8807624147875091</v>
      </c>
      <c r="AW30" s="568">
        <v>6.9150032760057707</v>
      </c>
      <c r="AX30" s="568">
        <v>5.7357131929212937</v>
      </c>
      <c r="AY30" s="568">
        <v>5.8431706268756827</v>
      </c>
      <c r="AZ30" s="568">
        <v>5.0408350966733018</v>
      </c>
      <c r="BA30" s="568">
        <v>4.4778651529287314</v>
      </c>
      <c r="BB30" s="568">
        <v>3.3355446053066853</v>
      </c>
      <c r="BC30" s="568">
        <v>3.6032634548048859</v>
      </c>
      <c r="BD30" s="568">
        <v>3.5055166451849051</v>
      </c>
      <c r="BE30" s="568">
        <v>3.4470114550890476</v>
      </c>
      <c r="BF30" s="568">
        <v>2.9155061791622683</v>
      </c>
      <c r="BG30" s="568">
        <v>2.2479588442160128</v>
      </c>
      <c r="BH30" s="568">
        <v>1.89246231139376</v>
      </c>
      <c r="BI30" s="568">
        <v>1.7158666481098641</v>
      </c>
      <c r="BJ30" s="568">
        <v>1.6446919561441613</v>
      </c>
      <c r="BK30" s="568">
        <v>1.6135470794504114</v>
      </c>
      <c r="BL30" s="568">
        <v>1.3491928415596901</v>
      </c>
      <c r="BM30" s="568">
        <v>1.1939967322631191</v>
      </c>
      <c r="BN30" s="568">
        <v>1.0430080743246979</v>
      </c>
      <c r="BO30" s="568">
        <v>0.84379079612171326</v>
      </c>
      <c r="BP30" s="568">
        <v>0.51960179115376004</v>
      </c>
      <c r="BQ30" s="568">
        <v>-7.92858431473502E-3</v>
      </c>
      <c r="BR30" s="568">
        <v>-2.5893101851098242E-3</v>
      </c>
      <c r="BS30" s="568">
        <v>-4.6847170823220652E-2</v>
      </c>
      <c r="BT30" s="568">
        <v>0</v>
      </c>
      <c r="BU30" s="568">
        <v>-2.7734260008885389E-2</v>
      </c>
      <c r="BV30" s="568">
        <v>-4.4617023637106755E-2</v>
      </c>
      <c r="BW30" s="568">
        <v>3.6726402495814759E-4</v>
      </c>
      <c r="BX30" s="568">
        <v>-6.9936840824630156E-3</v>
      </c>
      <c r="BY30" s="568">
        <v>3.2098678231828742E-2</v>
      </c>
      <c r="BZ30" s="568">
        <v>-4.4187018313356623E-3</v>
      </c>
      <c r="CA30" s="568">
        <v>-0.28273999999999999</v>
      </c>
      <c r="CB30" s="568">
        <v>0</v>
      </c>
      <c r="CC30" s="568">
        <v>0</v>
      </c>
      <c r="CD30" s="568">
        <v>0</v>
      </c>
      <c r="CE30" s="568">
        <v>0</v>
      </c>
      <c r="CF30" s="569">
        <v>0</v>
      </c>
    </row>
    <row r="31" spans="1:84" s="419" customFormat="1" ht="24" customHeight="1">
      <c r="A31" s="567"/>
      <c r="B31" s="233" t="s">
        <v>687</v>
      </c>
      <c r="C31" s="15"/>
      <c r="D31" s="568"/>
      <c r="E31" s="568"/>
      <c r="F31" s="568"/>
      <c r="G31" s="568"/>
      <c r="H31" s="568"/>
      <c r="I31" s="568"/>
      <c r="J31" s="568"/>
      <c r="K31" s="568"/>
      <c r="L31" s="568"/>
      <c r="M31" s="568"/>
      <c r="N31" s="568"/>
      <c r="O31" s="568"/>
      <c r="P31" s="568"/>
      <c r="Q31" s="568"/>
      <c r="R31" s="568"/>
      <c r="S31" s="568"/>
      <c r="T31" s="568"/>
      <c r="U31" s="568"/>
      <c r="V31" s="568"/>
      <c r="W31" s="568"/>
      <c r="X31" s="568"/>
      <c r="Y31" s="568"/>
      <c r="Z31" s="568"/>
      <c r="AA31" s="568"/>
      <c r="AB31" s="568"/>
      <c r="AC31" s="568"/>
      <c r="AD31" s="568"/>
      <c r="AE31" s="568"/>
      <c r="AF31" s="568"/>
      <c r="AG31" s="568"/>
      <c r="AH31" s="568"/>
      <c r="AI31" s="568"/>
      <c r="AJ31" s="568"/>
      <c r="AK31" s="568"/>
      <c r="AL31" s="568"/>
      <c r="AM31" s="568"/>
      <c r="AN31" s="568"/>
      <c r="AO31" s="568"/>
      <c r="AP31" s="568"/>
      <c r="AQ31" s="568"/>
      <c r="AR31" s="568"/>
      <c r="AS31" s="568"/>
      <c r="AT31" s="568"/>
      <c r="AU31" s="570"/>
      <c r="AV31" s="570"/>
      <c r="AW31" s="570"/>
      <c r="AX31" s="570">
        <f t="shared" ref="AX31:BK31" si="20">SUM(AX33:AX35)</f>
        <v>6.705566624257326</v>
      </c>
      <c r="AY31" s="570">
        <f t="shared" si="20"/>
        <v>7.7619321993948329</v>
      </c>
      <c r="AZ31" s="570">
        <f t="shared" si="20"/>
        <v>9.9252806485003191</v>
      </c>
      <c r="BA31" s="570">
        <f t="shared" si="20"/>
        <v>9.0339383487396443</v>
      </c>
      <c r="BB31" s="570">
        <f t="shared" si="20"/>
        <v>14.88654999653374</v>
      </c>
      <c r="BC31" s="570">
        <f t="shared" si="20"/>
        <v>18.703327701771013</v>
      </c>
      <c r="BD31" s="570">
        <f t="shared" si="20"/>
        <v>20.809927060009333</v>
      </c>
      <c r="BE31" s="570">
        <f t="shared" si="20"/>
        <v>24.81692615096917</v>
      </c>
      <c r="BF31" s="570">
        <f t="shared" si="20"/>
        <v>33.214986712704018</v>
      </c>
      <c r="BG31" s="570">
        <f t="shared" si="20"/>
        <v>31.868323829250016</v>
      </c>
      <c r="BH31" s="570">
        <f t="shared" si="20"/>
        <v>33.023049808323833</v>
      </c>
      <c r="BI31" s="570">
        <f t="shared" si="20"/>
        <v>72.464356562971957</v>
      </c>
      <c r="BJ31" s="570">
        <f t="shared" si="20"/>
        <v>49.545509483193499</v>
      </c>
      <c r="BK31" s="570">
        <f t="shared" si="20"/>
        <v>40.630974200881369</v>
      </c>
      <c r="BL31" s="570">
        <f>SUM(BL32,BL35)</f>
        <v>52.973870762616023</v>
      </c>
      <c r="BM31" s="570">
        <f t="shared" ref="BM31:CF31" si="21">SUM(BM32,BM35)</f>
        <v>59.577477392045338</v>
      </c>
      <c r="BN31" s="570">
        <f t="shared" si="21"/>
        <v>65.698603645394982</v>
      </c>
      <c r="BO31" s="570">
        <f t="shared" si="21"/>
        <v>64.205914129040877</v>
      </c>
      <c r="BP31" s="570">
        <f t="shared" si="21"/>
        <v>68.686541175276801</v>
      </c>
      <c r="BQ31" s="570">
        <f t="shared" si="21"/>
        <v>71.646976399835637</v>
      </c>
      <c r="BR31" s="570">
        <f t="shared" si="21"/>
        <v>106.57848626353126</v>
      </c>
      <c r="BS31" s="570">
        <f t="shared" si="21"/>
        <v>115.491520718926</v>
      </c>
      <c r="BT31" s="570">
        <f t="shared" si="21"/>
        <v>104.86027317188557</v>
      </c>
      <c r="BU31" s="570">
        <f t="shared" si="21"/>
        <v>111.02031377343314</v>
      </c>
      <c r="BV31" s="570">
        <f t="shared" si="21"/>
        <v>104.00969619366998</v>
      </c>
      <c r="BW31" s="570">
        <f t="shared" si="21"/>
        <v>101.42254692500866</v>
      </c>
      <c r="BX31" s="570">
        <f t="shared" si="21"/>
        <v>85.208525403225352</v>
      </c>
      <c r="BY31" s="570">
        <f t="shared" si="21"/>
        <v>88.764658863798175</v>
      </c>
      <c r="BZ31" s="570">
        <f t="shared" si="21"/>
        <v>82.627127374981669</v>
      </c>
      <c r="CA31" s="570">
        <f t="shared" si="21"/>
        <v>77.970431470045611</v>
      </c>
      <c r="CB31" s="570">
        <f t="shared" si="21"/>
        <v>80.503868006758893</v>
      </c>
      <c r="CC31" s="570">
        <f t="shared" si="21"/>
        <v>79.043406023664659</v>
      </c>
      <c r="CD31" s="570">
        <f t="shared" si="21"/>
        <v>76.760688207892684</v>
      </c>
      <c r="CE31" s="570">
        <f t="shared" si="21"/>
        <v>74.223499895577419</v>
      </c>
      <c r="CF31" s="571">
        <f t="shared" si="21"/>
        <v>71.735359755143406</v>
      </c>
    </row>
    <row r="32" spans="1:84" s="419" customFormat="1" ht="24" customHeight="1">
      <c r="A32" s="567"/>
      <c r="B32" s="200" t="s">
        <v>688</v>
      </c>
      <c r="C32" s="15"/>
      <c r="D32" s="568"/>
      <c r="E32" s="568"/>
      <c r="F32" s="568"/>
      <c r="G32" s="568"/>
      <c r="H32" s="568"/>
      <c r="I32" s="568"/>
      <c r="J32" s="568"/>
      <c r="K32" s="568"/>
      <c r="L32" s="568"/>
      <c r="M32" s="568"/>
      <c r="N32" s="568"/>
      <c r="O32" s="568"/>
      <c r="P32" s="568"/>
      <c r="Q32" s="568"/>
      <c r="R32" s="568"/>
      <c r="S32" s="568"/>
      <c r="T32" s="568"/>
      <c r="U32" s="568"/>
      <c r="V32" s="568"/>
      <c r="W32" s="568"/>
      <c r="X32" s="568"/>
      <c r="Y32" s="568"/>
      <c r="Z32" s="568"/>
      <c r="AA32" s="568"/>
      <c r="AB32" s="568"/>
      <c r="AC32" s="568"/>
      <c r="AD32" s="568"/>
      <c r="AE32" s="568"/>
      <c r="AF32" s="568"/>
      <c r="AG32" s="568"/>
      <c r="AH32" s="568"/>
      <c r="AI32" s="568"/>
      <c r="AJ32" s="568"/>
      <c r="AK32" s="568"/>
      <c r="AL32" s="568"/>
      <c r="AM32" s="568"/>
      <c r="AN32" s="568"/>
      <c r="AO32" s="568"/>
      <c r="AP32" s="568"/>
      <c r="AQ32" s="568"/>
      <c r="AR32" s="568"/>
      <c r="AS32" s="568"/>
      <c r="AT32" s="568"/>
      <c r="AU32" s="568"/>
      <c r="AV32" s="568"/>
      <c r="AW32" s="568"/>
      <c r="AX32" s="568"/>
      <c r="AY32" s="568"/>
      <c r="AZ32" s="568"/>
      <c r="BA32" s="568"/>
      <c r="BB32" s="568"/>
      <c r="BC32" s="568"/>
      <c r="BD32" s="568"/>
      <c r="BE32" s="568"/>
      <c r="BF32" s="568"/>
      <c r="BG32" s="568"/>
      <c r="BH32" s="568"/>
      <c r="BI32" s="568"/>
      <c r="BJ32" s="568"/>
      <c r="BK32" s="568"/>
      <c r="BL32" s="462">
        <v>7.8765228967977787</v>
      </c>
      <c r="BM32" s="462">
        <v>9.9287466236996416</v>
      </c>
      <c r="BN32" s="462">
        <v>12.80032751117311</v>
      </c>
      <c r="BO32" s="462">
        <v>12.939215600587922</v>
      </c>
      <c r="BP32" s="462">
        <v>12.564711526279794</v>
      </c>
      <c r="BQ32" s="462">
        <v>12.077739945176152</v>
      </c>
      <c r="BR32" s="462">
        <v>48.591238108837004</v>
      </c>
      <c r="BS32" s="462">
        <v>56.293787166594932</v>
      </c>
      <c r="BT32" s="462">
        <v>51.882209760736245</v>
      </c>
      <c r="BU32" s="462">
        <v>60.175813707811244</v>
      </c>
      <c r="BV32" s="462">
        <v>49.726183524948972</v>
      </c>
      <c r="BW32" s="462">
        <v>51.956872604882619</v>
      </c>
      <c r="BX32" s="462">
        <v>47.029659886353237</v>
      </c>
      <c r="BY32" s="462">
        <v>47.46418923830867</v>
      </c>
      <c r="BZ32" s="462">
        <v>44.908003747480528</v>
      </c>
      <c r="CA32" s="462">
        <v>44.174649658969237</v>
      </c>
      <c r="CB32" s="462">
        <v>43.395243306489895</v>
      </c>
      <c r="CC32" s="462">
        <v>42.640967537129221</v>
      </c>
      <c r="CD32" s="462">
        <v>41.735004372564525</v>
      </c>
      <c r="CE32" s="462">
        <v>40.743609090392276</v>
      </c>
      <c r="CF32" s="430">
        <v>39.745435436491938</v>
      </c>
    </row>
    <row r="33" spans="1:84">
      <c r="A33" s="437"/>
      <c r="B33" s="349" t="s">
        <v>689</v>
      </c>
      <c r="C33" s="508"/>
      <c r="D33" s="462"/>
      <c r="E33" s="462"/>
      <c r="F33" s="462"/>
      <c r="G33" s="462"/>
      <c r="H33" s="462"/>
      <c r="I33" s="462"/>
      <c r="J33" s="462"/>
      <c r="K33" s="462"/>
      <c r="L33" s="462"/>
      <c r="M33" s="462"/>
      <c r="N33" s="462"/>
      <c r="O33" s="462"/>
      <c r="P33" s="462"/>
      <c r="Q33" s="462"/>
      <c r="R33" s="462"/>
      <c r="S33" s="462"/>
      <c r="T33" s="462"/>
      <c r="U33" s="462"/>
      <c r="V33" s="462"/>
      <c r="W33" s="462"/>
      <c r="X33" s="462"/>
      <c r="Y33" s="462"/>
      <c r="Z33" s="462"/>
      <c r="AA33" s="462"/>
      <c r="AB33" s="462"/>
      <c r="AC33" s="462"/>
      <c r="AD33" s="462"/>
      <c r="AE33" s="462"/>
      <c r="AF33" s="462"/>
      <c r="AG33" s="462"/>
      <c r="AH33" s="462"/>
      <c r="AI33" s="462"/>
      <c r="AJ33" s="462"/>
      <c r="AK33" s="462"/>
      <c r="AL33" s="462"/>
      <c r="AM33" s="462"/>
      <c r="AN33" s="462"/>
      <c r="AO33" s="462"/>
      <c r="AP33" s="462"/>
      <c r="AQ33" s="462"/>
      <c r="AR33" s="462"/>
      <c r="AS33" s="462"/>
      <c r="AT33" s="462"/>
      <c r="AU33" s="462"/>
      <c r="AV33" s="462"/>
      <c r="AW33" s="462"/>
      <c r="AX33" s="462"/>
      <c r="AY33" s="462"/>
      <c r="AZ33" s="462"/>
      <c r="BA33" s="462"/>
      <c r="BB33" s="462"/>
      <c r="BC33" s="462"/>
      <c r="BD33" s="462"/>
      <c r="BE33" s="462"/>
      <c r="BF33" s="462"/>
      <c r="BG33" s="462"/>
      <c r="BH33" s="462"/>
      <c r="BI33" s="462"/>
      <c r="BJ33" s="462"/>
      <c r="BK33" s="462"/>
      <c r="BL33" s="462"/>
      <c r="BM33" s="462"/>
      <c r="BN33" s="462"/>
      <c r="BO33" s="462"/>
      <c r="BP33" s="462"/>
      <c r="BQ33" s="462"/>
      <c r="BR33" s="462"/>
      <c r="BS33" s="462"/>
      <c r="BT33" s="462"/>
      <c r="BU33" s="462"/>
      <c r="BV33" s="462"/>
      <c r="BW33" s="462">
        <v>12.295363515074254</v>
      </c>
      <c r="BX33" s="462">
        <v>9.41640602093163</v>
      </c>
      <c r="BY33" s="462">
        <v>9.5483585691073909</v>
      </c>
      <c r="BZ33" s="462">
        <v>9.3649457615578697</v>
      </c>
      <c r="CA33" s="462">
        <v>10.67464565896924</v>
      </c>
      <c r="CB33" s="462">
        <v>10.447837827878667</v>
      </c>
      <c r="CC33" s="462">
        <v>10.248149231565471</v>
      </c>
      <c r="CD33" s="462">
        <v>9.859988558289448</v>
      </c>
      <c r="CE33" s="462">
        <v>9.4243190614101326</v>
      </c>
      <c r="CF33" s="430">
        <v>9.0043461789530372</v>
      </c>
    </row>
    <row r="34" spans="1:84" s="435" customFormat="1" ht="21.75" customHeight="1">
      <c r="A34" s="433"/>
      <c r="B34" s="572" t="s">
        <v>690</v>
      </c>
      <c r="C34" s="573"/>
      <c r="D34" s="574"/>
      <c r="E34" s="574"/>
      <c r="F34" s="574"/>
      <c r="G34" s="574"/>
      <c r="H34" s="574"/>
      <c r="I34" s="574"/>
      <c r="J34" s="574"/>
      <c r="K34" s="574"/>
      <c r="L34" s="574"/>
      <c r="M34" s="574"/>
      <c r="N34" s="574"/>
      <c r="O34" s="574"/>
      <c r="P34" s="574"/>
      <c r="Q34" s="574"/>
      <c r="R34" s="574"/>
      <c r="S34" s="574"/>
      <c r="T34" s="574"/>
      <c r="U34" s="574"/>
      <c r="V34" s="574"/>
      <c r="W34" s="574"/>
      <c r="X34" s="574"/>
      <c r="Y34" s="574"/>
      <c r="Z34" s="574"/>
      <c r="AA34" s="574"/>
      <c r="AB34" s="574"/>
      <c r="AC34" s="574"/>
      <c r="AD34" s="574"/>
      <c r="AE34" s="574"/>
      <c r="AF34" s="574"/>
      <c r="AG34" s="574"/>
      <c r="AH34" s="574"/>
      <c r="AI34" s="574"/>
      <c r="AJ34" s="574"/>
      <c r="AK34" s="574"/>
      <c r="AL34" s="574"/>
      <c r="AM34" s="574"/>
      <c r="AN34" s="574"/>
      <c r="AO34" s="574"/>
      <c r="AP34" s="574"/>
      <c r="AQ34" s="574"/>
      <c r="AR34" s="574"/>
      <c r="AS34" s="574"/>
      <c r="AT34" s="574"/>
      <c r="AU34" s="574"/>
      <c r="AV34" s="574"/>
      <c r="AW34" s="574"/>
      <c r="AX34" s="574"/>
      <c r="AY34" s="574"/>
      <c r="AZ34" s="574"/>
      <c r="BA34" s="574"/>
      <c r="BB34" s="574"/>
      <c r="BC34" s="574"/>
      <c r="BD34" s="574"/>
      <c r="BE34" s="574"/>
      <c r="BF34" s="574"/>
      <c r="BG34" s="574"/>
      <c r="BH34" s="574"/>
      <c r="BI34" s="574"/>
      <c r="BJ34" s="574"/>
      <c r="BK34" s="574"/>
      <c r="BL34" s="574"/>
      <c r="BM34" s="574"/>
      <c r="BN34" s="574"/>
      <c r="BO34" s="574"/>
      <c r="BP34" s="574"/>
      <c r="BQ34" s="574"/>
      <c r="BR34" s="574"/>
      <c r="BS34" s="574"/>
      <c r="BT34" s="574"/>
      <c r="BU34" s="574"/>
      <c r="BV34" s="574"/>
      <c r="BW34" s="574">
        <v>39.661509089808362</v>
      </c>
      <c r="BX34" s="574">
        <v>37.613253865421605</v>
      </c>
      <c r="BY34" s="574">
        <v>37.915830669201277</v>
      </c>
      <c r="BZ34" s="574">
        <v>35.543057985922665</v>
      </c>
      <c r="CA34" s="574">
        <v>33.500003999999997</v>
      </c>
      <c r="CB34" s="574">
        <v>32.94740547861123</v>
      </c>
      <c r="CC34" s="574">
        <v>32.39281830556375</v>
      </c>
      <c r="CD34" s="574">
        <v>31.875015814275081</v>
      </c>
      <c r="CE34" s="574">
        <v>31.319290028982145</v>
      </c>
      <c r="CF34" s="575">
        <v>30.741089257538903</v>
      </c>
    </row>
    <row r="35" spans="1:84" s="435" customFormat="1" ht="27" customHeight="1" thickBot="1">
      <c r="A35" s="433"/>
      <c r="B35" s="576" t="s">
        <v>691</v>
      </c>
      <c r="C35" s="577"/>
      <c r="D35" s="466"/>
      <c r="E35" s="466"/>
      <c r="F35" s="466"/>
      <c r="G35" s="466"/>
      <c r="H35" s="466"/>
      <c r="I35" s="466"/>
      <c r="J35" s="466"/>
      <c r="K35" s="466"/>
      <c r="L35" s="466"/>
      <c r="M35" s="466"/>
      <c r="N35" s="466"/>
      <c r="O35" s="466"/>
      <c r="P35" s="466"/>
      <c r="Q35" s="466"/>
      <c r="R35" s="466"/>
      <c r="S35" s="466"/>
      <c r="T35" s="466"/>
      <c r="U35" s="466"/>
      <c r="V35" s="466"/>
      <c r="W35" s="466"/>
      <c r="X35" s="466"/>
      <c r="Y35" s="466"/>
      <c r="Z35" s="466"/>
      <c r="AA35" s="466"/>
      <c r="AB35" s="466"/>
      <c r="AC35" s="466"/>
      <c r="AD35" s="466"/>
      <c r="AE35" s="466"/>
      <c r="AF35" s="466"/>
      <c r="AG35" s="466"/>
      <c r="AH35" s="466"/>
      <c r="AI35" s="466"/>
      <c r="AJ35" s="466"/>
      <c r="AK35" s="466"/>
      <c r="AL35" s="466"/>
      <c r="AM35" s="466"/>
      <c r="AN35" s="466"/>
      <c r="AO35" s="466"/>
      <c r="AP35" s="466"/>
      <c r="AQ35" s="466"/>
      <c r="AR35" s="466"/>
      <c r="AS35" s="466"/>
      <c r="AT35" s="466"/>
      <c r="AU35" s="466"/>
      <c r="AV35" s="466"/>
      <c r="AW35" s="466"/>
      <c r="AX35" s="466">
        <v>6.705566624257326</v>
      </c>
      <c r="AY35" s="466">
        <v>7.7619321993948329</v>
      </c>
      <c r="AZ35" s="466">
        <v>9.9252806485003191</v>
      </c>
      <c r="BA35" s="466">
        <v>9.0339383487396443</v>
      </c>
      <c r="BB35" s="466">
        <v>14.88654999653374</v>
      </c>
      <c r="BC35" s="466">
        <v>18.703327701771013</v>
      </c>
      <c r="BD35" s="466">
        <v>20.809927060009333</v>
      </c>
      <c r="BE35" s="466">
        <v>24.81692615096917</v>
      </c>
      <c r="BF35" s="466">
        <v>33.214986712704018</v>
      </c>
      <c r="BG35" s="466">
        <v>31.868323829250016</v>
      </c>
      <c r="BH35" s="466">
        <v>33.023049808323833</v>
      </c>
      <c r="BI35" s="466">
        <v>72.464356562971957</v>
      </c>
      <c r="BJ35" s="466">
        <v>49.545509483193499</v>
      </c>
      <c r="BK35" s="466">
        <v>40.630974200881369</v>
      </c>
      <c r="BL35" s="466">
        <v>45.097347865818243</v>
      </c>
      <c r="BM35" s="466">
        <v>49.648730768345693</v>
      </c>
      <c r="BN35" s="466">
        <v>52.898276134221867</v>
      </c>
      <c r="BO35" s="466">
        <v>51.266698528452949</v>
      </c>
      <c r="BP35" s="466">
        <v>56.121829648997014</v>
      </c>
      <c r="BQ35" s="466">
        <v>59.569236454659489</v>
      </c>
      <c r="BR35" s="466">
        <v>57.98724815469425</v>
      </c>
      <c r="BS35" s="466">
        <v>59.197733552331066</v>
      </c>
      <c r="BT35" s="466">
        <v>52.978063411149321</v>
      </c>
      <c r="BU35" s="466">
        <v>50.844500065621908</v>
      </c>
      <c r="BV35" s="466">
        <v>54.283512668721009</v>
      </c>
      <c r="BW35" s="466">
        <v>49.465674320126041</v>
      </c>
      <c r="BX35" s="466">
        <v>38.178865516872115</v>
      </c>
      <c r="BY35" s="466">
        <v>41.300469625489505</v>
      </c>
      <c r="BZ35" s="466">
        <v>37.719123627501141</v>
      </c>
      <c r="CA35" s="466">
        <v>33.795781811076367</v>
      </c>
      <c r="CB35" s="466">
        <v>37.10862470026899</v>
      </c>
      <c r="CC35" s="466">
        <v>36.402438486535431</v>
      </c>
      <c r="CD35" s="466">
        <v>35.025683835328152</v>
      </c>
      <c r="CE35" s="466">
        <v>33.479890805185143</v>
      </c>
      <c r="CF35" s="467">
        <v>31.989924318651465</v>
      </c>
    </row>
    <row r="36" spans="1:84" ht="39.75" customHeight="1">
      <c r="A36" s="487"/>
      <c r="B36" s="579" t="s">
        <v>693</v>
      </c>
      <c r="C36" s="441"/>
      <c r="D36" s="473" t="s">
        <v>543</v>
      </c>
      <c r="E36" s="473" t="s">
        <v>544</v>
      </c>
      <c r="F36" s="473" t="s">
        <v>545</v>
      </c>
      <c r="G36" s="473" t="s">
        <v>546</v>
      </c>
      <c r="H36" s="473" t="s">
        <v>547</v>
      </c>
      <c r="I36" s="473" t="s">
        <v>548</v>
      </c>
      <c r="J36" s="473" t="s">
        <v>549</v>
      </c>
      <c r="K36" s="473" t="s">
        <v>550</v>
      </c>
      <c r="L36" s="473" t="s">
        <v>551</v>
      </c>
      <c r="M36" s="473" t="s">
        <v>552</v>
      </c>
      <c r="N36" s="473" t="s">
        <v>553</v>
      </c>
      <c r="O36" s="473" t="s">
        <v>554</v>
      </c>
      <c r="P36" s="473" t="s">
        <v>555</v>
      </c>
      <c r="Q36" s="473" t="s">
        <v>556</v>
      </c>
      <c r="R36" s="473" t="s">
        <v>557</v>
      </c>
      <c r="S36" s="473" t="s">
        <v>558</v>
      </c>
      <c r="T36" s="473" t="s">
        <v>559</v>
      </c>
      <c r="U36" s="473" t="s">
        <v>560</v>
      </c>
      <c r="V36" s="473" t="s">
        <v>561</v>
      </c>
      <c r="W36" s="473" t="s">
        <v>562</v>
      </c>
      <c r="X36" s="473" t="s">
        <v>563</v>
      </c>
      <c r="Y36" s="473" t="s">
        <v>564</v>
      </c>
      <c r="Z36" s="473" t="s">
        <v>565</v>
      </c>
      <c r="AA36" s="473" t="s">
        <v>566</v>
      </c>
      <c r="AB36" s="473" t="s">
        <v>567</v>
      </c>
      <c r="AC36" s="473" t="s">
        <v>568</v>
      </c>
      <c r="AD36" s="473" t="s">
        <v>569</v>
      </c>
      <c r="AE36" s="473" t="s">
        <v>570</v>
      </c>
      <c r="AF36" s="473" t="s">
        <v>571</v>
      </c>
      <c r="AG36" s="473" t="s">
        <v>572</v>
      </c>
      <c r="AH36" s="473" t="s">
        <v>573</v>
      </c>
      <c r="AI36" s="473" t="s">
        <v>574</v>
      </c>
      <c r="AJ36" s="473" t="s">
        <v>575</v>
      </c>
      <c r="AK36" s="473" t="s">
        <v>576</v>
      </c>
      <c r="AL36" s="473" t="s">
        <v>577</v>
      </c>
      <c r="AM36" s="473" t="s">
        <v>578</v>
      </c>
      <c r="AN36" s="473" t="s">
        <v>579</v>
      </c>
      <c r="AO36" s="473" t="s">
        <v>580</v>
      </c>
      <c r="AP36" s="473" t="s">
        <v>581</v>
      </c>
      <c r="AQ36" s="473" t="s">
        <v>582</v>
      </c>
      <c r="AR36" s="473" t="s">
        <v>583</v>
      </c>
      <c r="AS36" s="473" t="s">
        <v>584</v>
      </c>
      <c r="AT36" s="473" t="s">
        <v>585</v>
      </c>
      <c r="AU36" s="473" t="s">
        <v>586</v>
      </c>
      <c r="AV36" s="473" t="s">
        <v>587</v>
      </c>
      <c r="AW36" s="473" t="s">
        <v>588</v>
      </c>
      <c r="AX36" s="473" t="s">
        <v>589</v>
      </c>
      <c r="AY36" s="473" t="s">
        <v>590</v>
      </c>
      <c r="AZ36" s="473" t="s">
        <v>591</v>
      </c>
      <c r="BA36" s="473" t="s">
        <v>592</v>
      </c>
      <c r="BB36" s="473" t="s">
        <v>593</v>
      </c>
      <c r="BC36" s="473" t="s">
        <v>594</v>
      </c>
      <c r="BD36" s="473" t="s">
        <v>595</v>
      </c>
      <c r="BE36" s="473" t="s">
        <v>596</v>
      </c>
      <c r="BF36" s="473" t="s">
        <v>597</v>
      </c>
      <c r="BG36" s="473" t="s">
        <v>598</v>
      </c>
      <c r="BH36" s="473" t="s">
        <v>599</v>
      </c>
      <c r="BI36" s="473" t="s">
        <v>600</v>
      </c>
      <c r="BJ36" s="473" t="s">
        <v>601</v>
      </c>
      <c r="BK36" s="473" t="s">
        <v>602</v>
      </c>
      <c r="BL36" s="473" t="s">
        <v>603</v>
      </c>
      <c r="BM36" s="473" t="s">
        <v>604</v>
      </c>
      <c r="BN36" s="473" t="s">
        <v>605</v>
      </c>
      <c r="BO36" s="473" t="s">
        <v>606</v>
      </c>
      <c r="BP36" s="473" t="s">
        <v>607</v>
      </c>
      <c r="BQ36" s="473" t="s">
        <v>608</v>
      </c>
      <c r="BR36" s="473" t="s">
        <v>609</v>
      </c>
      <c r="BS36" s="473" t="s">
        <v>610</v>
      </c>
      <c r="BT36" s="473" t="s">
        <v>611</v>
      </c>
      <c r="BU36" s="473" t="s">
        <v>612</v>
      </c>
      <c r="BV36" s="473" t="s">
        <v>613</v>
      </c>
      <c r="BW36" s="473" t="s">
        <v>614</v>
      </c>
      <c r="BX36" s="473" t="s">
        <v>615</v>
      </c>
      <c r="BY36" s="473" t="s">
        <v>616</v>
      </c>
      <c r="BZ36" s="473" t="s">
        <v>617</v>
      </c>
      <c r="CA36" s="473" t="s">
        <v>618</v>
      </c>
      <c r="CB36" s="473" t="s">
        <v>619</v>
      </c>
      <c r="CC36" s="473" t="s">
        <v>620</v>
      </c>
      <c r="CD36" s="473" t="s">
        <v>621</v>
      </c>
      <c r="CE36" s="473" t="s">
        <v>622</v>
      </c>
      <c r="CF36" s="474" t="s">
        <v>623</v>
      </c>
    </row>
    <row r="37" spans="1:84" ht="26.25" customHeight="1">
      <c r="A37" s="476"/>
      <c r="B37" s="109" t="s">
        <v>503</v>
      </c>
      <c r="D37" s="580" t="s">
        <v>521</v>
      </c>
      <c r="E37" s="580" t="s">
        <v>521</v>
      </c>
      <c r="F37" s="580" t="s">
        <v>521</v>
      </c>
      <c r="G37" s="580" t="s">
        <v>521</v>
      </c>
      <c r="H37" s="580" t="s">
        <v>521</v>
      </c>
      <c r="I37" s="580" t="s">
        <v>521</v>
      </c>
      <c r="J37" s="580" t="s">
        <v>521</v>
      </c>
      <c r="K37" s="580" t="s">
        <v>521</v>
      </c>
      <c r="L37" s="580" t="s">
        <v>521</v>
      </c>
      <c r="M37" s="580" t="s">
        <v>521</v>
      </c>
      <c r="N37" s="580" t="s">
        <v>521</v>
      </c>
      <c r="O37" s="580" t="s">
        <v>521</v>
      </c>
      <c r="P37" s="580" t="s">
        <v>521</v>
      </c>
      <c r="Q37" s="580" t="s">
        <v>521</v>
      </c>
      <c r="R37" s="580" t="s">
        <v>521</v>
      </c>
      <c r="S37" s="580" t="s">
        <v>521</v>
      </c>
      <c r="T37" s="580" t="s">
        <v>521</v>
      </c>
      <c r="U37" s="580" t="s">
        <v>521</v>
      </c>
      <c r="V37" s="580" t="s">
        <v>521</v>
      </c>
      <c r="W37" s="580" t="s">
        <v>521</v>
      </c>
      <c r="X37" s="580" t="s">
        <v>521</v>
      </c>
      <c r="Y37" s="580" t="s">
        <v>521</v>
      </c>
      <c r="Z37" s="580" t="s">
        <v>521</v>
      </c>
      <c r="AA37" s="580" t="s">
        <v>521</v>
      </c>
      <c r="AB37" s="580" t="s">
        <v>521</v>
      </c>
      <c r="AC37" s="580" t="s">
        <v>521</v>
      </c>
      <c r="AD37" s="580" t="s">
        <v>521</v>
      </c>
      <c r="AE37" s="580" t="s">
        <v>521</v>
      </c>
      <c r="AF37" s="580" t="s">
        <v>521</v>
      </c>
      <c r="AG37" s="580" t="s">
        <v>521</v>
      </c>
      <c r="AH37" s="580" t="s">
        <v>521</v>
      </c>
      <c r="AI37" s="580" t="s">
        <v>521</v>
      </c>
      <c r="AJ37" s="580" t="s">
        <v>521</v>
      </c>
      <c r="AK37" s="580" t="s">
        <v>521</v>
      </c>
      <c r="AL37" s="580" t="s">
        <v>521</v>
      </c>
      <c r="AM37" s="580" t="s">
        <v>521</v>
      </c>
      <c r="AN37" s="580" t="s">
        <v>521</v>
      </c>
      <c r="AO37" s="580" t="s">
        <v>521</v>
      </c>
      <c r="AP37" s="580" t="s">
        <v>521</v>
      </c>
      <c r="AQ37" s="580" t="s">
        <v>521</v>
      </c>
      <c r="AR37" s="580" t="s">
        <v>521</v>
      </c>
      <c r="AS37" s="580" t="s">
        <v>521</v>
      </c>
      <c r="AT37" s="580" t="s">
        <v>521</v>
      </c>
      <c r="AU37" s="580" t="s">
        <v>521</v>
      </c>
      <c r="AV37" s="580" t="s">
        <v>521</v>
      </c>
      <c r="AW37" s="580" t="s">
        <v>521</v>
      </c>
      <c r="AX37" s="580" t="s">
        <v>521</v>
      </c>
      <c r="AY37" s="580" t="s">
        <v>521</v>
      </c>
      <c r="AZ37" s="580" t="s">
        <v>521</v>
      </c>
      <c r="BA37" s="580" t="s">
        <v>521</v>
      </c>
      <c r="BB37" s="580" t="s">
        <v>521</v>
      </c>
      <c r="BC37" s="580" t="s">
        <v>521</v>
      </c>
      <c r="BD37" s="580" t="s">
        <v>521</v>
      </c>
      <c r="BE37" s="580" t="s">
        <v>521</v>
      </c>
      <c r="BF37" s="580" t="s">
        <v>521</v>
      </c>
      <c r="BG37" s="458">
        <v>342</v>
      </c>
      <c r="BH37" s="458">
        <v>341</v>
      </c>
      <c r="BI37" s="458">
        <v>339</v>
      </c>
      <c r="BJ37" s="458">
        <v>336</v>
      </c>
      <c r="BK37" s="458">
        <v>332</v>
      </c>
      <c r="BL37" s="458">
        <v>327</v>
      </c>
      <c r="BM37" s="458">
        <v>325</v>
      </c>
      <c r="BN37" s="458">
        <v>327</v>
      </c>
      <c r="BO37" s="458">
        <v>324</v>
      </c>
      <c r="BP37" s="458">
        <v>318</v>
      </c>
      <c r="BQ37" s="458">
        <v>320</v>
      </c>
      <c r="BR37" s="458">
        <v>314</v>
      </c>
      <c r="BS37" s="458">
        <v>308</v>
      </c>
      <c r="BT37" s="458">
        <v>301</v>
      </c>
      <c r="BU37" s="458">
        <v>292</v>
      </c>
      <c r="BV37" s="458">
        <v>284</v>
      </c>
      <c r="BW37" s="458">
        <v>276</v>
      </c>
      <c r="BX37" s="459">
        <v>237</v>
      </c>
      <c r="BY37" s="459">
        <v>228</v>
      </c>
      <c r="BZ37" s="459">
        <v>221</v>
      </c>
      <c r="CA37" s="459">
        <v>212</v>
      </c>
      <c r="CB37" s="459">
        <v>204</v>
      </c>
      <c r="CC37" s="459">
        <v>196</v>
      </c>
      <c r="CD37" s="459">
        <v>188</v>
      </c>
      <c r="CE37" s="459">
        <v>181</v>
      </c>
      <c r="CF37" s="426">
        <v>173</v>
      </c>
    </row>
    <row r="38" spans="1:84">
      <c r="B38" s="476" t="s">
        <v>412</v>
      </c>
      <c r="D38" s="461">
        <v>0</v>
      </c>
      <c r="E38" s="461">
        <v>0</v>
      </c>
      <c r="F38" s="461">
        <v>0</v>
      </c>
      <c r="G38" s="461">
        <v>0</v>
      </c>
      <c r="H38" s="461">
        <v>0</v>
      </c>
      <c r="I38" s="461">
        <v>0</v>
      </c>
      <c r="J38" s="461">
        <v>0</v>
      </c>
      <c r="K38" s="461">
        <v>0</v>
      </c>
      <c r="L38" s="461">
        <v>0</v>
      </c>
      <c r="M38" s="461">
        <v>0</v>
      </c>
      <c r="N38" s="461">
        <v>0</v>
      </c>
      <c r="O38" s="461">
        <v>0</v>
      </c>
      <c r="P38" s="461">
        <v>0</v>
      </c>
      <c r="Q38" s="461">
        <v>0</v>
      </c>
      <c r="R38" s="461">
        <v>0</v>
      </c>
      <c r="S38" s="461">
        <v>0</v>
      </c>
      <c r="T38" s="461">
        <v>0</v>
      </c>
      <c r="U38" s="461">
        <v>0</v>
      </c>
      <c r="V38" s="461">
        <v>0</v>
      </c>
      <c r="W38" s="461">
        <v>0</v>
      </c>
      <c r="X38" s="461">
        <v>0</v>
      </c>
      <c r="Y38" s="461">
        <v>0</v>
      </c>
      <c r="Z38" s="461">
        <v>0</v>
      </c>
      <c r="AA38" s="461">
        <v>0</v>
      </c>
      <c r="AB38" s="461">
        <v>0</v>
      </c>
      <c r="AC38" s="461">
        <v>0</v>
      </c>
      <c r="AD38" s="461">
        <v>0</v>
      </c>
      <c r="AE38" s="461">
        <v>0</v>
      </c>
      <c r="AF38" s="461">
        <v>0</v>
      </c>
      <c r="AG38" s="461">
        <v>0</v>
      </c>
      <c r="AH38" s="461">
        <v>0</v>
      </c>
      <c r="AI38" s="461">
        <v>0</v>
      </c>
      <c r="AJ38" s="461">
        <v>0</v>
      </c>
      <c r="AK38" s="461">
        <v>0</v>
      </c>
      <c r="AL38" s="461">
        <v>0</v>
      </c>
      <c r="AM38" s="461">
        <v>0</v>
      </c>
      <c r="AN38" s="461">
        <v>0</v>
      </c>
      <c r="AO38" s="461">
        <v>0</v>
      </c>
      <c r="AP38" s="461">
        <v>0</v>
      </c>
      <c r="AQ38" s="461">
        <v>0</v>
      </c>
      <c r="AR38" s="461">
        <v>0</v>
      </c>
      <c r="AS38" s="461">
        <v>0</v>
      </c>
      <c r="AT38" s="461">
        <v>0</v>
      </c>
      <c r="AU38" s="461">
        <v>0</v>
      </c>
      <c r="AV38" s="461">
        <v>0</v>
      </c>
      <c r="AW38" s="461">
        <v>0</v>
      </c>
      <c r="AX38" s="461">
        <v>0</v>
      </c>
      <c r="AY38" s="461">
        <v>0</v>
      </c>
      <c r="AZ38" s="461">
        <v>0</v>
      </c>
      <c r="BA38" s="461">
        <v>0</v>
      </c>
      <c r="BB38" s="461">
        <v>0</v>
      </c>
      <c r="BC38" s="461">
        <v>0</v>
      </c>
      <c r="BD38" s="461">
        <v>0</v>
      </c>
      <c r="BE38" s="461">
        <v>0</v>
      </c>
      <c r="BF38" s="461">
        <v>0</v>
      </c>
      <c r="BG38" s="461">
        <v>192</v>
      </c>
      <c r="BH38" s="461">
        <v>187</v>
      </c>
      <c r="BI38" s="461">
        <v>182</v>
      </c>
      <c r="BJ38" s="461">
        <v>176</v>
      </c>
      <c r="BK38" s="461">
        <v>170</v>
      </c>
      <c r="BL38" s="461">
        <v>163</v>
      </c>
      <c r="BM38" s="461">
        <v>156</v>
      </c>
      <c r="BN38" s="461">
        <v>152</v>
      </c>
      <c r="BO38" s="461">
        <v>145</v>
      </c>
      <c r="BP38" s="461">
        <v>137</v>
      </c>
      <c r="BQ38" s="461">
        <v>137</v>
      </c>
      <c r="BR38" s="461">
        <v>131</v>
      </c>
      <c r="BS38" s="461">
        <v>125</v>
      </c>
      <c r="BT38" s="461">
        <v>120</v>
      </c>
      <c r="BU38" s="461">
        <v>114</v>
      </c>
      <c r="BV38" s="461">
        <v>108</v>
      </c>
      <c r="BW38" s="461">
        <v>105</v>
      </c>
      <c r="BX38" s="462">
        <v>89</v>
      </c>
      <c r="BY38" s="462">
        <v>84</v>
      </c>
      <c r="BZ38" s="462">
        <v>79</v>
      </c>
      <c r="CA38" s="462">
        <v>72</v>
      </c>
      <c r="CB38" s="462">
        <v>67</v>
      </c>
      <c r="CC38" s="462">
        <v>62</v>
      </c>
      <c r="CD38" s="462">
        <v>58</v>
      </c>
      <c r="CE38" s="462">
        <v>56</v>
      </c>
      <c r="CF38" s="430">
        <v>53</v>
      </c>
    </row>
    <row r="39" spans="1:84">
      <c r="B39" s="476" t="s">
        <v>413</v>
      </c>
      <c r="D39" s="461">
        <v>0</v>
      </c>
      <c r="E39" s="461">
        <v>0</v>
      </c>
      <c r="F39" s="461">
        <v>0</v>
      </c>
      <c r="G39" s="461">
        <v>0</v>
      </c>
      <c r="H39" s="461">
        <v>0</v>
      </c>
      <c r="I39" s="461">
        <v>0</v>
      </c>
      <c r="J39" s="461">
        <v>0</v>
      </c>
      <c r="K39" s="461">
        <v>0</v>
      </c>
      <c r="L39" s="461">
        <v>0</v>
      </c>
      <c r="M39" s="461">
        <v>0</v>
      </c>
      <c r="N39" s="461">
        <v>0</v>
      </c>
      <c r="O39" s="461">
        <v>0</v>
      </c>
      <c r="P39" s="461">
        <v>0</v>
      </c>
      <c r="Q39" s="461">
        <v>0</v>
      </c>
      <c r="R39" s="461">
        <v>0</v>
      </c>
      <c r="S39" s="461">
        <v>0</v>
      </c>
      <c r="T39" s="461">
        <v>0</v>
      </c>
      <c r="U39" s="461">
        <v>0</v>
      </c>
      <c r="V39" s="461">
        <v>0</v>
      </c>
      <c r="W39" s="461">
        <v>0</v>
      </c>
      <c r="X39" s="461">
        <v>0</v>
      </c>
      <c r="Y39" s="461">
        <v>0</v>
      </c>
      <c r="Z39" s="461">
        <v>0</v>
      </c>
      <c r="AA39" s="461">
        <v>0</v>
      </c>
      <c r="AB39" s="461">
        <v>0</v>
      </c>
      <c r="AC39" s="461">
        <v>0</v>
      </c>
      <c r="AD39" s="461">
        <v>0</v>
      </c>
      <c r="AE39" s="461">
        <v>0</v>
      </c>
      <c r="AF39" s="461">
        <v>0</v>
      </c>
      <c r="AG39" s="461">
        <v>0</v>
      </c>
      <c r="AH39" s="461">
        <v>0</v>
      </c>
      <c r="AI39" s="461">
        <v>0</v>
      </c>
      <c r="AJ39" s="461">
        <v>0</v>
      </c>
      <c r="AK39" s="461">
        <v>0</v>
      </c>
      <c r="AL39" s="461">
        <v>0</v>
      </c>
      <c r="AM39" s="461">
        <v>0</v>
      </c>
      <c r="AN39" s="461">
        <v>0</v>
      </c>
      <c r="AO39" s="461">
        <v>0</v>
      </c>
      <c r="AP39" s="461">
        <v>0</v>
      </c>
      <c r="AQ39" s="461">
        <v>0</v>
      </c>
      <c r="AR39" s="461">
        <v>0</v>
      </c>
      <c r="AS39" s="461">
        <v>0</v>
      </c>
      <c r="AT39" s="461">
        <v>0</v>
      </c>
      <c r="AU39" s="461">
        <v>0</v>
      </c>
      <c r="AV39" s="461">
        <v>0</v>
      </c>
      <c r="AW39" s="461">
        <v>0</v>
      </c>
      <c r="AX39" s="461">
        <v>0</v>
      </c>
      <c r="AY39" s="461">
        <v>0</v>
      </c>
      <c r="AZ39" s="461">
        <v>0</v>
      </c>
      <c r="BA39" s="461">
        <v>0</v>
      </c>
      <c r="BB39" s="461">
        <v>0</v>
      </c>
      <c r="BC39" s="461">
        <v>0</v>
      </c>
      <c r="BD39" s="461">
        <v>0</v>
      </c>
      <c r="BE39" s="461">
        <v>0</v>
      </c>
      <c r="BF39" s="461">
        <v>0</v>
      </c>
      <c r="BG39" s="461">
        <v>150</v>
      </c>
      <c r="BH39" s="461">
        <v>153</v>
      </c>
      <c r="BI39" s="461">
        <v>156</v>
      </c>
      <c r="BJ39" s="461">
        <v>159</v>
      </c>
      <c r="BK39" s="461">
        <v>162</v>
      </c>
      <c r="BL39" s="461">
        <v>164</v>
      </c>
      <c r="BM39" s="461">
        <v>169</v>
      </c>
      <c r="BN39" s="461">
        <v>175</v>
      </c>
      <c r="BO39" s="461">
        <v>179</v>
      </c>
      <c r="BP39" s="461">
        <v>181</v>
      </c>
      <c r="BQ39" s="461">
        <v>183</v>
      </c>
      <c r="BR39" s="461">
        <v>183</v>
      </c>
      <c r="BS39" s="461">
        <v>183</v>
      </c>
      <c r="BT39" s="461">
        <v>181</v>
      </c>
      <c r="BU39" s="461">
        <v>178</v>
      </c>
      <c r="BV39" s="461">
        <v>176</v>
      </c>
      <c r="BW39" s="461">
        <v>171</v>
      </c>
      <c r="BX39" s="462">
        <v>147</v>
      </c>
      <c r="BY39" s="462">
        <v>145</v>
      </c>
      <c r="BZ39" s="462">
        <v>142</v>
      </c>
      <c r="CA39" s="462">
        <v>140</v>
      </c>
      <c r="CB39" s="462">
        <v>137</v>
      </c>
      <c r="CC39" s="462">
        <v>135</v>
      </c>
      <c r="CD39" s="462">
        <v>130</v>
      </c>
      <c r="CE39" s="462">
        <v>124</v>
      </c>
      <c r="CF39" s="430">
        <v>120</v>
      </c>
    </row>
    <row r="40" spans="1:84" s="245" customFormat="1">
      <c r="A40" s="464"/>
      <c r="B40" s="460" t="s">
        <v>502</v>
      </c>
      <c r="C40" s="464"/>
      <c r="D40" s="458">
        <v>0</v>
      </c>
      <c r="E40" s="458">
        <v>0</v>
      </c>
      <c r="F40" s="458">
        <v>0</v>
      </c>
      <c r="G40" s="458">
        <v>0</v>
      </c>
      <c r="H40" s="458">
        <v>0</v>
      </c>
      <c r="I40" s="458">
        <v>0</v>
      </c>
      <c r="J40" s="458">
        <v>0</v>
      </c>
      <c r="K40" s="458">
        <v>0</v>
      </c>
      <c r="L40" s="458">
        <v>0</v>
      </c>
      <c r="M40" s="458">
        <v>0</v>
      </c>
      <c r="N40" s="458">
        <v>0</v>
      </c>
      <c r="O40" s="458">
        <v>0</v>
      </c>
      <c r="P40" s="458">
        <v>0</v>
      </c>
      <c r="Q40" s="458">
        <v>0</v>
      </c>
      <c r="R40" s="458">
        <v>0</v>
      </c>
      <c r="S40" s="458">
        <v>0</v>
      </c>
      <c r="T40" s="458">
        <v>0</v>
      </c>
      <c r="U40" s="458">
        <v>0</v>
      </c>
      <c r="V40" s="458">
        <v>0</v>
      </c>
      <c r="W40" s="458">
        <v>0</v>
      </c>
      <c r="X40" s="458">
        <v>0</v>
      </c>
      <c r="Y40" s="458">
        <v>0</v>
      </c>
      <c r="Z40" s="458">
        <v>0</v>
      </c>
      <c r="AA40" s="458">
        <v>0</v>
      </c>
      <c r="AB40" s="458">
        <v>0</v>
      </c>
      <c r="AC40" s="458">
        <v>0</v>
      </c>
      <c r="AD40" s="458">
        <v>0</v>
      </c>
      <c r="AE40" s="458">
        <v>0</v>
      </c>
      <c r="AF40" s="458">
        <v>0</v>
      </c>
      <c r="AG40" s="458">
        <v>0</v>
      </c>
      <c r="AH40" s="458">
        <v>0</v>
      </c>
      <c r="AI40" s="458">
        <v>0</v>
      </c>
      <c r="AJ40" s="458">
        <v>0</v>
      </c>
      <c r="AK40" s="458">
        <v>0</v>
      </c>
      <c r="AL40" s="458">
        <v>0</v>
      </c>
      <c r="AM40" s="458">
        <v>0</v>
      </c>
      <c r="AN40" s="458">
        <v>0</v>
      </c>
      <c r="AO40" s="458">
        <v>0</v>
      </c>
      <c r="AP40" s="458">
        <v>0</v>
      </c>
      <c r="AQ40" s="458">
        <v>0</v>
      </c>
      <c r="AR40" s="458">
        <v>0</v>
      </c>
      <c r="AS40" s="458">
        <v>0</v>
      </c>
      <c r="AT40" s="458">
        <v>0</v>
      </c>
      <c r="AU40" s="458">
        <v>25</v>
      </c>
      <c r="AV40" s="458">
        <v>24</v>
      </c>
      <c r="AW40" s="458">
        <v>22</v>
      </c>
      <c r="AX40" s="458">
        <v>21</v>
      </c>
      <c r="AY40" s="458">
        <v>19</v>
      </c>
      <c r="AZ40" s="458">
        <v>17</v>
      </c>
      <c r="BA40" s="458">
        <v>16</v>
      </c>
      <c r="BB40" s="458">
        <v>16</v>
      </c>
      <c r="BC40" s="458">
        <v>16</v>
      </c>
      <c r="BD40" s="458">
        <v>15</v>
      </c>
      <c r="BE40" s="458">
        <v>13</v>
      </c>
      <c r="BF40" s="458">
        <v>12</v>
      </c>
      <c r="BG40" s="458">
        <v>11</v>
      </c>
      <c r="BH40" s="458">
        <v>11</v>
      </c>
      <c r="BI40" s="458">
        <v>10</v>
      </c>
      <c r="BJ40" s="458">
        <v>9</v>
      </c>
      <c r="BK40" s="458">
        <v>9</v>
      </c>
      <c r="BL40" s="458">
        <v>8</v>
      </c>
      <c r="BM40" s="458">
        <v>8</v>
      </c>
      <c r="BN40" s="458">
        <v>7</v>
      </c>
      <c r="BO40" s="458">
        <v>7</v>
      </c>
      <c r="BP40" s="458">
        <v>6</v>
      </c>
      <c r="BQ40" s="458">
        <v>6</v>
      </c>
      <c r="BR40" s="458">
        <v>5</v>
      </c>
      <c r="BS40" s="458">
        <v>5</v>
      </c>
      <c r="BT40" s="458">
        <v>4</v>
      </c>
      <c r="BU40" s="458">
        <v>4</v>
      </c>
      <c r="BV40" s="458">
        <v>4</v>
      </c>
      <c r="BW40" s="458">
        <v>3</v>
      </c>
      <c r="BX40" s="459">
        <v>3</v>
      </c>
      <c r="BY40" s="459">
        <v>2</v>
      </c>
      <c r="BZ40" s="459">
        <v>2</v>
      </c>
      <c r="CA40" s="459">
        <v>2</v>
      </c>
      <c r="CB40" s="459">
        <v>2</v>
      </c>
      <c r="CC40" s="459">
        <v>2</v>
      </c>
      <c r="CD40" s="459">
        <v>1</v>
      </c>
      <c r="CE40" s="459">
        <v>1</v>
      </c>
      <c r="CF40" s="426">
        <v>1</v>
      </c>
    </row>
    <row r="41" spans="1:84" ht="16.5" customHeight="1" thickBot="1">
      <c r="A41" s="581"/>
      <c r="B41" s="265"/>
      <c r="C41" s="479"/>
      <c r="D41" s="493"/>
      <c r="E41" s="493"/>
      <c r="F41" s="493"/>
      <c r="G41" s="493"/>
      <c r="H41" s="493"/>
      <c r="I41" s="493"/>
      <c r="J41" s="493"/>
      <c r="K41" s="493"/>
      <c r="L41" s="493"/>
      <c r="M41" s="493"/>
      <c r="N41" s="493"/>
      <c r="O41" s="493"/>
      <c r="P41" s="493"/>
      <c r="Q41" s="493"/>
      <c r="R41" s="493"/>
      <c r="S41" s="493"/>
      <c r="T41" s="493"/>
      <c r="U41" s="493"/>
      <c r="V41" s="493"/>
      <c r="W41" s="493"/>
      <c r="X41" s="493"/>
      <c r="Y41" s="493"/>
      <c r="Z41" s="493"/>
      <c r="AA41" s="493"/>
      <c r="AB41" s="493"/>
      <c r="AC41" s="493"/>
      <c r="AD41" s="493"/>
      <c r="AE41" s="493"/>
      <c r="AF41" s="493"/>
      <c r="AG41" s="493"/>
      <c r="AH41" s="493"/>
      <c r="AI41" s="493"/>
      <c r="AJ41" s="493"/>
      <c r="AK41" s="493"/>
      <c r="AL41" s="493"/>
      <c r="AM41" s="493"/>
      <c r="AN41" s="493"/>
      <c r="AO41" s="493"/>
      <c r="AP41" s="493"/>
      <c r="AQ41" s="493"/>
      <c r="AR41" s="493"/>
      <c r="AS41" s="493"/>
      <c r="AT41" s="493"/>
      <c r="AU41" s="493"/>
      <c r="AV41" s="493"/>
      <c r="AW41" s="493"/>
      <c r="AX41" s="493"/>
      <c r="AY41" s="493"/>
      <c r="AZ41" s="493"/>
      <c r="BA41" s="493"/>
      <c r="BB41" s="493"/>
      <c r="BC41" s="493"/>
      <c r="BD41" s="493"/>
      <c r="BE41" s="493"/>
      <c r="BF41" s="493"/>
      <c r="BG41" s="493"/>
      <c r="BH41" s="493"/>
      <c r="BI41" s="493"/>
      <c r="BJ41" s="493"/>
      <c r="BK41" s="493"/>
      <c r="BL41" s="493"/>
      <c r="BM41" s="493"/>
      <c r="BN41" s="493"/>
      <c r="BO41" s="493"/>
      <c r="BP41" s="493"/>
      <c r="BQ41" s="493"/>
      <c r="BR41" s="493"/>
      <c r="BS41" s="493"/>
      <c r="BT41" s="493"/>
      <c r="BU41" s="493"/>
      <c r="BV41" s="493"/>
      <c r="BW41" s="493"/>
      <c r="BX41" s="493"/>
      <c r="BY41" s="493"/>
      <c r="BZ41" s="493"/>
      <c r="CA41" s="493"/>
      <c r="CB41" s="493"/>
      <c r="CC41" s="493"/>
      <c r="CD41" s="493"/>
      <c r="CE41" s="493"/>
      <c r="CF41" s="494"/>
    </row>
  </sheetData>
  <hyperlinks>
    <hyperlink ref="B1" display="Information relating to this table can be found in the 'Notes' tab" xr:uid="{FA19CF58-5DFA-41A8-994B-A429C24214C4}"/>
    <hyperlink ref="A1" display="Contents page" xr:uid="{28B68FC4-A1A4-492A-9610-9CD50464A141}"/>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416F3-31ED-40F7-930C-E2A3B57B6088}">
  <dimension ref="A1:CF106"/>
  <sheetViews>
    <sheetView zoomScale="70" zoomScaleNormal="70" workbookViewId="0">
      <pane xSplit="2" topLeftCell="BW1" activePane="topRight" state="frozen"/>
      <selection pane="topRight"/>
    </sheetView>
  </sheetViews>
  <sheetFormatPr defaultColWidth="9" defaultRowHeight="15.6"/>
  <cols>
    <col min="1" max="1" width="23" style="418" bestFit="1" customWidth="1"/>
    <col min="2" max="2" width="75.85546875" style="418" customWidth="1"/>
    <col min="3" max="3" width="25.85546875" style="418" customWidth="1"/>
    <col min="4" max="75" width="12.85546875" style="220" customWidth="1"/>
    <col min="76" max="84" width="12.85546875" style="421" customWidth="1"/>
    <col min="85" max="16384" width="9" style="421"/>
  </cols>
  <sheetData>
    <row r="1" spans="1:84" s="419" customFormat="1" ht="25.5" customHeight="1" thickBot="1">
      <c r="A1" s="34" t="s">
        <v>47</v>
      </c>
      <c r="B1" s="116" t="s">
        <v>126</v>
      </c>
      <c r="C1" s="117"/>
      <c r="D1" s="417"/>
      <c r="E1" s="417"/>
      <c r="F1" s="417"/>
      <c r="G1" s="417"/>
      <c r="H1" s="417"/>
      <c r="I1" s="417"/>
      <c r="J1" s="417"/>
      <c r="K1" s="417"/>
      <c r="L1" s="417"/>
      <c r="M1" s="417"/>
      <c r="N1" s="417"/>
      <c r="O1" s="417"/>
      <c r="P1" s="417"/>
      <c r="Q1" s="417"/>
      <c r="R1" s="417"/>
      <c r="S1" s="417"/>
      <c r="T1" s="417"/>
      <c r="U1" s="417"/>
      <c r="V1" s="417"/>
      <c r="W1" s="417"/>
      <c r="X1" s="417"/>
      <c r="Y1" s="417"/>
      <c r="Z1" s="417"/>
      <c r="AA1" s="417"/>
      <c r="AB1" s="417"/>
      <c r="AC1" s="417"/>
      <c r="AD1" s="417"/>
      <c r="AE1" s="417"/>
      <c r="AF1" s="417"/>
      <c r="AG1" s="417"/>
      <c r="AH1" s="417"/>
      <c r="AI1" s="417"/>
      <c r="AJ1" s="417"/>
      <c r="AK1" s="417"/>
      <c r="AL1" s="417"/>
      <c r="AM1" s="417"/>
      <c r="AN1" s="417"/>
      <c r="AO1" s="417"/>
      <c r="AP1" s="417"/>
      <c r="AQ1" s="417"/>
      <c r="AR1" s="417"/>
      <c r="AS1" s="417"/>
      <c r="AT1" s="417"/>
      <c r="AU1" s="417"/>
      <c r="AV1" s="417"/>
      <c r="AW1" s="417"/>
      <c r="AX1" s="417"/>
      <c r="AY1" s="417"/>
      <c r="AZ1" s="417"/>
      <c r="BA1" s="417"/>
      <c r="BB1" s="417"/>
      <c r="BC1" s="417"/>
      <c r="BD1" s="417"/>
      <c r="BE1" s="417"/>
      <c r="BF1" s="417"/>
      <c r="BG1" s="417"/>
      <c r="BH1" s="417"/>
      <c r="BI1" s="417"/>
      <c r="BJ1" s="417"/>
      <c r="BK1" s="417"/>
      <c r="BL1" s="417"/>
      <c r="BM1" s="417"/>
      <c r="BN1" s="417"/>
      <c r="BO1" s="417"/>
      <c r="BP1" s="417"/>
      <c r="BQ1" s="417"/>
      <c r="BR1" s="417"/>
      <c r="BS1" s="417"/>
      <c r="BT1" s="417"/>
      <c r="BU1" s="417"/>
      <c r="BV1" s="482"/>
      <c r="BW1" s="482"/>
      <c r="BX1" s="482"/>
    </row>
    <row r="2" spans="1:84">
      <c r="A2" s="37" t="s">
        <v>48</v>
      </c>
      <c r="B2" s="38" t="s">
        <v>694</v>
      </c>
      <c r="C2" s="420"/>
      <c r="D2" s="41" t="s">
        <v>190</v>
      </c>
      <c r="E2" s="41" t="s">
        <v>191</v>
      </c>
      <c r="F2" s="41" t="s">
        <v>192</v>
      </c>
      <c r="G2" s="41" t="s">
        <v>193</v>
      </c>
      <c r="H2" s="41" t="s">
        <v>194</v>
      </c>
      <c r="I2" s="41" t="s">
        <v>195</v>
      </c>
      <c r="J2" s="41" t="s">
        <v>196</v>
      </c>
      <c r="K2" s="41" t="s">
        <v>197</v>
      </c>
      <c r="L2" s="41" t="s">
        <v>198</v>
      </c>
      <c r="M2" s="41" t="s">
        <v>199</v>
      </c>
      <c r="N2" s="41" t="s">
        <v>200</v>
      </c>
      <c r="O2" s="41" t="s">
        <v>201</v>
      </c>
      <c r="P2" s="41" t="s">
        <v>202</v>
      </c>
      <c r="Q2" s="41" t="s">
        <v>203</v>
      </c>
      <c r="R2" s="41" t="s">
        <v>204</v>
      </c>
      <c r="S2" s="41" t="s">
        <v>205</v>
      </c>
      <c r="T2" s="41" t="s">
        <v>206</v>
      </c>
      <c r="U2" s="41" t="s">
        <v>207</v>
      </c>
      <c r="V2" s="41" t="s">
        <v>208</v>
      </c>
      <c r="W2" s="41" t="s">
        <v>209</v>
      </c>
      <c r="X2" s="41" t="s">
        <v>210</v>
      </c>
      <c r="Y2" s="41" t="s">
        <v>211</v>
      </c>
      <c r="Z2" s="41" t="s">
        <v>212</v>
      </c>
      <c r="AA2" s="41" t="s">
        <v>213</v>
      </c>
      <c r="AB2" s="41" t="s">
        <v>214</v>
      </c>
      <c r="AC2" s="41" t="s">
        <v>215</v>
      </c>
      <c r="AD2" s="41" t="s">
        <v>216</v>
      </c>
      <c r="AE2" s="41" t="s">
        <v>217</v>
      </c>
      <c r="AF2" s="41" t="s">
        <v>218</v>
      </c>
      <c r="AG2" s="41" t="s">
        <v>219</v>
      </c>
      <c r="AH2" s="41" t="s">
        <v>220</v>
      </c>
      <c r="AI2" s="41" t="s">
        <v>221</v>
      </c>
      <c r="AJ2" s="41" t="s">
        <v>222</v>
      </c>
      <c r="AK2" s="41" t="s">
        <v>223</v>
      </c>
      <c r="AL2" s="41" t="s">
        <v>224</v>
      </c>
      <c r="AM2" s="41" t="s">
        <v>225</v>
      </c>
      <c r="AN2" s="41" t="s">
        <v>226</v>
      </c>
      <c r="AO2" s="41" t="s">
        <v>227</v>
      </c>
      <c r="AP2" s="41" t="s">
        <v>228</v>
      </c>
      <c r="AQ2" s="41" t="s">
        <v>229</v>
      </c>
      <c r="AR2" s="41" t="s">
        <v>230</v>
      </c>
      <c r="AS2" s="41" t="s">
        <v>231</v>
      </c>
      <c r="AT2" s="41" t="s">
        <v>232</v>
      </c>
      <c r="AU2" s="41" t="s">
        <v>233</v>
      </c>
      <c r="AV2" s="41" t="s">
        <v>234</v>
      </c>
      <c r="AW2" s="41" t="s">
        <v>235</v>
      </c>
      <c r="AX2" s="41" t="s">
        <v>236</v>
      </c>
      <c r="AY2" s="41" t="s">
        <v>128</v>
      </c>
      <c r="AZ2" s="41" t="s">
        <v>129</v>
      </c>
      <c r="BA2" s="41" t="s">
        <v>130</v>
      </c>
      <c r="BB2" s="41" t="s">
        <v>131</v>
      </c>
      <c r="BC2" s="41" t="s">
        <v>132</v>
      </c>
      <c r="BD2" s="41" t="s">
        <v>133</v>
      </c>
      <c r="BE2" s="41" t="s">
        <v>134</v>
      </c>
      <c r="BF2" s="41" t="s">
        <v>135</v>
      </c>
      <c r="BG2" s="41" t="s">
        <v>136</v>
      </c>
      <c r="BH2" s="41" t="s">
        <v>137</v>
      </c>
      <c r="BI2" s="41" t="s">
        <v>138</v>
      </c>
      <c r="BJ2" s="41" t="s">
        <v>139</v>
      </c>
      <c r="BK2" s="41" t="s">
        <v>140</v>
      </c>
      <c r="BL2" s="41" t="s">
        <v>141</v>
      </c>
      <c r="BM2" s="41" t="s">
        <v>142</v>
      </c>
      <c r="BN2" s="41" t="s">
        <v>143</v>
      </c>
      <c r="BO2" s="41" t="s">
        <v>144</v>
      </c>
      <c r="BP2" s="41" t="s">
        <v>145</v>
      </c>
      <c r="BQ2" s="41" t="s">
        <v>146</v>
      </c>
      <c r="BR2" s="41" t="s">
        <v>147</v>
      </c>
      <c r="BS2" s="41" t="s">
        <v>148</v>
      </c>
      <c r="BT2" s="41" t="s">
        <v>149</v>
      </c>
      <c r="BU2" s="41" t="s">
        <v>150</v>
      </c>
      <c r="BV2" s="41" t="s">
        <v>151</v>
      </c>
      <c r="BW2" s="41" t="s">
        <v>152</v>
      </c>
      <c r="BX2" s="41" t="s">
        <v>153</v>
      </c>
      <c r="BY2" s="41" t="s">
        <v>154</v>
      </c>
      <c r="BZ2" s="41" t="s">
        <v>155</v>
      </c>
      <c r="CA2" s="41" t="s">
        <v>156</v>
      </c>
      <c r="CB2" s="41" t="s">
        <v>157</v>
      </c>
      <c r="CC2" s="41" t="s">
        <v>158</v>
      </c>
      <c r="CD2" s="41" t="s">
        <v>159</v>
      </c>
      <c r="CE2" s="41" t="s">
        <v>160</v>
      </c>
      <c r="CF2" s="42" t="s">
        <v>161</v>
      </c>
    </row>
    <row r="3" spans="1:84">
      <c r="A3" s="119">
        <v>2023</v>
      </c>
      <c r="B3" s="422" t="s">
        <v>264</v>
      </c>
      <c r="C3" s="423"/>
      <c r="D3" s="332" t="s">
        <v>163</v>
      </c>
      <c r="E3" s="332" t="s">
        <v>163</v>
      </c>
      <c r="F3" s="332" t="s">
        <v>163</v>
      </c>
      <c r="G3" s="332" t="s">
        <v>163</v>
      </c>
      <c r="H3" s="332" t="s">
        <v>163</v>
      </c>
      <c r="I3" s="332" t="s">
        <v>163</v>
      </c>
      <c r="J3" s="332" t="s">
        <v>163</v>
      </c>
      <c r="K3" s="332" t="s">
        <v>163</v>
      </c>
      <c r="L3" s="332" t="s">
        <v>163</v>
      </c>
      <c r="M3" s="332" t="s">
        <v>163</v>
      </c>
      <c r="N3" s="332" t="s">
        <v>163</v>
      </c>
      <c r="O3" s="332" t="s">
        <v>163</v>
      </c>
      <c r="P3" s="332" t="s">
        <v>163</v>
      </c>
      <c r="Q3" s="332" t="s">
        <v>163</v>
      </c>
      <c r="R3" s="332" t="s">
        <v>163</v>
      </c>
      <c r="S3" s="332" t="s">
        <v>163</v>
      </c>
      <c r="T3" s="332" t="s">
        <v>163</v>
      </c>
      <c r="U3" s="332" t="s">
        <v>163</v>
      </c>
      <c r="V3" s="332" t="s">
        <v>163</v>
      </c>
      <c r="W3" s="332" t="s">
        <v>163</v>
      </c>
      <c r="X3" s="332" t="s">
        <v>163</v>
      </c>
      <c r="Y3" s="332" t="s">
        <v>163</v>
      </c>
      <c r="Z3" s="332" t="s">
        <v>163</v>
      </c>
      <c r="AA3" s="332" t="s">
        <v>163</v>
      </c>
      <c r="AB3" s="332" t="s">
        <v>163</v>
      </c>
      <c r="AC3" s="332" t="s">
        <v>163</v>
      </c>
      <c r="AD3" s="332" t="s">
        <v>163</v>
      </c>
      <c r="AE3" s="332" t="s">
        <v>163</v>
      </c>
      <c r="AF3" s="332" t="s">
        <v>163</v>
      </c>
      <c r="AG3" s="332" t="s">
        <v>163</v>
      </c>
      <c r="AH3" s="332" t="s">
        <v>163</v>
      </c>
      <c r="AI3" s="332" t="s">
        <v>163</v>
      </c>
      <c r="AJ3" s="332" t="s">
        <v>163</v>
      </c>
      <c r="AK3" s="332" t="s">
        <v>163</v>
      </c>
      <c r="AL3" s="332" t="s">
        <v>163</v>
      </c>
      <c r="AM3" s="332" t="s">
        <v>163</v>
      </c>
      <c r="AN3" s="332" t="s">
        <v>163</v>
      </c>
      <c r="AO3" s="332" t="s">
        <v>163</v>
      </c>
      <c r="AP3" s="332" t="s">
        <v>163</v>
      </c>
      <c r="AQ3" s="332" t="s">
        <v>163</v>
      </c>
      <c r="AR3" s="332" t="s">
        <v>163</v>
      </c>
      <c r="AS3" s="332" t="s">
        <v>163</v>
      </c>
      <c r="AT3" s="332" t="s">
        <v>163</v>
      </c>
      <c r="AU3" s="332" t="s">
        <v>163</v>
      </c>
      <c r="AV3" s="332" t="s">
        <v>163</v>
      </c>
      <c r="AW3" s="332" t="s">
        <v>163</v>
      </c>
      <c r="AX3" s="332" t="s">
        <v>163</v>
      </c>
      <c r="AY3" s="332" t="s">
        <v>163</v>
      </c>
      <c r="AZ3" s="332" t="s">
        <v>163</v>
      </c>
      <c r="BA3" s="332" t="s">
        <v>163</v>
      </c>
      <c r="BB3" s="332" t="s">
        <v>163</v>
      </c>
      <c r="BC3" s="332" t="s">
        <v>163</v>
      </c>
      <c r="BD3" s="332" t="s">
        <v>163</v>
      </c>
      <c r="BE3" s="332" t="s">
        <v>163</v>
      </c>
      <c r="BF3" s="332" t="s">
        <v>163</v>
      </c>
      <c r="BG3" s="332" t="s">
        <v>163</v>
      </c>
      <c r="BH3" s="332" t="s">
        <v>163</v>
      </c>
      <c r="BI3" s="332" t="s">
        <v>163</v>
      </c>
      <c r="BJ3" s="332" t="s">
        <v>163</v>
      </c>
      <c r="BK3" s="332" t="s">
        <v>163</v>
      </c>
      <c r="BL3" s="332" t="s">
        <v>163</v>
      </c>
      <c r="BM3" s="332" t="s">
        <v>163</v>
      </c>
      <c r="BN3" s="332" t="s">
        <v>163</v>
      </c>
      <c r="BO3" s="332" t="s">
        <v>163</v>
      </c>
      <c r="BP3" s="332" t="s">
        <v>163</v>
      </c>
      <c r="BQ3" s="332" t="s">
        <v>163</v>
      </c>
      <c r="BR3" s="332" t="s">
        <v>163</v>
      </c>
      <c r="BS3" s="332" t="s">
        <v>163</v>
      </c>
      <c r="BT3" s="332" t="s">
        <v>163</v>
      </c>
      <c r="BU3" s="332" t="s">
        <v>163</v>
      </c>
      <c r="BV3" s="332" t="s">
        <v>163</v>
      </c>
      <c r="BW3" s="332" t="s">
        <v>163</v>
      </c>
      <c r="BX3" s="332" t="s">
        <v>163</v>
      </c>
      <c r="BY3" s="332" t="s">
        <v>163</v>
      </c>
      <c r="BZ3" s="332" t="s">
        <v>163</v>
      </c>
      <c r="CA3" s="332" t="s">
        <v>164</v>
      </c>
      <c r="CB3" s="332" t="s">
        <v>164</v>
      </c>
      <c r="CC3" s="332" t="s">
        <v>164</v>
      </c>
      <c r="CD3" s="332" t="s">
        <v>164</v>
      </c>
      <c r="CE3" s="332" t="s">
        <v>164</v>
      </c>
      <c r="CF3" s="333" t="s">
        <v>164</v>
      </c>
    </row>
    <row r="4" spans="1:84" s="245" customFormat="1" ht="24" customHeight="1">
      <c r="A4" s="97"/>
      <c r="B4" s="109" t="s">
        <v>176</v>
      </c>
      <c r="C4" s="582"/>
      <c r="D4" s="458">
        <v>0</v>
      </c>
      <c r="E4" s="458">
        <v>0</v>
      </c>
      <c r="F4" s="458">
        <v>0</v>
      </c>
      <c r="G4" s="458">
        <v>0</v>
      </c>
      <c r="H4" s="458">
        <v>0</v>
      </c>
      <c r="I4" s="458">
        <v>0</v>
      </c>
      <c r="J4" s="458">
        <v>0</v>
      </c>
      <c r="K4" s="458">
        <v>0</v>
      </c>
      <c r="L4" s="458">
        <v>0</v>
      </c>
      <c r="M4" s="458">
        <v>0</v>
      </c>
      <c r="N4" s="458">
        <v>0</v>
      </c>
      <c r="O4" s="458">
        <v>0</v>
      </c>
      <c r="P4" s="458">
        <v>0</v>
      </c>
      <c r="Q4" s="458">
        <v>0</v>
      </c>
      <c r="R4" s="458">
        <v>0</v>
      </c>
      <c r="S4" s="458">
        <v>0</v>
      </c>
      <c r="T4" s="458">
        <v>0</v>
      </c>
      <c r="U4" s="458">
        <v>0</v>
      </c>
      <c r="V4" s="458">
        <v>0</v>
      </c>
      <c r="W4" s="458">
        <v>0</v>
      </c>
      <c r="X4" s="458">
        <v>0</v>
      </c>
      <c r="Y4" s="458">
        <v>0</v>
      </c>
      <c r="Z4" s="458">
        <v>18</v>
      </c>
      <c r="AA4" s="458">
        <v>21</v>
      </c>
      <c r="AB4" s="458">
        <v>27</v>
      </c>
      <c r="AC4" s="458">
        <v>33</v>
      </c>
      <c r="AD4" s="458">
        <v>99</v>
      </c>
      <c r="AE4" s="458">
        <v>137</v>
      </c>
      <c r="AF4" s="458">
        <v>148</v>
      </c>
      <c r="AG4" s="458">
        <v>369</v>
      </c>
      <c r="AH4" s="458">
        <v>386</v>
      </c>
      <c r="AI4" s="458">
        <v>445</v>
      </c>
      <c r="AJ4" s="458">
        <v>599</v>
      </c>
      <c r="AK4" s="458">
        <v>890.6</v>
      </c>
      <c r="AL4" s="458">
        <v>1083</v>
      </c>
      <c r="AM4" s="458">
        <v>1218</v>
      </c>
      <c r="AN4" s="458">
        <v>1354</v>
      </c>
      <c r="AO4" s="458">
        <v>1479</v>
      </c>
      <c r="AP4" s="458">
        <v>1635</v>
      </c>
      <c r="AQ4" s="458">
        <v>1701</v>
      </c>
      <c r="AR4" s="458">
        <v>1365.134</v>
      </c>
      <c r="AS4" s="458">
        <v>1699.6620000000003</v>
      </c>
      <c r="AT4" s="458">
        <v>2122.81</v>
      </c>
      <c r="AU4" s="458">
        <v>1404.1669999999999</v>
      </c>
      <c r="AV4" s="458">
        <v>1692.576</v>
      </c>
      <c r="AW4" s="458">
        <v>1939.9</v>
      </c>
      <c r="AX4" s="458">
        <v>2077.2112939999997</v>
      </c>
      <c r="AY4" s="458">
        <v>2188.670932</v>
      </c>
      <c r="AZ4" s="458">
        <v>2310.6117920000006</v>
      </c>
      <c r="BA4" s="458">
        <v>2394.678625</v>
      </c>
      <c r="BB4" s="458">
        <v>2452.404614999999</v>
      </c>
      <c r="BC4" s="458">
        <v>2510.8873257930913</v>
      </c>
      <c r="BD4" s="458">
        <v>2574.5184790181656</v>
      </c>
      <c r="BE4" s="458">
        <v>2685.8228541801273</v>
      </c>
      <c r="BF4" s="458">
        <v>2833.9392983749794</v>
      </c>
      <c r="BG4" s="458">
        <v>3226.13099526</v>
      </c>
      <c r="BH4" s="458">
        <v>3556.9849629183473</v>
      </c>
      <c r="BI4" s="458">
        <v>3774.089575</v>
      </c>
      <c r="BJ4" s="458">
        <v>3941.0267050000002</v>
      </c>
      <c r="BK4" s="458">
        <v>4026.6875790000004</v>
      </c>
      <c r="BL4" s="458">
        <f>SUM(BL6:BL15)</f>
        <v>4234.4436619999997</v>
      </c>
      <c r="BM4" s="458">
        <f>SUM(BM6:BM15)</f>
        <v>4697.6782249999997</v>
      </c>
      <c r="BN4" s="458">
        <f>SUM(BN6:BN15)</f>
        <v>4924.7733250000001</v>
      </c>
      <c r="BO4" s="458">
        <f>SUM(BO6:BO15)</f>
        <v>4918.3788950000007</v>
      </c>
      <c r="BP4" s="458">
        <f>SUM(BP6:BP15)</f>
        <v>4911.948089999999</v>
      </c>
      <c r="BQ4" s="458">
        <f t="shared" ref="BQ4:CF4" si="0">SUM(BQ6:BQ15)</f>
        <v>0</v>
      </c>
      <c r="BR4" s="458">
        <f t="shared" si="0"/>
        <v>0</v>
      </c>
      <c r="BS4" s="458">
        <f t="shared" si="0"/>
        <v>0</v>
      </c>
      <c r="BT4" s="458">
        <f t="shared" si="0"/>
        <v>0</v>
      </c>
      <c r="BU4" s="458">
        <f t="shared" si="0"/>
        <v>0</v>
      </c>
      <c r="BV4" s="458">
        <f t="shared" si="0"/>
        <v>0</v>
      </c>
      <c r="BW4" s="458">
        <f t="shared" si="0"/>
        <v>0</v>
      </c>
      <c r="BX4" s="459">
        <f t="shared" si="0"/>
        <v>0</v>
      </c>
      <c r="BY4" s="459">
        <f t="shared" si="0"/>
        <v>0</v>
      </c>
      <c r="BZ4" s="459">
        <f t="shared" si="0"/>
        <v>0</v>
      </c>
      <c r="CA4" s="459">
        <f t="shared" si="0"/>
        <v>0</v>
      </c>
      <c r="CB4" s="459">
        <f t="shared" si="0"/>
        <v>0</v>
      </c>
      <c r="CC4" s="459">
        <f t="shared" si="0"/>
        <v>0</v>
      </c>
      <c r="CD4" s="459">
        <f t="shared" si="0"/>
        <v>0</v>
      </c>
      <c r="CE4" s="459">
        <f t="shared" si="0"/>
        <v>0</v>
      </c>
      <c r="CF4" s="426">
        <f t="shared" si="0"/>
        <v>0</v>
      </c>
    </row>
    <row r="5" spans="1:84" ht="26.25" customHeight="1">
      <c r="A5" s="65"/>
      <c r="B5" s="43" t="s">
        <v>695</v>
      </c>
      <c r="C5" s="583"/>
      <c r="D5" s="461"/>
      <c r="E5" s="461"/>
      <c r="F5" s="461"/>
      <c r="G5" s="461"/>
      <c r="H5" s="461"/>
      <c r="I5" s="461"/>
      <c r="J5" s="461"/>
      <c r="K5" s="461"/>
      <c r="L5" s="461"/>
      <c r="M5" s="461"/>
      <c r="N5" s="461"/>
      <c r="O5" s="461"/>
      <c r="P5" s="461"/>
      <c r="Q5" s="461"/>
      <c r="R5" s="461"/>
      <c r="S5" s="461"/>
      <c r="T5" s="461"/>
      <c r="U5" s="461"/>
      <c r="V5" s="461"/>
      <c r="W5" s="461"/>
      <c r="X5" s="461"/>
      <c r="Y5" s="461"/>
      <c r="Z5" s="461"/>
      <c r="AA5" s="461"/>
      <c r="AB5" s="461"/>
      <c r="AC5" s="461"/>
      <c r="AD5" s="461"/>
      <c r="AE5" s="461"/>
      <c r="AF5" s="461"/>
      <c r="AG5" s="461"/>
      <c r="AH5" s="461"/>
      <c r="AI5" s="461"/>
      <c r="AJ5" s="461"/>
      <c r="AK5" s="461"/>
      <c r="AL5" s="461"/>
      <c r="AM5" s="461"/>
      <c r="AN5" s="461"/>
      <c r="AO5" s="461"/>
      <c r="AP5" s="461"/>
      <c r="AQ5" s="461"/>
      <c r="AR5" s="461"/>
      <c r="AS5" s="461"/>
      <c r="AT5" s="461"/>
      <c r="AU5" s="461"/>
      <c r="AV5" s="461"/>
      <c r="AW5" s="461"/>
      <c r="AX5" s="461"/>
      <c r="AY5" s="461"/>
      <c r="AZ5" s="461"/>
      <c r="BA5" s="461"/>
      <c r="BB5" s="461"/>
      <c r="BC5" s="461"/>
      <c r="BD5" s="461"/>
      <c r="BE5" s="461"/>
      <c r="BF5" s="461"/>
      <c r="BG5" s="461"/>
      <c r="BH5" s="461"/>
      <c r="BI5" s="461"/>
      <c r="BJ5" s="461"/>
      <c r="BK5" s="461"/>
      <c r="BL5" s="461"/>
      <c r="BM5" s="461"/>
      <c r="BN5" s="461"/>
      <c r="BO5" s="461"/>
      <c r="BP5" s="461"/>
      <c r="BQ5" s="461"/>
      <c r="BR5" s="461"/>
      <c r="BS5" s="461"/>
      <c r="BT5" s="461"/>
      <c r="BU5" s="461"/>
      <c r="BV5" s="461"/>
      <c r="BW5" s="461"/>
      <c r="BX5" s="462"/>
      <c r="BY5" s="462"/>
      <c r="BZ5" s="462"/>
      <c r="CA5" s="462"/>
      <c r="CB5" s="462"/>
      <c r="CC5" s="462"/>
      <c r="CD5" s="462"/>
      <c r="CE5" s="462"/>
      <c r="CF5" s="430"/>
    </row>
    <row r="6" spans="1:84">
      <c r="A6" s="584"/>
      <c r="B6" s="63" t="s">
        <v>696</v>
      </c>
      <c r="C6" s="583"/>
      <c r="D6" s="461">
        <v>0</v>
      </c>
      <c r="E6" s="461">
        <v>0</v>
      </c>
      <c r="F6" s="461">
        <v>0</v>
      </c>
      <c r="G6" s="461">
        <v>0</v>
      </c>
      <c r="H6" s="461">
        <v>0</v>
      </c>
      <c r="I6" s="461">
        <v>0</v>
      </c>
      <c r="J6" s="461">
        <v>0</v>
      </c>
      <c r="K6" s="461">
        <v>0</v>
      </c>
      <c r="L6" s="461">
        <v>0</v>
      </c>
      <c r="M6" s="461">
        <v>0</v>
      </c>
      <c r="N6" s="461">
        <v>0</v>
      </c>
      <c r="O6" s="461">
        <v>0</v>
      </c>
      <c r="P6" s="461">
        <v>0</v>
      </c>
      <c r="Q6" s="461">
        <v>0</v>
      </c>
      <c r="R6" s="461">
        <v>0</v>
      </c>
      <c r="S6" s="461">
        <v>0</v>
      </c>
      <c r="T6" s="461">
        <v>0</v>
      </c>
      <c r="U6" s="461">
        <v>0</v>
      </c>
      <c r="V6" s="461">
        <v>0</v>
      </c>
      <c r="W6" s="461">
        <v>0</v>
      </c>
      <c r="X6" s="461">
        <v>0</v>
      </c>
      <c r="Y6" s="461">
        <v>0</v>
      </c>
      <c r="Z6" s="461">
        <v>0</v>
      </c>
      <c r="AA6" s="461">
        <v>0</v>
      </c>
      <c r="AB6" s="461">
        <v>0</v>
      </c>
      <c r="AC6" s="461">
        <v>0</v>
      </c>
      <c r="AD6" s="461">
        <v>0</v>
      </c>
      <c r="AE6" s="461">
        <v>0</v>
      </c>
      <c r="AF6" s="461">
        <v>0</v>
      </c>
      <c r="AG6" s="461">
        <v>0</v>
      </c>
      <c r="AH6" s="461">
        <v>0</v>
      </c>
      <c r="AI6" s="461">
        <v>0</v>
      </c>
      <c r="AJ6" s="461">
        <v>0</v>
      </c>
      <c r="AK6" s="461">
        <v>0</v>
      </c>
      <c r="AL6" s="461">
        <v>0</v>
      </c>
      <c r="AM6" s="461">
        <v>0</v>
      </c>
      <c r="AN6" s="461">
        <v>0</v>
      </c>
      <c r="AO6" s="461">
        <v>0</v>
      </c>
      <c r="AP6" s="461">
        <v>0</v>
      </c>
      <c r="AQ6" s="461">
        <v>0</v>
      </c>
      <c r="AR6" s="461">
        <v>0</v>
      </c>
      <c r="AS6" s="461">
        <v>0</v>
      </c>
      <c r="AT6" s="461">
        <v>0</v>
      </c>
      <c r="AU6" s="461">
        <v>0</v>
      </c>
      <c r="AV6" s="461">
        <v>0</v>
      </c>
      <c r="AW6" s="461">
        <v>0</v>
      </c>
      <c r="AX6" s="461">
        <v>0</v>
      </c>
      <c r="AY6" s="461">
        <v>0</v>
      </c>
      <c r="AZ6" s="461">
        <v>0</v>
      </c>
      <c r="BA6" s="461">
        <v>0</v>
      </c>
      <c r="BB6" s="461">
        <v>0</v>
      </c>
      <c r="BC6" s="461">
        <v>0</v>
      </c>
      <c r="BD6" s="461">
        <v>0</v>
      </c>
      <c r="BE6" s="461">
        <v>0</v>
      </c>
      <c r="BF6" s="461">
        <v>0</v>
      </c>
      <c r="BG6" s="461">
        <v>0</v>
      </c>
      <c r="BH6" s="461">
        <v>0</v>
      </c>
      <c r="BI6" s="461">
        <v>0</v>
      </c>
      <c r="BJ6" s="461">
        <v>0</v>
      </c>
      <c r="BK6" s="461">
        <v>0</v>
      </c>
      <c r="BL6" s="461">
        <v>308.02755006718922</v>
      </c>
      <c r="BM6" s="461">
        <v>515.48243622450877</v>
      </c>
      <c r="BN6" s="461">
        <v>559.64886740375289</v>
      </c>
      <c r="BO6" s="461">
        <v>588.23789220306298</v>
      </c>
      <c r="BP6" s="461">
        <v>620.96731151552888</v>
      </c>
      <c r="BQ6" s="461">
        <v>0</v>
      </c>
      <c r="BR6" s="461">
        <v>0</v>
      </c>
      <c r="BS6" s="461">
        <v>0</v>
      </c>
      <c r="BT6" s="461">
        <v>0</v>
      </c>
      <c r="BU6" s="461">
        <v>0</v>
      </c>
      <c r="BV6" s="461">
        <v>0</v>
      </c>
      <c r="BW6" s="461">
        <v>0</v>
      </c>
      <c r="BX6" s="462">
        <v>0</v>
      </c>
      <c r="BY6" s="462">
        <v>0</v>
      </c>
      <c r="BZ6" s="462">
        <v>0</v>
      </c>
      <c r="CA6" s="462">
        <v>0</v>
      </c>
      <c r="CB6" s="462">
        <v>0</v>
      </c>
      <c r="CC6" s="462">
        <v>0</v>
      </c>
      <c r="CD6" s="462">
        <v>0</v>
      </c>
      <c r="CE6" s="462">
        <v>0</v>
      </c>
      <c r="CF6" s="430">
        <v>0</v>
      </c>
    </row>
    <row r="7" spans="1:84">
      <c r="A7" s="584"/>
      <c r="B7" s="63" t="s">
        <v>697</v>
      </c>
      <c r="C7" s="583"/>
      <c r="D7" s="461">
        <v>0</v>
      </c>
      <c r="E7" s="461">
        <v>0</v>
      </c>
      <c r="F7" s="461">
        <v>0</v>
      </c>
      <c r="G7" s="461">
        <v>0</v>
      </c>
      <c r="H7" s="461">
        <v>0</v>
      </c>
      <c r="I7" s="461">
        <v>0</v>
      </c>
      <c r="J7" s="461">
        <v>0</v>
      </c>
      <c r="K7" s="461">
        <v>0</v>
      </c>
      <c r="L7" s="461">
        <v>0</v>
      </c>
      <c r="M7" s="461">
        <v>0</v>
      </c>
      <c r="N7" s="461">
        <v>0</v>
      </c>
      <c r="O7" s="461">
        <v>0</v>
      </c>
      <c r="P7" s="461">
        <v>0</v>
      </c>
      <c r="Q7" s="461">
        <v>0</v>
      </c>
      <c r="R7" s="461">
        <v>0</v>
      </c>
      <c r="S7" s="461">
        <v>0</v>
      </c>
      <c r="T7" s="461">
        <v>0</v>
      </c>
      <c r="U7" s="461">
        <v>0</v>
      </c>
      <c r="V7" s="461">
        <v>0</v>
      </c>
      <c r="W7" s="461">
        <v>0</v>
      </c>
      <c r="X7" s="461">
        <v>0</v>
      </c>
      <c r="Y7" s="461">
        <v>0</v>
      </c>
      <c r="Z7" s="461">
        <v>0</v>
      </c>
      <c r="AA7" s="461">
        <v>0</v>
      </c>
      <c r="AB7" s="461">
        <v>0</v>
      </c>
      <c r="AC7" s="461">
        <v>0</v>
      </c>
      <c r="AD7" s="461">
        <v>0</v>
      </c>
      <c r="AE7" s="461">
        <v>0</v>
      </c>
      <c r="AF7" s="461">
        <v>0</v>
      </c>
      <c r="AG7" s="461">
        <v>0</v>
      </c>
      <c r="AH7" s="461">
        <v>0</v>
      </c>
      <c r="AI7" s="461">
        <v>0</v>
      </c>
      <c r="AJ7" s="461">
        <v>0</v>
      </c>
      <c r="AK7" s="461">
        <v>0</v>
      </c>
      <c r="AL7" s="461">
        <v>0</v>
      </c>
      <c r="AM7" s="461">
        <v>0</v>
      </c>
      <c r="AN7" s="461">
        <v>0</v>
      </c>
      <c r="AO7" s="461">
        <v>0</v>
      </c>
      <c r="AP7" s="461">
        <v>0</v>
      </c>
      <c r="AQ7" s="461">
        <v>0</v>
      </c>
      <c r="AR7" s="461">
        <v>0</v>
      </c>
      <c r="AS7" s="461">
        <v>0</v>
      </c>
      <c r="AT7" s="461">
        <v>0</v>
      </c>
      <c r="AU7" s="461">
        <v>0</v>
      </c>
      <c r="AV7" s="461">
        <v>0</v>
      </c>
      <c r="AW7" s="461">
        <v>0</v>
      </c>
      <c r="AX7" s="461">
        <v>0</v>
      </c>
      <c r="AY7" s="461">
        <v>0</v>
      </c>
      <c r="AZ7" s="461">
        <v>0</v>
      </c>
      <c r="BA7" s="461">
        <v>0</v>
      </c>
      <c r="BB7" s="461">
        <v>0</v>
      </c>
      <c r="BC7" s="461">
        <v>0</v>
      </c>
      <c r="BD7" s="461">
        <v>0</v>
      </c>
      <c r="BE7" s="461">
        <v>0</v>
      </c>
      <c r="BF7" s="461">
        <v>0</v>
      </c>
      <c r="BG7" s="461">
        <v>0</v>
      </c>
      <c r="BH7" s="461">
        <v>0</v>
      </c>
      <c r="BI7" s="461">
        <v>0</v>
      </c>
      <c r="BJ7" s="461">
        <v>0</v>
      </c>
      <c r="BK7" s="461">
        <v>0</v>
      </c>
      <c r="BL7" s="461">
        <v>944.21315574012146</v>
      </c>
      <c r="BM7" s="461">
        <v>1026.3094368543275</v>
      </c>
      <c r="BN7" s="461">
        <v>1083.9569208671562</v>
      </c>
      <c r="BO7" s="461">
        <v>1097.3255047744601</v>
      </c>
      <c r="BP7" s="461">
        <v>1110.9613710199749</v>
      </c>
      <c r="BQ7" s="461">
        <v>0</v>
      </c>
      <c r="BR7" s="461">
        <v>0</v>
      </c>
      <c r="BS7" s="461">
        <v>0</v>
      </c>
      <c r="BT7" s="461">
        <v>0</v>
      </c>
      <c r="BU7" s="461">
        <v>0</v>
      </c>
      <c r="BV7" s="461">
        <v>0</v>
      </c>
      <c r="BW7" s="461">
        <v>0</v>
      </c>
      <c r="BX7" s="462">
        <v>0</v>
      </c>
      <c r="BY7" s="462">
        <v>0</v>
      </c>
      <c r="BZ7" s="462">
        <v>0</v>
      </c>
      <c r="CA7" s="462">
        <v>0</v>
      </c>
      <c r="CB7" s="462">
        <v>0</v>
      </c>
      <c r="CC7" s="462">
        <v>0</v>
      </c>
      <c r="CD7" s="462">
        <v>0</v>
      </c>
      <c r="CE7" s="462">
        <v>0</v>
      </c>
      <c r="CF7" s="430">
        <v>0</v>
      </c>
    </row>
    <row r="8" spans="1:84">
      <c r="A8" s="584"/>
      <c r="B8" s="63" t="s">
        <v>698</v>
      </c>
      <c r="C8" s="583"/>
      <c r="D8" s="461">
        <v>0</v>
      </c>
      <c r="E8" s="461">
        <v>0</v>
      </c>
      <c r="F8" s="461">
        <v>0</v>
      </c>
      <c r="G8" s="461">
        <v>0</v>
      </c>
      <c r="H8" s="461">
        <v>0</v>
      </c>
      <c r="I8" s="461">
        <v>0</v>
      </c>
      <c r="J8" s="461">
        <v>0</v>
      </c>
      <c r="K8" s="461">
        <v>0</v>
      </c>
      <c r="L8" s="461">
        <v>0</v>
      </c>
      <c r="M8" s="461">
        <v>0</v>
      </c>
      <c r="N8" s="461">
        <v>0</v>
      </c>
      <c r="O8" s="461">
        <v>0</v>
      </c>
      <c r="P8" s="461">
        <v>0</v>
      </c>
      <c r="Q8" s="461">
        <v>0</v>
      </c>
      <c r="R8" s="461">
        <v>0</v>
      </c>
      <c r="S8" s="461">
        <v>0</v>
      </c>
      <c r="T8" s="461">
        <v>0</v>
      </c>
      <c r="U8" s="461">
        <v>0</v>
      </c>
      <c r="V8" s="461">
        <v>0</v>
      </c>
      <c r="W8" s="461">
        <v>0</v>
      </c>
      <c r="X8" s="461">
        <v>0</v>
      </c>
      <c r="Y8" s="461">
        <v>0</v>
      </c>
      <c r="Z8" s="461">
        <v>0</v>
      </c>
      <c r="AA8" s="461">
        <v>0</v>
      </c>
      <c r="AB8" s="461">
        <v>0</v>
      </c>
      <c r="AC8" s="461">
        <v>0</v>
      </c>
      <c r="AD8" s="461">
        <v>0</v>
      </c>
      <c r="AE8" s="461">
        <v>0</v>
      </c>
      <c r="AF8" s="461">
        <v>0</v>
      </c>
      <c r="AG8" s="461">
        <v>0</v>
      </c>
      <c r="AH8" s="461">
        <v>0</v>
      </c>
      <c r="AI8" s="461">
        <v>0</v>
      </c>
      <c r="AJ8" s="461">
        <v>0</v>
      </c>
      <c r="AK8" s="461">
        <v>0</v>
      </c>
      <c r="AL8" s="461">
        <v>0</v>
      </c>
      <c r="AM8" s="461">
        <v>0</v>
      </c>
      <c r="AN8" s="461">
        <v>0</v>
      </c>
      <c r="AO8" s="461">
        <v>0</v>
      </c>
      <c r="AP8" s="461">
        <v>0</v>
      </c>
      <c r="AQ8" s="461">
        <v>0</v>
      </c>
      <c r="AR8" s="461">
        <v>0</v>
      </c>
      <c r="AS8" s="461">
        <v>0</v>
      </c>
      <c r="AT8" s="461">
        <v>0</v>
      </c>
      <c r="AU8" s="461">
        <v>0</v>
      </c>
      <c r="AV8" s="461">
        <v>0</v>
      </c>
      <c r="AW8" s="461">
        <v>0</v>
      </c>
      <c r="AX8" s="461">
        <v>0</v>
      </c>
      <c r="AY8" s="461">
        <v>0</v>
      </c>
      <c r="AZ8" s="461">
        <v>0</v>
      </c>
      <c r="BA8" s="461">
        <v>0</v>
      </c>
      <c r="BB8" s="461">
        <v>0</v>
      </c>
      <c r="BC8" s="461">
        <v>0</v>
      </c>
      <c r="BD8" s="461">
        <v>0</v>
      </c>
      <c r="BE8" s="461">
        <v>0</v>
      </c>
      <c r="BF8" s="461">
        <v>0</v>
      </c>
      <c r="BG8" s="461">
        <v>0</v>
      </c>
      <c r="BH8" s="461">
        <v>0</v>
      </c>
      <c r="BI8" s="461">
        <v>0</v>
      </c>
      <c r="BJ8" s="461">
        <v>0</v>
      </c>
      <c r="BK8" s="461">
        <v>0</v>
      </c>
      <c r="BL8" s="461">
        <v>548.72375959129954</v>
      </c>
      <c r="BM8" s="461">
        <v>539.7901437571029</v>
      </c>
      <c r="BN8" s="461">
        <v>504.78300198133326</v>
      </c>
      <c r="BO8" s="461">
        <v>443.73935361736528</v>
      </c>
      <c r="BP8" s="461">
        <v>399.82414747873798</v>
      </c>
      <c r="BQ8" s="461">
        <v>0</v>
      </c>
      <c r="BR8" s="461">
        <v>0</v>
      </c>
      <c r="BS8" s="461">
        <v>0</v>
      </c>
      <c r="BT8" s="461">
        <v>0</v>
      </c>
      <c r="BU8" s="461">
        <v>0</v>
      </c>
      <c r="BV8" s="461">
        <v>0</v>
      </c>
      <c r="BW8" s="461">
        <v>0</v>
      </c>
      <c r="BX8" s="462">
        <v>0</v>
      </c>
      <c r="BY8" s="462">
        <v>0</v>
      </c>
      <c r="BZ8" s="462">
        <v>0</v>
      </c>
      <c r="CA8" s="462">
        <v>0</v>
      </c>
      <c r="CB8" s="462">
        <v>0</v>
      </c>
      <c r="CC8" s="462">
        <v>0</v>
      </c>
      <c r="CD8" s="462">
        <v>0</v>
      </c>
      <c r="CE8" s="462">
        <v>0</v>
      </c>
      <c r="CF8" s="430">
        <v>0</v>
      </c>
    </row>
    <row r="9" spans="1:84">
      <c r="A9" s="584"/>
      <c r="B9" s="63" t="s">
        <v>492</v>
      </c>
      <c r="C9" s="583"/>
      <c r="D9" s="461">
        <v>0</v>
      </c>
      <c r="E9" s="461">
        <v>0</v>
      </c>
      <c r="F9" s="461">
        <v>0</v>
      </c>
      <c r="G9" s="461">
        <v>0</v>
      </c>
      <c r="H9" s="461">
        <v>0</v>
      </c>
      <c r="I9" s="461">
        <v>0</v>
      </c>
      <c r="J9" s="461">
        <v>0</v>
      </c>
      <c r="K9" s="461">
        <v>0</v>
      </c>
      <c r="L9" s="461">
        <v>0</v>
      </c>
      <c r="M9" s="461">
        <v>0</v>
      </c>
      <c r="N9" s="461">
        <v>0</v>
      </c>
      <c r="O9" s="461">
        <v>0</v>
      </c>
      <c r="P9" s="461">
        <v>0</v>
      </c>
      <c r="Q9" s="461">
        <v>0</v>
      </c>
      <c r="R9" s="461">
        <v>0</v>
      </c>
      <c r="S9" s="461">
        <v>0</v>
      </c>
      <c r="T9" s="461">
        <v>0</v>
      </c>
      <c r="U9" s="461">
        <v>0</v>
      </c>
      <c r="V9" s="461">
        <v>0</v>
      </c>
      <c r="W9" s="461">
        <v>0</v>
      </c>
      <c r="X9" s="461">
        <v>0</v>
      </c>
      <c r="Y9" s="461">
        <v>0</v>
      </c>
      <c r="Z9" s="461">
        <v>0</v>
      </c>
      <c r="AA9" s="461">
        <v>0</v>
      </c>
      <c r="AB9" s="461">
        <v>0</v>
      </c>
      <c r="AC9" s="461">
        <v>0</v>
      </c>
      <c r="AD9" s="461">
        <v>0</v>
      </c>
      <c r="AE9" s="461">
        <v>0</v>
      </c>
      <c r="AF9" s="461">
        <v>0</v>
      </c>
      <c r="AG9" s="461">
        <v>0</v>
      </c>
      <c r="AH9" s="461">
        <v>0</v>
      </c>
      <c r="AI9" s="461">
        <v>0</v>
      </c>
      <c r="AJ9" s="461">
        <v>0</v>
      </c>
      <c r="AK9" s="461">
        <v>0</v>
      </c>
      <c r="AL9" s="461">
        <v>0</v>
      </c>
      <c r="AM9" s="461">
        <v>0</v>
      </c>
      <c r="AN9" s="461">
        <v>0</v>
      </c>
      <c r="AO9" s="461">
        <v>0</v>
      </c>
      <c r="AP9" s="461">
        <v>0</v>
      </c>
      <c r="AQ9" s="461">
        <v>0</v>
      </c>
      <c r="AR9" s="461">
        <v>0</v>
      </c>
      <c r="AS9" s="461">
        <v>0</v>
      </c>
      <c r="AT9" s="461">
        <v>0</v>
      </c>
      <c r="AU9" s="461">
        <v>0</v>
      </c>
      <c r="AV9" s="461">
        <v>0</v>
      </c>
      <c r="AW9" s="461">
        <v>0</v>
      </c>
      <c r="AX9" s="461">
        <v>0</v>
      </c>
      <c r="AY9" s="461">
        <v>0</v>
      </c>
      <c r="AZ9" s="461">
        <v>0</v>
      </c>
      <c r="BA9" s="461">
        <v>0</v>
      </c>
      <c r="BB9" s="461">
        <v>0</v>
      </c>
      <c r="BC9" s="461">
        <v>0</v>
      </c>
      <c r="BD9" s="461">
        <v>0</v>
      </c>
      <c r="BE9" s="461">
        <v>0</v>
      </c>
      <c r="BF9" s="461">
        <v>0</v>
      </c>
      <c r="BG9" s="461">
        <v>0</v>
      </c>
      <c r="BH9" s="461">
        <v>0</v>
      </c>
      <c r="BI9" s="461">
        <v>0</v>
      </c>
      <c r="BJ9" s="461">
        <v>0</v>
      </c>
      <c r="BK9" s="461">
        <v>0</v>
      </c>
      <c r="BL9" s="461">
        <v>90.993787458770441</v>
      </c>
      <c r="BM9" s="461">
        <v>106.36432472921662</v>
      </c>
      <c r="BN9" s="461">
        <v>123.81489727307819</v>
      </c>
      <c r="BO9" s="461">
        <v>134.65359309032178</v>
      </c>
      <c r="BP9" s="461">
        <v>148.92426813359887</v>
      </c>
      <c r="BQ9" s="461">
        <v>0</v>
      </c>
      <c r="BR9" s="461">
        <v>0</v>
      </c>
      <c r="BS9" s="461">
        <v>0</v>
      </c>
      <c r="BT9" s="461">
        <v>0</v>
      </c>
      <c r="BU9" s="461">
        <v>0</v>
      </c>
      <c r="BV9" s="461">
        <v>0</v>
      </c>
      <c r="BW9" s="461">
        <v>0</v>
      </c>
      <c r="BX9" s="462">
        <v>0</v>
      </c>
      <c r="BY9" s="462">
        <v>0</v>
      </c>
      <c r="BZ9" s="462">
        <v>0</v>
      </c>
      <c r="CA9" s="462">
        <v>0</v>
      </c>
      <c r="CB9" s="462">
        <v>0</v>
      </c>
      <c r="CC9" s="462">
        <v>0</v>
      </c>
      <c r="CD9" s="462">
        <v>0</v>
      </c>
      <c r="CE9" s="462">
        <v>0</v>
      </c>
      <c r="CF9" s="430">
        <v>0</v>
      </c>
    </row>
    <row r="10" spans="1:84">
      <c r="A10" s="584"/>
      <c r="B10" s="63" t="s">
        <v>699</v>
      </c>
      <c r="C10" s="583"/>
      <c r="D10" s="461">
        <v>0</v>
      </c>
      <c r="E10" s="461">
        <v>0</v>
      </c>
      <c r="F10" s="461">
        <v>0</v>
      </c>
      <c r="G10" s="461">
        <v>0</v>
      </c>
      <c r="H10" s="461">
        <v>0</v>
      </c>
      <c r="I10" s="461">
        <v>0</v>
      </c>
      <c r="J10" s="461">
        <v>0</v>
      </c>
      <c r="K10" s="461">
        <v>0</v>
      </c>
      <c r="L10" s="461">
        <v>0</v>
      </c>
      <c r="M10" s="461">
        <v>0</v>
      </c>
      <c r="N10" s="461">
        <v>0</v>
      </c>
      <c r="O10" s="461">
        <v>0</v>
      </c>
      <c r="P10" s="461">
        <v>0</v>
      </c>
      <c r="Q10" s="461">
        <v>0</v>
      </c>
      <c r="R10" s="461">
        <v>0</v>
      </c>
      <c r="S10" s="461">
        <v>0</v>
      </c>
      <c r="T10" s="461">
        <v>0</v>
      </c>
      <c r="U10" s="461">
        <v>0</v>
      </c>
      <c r="V10" s="461">
        <v>0</v>
      </c>
      <c r="W10" s="461">
        <v>0</v>
      </c>
      <c r="X10" s="461">
        <v>0</v>
      </c>
      <c r="Y10" s="461">
        <v>0</v>
      </c>
      <c r="Z10" s="461">
        <v>0</v>
      </c>
      <c r="AA10" s="461">
        <v>0</v>
      </c>
      <c r="AB10" s="461">
        <v>0</v>
      </c>
      <c r="AC10" s="461">
        <v>0</v>
      </c>
      <c r="AD10" s="461">
        <v>0</v>
      </c>
      <c r="AE10" s="461">
        <v>0</v>
      </c>
      <c r="AF10" s="461">
        <v>0</v>
      </c>
      <c r="AG10" s="461">
        <v>0</v>
      </c>
      <c r="AH10" s="461">
        <v>0</v>
      </c>
      <c r="AI10" s="461">
        <v>0</v>
      </c>
      <c r="AJ10" s="461">
        <v>0</v>
      </c>
      <c r="AK10" s="461">
        <v>0</v>
      </c>
      <c r="AL10" s="461">
        <v>0</v>
      </c>
      <c r="AM10" s="461">
        <v>0</v>
      </c>
      <c r="AN10" s="461">
        <v>0</v>
      </c>
      <c r="AO10" s="461">
        <v>0</v>
      </c>
      <c r="AP10" s="461">
        <v>0</v>
      </c>
      <c r="AQ10" s="461">
        <v>0</v>
      </c>
      <c r="AR10" s="461">
        <v>0</v>
      </c>
      <c r="AS10" s="461">
        <v>0</v>
      </c>
      <c r="AT10" s="461">
        <v>0</v>
      </c>
      <c r="AU10" s="461">
        <v>0</v>
      </c>
      <c r="AV10" s="461">
        <v>0</v>
      </c>
      <c r="AW10" s="461">
        <v>0</v>
      </c>
      <c r="AX10" s="461">
        <v>0</v>
      </c>
      <c r="AY10" s="461">
        <v>0</v>
      </c>
      <c r="AZ10" s="461">
        <v>0</v>
      </c>
      <c r="BA10" s="461">
        <v>0</v>
      </c>
      <c r="BB10" s="461">
        <v>0</v>
      </c>
      <c r="BC10" s="461">
        <v>0</v>
      </c>
      <c r="BD10" s="461">
        <v>0</v>
      </c>
      <c r="BE10" s="461">
        <v>0</v>
      </c>
      <c r="BF10" s="461">
        <v>0</v>
      </c>
      <c r="BG10" s="461">
        <v>0</v>
      </c>
      <c r="BH10" s="461">
        <v>0</v>
      </c>
      <c r="BI10" s="461">
        <v>0</v>
      </c>
      <c r="BJ10" s="461">
        <v>0</v>
      </c>
      <c r="BK10" s="461">
        <v>0</v>
      </c>
      <c r="BL10" s="461">
        <v>160.10370387808047</v>
      </c>
      <c r="BM10" s="461">
        <v>169.9076006622407</v>
      </c>
      <c r="BN10" s="461">
        <v>169.73026830045234</v>
      </c>
      <c r="BO10" s="461">
        <v>154.35312752812516</v>
      </c>
      <c r="BP10" s="461">
        <v>129.85184372983497</v>
      </c>
      <c r="BQ10" s="461">
        <v>0</v>
      </c>
      <c r="BR10" s="461">
        <v>0</v>
      </c>
      <c r="BS10" s="461">
        <v>0</v>
      </c>
      <c r="BT10" s="461">
        <v>0</v>
      </c>
      <c r="BU10" s="461">
        <v>0</v>
      </c>
      <c r="BV10" s="461">
        <v>0</v>
      </c>
      <c r="BW10" s="461">
        <v>0</v>
      </c>
      <c r="BX10" s="462">
        <v>0</v>
      </c>
      <c r="BY10" s="462">
        <v>0</v>
      </c>
      <c r="BZ10" s="462">
        <v>0</v>
      </c>
      <c r="CA10" s="462">
        <v>0</v>
      </c>
      <c r="CB10" s="462">
        <v>0</v>
      </c>
      <c r="CC10" s="462">
        <v>0</v>
      </c>
      <c r="CD10" s="462">
        <v>0</v>
      </c>
      <c r="CE10" s="462">
        <v>0</v>
      </c>
      <c r="CF10" s="430">
        <v>0</v>
      </c>
    </row>
    <row r="11" spans="1:84" ht="26.25" customHeight="1">
      <c r="A11" s="584"/>
      <c r="B11" s="63" t="s">
        <v>700</v>
      </c>
      <c r="C11" s="583"/>
      <c r="D11" s="461">
        <v>0</v>
      </c>
      <c r="E11" s="461">
        <v>0</v>
      </c>
      <c r="F11" s="461">
        <v>0</v>
      </c>
      <c r="G11" s="461">
        <v>0</v>
      </c>
      <c r="H11" s="461">
        <v>0</v>
      </c>
      <c r="I11" s="461">
        <v>0</v>
      </c>
      <c r="J11" s="461">
        <v>0</v>
      </c>
      <c r="K11" s="461">
        <v>0</v>
      </c>
      <c r="L11" s="461">
        <v>0</v>
      </c>
      <c r="M11" s="461">
        <v>0</v>
      </c>
      <c r="N11" s="461">
        <v>0</v>
      </c>
      <c r="O11" s="461">
        <v>0</v>
      </c>
      <c r="P11" s="461">
        <v>0</v>
      </c>
      <c r="Q11" s="461">
        <v>0</v>
      </c>
      <c r="R11" s="461">
        <v>0</v>
      </c>
      <c r="S11" s="461">
        <v>0</v>
      </c>
      <c r="T11" s="461">
        <v>0</v>
      </c>
      <c r="U11" s="461">
        <v>0</v>
      </c>
      <c r="V11" s="461">
        <v>0</v>
      </c>
      <c r="W11" s="461">
        <v>0</v>
      </c>
      <c r="X11" s="461">
        <v>0</v>
      </c>
      <c r="Y11" s="461">
        <v>0</v>
      </c>
      <c r="Z11" s="461">
        <v>0</v>
      </c>
      <c r="AA11" s="461">
        <v>0</v>
      </c>
      <c r="AB11" s="461">
        <v>0</v>
      </c>
      <c r="AC11" s="461">
        <v>0</v>
      </c>
      <c r="AD11" s="461">
        <v>0</v>
      </c>
      <c r="AE11" s="461">
        <v>0</v>
      </c>
      <c r="AF11" s="461">
        <v>0</v>
      </c>
      <c r="AG11" s="461">
        <v>0</v>
      </c>
      <c r="AH11" s="461">
        <v>0</v>
      </c>
      <c r="AI11" s="461">
        <v>0</v>
      </c>
      <c r="AJ11" s="461">
        <v>0</v>
      </c>
      <c r="AK11" s="461">
        <v>0</v>
      </c>
      <c r="AL11" s="461">
        <v>0</v>
      </c>
      <c r="AM11" s="461">
        <v>0</v>
      </c>
      <c r="AN11" s="461">
        <v>0</v>
      </c>
      <c r="AO11" s="461">
        <v>0</v>
      </c>
      <c r="AP11" s="461">
        <v>0</v>
      </c>
      <c r="AQ11" s="461">
        <v>0</v>
      </c>
      <c r="AR11" s="461">
        <v>0</v>
      </c>
      <c r="AS11" s="461">
        <v>0</v>
      </c>
      <c r="AT11" s="461">
        <v>0</v>
      </c>
      <c r="AU11" s="461">
        <v>0</v>
      </c>
      <c r="AV11" s="461">
        <v>0</v>
      </c>
      <c r="AW11" s="461">
        <v>0</v>
      </c>
      <c r="AX11" s="461">
        <v>0</v>
      </c>
      <c r="AY11" s="461">
        <v>0</v>
      </c>
      <c r="AZ11" s="461">
        <v>0</v>
      </c>
      <c r="BA11" s="461">
        <v>0</v>
      </c>
      <c r="BB11" s="461">
        <v>0</v>
      </c>
      <c r="BC11" s="461">
        <v>0</v>
      </c>
      <c r="BD11" s="461">
        <v>0</v>
      </c>
      <c r="BE11" s="461">
        <v>0</v>
      </c>
      <c r="BF11" s="461">
        <v>0</v>
      </c>
      <c r="BG11" s="461">
        <v>0</v>
      </c>
      <c r="BH11" s="461">
        <v>0</v>
      </c>
      <c r="BI11" s="461">
        <v>0</v>
      </c>
      <c r="BJ11" s="461">
        <v>0</v>
      </c>
      <c r="BK11" s="461">
        <v>0</v>
      </c>
      <c r="BL11" s="461">
        <v>1640.5339423645937</v>
      </c>
      <c r="BM11" s="461">
        <v>1684.6942545741524</v>
      </c>
      <c r="BN11" s="461">
        <v>1704.7825727712873</v>
      </c>
      <c r="BO11" s="461">
        <v>1660.9634499654603</v>
      </c>
      <c r="BP11" s="461">
        <v>1590.5767319556921</v>
      </c>
      <c r="BQ11" s="461">
        <v>0</v>
      </c>
      <c r="BR11" s="461">
        <v>0</v>
      </c>
      <c r="BS11" s="461">
        <v>0</v>
      </c>
      <c r="BT11" s="461">
        <v>0</v>
      </c>
      <c r="BU11" s="461">
        <v>0</v>
      </c>
      <c r="BV11" s="461">
        <v>0</v>
      </c>
      <c r="BW11" s="461">
        <v>0</v>
      </c>
      <c r="BX11" s="462">
        <v>0</v>
      </c>
      <c r="BY11" s="462">
        <v>0</v>
      </c>
      <c r="BZ11" s="462">
        <v>0</v>
      </c>
      <c r="CA11" s="462">
        <v>0</v>
      </c>
      <c r="CB11" s="462">
        <v>0</v>
      </c>
      <c r="CC11" s="462">
        <v>0</v>
      </c>
      <c r="CD11" s="462">
        <v>0</v>
      </c>
      <c r="CE11" s="462">
        <v>0</v>
      </c>
      <c r="CF11" s="430">
        <v>0</v>
      </c>
    </row>
    <row r="12" spans="1:84">
      <c r="A12" s="584"/>
      <c r="B12" s="63" t="s">
        <v>493</v>
      </c>
      <c r="C12" s="583"/>
      <c r="D12" s="461">
        <v>0</v>
      </c>
      <c r="E12" s="461">
        <v>0</v>
      </c>
      <c r="F12" s="461">
        <v>0</v>
      </c>
      <c r="G12" s="461">
        <v>0</v>
      </c>
      <c r="H12" s="461">
        <v>0</v>
      </c>
      <c r="I12" s="461">
        <v>0</v>
      </c>
      <c r="J12" s="461">
        <v>0</v>
      </c>
      <c r="K12" s="461">
        <v>0</v>
      </c>
      <c r="L12" s="461">
        <v>0</v>
      </c>
      <c r="M12" s="461">
        <v>0</v>
      </c>
      <c r="N12" s="461">
        <v>0</v>
      </c>
      <c r="O12" s="461">
        <v>0</v>
      </c>
      <c r="P12" s="461">
        <v>0</v>
      </c>
      <c r="Q12" s="461">
        <v>0</v>
      </c>
      <c r="R12" s="461">
        <v>0</v>
      </c>
      <c r="S12" s="461">
        <v>0</v>
      </c>
      <c r="T12" s="461">
        <v>0</v>
      </c>
      <c r="U12" s="461">
        <v>0</v>
      </c>
      <c r="V12" s="461">
        <v>0</v>
      </c>
      <c r="W12" s="461">
        <v>0</v>
      </c>
      <c r="X12" s="461">
        <v>0</v>
      </c>
      <c r="Y12" s="461">
        <v>0</v>
      </c>
      <c r="Z12" s="461">
        <v>0</v>
      </c>
      <c r="AA12" s="461">
        <v>0</v>
      </c>
      <c r="AB12" s="461">
        <v>0</v>
      </c>
      <c r="AC12" s="461">
        <v>0</v>
      </c>
      <c r="AD12" s="461">
        <v>0</v>
      </c>
      <c r="AE12" s="461">
        <v>0</v>
      </c>
      <c r="AF12" s="461">
        <v>0</v>
      </c>
      <c r="AG12" s="461">
        <v>0</v>
      </c>
      <c r="AH12" s="461">
        <v>0</v>
      </c>
      <c r="AI12" s="461">
        <v>0</v>
      </c>
      <c r="AJ12" s="461">
        <v>0</v>
      </c>
      <c r="AK12" s="461">
        <v>0</v>
      </c>
      <c r="AL12" s="461">
        <v>0</v>
      </c>
      <c r="AM12" s="461">
        <v>0</v>
      </c>
      <c r="AN12" s="461">
        <v>0</v>
      </c>
      <c r="AO12" s="461">
        <v>0</v>
      </c>
      <c r="AP12" s="461">
        <v>0</v>
      </c>
      <c r="AQ12" s="461">
        <v>0</v>
      </c>
      <c r="AR12" s="461">
        <v>0</v>
      </c>
      <c r="AS12" s="461">
        <v>0</v>
      </c>
      <c r="AT12" s="461">
        <v>0</v>
      </c>
      <c r="AU12" s="461">
        <v>0</v>
      </c>
      <c r="AV12" s="461">
        <v>0</v>
      </c>
      <c r="AW12" s="461">
        <v>0</v>
      </c>
      <c r="AX12" s="461">
        <v>0</v>
      </c>
      <c r="AY12" s="461">
        <v>0</v>
      </c>
      <c r="AZ12" s="461">
        <v>0</v>
      </c>
      <c r="BA12" s="461">
        <v>0</v>
      </c>
      <c r="BB12" s="461">
        <v>0</v>
      </c>
      <c r="BC12" s="461">
        <v>0</v>
      </c>
      <c r="BD12" s="461">
        <v>0</v>
      </c>
      <c r="BE12" s="461">
        <v>0</v>
      </c>
      <c r="BF12" s="461">
        <v>0</v>
      </c>
      <c r="BG12" s="461">
        <v>0</v>
      </c>
      <c r="BH12" s="461">
        <v>0</v>
      </c>
      <c r="BI12" s="461">
        <v>0</v>
      </c>
      <c r="BJ12" s="461">
        <v>0</v>
      </c>
      <c r="BK12" s="461">
        <v>0</v>
      </c>
      <c r="BL12" s="461">
        <v>23.082844298202023</v>
      </c>
      <c r="BM12" s="461">
        <v>28.427885672585596</v>
      </c>
      <c r="BN12" s="461">
        <v>34.419420881684694</v>
      </c>
      <c r="BO12" s="461">
        <v>38.184232300479046</v>
      </c>
      <c r="BP12" s="461">
        <v>45.841252968819461</v>
      </c>
      <c r="BQ12" s="461">
        <v>0</v>
      </c>
      <c r="BR12" s="461">
        <v>0</v>
      </c>
      <c r="BS12" s="461">
        <v>0</v>
      </c>
      <c r="BT12" s="461">
        <v>0</v>
      </c>
      <c r="BU12" s="461">
        <v>0</v>
      </c>
      <c r="BV12" s="461">
        <v>0</v>
      </c>
      <c r="BW12" s="461">
        <v>0</v>
      </c>
      <c r="BX12" s="462">
        <v>0</v>
      </c>
      <c r="BY12" s="462">
        <v>0</v>
      </c>
      <c r="BZ12" s="462">
        <v>0</v>
      </c>
      <c r="CA12" s="462">
        <v>0</v>
      </c>
      <c r="CB12" s="462">
        <v>0</v>
      </c>
      <c r="CC12" s="462">
        <v>0</v>
      </c>
      <c r="CD12" s="462">
        <v>0</v>
      </c>
      <c r="CE12" s="462">
        <v>0</v>
      </c>
      <c r="CF12" s="430">
        <v>0</v>
      </c>
    </row>
    <row r="13" spans="1:84">
      <c r="A13" s="584"/>
      <c r="B13" s="63" t="s">
        <v>701</v>
      </c>
      <c r="C13" s="583"/>
      <c r="D13" s="461">
        <v>0</v>
      </c>
      <c r="E13" s="461">
        <v>0</v>
      </c>
      <c r="F13" s="461">
        <v>0</v>
      </c>
      <c r="G13" s="461">
        <v>0</v>
      </c>
      <c r="H13" s="461">
        <v>0</v>
      </c>
      <c r="I13" s="461">
        <v>0</v>
      </c>
      <c r="J13" s="461">
        <v>0</v>
      </c>
      <c r="K13" s="461">
        <v>0</v>
      </c>
      <c r="L13" s="461">
        <v>0</v>
      </c>
      <c r="M13" s="461">
        <v>0</v>
      </c>
      <c r="N13" s="461">
        <v>0</v>
      </c>
      <c r="O13" s="461">
        <v>0</v>
      </c>
      <c r="P13" s="461">
        <v>0</v>
      </c>
      <c r="Q13" s="461">
        <v>0</v>
      </c>
      <c r="R13" s="461">
        <v>0</v>
      </c>
      <c r="S13" s="461">
        <v>0</v>
      </c>
      <c r="T13" s="461">
        <v>0</v>
      </c>
      <c r="U13" s="461">
        <v>0</v>
      </c>
      <c r="V13" s="461">
        <v>0</v>
      </c>
      <c r="W13" s="461">
        <v>0</v>
      </c>
      <c r="X13" s="461">
        <v>0</v>
      </c>
      <c r="Y13" s="461">
        <v>0</v>
      </c>
      <c r="Z13" s="461">
        <v>0</v>
      </c>
      <c r="AA13" s="461">
        <v>0</v>
      </c>
      <c r="AB13" s="461">
        <v>0</v>
      </c>
      <c r="AC13" s="461">
        <v>0</v>
      </c>
      <c r="AD13" s="461">
        <v>0</v>
      </c>
      <c r="AE13" s="461">
        <v>0</v>
      </c>
      <c r="AF13" s="461">
        <v>0</v>
      </c>
      <c r="AG13" s="461">
        <v>0</v>
      </c>
      <c r="AH13" s="461">
        <v>0</v>
      </c>
      <c r="AI13" s="461">
        <v>0</v>
      </c>
      <c r="AJ13" s="461">
        <v>0</v>
      </c>
      <c r="AK13" s="461">
        <v>0</v>
      </c>
      <c r="AL13" s="461">
        <v>0</v>
      </c>
      <c r="AM13" s="461">
        <v>0</v>
      </c>
      <c r="AN13" s="461">
        <v>0</v>
      </c>
      <c r="AO13" s="461">
        <v>0</v>
      </c>
      <c r="AP13" s="461">
        <v>0</v>
      </c>
      <c r="AQ13" s="461">
        <v>0</v>
      </c>
      <c r="AR13" s="461">
        <v>0</v>
      </c>
      <c r="AS13" s="461">
        <v>0</v>
      </c>
      <c r="AT13" s="461">
        <v>0</v>
      </c>
      <c r="AU13" s="461">
        <v>0</v>
      </c>
      <c r="AV13" s="461">
        <v>0</v>
      </c>
      <c r="AW13" s="461">
        <v>0</v>
      </c>
      <c r="AX13" s="461">
        <v>0</v>
      </c>
      <c r="AY13" s="461">
        <v>0</v>
      </c>
      <c r="AZ13" s="461">
        <v>0</v>
      </c>
      <c r="BA13" s="461">
        <v>0</v>
      </c>
      <c r="BB13" s="461">
        <v>0</v>
      </c>
      <c r="BC13" s="461">
        <v>0</v>
      </c>
      <c r="BD13" s="461">
        <v>0</v>
      </c>
      <c r="BE13" s="461">
        <v>0</v>
      </c>
      <c r="BF13" s="461">
        <v>0</v>
      </c>
      <c r="BG13" s="461">
        <v>0</v>
      </c>
      <c r="BH13" s="461">
        <v>0</v>
      </c>
      <c r="BI13" s="461">
        <v>0</v>
      </c>
      <c r="BJ13" s="461">
        <v>0</v>
      </c>
      <c r="BK13" s="461">
        <v>0</v>
      </c>
      <c r="BL13" s="461">
        <v>5.4657403293191589</v>
      </c>
      <c r="BM13" s="461">
        <v>6.0969998242253682</v>
      </c>
      <c r="BN13" s="461">
        <v>6.8956510417745456</v>
      </c>
      <c r="BO13" s="461">
        <v>6.7893805407546886</v>
      </c>
      <c r="BP13" s="461">
        <v>6.7126372311936491</v>
      </c>
      <c r="BQ13" s="461">
        <v>0</v>
      </c>
      <c r="BR13" s="461">
        <v>0</v>
      </c>
      <c r="BS13" s="461">
        <v>0</v>
      </c>
      <c r="BT13" s="461">
        <v>0</v>
      </c>
      <c r="BU13" s="461">
        <v>0</v>
      </c>
      <c r="BV13" s="461">
        <v>0</v>
      </c>
      <c r="BW13" s="461">
        <v>0</v>
      </c>
      <c r="BX13" s="462">
        <v>0</v>
      </c>
      <c r="BY13" s="462">
        <v>0</v>
      </c>
      <c r="BZ13" s="462">
        <v>0</v>
      </c>
      <c r="CA13" s="462">
        <v>0</v>
      </c>
      <c r="CB13" s="462">
        <v>0</v>
      </c>
      <c r="CC13" s="462">
        <v>0</v>
      </c>
      <c r="CD13" s="462">
        <v>0</v>
      </c>
      <c r="CE13" s="462">
        <v>0</v>
      </c>
      <c r="CF13" s="430">
        <v>0</v>
      </c>
    </row>
    <row r="14" spans="1:84">
      <c r="A14" s="584"/>
      <c r="B14" s="63" t="s">
        <v>36</v>
      </c>
      <c r="C14" s="583"/>
      <c r="D14" s="461">
        <v>0</v>
      </c>
      <c r="E14" s="461">
        <v>0</v>
      </c>
      <c r="F14" s="461">
        <v>0</v>
      </c>
      <c r="G14" s="461">
        <v>0</v>
      </c>
      <c r="H14" s="461">
        <v>0</v>
      </c>
      <c r="I14" s="461">
        <v>0</v>
      </c>
      <c r="J14" s="461">
        <v>0</v>
      </c>
      <c r="K14" s="461">
        <v>0</v>
      </c>
      <c r="L14" s="461">
        <v>0</v>
      </c>
      <c r="M14" s="461">
        <v>0</v>
      </c>
      <c r="N14" s="461">
        <v>0</v>
      </c>
      <c r="O14" s="461">
        <v>0</v>
      </c>
      <c r="P14" s="461">
        <v>0</v>
      </c>
      <c r="Q14" s="461">
        <v>0</v>
      </c>
      <c r="R14" s="461">
        <v>0</v>
      </c>
      <c r="S14" s="461">
        <v>0</v>
      </c>
      <c r="T14" s="461">
        <v>0</v>
      </c>
      <c r="U14" s="461">
        <v>0</v>
      </c>
      <c r="V14" s="461">
        <v>0</v>
      </c>
      <c r="W14" s="461">
        <v>0</v>
      </c>
      <c r="X14" s="461">
        <v>0</v>
      </c>
      <c r="Y14" s="461">
        <v>0</v>
      </c>
      <c r="Z14" s="461">
        <v>0</v>
      </c>
      <c r="AA14" s="461">
        <v>0</v>
      </c>
      <c r="AB14" s="461">
        <v>0</v>
      </c>
      <c r="AC14" s="461">
        <v>0</v>
      </c>
      <c r="AD14" s="461">
        <v>0</v>
      </c>
      <c r="AE14" s="461">
        <v>0</v>
      </c>
      <c r="AF14" s="461">
        <v>0</v>
      </c>
      <c r="AG14" s="461">
        <v>0</v>
      </c>
      <c r="AH14" s="461">
        <v>0</v>
      </c>
      <c r="AI14" s="461">
        <v>0</v>
      </c>
      <c r="AJ14" s="461">
        <v>0</v>
      </c>
      <c r="AK14" s="461">
        <v>0</v>
      </c>
      <c r="AL14" s="461">
        <v>0</v>
      </c>
      <c r="AM14" s="461">
        <v>0</v>
      </c>
      <c r="AN14" s="461">
        <v>0</v>
      </c>
      <c r="AO14" s="461">
        <v>0</v>
      </c>
      <c r="AP14" s="461">
        <v>0</v>
      </c>
      <c r="AQ14" s="461">
        <v>0</v>
      </c>
      <c r="AR14" s="461">
        <v>0</v>
      </c>
      <c r="AS14" s="461">
        <v>0</v>
      </c>
      <c r="AT14" s="461">
        <v>0</v>
      </c>
      <c r="AU14" s="461">
        <v>0</v>
      </c>
      <c r="AV14" s="461">
        <v>0</v>
      </c>
      <c r="AW14" s="461">
        <v>0</v>
      </c>
      <c r="AX14" s="461">
        <v>0</v>
      </c>
      <c r="AY14" s="461">
        <v>0</v>
      </c>
      <c r="AZ14" s="461">
        <v>0</v>
      </c>
      <c r="BA14" s="461">
        <v>0</v>
      </c>
      <c r="BB14" s="461">
        <v>0</v>
      </c>
      <c r="BC14" s="461">
        <v>0</v>
      </c>
      <c r="BD14" s="461">
        <v>0</v>
      </c>
      <c r="BE14" s="461">
        <v>0</v>
      </c>
      <c r="BF14" s="461">
        <v>0</v>
      </c>
      <c r="BG14" s="461">
        <v>0</v>
      </c>
      <c r="BH14" s="461">
        <v>0</v>
      </c>
      <c r="BI14" s="461">
        <v>0</v>
      </c>
      <c r="BJ14" s="461">
        <v>0</v>
      </c>
      <c r="BK14" s="461">
        <v>0</v>
      </c>
      <c r="BL14" s="461">
        <v>311.10320714739561</v>
      </c>
      <c r="BM14" s="461">
        <v>322.0954267879905</v>
      </c>
      <c r="BN14" s="461">
        <v>328.73751436019393</v>
      </c>
      <c r="BO14" s="461">
        <v>321.81967597883261</v>
      </c>
      <c r="BP14" s="461">
        <v>330.48284130260879</v>
      </c>
      <c r="BQ14" s="461">
        <v>0</v>
      </c>
      <c r="BR14" s="461">
        <v>0</v>
      </c>
      <c r="BS14" s="461">
        <v>0</v>
      </c>
      <c r="BT14" s="461">
        <v>0</v>
      </c>
      <c r="BU14" s="461">
        <v>0</v>
      </c>
      <c r="BV14" s="461">
        <v>0</v>
      </c>
      <c r="BW14" s="461">
        <v>0</v>
      </c>
      <c r="BX14" s="462">
        <v>0</v>
      </c>
      <c r="BY14" s="462">
        <v>0</v>
      </c>
      <c r="BZ14" s="462">
        <v>0</v>
      </c>
      <c r="CA14" s="462">
        <v>0</v>
      </c>
      <c r="CB14" s="462">
        <v>0</v>
      </c>
      <c r="CC14" s="462">
        <v>0</v>
      </c>
      <c r="CD14" s="462">
        <v>0</v>
      </c>
      <c r="CE14" s="462">
        <v>0</v>
      </c>
      <c r="CF14" s="430">
        <v>0</v>
      </c>
    </row>
    <row r="15" spans="1:84">
      <c r="A15" s="584"/>
      <c r="B15" s="63" t="s">
        <v>702</v>
      </c>
      <c r="C15" s="583"/>
      <c r="D15" s="461">
        <v>0</v>
      </c>
      <c r="E15" s="461">
        <v>0</v>
      </c>
      <c r="F15" s="461">
        <v>0</v>
      </c>
      <c r="G15" s="461">
        <v>0</v>
      </c>
      <c r="H15" s="461">
        <v>0</v>
      </c>
      <c r="I15" s="461">
        <v>0</v>
      </c>
      <c r="J15" s="461">
        <v>0</v>
      </c>
      <c r="K15" s="461">
        <v>0</v>
      </c>
      <c r="L15" s="461">
        <v>0</v>
      </c>
      <c r="M15" s="461">
        <v>0</v>
      </c>
      <c r="N15" s="461">
        <v>0</v>
      </c>
      <c r="O15" s="461">
        <v>0</v>
      </c>
      <c r="P15" s="461">
        <v>0</v>
      </c>
      <c r="Q15" s="461">
        <v>0</v>
      </c>
      <c r="R15" s="461">
        <v>0</v>
      </c>
      <c r="S15" s="461">
        <v>0</v>
      </c>
      <c r="T15" s="461">
        <v>0</v>
      </c>
      <c r="U15" s="461">
        <v>0</v>
      </c>
      <c r="V15" s="461">
        <v>0</v>
      </c>
      <c r="W15" s="461">
        <v>0</v>
      </c>
      <c r="X15" s="461">
        <v>0</v>
      </c>
      <c r="Y15" s="461">
        <v>0</v>
      </c>
      <c r="Z15" s="461">
        <v>0</v>
      </c>
      <c r="AA15" s="461">
        <v>0</v>
      </c>
      <c r="AB15" s="461">
        <v>0</v>
      </c>
      <c r="AC15" s="461">
        <v>0</v>
      </c>
      <c r="AD15" s="461">
        <v>0</v>
      </c>
      <c r="AE15" s="461">
        <v>0</v>
      </c>
      <c r="AF15" s="461">
        <v>0</v>
      </c>
      <c r="AG15" s="461">
        <v>0</v>
      </c>
      <c r="AH15" s="461">
        <v>0</v>
      </c>
      <c r="AI15" s="461">
        <v>0</v>
      </c>
      <c r="AJ15" s="461">
        <v>0</v>
      </c>
      <c r="AK15" s="461">
        <v>0</v>
      </c>
      <c r="AL15" s="461">
        <v>0</v>
      </c>
      <c r="AM15" s="461">
        <v>0</v>
      </c>
      <c r="AN15" s="461">
        <v>0</v>
      </c>
      <c r="AO15" s="461">
        <v>0</v>
      </c>
      <c r="AP15" s="461">
        <v>0</v>
      </c>
      <c r="AQ15" s="461">
        <v>0</v>
      </c>
      <c r="AR15" s="461">
        <v>0</v>
      </c>
      <c r="AS15" s="461">
        <v>0</v>
      </c>
      <c r="AT15" s="461">
        <v>0</v>
      </c>
      <c r="AU15" s="461">
        <v>0</v>
      </c>
      <c r="AV15" s="461">
        <v>0</v>
      </c>
      <c r="AW15" s="461">
        <v>0</v>
      </c>
      <c r="AX15" s="461">
        <v>0</v>
      </c>
      <c r="AY15" s="461">
        <v>0</v>
      </c>
      <c r="AZ15" s="461">
        <v>0</v>
      </c>
      <c r="BA15" s="461">
        <v>0</v>
      </c>
      <c r="BB15" s="461">
        <v>0</v>
      </c>
      <c r="BC15" s="461">
        <v>0</v>
      </c>
      <c r="BD15" s="461">
        <v>0</v>
      </c>
      <c r="BE15" s="461">
        <v>0</v>
      </c>
      <c r="BF15" s="461">
        <v>0</v>
      </c>
      <c r="BG15" s="461">
        <v>0</v>
      </c>
      <c r="BH15" s="461">
        <v>0</v>
      </c>
      <c r="BI15" s="461">
        <v>0</v>
      </c>
      <c r="BJ15" s="461">
        <v>0</v>
      </c>
      <c r="BK15" s="461">
        <v>0</v>
      </c>
      <c r="BL15" s="461">
        <v>202.19597112502819</v>
      </c>
      <c r="BM15" s="461">
        <v>298.50971591364902</v>
      </c>
      <c r="BN15" s="461">
        <v>408.00421011928688</v>
      </c>
      <c r="BO15" s="461">
        <v>472.31268500113845</v>
      </c>
      <c r="BP15" s="461">
        <v>527.80568466400962</v>
      </c>
      <c r="BQ15" s="461">
        <v>0</v>
      </c>
      <c r="BR15" s="461">
        <v>0</v>
      </c>
      <c r="BS15" s="461">
        <v>0</v>
      </c>
      <c r="BT15" s="461">
        <v>0</v>
      </c>
      <c r="BU15" s="461">
        <v>0</v>
      </c>
      <c r="BV15" s="461">
        <v>0</v>
      </c>
      <c r="BW15" s="461">
        <v>0</v>
      </c>
      <c r="BX15" s="462">
        <v>0</v>
      </c>
      <c r="BY15" s="462">
        <v>0</v>
      </c>
      <c r="BZ15" s="462">
        <v>0</v>
      </c>
      <c r="CA15" s="462">
        <v>0</v>
      </c>
      <c r="CB15" s="462">
        <v>0</v>
      </c>
      <c r="CC15" s="462">
        <v>0</v>
      </c>
      <c r="CD15" s="462">
        <v>0</v>
      </c>
      <c r="CE15" s="462">
        <v>0</v>
      </c>
      <c r="CF15" s="430">
        <v>0</v>
      </c>
    </row>
    <row r="16" spans="1:84" ht="26.25" customHeight="1">
      <c r="A16" s="584"/>
      <c r="B16" s="63" t="s">
        <v>703</v>
      </c>
      <c r="C16" s="43"/>
      <c r="D16" s="461">
        <f t="shared" ref="D16:BK16" si="1">D19</f>
        <v>0</v>
      </c>
      <c r="E16" s="461">
        <f t="shared" si="1"/>
        <v>0</v>
      </c>
      <c r="F16" s="461">
        <f t="shared" si="1"/>
        <v>0</v>
      </c>
      <c r="G16" s="461">
        <f t="shared" si="1"/>
        <v>0</v>
      </c>
      <c r="H16" s="461">
        <f t="shared" si="1"/>
        <v>0</v>
      </c>
      <c r="I16" s="461">
        <f t="shared" si="1"/>
        <v>0</v>
      </c>
      <c r="J16" s="461">
        <f t="shared" si="1"/>
        <v>0</v>
      </c>
      <c r="K16" s="461">
        <f t="shared" si="1"/>
        <v>0</v>
      </c>
      <c r="L16" s="461">
        <f t="shared" si="1"/>
        <v>0</v>
      </c>
      <c r="M16" s="461">
        <f t="shared" si="1"/>
        <v>0</v>
      </c>
      <c r="N16" s="461">
        <f t="shared" si="1"/>
        <v>0</v>
      </c>
      <c r="O16" s="461">
        <f t="shared" si="1"/>
        <v>0</v>
      </c>
      <c r="P16" s="461">
        <f t="shared" si="1"/>
        <v>0</v>
      </c>
      <c r="Q16" s="461">
        <f t="shared" si="1"/>
        <v>0</v>
      </c>
      <c r="R16" s="461">
        <f t="shared" si="1"/>
        <v>0</v>
      </c>
      <c r="S16" s="461">
        <f t="shared" si="1"/>
        <v>0</v>
      </c>
      <c r="T16" s="461">
        <f t="shared" si="1"/>
        <v>0</v>
      </c>
      <c r="U16" s="461">
        <f t="shared" si="1"/>
        <v>0</v>
      </c>
      <c r="V16" s="461">
        <f t="shared" si="1"/>
        <v>0</v>
      </c>
      <c r="W16" s="461">
        <f t="shared" si="1"/>
        <v>0</v>
      </c>
      <c r="X16" s="461">
        <f t="shared" si="1"/>
        <v>0</v>
      </c>
      <c r="Y16" s="461">
        <f t="shared" si="1"/>
        <v>0</v>
      </c>
      <c r="Z16" s="461">
        <f t="shared" si="1"/>
        <v>0</v>
      </c>
      <c r="AA16" s="461">
        <f t="shared" si="1"/>
        <v>0</v>
      </c>
      <c r="AB16" s="461">
        <f t="shared" si="1"/>
        <v>0</v>
      </c>
      <c r="AC16" s="461">
        <f t="shared" si="1"/>
        <v>0</v>
      </c>
      <c r="AD16" s="461">
        <f t="shared" si="1"/>
        <v>0</v>
      </c>
      <c r="AE16" s="461">
        <f t="shared" si="1"/>
        <v>0</v>
      </c>
      <c r="AF16" s="461">
        <f t="shared" si="1"/>
        <v>0</v>
      </c>
      <c r="AG16" s="461">
        <f t="shared" si="1"/>
        <v>0</v>
      </c>
      <c r="AH16" s="461">
        <f t="shared" si="1"/>
        <v>189.0604099893182</v>
      </c>
      <c r="AI16" s="461">
        <f t="shared" si="1"/>
        <v>217.24186395918002</v>
      </c>
      <c r="AJ16" s="461">
        <f t="shared" si="1"/>
        <v>291.64676658977385</v>
      </c>
      <c r="AK16" s="461">
        <f t="shared" si="1"/>
        <v>435.79447132057123</v>
      </c>
      <c r="AL16" s="461">
        <f t="shared" si="1"/>
        <v>531.64070822038082</v>
      </c>
      <c r="AM16" s="461">
        <f t="shared" si="1"/>
        <v>599.91337522552976</v>
      </c>
      <c r="AN16" s="461">
        <f t="shared" si="1"/>
        <v>667.59777746960162</v>
      </c>
      <c r="AO16" s="461">
        <f t="shared" si="1"/>
        <v>730.54411349699535</v>
      </c>
      <c r="AP16" s="461">
        <f t="shared" si="1"/>
        <v>805.60849456809274</v>
      </c>
      <c r="AQ16" s="461">
        <f t="shared" si="1"/>
        <v>838.18835992187337</v>
      </c>
      <c r="AR16" s="461">
        <f t="shared" si="1"/>
        <v>760.26900000000001</v>
      </c>
      <c r="AS16" s="461">
        <f t="shared" si="1"/>
        <v>936.29321192193368</v>
      </c>
      <c r="AT16" s="461">
        <f t="shared" si="1"/>
        <v>1162.117</v>
      </c>
      <c r="AU16" s="461">
        <f t="shared" si="1"/>
        <v>670.327</v>
      </c>
      <c r="AV16" s="461">
        <f t="shared" si="1"/>
        <v>724.20100000000002</v>
      </c>
      <c r="AW16" s="461">
        <f t="shared" si="1"/>
        <v>941.47799999999995</v>
      </c>
      <c r="AX16" s="461">
        <f t="shared" si="1"/>
        <v>973.24916299999973</v>
      </c>
      <c r="AY16" s="461">
        <f t="shared" si="1"/>
        <v>991.50290500000006</v>
      </c>
      <c r="AZ16" s="461">
        <f t="shared" si="1"/>
        <v>1035.1050220000002</v>
      </c>
      <c r="BA16" s="461">
        <f t="shared" si="1"/>
        <v>1079.5440269999999</v>
      </c>
      <c r="BB16" s="461">
        <f t="shared" si="1"/>
        <v>1124.7226409999994</v>
      </c>
      <c r="BC16" s="461">
        <f t="shared" si="1"/>
        <v>1163.735510948489</v>
      </c>
      <c r="BD16" s="461">
        <f t="shared" si="1"/>
        <v>1229.3620240181656</v>
      </c>
      <c r="BE16" s="461">
        <f t="shared" si="1"/>
        <v>1349.4457237699216</v>
      </c>
      <c r="BF16" s="461">
        <f t="shared" si="1"/>
        <v>1430.8457317625675</v>
      </c>
      <c r="BG16" s="461">
        <f t="shared" si="1"/>
        <v>1612.517104499429</v>
      </c>
      <c r="BH16" s="461">
        <f t="shared" si="1"/>
        <v>1828.5273484448542</v>
      </c>
      <c r="BI16" s="461">
        <f t="shared" si="1"/>
        <v>1843.2959341159444</v>
      </c>
      <c r="BJ16" s="461">
        <f t="shared" si="1"/>
        <v>2003.9939900362206</v>
      </c>
      <c r="BK16" s="461">
        <f t="shared" si="1"/>
        <v>2046.6136160962108</v>
      </c>
      <c r="BL16" s="461">
        <v>2162.8252108384918</v>
      </c>
      <c r="BM16" s="461">
        <v>2239.7459853678515</v>
      </c>
      <c r="BN16" s="461">
        <v>2273.0145576027198</v>
      </c>
      <c r="BO16" s="461">
        <v>2227.1295013956719</v>
      </c>
      <c r="BP16" s="461">
        <v>2136.5856605519407</v>
      </c>
      <c r="BQ16" s="461">
        <v>0</v>
      </c>
      <c r="BR16" s="461">
        <v>0</v>
      </c>
      <c r="BS16" s="461">
        <v>0</v>
      </c>
      <c r="BT16" s="461">
        <v>0</v>
      </c>
      <c r="BU16" s="461">
        <v>0</v>
      </c>
      <c r="BV16" s="461">
        <v>0</v>
      </c>
      <c r="BW16" s="461">
        <v>0</v>
      </c>
      <c r="BX16" s="462">
        <v>0</v>
      </c>
      <c r="BY16" s="462">
        <v>0</v>
      </c>
      <c r="BZ16" s="462">
        <v>0</v>
      </c>
      <c r="CA16" s="462">
        <v>0</v>
      </c>
      <c r="CB16" s="462">
        <v>0</v>
      </c>
      <c r="CC16" s="462">
        <v>0</v>
      </c>
      <c r="CD16" s="462">
        <v>0</v>
      </c>
      <c r="CE16" s="462">
        <v>0</v>
      </c>
      <c r="CF16" s="430">
        <v>0</v>
      </c>
    </row>
    <row r="17" spans="1:84">
      <c r="A17" s="584"/>
      <c r="B17" s="63" t="s">
        <v>704</v>
      </c>
      <c r="C17" s="43"/>
      <c r="D17" s="461">
        <f t="shared" ref="D17:BK17" si="2">SUM(D20:D23)</f>
        <v>0</v>
      </c>
      <c r="E17" s="461">
        <f t="shared" si="2"/>
        <v>0</v>
      </c>
      <c r="F17" s="461">
        <f t="shared" si="2"/>
        <v>0</v>
      </c>
      <c r="G17" s="461">
        <f t="shared" si="2"/>
        <v>0</v>
      </c>
      <c r="H17" s="461">
        <f t="shared" si="2"/>
        <v>0</v>
      </c>
      <c r="I17" s="461">
        <f t="shared" si="2"/>
        <v>0</v>
      </c>
      <c r="J17" s="461">
        <f t="shared" si="2"/>
        <v>0</v>
      </c>
      <c r="K17" s="461">
        <f t="shared" si="2"/>
        <v>0</v>
      </c>
      <c r="L17" s="461">
        <f t="shared" si="2"/>
        <v>0</v>
      </c>
      <c r="M17" s="461">
        <f t="shared" si="2"/>
        <v>0</v>
      </c>
      <c r="N17" s="461">
        <f t="shared" si="2"/>
        <v>0</v>
      </c>
      <c r="O17" s="461">
        <f t="shared" si="2"/>
        <v>0</v>
      </c>
      <c r="P17" s="461">
        <f t="shared" si="2"/>
        <v>0</v>
      </c>
      <c r="Q17" s="461">
        <f t="shared" si="2"/>
        <v>0</v>
      </c>
      <c r="R17" s="461">
        <f t="shared" si="2"/>
        <v>0</v>
      </c>
      <c r="S17" s="461">
        <f t="shared" si="2"/>
        <v>0</v>
      </c>
      <c r="T17" s="461">
        <f t="shared" si="2"/>
        <v>0</v>
      </c>
      <c r="U17" s="461">
        <f t="shared" si="2"/>
        <v>0</v>
      </c>
      <c r="V17" s="461">
        <f t="shared" si="2"/>
        <v>0</v>
      </c>
      <c r="W17" s="461">
        <f t="shared" si="2"/>
        <v>0</v>
      </c>
      <c r="X17" s="461">
        <f t="shared" si="2"/>
        <v>0</v>
      </c>
      <c r="Y17" s="461">
        <f t="shared" si="2"/>
        <v>0</v>
      </c>
      <c r="Z17" s="461">
        <f t="shared" si="2"/>
        <v>0</v>
      </c>
      <c r="AA17" s="461">
        <f t="shared" si="2"/>
        <v>0</v>
      </c>
      <c r="AB17" s="461">
        <f t="shared" si="2"/>
        <v>0</v>
      </c>
      <c r="AC17" s="461">
        <f t="shared" si="2"/>
        <v>0</v>
      </c>
      <c r="AD17" s="461">
        <f t="shared" si="2"/>
        <v>0</v>
      </c>
      <c r="AE17" s="461">
        <f t="shared" si="2"/>
        <v>0</v>
      </c>
      <c r="AF17" s="461">
        <f t="shared" si="2"/>
        <v>0</v>
      </c>
      <c r="AG17" s="461">
        <f t="shared" si="2"/>
        <v>0</v>
      </c>
      <c r="AH17" s="461">
        <f t="shared" si="2"/>
        <v>196.93959001068183</v>
      </c>
      <c r="AI17" s="461">
        <f t="shared" si="2"/>
        <v>227.75813604082006</v>
      </c>
      <c r="AJ17" s="461">
        <f t="shared" si="2"/>
        <v>307.35323341022615</v>
      </c>
      <c r="AK17" s="461">
        <f t="shared" si="2"/>
        <v>454.80552867942873</v>
      </c>
      <c r="AL17" s="461">
        <f t="shared" si="2"/>
        <v>551.35929177961918</v>
      </c>
      <c r="AM17" s="461">
        <f t="shared" si="2"/>
        <v>618.08662477447024</v>
      </c>
      <c r="AN17" s="461">
        <f t="shared" si="2"/>
        <v>686.40222253039815</v>
      </c>
      <c r="AO17" s="461">
        <f t="shared" si="2"/>
        <v>748.45588650300476</v>
      </c>
      <c r="AP17" s="461">
        <f t="shared" si="2"/>
        <v>829.39150543190704</v>
      </c>
      <c r="AQ17" s="461">
        <f t="shared" si="2"/>
        <v>862.81164007812663</v>
      </c>
      <c r="AR17" s="461">
        <f t="shared" si="2"/>
        <v>604.86500000000012</v>
      </c>
      <c r="AS17" s="461">
        <f t="shared" si="2"/>
        <v>763.36878807806625</v>
      </c>
      <c r="AT17" s="461">
        <f t="shared" si="2"/>
        <v>960.69299999999987</v>
      </c>
      <c r="AU17" s="461">
        <f t="shared" si="2"/>
        <v>733.84</v>
      </c>
      <c r="AV17" s="461">
        <f t="shared" si="2"/>
        <v>968.37500000000023</v>
      </c>
      <c r="AW17" s="461">
        <f t="shared" si="2"/>
        <v>998.42199999999991</v>
      </c>
      <c r="AX17" s="461">
        <f t="shared" si="2"/>
        <v>1103.9621309999998</v>
      </c>
      <c r="AY17" s="461">
        <f t="shared" si="2"/>
        <v>1197.1680269999999</v>
      </c>
      <c r="AZ17" s="461">
        <f t="shared" si="2"/>
        <v>1275.5067700000002</v>
      </c>
      <c r="BA17" s="461">
        <f t="shared" si="2"/>
        <v>1315.1345980000001</v>
      </c>
      <c r="BB17" s="461">
        <f t="shared" si="2"/>
        <v>1327.6819739999989</v>
      </c>
      <c r="BC17" s="461">
        <f t="shared" si="2"/>
        <v>1347.1518148446023</v>
      </c>
      <c r="BD17" s="461">
        <f t="shared" si="2"/>
        <v>1345.1564549999996</v>
      </c>
      <c r="BE17" s="461">
        <f t="shared" si="2"/>
        <v>1336.3771304102056</v>
      </c>
      <c r="BF17" s="461">
        <f t="shared" si="2"/>
        <v>1403.0935666124119</v>
      </c>
      <c r="BG17" s="461">
        <f t="shared" si="2"/>
        <v>1613.6138907605705</v>
      </c>
      <c r="BH17" s="461">
        <f t="shared" si="2"/>
        <v>1728.4576144734931</v>
      </c>
      <c r="BI17" s="461">
        <f t="shared" si="2"/>
        <v>1930.7936408840555</v>
      </c>
      <c r="BJ17" s="461">
        <f t="shared" si="2"/>
        <v>1937.0327149637794</v>
      </c>
      <c r="BK17" s="461">
        <f t="shared" si="2"/>
        <v>1980.0739629037898</v>
      </c>
      <c r="BL17" s="461">
        <f t="shared" ref="BL17:CF17" si="3">BL4-BL16</f>
        <v>2071.6184511615079</v>
      </c>
      <c r="BM17" s="461">
        <f t="shared" si="3"/>
        <v>2457.9322396321481</v>
      </c>
      <c r="BN17" s="461">
        <f t="shared" si="3"/>
        <v>2651.7587673972803</v>
      </c>
      <c r="BO17" s="461">
        <f t="shared" si="3"/>
        <v>2691.2493936043288</v>
      </c>
      <c r="BP17" s="461">
        <f t="shared" si="3"/>
        <v>2775.3624294480583</v>
      </c>
      <c r="BQ17" s="461">
        <f t="shared" si="3"/>
        <v>0</v>
      </c>
      <c r="BR17" s="461">
        <f t="shared" si="3"/>
        <v>0</v>
      </c>
      <c r="BS17" s="461">
        <f t="shared" si="3"/>
        <v>0</v>
      </c>
      <c r="BT17" s="461">
        <f t="shared" si="3"/>
        <v>0</v>
      </c>
      <c r="BU17" s="461">
        <f t="shared" si="3"/>
        <v>0</v>
      </c>
      <c r="BV17" s="461">
        <f t="shared" si="3"/>
        <v>0</v>
      </c>
      <c r="BW17" s="461">
        <f t="shared" si="3"/>
        <v>0</v>
      </c>
      <c r="BX17" s="462">
        <f t="shared" si="3"/>
        <v>0</v>
      </c>
      <c r="BY17" s="462">
        <f t="shared" si="3"/>
        <v>0</v>
      </c>
      <c r="BZ17" s="462">
        <f t="shared" si="3"/>
        <v>0</v>
      </c>
      <c r="CA17" s="462">
        <f t="shared" si="3"/>
        <v>0</v>
      </c>
      <c r="CB17" s="462">
        <f t="shared" si="3"/>
        <v>0</v>
      </c>
      <c r="CC17" s="462">
        <f t="shared" si="3"/>
        <v>0</v>
      </c>
      <c r="CD17" s="462">
        <f t="shared" si="3"/>
        <v>0</v>
      </c>
      <c r="CE17" s="462">
        <f t="shared" si="3"/>
        <v>0</v>
      </c>
      <c r="CF17" s="430">
        <f t="shared" si="3"/>
        <v>0</v>
      </c>
    </row>
    <row r="18" spans="1:84" ht="26.25" customHeight="1">
      <c r="A18" s="65"/>
      <c r="B18" s="43" t="s">
        <v>705</v>
      </c>
      <c r="C18" s="583"/>
      <c r="D18" s="461"/>
      <c r="E18" s="461"/>
      <c r="F18" s="461"/>
      <c r="G18" s="461"/>
      <c r="H18" s="461"/>
      <c r="I18" s="461"/>
      <c r="J18" s="461"/>
      <c r="K18" s="461"/>
      <c r="L18" s="461"/>
      <c r="M18" s="461"/>
      <c r="N18" s="461"/>
      <c r="O18" s="461"/>
      <c r="P18" s="461"/>
      <c r="Q18" s="461"/>
      <c r="R18" s="461"/>
      <c r="S18" s="461"/>
      <c r="T18" s="461"/>
      <c r="U18" s="461"/>
      <c r="V18" s="461"/>
      <c r="W18" s="461"/>
      <c r="X18" s="461"/>
      <c r="Y18" s="461"/>
      <c r="Z18" s="461"/>
      <c r="AA18" s="461"/>
      <c r="AB18" s="461"/>
      <c r="AC18" s="461"/>
      <c r="AD18" s="461"/>
      <c r="AE18" s="461"/>
      <c r="AF18" s="461"/>
      <c r="AG18" s="461"/>
      <c r="AH18" s="461"/>
      <c r="AI18" s="461"/>
      <c r="AJ18" s="461"/>
      <c r="AK18" s="461"/>
      <c r="AL18" s="461"/>
      <c r="AM18" s="461"/>
      <c r="AN18" s="461"/>
      <c r="AO18" s="461"/>
      <c r="AP18" s="461"/>
      <c r="AQ18" s="461"/>
      <c r="AR18" s="461"/>
      <c r="AS18" s="461"/>
      <c r="AT18" s="461"/>
      <c r="AU18" s="461"/>
      <c r="AV18" s="461"/>
      <c r="AW18" s="461"/>
      <c r="AX18" s="461"/>
      <c r="AY18" s="461"/>
      <c r="AZ18" s="461"/>
      <c r="BA18" s="461"/>
      <c r="BB18" s="461"/>
      <c r="BC18" s="461"/>
      <c r="BD18" s="461"/>
      <c r="BE18" s="461"/>
      <c r="BF18" s="461"/>
      <c r="BG18" s="461"/>
      <c r="BH18" s="461"/>
      <c r="BI18" s="461"/>
      <c r="BJ18" s="461"/>
      <c r="BK18" s="461"/>
      <c r="BL18" s="461"/>
      <c r="BM18" s="461"/>
      <c r="BN18" s="461"/>
      <c r="BO18" s="461"/>
      <c r="BP18" s="461"/>
      <c r="BQ18" s="461"/>
      <c r="BR18" s="461"/>
      <c r="BS18" s="461"/>
      <c r="BT18" s="461"/>
      <c r="BU18" s="461"/>
      <c r="BV18" s="461"/>
      <c r="BW18" s="461"/>
      <c r="BX18" s="462"/>
      <c r="BY18" s="462"/>
      <c r="BZ18" s="462"/>
      <c r="CA18" s="462"/>
      <c r="CB18" s="462"/>
      <c r="CC18" s="462"/>
      <c r="CD18" s="462"/>
      <c r="CE18" s="462"/>
      <c r="CF18" s="430"/>
    </row>
    <row r="19" spans="1:84">
      <c r="A19" s="584"/>
      <c r="B19" s="63" t="s">
        <v>706</v>
      </c>
      <c r="C19" s="583"/>
      <c r="D19" s="461">
        <v>0</v>
      </c>
      <c r="E19" s="461">
        <v>0</v>
      </c>
      <c r="F19" s="461">
        <v>0</v>
      </c>
      <c r="G19" s="461">
        <v>0</v>
      </c>
      <c r="H19" s="461">
        <v>0</v>
      </c>
      <c r="I19" s="461">
        <v>0</v>
      </c>
      <c r="J19" s="461">
        <v>0</v>
      </c>
      <c r="K19" s="461">
        <v>0</v>
      </c>
      <c r="L19" s="461">
        <v>0</v>
      </c>
      <c r="M19" s="461">
        <v>0</v>
      </c>
      <c r="N19" s="461">
        <v>0</v>
      </c>
      <c r="O19" s="461">
        <v>0</v>
      </c>
      <c r="P19" s="461">
        <v>0</v>
      </c>
      <c r="Q19" s="461">
        <v>0</v>
      </c>
      <c r="R19" s="461">
        <v>0</v>
      </c>
      <c r="S19" s="461">
        <v>0</v>
      </c>
      <c r="T19" s="461">
        <v>0</v>
      </c>
      <c r="U19" s="461">
        <v>0</v>
      </c>
      <c r="V19" s="461">
        <v>0</v>
      </c>
      <c r="W19" s="461">
        <v>0</v>
      </c>
      <c r="X19" s="461">
        <v>0</v>
      </c>
      <c r="Y19" s="461">
        <v>0</v>
      </c>
      <c r="Z19" s="461">
        <v>0</v>
      </c>
      <c r="AA19" s="461">
        <v>0</v>
      </c>
      <c r="AB19" s="461">
        <v>0</v>
      </c>
      <c r="AC19" s="461">
        <v>0</v>
      </c>
      <c r="AD19" s="461">
        <v>0</v>
      </c>
      <c r="AE19" s="461">
        <v>0</v>
      </c>
      <c r="AF19" s="461">
        <v>0</v>
      </c>
      <c r="AG19" s="461">
        <v>0</v>
      </c>
      <c r="AH19" s="461">
        <v>189.0604099893182</v>
      </c>
      <c r="AI19" s="461">
        <v>217.24186395918002</v>
      </c>
      <c r="AJ19" s="461">
        <v>291.64676658977385</v>
      </c>
      <c r="AK19" s="461">
        <v>435.79447132057123</v>
      </c>
      <c r="AL19" s="461">
        <v>531.64070822038082</v>
      </c>
      <c r="AM19" s="461">
        <v>599.91337522552976</v>
      </c>
      <c r="AN19" s="461">
        <v>667.59777746960162</v>
      </c>
      <c r="AO19" s="461">
        <v>730.54411349699535</v>
      </c>
      <c r="AP19" s="461">
        <v>805.60849456809274</v>
      </c>
      <c r="AQ19" s="461">
        <v>838.18835992187337</v>
      </c>
      <c r="AR19" s="461">
        <v>760.26900000000001</v>
      </c>
      <c r="AS19" s="461">
        <v>936.29321192193368</v>
      </c>
      <c r="AT19" s="461">
        <v>1162.117</v>
      </c>
      <c r="AU19" s="461">
        <v>670.327</v>
      </c>
      <c r="AV19" s="461">
        <v>724.20100000000002</v>
      </c>
      <c r="AW19" s="461">
        <v>941.47799999999995</v>
      </c>
      <c r="AX19" s="461">
        <v>973.24916299999973</v>
      </c>
      <c r="AY19" s="461">
        <v>991.50290500000006</v>
      </c>
      <c r="AZ19" s="461">
        <v>1035.1050220000002</v>
      </c>
      <c r="BA19" s="461">
        <v>1079.5440269999999</v>
      </c>
      <c r="BB19" s="461">
        <v>1124.7226409999994</v>
      </c>
      <c r="BC19" s="461">
        <v>1163.735510948489</v>
      </c>
      <c r="BD19" s="461">
        <v>1229.3620240181656</v>
      </c>
      <c r="BE19" s="461">
        <v>1349.4457237699216</v>
      </c>
      <c r="BF19" s="461">
        <v>1430.8457317625675</v>
      </c>
      <c r="BG19" s="461">
        <v>1612.517104499429</v>
      </c>
      <c r="BH19" s="461">
        <v>1828.5273484448542</v>
      </c>
      <c r="BI19" s="461">
        <v>1843.2959341159444</v>
      </c>
      <c r="BJ19" s="461">
        <v>2003.9939900362206</v>
      </c>
      <c r="BK19" s="461">
        <v>2046.6136160962108</v>
      </c>
      <c r="BL19" s="461">
        <v>2162.8252108384918</v>
      </c>
      <c r="BM19" s="461">
        <v>2239.7459853678515</v>
      </c>
      <c r="BN19" s="461">
        <v>2273.0145576027198</v>
      </c>
      <c r="BO19" s="461">
        <v>2227.1295013956719</v>
      </c>
      <c r="BP19" s="461">
        <v>2136.5856605519407</v>
      </c>
      <c r="BQ19" s="461">
        <v>0</v>
      </c>
      <c r="BR19" s="461">
        <v>0</v>
      </c>
      <c r="BS19" s="461">
        <v>0</v>
      </c>
      <c r="BT19" s="461">
        <v>0</v>
      </c>
      <c r="BU19" s="461">
        <v>0</v>
      </c>
      <c r="BV19" s="461">
        <v>0</v>
      </c>
      <c r="BW19" s="461">
        <v>0</v>
      </c>
      <c r="BX19" s="462">
        <v>0</v>
      </c>
      <c r="BY19" s="462">
        <v>0</v>
      </c>
      <c r="BZ19" s="462">
        <v>0</v>
      </c>
      <c r="CA19" s="462">
        <v>0</v>
      </c>
      <c r="CB19" s="462">
        <v>0</v>
      </c>
      <c r="CC19" s="462">
        <v>0</v>
      </c>
      <c r="CD19" s="462">
        <v>0</v>
      </c>
      <c r="CE19" s="462">
        <v>0</v>
      </c>
      <c r="CF19" s="430">
        <v>0</v>
      </c>
    </row>
    <row r="20" spans="1:84">
      <c r="A20" s="584"/>
      <c r="B20" s="63" t="s">
        <v>496</v>
      </c>
      <c r="C20" s="583"/>
      <c r="D20" s="461">
        <v>0</v>
      </c>
      <c r="E20" s="461">
        <v>0</v>
      </c>
      <c r="F20" s="461">
        <v>0</v>
      </c>
      <c r="G20" s="461">
        <v>0</v>
      </c>
      <c r="H20" s="461">
        <v>0</v>
      </c>
      <c r="I20" s="461">
        <v>0</v>
      </c>
      <c r="J20" s="461">
        <v>0</v>
      </c>
      <c r="K20" s="461">
        <v>0</v>
      </c>
      <c r="L20" s="461">
        <v>0</v>
      </c>
      <c r="M20" s="461">
        <v>0</v>
      </c>
      <c r="N20" s="461">
        <v>0</v>
      </c>
      <c r="O20" s="461">
        <v>0</v>
      </c>
      <c r="P20" s="461">
        <v>0</v>
      </c>
      <c r="Q20" s="461">
        <v>0</v>
      </c>
      <c r="R20" s="461">
        <v>0</v>
      </c>
      <c r="S20" s="461">
        <v>0</v>
      </c>
      <c r="T20" s="461">
        <v>0</v>
      </c>
      <c r="U20" s="461">
        <v>0</v>
      </c>
      <c r="V20" s="461">
        <v>0</v>
      </c>
      <c r="W20" s="461">
        <v>0</v>
      </c>
      <c r="X20" s="461">
        <v>0</v>
      </c>
      <c r="Y20" s="461">
        <v>0</v>
      </c>
      <c r="Z20" s="461">
        <v>0</v>
      </c>
      <c r="AA20" s="461">
        <v>0</v>
      </c>
      <c r="AB20" s="461">
        <v>0</v>
      </c>
      <c r="AC20" s="461">
        <v>0</v>
      </c>
      <c r="AD20" s="461">
        <v>0</v>
      </c>
      <c r="AE20" s="461">
        <v>0</v>
      </c>
      <c r="AF20" s="461">
        <v>0</v>
      </c>
      <c r="AG20" s="461">
        <v>0</v>
      </c>
      <c r="AH20" s="461">
        <v>27.502827272667155</v>
      </c>
      <c r="AI20" s="461">
        <v>31.585852043726426</v>
      </c>
      <c r="AJ20" s="461">
        <v>42.384582121077884</v>
      </c>
      <c r="AK20" s="461">
        <v>63.213077234706887</v>
      </c>
      <c r="AL20" s="461">
        <v>76.776376134597115</v>
      </c>
      <c r="AM20" s="461">
        <v>86.294927523123278</v>
      </c>
      <c r="AN20" s="461">
        <v>96.19980924653629</v>
      </c>
      <c r="AO20" s="461">
        <v>104.64116166965778</v>
      </c>
      <c r="AP20" s="461">
        <v>116.03413200590694</v>
      </c>
      <c r="AQ20" s="461">
        <v>120.6229520803748</v>
      </c>
      <c r="AR20" s="461">
        <v>83.058999999999997</v>
      </c>
      <c r="AS20" s="461">
        <v>114.8284154022263</v>
      </c>
      <c r="AT20" s="461">
        <v>166.71700000000001</v>
      </c>
      <c r="AU20" s="461">
        <v>112.279</v>
      </c>
      <c r="AV20" s="461">
        <v>146.14699999999999</v>
      </c>
      <c r="AW20" s="461">
        <v>188.857</v>
      </c>
      <c r="AX20" s="461">
        <v>237.89668399999994</v>
      </c>
      <c r="AY20" s="461">
        <v>279.43384600000002</v>
      </c>
      <c r="AZ20" s="461">
        <v>318.77796300000006</v>
      </c>
      <c r="BA20" s="461">
        <v>366.771837</v>
      </c>
      <c r="BB20" s="461">
        <v>408.74446599999976</v>
      </c>
      <c r="BC20" s="461">
        <v>444.9005951357899</v>
      </c>
      <c r="BD20" s="461">
        <v>486.32011499999982</v>
      </c>
      <c r="BE20" s="461">
        <v>528.76477520781191</v>
      </c>
      <c r="BF20" s="461">
        <v>593.43878223860281</v>
      </c>
      <c r="BG20" s="461">
        <v>700.71103272999665</v>
      </c>
      <c r="BH20" s="461">
        <v>750.02694315173312</v>
      </c>
      <c r="BI20" s="461">
        <v>839.96132516636135</v>
      </c>
      <c r="BJ20" s="461">
        <v>805.30950638016247</v>
      </c>
      <c r="BK20" s="461">
        <v>828.09404862651547</v>
      </c>
      <c r="BL20" s="461">
        <v>869.82127433533924</v>
      </c>
      <c r="BM20" s="461">
        <v>950.96467470191726</v>
      </c>
      <c r="BN20" s="461">
        <v>1008.5423032163782</v>
      </c>
      <c r="BO20" s="461">
        <v>1020.7892962954842</v>
      </c>
      <c r="BP20" s="461">
        <v>1035.9458838204823</v>
      </c>
      <c r="BQ20" s="461">
        <v>0</v>
      </c>
      <c r="BR20" s="461">
        <v>0</v>
      </c>
      <c r="BS20" s="461">
        <v>0</v>
      </c>
      <c r="BT20" s="461">
        <v>0</v>
      </c>
      <c r="BU20" s="461">
        <v>0</v>
      </c>
      <c r="BV20" s="461">
        <v>0</v>
      </c>
      <c r="BW20" s="461">
        <v>0</v>
      </c>
      <c r="BX20" s="462">
        <v>0</v>
      </c>
      <c r="BY20" s="462">
        <v>0</v>
      </c>
      <c r="BZ20" s="462">
        <v>0</v>
      </c>
      <c r="CA20" s="462">
        <v>0</v>
      </c>
      <c r="CB20" s="462">
        <v>0</v>
      </c>
      <c r="CC20" s="462">
        <v>0</v>
      </c>
      <c r="CD20" s="462">
        <v>0</v>
      </c>
      <c r="CE20" s="462">
        <v>0</v>
      </c>
      <c r="CF20" s="430">
        <v>0</v>
      </c>
    </row>
    <row r="21" spans="1:84">
      <c r="A21" s="584"/>
      <c r="B21" s="63" t="s">
        <v>707</v>
      </c>
      <c r="C21" s="583"/>
      <c r="D21" s="461">
        <v>0</v>
      </c>
      <c r="E21" s="461">
        <v>0</v>
      </c>
      <c r="F21" s="461">
        <v>0</v>
      </c>
      <c r="G21" s="461">
        <v>0</v>
      </c>
      <c r="H21" s="461">
        <v>0</v>
      </c>
      <c r="I21" s="461">
        <v>0</v>
      </c>
      <c r="J21" s="461">
        <v>0</v>
      </c>
      <c r="K21" s="461">
        <v>0</v>
      </c>
      <c r="L21" s="461">
        <v>0</v>
      </c>
      <c r="M21" s="461">
        <v>0</v>
      </c>
      <c r="N21" s="461">
        <v>0</v>
      </c>
      <c r="O21" s="461">
        <v>0</v>
      </c>
      <c r="P21" s="461">
        <v>0</v>
      </c>
      <c r="Q21" s="461">
        <v>0</v>
      </c>
      <c r="R21" s="461">
        <v>0</v>
      </c>
      <c r="S21" s="461">
        <v>0</v>
      </c>
      <c r="T21" s="461">
        <v>0</v>
      </c>
      <c r="U21" s="461">
        <v>0</v>
      </c>
      <c r="V21" s="461">
        <v>0</v>
      </c>
      <c r="W21" s="461">
        <v>0</v>
      </c>
      <c r="X21" s="461">
        <v>0</v>
      </c>
      <c r="Y21" s="461">
        <v>0</v>
      </c>
      <c r="Z21" s="461">
        <v>0</v>
      </c>
      <c r="AA21" s="461">
        <v>0</v>
      </c>
      <c r="AB21" s="461">
        <v>0</v>
      </c>
      <c r="AC21" s="461">
        <v>0</v>
      </c>
      <c r="AD21" s="461">
        <v>0</v>
      </c>
      <c r="AE21" s="461">
        <v>0</v>
      </c>
      <c r="AF21" s="461">
        <v>0</v>
      </c>
      <c r="AG21" s="461">
        <v>0</v>
      </c>
      <c r="AH21" s="461">
        <v>88.945632781705058</v>
      </c>
      <c r="AI21" s="461">
        <v>102.63989716099778</v>
      </c>
      <c r="AJ21" s="461">
        <v>138.3856917255178</v>
      </c>
      <c r="AK21" s="461">
        <v>205.51754927689734</v>
      </c>
      <c r="AL21" s="461">
        <v>249.99250242525952</v>
      </c>
      <c r="AM21" s="461">
        <v>281.05739095461479</v>
      </c>
      <c r="AN21" s="461">
        <v>312.24655644943772</v>
      </c>
      <c r="AO21" s="461">
        <v>341.18609501439198</v>
      </c>
      <c r="AP21" s="461">
        <v>377.30402508543466</v>
      </c>
      <c r="AQ21" s="461">
        <v>392.27715570427546</v>
      </c>
      <c r="AR21" s="461">
        <v>216.39</v>
      </c>
      <c r="AS21" s="461">
        <v>243.14730758287362</v>
      </c>
      <c r="AT21" s="461">
        <v>222.857</v>
      </c>
      <c r="AU21" s="461">
        <v>185.916</v>
      </c>
      <c r="AV21" s="461">
        <v>219.042</v>
      </c>
      <c r="AW21" s="461">
        <v>306.87099999999998</v>
      </c>
      <c r="AX21" s="461">
        <v>345.70058699999993</v>
      </c>
      <c r="AY21" s="461">
        <v>383.72152899999998</v>
      </c>
      <c r="AZ21" s="461">
        <v>408.69452700000005</v>
      </c>
      <c r="BA21" s="461">
        <v>423.69869799999998</v>
      </c>
      <c r="BB21" s="461">
        <v>442.26725699999969</v>
      </c>
      <c r="BC21" s="461">
        <v>458.38614234181148</v>
      </c>
      <c r="BD21" s="461">
        <v>449.61359899999985</v>
      </c>
      <c r="BE21" s="461">
        <v>447.65738801479245</v>
      </c>
      <c r="BF21" s="461">
        <v>456.77495423193301</v>
      </c>
      <c r="BG21" s="461">
        <v>524.55682653580504</v>
      </c>
      <c r="BH21" s="461">
        <v>571.40950903414523</v>
      </c>
      <c r="BI21" s="461">
        <v>632.58899092529441</v>
      </c>
      <c r="BJ21" s="461">
        <v>623.4840715467576</v>
      </c>
      <c r="BK21" s="461">
        <v>618.93076704709995</v>
      </c>
      <c r="BL21" s="461">
        <v>631.6028273544332</v>
      </c>
      <c r="BM21" s="461">
        <v>678.72746288485951</v>
      </c>
      <c r="BN21" s="461">
        <v>743.17843271133438</v>
      </c>
      <c r="BO21" s="461">
        <v>750.37605441262167</v>
      </c>
      <c r="BP21" s="461">
        <v>756.7359161644182</v>
      </c>
      <c r="BQ21" s="461">
        <v>0</v>
      </c>
      <c r="BR21" s="461">
        <v>0</v>
      </c>
      <c r="BS21" s="461">
        <v>0</v>
      </c>
      <c r="BT21" s="461">
        <v>0</v>
      </c>
      <c r="BU21" s="461">
        <v>0</v>
      </c>
      <c r="BV21" s="461">
        <v>0</v>
      </c>
      <c r="BW21" s="461">
        <v>0</v>
      </c>
      <c r="BX21" s="462">
        <v>0</v>
      </c>
      <c r="BY21" s="462">
        <v>0</v>
      </c>
      <c r="BZ21" s="462">
        <v>0</v>
      </c>
      <c r="CA21" s="462">
        <v>0</v>
      </c>
      <c r="CB21" s="462">
        <v>0</v>
      </c>
      <c r="CC21" s="462">
        <v>0</v>
      </c>
      <c r="CD21" s="462">
        <v>0</v>
      </c>
      <c r="CE21" s="462">
        <v>0</v>
      </c>
      <c r="CF21" s="430">
        <v>0</v>
      </c>
    </row>
    <row r="22" spans="1:84">
      <c r="A22" s="584"/>
      <c r="B22" s="63" t="s">
        <v>454</v>
      </c>
      <c r="C22" s="583"/>
      <c r="D22" s="461">
        <v>0</v>
      </c>
      <c r="E22" s="461">
        <v>0</v>
      </c>
      <c r="F22" s="461">
        <v>0</v>
      </c>
      <c r="G22" s="461">
        <v>0</v>
      </c>
      <c r="H22" s="461">
        <v>0</v>
      </c>
      <c r="I22" s="461">
        <v>0</v>
      </c>
      <c r="J22" s="461">
        <v>0</v>
      </c>
      <c r="K22" s="461">
        <v>0</v>
      </c>
      <c r="L22" s="461">
        <v>0</v>
      </c>
      <c r="M22" s="461">
        <v>0</v>
      </c>
      <c r="N22" s="461">
        <v>0</v>
      </c>
      <c r="O22" s="461">
        <v>0</v>
      </c>
      <c r="P22" s="461">
        <v>0</v>
      </c>
      <c r="Q22" s="461">
        <v>0</v>
      </c>
      <c r="R22" s="461">
        <v>0</v>
      </c>
      <c r="S22" s="461">
        <v>0</v>
      </c>
      <c r="T22" s="461">
        <v>0</v>
      </c>
      <c r="U22" s="461">
        <v>0</v>
      </c>
      <c r="V22" s="461">
        <v>0</v>
      </c>
      <c r="W22" s="461">
        <v>0</v>
      </c>
      <c r="X22" s="461">
        <v>0</v>
      </c>
      <c r="Y22" s="461">
        <v>0</v>
      </c>
      <c r="Z22" s="461">
        <v>0</v>
      </c>
      <c r="AA22" s="461">
        <v>0</v>
      </c>
      <c r="AB22" s="461">
        <v>0</v>
      </c>
      <c r="AC22" s="461">
        <v>0</v>
      </c>
      <c r="AD22" s="461">
        <v>0</v>
      </c>
      <c r="AE22" s="461">
        <v>0</v>
      </c>
      <c r="AF22" s="461">
        <v>0</v>
      </c>
      <c r="AG22" s="461">
        <v>0</v>
      </c>
      <c r="AH22" s="461">
        <v>73.242794596669199</v>
      </c>
      <c r="AI22" s="461">
        <v>85.168081893459714</v>
      </c>
      <c r="AJ22" s="461">
        <v>115.30566723086193</v>
      </c>
      <c r="AK22" s="461">
        <v>169.32691721496712</v>
      </c>
      <c r="AL22" s="461">
        <v>204.21808645897408</v>
      </c>
      <c r="AM22" s="461">
        <v>227.83044737490729</v>
      </c>
      <c r="AN22" s="461">
        <v>252.51033820403745</v>
      </c>
      <c r="AO22" s="461">
        <v>274.82477751762963</v>
      </c>
      <c r="AP22" s="461">
        <v>305.30618267506998</v>
      </c>
      <c r="AQ22" s="461">
        <v>317.94417999582299</v>
      </c>
      <c r="AR22" s="461">
        <v>223.36600000000001</v>
      </c>
      <c r="AS22" s="461">
        <v>286.63975529133552</v>
      </c>
      <c r="AT22" s="461">
        <v>372.90100000000001</v>
      </c>
      <c r="AU22" s="461">
        <v>327.95400000000001</v>
      </c>
      <c r="AV22" s="461">
        <v>480.35</v>
      </c>
      <c r="AW22" s="461">
        <v>380.02</v>
      </c>
      <c r="AX22" s="461">
        <v>382.28165999999993</v>
      </c>
      <c r="AY22" s="461">
        <v>366.89570099999997</v>
      </c>
      <c r="AZ22" s="461">
        <v>361.93527000000006</v>
      </c>
      <c r="BA22" s="461">
        <v>314.93220000000008</v>
      </c>
      <c r="BB22" s="461">
        <v>270.82839699999982</v>
      </c>
      <c r="BC22" s="461">
        <v>249.93090682948699</v>
      </c>
      <c r="BD22" s="461">
        <v>226.13233899999992</v>
      </c>
      <c r="BE22" s="461">
        <v>192.60883676756498</v>
      </c>
      <c r="BF22" s="461">
        <v>192.05057165464862</v>
      </c>
      <c r="BG22" s="461">
        <v>171.31617186991193</v>
      </c>
      <c r="BH22" s="461">
        <v>217.85321717670377</v>
      </c>
      <c r="BI22" s="461">
        <v>241.13550347906477</v>
      </c>
      <c r="BJ22" s="461">
        <v>243.50566881771863</v>
      </c>
      <c r="BK22" s="461">
        <v>242.59360966221021</v>
      </c>
      <c r="BL22" s="461">
        <v>285.76615929922252</v>
      </c>
      <c r="BM22" s="461">
        <v>460.43987830568727</v>
      </c>
      <c r="BN22" s="461">
        <v>455.5631536628552</v>
      </c>
      <c r="BO22" s="461">
        <v>451.67751435741542</v>
      </c>
      <c r="BP22" s="461">
        <v>463.81295775151688</v>
      </c>
      <c r="BQ22" s="461">
        <v>0</v>
      </c>
      <c r="BR22" s="461">
        <v>0</v>
      </c>
      <c r="BS22" s="461">
        <v>0</v>
      </c>
      <c r="BT22" s="461">
        <v>0</v>
      </c>
      <c r="BU22" s="461">
        <v>0</v>
      </c>
      <c r="BV22" s="461">
        <v>0</v>
      </c>
      <c r="BW22" s="461">
        <v>0</v>
      </c>
      <c r="BX22" s="462">
        <v>0</v>
      </c>
      <c r="BY22" s="462">
        <v>0</v>
      </c>
      <c r="BZ22" s="462">
        <v>0</v>
      </c>
      <c r="CA22" s="462">
        <v>0</v>
      </c>
      <c r="CB22" s="462">
        <v>0</v>
      </c>
      <c r="CC22" s="462">
        <v>0</v>
      </c>
      <c r="CD22" s="462">
        <v>0</v>
      </c>
      <c r="CE22" s="462">
        <v>0</v>
      </c>
      <c r="CF22" s="430">
        <v>0</v>
      </c>
    </row>
    <row r="23" spans="1:84">
      <c r="A23" s="43"/>
      <c r="B23" s="63" t="s">
        <v>708</v>
      </c>
      <c r="C23" s="583"/>
      <c r="D23" s="461">
        <v>0</v>
      </c>
      <c r="E23" s="461">
        <v>0</v>
      </c>
      <c r="F23" s="461">
        <v>0</v>
      </c>
      <c r="G23" s="461">
        <v>0</v>
      </c>
      <c r="H23" s="461">
        <v>0</v>
      </c>
      <c r="I23" s="461">
        <v>0</v>
      </c>
      <c r="J23" s="461">
        <v>0</v>
      </c>
      <c r="K23" s="461">
        <v>0</v>
      </c>
      <c r="L23" s="461">
        <v>0</v>
      </c>
      <c r="M23" s="461">
        <v>0</v>
      </c>
      <c r="N23" s="461">
        <v>0</v>
      </c>
      <c r="O23" s="461">
        <v>0</v>
      </c>
      <c r="P23" s="461">
        <v>0</v>
      </c>
      <c r="Q23" s="461">
        <v>0</v>
      </c>
      <c r="R23" s="461">
        <v>0</v>
      </c>
      <c r="S23" s="461">
        <v>0</v>
      </c>
      <c r="T23" s="461">
        <v>0</v>
      </c>
      <c r="U23" s="461">
        <v>0</v>
      </c>
      <c r="V23" s="461">
        <v>0</v>
      </c>
      <c r="W23" s="461">
        <v>0</v>
      </c>
      <c r="X23" s="461">
        <v>0</v>
      </c>
      <c r="Y23" s="461">
        <v>0</v>
      </c>
      <c r="Z23" s="461">
        <v>0</v>
      </c>
      <c r="AA23" s="461">
        <v>0</v>
      </c>
      <c r="AB23" s="461">
        <v>0</v>
      </c>
      <c r="AC23" s="461">
        <v>0</v>
      </c>
      <c r="AD23" s="461">
        <v>0</v>
      </c>
      <c r="AE23" s="461">
        <v>0</v>
      </c>
      <c r="AF23" s="461">
        <v>0</v>
      </c>
      <c r="AG23" s="461">
        <v>0</v>
      </c>
      <c r="AH23" s="461">
        <v>7.2483353596404072</v>
      </c>
      <c r="AI23" s="461">
        <v>8.3643049426361529</v>
      </c>
      <c r="AJ23" s="461">
        <v>11.277292332768525</v>
      </c>
      <c r="AK23" s="461">
        <v>16.747984952857394</v>
      </c>
      <c r="AL23" s="461">
        <v>20.372326760788525</v>
      </c>
      <c r="AM23" s="461">
        <v>22.903858921824849</v>
      </c>
      <c r="AN23" s="461">
        <v>25.445518630386744</v>
      </c>
      <c r="AO23" s="461">
        <v>27.803852301325378</v>
      </c>
      <c r="AP23" s="461">
        <v>30.747165665495459</v>
      </c>
      <c r="AQ23" s="461">
        <v>31.967352297653349</v>
      </c>
      <c r="AR23" s="461">
        <v>82.050000000000196</v>
      </c>
      <c r="AS23" s="461">
        <v>118.75330980163085</v>
      </c>
      <c r="AT23" s="461">
        <v>198.21799999999985</v>
      </c>
      <c r="AU23" s="461">
        <v>107.69100000000003</v>
      </c>
      <c r="AV23" s="461">
        <v>122.83600000000021</v>
      </c>
      <c r="AW23" s="461">
        <v>122.67399999999998</v>
      </c>
      <c r="AX23" s="461">
        <v>138.08320000000001</v>
      </c>
      <c r="AY23" s="461">
        <v>167.11695100000003</v>
      </c>
      <c r="AZ23" s="461">
        <v>186.09901000000005</v>
      </c>
      <c r="BA23" s="461">
        <v>209.73186299999998</v>
      </c>
      <c r="BB23" s="461">
        <v>205.84185399999987</v>
      </c>
      <c r="BC23" s="461">
        <v>193.93417053751386</v>
      </c>
      <c r="BD23" s="461">
        <v>183.09040199999998</v>
      </c>
      <c r="BE23" s="461">
        <v>167.34613042003627</v>
      </c>
      <c r="BF23" s="461">
        <v>160.82925848722746</v>
      </c>
      <c r="BG23" s="461">
        <v>217.02985962485695</v>
      </c>
      <c r="BH23" s="461">
        <v>189.16794511091098</v>
      </c>
      <c r="BI23" s="461">
        <v>217.10782131333502</v>
      </c>
      <c r="BJ23" s="461">
        <v>264.73346821914066</v>
      </c>
      <c r="BK23" s="461">
        <v>290.45553756796437</v>
      </c>
      <c r="BL23" s="461">
        <v>284.42819017251315</v>
      </c>
      <c r="BM23" s="461">
        <v>367.80022373968399</v>
      </c>
      <c r="BN23" s="461">
        <v>444.4748778067123</v>
      </c>
      <c r="BO23" s="461">
        <v>468.40652853880829</v>
      </c>
      <c r="BP23" s="461">
        <v>518.86767171164104</v>
      </c>
      <c r="BQ23" s="461">
        <v>0</v>
      </c>
      <c r="BR23" s="461">
        <v>0</v>
      </c>
      <c r="BS23" s="461">
        <v>0</v>
      </c>
      <c r="BT23" s="461">
        <v>0</v>
      </c>
      <c r="BU23" s="461">
        <v>0</v>
      </c>
      <c r="BV23" s="461">
        <v>0</v>
      </c>
      <c r="BW23" s="461">
        <v>0</v>
      </c>
      <c r="BX23" s="462">
        <v>0</v>
      </c>
      <c r="BY23" s="462">
        <v>0</v>
      </c>
      <c r="BZ23" s="462">
        <v>0</v>
      </c>
      <c r="CA23" s="462">
        <v>0</v>
      </c>
      <c r="CB23" s="462">
        <v>0</v>
      </c>
      <c r="CC23" s="462">
        <v>0</v>
      </c>
      <c r="CD23" s="462">
        <v>0</v>
      </c>
      <c r="CE23" s="462">
        <v>0</v>
      </c>
      <c r="CF23" s="430">
        <v>0</v>
      </c>
    </row>
    <row r="24" spans="1:84" ht="26.25" customHeight="1">
      <c r="A24" s="584"/>
      <c r="B24" s="63" t="s">
        <v>704</v>
      </c>
      <c r="C24" s="583"/>
      <c r="D24" s="461">
        <f t="shared" ref="D24:AV24" si="4">SUM(D20:D23)</f>
        <v>0</v>
      </c>
      <c r="E24" s="461">
        <f t="shared" si="4"/>
        <v>0</v>
      </c>
      <c r="F24" s="461">
        <f t="shared" si="4"/>
        <v>0</v>
      </c>
      <c r="G24" s="461">
        <f t="shared" si="4"/>
        <v>0</v>
      </c>
      <c r="H24" s="461">
        <f t="shared" si="4"/>
        <v>0</v>
      </c>
      <c r="I24" s="461">
        <f t="shared" si="4"/>
        <v>0</v>
      </c>
      <c r="J24" s="461">
        <f t="shared" si="4"/>
        <v>0</v>
      </c>
      <c r="K24" s="461">
        <f t="shared" si="4"/>
        <v>0</v>
      </c>
      <c r="L24" s="461">
        <f t="shared" si="4"/>
        <v>0</v>
      </c>
      <c r="M24" s="461">
        <f t="shared" si="4"/>
        <v>0</v>
      </c>
      <c r="N24" s="461">
        <f t="shared" si="4"/>
        <v>0</v>
      </c>
      <c r="O24" s="461">
        <f t="shared" si="4"/>
        <v>0</v>
      </c>
      <c r="P24" s="461">
        <f t="shared" si="4"/>
        <v>0</v>
      </c>
      <c r="Q24" s="461">
        <f t="shared" si="4"/>
        <v>0</v>
      </c>
      <c r="R24" s="461">
        <f t="shared" si="4"/>
        <v>0</v>
      </c>
      <c r="S24" s="461">
        <f t="shared" si="4"/>
        <v>0</v>
      </c>
      <c r="T24" s="461">
        <f t="shared" si="4"/>
        <v>0</v>
      </c>
      <c r="U24" s="461">
        <f t="shared" si="4"/>
        <v>0</v>
      </c>
      <c r="V24" s="461">
        <f t="shared" si="4"/>
        <v>0</v>
      </c>
      <c r="W24" s="461">
        <f t="shared" si="4"/>
        <v>0</v>
      </c>
      <c r="X24" s="461">
        <f t="shared" si="4"/>
        <v>0</v>
      </c>
      <c r="Y24" s="461">
        <f t="shared" si="4"/>
        <v>0</v>
      </c>
      <c r="Z24" s="461">
        <f t="shared" si="4"/>
        <v>0</v>
      </c>
      <c r="AA24" s="461">
        <f t="shared" si="4"/>
        <v>0</v>
      </c>
      <c r="AB24" s="461">
        <f t="shared" si="4"/>
        <v>0</v>
      </c>
      <c r="AC24" s="461">
        <f t="shared" si="4"/>
        <v>0</v>
      </c>
      <c r="AD24" s="461">
        <f t="shared" si="4"/>
        <v>0</v>
      </c>
      <c r="AE24" s="461">
        <f t="shared" si="4"/>
        <v>0</v>
      </c>
      <c r="AF24" s="461">
        <f t="shared" si="4"/>
        <v>0</v>
      </c>
      <c r="AG24" s="461">
        <f t="shared" si="4"/>
        <v>0</v>
      </c>
      <c r="AH24" s="461">
        <f t="shared" si="4"/>
        <v>196.93959001068183</v>
      </c>
      <c r="AI24" s="461">
        <f t="shared" si="4"/>
        <v>227.75813604082006</v>
      </c>
      <c r="AJ24" s="461">
        <f t="shared" si="4"/>
        <v>307.35323341022615</v>
      </c>
      <c r="AK24" s="461">
        <f t="shared" si="4"/>
        <v>454.80552867942873</v>
      </c>
      <c r="AL24" s="461">
        <f t="shared" si="4"/>
        <v>551.35929177961918</v>
      </c>
      <c r="AM24" s="461">
        <f t="shared" si="4"/>
        <v>618.08662477447024</v>
      </c>
      <c r="AN24" s="461">
        <f t="shared" si="4"/>
        <v>686.40222253039815</v>
      </c>
      <c r="AO24" s="461">
        <f t="shared" si="4"/>
        <v>748.45588650300476</v>
      </c>
      <c r="AP24" s="461">
        <f t="shared" si="4"/>
        <v>829.39150543190704</v>
      </c>
      <c r="AQ24" s="461">
        <f t="shared" si="4"/>
        <v>862.81164007812663</v>
      </c>
      <c r="AR24" s="461">
        <f t="shared" si="4"/>
        <v>604.86500000000012</v>
      </c>
      <c r="AS24" s="461">
        <f t="shared" si="4"/>
        <v>763.36878807806625</v>
      </c>
      <c r="AT24" s="461">
        <f t="shared" si="4"/>
        <v>960.69299999999987</v>
      </c>
      <c r="AU24" s="461">
        <f t="shared" si="4"/>
        <v>733.84</v>
      </c>
      <c r="AV24" s="461">
        <f t="shared" si="4"/>
        <v>968.37500000000023</v>
      </c>
      <c r="AW24" s="461">
        <f>SUM(AW20:AW23)</f>
        <v>998.42199999999991</v>
      </c>
      <c r="AX24" s="461">
        <f t="shared" ref="AX24:CF24" si="5">SUM(AX20:AX23)</f>
        <v>1103.9621309999998</v>
      </c>
      <c r="AY24" s="461">
        <f t="shared" si="5"/>
        <v>1197.1680269999999</v>
      </c>
      <c r="AZ24" s="461">
        <f t="shared" si="5"/>
        <v>1275.5067700000002</v>
      </c>
      <c r="BA24" s="461">
        <f t="shared" si="5"/>
        <v>1315.1345980000001</v>
      </c>
      <c r="BB24" s="461">
        <f t="shared" si="5"/>
        <v>1327.6819739999989</v>
      </c>
      <c r="BC24" s="461">
        <f t="shared" si="5"/>
        <v>1347.1518148446023</v>
      </c>
      <c r="BD24" s="461">
        <f t="shared" si="5"/>
        <v>1345.1564549999996</v>
      </c>
      <c r="BE24" s="461">
        <f t="shared" si="5"/>
        <v>1336.3771304102056</v>
      </c>
      <c r="BF24" s="461">
        <f t="shared" si="5"/>
        <v>1403.0935666124119</v>
      </c>
      <c r="BG24" s="461">
        <f t="shared" si="5"/>
        <v>1613.6138907605705</v>
      </c>
      <c r="BH24" s="461">
        <f t="shared" si="5"/>
        <v>1728.4576144734931</v>
      </c>
      <c r="BI24" s="461">
        <f t="shared" si="5"/>
        <v>1930.7936408840555</v>
      </c>
      <c r="BJ24" s="461">
        <f t="shared" si="5"/>
        <v>1937.0327149637794</v>
      </c>
      <c r="BK24" s="461">
        <f t="shared" si="5"/>
        <v>1980.0739629037898</v>
      </c>
      <c r="BL24" s="461">
        <f t="shared" si="5"/>
        <v>2071.6184511615079</v>
      </c>
      <c r="BM24" s="461">
        <f t="shared" si="5"/>
        <v>2457.9322396321481</v>
      </c>
      <c r="BN24" s="461">
        <f t="shared" si="5"/>
        <v>2651.7587673972803</v>
      </c>
      <c r="BO24" s="461">
        <f t="shared" si="5"/>
        <v>2691.2493936043297</v>
      </c>
      <c r="BP24" s="461">
        <f t="shared" si="5"/>
        <v>2775.3624294480583</v>
      </c>
      <c r="BQ24" s="461">
        <f t="shared" si="5"/>
        <v>0</v>
      </c>
      <c r="BR24" s="461">
        <f t="shared" si="5"/>
        <v>0</v>
      </c>
      <c r="BS24" s="461">
        <f t="shared" si="5"/>
        <v>0</v>
      </c>
      <c r="BT24" s="461">
        <f t="shared" si="5"/>
        <v>0</v>
      </c>
      <c r="BU24" s="461">
        <f t="shared" si="5"/>
        <v>0</v>
      </c>
      <c r="BV24" s="461">
        <f t="shared" si="5"/>
        <v>0</v>
      </c>
      <c r="BW24" s="461">
        <f t="shared" si="5"/>
        <v>0</v>
      </c>
      <c r="BX24" s="462">
        <f t="shared" si="5"/>
        <v>0</v>
      </c>
      <c r="BY24" s="462">
        <f t="shared" si="5"/>
        <v>0</v>
      </c>
      <c r="BZ24" s="462">
        <f t="shared" si="5"/>
        <v>0</v>
      </c>
      <c r="CA24" s="462">
        <f t="shared" si="5"/>
        <v>0</v>
      </c>
      <c r="CB24" s="462">
        <f t="shared" si="5"/>
        <v>0</v>
      </c>
      <c r="CC24" s="462">
        <f t="shared" si="5"/>
        <v>0</v>
      </c>
      <c r="CD24" s="462">
        <f t="shared" si="5"/>
        <v>0</v>
      </c>
      <c r="CE24" s="462">
        <f t="shared" si="5"/>
        <v>0</v>
      </c>
      <c r="CF24" s="430">
        <f t="shared" si="5"/>
        <v>0</v>
      </c>
    </row>
    <row r="25" spans="1:84" ht="26.25" customHeight="1">
      <c r="A25" s="65"/>
      <c r="B25" s="43" t="s">
        <v>709</v>
      </c>
      <c r="C25" s="583"/>
      <c r="D25" s="461"/>
      <c r="E25" s="461"/>
      <c r="F25" s="461"/>
      <c r="G25" s="461"/>
      <c r="H25" s="461"/>
      <c r="I25" s="461"/>
      <c r="J25" s="461"/>
      <c r="K25" s="461"/>
      <c r="L25" s="461"/>
      <c r="M25" s="461"/>
      <c r="N25" s="461"/>
      <c r="O25" s="461"/>
      <c r="P25" s="461"/>
      <c r="Q25" s="461"/>
      <c r="R25" s="461"/>
      <c r="S25" s="461"/>
      <c r="T25" s="461"/>
      <c r="U25" s="461"/>
      <c r="V25" s="461"/>
      <c r="W25" s="461"/>
      <c r="X25" s="461"/>
      <c r="Y25" s="461"/>
      <c r="Z25" s="461"/>
      <c r="AA25" s="461"/>
      <c r="AB25" s="461"/>
      <c r="AC25" s="461"/>
      <c r="AD25" s="461"/>
      <c r="AE25" s="461"/>
      <c r="AF25" s="461"/>
      <c r="AG25" s="461"/>
      <c r="AH25" s="461"/>
      <c r="AI25" s="461"/>
      <c r="AJ25" s="461"/>
      <c r="AK25" s="461"/>
      <c r="AL25" s="461"/>
      <c r="AM25" s="461"/>
      <c r="AN25" s="461"/>
      <c r="AO25" s="461"/>
      <c r="AP25" s="461"/>
      <c r="AQ25" s="461"/>
      <c r="AR25" s="461"/>
      <c r="AS25" s="461"/>
      <c r="AT25" s="461"/>
      <c r="AU25" s="461"/>
      <c r="AV25" s="461"/>
      <c r="AW25" s="461"/>
      <c r="AX25" s="461"/>
      <c r="AY25" s="461"/>
      <c r="AZ25" s="461"/>
      <c r="BA25" s="461"/>
      <c r="BB25" s="461"/>
      <c r="BC25" s="461"/>
      <c r="BD25" s="461"/>
      <c r="BE25" s="461"/>
      <c r="BF25" s="461"/>
      <c r="BG25" s="461"/>
      <c r="BH25" s="461"/>
      <c r="BI25" s="461"/>
      <c r="BJ25" s="461"/>
      <c r="BK25" s="461"/>
      <c r="BL25" s="461"/>
      <c r="BM25" s="461"/>
      <c r="BN25" s="461"/>
      <c r="BO25" s="461"/>
      <c r="BP25" s="461"/>
      <c r="BQ25" s="461"/>
      <c r="BR25" s="461"/>
      <c r="BS25" s="461"/>
      <c r="BT25" s="461"/>
      <c r="BU25" s="461"/>
      <c r="BV25" s="461"/>
      <c r="BW25" s="461"/>
      <c r="BX25" s="462"/>
      <c r="BY25" s="462"/>
      <c r="BZ25" s="462"/>
      <c r="CA25" s="462"/>
      <c r="CB25" s="462"/>
      <c r="CC25" s="462"/>
      <c r="CD25" s="462"/>
      <c r="CE25" s="462"/>
      <c r="CF25" s="430"/>
    </row>
    <row r="26" spans="1:84">
      <c r="A26" s="584"/>
      <c r="B26" s="63" t="s">
        <v>26</v>
      </c>
      <c r="C26" s="583"/>
      <c r="D26" s="461">
        <f t="shared" ref="D26:AU26" si="6">SUM(D27:D29)</f>
        <v>0</v>
      </c>
      <c r="E26" s="461">
        <f t="shared" si="6"/>
        <v>0</v>
      </c>
      <c r="F26" s="461">
        <f t="shared" si="6"/>
        <v>0</v>
      </c>
      <c r="G26" s="461">
        <f t="shared" si="6"/>
        <v>0</v>
      </c>
      <c r="H26" s="461">
        <f t="shared" si="6"/>
        <v>0</v>
      </c>
      <c r="I26" s="461">
        <f t="shared" si="6"/>
        <v>0</v>
      </c>
      <c r="J26" s="461">
        <f t="shared" si="6"/>
        <v>0</v>
      </c>
      <c r="K26" s="461">
        <f t="shared" si="6"/>
        <v>0</v>
      </c>
      <c r="L26" s="461">
        <f t="shared" si="6"/>
        <v>0</v>
      </c>
      <c r="M26" s="461">
        <f t="shared" si="6"/>
        <v>0</v>
      </c>
      <c r="N26" s="461">
        <f t="shared" si="6"/>
        <v>0</v>
      </c>
      <c r="O26" s="461">
        <f t="shared" si="6"/>
        <v>0</v>
      </c>
      <c r="P26" s="461">
        <f t="shared" si="6"/>
        <v>0</v>
      </c>
      <c r="Q26" s="461">
        <f t="shared" si="6"/>
        <v>0</v>
      </c>
      <c r="R26" s="461">
        <f t="shared" si="6"/>
        <v>0</v>
      </c>
      <c r="S26" s="461">
        <f t="shared" si="6"/>
        <v>0</v>
      </c>
      <c r="T26" s="461">
        <f t="shared" si="6"/>
        <v>0</v>
      </c>
      <c r="U26" s="461">
        <f t="shared" si="6"/>
        <v>0</v>
      </c>
      <c r="V26" s="461">
        <f t="shared" si="6"/>
        <v>0</v>
      </c>
      <c r="W26" s="461">
        <f t="shared" si="6"/>
        <v>0</v>
      </c>
      <c r="X26" s="461">
        <f t="shared" si="6"/>
        <v>0</v>
      </c>
      <c r="Y26" s="461">
        <f t="shared" si="6"/>
        <v>0</v>
      </c>
      <c r="Z26" s="461">
        <f t="shared" si="6"/>
        <v>0</v>
      </c>
      <c r="AA26" s="461">
        <f t="shared" si="6"/>
        <v>0</v>
      </c>
      <c r="AB26" s="461">
        <f t="shared" si="6"/>
        <v>0</v>
      </c>
      <c r="AC26" s="461">
        <f t="shared" si="6"/>
        <v>0</v>
      </c>
      <c r="AD26" s="461">
        <f t="shared" si="6"/>
        <v>0</v>
      </c>
      <c r="AE26" s="461">
        <f t="shared" si="6"/>
        <v>0</v>
      </c>
      <c r="AF26" s="461">
        <f t="shared" si="6"/>
        <v>0</v>
      </c>
      <c r="AG26" s="461">
        <f t="shared" si="6"/>
        <v>0</v>
      </c>
      <c r="AH26" s="461">
        <f t="shared" si="6"/>
        <v>0</v>
      </c>
      <c r="AI26" s="461">
        <f t="shared" si="6"/>
        <v>0</v>
      </c>
      <c r="AJ26" s="461">
        <f t="shared" si="6"/>
        <v>0</v>
      </c>
      <c r="AK26" s="461">
        <f t="shared" si="6"/>
        <v>0</v>
      </c>
      <c r="AL26" s="461">
        <f t="shared" si="6"/>
        <v>0</v>
      </c>
      <c r="AM26" s="461">
        <f t="shared" si="6"/>
        <v>0</v>
      </c>
      <c r="AN26" s="461">
        <f t="shared" si="6"/>
        <v>0</v>
      </c>
      <c r="AO26" s="461">
        <f t="shared" si="6"/>
        <v>0</v>
      </c>
      <c r="AP26" s="461">
        <f t="shared" si="6"/>
        <v>0</v>
      </c>
      <c r="AQ26" s="461">
        <f t="shared" si="6"/>
        <v>0</v>
      </c>
      <c r="AR26" s="461">
        <f t="shared" si="6"/>
        <v>0</v>
      </c>
      <c r="AS26" s="461">
        <f t="shared" si="6"/>
        <v>0</v>
      </c>
      <c r="AT26" s="461">
        <f t="shared" si="6"/>
        <v>0</v>
      </c>
      <c r="AU26" s="461">
        <f t="shared" si="6"/>
        <v>0</v>
      </c>
      <c r="AV26" s="461">
        <f>SUM(AV27:AV29)</f>
        <v>0</v>
      </c>
      <c r="AW26" s="461">
        <f>SUM(AW27:AW29)</f>
        <v>1939.9</v>
      </c>
      <c r="AX26" s="461">
        <f t="shared" ref="AX26:CF26" si="7">SUM(AX27:AX29)</f>
        <v>2077.2112939999997</v>
      </c>
      <c r="AY26" s="461">
        <f t="shared" si="7"/>
        <v>2188.6709320000004</v>
      </c>
      <c r="AZ26" s="461">
        <f t="shared" si="7"/>
        <v>2310.6117920000002</v>
      </c>
      <c r="BA26" s="461">
        <f t="shared" si="7"/>
        <v>2394.6786249999996</v>
      </c>
      <c r="BB26" s="461">
        <f t="shared" si="7"/>
        <v>2452.4046149999999</v>
      </c>
      <c r="BC26" s="461">
        <f t="shared" si="7"/>
        <v>2510.8873257930918</v>
      </c>
      <c r="BD26" s="461">
        <f t="shared" si="7"/>
        <v>2574.5184790181661</v>
      </c>
      <c r="BE26" s="461">
        <f t="shared" si="7"/>
        <v>2685.8228541801273</v>
      </c>
      <c r="BF26" s="461">
        <f t="shared" si="7"/>
        <v>2833.9392983749799</v>
      </c>
      <c r="BG26" s="461">
        <f t="shared" si="7"/>
        <v>3226.1309952600004</v>
      </c>
      <c r="BH26" s="461">
        <f t="shared" si="7"/>
        <v>3556.9849629183477</v>
      </c>
      <c r="BI26" s="461">
        <f t="shared" si="7"/>
        <v>3774.0895750000004</v>
      </c>
      <c r="BJ26" s="461">
        <f t="shared" si="7"/>
        <v>3941.0267050000002</v>
      </c>
      <c r="BK26" s="461">
        <f t="shared" si="7"/>
        <v>4026.6875789999999</v>
      </c>
      <c r="BL26" s="461">
        <f t="shared" si="7"/>
        <v>4234.4436619999997</v>
      </c>
      <c r="BM26" s="461">
        <f t="shared" si="7"/>
        <v>4697.6782249999997</v>
      </c>
      <c r="BN26" s="461">
        <f t="shared" si="7"/>
        <v>4924.7733250000001</v>
      </c>
      <c r="BO26" s="461">
        <f t="shared" si="7"/>
        <v>4918.3788950000007</v>
      </c>
      <c r="BP26" s="461">
        <f t="shared" si="7"/>
        <v>4911.948089999999</v>
      </c>
      <c r="BQ26" s="461">
        <f t="shared" si="7"/>
        <v>0</v>
      </c>
      <c r="BR26" s="461">
        <f t="shared" si="7"/>
        <v>0</v>
      </c>
      <c r="BS26" s="461">
        <f t="shared" si="7"/>
        <v>0</v>
      </c>
      <c r="BT26" s="461">
        <f t="shared" si="7"/>
        <v>0</v>
      </c>
      <c r="BU26" s="461">
        <f t="shared" si="7"/>
        <v>0</v>
      </c>
      <c r="BV26" s="461">
        <f t="shared" si="7"/>
        <v>0</v>
      </c>
      <c r="BW26" s="461">
        <f t="shared" si="7"/>
        <v>0</v>
      </c>
      <c r="BX26" s="462">
        <f t="shared" si="7"/>
        <v>0</v>
      </c>
      <c r="BY26" s="462">
        <f t="shared" si="7"/>
        <v>0</v>
      </c>
      <c r="BZ26" s="462">
        <f t="shared" si="7"/>
        <v>0</v>
      </c>
      <c r="CA26" s="462">
        <f t="shared" si="7"/>
        <v>0</v>
      </c>
      <c r="CB26" s="462">
        <f t="shared" si="7"/>
        <v>0</v>
      </c>
      <c r="CC26" s="462">
        <f t="shared" si="7"/>
        <v>0</v>
      </c>
      <c r="CD26" s="462">
        <f t="shared" si="7"/>
        <v>0</v>
      </c>
      <c r="CE26" s="462">
        <f t="shared" si="7"/>
        <v>0</v>
      </c>
      <c r="CF26" s="430">
        <f t="shared" si="7"/>
        <v>0</v>
      </c>
    </row>
    <row r="27" spans="1:84">
      <c r="A27" s="584"/>
      <c r="B27" s="200" t="s">
        <v>710</v>
      </c>
      <c r="C27" s="583"/>
      <c r="D27" s="461">
        <v>0</v>
      </c>
      <c r="E27" s="461">
        <v>0</v>
      </c>
      <c r="F27" s="461">
        <v>0</v>
      </c>
      <c r="G27" s="461">
        <v>0</v>
      </c>
      <c r="H27" s="461">
        <v>0</v>
      </c>
      <c r="I27" s="461">
        <v>0</v>
      </c>
      <c r="J27" s="461">
        <v>0</v>
      </c>
      <c r="K27" s="461">
        <v>0</v>
      </c>
      <c r="L27" s="461">
        <v>0</v>
      </c>
      <c r="M27" s="461">
        <v>0</v>
      </c>
      <c r="N27" s="461">
        <v>0</v>
      </c>
      <c r="O27" s="461">
        <v>0</v>
      </c>
      <c r="P27" s="461">
        <v>0</v>
      </c>
      <c r="Q27" s="461">
        <v>0</v>
      </c>
      <c r="R27" s="461">
        <v>0</v>
      </c>
      <c r="S27" s="461">
        <v>0</v>
      </c>
      <c r="T27" s="461">
        <v>0</v>
      </c>
      <c r="U27" s="461">
        <v>0</v>
      </c>
      <c r="V27" s="461">
        <v>0</v>
      </c>
      <c r="W27" s="461">
        <v>0</v>
      </c>
      <c r="X27" s="461">
        <v>0</v>
      </c>
      <c r="Y27" s="461">
        <v>0</v>
      </c>
      <c r="Z27" s="461">
        <v>0</v>
      </c>
      <c r="AA27" s="461">
        <v>0</v>
      </c>
      <c r="AB27" s="461">
        <v>0</v>
      </c>
      <c r="AC27" s="461">
        <v>0</v>
      </c>
      <c r="AD27" s="461">
        <v>0</v>
      </c>
      <c r="AE27" s="461">
        <v>0</v>
      </c>
      <c r="AF27" s="461">
        <v>0</v>
      </c>
      <c r="AG27" s="461">
        <v>0</v>
      </c>
      <c r="AH27" s="461">
        <v>0</v>
      </c>
      <c r="AI27" s="461">
        <v>0</v>
      </c>
      <c r="AJ27" s="461">
        <v>0</v>
      </c>
      <c r="AK27" s="461">
        <v>0</v>
      </c>
      <c r="AL27" s="461">
        <v>0</v>
      </c>
      <c r="AM27" s="461">
        <v>0</v>
      </c>
      <c r="AN27" s="461">
        <v>0</v>
      </c>
      <c r="AO27" s="461">
        <v>0</v>
      </c>
      <c r="AP27" s="461">
        <v>0</v>
      </c>
      <c r="AQ27" s="461">
        <v>0</v>
      </c>
      <c r="AR27" s="461">
        <v>0</v>
      </c>
      <c r="AS27" s="461">
        <v>0</v>
      </c>
      <c r="AT27" s="461">
        <v>0</v>
      </c>
      <c r="AU27" s="461">
        <v>0</v>
      </c>
      <c r="AV27" s="461">
        <v>0</v>
      </c>
      <c r="AW27" s="461">
        <v>1697.3629265066443</v>
      </c>
      <c r="AX27" s="461">
        <v>1808.6742359999998</v>
      </c>
      <c r="AY27" s="461">
        <v>1902.2181960000007</v>
      </c>
      <c r="AZ27" s="461">
        <v>1977.2827580000003</v>
      </c>
      <c r="BA27" s="461">
        <v>2013.6534619999995</v>
      </c>
      <c r="BB27" s="461">
        <v>2046.3778799999998</v>
      </c>
      <c r="BC27" s="461">
        <v>2096.1272547930917</v>
      </c>
      <c r="BD27" s="461">
        <v>2145.6562128556334</v>
      </c>
      <c r="BE27" s="461">
        <v>2246.2732761801276</v>
      </c>
      <c r="BF27" s="461">
        <v>2381.3558843749797</v>
      </c>
      <c r="BG27" s="461">
        <v>2743.7872092600001</v>
      </c>
      <c r="BH27" s="461">
        <v>3038.9946899183474</v>
      </c>
      <c r="BI27" s="461">
        <v>3229.8402160000005</v>
      </c>
      <c r="BJ27" s="461">
        <v>3384.656673</v>
      </c>
      <c r="BK27" s="461">
        <v>3471.3048880000001</v>
      </c>
      <c r="BL27" s="461">
        <v>3671.6925609999998</v>
      </c>
      <c r="BM27" s="461">
        <v>4094.947136911996</v>
      </c>
      <c r="BN27" s="461">
        <v>4299.4764100000002</v>
      </c>
      <c r="BO27" s="461">
        <v>4288.8172760000007</v>
      </c>
      <c r="BP27" s="461">
        <v>4281.2685299999994</v>
      </c>
      <c r="BQ27" s="461">
        <v>0</v>
      </c>
      <c r="BR27" s="461">
        <v>0</v>
      </c>
      <c r="BS27" s="461">
        <v>0</v>
      </c>
      <c r="BT27" s="461">
        <v>0</v>
      </c>
      <c r="BU27" s="461">
        <v>0</v>
      </c>
      <c r="BV27" s="461">
        <v>0</v>
      </c>
      <c r="BW27" s="461">
        <v>0</v>
      </c>
      <c r="BX27" s="462">
        <v>0</v>
      </c>
      <c r="BY27" s="462">
        <v>0</v>
      </c>
      <c r="BZ27" s="462">
        <v>0</v>
      </c>
      <c r="CA27" s="462">
        <v>0</v>
      </c>
      <c r="CB27" s="462">
        <v>0</v>
      </c>
      <c r="CC27" s="462">
        <v>0</v>
      </c>
      <c r="CD27" s="462">
        <v>0</v>
      </c>
      <c r="CE27" s="462">
        <v>0</v>
      </c>
      <c r="CF27" s="430">
        <v>0</v>
      </c>
    </row>
    <row r="28" spans="1:84">
      <c r="A28" s="584"/>
      <c r="B28" s="200" t="s">
        <v>711</v>
      </c>
      <c r="C28" s="583"/>
      <c r="D28" s="461">
        <v>0</v>
      </c>
      <c r="E28" s="461">
        <v>0</v>
      </c>
      <c r="F28" s="461">
        <v>0</v>
      </c>
      <c r="G28" s="461">
        <v>0</v>
      </c>
      <c r="H28" s="461">
        <v>0</v>
      </c>
      <c r="I28" s="461">
        <v>0</v>
      </c>
      <c r="J28" s="461">
        <v>0</v>
      </c>
      <c r="K28" s="461">
        <v>0</v>
      </c>
      <c r="L28" s="461">
        <v>0</v>
      </c>
      <c r="M28" s="461">
        <v>0</v>
      </c>
      <c r="N28" s="461">
        <v>0</v>
      </c>
      <c r="O28" s="461">
        <v>0</v>
      </c>
      <c r="P28" s="461">
        <v>0</v>
      </c>
      <c r="Q28" s="461">
        <v>0</v>
      </c>
      <c r="R28" s="461">
        <v>0</v>
      </c>
      <c r="S28" s="461">
        <v>0</v>
      </c>
      <c r="T28" s="461">
        <v>0</v>
      </c>
      <c r="U28" s="461">
        <v>0</v>
      </c>
      <c r="V28" s="461">
        <v>0</v>
      </c>
      <c r="W28" s="461">
        <v>0</v>
      </c>
      <c r="X28" s="461">
        <v>0</v>
      </c>
      <c r="Y28" s="461">
        <v>0</v>
      </c>
      <c r="Z28" s="461">
        <v>0</v>
      </c>
      <c r="AA28" s="461">
        <v>0</v>
      </c>
      <c r="AB28" s="461">
        <v>0</v>
      </c>
      <c r="AC28" s="461">
        <v>0</v>
      </c>
      <c r="AD28" s="461">
        <v>0</v>
      </c>
      <c r="AE28" s="461">
        <v>0</v>
      </c>
      <c r="AF28" s="461">
        <v>0</v>
      </c>
      <c r="AG28" s="461">
        <v>0</v>
      </c>
      <c r="AH28" s="461">
        <v>0</v>
      </c>
      <c r="AI28" s="461">
        <v>0</v>
      </c>
      <c r="AJ28" s="461">
        <v>0</v>
      </c>
      <c r="AK28" s="461">
        <v>0</v>
      </c>
      <c r="AL28" s="461">
        <v>0</v>
      </c>
      <c r="AM28" s="461">
        <v>0</v>
      </c>
      <c r="AN28" s="461">
        <v>0</v>
      </c>
      <c r="AO28" s="461">
        <v>0</v>
      </c>
      <c r="AP28" s="461">
        <v>0</v>
      </c>
      <c r="AQ28" s="461">
        <v>0</v>
      </c>
      <c r="AR28" s="461">
        <v>0</v>
      </c>
      <c r="AS28" s="461">
        <v>0</v>
      </c>
      <c r="AT28" s="461">
        <v>0</v>
      </c>
      <c r="AU28" s="461">
        <v>0</v>
      </c>
      <c r="AV28" s="461">
        <v>0</v>
      </c>
      <c r="AW28" s="461">
        <v>57.568125284286531</v>
      </c>
      <c r="AX28" s="461">
        <v>64.45333500000001</v>
      </c>
      <c r="AY28" s="461">
        <v>73.004104999999981</v>
      </c>
      <c r="AZ28" s="461">
        <v>87.356730000000013</v>
      </c>
      <c r="BA28" s="461">
        <v>94.058710999999988</v>
      </c>
      <c r="BB28" s="461">
        <v>103.31371100000001</v>
      </c>
      <c r="BC28" s="461">
        <v>108.169843</v>
      </c>
      <c r="BD28" s="461">
        <v>118.92382939562549</v>
      </c>
      <c r="BE28" s="461">
        <v>123.72467599999997</v>
      </c>
      <c r="BF28" s="461">
        <v>130.99570600000001</v>
      </c>
      <c r="BG28" s="461">
        <v>145.12074899999999</v>
      </c>
      <c r="BH28" s="461">
        <v>160.45740000000004</v>
      </c>
      <c r="BI28" s="461">
        <v>176.47248999999999</v>
      </c>
      <c r="BJ28" s="461">
        <v>183.76244300000005</v>
      </c>
      <c r="BK28" s="461">
        <v>188.90478099999996</v>
      </c>
      <c r="BL28" s="461">
        <v>199.600787</v>
      </c>
      <c r="BM28" s="461">
        <v>223.05064708800333</v>
      </c>
      <c r="BN28" s="461">
        <v>237.858463</v>
      </c>
      <c r="BO28" s="461">
        <v>246.06113200000004</v>
      </c>
      <c r="BP28" s="461">
        <v>251.21643899999995</v>
      </c>
      <c r="BQ28" s="461">
        <v>0</v>
      </c>
      <c r="BR28" s="461">
        <v>0</v>
      </c>
      <c r="BS28" s="461">
        <v>0</v>
      </c>
      <c r="BT28" s="461">
        <v>0</v>
      </c>
      <c r="BU28" s="461">
        <v>0</v>
      </c>
      <c r="BV28" s="461">
        <v>0</v>
      </c>
      <c r="BW28" s="461">
        <v>0</v>
      </c>
      <c r="BX28" s="462">
        <v>0</v>
      </c>
      <c r="BY28" s="462">
        <v>0</v>
      </c>
      <c r="BZ28" s="462">
        <v>0</v>
      </c>
      <c r="CA28" s="462">
        <v>0</v>
      </c>
      <c r="CB28" s="462">
        <v>0</v>
      </c>
      <c r="CC28" s="462">
        <v>0</v>
      </c>
      <c r="CD28" s="462">
        <v>0</v>
      </c>
      <c r="CE28" s="462">
        <v>0</v>
      </c>
      <c r="CF28" s="430">
        <v>0</v>
      </c>
    </row>
    <row r="29" spans="1:84">
      <c r="A29" s="584"/>
      <c r="B29" s="200" t="s">
        <v>712</v>
      </c>
      <c r="C29" s="583"/>
      <c r="D29" s="461">
        <v>0</v>
      </c>
      <c r="E29" s="461">
        <v>0</v>
      </c>
      <c r="F29" s="461">
        <v>0</v>
      </c>
      <c r="G29" s="461">
        <v>0</v>
      </c>
      <c r="H29" s="461">
        <v>0</v>
      </c>
      <c r="I29" s="461">
        <v>0</v>
      </c>
      <c r="J29" s="461">
        <v>0</v>
      </c>
      <c r="K29" s="461">
        <v>0</v>
      </c>
      <c r="L29" s="461">
        <v>0</v>
      </c>
      <c r="M29" s="461">
        <v>0</v>
      </c>
      <c r="N29" s="461">
        <v>0</v>
      </c>
      <c r="O29" s="461">
        <v>0</v>
      </c>
      <c r="P29" s="461">
        <v>0</v>
      </c>
      <c r="Q29" s="461">
        <v>0</v>
      </c>
      <c r="R29" s="461">
        <v>0</v>
      </c>
      <c r="S29" s="461">
        <v>0</v>
      </c>
      <c r="T29" s="461">
        <v>0</v>
      </c>
      <c r="U29" s="461">
        <v>0</v>
      </c>
      <c r="V29" s="461">
        <v>0</v>
      </c>
      <c r="W29" s="461">
        <v>0</v>
      </c>
      <c r="X29" s="461">
        <v>0</v>
      </c>
      <c r="Y29" s="461">
        <v>0</v>
      </c>
      <c r="Z29" s="461">
        <v>0</v>
      </c>
      <c r="AA29" s="461">
        <v>0</v>
      </c>
      <c r="AB29" s="461">
        <v>0</v>
      </c>
      <c r="AC29" s="461">
        <v>0</v>
      </c>
      <c r="AD29" s="461">
        <v>0</v>
      </c>
      <c r="AE29" s="461">
        <v>0</v>
      </c>
      <c r="AF29" s="461">
        <v>0</v>
      </c>
      <c r="AG29" s="461">
        <v>0</v>
      </c>
      <c r="AH29" s="461">
        <v>0</v>
      </c>
      <c r="AI29" s="461">
        <v>0</v>
      </c>
      <c r="AJ29" s="461">
        <v>0</v>
      </c>
      <c r="AK29" s="461">
        <v>0</v>
      </c>
      <c r="AL29" s="461">
        <v>0</v>
      </c>
      <c r="AM29" s="461">
        <v>0</v>
      </c>
      <c r="AN29" s="461">
        <v>0</v>
      </c>
      <c r="AO29" s="461">
        <v>0</v>
      </c>
      <c r="AP29" s="461">
        <v>0</v>
      </c>
      <c r="AQ29" s="461">
        <v>0</v>
      </c>
      <c r="AR29" s="461">
        <v>0</v>
      </c>
      <c r="AS29" s="461">
        <v>0</v>
      </c>
      <c r="AT29" s="461">
        <v>0</v>
      </c>
      <c r="AU29" s="461">
        <v>0</v>
      </c>
      <c r="AV29" s="461">
        <v>0</v>
      </c>
      <c r="AW29" s="461">
        <v>184.96894820906931</v>
      </c>
      <c r="AX29" s="461">
        <v>204.08372300000002</v>
      </c>
      <c r="AY29" s="461">
        <v>213.44863099999995</v>
      </c>
      <c r="AZ29" s="461">
        <v>245.97230400000004</v>
      </c>
      <c r="BA29" s="461">
        <v>286.966452</v>
      </c>
      <c r="BB29" s="461">
        <v>302.71302400000002</v>
      </c>
      <c r="BC29" s="461">
        <v>306.59022800000014</v>
      </c>
      <c r="BD29" s="461">
        <v>309.93843676690722</v>
      </c>
      <c r="BE29" s="461">
        <v>315.82490200000007</v>
      </c>
      <c r="BF29" s="461">
        <v>321.58770799999996</v>
      </c>
      <c r="BG29" s="461">
        <v>337.22303699999998</v>
      </c>
      <c r="BH29" s="461">
        <v>357.53287299999994</v>
      </c>
      <c r="BI29" s="461">
        <v>367.77686899999998</v>
      </c>
      <c r="BJ29" s="461">
        <v>372.60758899999996</v>
      </c>
      <c r="BK29" s="461">
        <v>366.47790999999995</v>
      </c>
      <c r="BL29" s="461">
        <v>363.15031399999992</v>
      </c>
      <c r="BM29" s="461">
        <v>379.68044099999997</v>
      </c>
      <c r="BN29" s="461">
        <v>387.43845199999998</v>
      </c>
      <c r="BO29" s="461">
        <v>383.50048700000008</v>
      </c>
      <c r="BP29" s="461">
        <v>379.46312099999994</v>
      </c>
      <c r="BQ29" s="461">
        <v>0</v>
      </c>
      <c r="BR29" s="461">
        <v>0</v>
      </c>
      <c r="BS29" s="461">
        <v>0</v>
      </c>
      <c r="BT29" s="461">
        <v>0</v>
      </c>
      <c r="BU29" s="461">
        <v>0</v>
      </c>
      <c r="BV29" s="461">
        <v>0</v>
      </c>
      <c r="BW29" s="461">
        <v>0</v>
      </c>
      <c r="BX29" s="462">
        <v>0</v>
      </c>
      <c r="BY29" s="462">
        <v>0</v>
      </c>
      <c r="BZ29" s="462">
        <v>0</v>
      </c>
      <c r="CA29" s="462">
        <v>0</v>
      </c>
      <c r="CB29" s="462">
        <v>0</v>
      </c>
      <c r="CC29" s="462">
        <v>0</v>
      </c>
      <c r="CD29" s="462">
        <v>0</v>
      </c>
      <c r="CE29" s="462">
        <v>0</v>
      </c>
      <c r="CF29" s="430">
        <v>0</v>
      </c>
    </row>
    <row r="30" spans="1:84" ht="26.25" customHeight="1">
      <c r="A30" s="584"/>
      <c r="B30" s="63" t="s">
        <v>713</v>
      </c>
      <c r="C30" s="583"/>
      <c r="D30" s="461">
        <v>0</v>
      </c>
      <c r="E30" s="461">
        <v>0</v>
      </c>
      <c r="F30" s="461">
        <v>0</v>
      </c>
      <c r="G30" s="461">
        <v>0</v>
      </c>
      <c r="H30" s="461">
        <v>0</v>
      </c>
      <c r="I30" s="461">
        <v>0</v>
      </c>
      <c r="J30" s="461">
        <v>0</v>
      </c>
      <c r="K30" s="461">
        <v>0</v>
      </c>
      <c r="L30" s="461">
        <v>0</v>
      </c>
      <c r="M30" s="461">
        <v>0</v>
      </c>
      <c r="N30" s="461">
        <v>0</v>
      </c>
      <c r="O30" s="461">
        <v>0</v>
      </c>
      <c r="P30" s="461">
        <v>0</v>
      </c>
      <c r="Q30" s="461">
        <v>0</v>
      </c>
      <c r="R30" s="461">
        <v>0</v>
      </c>
      <c r="S30" s="461">
        <v>0</v>
      </c>
      <c r="T30" s="461">
        <v>0</v>
      </c>
      <c r="U30" s="461">
        <v>0</v>
      </c>
      <c r="V30" s="461">
        <v>0</v>
      </c>
      <c r="W30" s="461">
        <v>0</v>
      </c>
      <c r="X30" s="461">
        <v>0</v>
      </c>
      <c r="Y30" s="461">
        <v>0</v>
      </c>
      <c r="Z30" s="461">
        <v>0</v>
      </c>
      <c r="AA30" s="461">
        <v>0</v>
      </c>
      <c r="AB30" s="461">
        <v>0</v>
      </c>
      <c r="AC30" s="461">
        <v>0</v>
      </c>
      <c r="AD30" s="461">
        <v>0</v>
      </c>
      <c r="AE30" s="461">
        <v>0</v>
      </c>
      <c r="AF30" s="461">
        <v>0</v>
      </c>
      <c r="AG30" s="461">
        <v>0</v>
      </c>
      <c r="AH30" s="461">
        <v>0</v>
      </c>
      <c r="AI30" s="461">
        <v>0</v>
      </c>
      <c r="AJ30" s="461">
        <v>0</v>
      </c>
      <c r="AK30" s="461">
        <v>0</v>
      </c>
      <c r="AL30" s="461">
        <v>0</v>
      </c>
      <c r="AM30" s="461">
        <v>0</v>
      </c>
      <c r="AN30" s="461">
        <v>0</v>
      </c>
      <c r="AO30" s="461">
        <v>0</v>
      </c>
      <c r="AP30" s="461">
        <v>0</v>
      </c>
      <c r="AQ30" s="461">
        <v>0</v>
      </c>
      <c r="AR30" s="461">
        <v>0</v>
      </c>
      <c r="AS30" s="461">
        <v>206</v>
      </c>
      <c r="AT30" s="461">
        <v>2122.81</v>
      </c>
      <c r="AU30" s="461">
        <v>1404.1669999999999</v>
      </c>
      <c r="AV30" s="461">
        <v>1692.576</v>
      </c>
      <c r="AW30" s="461">
        <v>0</v>
      </c>
      <c r="AX30" s="461">
        <v>0</v>
      </c>
      <c r="AY30" s="461">
        <v>0</v>
      </c>
      <c r="AZ30" s="461">
        <v>0</v>
      </c>
      <c r="BA30" s="461">
        <v>0</v>
      </c>
      <c r="BB30" s="461">
        <v>0</v>
      </c>
      <c r="BC30" s="461">
        <v>0</v>
      </c>
      <c r="BD30" s="461">
        <v>0</v>
      </c>
      <c r="BE30" s="461">
        <v>0</v>
      </c>
      <c r="BF30" s="461">
        <v>0</v>
      </c>
      <c r="BG30" s="461">
        <v>0</v>
      </c>
      <c r="BH30" s="461">
        <v>0</v>
      </c>
      <c r="BI30" s="461">
        <v>0</v>
      </c>
      <c r="BJ30" s="461">
        <v>0</v>
      </c>
      <c r="BK30" s="461">
        <v>0</v>
      </c>
      <c r="BL30" s="461">
        <v>0</v>
      </c>
      <c r="BM30" s="461">
        <v>0</v>
      </c>
      <c r="BN30" s="461">
        <v>0</v>
      </c>
      <c r="BO30" s="461">
        <v>0</v>
      </c>
      <c r="BP30" s="461">
        <v>0</v>
      </c>
      <c r="BQ30" s="461">
        <v>0</v>
      </c>
      <c r="BR30" s="461">
        <v>0</v>
      </c>
      <c r="BS30" s="461">
        <v>0</v>
      </c>
      <c r="BT30" s="461">
        <v>0</v>
      </c>
      <c r="BU30" s="461">
        <v>0</v>
      </c>
      <c r="BV30" s="461">
        <v>0</v>
      </c>
      <c r="BW30" s="461">
        <v>0</v>
      </c>
      <c r="BX30" s="462">
        <v>0</v>
      </c>
      <c r="BY30" s="462">
        <v>0</v>
      </c>
      <c r="BZ30" s="462">
        <v>0</v>
      </c>
      <c r="CA30" s="462">
        <v>0</v>
      </c>
      <c r="CB30" s="462">
        <v>0</v>
      </c>
      <c r="CC30" s="462">
        <v>0</v>
      </c>
      <c r="CD30" s="462">
        <v>0</v>
      </c>
      <c r="CE30" s="462">
        <v>0</v>
      </c>
      <c r="CF30" s="430">
        <v>0</v>
      </c>
    </row>
    <row r="31" spans="1:84">
      <c r="A31" s="584"/>
      <c r="B31" s="200" t="s">
        <v>710</v>
      </c>
      <c r="C31" s="583"/>
      <c r="D31" s="461">
        <v>0</v>
      </c>
      <c r="E31" s="461">
        <v>0</v>
      </c>
      <c r="F31" s="461">
        <v>0</v>
      </c>
      <c r="G31" s="461">
        <v>0</v>
      </c>
      <c r="H31" s="461">
        <v>0</v>
      </c>
      <c r="I31" s="461">
        <v>0</v>
      </c>
      <c r="J31" s="461">
        <v>0</v>
      </c>
      <c r="K31" s="461">
        <v>0</v>
      </c>
      <c r="L31" s="461">
        <v>0</v>
      </c>
      <c r="M31" s="461">
        <v>0</v>
      </c>
      <c r="N31" s="461">
        <v>0</v>
      </c>
      <c r="O31" s="461">
        <v>0</v>
      </c>
      <c r="P31" s="461">
        <v>0</v>
      </c>
      <c r="Q31" s="461">
        <v>0</v>
      </c>
      <c r="R31" s="461">
        <v>0</v>
      </c>
      <c r="S31" s="461">
        <v>0</v>
      </c>
      <c r="T31" s="461">
        <v>0</v>
      </c>
      <c r="U31" s="461">
        <v>0</v>
      </c>
      <c r="V31" s="461">
        <v>0</v>
      </c>
      <c r="W31" s="461">
        <v>0</v>
      </c>
      <c r="X31" s="461">
        <v>0</v>
      </c>
      <c r="Y31" s="461">
        <v>0</v>
      </c>
      <c r="Z31" s="461">
        <v>0</v>
      </c>
      <c r="AA31" s="461">
        <v>0</v>
      </c>
      <c r="AB31" s="461">
        <v>0</v>
      </c>
      <c r="AC31" s="461">
        <v>0</v>
      </c>
      <c r="AD31" s="461">
        <v>0</v>
      </c>
      <c r="AE31" s="461">
        <v>0</v>
      </c>
      <c r="AF31" s="461">
        <v>0</v>
      </c>
      <c r="AG31" s="461">
        <v>0</v>
      </c>
      <c r="AH31" s="461">
        <v>0</v>
      </c>
      <c r="AI31" s="461">
        <v>0</v>
      </c>
      <c r="AJ31" s="461">
        <v>0</v>
      </c>
      <c r="AK31" s="461">
        <v>0</v>
      </c>
      <c r="AL31" s="461">
        <v>0</v>
      </c>
      <c r="AM31" s="461">
        <v>0</v>
      </c>
      <c r="AN31" s="461">
        <v>0</v>
      </c>
      <c r="AO31" s="461">
        <v>0</v>
      </c>
      <c r="AP31" s="461">
        <v>0</v>
      </c>
      <c r="AQ31" s="461">
        <v>0</v>
      </c>
      <c r="AR31" s="461">
        <v>0</v>
      </c>
      <c r="AS31" s="461">
        <v>0</v>
      </c>
      <c r="AT31" s="461">
        <v>0</v>
      </c>
      <c r="AU31" s="461">
        <v>1244.3508119934597</v>
      </c>
      <c r="AV31" s="461">
        <v>1475.3810084883232</v>
      </c>
      <c r="AW31" s="461">
        <v>0</v>
      </c>
      <c r="AX31" s="461">
        <v>0</v>
      </c>
      <c r="AY31" s="461">
        <v>0</v>
      </c>
      <c r="AZ31" s="461">
        <v>0</v>
      </c>
      <c r="BA31" s="461">
        <v>0</v>
      </c>
      <c r="BB31" s="461">
        <v>0</v>
      </c>
      <c r="BC31" s="461">
        <v>0</v>
      </c>
      <c r="BD31" s="461">
        <v>0</v>
      </c>
      <c r="BE31" s="461">
        <v>0</v>
      </c>
      <c r="BF31" s="461">
        <v>0</v>
      </c>
      <c r="BG31" s="461">
        <v>0</v>
      </c>
      <c r="BH31" s="461">
        <v>0</v>
      </c>
      <c r="BI31" s="461">
        <v>0</v>
      </c>
      <c r="BJ31" s="461">
        <v>0</v>
      </c>
      <c r="BK31" s="461">
        <v>0</v>
      </c>
      <c r="BL31" s="461">
        <v>0</v>
      </c>
      <c r="BM31" s="461">
        <v>0</v>
      </c>
      <c r="BN31" s="461">
        <v>0</v>
      </c>
      <c r="BO31" s="461">
        <v>0</v>
      </c>
      <c r="BP31" s="461">
        <v>0</v>
      </c>
      <c r="BQ31" s="461">
        <v>0</v>
      </c>
      <c r="BR31" s="461">
        <v>0</v>
      </c>
      <c r="BS31" s="461">
        <v>0</v>
      </c>
      <c r="BT31" s="461">
        <v>0</v>
      </c>
      <c r="BU31" s="461">
        <v>0</v>
      </c>
      <c r="BV31" s="461">
        <v>0</v>
      </c>
      <c r="BW31" s="461">
        <v>0</v>
      </c>
      <c r="BX31" s="462">
        <v>0</v>
      </c>
      <c r="BY31" s="462">
        <v>0</v>
      </c>
      <c r="BZ31" s="462">
        <v>0</v>
      </c>
      <c r="CA31" s="462">
        <v>0</v>
      </c>
      <c r="CB31" s="462">
        <v>0</v>
      </c>
      <c r="CC31" s="462">
        <v>0</v>
      </c>
      <c r="CD31" s="462">
        <v>0</v>
      </c>
      <c r="CE31" s="462">
        <v>0</v>
      </c>
      <c r="CF31" s="430">
        <v>0</v>
      </c>
    </row>
    <row r="32" spans="1:84">
      <c r="A32" s="584"/>
      <c r="B32" s="200" t="s">
        <v>711</v>
      </c>
      <c r="C32" s="583"/>
      <c r="D32" s="461">
        <v>0</v>
      </c>
      <c r="E32" s="461">
        <v>0</v>
      </c>
      <c r="F32" s="461">
        <v>0</v>
      </c>
      <c r="G32" s="461">
        <v>0</v>
      </c>
      <c r="H32" s="461">
        <v>0</v>
      </c>
      <c r="I32" s="461">
        <v>0</v>
      </c>
      <c r="J32" s="461">
        <v>0</v>
      </c>
      <c r="K32" s="461">
        <v>0</v>
      </c>
      <c r="L32" s="461">
        <v>0</v>
      </c>
      <c r="M32" s="461">
        <v>0</v>
      </c>
      <c r="N32" s="461">
        <v>0</v>
      </c>
      <c r="O32" s="461">
        <v>0</v>
      </c>
      <c r="P32" s="461">
        <v>0</v>
      </c>
      <c r="Q32" s="461">
        <v>0</v>
      </c>
      <c r="R32" s="461">
        <v>0</v>
      </c>
      <c r="S32" s="461">
        <v>0</v>
      </c>
      <c r="T32" s="461">
        <v>0</v>
      </c>
      <c r="U32" s="461">
        <v>0</v>
      </c>
      <c r="V32" s="461">
        <v>0</v>
      </c>
      <c r="W32" s="461">
        <v>0</v>
      </c>
      <c r="X32" s="461">
        <v>0</v>
      </c>
      <c r="Y32" s="461">
        <v>0</v>
      </c>
      <c r="Z32" s="461">
        <v>0</v>
      </c>
      <c r="AA32" s="461">
        <v>0</v>
      </c>
      <c r="AB32" s="461">
        <v>0</v>
      </c>
      <c r="AC32" s="461">
        <v>0</v>
      </c>
      <c r="AD32" s="461">
        <v>0</v>
      </c>
      <c r="AE32" s="461">
        <v>0</v>
      </c>
      <c r="AF32" s="461">
        <v>0</v>
      </c>
      <c r="AG32" s="461">
        <v>0</v>
      </c>
      <c r="AH32" s="461">
        <v>0</v>
      </c>
      <c r="AI32" s="461">
        <v>0</v>
      </c>
      <c r="AJ32" s="461">
        <v>0</v>
      </c>
      <c r="AK32" s="461">
        <v>0</v>
      </c>
      <c r="AL32" s="461">
        <v>0</v>
      </c>
      <c r="AM32" s="461">
        <v>0</v>
      </c>
      <c r="AN32" s="461">
        <v>0</v>
      </c>
      <c r="AO32" s="461">
        <v>0</v>
      </c>
      <c r="AP32" s="461">
        <v>0</v>
      </c>
      <c r="AQ32" s="461">
        <v>0</v>
      </c>
      <c r="AR32" s="461">
        <v>0</v>
      </c>
      <c r="AS32" s="461">
        <v>0</v>
      </c>
      <c r="AT32" s="461">
        <v>0</v>
      </c>
      <c r="AU32" s="461">
        <v>29.407042073381728</v>
      </c>
      <c r="AV32" s="461">
        <v>45.400550983141173</v>
      </c>
      <c r="AW32" s="461">
        <v>0</v>
      </c>
      <c r="AX32" s="461">
        <v>0</v>
      </c>
      <c r="AY32" s="461">
        <v>0</v>
      </c>
      <c r="AZ32" s="461">
        <v>0</v>
      </c>
      <c r="BA32" s="461">
        <v>0</v>
      </c>
      <c r="BB32" s="461">
        <v>0</v>
      </c>
      <c r="BC32" s="461">
        <v>0</v>
      </c>
      <c r="BD32" s="461">
        <v>0</v>
      </c>
      <c r="BE32" s="461">
        <v>0</v>
      </c>
      <c r="BF32" s="461">
        <v>0</v>
      </c>
      <c r="BG32" s="461">
        <v>0</v>
      </c>
      <c r="BH32" s="461">
        <v>0</v>
      </c>
      <c r="BI32" s="461">
        <v>0</v>
      </c>
      <c r="BJ32" s="461">
        <v>0</v>
      </c>
      <c r="BK32" s="461">
        <v>0</v>
      </c>
      <c r="BL32" s="461">
        <v>0</v>
      </c>
      <c r="BM32" s="461">
        <v>0</v>
      </c>
      <c r="BN32" s="461">
        <v>0</v>
      </c>
      <c r="BO32" s="461">
        <v>0</v>
      </c>
      <c r="BP32" s="461">
        <v>0</v>
      </c>
      <c r="BQ32" s="461">
        <v>0</v>
      </c>
      <c r="BR32" s="461">
        <v>0</v>
      </c>
      <c r="BS32" s="461">
        <v>0</v>
      </c>
      <c r="BT32" s="461">
        <v>0</v>
      </c>
      <c r="BU32" s="461">
        <v>0</v>
      </c>
      <c r="BV32" s="461">
        <v>0</v>
      </c>
      <c r="BW32" s="461">
        <v>0</v>
      </c>
      <c r="BX32" s="462">
        <v>0</v>
      </c>
      <c r="BY32" s="462">
        <v>0</v>
      </c>
      <c r="BZ32" s="462">
        <v>0</v>
      </c>
      <c r="CA32" s="462">
        <v>0</v>
      </c>
      <c r="CB32" s="462">
        <v>0</v>
      </c>
      <c r="CC32" s="462">
        <v>0</v>
      </c>
      <c r="CD32" s="462">
        <v>0</v>
      </c>
      <c r="CE32" s="462">
        <v>0</v>
      </c>
      <c r="CF32" s="430">
        <v>0</v>
      </c>
    </row>
    <row r="33" spans="1:84">
      <c r="A33" s="584"/>
      <c r="B33" s="200" t="s">
        <v>712</v>
      </c>
      <c r="C33" s="583"/>
      <c r="D33" s="461">
        <v>0</v>
      </c>
      <c r="E33" s="461">
        <v>0</v>
      </c>
      <c r="F33" s="461">
        <v>0</v>
      </c>
      <c r="G33" s="461">
        <v>0</v>
      </c>
      <c r="H33" s="461">
        <v>0</v>
      </c>
      <c r="I33" s="461">
        <v>0</v>
      </c>
      <c r="J33" s="461">
        <v>0</v>
      </c>
      <c r="K33" s="461">
        <v>0</v>
      </c>
      <c r="L33" s="461">
        <v>0</v>
      </c>
      <c r="M33" s="461">
        <v>0</v>
      </c>
      <c r="N33" s="461">
        <v>0</v>
      </c>
      <c r="O33" s="461">
        <v>0</v>
      </c>
      <c r="P33" s="461">
        <v>0</v>
      </c>
      <c r="Q33" s="461">
        <v>0</v>
      </c>
      <c r="R33" s="461">
        <v>0</v>
      </c>
      <c r="S33" s="461">
        <v>0</v>
      </c>
      <c r="T33" s="461">
        <v>0</v>
      </c>
      <c r="U33" s="461">
        <v>0</v>
      </c>
      <c r="V33" s="461">
        <v>0</v>
      </c>
      <c r="W33" s="461">
        <v>0</v>
      </c>
      <c r="X33" s="461">
        <v>0</v>
      </c>
      <c r="Y33" s="461">
        <v>0</v>
      </c>
      <c r="Z33" s="461">
        <v>0</v>
      </c>
      <c r="AA33" s="461">
        <v>0</v>
      </c>
      <c r="AB33" s="461">
        <v>0</v>
      </c>
      <c r="AC33" s="461">
        <v>0</v>
      </c>
      <c r="AD33" s="461">
        <v>0</v>
      </c>
      <c r="AE33" s="461">
        <v>0</v>
      </c>
      <c r="AF33" s="461">
        <v>0</v>
      </c>
      <c r="AG33" s="461">
        <v>0</v>
      </c>
      <c r="AH33" s="461">
        <v>0</v>
      </c>
      <c r="AI33" s="461">
        <v>0</v>
      </c>
      <c r="AJ33" s="461">
        <v>0</v>
      </c>
      <c r="AK33" s="461">
        <v>0</v>
      </c>
      <c r="AL33" s="461">
        <v>0</v>
      </c>
      <c r="AM33" s="461">
        <v>0</v>
      </c>
      <c r="AN33" s="461">
        <v>0</v>
      </c>
      <c r="AO33" s="461">
        <v>0</v>
      </c>
      <c r="AP33" s="461">
        <v>0</v>
      </c>
      <c r="AQ33" s="461">
        <v>0</v>
      </c>
      <c r="AR33" s="461">
        <v>0</v>
      </c>
      <c r="AS33" s="461">
        <v>0</v>
      </c>
      <c r="AT33" s="461">
        <v>0</v>
      </c>
      <c r="AU33" s="461">
        <v>130.40914593315847</v>
      </c>
      <c r="AV33" s="461">
        <v>171.79444052853557</v>
      </c>
      <c r="AW33" s="461">
        <v>0</v>
      </c>
      <c r="AX33" s="461">
        <v>0</v>
      </c>
      <c r="AY33" s="461">
        <v>0</v>
      </c>
      <c r="AZ33" s="461">
        <v>0</v>
      </c>
      <c r="BA33" s="461">
        <v>0</v>
      </c>
      <c r="BB33" s="461">
        <v>0</v>
      </c>
      <c r="BC33" s="461">
        <v>0</v>
      </c>
      <c r="BD33" s="461">
        <v>0</v>
      </c>
      <c r="BE33" s="461">
        <v>0</v>
      </c>
      <c r="BF33" s="461">
        <v>0</v>
      </c>
      <c r="BG33" s="461">
        <v>0</v>
      </c>
      <c r="BH33" s="461">
        <v>0</v>
      </c>
      <c r="BI33" s="461">
        <v>0</v>
      </c>
      <c r="BJ33" s="461">
        <v>0</v>
      </c>
      <c r="BK33" s="461">
        <v>0</v>
      </c>
      <c r="BL33" s="461">
        <v>0</v>
      </c>
      <c r="BM33" s="461">
        <v>0</v>
      </c>
      <c r="BN33" s="461">
        <v>0</v>
      </c>
      <c r="BO33" s="461">
        <v>0</v>
      </c>
      <c r="BP33" s="461">
        <v>0</v>
      </c>
      <c r="BQ33" s="461">
        <v>0</v>
      </c>
      <c r="BR33" s="461">
        <v>0</v>
      </c>
      <c r="BS33" s="461">
        <v>0</v>
      </c>
      <c r="BT33" s="461">
        <v>0</v>
      </c>
      <c r="BU33" s="461">
        <v>0</v>
      </c>
      <c r="BV33" s="461">
        <v>0</v>
      </c>
      <c r="BW33" s="461">
        <v>0</v>
      </c>
      <c r="BX33" s="462">
        <v>0</v>
      </c>
      <c r="BY33" s="462">
        <v>0</v>
      </c>
      <c r="BZ33" s="462">
        <v>0</v>
      </c>
      <c r="CA33" s="462">
        <v>0</v>
      </c>
      <c r="CB33" s="462">
        <v>0</v>
      </c>
      <c r="CC33" s="462">
        <v>0</v>
      </c>
      <c r="CD33" s="462">
        <v>0</v>
      </c>
      <c r="CE33" s="462">
        <v>0</v>
      </c>
      <c r="CF33" s="430">
        <v>0</v>
      </c>
    </row>
    <row r="34" spans="1:84" ht="26.25" customHeight="1">
      <c r="A34" s="584"/>
      <c r="B34" s="63" t="s">
        <v>714</v>
      </c>
      <c r="C34" s="583"/>
      <c r="D34" s="461">
        <v>0</v>
      </c>
      <c r="E34" s="461">
        <v>0</v>
      </c>
      <c r="F34" s="461">
        <v>0</v>
      </c>
      <c r="G34" s="461">
        <v>0</v>
      </c>
      <c r="H34" s="461">
        <v>0</v>
      </c>
      <c r="I34" s="461">
        <v>0</v>
      </c>
      <c r="J34" s="461">
        <v>0</v>
      </c>
      <c r="K34" s="461">
        <v>0</v>
      </c>
      <c r="L34" s="461">
        <v>0</v>
      </c>
      <c r="M34" s="461">
        <v>0</v>
      </c>
      <c r="N34" s="461">
        <v>0</v>
      </c>
      <c r="O34" s="461">
        <v>0</v>
      </c>
      <c r="P34" s="461">
        <v>0</v>
      </c>
      <c r="Q34" s="461">
        <v>0</v>
      </c>
      <c r="R34" s="461">
        <v>0</v>
      </c>
      <c r="S34" s="461">
        <v>0</v>
      </c>
      <c r="T34" s="461">
        <v>0</v>
      </c>
      <c r="U34" s="461">
        <v>0</v>
      </c>
      <c r="V34" s="461">
        <v>0</v>
      </c>
      <c r="W34" s="461">
        <v>0</v>
      </c>
      <c r="X34" s="461">
        <v>0</v>
      </c>
      <c r="Y34" s="461">
        <v>0</v>
      </c>
      <c r="Z34" s="461">
        <v>18</v>
      </c>
      <c r="AA34" s="461">
        <v>21</v>
      </c>
      <c r="AB34" s="461">
        <v>27</v>
      </c>
      <c r="AC34" s="461">
        <v>33</v>
      </c>
      <c r="AD34" s="461">
        <v>99</v>
      </c>
      <c r="AE34" s="461">
        <v>137</v>
      </c>
      <c r="AF34" s="461">
        <v>148</v>
      </c>
      <c r="AG34" s="461">
        <v>369</v>
      </c>
      <c r="AH34" s="461">
        <v>386</v>
      </c>
      <c r="AI34" s="461">
        <v>445</v>
      </c>
      <c r="AJ34" s="461">
        <v>599</v>
      </c>
      <c r="AK34" s="461">
        <v>890.6</v>
      </c>
      <c r="AL34" s="461">
        <v>1083</v>
      </c>
      <c r="AM34" s="461">
        <v>1218</v>
      </c>
      <c r="AN34" s="461">
        <v>1354</v>
      </c>
      <c r="AO34" s="461">
        <v>1479</v>
      </c>
      <c r="AP34" s="461">
        <v>1635</v>
      </c>
      <c r="AQ34" s="461">
        <v>1701</v>
      </c>
      <c r="AR34" s="461">
        <v>1365.134</v>
      </c>
      <c r="AS34" s="461">
        <v>1493.6620000000003</v>
      </c>
      <c r="AT34" s="461">
        <v>0</v>
      </c>
      <c r="AU34" s="461">
        <v>0</v>
      </c>
      <c r="AV34" s="461">
        <v>0</v>
      </c>
      <c r="AW34" s="461">
        <v>0</v>
      </c>
      <c r="AX34" s="461">
        <v>0</v>
      </c>
      <c r="AY34" s="461">
        <v>0</v>
      </c>
      <c r="AZ34" s="461">
        <v>0</v>
      </c>
      <c r="BA34" s="461">
        <v>0</v>
      </c>
      <c r="BB34" s="461">
        <v>0</v>
      </c>
      <c r="BC34" s="461">
        <v>0</v>
      </c>
      <c r="BD34" s="461">
        <v>0</v>
      </c>
      <c r="BE34" s="461">
        <v>0</v>
      </c>
      <c r="BF34" s="461">
        <v>0</v>
      </c>
      <c r="BG34" s="461">
        <v>0</v>
      </c>
      <c r="BH34" s="461">
        <v>0</v>
      </c>
      <c r="BI34" s="461">
        <v>0</v>
      </c>
      <c r="BJ34" s="461">
        <v>0</v>
      </c>
      <c r="BK34" s="461">
        <v>0</v>
      </c>
      <c r="BL34" s="461">
        <v>0</v>
      </c>
      <c r="BM34" s="461">
        <v>0</v>
      </c>
      <c r="BN34" s="461">
        <v>0</v>
      </c>
      <c r="BO34" s="461">
        <v>0</v>
      </c>
      <c r="BP34" s="461">
        <v>0</v>
      </c>
      <c r="BQ34" s="461">
        <v>0</v>
      </c>
      <c r="BR34" s="461">
        <v>0</v>
      </c>
      <c r="BS34" s="461">
        <v>0</v>
      </c>
      <c r="BT34" s="461">
        <v>0</v>
      </c>
      <c r="BU34" s="461">
        <v>0</v>
      </c>
      <c r="BV34" s="461">
        <v>0</v>
      </c>
      <c r="BW34" s="461">
        <v>0</v>
      </c>
      <c r="BX34" s="462">
        <v>0</v>
      </c>
      <c r="BY34" s="462">
        <v>0</v>
      </c>
      <c r="BZ34" s="462">
        <v>0</v>
      </c>
      <c r="CA34" s="462">
        <v>0</v>
      </c>
      <c r="CB34" s="462">
        <v>0</v>
      </c>
      <c r="CC34" s="462">
        <v>0</v>
      </c>
      <c r="CD34" s="462">
        <v>0</v>
      </c>
      <c r="CE34" s="462">
        <v>0</v>
      </c>
      <c r="CF34" s="430">
        <v>0</v>
      </c>
    </row>
    <row r="35" spans="1:84" ht="26.25" customHeight="1">
      <c r="A35" s="43"/>
      <c r="B35" s="43" t="s">
        <v>715</v>
      </c>
      <c r="C35" s="583"/>
      <c r="D35" s="461"/>
      <c r="E35" s="461"/>
      <c r="F35" s="461"/>
      <c r="G35" s="461"/>
      <c r="H35" s="461"/>
      <c r="I35" s="461"/>
      <c r="J35" s="461"/>
      <c r="K35" s="461"/>
      <c r="L35" s="461"/>
      <c r="M35" s="461"/>
      <c r="N35" s="461"/>
      <c r="O35" s="461"/>
      <c r="P35" s="461"/>
      <c r="Q35" s="461"/>
      <c r="R35" s="461"/>
      <c r="S35" s="461"/>
      <c r="T35" s="461"/>
      <c r="U35" s="461"/>
      <c r="V35" s="461"/>
      <c r="W35" s="461"/>
      <c r="X35" s="461"/>
      <c r="Y35" s="461"/>
      <c r="Z35" s="461"/>
      <c r="AA35" s="461"/>
      <c r="AB35" s="461"/>
      <c r="AC35" s="461"/>
      <c r="AD35" s="461"/>
      <c r="AE35" s="461"/>
      <c r="AF35" s="461"/>
      <c r="AG35" s="461"/>
      <c r="AH35" s="461"/>
      <c r="AI35" s="461"/>
      <c r="AJ35" s="461"/>
      <c r="AK35" s="461"/>
      <c r="AL35" s="461"/>
      <c r="AM35" s="461"/>
      <c r="AN35" s="461"/>
      <c r="AO35" s="461"/>
      <c r="AP35" s="461"/>
      <c r="AQ35" s="461"/>
      <c r="AR35" s="461"/>
      <c r="AS35" s="461"/>
      <c r="AT35" s="580"/>
      <c r="AU35" s="461"/>
      <c r="AV35" s="461"/>
      <c r="AW35" s="461"/>
      <c r="AX35" s="461"/>
      <c r="AY35" s="461"/>
      <c r="AZ35" s="461"/>
      <c r="BA35" s="461"/>
      <c r="BB35" s="461"/>
      <c r="BC35" s="461"/>
      <c r="BD35" s="461"/>
      <c r="BE35" s="461"/>
      <c r="BF35" s="461"/>
      <c r="BG35" s="461"/>
      <c r="BH35" s="461"/>
      <c r="BI35" s="461"/>
      <c r="BJ35" s="461"/>
      <c r="BK35" s="461"/>
      <c r="BL35" s="461"/>
      <c r="BM35" s="461"/>
      <c r="BN35" s="461"/>
      <c r="BO35" s="461"/>
      <c r="BP35" s="461"/>
      <c r="BQ35" s="461"/>
      <c r="BR35" s="461"/>
      <c r="BS35" s="461"/>
      <c r="BT35" s="461"/>
      <c r="BU35" s="461"/>
      <c r="BV35" s="461"/>
      <c r="BW35" s="461"/>
      <c r="BX35" s="462"/>
      <c r="BY35" s="462"/>
      <c r="BZ35" s="462"/>
      <c r="CA35" s="462"/>
      <c r="CB35" s="462"/>
      <c r="CC35" s="462"/>
      <c r="CD35" s="462"/>
      <c r="CE35" s="462"/>
      <c r="CF35" s="430"/>
    </row>
    <row r="36" spans="1:84">
      <c r="A36" s="584"/>
      <c r="B36" s="63" t="s">
        <v>716</v>
      </c>
      <c r="C36" s="583"/>
      <c r="D36" s="461" t="s">
        <v>521</v>
      </c>
      <c r="E36" s="461" t="s">
        <v>521</v>
      </c>
      <c r="F36" s="461" t="s">
        <v>521</v>
      </c>
      <c r="G36" s="461" t="s">
        <v>521</v>
      </c>
      <c r="H36" s="461" t="s">
        <v>521</v>
      </c>
      <c r="I36" s="461" t="s">
        <v>521</v>
      </c>
      <c r="J36" s="461" t="s">
        <v>521</v>
      </c>
      <c r="K36" s="461" t="s">
        <v>521</v>
      </c>
      <c r="L36" s="461" t="s">
        <v>521</v>
      </c>
      <c r="M36" s="461" t="s">
        <v>521</v>
      </c>
      <c r="N36" s="461" t="s">
        <v>521</v>
      </c>
      <c r="O36" s="461" t="s">
        <v>521</v>
      </c>
      <c r="P36" s="461" t="s">
        <v>521</v>
      </c>
      <c r="Q36" s="461" t="s">
        <v>521</v>
      </c>
      <c r="R36" s="461" t="s">
        <v>521</v>
      </c>
      <c r="S36" s="461" t="s">
        <v>521</v>
      </c>
      <c r="T36" s="461" t="s">
        <v>521</v>
      </c>
      <c r="U36" s="461" t="s">
        <v>521</v>
      </c>
      <c r="V36" s="461" t="s">
        <v>521</v>
      </c>
      <c r="W36" s="461" t="s">
        <v>521</v>
      </c>
      <c r="X36" s="461" t="s">
        <v>521</v>
      </c>
      <c r="Y36" s="461" t="s">
        <v>521</v>
      </c>
      <c r="Z36" s="461" t="s">
        <v>521</v>
      </c>
      <c r="AA36" s="461" t="s">
        <v>521</v>
      </c>
      <c r="AB36" s="461" t="s">
        <v>521</v>
      </c>
      <c r="AC36" s="461" t="s">
        <v>521</v>
      </c>
      <c r="AD36" s="461" t="s">
        <v>521</v>
      </c>
      <c r="AE36" s="461" t="s">
        <v>521</v>
      </c>
      <c r="AF36" s="461" t="s">
        <v>521</v>
      </c>
      <c r="AG36" s="461" t="s">
        <v>521</v>
      </c>
      <c r="AH36" s="461" t="s">
        <v>521</v>
      </c>
      <c r="AI36" s="461" t="s">
        <v>521</v>
      </c>
      <c r="AJ36" s="461" t="s">
        <v>521</v>
      </c>
      <c r="AK36" s="461" t="s">
        <v>521</v>
      </c>
      <c r="AL36" s="461" t="s">
        <v>521</v>
      </c>
      <c r="AM36" s="461" t="s">
        <v>521</v>
      </c>
      <c r="AN36" s="461" t="s">
        <v>521</v>
      </c>
      <c r="AO36" s="461" t="s">
        <v>521</v>
      </c>
      <c r="AP36" s="461" t="s">
        <v>521</v>
      </c>
      <c r="AQ36" s="461" t="s">
        <v>521</v>
      </c>
      <c r="AR36" s="461" t="s">
        <v>521</v>
      </c>
      <c r="AS36" s="461" t="s">
        <v>521</v>
      </c>
      <c r="AT36" s="461" t="s">
        <v>521</v>
      </c>
      <c r="AU36" s="461">
        <v>1074</v>
      </c>
      <c r="AV36" s="461">
        <v>1467</v>
      </c>
      <c r="AW36" s="461">
        <v>1761.354</v>
      </c>
      <c r="AX36" s="461">
        <v>1895.0971347</v>
      </c>
      <c r="AY36" s="461">
        <v>2000.7013923499997</v>
      </c>
      <c r="AZ36" s="461">
        <v>2119.6110000000003</v>
      </c>
      <c r="BA36" s="461">
        <v>2196.8490000000002</v>
      </c>
      <c r="BB36" s="461">
        <v>2241.7669999999989</v>
      </c>
      <c r="BC36" s="461">
        <v>2265.7673767930914</v>
      </c>
      <c r="BD36" s="461">
        <v>2297.6929199581655</v>
      </c>
      <c r="BE36" s="461">
        <v>2377.8325881801275</v>
      </c>
      <c r="BF36" s="461">
        <v>2598.0192173749792</v>
      </c>
      <c r="BG36" s="461">
        <v>2955.6031452049692</v>
      </c>
      <c r="BH36" s="461">
        <v>3448.9196739083468</v>
      </c>
      <c r="BI36" s="461">
        <v>3641.8223280000002</v>
      </c>
      <c r="BJ36" s="461">
        <v>3811.5277370000003</v>
      </c>
      <c r="BK36" s="461">
        <v>3911.4053540000004</v>
      </c>
      <c r="BL36" s="461">
        <v>4128.4742460000007</v>
      </c>
      <c r="BM36" s="461">
        <v>4582.3780900000011</v>
      </c>
      <c r="BN36" s="461">
        <v>4798.5646799999995</v>
      </c>
      <c r="BO36" s="461">
        <v>4823.8635100000001</v>
      </c>
      <c r="BP36" s="461">
        <v>4816.0338059999995</v>
      </c>
      <c r="BQ36" s="461">
        <v>0</v>
      </c>
      <c r="BR36" s="461">
        <v>0</v>
      </c>
      <c r="BS36" s="461">
        <v>0</v>
      </c>
      <c r="BT36" s="461">
        <v>0</v>
      </c>
      <c r="BU36" s="461">
        <v>0</v>
      </c>
      <c r="BV36" s="461">
        <v>0</v>
      </c>
      <c r="BW36" s="461">
        <v>0</v>
      </c>
      <c r="BX36" s="462">
        <v>0</v>
      </c>
      <c r="BY36" s="462">
        <v>0</v>
      </c>
      <c r="BZ36" s="462">
        <v>0</v>
      </c>
      <c r="CA36" s="462">
        <v>0</v>
      </c>
      <c r="CB36" s="462">
        <v>0</v>
      </c>
      <c r="CC36" s="462">
        <v>0</v>
      </c>
      <c r="CD36" s="462">
        <v>0</v>
      </c>
      <c r="CE36" s="462">
        <v>0</v>
      </c>
      <c r="CF36" s="430">
        <v>0</v>
      </c>
    </row>
    <row r="37" spans="1:84">
      <c r="A37" s="584"/>
      <c r="B37" s="200" t="s">
        <v>710</v>
      </c>
      <c r="C37" s="583"/>
      <c r="D37" s="461">
        <v>0</v>
      </c>
      <c r="E37" s="461">
        <v>0</v>
      </c>
      <c r="F37" s="461">
        <v>0</v>
      </c>
      <c r="G37" s="461">
        <v>0</v>
      </c>
      <c r="H37" s="461">
        <v>0</v>
      </c>
      <c r="I37" s="461">
        <v>0</v>
      </c>
      <c r="J37" s="461">
        <v>0</v>
      </c>
      <c r="K37" s="461">
        <v>0</v>
      </c>
      <c r="L37" s="461">
        <v>0</v>
      </c>
      <c r="M37" s="461">
        <v>0</v>
      </c>
      <c r="N37" s="461">
        <v>0</v>
      </c>
      <c r="O37" s="461">
        <v>0</v>
      </c>
      <c r="P37" s="461">
        <v>0</v>
      </c>
      <c r="Q37" s="461">
        <v>0</v>
      </c>
      <c r="R37" s="461">
        <v>0</v>
      </c>
      <c r="S37" s="461">
        <v>0</v>
      </c>
      <c r="T37" s="461">
        <v>0</v>
      </c>
      <c r="U37" s="461">
        <v>0</v>
      </c>
      <c r="V37" s="461">
        <v>0</v>
      </c>
      <c r="W37" s="461">
        <v>0</v>
      </c>
      <c r="X37" s="461">
        <v>0</v>
      </c>
      <c r="Y37" s="461">
        <v>0</v>
      </c>
      <c r="Z37" s="461">
        <v>0</v>
      </c>
      <c r="AA37" s="461">
        <v>0</v>
      </c>
      <c r="AB37" s="461">
        <v>0</v>
      </c>
      <c r="AC37" s="461">
        <v>0</v>
      </c>
      <c r="AD37" s="461">
        <v>0</v>
      </c>
      <c r="AE37" s="461">
        <v>0</v>
      </c>
      <c r="AF37" s="461">
        <v>0</v>
      </c>
      <c r="AG37" s="461">
        <v>0</v>
      </c>
      <c r="AH37" s="461">
        <v>0</v>
      </c>
      <c r="AI37" s="461">
        <v>0</v>
      </c>
      <c r="AJ37" s="461">
        <v>0</v>
      </c>
      <c r="AK37" s="461">
        <v>0</v>
      </c>
      <c r="AL37" s="461">
        <v>0</v>
      </c>
      <c r="AM37" s="461">
        <v>0</v>
      </c>
      <c r="AN37" s="461">
        <v>0</v>
      </c>
      <c r="AO37" s="461">
        <v>0</v>
      </c>
      <c r="AP37" s="461">
        <v>0</v>
      </c>
      <c r="AQ37" s="461">
        <v>0</v>
      </c>
      <c r="AR37" s="461">
        <v>0</v>
      </c>
      <c r="AS37" s="461">
        <v>0</v>
      </c>
      <c r="AT37" s="461">
        <v>0</v>
      </c>
      <c r="AU37" s="461">
        <v>0</v>
      </c>
      <c r="AV37" s="461">
        <v>0</v>
      </c>
      <c r="AW37" s="461">
        <v>0</v>
      </c>
      <c r="AX37" s="461">
        <v>1648.6480053999999</v>
      </c>
      <c r="AY37" s="461">
        <v>1737.3765572499997</v>
      </c>
      <c r="AZ37" s="461">
        <v>1813.2495899999999</v>
      </c>
      <c r="BA37" s="461">
        <v>1847.0662776000001</v>
      </c>
      <c r="BB37" s="461">
        <v>1873.9394869</v>
      </c>
      <c r="BC37" s="461">
        <v>1888.1157537930912</v>
      </c>
      <c r="BD37" s="461">
        <v>1909.0346487956333</v>
      </c>
      <c r="BE37" s="461">
        <v>1978.2198331801276</v>
      </c>
      <c r="BF37" s="461">
        <v>2184.4064373749793</v>
      </c>
      <c r="BG37" s="461">
        <v>2518.3832842049678</v>
      </c>
      <c r="BH37" s="461">
        <v>2948.3689439083469</v>
      </c>
      <c r="BI37" s="461">
        <v>3117.8052739999998</v>
      </c>
      <c r="BJ37" s="461">
        <v>3275.1103619999999</v>
      </c>
      <c r="BK37" s="461">
        <v>3374.9266170000001</v>
      </c>
      <c r="BL37" s="461">
        <v>3583.558086</v>
      </c>
      <c r="BM37" s="461">
        <v>3996.1454942944661</v>
      </c>
      <c r="BN37" s="461">
        <v>4189.8204910000004</v>
      </c>
      <c r="BO37" s="461">
        <v>4206.5381749999997</v>
      </c>
      <c r="BP37" s="461">
        <v>4197.8565689999996</v>
      </c>
      <c r="BQ37" s="461">
        <v>0</v>
      </c>
      <c r="BR37" s="461">
        <v>0</v>
      </c>
      <c r="BS37" s="461">
        <v>0</v>
      </c>
      <c r="BT37" s="461">
        <v>0</v>
      </c>
      <c r="BU37" s="461">
        <v>0</v>
      </c>
      <c r="BV37" s="461">
        <v>0</v>
      </c>
      <c r="BW37" s="461">
        <v>0</v>
      </c>
      <c r="BX37" s="462">
        <v>0</v>
      </c>
      <c r="BY37" s="462">
        <v>0</v>
      </c>
      <c r="BZ37" s="462">
        <v>0</v>
      </c>
      <c r="CA37" s="462">
        <v>0</v>
      </c>
      <c r="CB37" s="462">
        <v>0</v>
      </c>
      <c r="CC37" s="462">
        <v>0</v>
      </c>
      <c r="CD37" s="462">
        <v>0</v>
      </c>
      <c r="CE37" s="462">
        <v>0</v>
      </c>
      <c r="CF37" s="430">
        <v>0</v>
      </c>
    </row>
    <row r="38" spans="1:84">
      <c r="A38" s="584"/>
      <c r="B38" s="200" t="s">
        <v>711</v>
      </c>
      <c r="C38" s="583"/>
      <c r="D38" s="461">
        <v>0</v>
      </c>
      <c r="E38" s="461">
        <v>0</v>
      </c>
      <c r="F38" s="461">
        <v>0</v>
      </c>
      <c r="G38" s="461">
        <v>0</v>
      </c>
      <c r="H38" s="461">
        <v>0</v>
      </c>
      <c r="I38" s="461">
        <v>0</v>
      </c>
      <c r="J38" s="461">
        <v>0</v>
      </c>
      <c r="K38" s="461">
        <v>0</v>
      </c>
      <c r="L38" s="461">
        <v>0</v>
      </c>
      <c r="M38" s="461">
        <v>0</v>
      </c>
      <c r="N38" s="461">
        <v>0</v>
      </c>
      <c r="O38" s="461">
        <v>0</v>
      </c>
      <c r="P38" s="461">
        <v>0</v>
      </c>
      <c r="Q38" s="461">
        <v>0</v>
      </c>
      <c r="R38" s="461">
        <v>0</v>
      </c>
      <c r="S38" s="461">
        <v>0</v>
      </c>
      <c r="T38" s="461">
        <v>0</v>
      </c>
      <c r="U38" s="461">
        <v>0</v>
      </c>
      <c r="V38" s="461">
        <v>0</v>
      </c>
      <c r="W38" s="461">
        <v>0</v>
      </c>
      <c r="X38" s="461">
        <v>0</v>
      </c>
      <c r="Y38" s="461">
        <v>0</v>
      </c>
      <c r="Z38" s="461">
        <v>0</v>
      </c>
      <c r="AA38" s="461">
        <v>0</v>
      </c>
      <c r="AB38" s="461">
        <v>0</v>
      </c>
      <c r="AC38" s="461">
        <v>0</v>
      </c>
      <c r="AD38" s="461">
        <v>0</v>
      </c>
      <c r="AE38" s="461">
        <v>0</v>
      </c>
      <c r="AF38" s="461">
        <v>0</v>
      </c>
      <c r="AG38" s="461">
        <v>0</v>
      </c>
      <c r="AH38" s="461">
        <v>0</v>
      </c>
      <c r="AI38" s="461">
        <v>0</v>
      </c>
      <c r="AJ38" s="461">
        <v>0</v>
      </c>
      <c r="AK38" s="461">
        <v>0</v>
      </c>
      <c r="AL38" s="461">
        <v>0</v>
      </c>
      <c r="AM38" s="461">
        <v>0</v>
      </c>
      <c r="AN38" s="461">
        <v>0</v>
      </c>
      <c r="AO38" s="461">
        <v>0</v>
      </c>
      <c r="AP38" s="461">
        <v>0</v>
      </c>
      <c r="AQ38" s="461">
        <v>0</v>
      </c>
      <c r="AR38" s="461">
        <v>0</v>
      </c>
      <c r="AS38" s="461">
        <v>0</v>
      </c>
      <c r="AT38" s="461">
        <v>0</v>
      </c>
      <c r="AU38" s="461">
        <v>0</v>
      </c>
      <c r="AV38" s="461">
        <v>0</v>
      </c>
      <c r="AW38" s="461">
        <v>0</v>
      </c>
      <c r="AX38" s="461">
        <v>58.91362749999999</v>
      </c>
      <c r="AY38" s="461">
        <v>67.022252499999993</v>
      </c>
      <c r="AZ38" s="461">
        <v>80.040999999999997</v>
      </c>
      <c r="BA38" s="461">
        <v>84.993651249999999</v>
      </c>
      <c r="BB38" s="461">
        <v>93.386817649999998</v>
      </c>
      <c r="BC38" s="461">
        <v>98.976178000000004</v>
      </c>
      <c r="BD38" s="461">
        <v>108.60597139562549</v>
      </c>
      <c r="BE38" s="461">
        <v>113.284626</v>
      </c>
      <c r="BF38" s="461">
        <v>120.025907</v>
      </c>
      <c r="BG38" s="461">
        <v>129.921313</v>
      </c>
      <c r="BH38" s="461">
        <v>155.52628799999999</v>
      </c>
      <c r="BI38" s="461">
        <v>170.191858</v>
      </c>
      <c r="BJ38" s="461">
        <v>177.78376700000001</v>
      </c>
      <c r="BK38" s="461">
        <v>183.493774</v>
      </c>
      <c r="BL38" s="461">
        <v>194.99431200000001</v>
      </c>
      <c r="BM38" s="461">
        <v>218.01888170553451</v>
      </c>
      <c r="BN38" s="461">
        <v>232.68308099999999</v>
      </c>
      <c r="BO38" s="461">
        <v>241.97063399999999</v>
      </c>
      <c r="BP38" s="461">
        <v>246.946744</v>
      </c>
      <c r="BQ38" s="461">
        <v>0</v>
      </c>
      <c r="BR38" s="461">
        <v>0</v>
      </c>
      <c r="BS38" s="461">
        <v>0</v>
      </c>
      <c r="BT38" s="461">
        <v>0</v>
      </c>
      <c r="BU38" s="461">
        <v>0</v>
      </c>
      <c r="BV38" s="461">
        <v>0</v>
      </c>
      <c r="BW38" s="461">
        <v>0</v>
      </c>
      <c r="BX38" s="462">
        <v>0</v>
      </c>
      <c r="BY38" s="462">
        <v>0</v>
      </c>
      <c r="BZ38" s="462">
        <v>0</v>
      </c>
      <c r="CA38" s="462">
        <v>0</v>
      </c>
      <c r="CB38" s="462">
        <v>0</v>
      </c>
      <c r="CC38" s="462">
        <v>0</v>
      </c>
      <c r="CD38" s="462">
        <v>0</v>
      </c>
      <c r="CE38" s="462">
        <v>0</v>
      </c>
      <c r="CF38" s="430">
        <v>0</v>
      </c>
    </row>
    <row r="39" spans="1:84">
      <c r="A39" s="584"/>
      <c r="B39" s="200" t="s">
        <v>712</v>
      </c>
      <c r="C39" s="583"/>
      <c r="D39" s="461">
        <v>0</v>
      </c>
      <c r="E39" s="461">
        <v>0</v>
      </c>
      <c r="F39" s="461">
        <v>0</v>
      </c>
      <c r="G39" s="461">
        <v>0</v>
      </c>
      <c r="H39" s="461">
        <v>0</v>
      </c>
      <c r="I39" s="461">
        <v>0</v>
      </c>
      <c r="J39" s="461">
        <v>0</v>
      </c>
      <c r="K39" s="461">
        <v>0</v>
      </c>
      <c r="L39" s="461">
        <v>0</v>
      </c>
      <c r="M39" s="461">
        <v>0</v>
      </c>
      <c r="N39" s="461">
        <v>0</v>
      </c>
      <c r="O39" s="461">
        <v>0</v>
      </c>
      <c r="P39" s="461">
        <v>0</v>
      </c>
      <c r="Q39" s="461">
        <v>0</v>
      </c>
      <c r="R39" s="461">
        <v>0</v>
      </c>
      <c r="S39" s="461">
        <v>0</v>
      </c>
      <c r="T39" s="461">
        <v>0</v>
      </c>
      <c r="U39" s="461">
        <v>0</v>
      </c>
      <c r="V39" s="461">
        <v>0</v>
      </c>
      <c r="W39" s="461">
        <v>0</v>
      </c>
      <c r="X39" s="461">
        <v>0</v>
      </c>
      <c r="Y39" s="461">
        <v>0</v>
      </c>
      <c r="Z39" s="461">
        <v>0</v>
      </c>
      <c r="AA39" s="461">
        <v>0</v>
      </c>
      <c r="AB39" s="461">
        <v>0</v>
      </c>
      <c r="AC39" s="461">
        <v>0</v>
      </c>
      <c r="AD39" s="461">
        <v>0</v>
      </c>
      <c r="AE39" s="461">
        <v>0</v>
      </c>
      <c r="AF39" s="461">
        <v>0</v>
      </c>
      <c r="AG39" s="461">
        <v>0</v>
      </c>
      <c r="AH39" s="461">
        <v>0</v>
      </c>
      <c r="AI39" s="461">
        <v>0</v>
      </c>
      <c r="AJ39" s="461">
        <v>0</v>
      </c>
      <c r="AK39" s="461">
        <v>0</v>
      </c>
      <c r="AL39" s="461">
        <v>0</v>
      </c>
      <c r="AM39" s="461">
        <v>0</v>
      </c>
      <c r="AN39" s="461">
        <v>0</v>
      </c>
      <c r="AO39" s="461">
        <v>0</v>
      </c>
      <c r="AP39" s="461">
        <v>0</v>
      </c>
      <c r="AQ39" s="461">
        <v>0</v>
      </c>
      <c r="AR39" s="461">
        <v>0</v>
      </c>
      <c r="AS39" s="461">
        <v>0</v>
      </c>
      <c r="AT39" s="461">
        <v>0</v>
      </c>
      <c r="AU39" s="461">
        <v>0</v>
      </c>
      <c r="AV39" s="461">
        <v>0</v>
      </c>
      <c r="AW39" s="461">
        <v>0</v>
      </c>
      <c r="AX39" s="461">
        <v>187.53550179999999</v>
      </c>
      <c r="AY39" s="461">
        <v>196.30258259999999</v>
      </c>
      <c r="AZ39" s="461">
        <v>226.32</v>
      </c>
      <c r="BA39" s="461">
        <v>264.78886645</v>
      </c>
      <c r="BB39" s="461">
        <v>274.80888385000003</v>
      </c>
      <c r="BC39" s="461">
        <v>278.16376500000001</v>
      </c>
      <c r="BD39" s="461">
        <v>280.05229976690725</v>
      </c>
      <c r="BE39" s="461">
        <v>286.32812899999999</v>
      </c>
      <c r="BF39" s="461">
        <v>293.58687300000003</v>
      </c>
      <c r="BG39" s="461">
        <v>307.29854799999998</v>
      </c>
      <c r="BH39" s="461">
        <v>345.02444200000002</v>
      </c>
      <c r="BI39" s="461">
        <v>353.82519600000001</v>
      </c>
      <c r="BJ39" s="461">
        <v>358.63360799999998</v>
      </c>
      <c r="BK39" s="461">
        <v>352.98496299999999</v>
      </c>
      <c r="BL39" s="461">
        <v>349.92184800000001</v>
      </c>
      <c r="BM39" s="461">
        <v>368.21371399999998</v>
      </c>
      <c r="BN39" s="461">
        <v>376.06110799999999</v>
      </c>
      <c r="BO39" s="461">
        <v>375.35470099999998</v>
      </c>
      <c r="BP39" s="461">
        <v>371.23049300000002</v>
      </c>
      <c r="BQ39" s="461">
        <v>0</v>
      </c>
      <c r="BR39" s="461">
        <v>0</v>
      </c>
      <c r="BS39" s="461">
        <v>0</v>
      </c>
      <c r="BT39" s="461">
        <v>0</v>
      </c>
      <c r="BU39" s="461">
        <v>0</v>
      </c>
      <c r="BV39" s="461">
        <v>0</v>
      </c>
      <c r="BW39" s="461">
        <v>0</v>
      </c>
      <c r="BX39" s="462">
        <v>0</v>
      </c>
      <c r="BY39" s="462">
        <v>0</v>
      </c>
      <c r="BZ39" s="462">
        <v>0</v>
      </c>
      <c r="CA39" s="462">
        <v>0</v>
      </c>
      <c r="CB39" s="462">
        <v>0</v>
      </c>
      <c r="CC39" s="462">
        <v>0</v>
      </c>
      <c r="CD39" s="462">
        <v>0</v>
      </c>
      <c r="CE39" s="462">
        <v>0</v>
      </c>
      <c r="CF39" s="430">
        <v>0</v>
      </c>
    </row>
    <row r="40" spans="1:84" s="435" customFormat="1" ht="26.25" customHeight="1" thickBot="1">
      <c r="A40" s="585"/>
      <c r="B40" s="586" t="s">
        <v>717</v>
      </c>
      <c r="C40" s="587"/>
      <c r="D40" s="466" t="s">
        <v>521</v>
      </c>
      <c r="E40" s="466" t="s">
        <v>521</v>
      </c>
      <c r="F40" s="466" t="s">
        <v>521</v>
      </c>
      <c r="G40" s="466" t="s">
        <v>521</v>
      </c>
      <c r="H40" s="466" t="s">
        <v>521</v>
      </c>
      <c r="I40" s="466" t="s">
        <v>521</v>
      </c>
      <c r="J40" s="466" t="s">
        <v>521</v>
      </c>
      <c r="K40" s="466" t="s">
        <v>521</v>
      </c>
      <c r="L40" s="466" t="s">
        <v>521</v>
      </c>
      <c r="M40" s="466" t="s">
        <v>521</v>
      </c>
      <c r="N40" s="466" t="s">
        <v>521</v>
      </c>
      <c r="O40" s="466" t="s">
        <v>521</v>
      </c>
      <c r="P40" s="466" t="s">
        <v>521</v>
      </c>
      <c r="Q40" s="466" t="s">
        <v>521</v>
      </c>
      <c r="R40" s="466" t="s">
        <v>521</v>
      </c>
      <c r="S40" s="466" t="s">
        <v>521</v>
      </c>
      <c r="T40" s="466" t="s">
        <v>521</v>
      </c>
      <c r="U40" s="466" t="s">
        <v>521</v>
      </c>
      <c r="V40" s="466" t="s">
        <v>521</v>
      </c>
      <c r="W40" s="466" t="s">
        <v>521</v>
      </c>
      <c r="X40" s="466" t="s">
        <v>521</v>
      </c>
      <c r="Y40" s="466" t="s">
        <v>521</v>
      </c>
      <c r="Z40" s="466" t="s">
        <v>521</v>
      </c>
      <c r="AA40" s="466" t="s">
        <v>521</v>
      </c>
      <c r="AB40" s="466" t="s">
        <v>521</v>
      </c>
      <c r="AC40" s="466" t="s">
        <v>521</v>
      </c>
      <c r="AD40" s="466" t="s">
        <v>521</v>
      </c>
      <c r="AE40" s="466" t="s">
        <v>521</v>
      </c>
      <c r="AF40" s="466" t="s">
        <v>521</v>
      </c>
      <c r="AG40" s="466" t="s">
        <v>521</v>
      </c>
      <c r="AH40" s="466" t="s">
        <v>521</v>
      </c>
      <c r="AI40" s="466" t="s">
        <v>521</v>
      </c>
      <c r="AJ40" s="466" t="s">
        <v>521</v>
      </c>
      <c r="AK40" s="466" t="s">
        <v>521</v>
      </c>
      <c r="AL40" s="466" t="s">
        <v>521</v>
      </c>
      <c r="AM40" s="466" t="s">
        <v>521</v>
      </c>
      <c r="AN40" s="466" t="s">
        <v>521</v>
      </c>
      <c r="AO40" s="466" t="s">
        <v>521</v>
      </c>
      <c r="AP40" s="466" t="s">
        <v>521</v>
      </c>
      <c r="AQ40" s="466" t="s">
        <v>521</v>
      </c>
      <c r="AR40" s="466" t="s">
        <v>521</v>
      </c>
      <c r="AS40" s="466" t="s">
        <v>521</v>
      </c>
      <c r="AT40" s="466" t="s">
        <v>521</v>
      </c>
      <c r="AU40" s="466">
        <v>330.16699999999992</v>
      </c>
      <c r="AV40" s="466">
        <v>225.57600000000002</v>
      </c>
      <c r="AW40" s="466">
        <v>178.54600000000005</v>
      </c>
      <c r="AX40" s="466">
        <v>182.11415929999976</v>
      </c>
      <c r="AY40" s="466">
        <v>187.96953965000034</v>
      </c>
      <c r="AZ40" s="466">
        <v>191.00079200000008</v>
      </c>
      <c r="BA40" s="466">
        <v>197.82962499999996</v>
      </c>
      <c r="BB40" s="466">
        <v>210.63761499999998</v>
      </c>
      <c r="BC40" s="466">
        <v>245.11994899999974</v>
      </c>
      <c r="BD40" s="466">
        <v>276.82555906000005</v>
      </c>
      <c r="BE40" s="466">
        <v>307.99026600000002</v>
      </c>
      <c r="BF40" s="466">
        <v>235.92008099999998</v>
      </c>
      <c r="BG40" s="466">
        <v>270.52785005503068</v>
      </c>
      <c r="BH40" s="466">
        <v>108.06528901000044</v>
      </c>
      <c r="BI40" s="466">
        <v>132.26724699999974</v>
      </c>
      <c r="BJ40" s="466">
        <v>129.49896799999988</v>
      </c>
      <c r="BK40" s="466">
        <v>115.282225</v>
      </c>
      <c r="BL40" s="466">
        <v>105.96941599999904</v>
      </c>
      <c r="BM40" s="466">
        <v>115.30013499999859</v>
      </c>
      <c r="BN40" s="466">
        <v>126.20864500000062</v>
      </c>
      <c r="BO40" s="466">
        <v>94.515385000000606</v>
      </c>
      <c r="BP40" s="466">
        <v>95.914283999999498</v>
      </c>
      <c r="BQ40" s="466">
        <v>0</v>
      </c>
      <c r="BR40" s="466">
        <v>0</v>
      </c>
      <c r="BS40" s="466">
        <v>0</v>
      </c>
      <c r="BT40" s="466">
        <v>0</v>
      </c>
      <c r="BU40" s="466">
        <v>0</v>
      </c>
      <c r="BV40" s="466">
        <v>0</v>
      </c>
      <c r="BW40" s="466">
        <v>0</v>
      </c>
      <c r="BX40" s="466">
        <v>0</v>
      </c>
      <c r="BY40" s="466">
        <v>0</v>
      </c>
      <c r="BZ40" s="466">
        <v>0</v>
      </c>
      <c r="CA40" s="466">
        <v>0</v>
      </c>
      <c r="CB40" s="466">
        <v>0</v>
      </c>
      <c r="CC40" s="466">
        <v>0</v>
      </c>
      <c r="CD40" s="466">
        <v>0</v>
      </c>
      <c r="CE40" s="466">
        <v>0</v>
      </c>
      <c r="CF40" s="467">
        <v>0</v>
      </c>
    </row>
    <row r="41" spans="1:84" ht="26.25" customHeight="1">
      <c r="A41" s="468"/>
      <c r="B41" s="109" t="s">
        <v>718</v>
      </c>
      <c r="D41" s="41" t="s">
        <v>190</v>
      </c>
      <c r="E41" s="41" t="s">
        <v>191</v>
      </c>
      <c r="F41" s="41" t="s">
        <v>192</v>
      </c>
      <c r="G41" s="41" t="s">
        <v>193</v>
      </c>
      <c r="H41" s="41" t="s">
        <v>194</v>
      </c>
      <c r="I41" s="41" t="s">
        <v>195</v>
      </c>
      <c r="J41" s="41" t="s">
        <v>196</v>
      </c>
      <c r="K41" s="41" t="s">
        <v>197</v>
      </c>
      <c r="L41" s="41" t="s">
        <v>198</v>
      </c>
      <c r="M41" s="41" t="s">
        <v>199</v>
      </c>
      <c r="N41" s="41" t="s">
        <v>200</v>
      </c>
      <c r="O41" s="41" t="s">
        <v>201</v>
      </c>
      <c r="P41" s="41" t="s">
        <v>202</v>
      </c>
      <c r="Q41" s="41" t="s">
        <v>203</v>
      </c>
      <c r="R41" s="41" t="s">
        <v>204</v>
      </c>
      <c r="S41" s="41" t="s">
        <v>205</v>
      </c>
      <c r="T41" s="41" t="s">
        <v>206</v>
      </c>
      <c r="U41" s="41" t="s">
        <v>207</v>
      </c>
      <c r="V41" s="41" t="s">
        <v>208</v>
      </c>
      <c r="W41" s="41" t="s">
        <v>209</v>
      </c>
      <c r="X41" s="41" t="s">
        <v>210</v>
      </c>
      <c r="Y41" s="41" t="s">
        <v>211</v>
      </c>
      <c r="Z41" s="41" t="s">
        <v>212</v>
      </c>
      <c r="AA41" s="41" t="s">
        <v>213</v>
      </c>
      <c r="AB41" s="41" t="s">
        <v>214</v>
      </c>
      <c r="AC41" s="41" t="s">
        <v>215</v>
      </c>
      <c r="AD41" s="41" t="s">
        <v>216</v>
      </c>
      <c r="AE41" s="41" t="s">
        <v>217</v>
      </c>
      <c r="AF41" s="41" t="s">
        <v>218</v>
      </c>
      <c r="AG41" s="41" t="s">
        <v>219</v>
      </c>
      <c r="AH41" s="41" t="s">
        <v>220</v>
      </c>
      <c r="AI41" s="41" t="s">
        <v>221</v>
      </c>
      <c r="AJ41" s="41" t="s">
        <v>222</v>
      </c>
      <c r="AK41" s="41" t="s">
        <v>223</v>
      </c>
      <c r="AL41" s="41" t="s">
        <v>224</v>
      </c>
      <c r="AM41" s="41" t="s">
        <v>225</v>
      </c>
      <c r="AN41" s="41" t="s">
        <v>226</v>
      </c>
      <c r="AO41" s="41" t="s">
        <v>227</v>
      </c>
      <c r="AP41" s="41" t="s">
        <v>228</v>
      </c>
      <c r="AQ41" s="41" t="s">
        <v>229</v>
      </c>
      <c r="AR41" s="41" t="s">
        <v>230</v>
      </c>
      <c r="AS41" s="41" t="s">
        <v>231</v>
      </c>
      <c r="AT41" s="41" t="s">
        <v>232</v>
      </c>
      <c r="AU41" s="41" t="s">
        <v>233</v>
      </c>
      <c r="AV41" s="41" t="s">
        <v>234</v>
      </c>
      <c r="AW41" s="41" t="s">
        <v>235</v>
      </c>
      <c r="AX41" s="41" t="s">
        <v>236</v>
      </c>
      <c r="AY41" s="41" t="s">
        <v>128</v>
      </c>
      <c r="AZ41" s="41" t="s">
        <v>129</v>
      </c>
      <c r="BA41" s="41" t="s">
        <v>130</v>
      </c>
      <c r="BB41" s="41" t="s">
        <v>131</v>
      </c>
      <c r="BC41" s="41" t="s">
        <v>132</v>
      </c>
      <c r="BD41" s="41" t="s">
        <v>133</v>
      </c>
      <c r="BE41" s="41" t="s">
        <v>134</v>
      </c>
      <c r="BF41" s="41" t="s">
        <v>135</v>
      </c>
      <c r="BG41" s="41" t="s">
        <v>136</v>
      </c>
      <c r="BH41" s="41" t="s">
        <v>137</v>
      </c>
      <c r="BI41" s="41" t="s">
        <v>138</v>
      </c>
      <c r="BJ41" s="41" t="s">
        <v>139</v>
      </c>
      <c r="BK41" s="41" t="s">
        <v>140</v>
      </c>
      <c r="BL41" s="41" t="s">
        <v>141</v>
      </c>
      <c r="BM41" s="41" t="s">
        <v>142</v>
      </c>
      <c r="BN41" s="41" t="s">
        <v>143</v>
      </c>
      <c r="BO41" s="41" t="s">
        <v>144</v>
      </c>
      <c r="BP41" s="41" t="s">
        <v>145</v>
      </c>
      <c r="BQ41" s="41" t="s">
        <v>146</v>
      </c>
      <c r="BR41" s="41" t="s">
        <v>147</v>
      </c>
      <c r="BS41" s="41" t="s">
        <v>148</v>
      </c>
      <c r="BT41" s="41" t="s">
        <v>149</v>
      </c>
      <c r="BU41" s="41" t="s">
        <v>150</v>
      </c>
      <c r="BV41" s="41" t="s">
        <v>151</v>
      </c>
      <c r="BW41" s="41" t="s">
        <v>152</v>
      </c>
      <c r="BX41" s="41" t="s">
        <v>153</v>
      </c>
      <c r="BY41" s="41" t="s">
        <v>154</v>
      </c>
      <c r="BZ41" s="41" t="s">
        <v>155</v>
      </c>
      <c r="CA41" s="41" t="s">
        <v>156</v>
      </c>
      <c r="CB41" s="41" t="s">
        <v>157</v>
      </c>
      <c r="CC41" s="41" t="s">
        <v>158</v>
      </c>
      <c r="CD41" s="41" t="s">
        <v>159</v>
      </c>
      <c r="CE41" s="41" t="s">
        <v>160</v>
      </c>
      <c r="CF41" s="42" t="s">
        <v>161</v>
      </c>
    </row>
    <row r="42" spans="1:84">
      <c r="A42" s="468"/>
      <c r="B42" s="446" t="s">
        <v>351</v>
      </c>
      <c r="C42" s="469"/>
      <c r="D42" s="332" t="s">
        <v>163</v>
      </c>
      <c r="E42" s="332" t="s">
        <v>163</v>
      </c>
      <c r="F42" s="332" t="s">
        <v>163</v>
      </c>
      <c r="G42" s="332" t="s">
        <v>163</v>
      </c>
      <c r="H42" s="332" t="s">
        <v>163</v>
      </c>
      <c r="I42" s="332" t="s">
        <v>163</v>
      </c>
      <c r="J42" s="332" t="s">
        <v>163</v>
      </c>
      <c r="K42" s="332" t="s">
        <v>163</v>
      </c>
      <c r="L42" s="332" t="s">
        <v>163</v>
      </c>
      <c r="M42" s="332" t="s">
        <v>163</v>
      </c>
      <c r="N42" s="332" t="s">
        <v>163</v>
      </c>
      <c r="O42" s="332" t="s">
        <v>163</v>
      </c>
      <c r="P42" s="332" t="s">
        <v>163</v>
      </c>
      <c r="Q42" s="332" t="s">
        <v>163</v>
      </c>
      <c r="R42" s="332" t="s">
        <v>163</v>
      </c>
      <c r="S42" s="332" t="s">
        <v>163</v>
      </c>
      <c r="T42" s="332" t="s">
        <v>163</v>
      </c>
      <c r="U42" s="332" t="s">
        <v>163</v>
      </c>
      <c r="V42" s="332" t="s">
        <v>163</v>
      </c>
      <c r="W42" s="332" t="s">
        <v>163</v>
      </c>
      <c r="X42" s="332" t="s">
        <v>163</v>
      </c>
      <c r="Y42" s="332" t="s">
        <v>163</v>
      </c>
      <c r="Z42" s="332" t="s">
        <v>163</v>
      </c>
      <c r="AA42" s="332" t="s">
        <v>163</v>
      </c>
      <c r="AB42" s="332" t="s">
        <v>163</v>
      </c>
      <c r="AC42" s="332" t="s">
        <v>163</v>
      </c>
      <c r="AD42" s="332" t="s">
        <v>163</v>
      </c>
      <c r="AE42" s="332" t="s">
        <v>163</v>
      </c>
      <c r="AF42" s="332" t="s">
        <v>163</v>
      </c>
      <c r="AG42" s="332" t="s">
        <v>163</v>
      </c>
      <c r="AH42" s="332" t="s">
        <v>163</v>
      </c>
      <c r="AI42" s="332" t="s">
        <v>163</v>
      </c>
      <c r="AJ42" s="332" t="s">
        <v>163</v>
      </c>
      <c r="AK42" s="332" t="s">
        <v>163</v>
      </c>
      <c r="AL42" s="332" t="s">
        <v>163</v>
      </c>
      <c r="AM42" s="332" t="s">
        <v>163</v>
      </c>
      <c r="AN42" s="332" t="s">
        <v>163</v>
      </c>
      <c r="AO42" s="332" t="s">
        <v>163</v>
      </c>
      <c r="AP42" s="332" t="s">
        <v>163</v>
      </c>
      <c r="AQ42" s="332" t="s">
        <v>163</v>
      </c>
      <c r="AR42" s="332" t="s">
        <v>163</v>
      </c>
      <c r="AS42" s="332" t="s">
        <v>163</v>
      </c>
      <c r="AT42" s="332" t="s">
        <v>163</v>
      </c>
      <c r="AU42" s="332" t="s">
        <v>163</v>
      </c>
      <c r="AV42" s="332" t="s">
        <v>163</v>
      </c>
      <c r="AW42" s="332" t="s">
        <v>163</v>
      </c>
      <c r="AX42" s="332" t="s">
        <v>163</v>
      </c>
      <c r="AY42" s="332" t="s">
        <v>163</v>
      </c>
      <c r="AZ42" s="332" t="s">
        <v>163</v>
      </c>
      <c r="BA42" s="332" t="s">
        <v>163</v>
      </c>
      <c r="BB42" s="332" t="s">
        <v>163</v>
      </c>
      <c r="BC42" s="332" t="s">
        <v>163</v>
      </c>
      <c r="BD42" s="332" t="s">
        <v>163</v>
      </c>
      <c r="BE42" s="332" t="s">
        <v>163</v>
      </c>
      <c r="BF42" s="332" t="s">
        <v>163</v>
      </c>
      <c r="BG42" s="332" t="s">
        <v>163</v>
      </c>
      <c r="BH42" s="332" t="s">
        <v>163</v>
      </c>
      <c r="BI42" s="332" t="s">
        <v>163</v>
      </c>
      <c r="BJ42" s="332" t="s">
        <v>163</v>
      </c>
      <c r="BK42" s="332" t="s">
        <v>163</v>
      </c>
      <c r="BL42" s="332" t="s">
        <v>163</v>
      </c>
      <c r="BM42" s="332" t="s">
        <v>163</v>
      </c>
      <c r="BN42" s="332" t="s">
        <v>163</v>
      </c>
      <c r="BO42" s="332" t="s">
        <v>163</v>
      </c>
      <c r="BP42" s="332" t="s">
        <v>163</v>
      </c>
      <c r="BQ42" s="332" t="s">
        <v>163</v>
      </c>
      <c r="BR42" s="332" t="s">
        <v>163</v>
      </c>
      <c r="BS42" s="332" t="s">
        <v>163</v>
      </c>
      <c r="BT42" s="332" t="s">
        <v>163</v>
      </c>
      <c r="BU42" s="332" t="s">
        <v>163</v>
      </c>
      <c r="BV42" s="332" t="s">
        <v>163</v>
      </c>
      <c r="BW42" s="332" t="s">
        <v>163</v>
      </c>
      <c r="BX42" s="332" t="s">
        <v>163</v>
      </c>
      <c r="BY42" s="332" t="s">
        <v>163</v>
      </c>
      <c r="BZ42" s="332" t="s">
        <v>163</v>
      </c>
      <c r="CA42" s="332" t="s">
        <v>164</v>
      </c>
      <c r="CB42" s="332" t="s">
        <v>164</v>
      </c>
      <c r="CC42" s="332" t="s">
        <v>164</v>
      </c>
      <c r="CD42" s="332" t="s">
        <v>164</v>
      </c>
      <c r="CE42" s="332" t="s">
        <v>164</v>
      </c>
      <c r="CF42" s="333" t="s">
        <v>164</v>
      </c>
    </row>
    <row r="43" spans="1:84" s="245" customFormat="1" ht="26.25" customHeight="1">
      <c r="A43" s="588"/>
      <c r="B43" s="109" t="s">
        <v>176</v>
      </c>
      <c r="C43" s="582"/>
      <c r="D43" s="458">
        <v>0</v>
      </c>
      <c r="E43" s="458">
        <v>0</v>
      </c>
      <c r="F43" s="458">
        <v>0</v>
      </c>
      <c r="G43" s="458">
        <v>0</v>
      </c>
      <c r="H43" s="458">
        <v>0</v>
      </c>
      <c r="I43" s="458">
        <v>0</v>
      </c>
      <c r="J43" s="458">
        <v>0</v>
      </c>
      <c r="K43" s="458">
        <v>0</v>
      </c>
      <c r="L43" s="458">
        <v>0</v>
      </c>
      <c r="M43" s="458">
        <v>0</v>
      </c>
      <c r="N43" s="458">
        <v>0</v>
      </c>
      <c r="O43" s="458">
        <v>0</v>
      </c>
      <c r="P43" s="458">
        <v>0</v>
      </c>
      <c r="Q43" s="458">
        <v>0</v>
      </c>
      <c r="R43" s="458">
        <v>0</v>
      </c>
      <c r="S43" s="458">
        <v>0</v>
      </c>
      <c r="T43" s="458">
        <v>0</v>
      </c>
      <c r="U43" s="458">
        <v>0</v>
      </c>
      <c r="V43" s="458">
        <v>0</v>
      </c>
      <c r="W43" s="458">
        <v>0</v>
      </c>
      <c r="X43" s="458">
        <v>0</v>
      </c>
      <c r="Y43" s="458">
        <v>0</v>
      </c>
      <c r="Z43" s="458">
        <v>290.15573344428157</v>
      </c>
      <c r="AA43" s="458">
        <v>314.71721928024226</v>
      </c>
      <c r="AB43" s="458">
        <v>372.915727164906</v>
      </c>
      <c r="AC43" s="458">
        <v>418.98594390646167</v>
      </c>
      <c r="AD43" s="458">
        <v>1044.6417289841811</v>
      </c>
      <c r="AE43" s="458">
        <v>1161.5219111449287</v>
      </c>
      <c r="AF43" s="458">
        <v>1101.1797393512752</v>
      </c>
      <c r="AG43" s="458">
        <v>2413.8608083184408</v>
      </c>
      <c r="AH43" s="458">
        <v>2269.5405292399159</v>
      </c>
      <c r="AI43" s="458">
        <v>2238.6656935207084</v>
      </c>
      <c r="AJ43" s="458">
        <v>2530.3931797789742</v>
      </c>
      <c r="AK43" s="458">
        <v>3403.6263100537708</v>
      </c>
      <c r="AL43" s="458">
        <v>3854.729385989187</v>
      </c>
      <c r="AM43" s="458">
        <v>4138.201731317351</v>
      </c>
      <c r="AN43" s="458">
        <v>4346.3458533640342</v>
      </c>
      <c r="AO43" s="458">
        <v>4502.6335139359226</v>
      </c>
      <c r="AP43" s="458">
        <v>4783.7002452753477</v>
      </c>
      <c r="AQ43" s="458">
        <v>4702.8399388914449</v>
      </c>
      <c r="AR43" s="458">
        <v>3533.6558364455063</v>
      </c>
      <c r="AS43" s="458">
        <v>4071.0001886663458</v>
      </c>
      <c r="AT43" s="458">
        <v>4690.613520660173</v>
      </c>
      <c r="AU43" s="458">
        <v>2926.2017812948989</v>
      </c>
      <c r="AV43" s="458">
        <v>3432.5242730240307</v>
      </c>
      <c r="AW43" s="458">
        <v>3825.0398788490429</v>
      </c>
      <c r="AX43" s="458">
        <v>4029.1810021917186</v>
      </c>
      <c r="AY43" s="458">
        <v>4114.7933403343059</v>
      </c>
      <c r="AZ43" s="458">
        <v>4201.8084472946593</v>
      </c>
      <c r="BA43" s="458">
        <v>4355.4215951871602</v>
      </c>
      <c r="BB43" s="458">
        <v>4400.2716425994977</v>
      </c>
      <c r="BC43" s="458">
        <v>4445.8911745272799</v>
      </c>
      <c r="BD43" s="458">
        <v>4512.5086907671521</v>
      </c>
      <c r="BE43" s="458">
        <v>4629.0310723494295</v>
      </c>
      <c r="BF43" s="458">
        <v>4775.7845131614004</v>
      </c>
      <c r="BG43" s="458">
        <v>5315.8596214384152</v>
      </c>
      <c r="BH43" s="458">
        <v>5690.1605955344912</v>
      </c>
      <c r="BI43" s="458">
        <v>5876.6378585971752</v>
      </c>
      <c r="BJ43" s="458">
        <v>5976.7424544259666</v>
      </c>
      <c r="BK43" s="458">
        <v>5962.3993854722476</v>
      </c>
      <c r="BL43" s="458">
        <f t="shared" ref="BL43:BX43" si="8">SUM(BL45:BL54)</f>
        <v>6052.0954362797065</v>
      </c>
      <c r="BM43" s="458">
        <f t="shared" si="8"/>
        <v>6624.5346683647786</v>
      </c>
      <c r="BN43" s="458">
        <f t="shared" si="8"/>
        <v>6816.3119363683581</v>
      </c>
      <c r="BO43" s="458">
        <f t="shared" si="8"/>
        <v>6689.5635002525842</v>
      </c>
      <c r="BP43" s="458">
        <f t="shared" si="8"/>
        <v>6560.4023856903259</v>
      </c>
      <c r="BQ43" s="458">
        <f t="shared" si="8"/>
        <v>0</v>
      </c>
      <c r="BR43" s="458">
        <f t="shared" si="8"/>
        <v>0</v>
      </c>
      <c r="BS43" s="458">
        <f t="shared" si="8"/>
        <v>0</v>
      </c>
      <c r="BT43" s="458">
        <f t="shared" si="8"/>
        <v>0</v>
      </c>
      <c r="BU43" s="458">
        <f t="shared" si="8"/>
        <v>0</v>
      </c>
      <c r="BV43" s="458">
        <f t="shared" si="8"/>
        <v>0</v>
      </c>
      <c r="BW43" s="458">
        <f t="shared" si="8"/>
        <v>0</v>
      </c>
      <c r="BX43" s="459">
        <f t="shared" si="8"/>
        <v>0</v>
      </c>
      <c r="BY43" s="459">
        <f t="shared" ref="BY43:CF43" si="9">SUM(BY45:BY54)</f>
        <v>0</v>
      </c>
      <c r="BZ43" s="459">
        <f t="shared" si="9"/>
        <v>0</v>
      </c>
      <c r="CA43" s="459">
        <f t="shared" si="9"/>
        <v>0</v>
      </c>
      <c r="CB43" s="459">
        <f t="shared" si="9"/>
        <v>0</v>
      </c>
      <c r="CC43" s="459">
        <f t="shared" si="9"/>
        <v>0</v>
      </c>
      <c r="CD43" s="459">
        <f t="shared" si="9"/>
        <v>0</v>
      </c>
      <c r="CE43" s="459">
        <f t="shared" si="9"/>
        <v>0</v>
      </c>
      <c r="CF43" s="426">
        <f t="shared" si="9"/>
        <v>0</v>
      </c>
    </row>
    <row r="44" spans="1:84" ht="26.25" customHeight="1">
      <c r="A44" s="65"/>
      <c r="B44" s="43" t="s">
        <v>695</v>
      </c>
      <c r="C44" s="583"/>
      <c r="D44" s="461"/>
      <c r="E44" s="461"/>
      <c r="F44" s="461"/>
      <c r="G44" s="461"/>
      <c r="H44" s="461"/>
      <c r="I44" s="461"/>
      <c r="J44" s="461"/>
      <c r="K44" s="461"/>
      <c r="L44" s="461"/>
      <c r="M44" s="461"/>
      <c r="N44" s="461"/>
      <c r="O44" s="461"/>
      <c r="P44" s="461"/>
      <c r="Q44" s="461"/>
      <c r="R44" s="461"/>
      <c r="S44" s="461"/>
      <c r="T44" s="461"/>
      <c r="U44" s="461"/>
      <c r="V44" s="461"/>
      <c r="W44" s="461"/>
      <c r="X44" s="461"/>
      <c r="Y44" s="461"/>
      <c r="Z44" s="461"/>
      <c r="AA44" s="461"/>
      <c r="AB44" s="461"/>
      <c r="AC44" s="461"/>
      <c r="AD44" s="461"/>
      <c r="AE44" s="461"/>
      <c r="AF44" s="461"/>
      <c r="AG44" s="461"/>
      <c r="AH44" s="461"/>
      <c r="AI44" s="461"/>
      <c r="AJ44" s="461"/>
      <c r="AK44" s="461"/>
      <c r="AL44" s="461"/>
      <c r="AM44" s="461"/>
      <c r="AN44" s="461"/>
      <c r="AO44" s="461"/>
      <c r="AP44" s="461"/>
      <c r="AQ44" s="461"/>
      <c r="AR44" s="461"/>
      <c r="AS44" s="461"/>
      <c r="AT44" s="461"/>
      <c r="AU44" s="461"/>
      <c r="AV44" s="461"/>
      <c r="AW44" s="461"/>
      <c r="AX44" s="461"/>
      <c r="AY44" s="461"/>
      <c r="AZ44" s="461"/>
      <c r="BA44" s="461"/>
      <c r="BB44" s="461"/>
      <c r="BC44" s="461"/>
      <c r="BD44" s="461"/>
      <c r="BE44" s="461"/>
      <c r="BF44" s="461"/>
      <c r="BG44" s="461"/>
      <c r="BH44" s="461"/>
      <c r="BI44" s="461"/>
      <c r="BJ44" s="461"/>
      <c r="BK44" s="461"/>
      <c r="BL44" s="461"/>
      <c r="BM44" s="461"/>
      <c r="BN44" s="461"/>
      <c r="BO44" s="461"/>
      <c r="BP44" s="461"/>
      <c r="BQ44" s="461"/>
      <c r="BR44" s="461"/>
      <c r="BS44" s="461"/>
      <c r="BT44" s="461"/>
      <c r="BU44" s="461"/>
      <c r="BV44" s="461"/>
      <c r="BW44" s="461"/>
      <c r="BX44" s="462"/>
      <c r="BY44" s="462"/>
      <c r="BZ44" s="462"/>
      <c r="CA44" s="462"/>
      <c r="CB44" s="462"/>
      <c r="CC44" s="462"/>
      <c r="CD44" s="462"/>
      <c r="CE44" s="462"/>
      <c r="CF44" s="430"/>
    </row>
    <row r="45" spans="1:84">
      <c r="A45" s="584"/>
      <c r="B45" s="63" t="s">
        <v>696</v>
      </c>
      <c r="C45" s="583"/>
      <c r="D45" s="461">
        <v>0</v>
      </c>
      <c r="E45" s="461">
        <v>0</v>
      </c>
      <c r="F45" s="461">
        <v>0</v>
      </c>
      <c r="G45" s="461">
        <v>0</v>
      </c>
      <c r="H45" s="461">
        <v>0</v>
      </c>
      <c r="I45" s="461">
        <v>0</v>
      </c>
      <c r="J45" s="461">
        <v>0</v>
      </c>
      <c r="K45" s="461">
        <v>0</v>
      </c>
      <c r="L45" s="461">
        <v>0</v>
      </c>
      <c r="M45" s="461">
        <v>0</v>
      </c>
      <c r="N45" s="461">
        <v>0</v>
      </c>
      <c r="O45" s="461">
        <v>0</v>
      </c>
      <c r="P45" s="461">
        <v>0</v>
      </c>
      <c r="Q45" s="461">
        <v>0</v>
      </c>
      <c r="R45" s="461">
        <v>0</v>
      </c>
      <c r="S45" s="461">
        <v>0</v>
      </c>
      <c r="T45" s="461">
        <v>0</v>
      </c>
      <c r="U45" s="461">
        <v>0</v>
      </c>
      <c r="V45" s="461">
        <v>0</v>
      </c>
      <c r="W45" s="461">
        <v>0</v>
      </c>
      <c r="X45" s="461">
        <v>0</v>
      </c>
      <c r="Y45" s="461">
        <v>0</v>
      </c>
      <c r="Z45" s="461">
        <v>0</v>
      </c>
      <c r="AA45" s="461">
        <v>0</v>
      </c>
      <c r="AB45" s="461">
        <v>0</v>
      </c>
      <c r="AC45" s="461">
        <v>0</v>
      </c>
      <c r="AD45" s="461">
        <v>0</v>
      </c>
      <c r="AE45" s="461">
        <v>0</v>
      </c>
      <c r="AF45" s="461">
        <v>0</v>
      </c>
      <c r="AG45" s="461">
        <v>0</v>
      </c>
      <c r="AH45" s="461">
        <v>0</v>
      </c>
      <c r="AI45" s="461">
        <v>0</v>
      </c>
      <c r="AJ45" s="461">
        <v>0</v>
      </c>
      <c r="AK45" s="461">
        <v>0</v>
      </c>
      <c r="AL45" s="461">
        <v>0</v>
      </c>
      <c r="AM45" s="461">
        <v>0</v>
      </c>
      <c r="AN45" s="461">
        <v>0</v>
      </c>
      <c r="AO45" s="461">
        <v>0</v>
      </c>
      <c r="AP45" s="461">
        <v>0</v>
      </c>
      <c r="AQ45" s="461">
        <v>0</v>
      </c>
      <c r="AR45" s="461">
        <v>0</v>
      </c>
      <c r="AS45" s="461">
        <v>0</v>
      </c>
      <c r="AT45" s="461">
        <v>0</v>
      </c>
      <c r="AU45" s="461">
        <v>0</v>
      </c>
      <c r="AV45" s="461">
        <v>0</v>
      </c>
      <c r="AW45" s="461">
        <v>0</v>
      </c>
      <c r="AX45" s="461">
        <v>0</v>
      </c>
      <c r="AY45" s="461">
        <v>0</v>
      </c>
      <c r="AZ45" s="461">
        <v>0</v>
      </c>
      <c r="BA45" s="461">
        <v>0</v>
      </c>
      <c r="BB45" s="461">
        <v>0</v>
      </c>
      <c r="BC45" s="461">
        <v>0</v>
      </c>
      <c r="BD45" s="461">
        <v>0</v>
      </c>
      <c r="BE45" s="461">
        <v>0</v>
      </c>
      <c r="BF45" s="461">
        <v>0</v>
      </c>
      <c r="BG45" s="461">
        <v>0</v>
      </c>
      <c r="BH45" s="461">
        <v>0</v>
      </c>
      <c r="BI45" s="461">
        <v>0</v>
      </c>
      <c r="BJ45" s="461">
        <v>0</v>
      </c>
      <c r="BK45" s="461">
        <v>0</v>
      </c>
      <c r="BL45" s="461">
        <v>440.24960037596907</v>
      </c>
      <c r="BM45" s="461">
        <v>726.91893870666172</v>
      </c>
      <c r="BN45" s="461">
        <v>774.60240366681933</v>
      </c>
      <c r="BO45" s="461">
        <v>800.07149045541814</v>
      </c>
      <c r="BP45" s="461">
        <v>829.36451225855365</v>
      </c>
      <c r="BQ45" s="461">
        <v>0</v>
      </c>
      <c r="BR45" s="461">
        <v>0</v>
      </c>
      <c r="BS45" s="461">
        <v>0</v>
      </c>
      <c r="BT45" s="461">
        <v>0</v>
      </c>
      <c r="BU45" s="461">
        <v>0</v>
      </c>
      <c r="BV45" s="461">
        <v>0</v>
      </c>
      <c r="BW45" s="461">
        <v>0</v>
      </c>
      <c r="BX45" s="462">
        <v>0</v>
      </c>
      <c r="BY45" s="462">
        <v>0</v>
      </c>
      <c r="BZ45" s="462">
        <v>0</v>
      </c>
      <c r="CA45" s="462">
        <v>0</v>
      </c>
      <c r="CB45" s="462">
        <v>0</v>
      </c>
      <c r="CC45" s="462">
        <v>0</v>
      </c>
      <c r="CD45" s="462">
        <v>0</v>
      </c>
      <c r="CE45" s="462">
        <v>0</v>
      </c>
      <c r="CF45" s="430">
        <v>0</v>
      </c>
    </row>
    <row r="46" spans="1:84">
      <c r="A46" s="584"/>
      <c r="B46" s="63" t="s">
        <v>697</v>
      </c>
      <c r="C46" s="583"/>
      <c r="D46" s="461">
        <v>0</v>
      </c>
      <c r="E46" s="461">
        <v>0</v>
      </c>
      <c r="F46" s="461">
        <v>0</v>
      </c>
      <c r="G46" s="461">
        <v>0</v>
      </c>
      <c r="H46" s="461">
        <v>0</v>
      </c>
      <c r="I46" s="461">
        <v>0</v>
      </c>
      <c r="J46" s="461">
        <v>0</v>
      </c>
      <c r="K46" s="461">
        <v>0</v>
      </c>
      <c r="L46" s="461">
        <v>0</v>
      </c>
      <c r="M46" s="461">
        <v>0</v>
      </c>
      <c r="N46" s="461">
        <v>0</v>
      </c>
      <c r="O46" s="461">
        <v>0</v>
      </c>
      <c r="P46" s="461">
        <v>0</v>
      </c>
      <c r="Q46" s="461">
        <v>0</v>
      </c>
      <c r="R46" s="461">
        <v>0</v>
      </c>
      <c r="S46" s="461">
        <v>0</v>
      </c>
      <c r="T46" s="461">
        <v>0</v>
      </c>
      <c r="U46" s="461">
        <v>0</v>
      </c>
      <c r="V46" s="461">
        <v>0</v>
      </c>
      <c r="W46" s="461">
        <v>0</v>
      </c>
      <c r="X46" s="461">
        <v>0</v>
      </c>
      <c r="Y46" s="461">
        <v>0</v>
      </c>
      <c r="Z46" s="461">
        <v>0</v>
      </c>
      <c r="AA46" s="461">
        <v>0</v>
      </c>
      <c r="AB46" s="461">
        <v>0</v>
      </c>
      <c r="AC46" s="461">
        <v>0</v>
      </c>
      <c r="AD46" s="461">
        <v>0</v>
      </c>
      <c r="AE46" s="461">
        <v>0</v>
      </c>
      <c r="AF46" s="461">
        <v>0</v>
      </c>
      <c r="AG46" s="461">
        <v>0</v>
      </c>
      <c r="AH46" s="461">
        <v>0</v>
      </c>
      <c r="AI46" s="461">
        <v>0</v>
      </c>
      <c r="AJ46" s="461">
        <v>0</v>
      </c>
      <c r="AK46" s="461">
        <v>0</v>
      </c>
      <c r="AL46" s="461">
        <v>0</v>
      </c>
      <c r="AM46" s="461">
        <v>0</v>
      </c>
      <c r="AN46" s="461">
        <v>0</v>
      </c>
      <c r="AO46" s="461">
        <v>0</v>
      </c>
      <c r="AP46" s="461">
        <v>0</v>
      </c>
      <c r="AQ46" s="461">
        <v>0</v>
      </c>
      <c r="AR46" s="461">
        <v>0</v>
      </c>
      <c r="AS46" s="461">
        <v>0</v>
      </c>
      <c r="AT46" s="461">
        <v>0</v>
      </c>
      <c r="AU46" s="461">
        <v>0</v>
      </c>
      <c r="AV46" s="461">
        <v>0</v>
      </c>
      <c r="AW46" s="461">
        <v>0</v>
      </c>
      <c r="AX46" s="461">
        <v>0</v>
      </c>
      <c r="AY46" s="461">
        <v>0</v>
      </c>
      <c r="AZ46" s="461">
        <v>0</v>
      </c>
      <c r="BA46" s="461">
        <v>0</v>
      </c>
      <c r="BB46" s="461">
        <v>0</v>
      </c>
      <c r="BC46" s="461">
        <v>0</v>
      </c>
      <c r="BD46" s="461">
        <v>0</v>
      </c>
      <c r="BE46" s="461">
        <v>0</v>
      </c>
      <c r="BF46" s="461">
        <v>0</v>
      </c>
      <c r="BG46" s="461">
        <v>0</v>
      </c>
      <c r="BH46" s="461">
        <v>0</v>
      </c>
      <c r="BI46" s="461">
        <v>0</v>
      </c>
      <c r="BJ46" s="461">
        <v>0</v>
      </c>
      <c r="BK46" s="461">
        <v>0</v>
      </c>
      <c r="BL46" s="461">
        <v>1349.5204061897966</v>
      </c>
      <c r="BM46" s="461">
        <v>1447.2729121227594</v>
      </c>
      <c r="BN46" s="461">
        <v>1500.2900662876477</v>
      </c>
      <c r="BO46" s="461">
        <v>1492.4894566577445</v>
      </c>
      <c r="BP46" s="461">
        <v>1483.8010286971985</v>
      </c>
      <c r="BQ46" s="461">
        <v>0</v>
      </c>
      <c r="BR46" s="461">
        <v>0</v>
      </c>
      <c r="BS46" s="461">
        <v>0</v>
      </c>
      <c r="BT46" s="461">
        <v>0</v>
      </c>
      <c r="BU46" s="461">
        <v>0</v>
      </c>
      <c r="BV46" s="461">
        <v>0</v>
      </c>
      <c r="BW46" s="461">
        <v>0</v>
      </c>
      <c r="BX46" s="462">
        <v>0</v>
      </c>
      <c r="BY46" s="462">
        <v>0</v>
      </c>
      <c r="BZ46" s="462">
        <v>0</v>
      </c>
      <c r="CA46" s="462">
        <v>0</v>
      </c>
      <c r="CB46" s="462">
        <v>0</v>
      </c>
      <c r="CC46" s="462">
        <v>0</v>
      </c>
      <c r="CD46" s="462">
        <v>0</v>
      </c>
      <c r="CE46" s="462">
        <v>0</v>
      </c>
      <c r="CF46" s="430">
        <v>0</v>
      </c>
    </row>
    <row r="47" spans="1:84">
      <c r="A47" s="584"/>
      <c r="B47" s="63" t="s">
        <v>698</v>
      </c>
      <c r="C47" s="583"/>
      <c r="D47" s="461">
        <v>0</v>
      </c>
      <c r="E47" s="461">
        <v>0</v>
      </c>
      <c r="F47" s="461">
        <v>0</v>
      </c>
      <c r="G47" s="461">
        <v>0</v>
      </c>
      <c r="H47" s="461">
        <v>0</v>
      </c>
      <c r="I47" s="461">
        <v>0</v>
      </c>
      <c r="J47" s="461">
        <v>0</v>
      </c>
      <c r="K47" s="461">
        <v>0</v>
      </c>
      <c r="L47" s="461">
        <v>0</v>
      </c>
      <c r="M47" s="461">
        <v>0</v>
      </c>
      <c r="N47" s="461">
        <v>0</v>
      </c>
      <c r="O47" s="461">
        <v>0</v>
      </c>
      <c r="P47" s="461">
        <v>0</v>
      </c>
      <c r="Q47" s="461">
        <v>0</v>
      </c>
      <c r="R47" s="461">
        <v>0</v>
      </c>
      <c r="S47" s="461">
        <v>0</v>
      </c>
      <c r="T47" s="461">
        <v>0</v>
      </c>
      <c r="U47" s="461">
        <v>0</v>
      </c>
      <c r="V47" s="461">
        <v>0</v>
      </c>
      <c r="W47" s="461">
        <v>0</v>
      </c>
      <c r="X47" s="461">
        <v>0</v>
      </c>
      <c r="Y47" s="461">
        <v>0</v>
      </c>
      <c r="Z47" s="461">
        <v>0</v>
      </c>
      <c r="AA47" s="461">
        <v>0</v>
      </c>
      <c r="AB47" s="461">
        <v>0</v>
      </c>
      <c r="AC47" s="461">
        <v>0</v>
      </c>
      <c r="AD47" s="461">
        <v>0</v>
      </c>
      <c r="AE47" s="461">
        <v>0</v>
      </c>
      <c r="AF47" s="461">
        <v>0</v>
      </c>
      <c r="AG47" s="461">
        <v>0</v>
      </c>
      <c r="AH47" s="461">
        <v>0</v>
      </c>
      <c r="AI47" s="461">
        <v>0</v>
      </c>
      <c r="AJ47" s="461">
        <v>0</v>
      </c>
      <c r="AK47" s="461">
        <v>0</v>
      </c>
      <c r="AL47" s="461">
        <v>0</v>
      </c>
      <c r="AM47" s="461">
        <v>0</v>
      </c>
      <c r="AN47" s="461">
        <v>0</v>
      </c>
      <c r="AO47" s="461">
        <v>0</v>
      </c>
      <c r="AP47" s="461">
        <v>0</v>
      </c>
      <c r="AQ47" s="461">
        <v>0</v>
      </c>
      <c r="AR47" s="461">
        <v>0</v>
      </c>
      <c r="AS47" s="461">
        <v>0</v>
      </c>
      <c r="AT47" s="461">
        <v>0</v>
      </c>
      <c r="AU47" s="461">
        <v>0</v>
      </c>
      <c r="AV47" s="461">
        <v>0</v>
      </c>
      <c r="AW47" s="461">
        <v>0</v>
      </c>
      <c r="AX47" s="461">
        <v>0</v>
      </c>
      <c r="AY47" s="461">
        <v>0</v>
      </c>
      <c r="AZ47" s="461">
        <v>0</v>
      </c>
      <c r="BA47" s="461">
        <v>0</v>
      </c>
      <c r="BB47" s="461">
        <v>0</v>
      </c>
      <c r="BC47" s="461">
        <v>0</v>
      </c>
      <c r="BD47" s="461">
        <v>0</v>
      </c>
      <c r="BE47" s="461">
        <v>0</v>
      </c>
      <c r="BF47" s="461">
        <v>0</v>
      </c>
      <c r="BG47" s="461">
        <v>0</v>
      </c>
      <c r="BH47" s="461">
        <v>0</v>
      </c>
      <c r="BI47" s="461">
        <v>0</v>
      </c>
      <c r="BJ47" s="461">
        <v>0</v>
      </c>
      <c r="BK47" s="461">
        <v>0</v>
      </c>
      <c r="BL47" s="461">
        <v>784.26561463146641</v>
      </c>
      <c r="BM47" s="461">
        <v>761.19698917022697</v>
      </c>
      <c r="BN47" s="461">
        <v>698.66330379403098</v>
      </c>
      <c r="BO47" s="461">
        <v>603.53678456982732</v>
      </c>
      <c r="BP47" s="461">
        <v>534.00549902312048</v>
      </c>
      <c r="BQ47" s="461">
        <v>0</v>
      </c>
      <c r="BR47" s="461">
        <v>0</v>
      </c>
      <c r="BS47" s="461">
        <v>0</v>
      </c>
      <c r="BT47" s="461">
        <v>0</v>
      </c>
      <c r="BU47" s="461">
        <v>0</v>
      </c>
      <c r="BV47" s="461">
        <v>0</v>
      </c>
      <c r="BW47" s="461">
        <v>0</v>
      </c>
      <c r="BX47" s="462">
        <v>0</v>
      </c>
      <c r="BY47" s="462">
        <v>0</v>
      </c>
      <c r="BZ47" s="462">
        <v>0</v>
      </c>
      <c r="CA47" s="462">
        <v>0</v>
      </c>
      <c r="CB47" s="462">
        <v>0</v>
      </c>
      <c r="CC47" s="462">
        <v>0</v>
      </c>
      <c r="CD47" s="462">
        <v>0</v>
      </c>
      <c r="CE47" s="462">
        <v>0</v>
      </c>
      <c r="CF47" s="430">
        <v>0</v>
      </c>
    </row>
    <row r="48" spans="1:84">
      <c r="A48" s="584"/>
      <c r="B48" s="63" t="s">
        <v>492</v>
      </c>
      <c r="C48" s="583"/>
      <c r="D48" s="461">
        <v>0</v>
      </c>
      <c r="E48" s="461">
        <v>0</v>
      </c>
      <c r="F48" s="461">
        <v>0</v>
      </c>
      <c r="G48" s="461">
        <v>0</v>
      </c>
      <c r="H48" s="461">
        <v>0</v>
      </c>
      <c r="I48" s="461">
        <v>0</v>
      </c>
      <c r="J48" s="461">
        <v>0</v>
      </c>
      <c r="K48" s="461">
        <v>0</v>
      </c>
      <c r="L48" s="461">
        <v>0</v>
      </c>
      <c r="M48" s="461">
        <v>0</v>
      </c>
      <c r="N48" s="461">
        <v>0</v>
      </c>
      <c r="O48" s="461">
        <v>0</v>
      </c>
      <c r="P48" s="461">
        <v>0</v>
      </c>
      <c r="Q48" s="461">
        <v>0</v>
      </c>
      <c r="R48" s="461">
        <v>0</v>
      </c>
      <c r="S48" s="461">
        <v>0</v>
      </c>
      <c r="T48" s="461">
        <v>0</v>
      </c>
      <c r="U48" s="461">
        <v>0</v>
      </c>
      <c r="V48" s="461">
        <v>0</v>
      </c>
      <c r="W48" s="461">
        <v>0</v>
      </c>
      <c r="X48" s="461">
        <v>0</v>
      </c>
      <c r="Y48" s="461">
        <v>0</v>
      </c>
      <c r="Z48" s="461">
        <v>0</v>
      </c>
      <c r="AA48" s="461">
        <v>0</v>
      </c>
      <c r="AB48" s="461">
        <v>0</v>
      </c>
      <c r="AC48" s="461">
        <v>0</v>
      </c>
      <c r="AD48" s="461">
        <v>0</v>
      </c>
      <c r="AE48" s="461">
        <v>0</v>
      </c>
      <c r="AF48" s="461">
        <v>0</v>
      </c>
      <c r="AG48" s="461">
        <v>0</v>
      </c>
      <c r="AH48" s="461">
        <v>0</v>
      </c>
      <c r="AI48" s="461">
        <v>0</v>
      </c>
      <c r="AJ48" s="461">
        <v>0</v>
      </c>
      <c r="AK48" s="461">
        <v>0</v>
      </c>
      <c r="AL48" s="461">
        <v>0</v>
      </c>
      <c r="AM48" s="461">
        <v>0</v>
      </c>
      <c r="AN48" s="461">
        <v>0</v>
      </c>
      <c r="AO48" s="461">
        <v>0</v>
      </c>
      <c r="AP48" s="461">
        <v>0</v>
      </c>
      <c r="AQ48" s="461">
        <v>0</v>
      </c>
      <c r="AR48" s="461">
        <v>0</v>
      </c>
      <c r="AS48" s="461">
        <v>0</v>
      </c>
      <c r="AT48" s="461">
        <v>0</v>
      </c>
      <c r="AU48" s="461">
        <v>0</v>
      </c>
      <c r="AV48" s="461">
        <v>0</v>
      </c>
      <c r="AW48" s="461">
        <v>0</v>
      </c>
      <c r="AX48" s="461">
        <v>0</v>
      </c>
      <c r="AY48" s="461">
        <v>0</v>
      </c>
      <c r="AZ48" s="461">
        <v>0</v>
      </c>
      <c r="BA48" s="461">
        <v>0</v>
      </c>
      <c r="BB48" s="461">
        <v>0</v>
      </c>
      <c r="BC48" s="461">
        <v>0</v>
      </c>
      <c r="BD48" s="461">
        <v>0</v>
      </c>
      <c r="BE48" s="461">
        <v>0</v>
      </c>
      <c r="BF48" s="461">
        <v>0</v>
      </c>
      <c r="BG48" s="461">
        <v>0</v>
      </c>
      <c r="BH48" s="461">
        <v>0</v>
      </c>
      <c r="BI48" s="461">
        <v>0</v>
      </c>
      <c r="BJ48" s="461">
        <v>0</v>
      </c>
      <c r="BK48" s="461">
        <v>0</v>
      </c>
      <c r="BL48" s="461">
        <v>130.0532324354798</v>
      </c>
      <c r="BM48" s="461">
        <v>149.9920009199661</v>
      </c>
      <c r="BN48" s="461">
        <v>171.37051930866383</v>
      </c>
      <c r="BO48" s="461">
        <v>183.14444265987763</v>
      </c>
      <c r="BP48" s="461">
        <v>198.90338945964876</v>
      </c>
      <c r="BQ48" s="461">
        <v>0</v>
      </c>
      <c r="BR48" s="461">
        <v>0</v>
      </c>
      <c r="BS48" s="461">
        <v>0</v>
      </c>
      <c r="BT48" s="461">
        <v>0</v>
      </c>
      <c r="BU48" s="461">
        <v>0</v>
      </c>
      <c r="BV48" s="461">
        <v>0</v>
      </c>
      <c r="BW48" s="461">
        <v>0</v>
      </c>
      <c r="BX48" s="462">
        <v>0</v>
      </c>
      <c r="BY48" s="462">
        <v>0</v>
      </c>
      <c r="BZ48" s="462">
        <v>0</v>
      </c>
      <c r="CA48" s="462">
        <v>0</v>
      </c>
      <c r="CB48" s="462">
        <v>0</v>
      </c>
      <c r="CC48" s="462">
        <v>0</v>
      </c>
      <c r="CD48" s="462">
        <v>0</v>
      </c>
      <c r="CE48" s="462">
        <v>0</v>
      </c>
      <c r="CF48" s="430">
        <v>0</v>
      </c>
    </row>
    <row r="49" spans="1:84">
      <c r="A49" s="584"/>
      <c r="B49" s="63" t="s">
        <v>699</v>
      </c>
      <c r="C49" s="583"/>
      <c r="D49" s="461">
        <v>0</v>
      </c>
      <c r="E49" s="461">
        <v>0</v>
      </c>
      <c r="F49" s="461">
        <v>0</v>
      </c>
      <c r="G49" s="461">
        <v>0</v>
      </c>
      <c r="H49" s="461">
        <v>0</v>
      </c>
      <c r="I49" s="461">
        <v>0</v>
      </c>
      <c r="J49" s="461">
        <v>0</v>
      </c>
      <c r="K49" s="461">
        <v>0</v>
      </c>
      <c r="L49" s="461">
        <v>0</v>
      </c>
      <c r="M49" s="461">
        <v>0</v>
      </c>
      <c r="N49" s="461">
        <v>0</v>
      </c>
      <c r="O49" s="461">
        <v>0</v>
      </c>
      <c r="P49" s="461">
        <v>0</v>
      </c>
      <c r="Q49" s="461">
        <v>0</v>
      </c>
      <c r="R49" s="461">
        <v>0</v>
      </c>
      <c r="S49" s="461">
        <v>0</v>
      </c>
      <c r="T49" s="461">
        <v>0</v>
      </c>
      <c r="U49" s="461">
        <v>0</v>
      </c>
      <c r="V49" s="461">
        <v>0</v>
      </c>
      <c r="W49" s="461">
        <v>0</v>
      </c>
      <c r="X49" s="461">
        <v>0</v>
      </c>
      <c r="Y49" s="461">
        <v>0</v>
      </c>
      <c r="Z49" s="461">
        <v>0</v>
      </c>
      <c r="AA49" s="461">
        <v>0</v>
      </c>
      <c r="AB49" s="461">
        <v>0</v>
      </c>
      <c r="AC49" s="461">
        <v>0</v>
      </c>
      <c r="AD49" s="461">
        <v>0</v>
      </c>
      <c r="AE49" s="461">
        <v>0</v>
      </c>
      <c r="AF49" s="461">
        <v>0</v>
      </c>
      <c r="AG49" s="461">
        <v>0</v>
      </c>
      <c r="AH49" s="461">
        <v>0</v>
      </c>
      <c r="AI49" s="461">
        <v>0</v>
      </c>
      <c r="AJ49" s="461">
        <v>0</v>
      </c>
      <c r="AK49" s="461">
        <v>0</v>
      </c>
      <c r="AL49" s="461">
        <v>0</v>
      </c>
      <c r="AM49" s="461">
        <v>0</v>
      </c>
      <c r="AN49" s="461">
        <v>0</v>
      </c>
      <c r="AO49" s="461">
        <v>0</v>
      </c>
      <c r="AP49" s="461">
        <v>0</v>
      </c>
      <c r="AQ49" s="461">
        <v>0</v>
      </c>
      <c r="AR49" s="461">
        <v>0</v>
      </c>
      <c r="AS49" s="461">
        <v>0</v>
      </c>
      <c r="AT49" s="461">
        <v>0</v>
      </c>
      <c r="AU49" s="461">
        <v>0</v>
      </c>
      <c r="AV49" s="461">
        <v>0</v>
      </c>
      <c r="AW49" s="461">
        <v>0</v>
      </c>
      <c r="AX49" s="461">
        <v>0</v>
      </c>
      <c r="AY49" s="461">
        <v>0</v>
      </c>
      <c r="AZ49" s="461">
        <v>0</v>
      </c>
      <c r="BA49" s="461">
        <v>0</v>
      </c>
      <c r="BB49" s="461">
        <v>0</v>
      </c>
      <c r="BC49" s="461">
        <v>0</v>
      </c>
      <c r="BD49" s="461">
        <v>0</v>
      </c>
      <c r="BE49" s="461">
        <v>0</v>
      </c>
      <c r="BF49" s="461">
        <v>0</v>
      </c>
      <c r="BG49" s="461">
        <v>0</v>
      </c>
      <c r="BH49" s="461">
        <v>0</v>
      </c>
      <c r="BI49" s="461">
        <v>0</v>
      </c>
      <c r="BJ49" s="461">
        <v>0</v>
      </c>
      <c r="BK49" s="461">
        <v>0</v>
      </c>
      <c r="BL49" s="461">
        <v>228.8288551970841</v>
      </c>
      <c r="BM49" s="461">
        <v>239.59895444002916</v>
      </c>
      <c r="BN49" s="461">
        <v>234.92136133582909</v>
      </c>
      <c r="BO49" s="461">
        <v>209.93808531336788</v>
      </c>
      <c r="BP49" s="461">
        <v>173.43024188830481</v>
      </c>
      <c r="BQ49" s="461">
        <v>0</v>
      </c>
      <c r="BR49" s="461">
        <v>0</v>
      </c>
      <c r="BS49" s="461">
        <v>0</v>
      </c>
      <c r="BT49" s="461">
        <v>0</v>
      </c>
      <c r="BU49" s="461">
        <v>0</v>
      </c>
      <c r="BV49" s="461">
        <v>0</v>
      </c>
      <c r="BW49" s="461">
        <v>0</v>
      </c>
      <c r="BX49" s="462">
        <v>0</v>
      </c>
      <c r="BY49" s="462">
        <v>0</v>
      </c>
      <c r="BZ49" s="462">
        <v>0</v>
      </c>
      <c r="CA49" s="462">
        <v>0</v>
      </c>
      <c r="CB49" s="462">
        <v>0</v>
      </c>
      <c r="CC49" s="462">
        <v>0</v>
      </c>
      <c r="CD49" s="462">
        <v>0</v>
      </c>
      <c r="CE49" s="462">
        <v>0</v>
      </c>
      <c r="CF49" s="430">
        <v>0</v>
      </c>
    </row>
    <row r="50" spans="1:84" ht="26.25" customHeight="1">
      <c r="A50" s="584"/>
      <c r="B50" s="63" t="s">
        <v>700</v>
      </c>
      <c r="C50" s="583"/>
      <c r="D50" s="461">
        <v>0</v>
      </c>
      <c r="E50" s="461">
        <v>0</v>
      </c>
      <c r="F50" s="461">
        <v>0</v>
      </c>
      <c r="G50" s="461">
        <v>0</v>
      </c>
      <c r="H50" s="461">
        <v>0</v>
      </c>
      <c r="I50" s="461">
        <v>0</v>
      </c>
      <c r="J50" s="461">
        <v>0</v>
      </c>
      <c r="K50" s="461">
        <v>0</v>
      </c>
      <c r="L50" s="461">
        <v>0</v>
      </c>
      <c r="M50" s="461">
        <v>0</v>
      </c>
      <c r="N50" s="461">
        <v>0</v>
      </c>
      <c r="O50" s="461">
        <v>0</v>
      </c>
      <c r="P50" s="461">
        <v>0</v>
      </c>
      <c r="Q50" s="461">
        <v>0</v>
      </c>
      <c r="R50" s="461">
        <v>0</v>
      </c>
      <c r="S50" s="461">
        <v>0</v>
      </c>
      <c r="T50" s="461">
        <v>0</v>
      </c>
      <c r="U50" s="461">
        <v>0</v>
      </c>
      <c r="V50" s="461">
        <v>0</v>
      </c>
      <c r="W50" s="461">
        <v>0</v>
      </c>
      <c r="X50" s="461">
        <v>0</v>
      </c>
      <c r="Y50" s="461">
        <v>0</v>
      </c>
      <c r="Z50" s="461">
        <v>0</v>
      </c>
      <c r="AA50" s="461">
        <v>0</v>
      </c>
      <c r="AB50" s="461">
        <v>0</v>
      </c>
      <c r="AC50" s="461">
        <v>0</v>
      </c>
      <c r="AD50" s="461">
        <v>0</v>
      </c>
      <c r="AE50" s="461">
        <v>0</v>
      </c>
      <c r="AF50" s="461">
        <v>0</v>
      </c>
      <c r="AG50" s="461">
        <v>0</v>
      </c>
      <c r="AH50" s="461">
        <v>0</v>
      </c>
      <c r="AI50" s="461">
        <v>0</v>
      </c>
      <c r="AJ50" s="461">
        <v>0</v>
      </c>
      <c r="AK50" s="461">
        <v>0</v>
      </c>
      <c r="AL50" s="461">
        <v>0</v>
      </c>
      <c r="AM50" s="461">
        <v>0</v>
      </c>
      <c r="AN50" s="461">
        <v>0</v>
      </c>
      <c r="AO50" s="461">
        <v>0</v>
      </c>
      <c r="AP50" s="461">
        <v>0</v>
      </c>
      <c r="AQ50" s="461">
        <v>0</v>
      </c>
      <c r="AR50" s="461">
        <v>0</v>
      </c>
      <c r="AS50" s="461">
        <v>0</v>
      </c>
      <c r="AT50" s="461">
        <v>0</v>
      </c>
      <c r="AU50" s="461">
        <v>0</v>
      </c>
      <c r="AV50" s="461">
        <v>0</v>
      </c>
      <c r="AW50" s="461">
        <v>0</v>
      </c>
      <c r="AX50" s="461">
        <v>0</v>
      </c>
      <c r="AY50" s="461">
        <v>0</v>
      </c>
      <c r="AZ50" s="461">
        <v>0</v>
      </c>
      <c r="BA50" s="461">
        <v>0</v>
      </c>
      <c r="BB50" s="461">
        <v>0</v>
      </c>
      <c r="BC50" s="461">
        <v>0</v>
      </c>
      <c r="BD50" s="461">
        <v>0</v>
      </c>
      <c r="BE50" s="461">
        <v>0</v>
      </c>
      <c r="BF50" s="461">
        <v>0</v>
      </c>
      <c r="BG50" s="461">
        <v>0</v>
      </c>
      <c r="BH50" s="461">
        <v>0</v>
      </c>
      <c r="BI50" s="461">
        <v>0</v>
      </c>
      <c r="BJ50" s="461">
        <v>0</v>
      </c>
      <c r="BK50" s="461">
        <v>0</v>
      </c>
      <c r="BL50" s="461">
        <v>2344.7396584223852</v>
      </c>
      <c r="BM50" s="461">
        <v>2375.7087992167517</v>
      </c>
      <c r="BN50" s="461">
        <v>2359.5664272920999</v>
      </c>
      <c r="BO50" s="461">
        <v>2259.1021772312133</v>
      </c>
      <c r="BP50" s="461">
        <v>2124.3757457839188</v>
      </c>
      <c r="BQ50" s="461">
        <v>0</v>
      </c>
      <c r="BR50" s="461">
        <v>0</v>
      </c>
      <c r="BS50" s="461">
        <v>0</v>
      </c>
      <c r="BT50" s="461">
        <v>0</v>
      </c>
      <c r="BU50" s="461">
        <v>0</v>
      </c>
      <c r="BV50" s="461">
        <v>0</v>
      </c>
      <c r="BW50" s="461">
        <v>0</v>
      </c>
      <c r="BX50" s="462">
        <v>0</v>
      </c>
      <c r="BY50" s="462">
        <v>0</v>
      </c>
      <c r="BZ50" s="462">
        <v>0</v>
      </c>
      <c r="CA50" s="462">
        <v>0</v>
      </c>
      <c r="CB50" s="462">
        <v>0</v>
      </c>
      <c r="CC50" s="462">
        <v>0</v>
      </c>
      <c r="CD50" s="462">
        <v>0</v>
      </c>
      <c r="CE50" s="462">
        <v>0</v>
      </c>
      <c r="CF50" s="430">
        <v>0</v>
      </c>
    </row>
    <row r="51" spans="1:84">
      <c r="A51" s="584"/>
      <c r="B51" s="63" t="s">
        <v>493</v>
      </c>
      <c r="C51" s="583"/>
      <c r="D51" s="461">
        <v>0</v>
      </c>
      <c r="E51" s="461">
        <v>0</v>
      </c>
      <c r="F51" s="461">
        <v>0</v>
      </c>
      <c r="G51" s="461">
        <v>0</v>
      </c>
      <c r="H51" s="461">
        <v>0</v>
      </c>
      <c r="I51" s="461">
        <v>0</v>
      </c>
      <c r="J51" s="461">
        <v>0</v>
      </c>
      <c r="K51" s="461">
        <v>0</v>
      </c>
      <c r="L51" s="461">
        <v>0</v>
      </c>
      <c r="M51" s="461">
        <v>0</v>
      </c>
      <c r="N51" s="461">
        <v>0</v>
      </c>
      <c r="O51" s="461">
        <v>0</v>
      </c>
      <c r="P51" s="461">
        <v>0</v>
      </c>
      <c r="Q51" s="461">
        <v>0</v>
      </c>
      <c r="R51" s="461">
        <v>0</v>
      </c>
      <c r="S51" s="461">
        <v>0</v>
      </c>
      <c r="T51" s="461">
        <v>0</v>
      </c>
      <c r="U51" s="461">
        <v>0</v>
      </c>
      <c r="V51" s="461">
        <v>0</v>
      </c>
      <c r="W51" s="461">
        <v>0</v>
      </c>
      <c r="X51" s="461">
        <v>0</v>
      </c>
      <c r="Y51" s="461">
        <v>0</v>
      </c>
      <c r="Z51" s="461">
        <v>0</v>
      </c>
      <c r="AA51" s="461">
        <v>0</v>
      </c>
      <c r="AB51" s="461">
        <v>0</v>
      </c>
      <c r="AC51" s="461">
        <v>0</v>
      </c>
      <c r="AD51" s="461">
        <v>0</v>
      </c>
      <c r="AE51" s="461">
        <v>0</v>
      </c>
      <c r="AF51" s="461">
        <v>0</v>
      </c>
      <c r="AG51" s="461">
        <v>0</v>
      </c>
      <c r="AH51" s="461">
        <v>0</v>
      </c>
      <c r="AI51" s="461">
        <v>0</v>
      </c>
      <c r="AJ51" s="461">
        <v>0</v>
      </c>
      <c r="AK51" s="461">
        <v>0</v>
      </c>
      <c r="AL51" s="461">
        <v>0</v>
      </c>
      <c r="AM51" s="461">
        <v>0</v>
      </c>
      <c r="AN51" s="461">
        <v>0</v>
      </c>
      <c r="AO51" s="461">
        <v>0</v>
      </c>
      <c r="AP51" s="461">
        <v>0</v>
      </c>
      <c r="AQ51" s="461">
        <v>0</v>
      </c>
      <c r="AR51" s="461">
        <v>0</v>
      </c>
      <c r="AS51" s="461">
        <v>0</v>
      </c>
      <c r="AT51" s="461">
        <v>0</v>
      </c>
      <c r="AU51" s="461">
        <v>0</v>
      </c>
      <c r="AV51" s="461">
        <v>0</v>
      </c>
      <c r="AW51" s="461">
        <v>0</v>
      </c>
      <c r="AX51" s="461">
        <v>0</v>
      </c>
      <c r="AY51" s="461">
        <v>0</v>
      </c>
      <c r="AZ51" s="461">
        <v>0</v>
      </c>
      <c r="BA51" s="461">
        <v>0</v>
      </c>
      <c r="BB51" s="461">
        <v>0</v>
      </c>
      <c r="BC51" s="461">
        <v>0</v>
      </c>
      <c r="BD51" s="461">
        <v>0</v>
      </c>
      <c r="BE51" s="461">
        <v>0</v>
      </c>
      <c r="BF51" s="461">
        <v>0</v>
      </c>
      <c r="BG51" s="461">
        <v>0</v>
      </c>
      <c r="BH51" s="461">
        <v>0</v>
      </c>
      <c r="BI51" s="461">
        <v>0</v>
      </c>
      <c r="BJ51" s="461">
        <v>0</v>
      </c>
      <c r="BK51" s="461">
        <v>0</v>
      </c>
      <c r="BL51" s="461">
        <v>32.991246969978825</v>
      </c>
      <c r="BM51" s="461">
        <v>40.088210636511548</v>
      </c>
      <c r="BN51" s="461">
        <v>47.639453415597302</v>
      </c>
      <c r="BO51" s="461">
        <v>51.934967219000782</v>
      </c>
      <c r="BP51" s="461">
        <v>61.22561961758781</v>
      </c>
      <c r="BQ51" s="461">
        <v>0</v>
      </c>
      <c r="BR51" s="461">
        <v>0</v>
      </c>
      <c r="BS51" s="461">
        <v>0</v>
      </c>
      <c r="BT51" s="461">
        <v>0</v>
      </c>
      <c r="BU51" s="461">
        <v>0</v>
      </c>
      <c r="BV51" s="461">
        <v>0</v>
      </c>
      <c r="BW51" s="461">
        <v>0</v>
      </c>
      <c r="BX51" s="462">
        <v>0</v>
      </c>
      <c r="BY51" s="462">
        <v>0</v>
      </c>
      <c r="BZ51" s="462">
        <v>0</v>
      </c>
      <c r="CA51" s="462">
        <v>0</v>
      </c>
      <c r="CB51" s="462">
        <v>0</v>
      </c>
      <c r="CC51" s="462">
        <v>0</v>
      </c>
      <c r="CD51" s="462">
        <v>0</v>
      </c>
      <c r="CE51" s="462">
        <v>0</v>
      </c>
      <c r="CF51" s="430">
        <v>0</v>
      </c>
    </row>
    <row r="52" spans="1:84">
      <c r="A52" s="584"/>
      <c r="B52" s="63" t="s">
        <v>701</v>
      </c>
      <c r="C52" s="583"/>
      <c r="D52" s="461">
        <v>0</v>
      </c>
      <c r="E52" s="461">
        <v>0</v>
      </c>
      <c r="F52" s="461">
        <v>0</v>
      </c>
      <c r="G52" s="461">
        <v>0</v>
      </c>
      <c r="H52" s="461">
        <v>0</v>
      </c>
      <c r="I52" s="461">
        <v>0</v>
      </c>
      <c r="J52" s="461">
        <v>0</v>
      </c>
      <c r="K52" s="461">
        <v>0</v>
      </c>
      <c r="L52" s="461">
        <v>0</v>
      </c>
      <c r="M52" s="461">
        <v>0</v>
      </c>
      <c r="N52" s="461">
        <v>0</v>
      </c>
      <c r="O52" s="461">
        <v>0</v>
      </c>
      <c r="P52" s="461">
        <v>0</v>
      </c>
      <c r="Q52" s="461">
        <v>0</v>
      </c>
      <c r="R52" s="461">
        <v>0</v>
      </c>
      <c r="S52" s="461">
        <v>0</v>
      </c>
      <c r="T52" s="461">
        <v>0</v>
      </c>
      <c r="U52" s="461">
        <v>0</v>
      </c>
      <c r="V52" s="461">
        <v>0</v>
      </c>
      <c r="W52" s="461">
        <v>0</v>
      </c>
      <c r="X52" s="461">
        <v>0</v>
      </c>
      <c r="Y52" s="461">
        <v>0</v>
      </c>
      <c r="Z52" s="461">
        <v>0</v>
      </c>
      <c r="AA52" s="461">
        <v>0</v>
      </c>
      <c r="AB52" s="461">
        <v>0</v>
      </c>
      <c r="AC52" s="461">
        <v>0</v>
      </c>
      <c r="AD52" s="461">
        <v>0</v>
      </c>
      <c r="AE52" s="461">
        <v>0</v>
      </c>
      <c r="AF52" s="461">
        <v>0</v>
      </c>
      <c r="AG52" s="461">
        <v>0</v>
      </c>
      <c r="AH52" s="461">
        <v>0</v>
      </c>
      <c r="AI52" s="461">
        <v>0</v>
      </c>
      <c r="AJ52" s="461">
        <v>0</v>
      </c>
      <c r="AK52" s="461">
        <v>0</v>
      </c>
      <c r="AL52" s="461">
        <v>0</v>
      </c>
      <c r="AM52" s="461">
        <v>0</v>
      </c>
      <c r="AN52" s="461">
        <v>0</v>
      </c>
      <c r="AO52" s="461">
        <v>0</v>
      </c>
      <c r="AP52" s="461">
        <v>0</v>
      </c>
      <c r="AQ52" s="461">
        <v>0</v>
      </c>
      <c r="AR52" s="461">
        <v>0</v>
      </c>
      <c r="AS52" s="461">
        <v>0</v>
      </c>
      <c r="AT52" s="461">
        <v>0</v>
      </c>
      <c r="AU52" s="461">
        <v>0</v>
      </c>
      <c r="AV52" s="461">
        <v>0</v>
      </c>
      <c r="AW52" s="461">
        <v>0</v>
      </c>
      <c r="AX52" s="461">
        <v>0</v>
      </c>
      <c r="AY52" s="461">
        <v>0</v>
      </c>
      <c r="AZ52" s="461">
        <v>0</v>
      </c>
      <c r="BA52" s="461">
        <v>0</v>
      </c>
      <c r="BB52" s="461">
        <v>0</v>
      </c>
      <c r="BC52" s="461">
        <v>0</v>
      </c>
      <c r="BD52" s="461">
        <v>0</v>
      </c>
      <c r="BE52" s="461">
        <v>0</v>
      </c>
      <c r="BF52" s="461">
        <v>0</v>
      </c>
      <c r="BG52" s="461">
        <v>0</v>
      </c>
      <c r="BH52" s="461">
        <v>0</v>
      </c>
      <c r="BI52" s="461">
        <v>0</v>
      </c>
      <c r="BJ52" s="461">
        <v>0</v>
      </c>
      <c r="BK52" s="461">
        <v>0</v>
      </c>
      <c r="BL52" s="461">
        <v>7.8119310925814904</v>
      </c>
      <c r="BM52" s="461">
        <v>8.5978189169384667</v>
      </c>
      <c r="BN52" s="461">
        <v>9.5441770419106025</v>
      </c>
      <c r="BO52" s="461">
        <v>9.2343418887327715</v>
      </c>
      <c r="BP52" s="461">
        <v>8.9654044584572397</v>
      </c>
      <c r="BQ52" s="461">
        <v>0</v>
      </c>
      <c r="BR52" s="461">
        <v>0</v>
      </c>
      <c r="BS52" s="461">
        <v>0</v>
      </c>
      <c r="BT52" s="461">
        <v>0</v>
      </c>
      <c r="BU52" s="461">
        <v>0</v>
      </c>
      <c r="BV52" s="461">
        <v>0</v>
      </c>
      <c r="BW52" s="461">
        <v>0</v>
      </c>
      <c r="BX52" s="462">
        <v>0</v>
      </c>
      <c r="BY52" s="462">
        <v>0</v>
      </c>
      <c r="BZ52" s="462">
        <v>0</v>
      </c>
      <c r="CA52" s="462">
        <v>0</v>
      </c>
      <c r="CB52" s="462">
        <v>0</v>
      </c>
      <c r="CC52" s="462">
        <v>0</v>
      </c>
      <c r="CD52" s="462">
        <v>0</v>
      </c>
      <c r="CE52" s="462">
        <v>0</v>
      </c>
      <c r="CF52" s="430">
        <v>0</v>
      </c>
    </row>
    <row r="53" spans="1:84">
      <c r="A53" s="584"/>
      <c r="B53" s="63" t="s">
        <v>36</v>
      </c>
      <c r="C53" s="583"/>
      <c r="D53" s="461">
        <v>0</v>
      </c>
      <c r="E53" s="461">
        <v>0</v>
      </c>
      <c r="F53" s="461">
        <v>0</v>
      </c>
      <c r="G53" s="461">
        <v>0</v>
      </c>
      <c r="H53" s="461">
        <v>0</v>
      </c>
      <c r="I53" s="461">
        <v>0</v>
      </c>
      <c r="J53" s="461">
        <v>0</v>
      </c>
      <c r="K53" s="461">
        <v>0</v>
      </c>
      <c r="L53" s="461">
        <v>0</v>
      </c>
      <c r="M53" s="461">
        <v>0</v>
      </c>
      <c r="N53" s="461">
        <v>0</v>
      </c>
      <c r="O53" s="461">
        <v>0</v>
      </c>
      <c r="P53" s="461">
        <v>0</v>
      </c>
      <c r="Q53" s="461">
        <v>0</v>
      </c>
      <c r="R53" s="461">
        <v>0</v>
      </c>
      <c r="S53" s="461">
        <v>0</v>
      </c>
      <c r="T53" s="461">
        <v>0</v>
      </c>
      <c r="U53" s="461">
        <v>0</v>
      </c>
      <c r="V53" s="461">
        <v>0</v>
      </c>
      <c r="W53" s="461">
        <v>0</v>
      </c>
      <c r="X53" s="461">
        <v>0</v>
      </c>
      <c r="Y53" s="461">
        <v>0</v>
      </c>
      <c r="Z53" s="461">
        <v>0</v>
      </c>
      <c r="AA53" s="461">
        <v>0</v>
      </c>
      <c r="AB53" s="461">
        <v>0</v>
      </c>
      <c r="AC53" s="461">
        <v>0</v>
      </c>
      <c r="AD53" s="461">
        <v>0</v>
      </c>
      <c r="AE53" s="461">
        <v>0</v>
      </c>
      <c r="AF53" s="461">
        <v>0</v>
      </c>
      <c r="AG53" s="461">
        <v>0</v>
      </c>
      <c r="AH53" s="461">
        <v>0</v>
      </c>
      <c r="AI53" s="461">
        <v>0</v>
      </c>
      <c r="AJ53" s="461">
        <v>0</v>
      </c>
      <c r="AK53" s="461">
        <v>0</v>
      </c>
      <c r="AL53" s="461">
        <v>0</v>
      </c>
      <c r="AM53" s="461">
        <v>0</v>
      </c>
      <c r="AN53" s="461">
        <v>0</v>
      </c>
      <c r="AO53" s="461">
        <v>0</v>
      </c>
      <c r="AP53" s="461">
        <v>0</v>
      </c>
      <c r="AQ53" s="461">
        <v>0</v>
      </c>
      <c r="AR53" s="461">
        <v>0</v>
      </c>
      <c r="AS53" s="461">
        <v>0</v>
      </c>
      <c r="AT53" s="461">
        <v>0</v>
      </c>
      <c r="AU53" s="461">
        <v>0</v>
      </c>
      <c r="AV53" s="461">
        <v>0</v>
      </c>
      <c r="AW53" s="461">
        <v>0</v>
      </c>
      <c r="AX53" s="461">
        <v>0</v>
      </c>
      <c r="AY53" s="461">
        <v>0</v>
      </c>
      <c r="AZ53" s="461">
        <v>0</v>
      </c>
      <c r="BA53" s="461">
        <v>0</v>
      </c>
      <c r="BB53" s="461">
        <v>0</v>
      </c>
      <c r="BC53" s="461">
        <v>0</v>
      </c>
      <c r="BD53" s="461">
        <v>0</v>
      </c>
      <c r="BE53" s="461">
        <v>0</v>
      </c>
      <c r="BF53" s="461">
        <v>0</v>
      </c>
      <c r="BG53" s="461">
        <v>0</v>
      </c>
      <c r="BH53" s="461">
        <v>0</v>
      </c>
      <c r="BI53" s="461">
        <v>0</v>
      </c>
      <c r="BJ53" s="461">
        <v>0</v>
      </c>
      <c r="BK53" s="461">
        <v>0</v>
      </c>
      <c r="BL53" s="461">
        <v>444.64549548391972</v>
      </c>
      <c r="BM53" s="461">
        <v>454.20997758500005</v>
      </c>
      <c r="BN53" s="461">
        <v>455.00113308574555</v>
      </c>
      <c r="BO53" s="461">
        <v>437.71193802894504</v>
      </c>
      <c r="BP53" s="461">
        <v>441.39318673283299</v>
      </c>
      <c r="BQ53" s="461">
        <v>0</v>
      </c>
      <c r="BR53" s="461">
        <v>0</v>
      </c>
      <c r="BS53" s="461">
        <v>0</v>
      </c>
      <c r="BT53" s="461">
        <v>0</v>
      </c>
      <c r="BU53" s="461">
        <v>0</v>
      </c>
      <c r="BV53" s="461">
        <v>0</v>
      </c>
      <c r="BW53" s="461">
        <v>0</v>
      </c>
      <c r="BX53" s="462">
        <v>0</v>
      </c>
      <c r="BY53" s="462">
        <v>0</v>
      </c>
      <c r="BZ53" s="462">
        <v>0</v>
      </c>
      <c r="CA53" s="462">
        <v>0</v>
      </c>
      <c r="CB53" s="462">
        <v>0</v>
      </c>
      <c r="CC53" s="462">
        <v>0</v>
      </c>
      <c r="CD53" s="462">
        <v>0</v>
      </c>
      <c r="CE53" s="462">
        <v>0</v>
      </c>
      <c r="CF53" s="430">
        <v>0</v>
      </c>
    </row>
    <row r="54" spans="1:84">
      <c r="A54" s="584"/>
      <c r="B54" s="63" t="s">
        <v>702</v>
      </c>
      <c r="C54" s="583"/>
      <c r="D54" s="461">
        <v>0</v>
      </c>
      <c r="E54" s="461">
        <v>0</v>
      </c>
      <c r="F54" s="461">
        <v>0</v>
      </c>
      <c r="G54" s="461">
        <v>0</v>
      </c>
      <c r="H54" s="461">
        <v>0</v>
      </c>
      <c r="I54" s="461">
        <v>0</v>
      </c>
      <c r="J54" s="461">
        <v>0</v>
      </c>
      <c r="K54" s="461">
        <v>0</v>
      </c>
      <c r="L54" s="461">
        <v>0</v>
      </c>
      <c r="M54" s="461">
        <v>0</v>
      </c>
      <c r="N54" s="461">
        <v>0</v>
      </c>
      <c r="O54" s="461">
        <v>0</v>
      </c>
      <c r="P54" s="461">
        <v>0</v>
      </c>
      <c r="Q54" s="461">
        <v>0</v>
      </c>
      <c r="R54" s="461">
        <v>0</v>
      </c>
      <c r="S54" s="461">
        <v>0</v>
      </c>
      <c r="T54" s="461">
        <v>0</v>
      </c>
      <c r="U54" s="461">
        <v>0</v>
      </c>
      <c r="V54" s="461">
        <v>0</v>
      </c>
      <c r="W54" s="461">
        <v>0</v>
      </c>
      <c r="X54" s="461">
        <v>0</v>
      </c>
      <c r="Y54" s="461">
        <v>0</v>
      </c>
      <c r="Z54" s="461">
        <v>0</v>
      </c>
      <c r="AA54" s="461">
        <v>0</v>
      </c>
      <c r="AB54" s="461">
        <v>0</v>
      </c>
      <c r="AC54" s="461">
        <v>0</v>
      </c>
      <c r="AD54" s="461">
        <v>0</v>
      </c>
      <c r="AE54" s="461">
        <v>0</v>
      </c>
      <c r="AF54" s="461">
        <v>0</v>
      </c>
      <c r="AG54" s="461">
        <v>0</v>
      </c>
      <c r="AH54" s="461">
        <v>0</v>
      </c>
      <c r="AI54" s="461">
        <v>0</v>
      </c>
      <c r="AJ54" s="461">
        <v>0</v>
      </c>
      <c r="AK54" s="461">
        <v>0</v>
      </c>
      <c r="AL54" s="461">
        <v>0</v>
      </c>
      <c r="AM54" s="461">
        <v>0</v>
      </c>
      <c r="AN54" s="461">
        <v>0</v>
      </c>
      <c r="AO54" s="461">
        <v>0</v>
      </c>
      <c r="AP54" s="461">
        <v>0</v>
      </c>
      <c r="AQ54" s="461">
        <v>0</v>
      </c>
      <c r="AR54" s="461">
        <v>0</v>
      </c>
      <c r="AS54" s="461">
        <v>0</v>
      </c>
      <c r="AT54" s="461">
        <v>0</v>
      </c>
      <c r="AU54" s="461">
        <v>0</v>
      </c>
      <c r="AV54" s="461">
        <v>0</v>
      </c>
      <c r="AW54" s="461">
        <v>0</v>
      </c>
      <c r="AX54" s="461">
        <v>0</v>
      </c>
      <c r="AY54" s="461">
        <v>0</v>
      </c>
      <c r="AZ54" s="461">
        <v>0</v>
      </c>
      <c r="BA54" s="461">
        <v>0</v>
      </c>
      <c r="BB54" s="461">
        <v>0</v>
      </c>
      <c r="BC54" s="461">
        <v>0</v>
      </c>
      <c r="BD54" s="461">
        <v>0</v>
      </c>
      <c r="BE54" s="461">
        <v>0</v>
      </c>
      <c r="BF54" s="461">
        <v>0</v>
      </c>
      <c r="BG54" s="461">
        <v>0</v>
      </c>
      <c r="BH54" s="461">
        <v>0</v>
      </c>
      <c r="BI54" s="461">
        <v>0</v>
      </c>
      <c r="BJ54" s="461">
        <v>0</v>
      </c>
      <c r="BK54" s="461">
        <v>0</v>
      </c>
      <c r="BL54" s="461">
        <v>288.98939548104596</v>
      </c>
      <c r="BM54" s="461">
        <v>420.95006664993309</v>
      </c>
      <c r="BN54" s="461">
        <v>564.71309114001485</v>
      </c>
      <c r="BO54" s="461">
        <v>642.39981622845482</v>
      </c>
      <c r="BP54" s="461">
        <v>704.93775777070255</v>
      </c>
      <c r="BQ54" s="461">
        <v>0</v>
      </c>
      <c r="BR54" s="461">
        <v>0</v>
      </c>
      <c r="BS54" s="461">
        <v>0</v>
      </c>
      <c r="BT54" s="461">
        <v>0</v>
      </c>
      <c r="BU54" s="461">
        <v>0</v>
      </c>
      <c r="BV54" s="461">
        <v>0</v>
      </c>
      <c r="BW54" s="461">
        <v>0</v>
      </c>
      <c r="BX54" s="462">
        <v>0</v>
      </c>
      <c r="BY54" s="462">
        <v>0</v>
      </c>
      <c r="BZ54" s="462">
        <v>0</v>
      </c>
      <c r="CA54" s="462">
        <v>0</v>
      </c>
      <c r="CB54" s="462">
        <v>0</v>
      </c>
      <c r="CC54" s="462">
        <v>0</v>
      </c>
      <c r="CD54" s="462">
        <v>0</v>
      </c>
      <c r="CE54" s="462">
        <v>0</v>
      </c>
      <c r="CF54" s="430">
        <v>0</v>
      </c>
    </row>
    <row r="55" spans="1:84" ht="26.25" customHeight="1">
      <c r="A55" s="584"/>
      <c r="B55" s="63" t="s">
        <v>703</v>
      </c>
      <c r="C55" s="43"/>
      <c r="D55" s="461">
        <v>0</v>
      </c>
      <c r="E55" s="461">
        <v>0</v>
      </c>
      <c r="F55" s="461">
        <v>0</v>
      </c>
      <c r="G55" s="461">
        <v>0</v>
      </c>
      <c r="H55" s="461">
        <v>0</v>
      </c>
      <c r="I55" s="461">
        <v>0</v>
      </c>
      <c r="J55" s="461">
        <v>0</v>
      </c>
      <c r="K55" s="461">
        <v>0</v>
      </c>
      <c r="L55" s="461">
        <v>0</v>
      </c>
      <c r="M55" s="461">
        <v>0</v>
      </c>
      <c r="N55" s="461">
        <v>0</v>
      </c>
      <c r="O55" s="461">
        <v>0</v>
      </c>
      <c r="P55" s="461">
        <v>0</v>
      </c>
      <c r="Q55" s="461">
        <v>0</v>
      </c>
      <c r="R55" s="461">
        <v>0</v>
      </c>
      <c r="S55" s="461">
        <v>0</v>
      </c>
      <c r="T55" s="461">
        <v>0</v>
      </c>
      <c r="U55" s="461">
        <v>0</v>
      </c>
      <c r="V55" s="461">
        <v>0</v>
      </c>
      <c r="W55" s="461">
        <v>0</v>
      </c>
      <c r="X55" s="461">
        <v>0</v>
      </c>
      <c r="Y55" s="461">
        <v>0</v>
      </c>
      <c r="Z55" s="461">
        <v>0</v>
      </c>
      <c r="AA55" s="461">
        <v>0</v>
      </c>
      <c r="AB55" s="461">
        <v>0</v>
      </c>
      <c r="AC55" s="461">
        <v>0</v>
      </c>
      <c r="AD55" s="461">
        <v>0</v>
      </c>
      <c r="AE55" s="461">
        <v>0</v>
      </c>
      <c r="AF55" s="461">
        <v>0</v>
      </c>
      <c r="AG55" s="461">
        <v>0</v>
      </c>
      <c r="AH55" s="461">
        <v>1111.6068988224683</v>
      </c>
      <c r="AI55" s="461">
        <v>1092.8806922290091</v>
      </c>
      <c r="AJ55" s="461">
        <v>1232.0216846132789</v>
      </c>
      <c r="AK55" s="461">
        <v>1665.4856595134402</v>
      </c>
      <c r="AL55" s="461">
        <v>1892.2724476133012</v>
      </c>
      <c r="AM55" s="461">
        <v>2038.2287093585574</v>
      </c>
      <c r="AN55" s="461">
        <v>2142.9917517134772</v>
      </c>
      <c r="AO55" s="461">
        <v>2224.0516625018117</v>
      </c>
      <c r="AP55" s="461">
        <v>2357.0578306185253</v>
      </c>
      <c r="AQ55" s="461">
        <v>2317.3813611725473</v>
      </c>
      <c r="AR55" s="461">
        <v>1967.959913912179</v>
      </c>
      <c r="AS55" s="461">
        <v>2242.5928463313357</v>
      </c>
      <c r="AT55" s="461">
        <v>2567.8424883946459</v>
      </c>
      <c r="AU55" s="461">
        <v>1396.9222047306807</v>
      </c>
      <c r="AV55" s="461">
        <v>1468.6711326689472</v>
      </c>
      <c r="AW55" s="461">
        <v>1856.3796561982779</v>
      </c>
      <c r="AX55" s="461">
        <v>1887.818080560942</v>
      </c>
      <c r="AY55" s="461">
        <v>1864.0671335128411</v>
      </c>
      <c r="AZ55" s="461">
        <v>1882.3209681242395</v>
      </c>
      <c r="BA55" s="461">
        <v>1963.4657106237419</v>
      </c>
      <c r="BB55" s="461">
        <v>2018.0540815781796</v>
      </c>
      <c r="BC55" s="461">
        <v>2060.5629669087866</v>
      </c>
      <c r="BD55" s="461">
        <v>2154.7745190769424</v>
      </c>
      <c r="BE55" s="461">
        <v>2325.7774339279254</v>
      </c>
      <c r="BF55" s="461">
        <v>2411.276377864951</v>
      </c>
      <c r="BG55" s="461">
        <v>2657.026195551764</v>
      </c>
      <c r="BH55" s="461">
        <v>2925.1218024384207</v>
      </c>
      <c r="BI55" s="461">
        <v>2870.1975551346059</v>
      </c>
      <c r="BJ55" s="461">
        <v>3039.1461046098057</v>
      </c>
      <c r="BK55" s="461">
        <v>3030.4630114714892</v>
      </c>
      <c r="BL55" s="461">
        <v>3091.2265300523277</v>
      </c>
      <c r="BM55" s="461">
        <v>3158.4272523050822</v>
      </c>
      <c r="BN55" s="461">
        <v>3146.0486073288389</v>
      </c>
      <c r="BO55" s="461">
        <v>3029.1534143532504</v>
      </c>
      <c r="BP55" s="461">
        <v>2853.6257728889586</v>
      </c>
      <c r="BQ55" s="461">
        <v>0</v>
      </c>
      <c r="BR55" s="461">
        <v>0</v>
      </c>
      <c r="BS55" s="461">
        <v>0</v>
      </c>
      <c r="BT55" s="461">
        <v>0</v>
      </c>
      <c r="BU55" s="461">
        <v>0</v>
      </c>
      <c r="BV55" s="461">
        <v>0</v>
      </c>
      <c r="BW55" s="461">
        <v>0</v>
      </c>
      <c r="BX55" s="462">
        <v>0</v>
      </c>
      <c r="BY55" s="462">
        <v>0</v>
      </c>
      <c r="BZ55" s="462">
        <v>0</v>
      </c>
      <c r="CA55" s="462">
        <v>0</v>
      </c>
      <c r="CB55" s="462">
        <v>0</v>
      </c>
      <c r="CC55" s="462">
        <v>0</v>
      </c>
      <c r="CD55" s="462">
        <v>0</v>
      </c>
      <c r="CE55" s="462">
        <v>0</v>
      </c>
      <c r="CF55" s="430">
        <v>0</v>
      </c>
    </row>
    <row r="56" spans="1:84">
      <c r="A56" s="584"/>
      <c r="B56" s="63" t="s">
        <v>704</v>
      </c>
      <c r="C56" s="43"/>
      <c r="D56" s="461">
        <v>0</v>
      </c>
      <c r="E56" s="461">
        <v>0</v>
      </c>
      <c r="F56" s="461">
        <v>0</v>
      </c>
      <c r="G56" s="461">
        <v>0</v>
      </c>
      <c r="H56" s="461">
        <v>0</v>
      </c>
      <c r="I56" s="461">
        <v>0</v>
      </c>
      <c r="J56" s="461">
        <v>0</v>
      </c>
      <c r="K56" s="461">
        <v>0</v>
      </c>
      <c r="L56" s="461">
        <v>0</v>
      </c>
      <c r="M56" s="461">
        <v>0</v>
      </c>
      <c r="N56" s="461">
        <v>0</v>
      </c>
      <c r="O56" s="461">
        <v>0</v>
      </c>
      <c r="P56" s="461">
        <v>0</v>
      </c>
      <c r="Q56" s="461">
        <v>0</v>
      </c>
      <c r="R56" s="461">
        <v>0</v>
      </c>
      <c r="S56" s="461">
        <v>0</v>
      </c>
      <c r="T56" s="461">
        <v>0</v>
      </c>
      <c r="U56" s="461">
        <v>0</v>
      </c>
      <c r="V56" s="461">
        <v>0</v>
      </c>
      <c r="W56" s="461">
        <v>0</v>
      </c>
      <c r="X56" s="461">
        <v>0</v>
      </c>
      <c r="Y56" s="461">
        <v>0</v>
      </c>
      <c r="Z56" s="461">
        <v>0</v>
      </c>
      <c r="AA56" s="461">
        <v>0</v>
      </c>
      <c r="AB56" s="461">
        <v>0</v>
      </c>
      <c r="AC56" s="461">
        <v>0</v>
      </c>
      <c r="AD56" s="461">
        <v>0</v>
      </c>
      <c r="AE56" s="461">
        <v>0</v>
      </c>
      <c r="AF56" s="461">
        <v>0</v>
      </c>
      <c r="AG56" s="461">
        <v>0</v>
      </c>
      <c r="AH56" s="461">
        <v>1157.9336304174481</v>
      </c>
      <c r="AI56" s="461">
        <v>1145.7850012916995</v>
      </c>
      <c r="AJ56" s="461">
        <v>1298.371495165695</v>
      </c>
      <c r="AK56" s="461">
        <v>1738.1406505403306</v>
      </c>
      <c r="AL56" s="461">
        <v>1962.456938375886</v>
      </c>
      <c r="AM56" s="461">
        <v>2099.9730219587937</v>
      </c>
      <c r="AN56" s="461">
        <v>2203.354101650556</v>
      </c>
      <c r="AO56" s="461">
        <v>2278.5818514341113</v>
      </c>
      <c r="AP56" s="461">
        <v>2426.642414656822</v>
      </c>
      <c r="AQ56" s="461">
        <v>2385.4585777188972</v>
      </c>
      <c r="AR56" s="461">
        <v>1565.6959225333276</v>
      </c>
      <c r="AS56" s="461">
        <v>1828.4073423350096</v>
      </c>
      <c r="AT56" s="461">
        <v>2122.7710322655271</v>
      </c>
      <c r="AU56" s="461">
        <v>1529.2795765642184</v>
      </c>
      <c r="AV56" s="461">
        <v>1963.8531403550837</v>
      </c>
      <c r="AW56" s="461">
        <v>1968.6602226507648</v>
      </c>
      <c r="AX56" s="461">
        <v>2141.3629216307759</v>
      </c>
      <c r="AY56" s="461">
        <v>2250.726206821465</v>
      </c>
      <c r="AZ56" s="461">
        <v>2319.4874791704196</v>
      </c>
      <c r="BA56" s="461">
        <v>2391.9558845634178</v>
      </c>
      <c r="BB56" s="461">
        <v>2382.2175610213167</v>
      </c>
      <c r="BC56" s="461">
        <v>2385.3282076184928</v>
      </c>
      <c r="BD56" s="461">
        <v>2357.7341716902092</v>
      </c>
      <c r="BE56" s="461">
        <v>2303.2536384215045</v>
      </c>
      <c r="BF56" s="461">
        <v>2364.5081352964494</v>
      </c>
      <c r="BG56" s="461">
        <v>2658.8334258866503</v>
      </c>
      <c r="BH56" s="461">
        <v>2765.0387930960701</v>
      </c>
      <c r="BI56" s="461">
        <v>3006.4403034625693</v>
      </c>
      <c r="BJ56" s="461">
        <v>2937.5963498161609</v>
      </c>
      <c r="BK56" s="461">
        <v>2931.9363740007589</v>
      </c>
      <c r="BL56" s="461">
        <v>2960.8689062273793</v>
      </c>
      <c r="BM56" s="461">
        <v>3466.1074160596963</v>
      </c>
      <c r="BN56" s="461">
        <v>3670.2633290395206</v>
      </c>
      <c r="BO56" s="461">
        <v>3660.410085899332</v>
      </c>
      <c r="BP56" s="461">
        <v>3706.7766128013668</v>
      </c>
      <c r="BQ56" s="461">
        <v>0</v>
      </c>
      <c r="BR56" s="461">
        <v>0</v>
      </c>
      <c r="BS56" s="461">
        <v>0</v>
      </c>
      <c r="BT56" s="461">
        <v>0</v>
      </c>
      <c r="BU56" s="461">
        <v>0</v>
      </c>
      <c r="BV56" s="461">
        <v>0</v>
      </c>
      <c r="BW56" s="461">
        <v>0</v>
      </c>
      <c r="BX56" s="462">
        <v>0</v>
      </c>
      <c r="BY56" s="462">
        <v>0</v>
      </c>
      <c r="BZ56" s="462">
        <v>0</v>
      </c>
      <c r="CA56" s="462">
        <v>0</v>
      </c>
      <c r="CB56" s="462">
        <v>0</v>
      </c>
      <c r="CC56" s="462">
        <v>0</v>
      </c>
      <c r="CD56" s="462">
        <v>0</v>
      </c>
      <c r="CE56" s="462">
        <v>0</v>
      </c>
      <c r="CF56" s="430">
        <v>0</v>
      </c>
    </row>
    <row r="57" spans="1:84" ht="26.25" customHeight="1">
      <c r="A57" s="65"/>
      <c r="B57" s="43" t="s">
        <v>705</v>
      </c>
      <c r="C57" s="583"/>
      <c r="D57" s="461"/>
      <c r="E57" s="461"/>
      <c r="F57" s="461"/>
      <c r="G57" s="461"/>
      <c r="H57" s="461"/>
      <c r="I57" s="461"/>
      <c r="J57" s="461"/>
      <c r="K57" s="461"/>
      <c r="L57" s="461"/>
      <c r="M57" s="461"/>
      <c r="N57" s="461"/>
      <c r="O57" s="461"/>
      <c r="P57" s="461"/>
      <c r="Q57" s="461"/>
      <c r="R57" s="461"/>
      <c r="S57" s="461"/>
      <c r="T57" s="461"/>
      <c r="U57" s="461"/>
      <c r="V57" s="461"/>
      <c r="W57" s="461"/>
      <c r="X57" s="461"/>
      <c r="Y57" s="461"/>
      <c r="Z57" s="461"/>
      <c r="AA57" s="461"/>
      <c r="AB57" s="461"/>
      <c r="AC57" s="461"/>
      <c r="AD57" s="461"/>
      <c r="AE57" s="461"/>
      <c r="AF57" s="461"/>
      <c r="AG57" s="461"/>
      <c r="AH57" s="461"/>
      <c r="AI57" s="461"/>
      <c r="AJ57" s="461"/>
      <c r="AK57" s="461"/>
      <c r="AL57" s="461"/>
      <c r="AM57" s="461"/>
      <c r="AN57" s="461"/>
      <c r="AO57" s="461"/>
      <c r="AP57" s="461"/>
      <c r="AQ57" s="461"/>
      <c r="AR57" s="461"/>
      <c r="AS57" s="461"/>
      <c r="AT57" s="461"/>
      <c r="AU57" s="461"/>
      <c r="AV57" s="461"/>
      <c r="AW57" s="461"/>
      <c r="AX57" s="461"/>
      <c r="AY57" s="461"/>
      <c r="AZ57" s="461"/>
      <c r="BA57" s="461"/>
      <c r="BB57" s="461"/>
      <c r="BC57" s="461"/>
      <c r="BD57" s="461"/>
      <c r="BE57" s="461"/>
      <c r="BF57" s="461"/>
      <c r="BG57" s="461"/>
      <c r="BH57" s="461"/>
      <c r="BI57" s="461"/>
      <c r="BJ57" s="461"/>
      <c r="BK57" s="461"/>
      <c r="BL57" s="461"/>
      <c r="BM57" s="461"/>
      <c r="BN57" s="461"/>
      <c r="BO57" s="461"/>
      <c r="BP57" s="461"/>
      <c r="BQ57" s="461"/>
      <c r="BR57" s="461"/>
      <c r="BS57" s="461"/>
      <c r="BT57" s="461"/>
      <c r="BU57" s="461"/>
      <c r="BV57" s="461"/>
      <c r="BW57" s="461"/>
      <c r="BX57" s="462"/>
      <c r="BY57" s="462"/>
      <c r="BZ57" s="462"/>
      <c r="CA57" s="462"/>
      <c r="CB57" s="462"/>
      <c r="CC57" s="462"/>
      <c r="CD57" s="462"/>
      <c r="CE57" s="462"/>
      <c r="CF57" s="430"/>
    </row>
    <row r="58" spans="1:84">
      <c r="A58" s="584"/>
      <c r="B58" s="63" t="s">
        <v>706</v>
      </c>
      <c r="C58" s="583"/>
      <c r="D58" s="461">
        <v>0</v>
      </c>
      <c r="E58" s="461">
        <v>0</v>
      </c>
      <c r="F58" s="461">
        <v>0</v>
      </c>
      <c r="G58" s="461">
        <v>0</v>
      </c>
      <c r="H58" s="461">
        <v>0</v>
      </c>
      <c r="I58" s="461">
        <v>0</v>
      </c>
      <c r="J58" s="461">
        <v>0</v>
      </c>
      <c r="K58" s="461">
        <v>0</v>
      </c>
      <c r="L58" s="461">
        <v>0</v>
      </c>
      <c r="M58" s="461">
        <v>0</v>
      </c>
      <c r="N58" s="461">
        <v>0</v>
      </c>
      <c r="O58" s="461">
        <v>0</v>
      </c>
      <c r="P58" s="461">
        <v>0</v>
      </c>
      <c r="Q58" s="461">
        <v>0</v>
      </c>
      <c r="R58" s="461">
        <v>0</v>
      </c>
      <c r="S58" s="461">
        <v>0</v>
      </c>
      <c r="T58" s="461">
        <v>0</v>
      </c>
      <c r="U58" s="461">
        <v>0</v>
      </c>
      <c r="V58" s="461">
        <v>0</v>
      </c>
      <c r="W58" s="461">
        <v>0</v>
      </c>
      <c r="X58" s="461">
        <v>0</v>
      </c>
      <c r="Y58" s="461">
        <v>0</v>
      </c>
      <c r="Z58" s="461">
        <v>0</v>
      </c>
      <c r="AA58" s="461">
        <v>0</v>
      </c>
      <c r="AB58" s="461">
        <v>0</v>
      </c>
      <c r="AC58" s="461">
        <v>0</v>
      </c>
      <c r="AD58" s="461">
        <v>0</v>
      </c>
      <c r="AE58" s="461">
        <v>0</v>
      </c>
      <c r="AF58" s="461">
        <v>0</v>
      </c>
      <c r="AG58" s="461">
        <v>0</v>
      </c>
      <c r="AH58" s="461">
        <v>1111.6068988224683</v>
      </c>
      <c r="AI58" s="461">
        <v>1092.8806922290091</v>
      </c>
      <c r="AJ58" s="461">
        <v>1232.0216846132789</v>
      </c>
      <c r="AK58" s="461">
        <v>1665.4856595134402</v>
      </c>
      <c r="AL58" s="461">
        <v>1892.2724476133012</v>
      </c>
      <c r="AM58" s="461">
        <v>2038.2287093585574</v>
      </c>
      <c r="AN58" s="461">
        <v>2142.9917517134772</v>
      </c>
      <c r="AO58" s="461">
        <v>2224.0516625018117</v>
      </c>
      <c r="AP58" s="461">
        <v>2357.0578306185253</v>
      </c>
      <c r="AQ58" s="461">
        <v>2317.3813611725473</v>
      </c>
      <c r="AR58" s="461">
        <v>1967.959913912179</v>
      </c>
      <c r="AS58" s="461">
        <v>2242.5928463313357</v>
      </c>
      <c r="AT58" s="461">
        <v>2567.8424883946459</v>
      </c>
      <c r="AU58" s="461">
        <v>1396.9222047306807</v>
      </c>
      <c r="AV58" s="461">
        <v>1468.6711326689472</v>
      </c>
      <c r="AW58" s="461">
        <v>1856.3796561982779</v>
      </c>
      <c r="AX58" s="461">
        <v>1887.818080560942</v>
      </c>
      <c r="AY58" s="461">
        <v>1864.0671335128411</v>
      </c>
      <c r="AZ58" s="461">
        <v>1882.3209681242395</v>
      </c>
      <c r="BA58" s="461">
        <v>1963.4657106237419</v>
      </c>
      <c r="BB58" s="461">
        <v>2018.0540815781796</v>
      </c>
      <c r="BC58" s="461">
        <v>2060.5629669087866</v>
      </c>
      <c r="BD58" s="461">
        <v>2154.7745190769424</v>
      </c>
      <c r="BE58" s="461">
        <v>2325.7774339279254</v>
      </c>
      <c r="BF58" s="461">
        <v>2411.276377864951</v>
      </c>
      <c r="BG58" s="461">
        <v>2657.026195551764</v>
      </c>
      <c r="BH58" s="461">
        <v>2925.1218024384207</v>
      </c>
      <c r="BI58" s="461">
        <v>2870.1975551346059</v>
      </c>
      <c r="BJ58" s="461">
        <v>3039.1461046098057</v>
      </c>
      <c r="BK58" s="461">
        <v>3030.4630114714892</v>
      </c>
      <c r="BL58" s="461">
        <v>3091.2265300523277</v>
      </c>
      <c r="BM58" s="461">
        <v>3158.4272523050822</v>
      </c>
      <c r="BN58" s="461">
        <v>3146.0486073288389</v>
      </c>
      <c r="BO58" s="461">
        <v>3029.1534143532504</v>
      </c>
      <c r="BP58" s="461">
        <v>2853.6257728889586</v>
      </c>
      <c r="BQ58" s="461">
        <v>0</v>
      </c>
      <c r="BR58" s="461">
        <v>0</v>
      </c>
      <c r="BS58" s="461">
        <v>0</v>
      </c>
      <c r="BT58" s="461">
        <v>0</v>
      </c>
      <c r="BU58" s="461">
        <v>0</v>
      </c>
      <c r="BV58" s="461">
        <v>0</v>
      </c>
      <c r="BW58" s="461">
        <v>0</v>
      </c>
      <c r="BX58" s="462">
        <v>0</v>
      </c>
      <c r="BY58" s="462">
        <v>0</v>
      </c>
      <c r="BZ58" s="462">
        <v>0</v>
      </c>
      <c r="CA58" s="462">
        <v>0</v>
      </c>
      <c r="CB58" s="462">
        <v>0</v>
      </c>
      <c r="CC58" s="462">
        <v>0</v>
      </c>
      <c r="CD58" s="462">
        <v>0</v>
      </c>
      <c r="CE58" s="462">
        <v>0</v>
      </c>
      <c r="CF58" s="430">
        <v>0</v>
      </c>
    </row>
    <row r="59" spans="1:84">
      <c r="A59" s="584"/>
      <c r="B59" s="63" t="s">
        <v>496</v>
      </c>
      <c r="C59" s="583"/>
      <c r="D59" s="461">
        <v>0</v>
      </c>
      <c r="E59" s="461">
        <v>0</v>
      </c>
      <c r="F59" s="461">
        <v>0</v>
      </c>
      <c r="G59" s="461">
        <v>0</v>
      </c>
      <c r="H59" s="461">
        <v>0</v>
      </c>
      <c r="I59" s="461">
        <v>0</v>
      </c>
      <c r="J59" s="461">
        <v>0</v>
      </c>
      <c r="K59" s="461">
        <v>0</v>
      </c>
      <c r="L59" s="461">
        <v>0</v>
      </c>
      <c r="M59" s="461">
        <v>0</v>
      </c>
      <c r="N59" s="461">
        <v>0</v>
      </c>
      <c r="O59" s="461">
        <v>0</v>
      </c>
      <c r="P59" s="461">
        <v>0</v>
      </c>
      <c r="Q59" s="461">
        <v>0</v>
      </c>
      <c r="R59" s="461">
        <v>0</v>
      </c>
      <c r="S59" s="461">
        <v>0</v>
      </c>
      <c r="T59" s="461">
        <v>0</v>
      </c>
      <c r="U59" s="461">
        <v>0</v>
      </c>
      <c r="V59" s="461">
        <v>0</v>
      </c>
      <c r="W59" s="461">
        <v>0</v>
      </c>
      <c r="X59" s="461">
        <v>0</v>
      </c>
      <c r="Y59" s="461">
        <v>0</v>
      </c>
      <c r="Z59" s="461">
        <v>0</v>
      </c>
      <c r="AA59" s="461">
        <v>0</v>
      </c>
      <c r="AB59" s="461">
        <v>0</v>
      </c>
      <c r="AC59" s="461">
        <v>0</v>
      </c>
      <c r="AD59" s="461">
        <v>0</v>
      </c>
      <c r="AE59" s="461">
        <v>0</v>
      </c>
      <c r="AF59" s="461">
        <v>0</v>
      </c>
      <c r="AG59" s="461">
        <v>0</v>
      </c>
      <c r="AH59" s="461">
        <v>161.70668695337568</v>
      </c>
      <c r="AI59" s="461">
        <v>158.89924353013777</v>
      </c>
      <c r="AJ59" s="461">
        <v>179.04784228206563</v>
      </c>
      <c r="AK59" s="461">
        <v>241.58285741692052</v>
      </c>
      <c r="AL59" s="461">
        <v>273.27068627496806</v>
      </c>
      <c r="AM59" s="461">
        <v>293.19032715935475</v>
      </c>
      <c r="AN59" s="461">
        <v>308.80180355472237</v>
      </c>
      <c r="AO59" s="461">
        <v>318.56714095401497</v>
      </c>
      <c r="AP59" s="461">
        <v>339.49388730089856</v>
      </c>
      <c r="AQ59" s="461">
        <v>333.49232015906847</v>
      </c>
      <c r="AR59" s="461">
        <v>214.99861560793832</v>
      </c>
      <c r="AS59" s="461">
        <v>275.03497799369563</v>
      </c>
      <c r="AT59" s="461">
        <v>368.38200984727894</v>
      </c>
      <c r="AU59" s="461">
        <v>233.98285944763691</v>
      </c>
      <c r="AV59" s="461">
        <v>296.38440160420743</v>
      </c>
      <c r="AW59" s="461">
        <v>372.38288385988642</v>
      </c>
      <c r="AX59" s="461">
        <v>461.44983056172737</v>
      </c>
      <c r="AY59" s="461">
        <v>525.34737487197651</v>
      </c>
      <c r="AZ59" s="461">
        <v>579.69233186739677</v>
      </c>
      <c r="BA59" s="461">
        <v>667.08157107146894</v>
      </c>
      <c r="BB59" s="461">
        <v>733.39720199852673</v>
      </c>
      <c r="BC59" s="461">
        <v>787.7612066210005</v>
      </c>
      <c r="BD59" s="461">
        <v>852.40162901036831</v>
      </c>
      <c r="BE59" s="461">
        <v>911.32911859445653</v>
      </c>
      <c r="BF59" s="461">
        <v>1000.0693195332777</v>
      </c>
      <c r="BG59" s="461">
        <v>1154.5970980901243</v>
      </c>
      <c r="BH59" s="461">
        <v>1199.8290130553887</v>
      </c>
      <c r="BI59" s="461">
        <v>1307.9044429490234</v>
      </c>
      <c r="BJ59" s="461">
        <v>1221.2877191693974</v>
      </c>
      <c r="BK59" s="461">
        <v>1226.1759448122214</v>
      </c>
      <c r="BL59" s="461">
        <v>1243.1955139763306</v>
      </c>
      <c r="BM59" s="461">
        <v>1341.0238322470641</v>
      </c>
      <c r="BN59" s="461">
        <v>1395.9097172754109</v>
      </c>
      <c r="BO59" s="461">
        <v>1388.3913711667772</v>
      </c>
      <c r="BP59" s="461">
        <v>1383.6102750145242</v>
      </c>
      <c r="BQ59" s="461">
        <v>0</v>
      </c>
      <c r="BR59" s="461">
        <v>0</v>
      </c>
      <c r="BS59" s="461">
        <v>0</v>
      </c>
      <c r="BT59" s="461">
        <v>0</v>
      </c>
      <c r="BU59" s="461">
        <v>0</v>
      </c>
      <c r="BV59" s="461">
        <v>0</v>
      </c>
      <c r="BW59" s="461">
        <v>0</v>
      </c>
      <c r="BX59" s="462">
        <v>0</v>
      </c>
      <c r="BY59" s="462">
        <v>0</v>
      </c>
      <c r="BZ59" s="462">
        <v>0</v>
      </c>
      <c r="CA59" s="462">
        <v>0</v>
      </c>
      <c r="CB59" s="462">
        <v>0</v>
      </c>
      <c r="CC59" s="462">
        <v>0</v>
      </c>
      <c r="CD59" s="462">
        <v>0</v>
      </c>
      <c r="CE59" s="462">
        <v>0</v>
      </c>
      <c r="CF59" s="430">
        <v>0</v>
      </c>
    </row>
    <row r="60" spans="1:84">
      <c r="A60" s="584"/>
      <c r="B60" s="63" t="s">
        <v>707</v>
      </c>
      <c r="C60" s="583"/>
      <c r="D60" s="461">
        <v>0</v>
      </c>
      <c r="E60" s="461">
        <v>0</v>
      </c>
      <c r="F60" s="461">
        <v>0</v>
      </c>
      <c r="G60" s="461">
        <v>0</v>
      </c>
      <c r="H60" s="461">
        <v>0</v>
      </c>
      <c r="I60" s="461">
        <v>0</v>
      </c>
      <c r="J60" s="461">
        <v>0</v>
      </c>
      <c r="K60" s="461">
        <v>0</v>
      </c>
      <c r="L60" s="461">
        <v>0</v>
      </c>
      <c r="M60" s="461">
        <v>0</v>
      </c>
      <c r="N60" s="461">
        <v>0</v>
      </c>
      <c r="O60" s="461">
        <v>0</v>
      </c>
      <c r="P60" s="461">
        <v>0</v>
      </c>
      <c r="Q60" s="461">
        <v>0</v>
      </c>
      <c r="R60" s="461">
        <v>0</v>
      </c>
      <c r="S60" s="461">
        <v>0</v>
      </c>
      <c r="T60" s="461">
        <v>0</v>
      </c>
      <c r="U60" s="461">
        <v>0</v>
      </c>
      <c r="V60" s="461">
        <v>0</v>
      </c>
      <c r="W60" s="461">
        <v>0</v>
      </c>
      <c r="X60" s="461">
        <v>0</v>
      </c>
      <c r="Y60" s="461">
        <v>0</v>
      </c>
      <c r="Z60" s="461">
        <v>0</v>
      </c>
      <c r="AA60" s="461">
        <v>0</v>
      </c>
      <c r="AB60" s="461">
        <v>0</v>
      </c>
      <c r="AC60" s="461">
        <v>0</v>
      </c>
      <c r="AD60" s="461">
        <v>0</v>
      </c>
      <c r="AE60" s="461">
        <v>0</v>
      </c>
      <c r="AF60" s="461">
        <v>0</v>
      </c>
      <c r="AG60" s="461">
        <v>0</v>
      </c>
      <c r="AH60" s="461">
        <v>522.96818263463763</v>
      </c>
      <c r="AI60" s="461">
        <v>516.35149788948149</v>
      </c>
      <c r="AJ60" s="461">
        <v>584.59133642945881</v>
      </c>
      <c r="AK60" s="461">
        <v>785.43110026568615</v>
      </c>
      <c r="AL60" s="461">
        <v>889.80004189808028</v>
      </c>
      <c r="AM60" s="461">
        <v>954.9032691690677</v>
      </c>
      <c r="AN60" s="461">
        <v>1002.3127960496399</v>
      </c>
      <c r="AO60" s="461">
        <v>1038.6990844494437</v>
      </c>
      <c r="AP60" s="461">
        <v>1103.9200962352108</v>
      </c>
      <c r="AQ60" s="461">
        <v>1084.5483097947117</v>
      </c>
      <c r="AR60" s="461">
        <v>560.12654175226976</v>
      </c>
      <c r="AS60" s="461">
        <v>582.38210599730564</v>
      </c>
      <c r="AT60" s="461">
        <v>492.43034344748907</v>
      </c>
      <c r="AU60" s="461">
        <v>387.43805428501202</v>
      </c>
      <c r="AV60" s="461">
        <v>444.21460650022789</v>
      </c>
      <c r="AW60" s="461">
        <v>605.07954670977085</v>
      </c>
      <c r="AX60" s="461">
        <v>670.55780103366089</v>
      </c>
      <c r="AY60" s="461">
        <v>721.41260204395917</v>
      </c>
      <c r="AZ60" s="461">
        <v>743.20408207788421</v>
      </c>
      <c r="BA60" s="461">
        <v>770.61967307695932</v>
      </c>
      <c r="BB60" s="461">
        <v>793.54608025289633</v>
      </c>
      <c r="BC60" s="461">
        <v>811.63932918390151</v>
      </c>
      <c r="BD60" s="461">
        <v>788.0639775979954</v>
      </c>
      <c r="BE60" s="461">
        <v>771.54007222111602</v>
      </c>
      <c r="BF60" s="461">
        <v>769.76198949347724</v>
      </c>
      <c r="BG60" s="461">
        <v>864.33888066805935</v>
      </c>
      <c r="BH60" s="461">
        <v>914.09210500349275</v>
      </c>
      <c r="BI60" s="461">
        <v>985.00481748723996</v>
      </c>
      <c r="BJ60" s="461">
        <v>945.54135229384678</v>
      </c>
      <c r="BK60" s="461">
        <v>916.46355787253776</v>
      </c>
      <c r="BL60" s="461">
        <v>902.72085168507908</v>
      </c>
      <c r="BM60" s="461">
        <v>957.12251731588549</v>
      </c>
      <c r="BN60" s="461">
        <v>1028.6231847517161</v>
      </c>
      <c r="BO60" s="461">
        <v>1020.5981223132707</v>
      </c>
      <c r="BP60" s="461">
        <v>1010.6971854709898</v>
      </c>
      <c r="BQ60" s="461">
        <v>0</v>
      </c>
      <c r="BR60" s="461">
        <v>0</v>
      </c>
      <c r="BS60" s="461">
        <v>0</v>
      </c>
      <c r="BT60" s="461">
        <v>0</v>
      </c>
      <c r="BU60" s="461">
        <v>0</v>
      </c>
      <c r="BV60" s="461">
        <v>0</v>
      </c>
      <c r="BW60" s="461">
        <v>0</v>
      </c>
      <c r="BX60" s="462">
        <v>0</v>
      </c>
      <c r="BY60" s="462">
        <v>0</v>
      </c>
      <c r="BZ60" s="462">
        <v>0</v>
      </c>
      <c r="CA60" s="462">
        <v>0</v>
      </c>
      <c r="CB60" s="462">
        <v>0</v>
      </c>
      <c r="CC60" s="462">
        <v>0</v>
      </c>
      <c r="CD60" s="462">
        <v>0</v>
      </c>
      <c r="CE60" s="462">
        <v>0</v>
      </c>
      <c r="CF60" s="430">
        <v>0</v>
      </c>
    </row>
    <row r="61" spans="1:84">
      <c r="A61" s="584"/>
      <c r="B61" s="63" t="s">
        <v>454</v>
      </c>
      <c r="C61" s="583"/>
      <c r="D61" s="461">
        <v>0</v>
      </c>
      <c r="E61" s="461">
        <v>0</v>
      </c>
      <c r="F61" s="461">
        <v>0</v>
      </c>
      <c r="G61" s="461">
        <v>0</v>
      </c>
      <c r="H61" s="461">
        <v>0</v>
      </c>
      <c r="I61" s="461">
        <v>0</v>
      </c>
      <c r="J61" s="461">
        <v>0</v>
      </c>
      <c r="K61" s="461">
        <v>0</v>
      </c>
      <c r="L61" s="461">
        <v>0</v>
      </c>
      <c r="M61" s="461">
        <v>0</v>
      </c>
      <c r="N61" s="461">
        <v>0</v>
      </c>
      <c r="O61" s="461">
        <v>0</v>
      </c>
      <c r="P61" s="461">
        <v>0</v>
      </c>
      <c r="Q61" s="461">
        <v>0</v>
      </c>
      <c r="R61" s="461">
        <v>0</v>
      </c>
      <c r="S61" s="461">
        <v>0</v>
      </c>
      <c r="T61" s="461">
        <v>0</v>
      </c>
      <c r="U61" s="461">
        <v>0</v>
      </c>
      <c r="V61" s="461">
        <v>0</v>
      </c>
      <c r="W61" s="461">
        <v>0</v>
      </c>
      <c r="X61" s="461">
        <v>0</v>
      </c>
      <c r="Y61" s="461">
        <v>0</v>
      </c>
      <c r="Z61" s="461">
        <v>0</v>
      </c>
      <c r="AA61" s="461">
        <v>0</v>
      </c>
      <c r="AB61" s="461">
        <v>0</v>
      </c>
      <c r="AC61" s="461">
        <v>0</v>
      </c>
      <c r="AD61" s="461">
        <v>0</v>
      </c>
      <c r="AE61" s="461">
        <v>0</v>
      </c>
      <c r="AF61" s="461">
        <v>0</v>
      </c>
      <c r="AG61" s="461">
        <v>0</v>
      </c>
      <c r="AH61" s="461">
        <v>430.64116790656755</v>
      </c>
      <c r="AI61" s="461">
        <v>428.45587217494489</v>
      </c>
      <c r="AJ61" s="461">
        <v>487.09294482610511</v>
      </c>
      <c r="AK61" s="461">
        <v>647.12053720318761</v>
      </c>
      <c r="AL61" s="461">
        <v>726.87484674412553</v>
      </c>
      <c r="AM61" s="461">
        <v>774.0626861852611</v>
      </c>
      <c r="AN61" s="461">
        <v>810.5592772412615</v>
      </c>
      <c r="AO61" s="461">
        <v>836.6702188714421</v>
      </c>
      <c r="AP61" s="461">
        <v>893.26804950875373</v>
      </c>
      <c r="AQ61" s="461">
        <v>879.03620695029201</v>
      </c>
      <c r="AR61" s="461">
        <v>578.18395085280054</v>
      </c>
      <c r="AS61" s="461">
        <v>686.55444310121777</v>
      </c>
      <c r="AT61" s="461">
        <v>823.97127979786194</v>
      </c>
      <c r="AU61" s="461">
        <v>683.43692664959895</v>
      </c>
      <c r="AV61" s="461">
        <v>974.14416519381882</v>
      </c>
      <c r="AW61" s="461">
        <v>749.31267321006919</v>
      </c>
      <c r="AX61" s="461">
        <v>741.51435937566862</v>
      </c>
      <c r="AY61" s="461">
        <v>689.77933822720809</v>
      </c>
      <c r="AZ61" s="461">
        <v>658.1731644083435</v>
      </c>
      <c r="BA61" s="461">
        <v>572.79606982744997</v>
      </c>
      <c r="BB61" s="461">
        <v>485.93878352727637</v>
      </c>
      <c r="BC61" s="461">
        <v>442.53901857736372</v>
      </c>
      <c r="BD61" s="461">
        <v>396.35533918954769</v>
      </c>
      <c r="BE61" s="461">
        <v>331.96243334458654</v>
      </c>
      <c r="BF61" s="461">
        <v>323.64565690521164</v>
      </c>
      <c r="BG61" s="461">
        <v>282.28634295405413</v>
      </c>
      <c r="BH61" s="461">
        <v>348.5029610505423</v>
      </c>
      <c r="BI61" s="461">
        <v>375.47228295368768</v>
      </c>
      <c r="BJ61" s="461">
        <v>369.28718774470934</v>
      </c>
      <c r="BK61" s="461">
        <v>359.21336353804475</v>
      </c>
      <c r="BL61" s="461">
        <v>408.43241912944467</v>
      </c>
      <c r="BM61" s="461">
        <v>649.2994603804915</v>
      </c>
      <c r="BN61" s="461">
        <v>630.53877958570467</v>
      </c>
      <c r="BO61" s="461">
        <v>614.33360024414662</v>
      </c>
      <c r="BP61" s="461">
        <v>619.46901286310992</v>
      </c>
      <c r="BQ61" s="461">
        <v>0</v>
      </c>
      <c r="BR61" s="461">
        <v>0</v>
      </c>
      <c r="BS61" s="461">
        <v>0</v>
      </c>
      <c r="BT61" s="461">
        <v>0</v>
      </c>
      <c r="BU61" s="461">
        <v>0</v>
      </c>
      <c r="BV61" s="461">
        <v>0</v>
      </c>
      <c r="BW61" s="461">
        <v>0</v>
      </c>
      <c r="BX61" s="462">
        <v>0</v>
      </c>
      <c r="BY61" s="462">
        <v>0</v>
      </c>
      <c r="BZ61" s="462">
        <v>0</v>
      </c>
      <c r="CA61" s="462">
        <v>0</v>
      </c>
      <c r="CB61" s="462">
        <v>0</v>
      </c>
      <c r="CC61" s="462">
        <v>0</v>
      </c>
      <c r="CD61" s="462">
        <v>0</v>
      </c>
      <c r="CE61" s="462">
        <v>0</v>
      </c>
      <c r="CF61" s="430">
        <v>0</v>
      </c>
    </row>
    <row r="62" spans="1:84">
      <c r="A62" s="43"/>
      <c r="B62" s="63" t="s">
        <v>708</v>
      </c>
      <c r="C62" s="583"/>
      <c r="D62" s="461">
        <v>0</v>
      </c>
      <c r="E62" s="461">
        <v>0</v>
      </c>
      <c r="F62" s="461">
        <v>0</v>
      </c>
      <c r="G62" s="461">
        <v>0</v>
      </c>
      <c r="H62" s="461">
        <v>0</v>
      </c>
      <c r="I62" s="461">
        <v>0</v>
      </c>
      <c r="J62" s="461">
        <v>0</v>
      </c>
      <c r="K62" s="461">
        <v>0</v>
      </c>
      <c r="L62" s="461">
        <v>0</v>
      </c>
      <c r="M62" s="461">
        <v>0</v>
      </c>
      <c r="N62" s="461">
        <v>0</v>
      </c>
      <c r="O62" s="461">
        <v>0</v>
      </c>
      <c r="P62" s="461">
        <v>0</v>
      </c>
      <c r="Q62" s="461">
        <v>0</v>
      </c>
      <c r="R62" s="461">
        <v>0</v>
      </c>
      <c r="S62" s="461">
        <v>0</v>
      </c>
      <c r="T62" s="461">
        <v>0</v>
      </c>
      <c r="U62" s="461">
        <v>0</v>
      </c>
      <c r="V62" s="461">
        <v>0</v>
      </c>
      <c r="W62" s="461">
        <v>0</v>
      </c>
      <c r="X62" s="461">
        <v>0</v>
      </c>
      <c r="Y62" s="461">
        <v>0</v>
      </c>
      <c r="Z62" s="461">
        <v>0</v>
      </c>
      <c r="AA62" s="461">
        <v>0</v>
      </c>
      <c r="AB62" s="461">
        <v>0</v>
      </c>
      <c r="AC62" s="461">
        <v>0</v>
      </c>
      <c r="AD62" s="461">
        <v>0</v>
      </c>
      <c r="AE62" s="461">
        <v>0</v>
      </c>
      <c r="AF62" s="461">
        <v>0</v>
      </c>
      <c r="AG62" s="461">
        <v>0</v>
      </c>
      <c r="AH62" s="461">
        <v>42.617592922867068</v>
      </c>
      <c r="AI62" s="461">
        <v>42.078387697135398</v>
      </c>
      <c r="AJ62" s="461">
        <v>47.639371628065426</v>
      </c>
      <c r="AK62" s="461">
        <v>64.006155654536371</v>
      </c>
      <c r="AL62" s="461">
        <v>72.51136345871231</v>
      </c>
      <c r="AM62" s="461">
        <v>77.816739445109974</v>
      </c>
      <c r="AN62" s="461">
        <v>81.680224804932578</v>
      </c>
      <c r="AO62" s="461">
        <v>84.645407159210322</v>
      </c>
      <c r="AP62" s="461">
        <v>89.960381611958638</v>
      </c>
      <c r="AQ62" s="461">
        <v>88.381740814825022</v>
      </c>
      <c r="AR62" s="461">
        <v>212.38681432031908</v>
      </c>
      <c r="AS62" s="461">
        <v>284.43581524279068</v>
      </c>
      <c r="AT62" s="461">
        <v>437.98739917289703</v>
      </c>
      <c r="AU62" s="461">
        <v>224.42173618197057</v>
      </c>
      <c r="AV62" s="461">
        <v>249.10996705682967</v>
      </c>
      <c r="AW62" s="461">
        <v>241.8851188710384</v>
      </c>
      <c r="AX62" s="461">
        <v>267.84093065971922</v>
      </c>
      <c r="AY62" s="461">
        <v>314.18689167832139</v>
      </c>
      <c r="AZ62" s="461">
        <v>338.41790081679517</v>
      </c>
      <c r="BA62" s="461">
        <v>381.45857058753961</v>
      </c>
      <c r="BB62" s="461">
        <v>369.33549524261753</v>
      </c>
      <c r="BC62" s="461">
        <v>343.38865323622707</v>
      </c>
      <c r="BD62" s="461">
        <v>320.91322589229782</v>
      </c>
      <c r="BE62" s="461">
        <v>288.4220142613454</v>
      </c>
      <c r="BF62" s="461">
        <v>271.03116936448282</v>
      </c>
      <c r="BG62" s="461">
        <v>357.61110417441233</v>
      </c>
      <c r="BH62" s="461">
        <v>302.61471398664622</v>
      </c>
      <c r="BI62" s="461">
        <v>338.05876007261838</v>
      </c>
      <c r="BJ62" s="461">
        <v>401.48009060820749</v>
      </c>
      <c r="BK62" s="461">
        <v>430.08350777795516</v>
      </c>
      <c r="BL62" s="461">
        <v>406.52012143652502</v>
      </c>
      <c r="BM62" s="461">
        <v>518.66160611625526</v>
      </c>
      <c r="BN62" s="461">
        <v>615.19164742668863</v>
      </c>
      <c r="BO62" s="461">
        <v>637.08699217513845</v>
      </c>
      <c r="BP62" s="461">
        <v>693.00013945274304</v>
      </c>
      <c r="BQ62" s="461">
        <v>0</v>
      </c>
      <c r="BR62" s="461">
        <v>0</v>
      </c>
      <c r="BS62" s="461">
        <v>0</v>
      </c>
      <c r="BT62" s="461">
        <v>0</v>
      </c>
      <c r="BU62" s="461">
        <v>0</v>
      </c>
      <c r="BV62" s="461">
        <v>0</v>
      </c>
      <c r="BW62" s="461">
        <v>0</v>
      </c>
      <c r="BX62" s="462">
        <v>0</v>
      </c>
      <c r="BY62" s="462">
        <v>0</v>
      </c>
      <c r="BZ62" s="462">
        <v>0</v>
      </c>
      <c r="CA62" s="462">
        <v>0</v>
      </c>
      <c r="CB62" s="462">
        <v>0</v>
      </c>
      <c r="CC62" s="462">
        <v>0</v>
      </c>
      <c r="CD62" s="462">
        <v>0</v>
      </c>
      <c r="CE62" s="462">
        <v>0</v>
      </c>
      <c r="CF62" s="430">
        <v>0</v>
      </c>
    </row>
    <row r="63" spans="1:84" ht="26.25" customHeight="1">
      <c r="A63" s="584"/>
      <c r="B63" s="63" t="s">
        <v>704</v>
      </c>
      <c r="C63" s="583"/>
      <c r="D63" s="461">
        <v>0</v>
      </c>
      <c r="E63" s="461">
        <v>0</v>
      </c>
      <c r="F63" s="461">
        <v>0</v>
      </c>
      <c r="G63" s="461">
        <v>0</v>
      </c>
      <c r="H63" s="461">
        <v>0</v>
      </c>
      <c r="I63" s="461">
        <v>0</v>
      </c>
      <c r="J63" s="461">
        <v>0</v>
      </c>
      <c r="K63" s="461">
        <v>0</v>
      </c>
      <c r="L63" s="461">
        <v>0</v>
      </c>
      <c r="M63" s="461">
        <v>0</v>
      </c>
      <c r="N63" s="461">
        <v>0</v>
      </c>
      <c r="O63" s="461">
        <v>0</v>
      </c>
      <c r="P63" s="461">
        <v>0</v>
      </c>
      <c r="Q63" s="461">
        <v>0</v>
      </c>
      <c r="R63" s="461">
        <v>0</v>
      </c>
      <c r="S63" s="461">
        <v>0</v>
      </c>
      <c r="T63" s="461">
        <v>0</v>
      </c>
      <c r="U63" s="461">
        <v>0</v>
      </c>
      <c r="V63" s="461">
        <v>0</v>
      </c>
      <c r="W63" s="461">
        <v>0</v>
      </c>
      <c r="X63" s="461">
        <v>0</v>
      </c>
      <c r="Y63" s="461">
        <v>0</v>
      </c>
      <c r="Z63" s="461">
        <v>0</v>
      </c>
      <c r="AA63" s="461">
        <v>0</v>
      </c>
      <c r="AB63" s="461">
        <v>0</v>
      </c>
      <c r="AC63" s="461">
        <v>0</v>
      </c>
      <c r="AD63" s="461">
        <v>0</v>
      </c>
      <c r="AE63" s="461">
        <v>0</v>
      </c>
      <c r="AF63" s="461">
        <v>0</v>
      </c>
      <c r="AG63" s="461">
        <v>0</v>
      </c>
      <c r="AH63" s="461">
        <v>1157.9336304174481</v>
      </c>
      <c r="AI63" s="461">
        <v>1145.7850012916995</v>
      </c>
      <c r="AJ63" s="461">
        <v>1298.371495165695</v>
      </c>
      <c r="AK63" s="461">
        <v>1738.1406505403306</v>
      </c>
      <c r="AL63" s="461">
        <v>1962.456938375886</v>
      </c>
      <c r="AM63" s="461">
        <v>2099.9730219587937</v>
      </c>
      <c r="AN63" s="461">
        <v>2203.354101650556</v>
      </c>
      <c r="AO63" s="461">
        <v>2278.5818514341113</v>
      </c>
      <c r="AP63" s="461">
        <v>2426.642414656822</v>
      </c>
      <c r="AQ63" s="461">
        <v>2385.4585777188972</v>
      </c>
      <c r="AR63" s="461">
        <v>1565.6959225333276</v>
      </c>
      <c r="AS63" s="461">
        <v>1828.4073423350096</v>
      </c>
      <c r="AT63" s="461">
        <v>2122.7710322655271</v>
      </c>
      <c r="AU63" s="461">
        <v>1529.2795765642184</v>
      </c>
      <c r="AV63" s="461">
        <v>1963.8531403550837</v>
      </c>
      <c r="AW63" s="461">
        <v>1968.6602226507648</v>
      </c>
      <c r="AX63" s="461">
        <v>2141.3629216307759</v>
      </c>
      <c r="AY63" s="461">
        <v>2250.726206821465</v>
      </c>
      <c r="AZ63" s="461">
        <v>2319.4874791704196</v>
      </c>
      <c r="BA63" s="461">
        <v>2391.9558845634178</v>
      </c>
      <c r="BB63" s="461">
        <v>2382.2175610213167</v>
      </c>
      <c r="BC63" s="461">
        <v>2385.3282076184928</v>
      </c>
      <c r="BD63" s="461">
        <v>2357.7341716902092</v>
      </c>
      <c r="BE63" s="461">
        <v>2303.2536384215045</v>
      </c>
      <c r="BF63" s="461">
        <v>2364.5081352964494</v>
      </c>
      <c r="BG63" s="461">
        <v>2658.8334258866503</v>
      </c>
      <c r="BH63" s="461">
        <v>2765.0387930960701</v>
      </c>
      <c r="BI63" s="461">
        <v>3006.4403034625693</v>
      </c>
      <c r="BJ63" s="461">
        <v>2937.5963498161609</v>
      </c>
      <c r="BK63" s="461">
        <v>2931.9363740007589</v>
      </c>
      <c r="BL63" s="461">
        <v>2960.8689062273793</v>
      </c>
      <c r="BM63" s="461">
        <v>3466.1074160596963</v>
      </c>
      <c r="BN63" s="461">
        <v>3670.2633290395206</v>
      </c>
      <c r="BO63" s="461">
        <v>3660.4100858993334</v>
      </c>
      <c r="BP63" s="461">
        <v>3706.7766128013668</v>
      </c>
      <c r="BQ63" s="461">
        <v>0</v>
      </c>
      <c r="BR63" s="461">
        <v>0</v>
      </c>
      <c r="BS63" s="461">
        <v>0</v>
      </c>
      <c r="BT63" s="461">
        <v>0</v>
      </c>
      <c r="BU63" s="461">
        <v>0</v>
      </c>
      <c r="BV63" s="461">
        <v>0</v>
      </c>
      <c r="BW63" s="461">
        <v>0</v>
      </c>
      <c r="BX63" s="462">
        <v>0</v>
      </c>
      <c r="BY63" s="462">
        <v>0</v>
      </c>
      <c r="BZ63" s="462">
        <v>0</v>
      </c>
      <c r="CA63" s="462">
        <v>0</v>
      </c>
      <c r="CB63" s="462">
        <v>0</v>
      </c>
      <c r="CC63" s="462">
        <v>0</v>
      </c>
      <c r="CD63" s="462">
        <v>0</v>
      </c>
      <c r="CE63" s="462">
        <v>0</v>
      </c>
      <c r="CF63" s="430">
        <v>0</v>
      </c>
    </row>
    <row r="64" spans="1:84" ht="26.25" customHeight="1">
      <c r="A64" s="65"/>
      <c r="B64" s="43" t="s">
        <v>709</v>
      </c>
      <c r="C64" s="583"/>
      <c r="D64" s="461"/>
      <c r="E64" s="461"/>
      <c r="F64" s="461"/>
      <c r="G64" s="461"/>
      <c r="H64" s="461"/>
      <c r="I64" s="461"/>
      <c r="J64" s="461"/>
      <c r="K64" s="461"/>
      <c r="L64" s="461"/>
      <c r="M64" s="461"/>
      <c r="N64" s="461"/>
      <c r="O64" s="461"/>
      <c r="P64" s="461"/>
      <c r="Q64" s="461"/>
      <c r="R64" s="461"/>
      <c r="S64" s="461"/>
      <c r="T64" s="461"/>
      <c r="U64" s="461"/>
      <c r="V64" s="461"/>
      <c r="W64" s="461"/>
      <c r="X64" s="461"/>
      <c r="Y64" s="461"/>
      <c r="Z64" s="461"/>
      <c r="AA64" s="461"/>
      <c r="AB64" s="461"/>
      <c r="AC64" s="461"/>
      <c r="AD64" s="461"/>
      <c r="AE64" s="461"/>
      <c r="AF64" s="461"/>
      <c r="AG64" s="461"/>
      <c r="AH64" s="461"/>
      <c r="AI64" s="461"/>
      <c r="AJ64" s="461"/>
      <c r="AK64" s="461"/>
      <c r="AL64" s="461"/>
      <c r="AM64" s="461"/>
      <c r="AN64" s="461"/>
      <c r="AO64" s="461"/>
      <c r="AP64" s="461"/>
      <c r="AQ64" s="461"/>
      <c r="AR64" s="461"/>
      <c r="AS64" s="461"/>
      <c r="AT64" s="461"/>
      <c r="AU64" s="461"/>
      <c r="AV64" s="461"/>
      <c r="AW64" s="461"/>
      <c r="AX64" s="461"/>
      <c r="AY64" s="461"/>
      <c r="AZ64" s="461"/>
      <c r="BA64" s="461"/>
      <c r="BB64" s="461"/>
      <c r="BC64" s="461"/>
      <c r="BD64" s="461"/>
      <c r="BE64" s="461"/>
      <c r="BF64" s="461"/>
      <c r="BG64" s="461"/>
      <c r="BH64" s="461"/>
      <c r="BI64" s="461"/>
      <c r="BJ64" s="461"/>
      <c r="BK64" s="461"/>
      <c r="BL64" s="461"/>
      <c r="BM64" s="461"/>
      <c r="BN64" s="461"/>
      <c r="BO64" s="461"/>
      <c r="BP64" s="461"/>
      <c r="BQ64" s="461"/>
      <c r="BR64" s="461"/>
      <c r="BS64" s="461"/>
      <c r="BT64" s="461"/>
      <c r="BU64" s="461"/>
      <c r="BV64" s="461"/>
      <c r="BW64" s="461"/>
      <c r="BX64" s="462"/>
      <c r="BY64" s="462"/>
      <c r="BZ64" s="462"/>
      <c r="CA64" s="462"/>
      <c r="CB64" s="462"/>
      <c r="CC64" s="462"/>
      <c r="CD64" s="462"/>
      <c r="CE64" s="462"/>
      <c r="CF64" s="430"/>
    </row>
    <row r="65" spans="1:84">
      <c r="A65" s="584"/>
      <c r="B65" s="63" t="s">
        <v>26</v>
      </c>
      <c r="C65" s="583"/>
      <c r="D65" s="461">
        <v>0</v>
      </c>
      <c r="E65" s="461">
        <v>0</v>
      </c>
      <c r="F65" s="461">
        <v>0</v>
      </c>
      <c r="G65" s="461">
        <v>0</v>
      </c>
      <c r="H65" s="461">
        <v>0</v>
      </c>
      <c r="I65" s="461">
        <v>0</v>
      </c>
      <c r="J65" s="461">
        <v>0</v>
      </c>
      <c r="K65" s="461">
        <v>0</v>
      </c>
      <c r="L65" s="461">
        <v>0</v>
      </c>
      <c r="M65" s="461">
        <v>0</v>
      </c>
      <c r="N65" s="461">
        <v>0</v>
      </c>
      <c r="O65" s="461">
        <v>0</v>
      </c>
      <c r="P65" s="461">
        <v>0</v>
      </c>
      <c r="Q65" s="461">
        <v>0</v>
      </c>
      <c r="R65" s="461">
        <v>0</v>
      </c>
      <c r="S65" s="461">
        <v>0</v>
      </c>
      <c r="T65" s="461">
        <v>0</v>
      </c>
      <c r="U65" s="461">
        <v>0</v>
      </c>
      <c r="V65" s="461">
        <v>0</v>
      </c>
      <c r="W65" s="461">
        <v>0</v>
      </c>
      <c r="X65" s="461">
        <v>0</v>
      </c>
      <c r="Y65" s="461">
        <v>0</v>
      </c>
      <c r="Z65" s="461">
        <v>0</v>
      </c>
      <c r="AA65" s="461">
        <v>0</v>
      </c>
      <c r="AB65" s="461">
        <v>0</v>
      </c>
      <c r="AC65" s="461">
        <v>0</v>
      </c>
      <c r="AD65" s="461">
        <v>0</v>
      </c>
      <c r="AE65" s="461">
        <v>0</v>
      </c>
      <c r="AF65" s="461">
        <v>0</v>
      </c>
      <c r="AG65" s="461">
        <v>0</v>
      </c>
      <c r="AH65" s="461">
        <v>0</v>
      </c>
      <c r="AI65" s="461">
        <v>0</v>
      </c>
      <c r="AJ65" s="461">
        <v>0</v>
      </c>
      <c r="AK65" s="461">
        <v>0</v>
      </c>
      <c r="AL65" s="461">
        <v>0</v>
      </c>
      <c r="AM65" s="461">
        <v>0</v>
      </c>
      <c r="AN65" s="461">
        <v>0</v>
      </c>
      <c r="AO65" s="461">
        <v>0</v>
      </c>
      <c r="AP65" s="461">
        <v>0</v>
      </c>
      <c r="AQ65" s="461">
        <v>0</v>
      </c>
      <c r="AR65" s="461">
        <v>0</v>
      </c>
      <c r="AS65" s="461">
        <v>0</v>
      </c>
      <c r="AT65" s="461">
        <v>0</v>
      </c>
      <c r="AU65" s="461">
        <v>0</v>
      </c>
      <c r="AV65" s="461">
        <v>0</v>
      </c>
      <c r="AW65" s="461">
        <v>3825.0398788490429</v>
      </c>
      <c r="AX65" s="461">
        <v>4029.1810021917186</v>
      </c>
      <c r="AY65" s="461">
        <v>4114.7933403343068</v>
      </c>
      <c r="AZ65" s="461">
        <v>4201.8084472946584</v>
      </c>
      <c r="BA65" s="461">
        <v>4355.4215951871593</v>
      </c>
      <c r="BB65" s="461">
        <v>4400.2716425994986</v>
      </c>
      <c r="BC65" s="461">
        <v>4445.8911745272808</v>
      </c>
      <c r="BD65" s="461">
        <v>4512.508690767153</v>
      </c>
      <c r="BE65" s="461">
        <v>4629.0310723494295</v>
      </c>
      <c r="BF65" s="461">
        <v>4775.7845131614013</v>
      </c>
      <c r="BG65" s="461">
        <v>5315.8596214384152</v>
      </c>
      <c r="BH65" s="461">
        <v>5690.1605955344912</v>
      </c>
      <c r="BI65" s="461">
        <v>5876.6378585971761</v>
      </c>
      <c r="BJ65" s="461">
        <v>5976.7424544259666</v>
      </c>
      <c r="BK65" s="461">
        <v>5962.3993854722466</v>
      </c>
      <c r="BL65" s="461">
        <v>6052.0954362797065</v>
      </c>
      <c r="BM65" s="461">
        <v>6624.5346683647786</v>
      </c>
      <c r="BN65" s="461">
        <v>6816.3119363683591</v>
      </c>
      <c r="BO65" s="461">
        <v>6689.5635002525823</v>
      </c>
      <c r="BP65" s="461">
        <v>6560.402385690325</v>
      </c>
      <c r="BQ65" s="461">
        <v>0</v>
      </c>
      <c r="BR65" s="461">
        <v>0</v>
      </c>
      <c r="BS65" s="461">
        <v>0</v>
      </c>
      <c r="BT65" s="461">
        <v>0</v>
      </c>
      <c r="BU65" s="461">
        <v>0</v>
      </c>
      <c r="BV65" s="461">
        <v>0</v>
      </c>
      <c r="BW65" s="461">
        <v>0</v>
      </c>
      <c r="BX65" s="462">
        <v>0</v>
      </c>
      <c r="BY65" s="462">
        <v>0</v>
      </c>
      <c r="BZ65" s="462">
        <v>0</v>
      </c>
      <c r="CA65" s="462">
        <v>0</v>
      </c>
      <c r="CB65" s="462">
        <v>0</v>
      </c>
      <c r="CC65" s="462">
        <v>0</v>
      </c>
      <c r="CD65" s="462">
        <v>0</v>
      </c>
      <c r="CE65" s="462">
        <v>0</v>
      </c>
      <c r="CF65" s="430">
        <v>0</v>
      </c>
    </row>
    <row r="66" spans="1:84">
      <c r="A66" s="584"/>
      <c r="B66" s="200" t="s">
        <v>710</v>
      </c>
      <c r="C66" s="583"/>
      <c r="D66" s="461">
        <v>0</v>
      </c>
      <c r="E66" s="461">
        <v>0</v>
      </c>
      <c r="F66" s="461">
        <v>0</v>
      </c>
      <c r="G66" s="461">
        <v>0</v>
      </c>
      <c r="H66" s="461">
        <v>0</v>
      </c>
      <c r="I66" s="461">
        <v>0</v>
      </c>
      <c r="J66" s="461">
        <v>0</v>
      </c>
      <c r="K66" s="461">
        <v>0</v>
      </c>
      <c r="L66" s="461">
        <v>0</v>
      </c>
      <c r="M66" s="461">
        <v>0</v>
      </c>
      <c r="N66" s="461">
        <v>0</v>
      </c>
      <c r="O66" s="461">
        <v>0</v>
      </c>
      <c r="P66" s="461">
        <v>0</v>
      </c>
      <c r="Q66" s="461">
        <v>0</v>
      </c>
      <c r="R66" s="461">
        <v>0</v>
      </c>
      <c r="S66" s="461">
        <v>0</v>
      </c>
      <c r="T66" s="461">
        <v>0</v>
      </c>
      <c r="U66" s="461">
        <v>0</v>
      </c>
      <c r="V66" s="461">
        <v>0</v>
      </c>
      <c r="W66" s="461">
        <v>0</v>
      </c>
      <c r="X66" s="461">
        <v>0</v>
      </c>
      <c r="Y66" s="461">
        <v>0</v>
      </c>
      <c r="Z66" s="461">
        <v>0</v>
      </c>
      <c r="AA66" s="461">
        <v>0</v>
      </c>
      <c r="AB66" s="461">
        <v>0</v>
      </c>
      <c r="AC66" s="461">
        <v>0</v>
      </c>
      <c r="AD66" s="461">
        <v>0</v>
      </c>
      <c r="AE66" s="461">
        <v>0</v>
      </c>
      <c r="AF66" s="461">
        <v>0</v>
      </c>
      <c r="AG66" s="461">
        <v>0</v>
      </c>
      <c r="AH66" s="461">
        <v>0</v>
      </c>
      <c r="AI66" s="461">
        <v>0</v>
      </c>
      <c r="AJ66" s="461">
        <v>0</v>
      </c>
      <c r="AK66" s="461">
        <v>0</v>
      </c>
      <c r="AL66" s="461">
        <v>0</v>
      </c>
      <c r="AM66" s="461">
        <v>0</v>
      </c>
      <c r="AN66" s="461">
        <v>0</v>
      </c>
      <c r="AO66" s="461">
        <v>0</v>
      </c>
      <c r="AP66" s="461">
        <v>0</v>
      </c>
      <c r="AQ66" s="461">
        <v>0</v>
      </c>
      <c r="AR66" s="461">
        <v>0</v>
      </c>
      <c r="AS66" s="461">
        <v>0</v>
      </c>
      <c r="AT66" s="461">
        <v>0</v>
      </c>
      <c r="AU66" s="461">
        <v>0</v>
      </c>
      <c r="AV66" s="461">
        <v>0</v>
      </c>
      <c r="AW66" s="461">
        <v>3346.8121463827165</v>
      </c>
      <c r="AX66" s="461">
        <v>3508.2978279073527</v>
      </c>
      <c r="AY66" s="461">
        <v>3576.2501572637238</v>
      </c>
      <c r="AZ66" s="461">
        <v>3595.6552390235879</v>
      </c>
      <c r="BA66" s="461">
        <v>3662.4161931616959</v>
      </c>
      <c r="BB66" s="461">
        <v>3671.7507789418673</v>
      </c>
      <c r="BC66" s="461">
        <v>3711.4981492955458</v>
      </c>
      <c r="BD66" s="461">
        <v>3760.8167845049147</v>
      </c>
      <c r="BE66" s="461">
        <v>3871.4648571266521</v>
      </c>
      <c r="BF66" s="461">
        <v>4013.0861516494538</v>
      </c>
      <c r="BG66" s="461">
        <v>4521.0773080678791</v>
      </c>
      <c r="BH66" s="461">
        <v>4861.5240196079785</v>
      </c>
      <c r="BI66" s="461">
        <v>5029.1867517652336</v>
      </c>
      <c r="BJ66" s="461">
        <v>5132.9825310522083</v>
      </c>
      <c r="BK66" s="461">
        <v>5140.032775062733</v>
      </c>
      <c r="BL66" s="461">
        <v>5247.7811881796742</v>
      </c>
      <c r="BM66" s="461">
        <v>5774.580116882018</v>
      </c>
      <c r="BN66" s="461">
        <v>5950.8469607821353</v>
      </c>
      <c r="BO66" s="461">
        <v>5833.2869673681998</v>
      </c>
      <c r="BP66" s="461">
        <v>5718.066185425203</v>
      </c>
      <c r="BQ66" s="461">
        <v>0</v>
      </c>
      <c r="BR66" s="461">
        <v>0</v>
      </c>
      <c r="BS66" s="461">
        <v>0</v>
      </c>
      <c r="BT66" s="461">
        <v>0</v>
      </c>
      <c r="BU66" s="461">
        <v>0</v>
      </c>
      <c r="BV66" s="461">
        <v>0</v>
      </c>
      <c r="BW66" s="461">
        <v>0</v>
      </c>
      <c r="BX66" s="462">
        <v>0</v>
      </c>
      <c r="BY66" s="462">
        <v>0</v>
      </c>
      <c r="BZ66" s="462">
        <v>0</v>
      </c>
      <c r="CA66" s="462">
        <v>0</v>
      </c>
      <c r="CB66" s="462">
        <v>0</v>
      </c>
      <c r="CC66" s="462">
        <v>0</v>
      </c>
      <c r="CD66" s="462">
        <v>0</v>
      </c>
      <c r="CE66" s="462">
        <v>0</v>
      </c>
      <c r="CF66" s="430">
        <v>0</v>
      </c>
    </row>
    <row r="67" spans="1:84">
      <c r="A67" s="584"/>
      <c r="B67" s="200" t="s">
        <v>711</v>
      </c>
      <c r="C67" s="583"/>
      <c r="D67" s="461">
        <v>0</v>
      </c>
      <c r="E67" s="461">
        <v>0</v>
      </c>
      <c r="F67" s="461">
        <v>0</v>
      </c>
      <c r="G67" s="461">
        <v>0</v>
      </c>
      <c r="H67" s="461">
        <v>0</v>
      </c>
      <c r="I67" s="461">
        <v>0</v>
      </c>
      <c r="J67" s="461">
        <v>0</v>
      </c>
      <c r="K67" s="461">
        <v>0</v>
      </c>
      <c r="L67" s="461">
        <v>0</v>
      </c>
      <c r="M67" s="461">
        <v>0</v>
      </c>
      <c r="N67" s="461">
        <v>0</v>
      </c>
      <c r="O67" s="461">
        <v>0</v>
      </c>
      <c r="P67" s="461">
        <v>0</v>
      </c>
      <c r="Q67" s="461">
        <v>0</v>
      </c>
      <c r="R67" s="461">
        <v>0</v>
      </c>
      <c r="S67" s="461">
        <v>0</v>
      </c>
      <c r="T67" s="461">
        <v>0</v>
      </c>
      <c r="U67" s="461">
        <v>0</v>
      </c>
      <c r="V67" s="461">
        <v>0</v>
      </c>
      <c r="W67" s="461">
        <v>0</v>
      </c>
      <c r="X67" s="461">
        <v>0</v>
      </c>
      <c r="Y67" s="461">
        <v>0</v>
      </c>
      <c r="Z67" s="461">
        <v>0</v>
      </c>
      <c r="AA67" s="461">
        <v>0</v>
      </c>
      <c r="AB67" s="461">
        <v>0</v>
      </c>
      <c r="AC67" s="461">
        <v>0</v>
      </c>
      <c r="AD67" s="461">
        <v>0</v>
      </c>
      <c r="AE67" s="461">
        <v>0</v>
      </c>
      <c r="AF67" s="461">
        <v>0</v>
      </c>
      <c r="AG67" s="461">
        <v>0</v>
      </c>
      <c r="AH67" s="461">
        <v>0</v>
      </c>
      <c r="AI67" s="461">
        <v>0</v>
      </c>
      <c r="AJ67" s="461">
        <v>0</v>
      </c>
      <c r="AK67" s="461">
        <v>0</v>
      </c>
      <c r="AL67" s="461">
        <v>0</v>
      </c>
      <c r="AM67" s="461">
        <v>0</v>
      </c>
      <c r="AN67" s="461">
        <v>0</v>
      </c>
      <c r="AO67" s="461">
        <v>0</v>
      </c>
      <c r="AP67" s="461">
        <v>0</v>
      </c>
      <c r="AQ67" s="461">
        <v>0</v>
      </c>
      <c r="AR67" s="461">
        <v>0</v>
      </c>
      <c r="AS67" s="461">
        <v>0</v>
      </c>
      <c r="AT67" s="461">
        <v>0</v>
      </c>
      <c r="AU67" s="461">
        <v>0</v>
      </c>
      <c r="AV67" s="461">
        <v>0</v>
      </c>
      <c r="AW67" s="461">
        <v>113.51119901179126</v>
      </c>
      <c r="AX67" s="461">
        <v>125.02057622160157</v>
      </c>
      <c r="AY67" s="461">
        <v>137.25078570699742</v>
      </c>
      <c r="AZ67" s="461">
        <v>158.85673539488226</v>
      </c>
      <c r="BA67" s="461">
        <v>171.07320240304395</v>
      </c>
      <c r="BB67" s="461">
        <v>185.3725074665218</v>
      </c>
      <c r="BC67" s="461">
        <v>191.53043842451206</v>
      </c>
      <c r="BD67" s="461">
        <v>208.44473172774755</v>
      </c>
      <c r="BE67" s="461">
        <v>213.24018772459044</v>
      </c>
      <c r="BF67" s="461">
        <v>220.75535081650338</v>
      </c>
      <c r="BG67" s="461">
        <v>239.1228164558232</v>
      </c>
      <c r="BH67" s="461">
        <v>256.68603726477863</v>
      </c>
      <c r="BI67" s="461">
        <v>274.78545358450094</v>
      </c>
      <c r="BJ67" s="461">
        <v>278.683925996673</v>
      </c>
      <c r="BK67" s="461">
        <v>279.71520711494691</v>
      </c>
      <c r="BL67" s="461">
        <v>285.28021825421513</v>
      </c>
      <c r="BM67" s="461">
        <v>314.53979469521363</v>
      </c>
      <c r="BN67" s="461">
        <v>329.21667120854374</v>
      </c>
      <c r="BO67" s="461">
        <v>334.6715660990231</v>
      </c>
      <c r="BP67" s="461">
        <v>335.52490692959014</v>
      </c>
      <c r="BQ67" s="461">
        <v>0</v>
      </c>
      <c r="BR67" s="461">
        <v>0</v>
      </c>
      <c r="BS67" s="461">
        <v>0</v>
      </c>
      <c r="BT67" s="461">
        <v>0</v>
      </c>
      <c r="BU67" s="461">
        <v>0</v>
      </c>
      <c r="BV67" s="461">
        <v>0</v>
      </c>
      <c r="BW67" s="461">
        <v>0</v>
      </c>
      <c r="BX67" s="462">
        <v>0</v>
      </c>
      <c r="BY67" s="462">
        <v>0</v>
      </c>
      <c r="BZ67" s="462">
        <v>0</v>
      </c>
      <c r="CA67" s="462">
        <v>0</v>
      </c>
      <c r="CB67" s="462">
        <v>0</v>
      </c>
      <c r="CC67" s="462">
        <v>0</v>
      </c>
      <c r="CD67" s="462">
        <v>0</v>
      </c>
      <c r="CE67" s="462">
        <v>0</v>
      </c>
      <c r="CF67" s="430">
        <v>0</v>
      </c>
    </row>
    <row r="68" spans="1:84">
      <c r="A68" s="584"/>
      <c r="B68" s="200" t="s">
        <v>712</v>
      </c>
      <c r="C68" s="583"/>
      <c r="D68" s="461">
        <v>0</v>
      </c>
      <c r="E68" s="461">
        <v>0</v>
      </c>
      <c r="F68" s="461">
        <v>0</v>
      </c>
      <c r="G68" s="461">
        <v>0</v>
      </c>
      <c r="H68" s="461">
        <v>0</v>
      </c>
      <c r="I68" s="461">
        <v>0</v>
      </c>
      <c r="J68" s="461">
        <v>0</v>
      </c>
      <c r="K68" s="461">
        <v>0</v>
      </c>
      <c r="L68" s="461">
        <v>0</v>
      </c>
      <c r="M68" s="461">
        <v>0</v>
      </c>
      <c r="N68" s="461">
        <v>0</v>
      </c>
      <c r="O68" s="461">
        <v>0</v>
      </c>
      <c r="P68" s="461">
        <v>0</v>
      </c>
      <c r="Q68" s="461">
        <v>0</v>
      </c>
      <c r="R68" s="461">
        <v>0</v>
      </c>
      <c r="S68" s="461">
        <v>0</v>
      </c>
      <c r="T68" s="461">
        <v>0</v>
      </c>
      <c r="U68" s="461">
        <v>0</v>
      </c>
      <c r="V68" s="461">
        <v>0</v>
      </c>
      <c r="W68" s="461">
        <v>0</v>
      </c>
      <c r="X68" s="461">
        <v>0</v>
      </c>
      <c r="Y68" s="461">
        <v>0</v>
      </c>
      <c r="Z68" s="461">
        <v>0</v>
      </c>
      <c r="AA68" s="461">
        <v>0</v>
      </c>
      <c r="AB68" s="461">
        <v>0</v>
      </c>
      <c r="AC68" s="461">
        <v>0</v>
      </c>
      <c r="AD68" s="461">
        <v>0</v>
      </c>
      <c r="AE68" s="461">
        <v>0</v>
      </c>
      <c r="AF68" s="461">
        <v>0</v>
      </c>
      <c r="AG68" s="461">
        <v>0</v>
      </c>
      <c r="AH68" s="461">
        <v>0</v>
      </c>
      <c r="AI68" s="461">
        <v>0</v>
      </c>
      <c r="AJ68" s="461">
        <v>0</v>
      </c>
      <c r="AK68" s="461">
        <v>0</v>
      </c>
      <c r="AL68" s="461">
        <v>0</v>
      </c>
      <c r="AM68" s="461">
        <v>0</v>
      </c>
      <c r="AN68" s="461">
        <v>0</v>
      </c>
      <c r="AO68" s="461">
        <v>0</v>
      </c>
      <c r="AP68" s="461">
        <v>0</v>
      </c>
      <c r="AQ68" s="461">
        <v>0</v>
      </c>
      <c r="AR68" s="461">
        <v>0</v>
      </c>
      <c r="AS68" s="461">
        <v>0</v>
      </c>
      <c r="AT68" s="461">
        <v>0</v>
      </c>
      <c r="AU68" s="461">
        <v>0</v>
      </c>
      <c r="AV68" s="461">
        <v>0</v>
      </c>
      <c r="AW68" s="461">
        <v>364.71653345453547</v>
      </c>
      <c r="AX68" s="461">
        <v>395.86259806276468</v>
      </c>
      <c r="AY68" s="461">
        <v>401.29239736358619</v>
      </c>
      <c r="AZ68" s="461">
        <v>447.29647287618872</v>
      </c>
      <c r="BA68" s="461">
        <v>521.93219962241892</v>
      </c>
      <c r="BB68" s="461">
        <v>543.14835619110988</v>
      </c>
      <c r="BC68" s="461">
        <v>542.86258680722267</v>
      </c>
      <c r="BD68" s="461">
        <v>543.24717453449125</v>
      </c>
      <c r="BE68" s="461">
        <v>544.32602749818807</v>
      </c>
      <c r="BF68" s="461">
        <v>541.94301069544395</v>
      </c>
      <c r="BG68" s="461">
        <v>555.65949691471258</v>
      </c>
      <c r="BH68" s="461">
        <v>571.95053866173407</v>
      </c>
      <c r="BI68" s="461">
        <v>572.66565324744147</v>
      </c>
      <c r="BJ68" s="461">
        <v>565.07599737708495</v>
      </c>
      <c r="BK68" s="461">
        <v>542.6514032945671</v>
      </c>
      <c r="BL68" s="461">
        <v>519.03402984581783</v>
      </c>
      <c r="BM68" s="461">
        <v>535.41475678754648</v>
      </c>
      <c r="BN68" s="461">
        <v>536.24830437768003</v>
      </c>
      <c r="BO68" s="461">
        <v>521.60496678535992</v>
      </c>
      <c r="BP68" s="461">
        <v>506.81129333553213</v>
      </c>
      <c r="BQ68" s="461">
        <v>0</v>
      </c>
      <c r="BR68" s="461">
        <v>0</v>
      </c>
      <c r="BS68" s="461">
        <v>0</v>
      </c>
      <c r="BT68" s="461">
        <v>0</v>
      </c>
      <c r="BU68" s="461">
        <v>0</v>
      </c>
      <c r="BV68" s="461">
        <v>0</v>
      </c>
      <c r="BW68" s="461">
        <v>0</v>
      </c>
      <c r="BX68" s="462">
        <v>0</v>
      </c>
      <c r="BY68" s="462">
        <v>0</v>
      </c>
      <c r="BZ68" s="462">
        <v>0</v>
      </c>
      <c r="CA68" s="462">
        <v>0</v>
      </c>
      <c r="CB68" s="462">
        <v>0</v>
      </c>
      <c r="CC68" s="462">
        <v>0</v>
      </c>
      <c r="CD68" s="462">
        <v>0</v>
      </c>
      <c r="CE68" s="462">
        <v>0</v>
      </c>
      <c r="CF68" s="430">
        <v>0</v>
      </c>
    </row>
    <row r="69" spans="1:84" ht="26.25" customHeight="1">
      <c r="A69" s="584"/>
      <c r="B69" s="63" t="s">
        <v>719</v>
      </c>
      <c r="C69" s="583"/>
      <c r="D69" s="461">
        <v>0</v>
      </c>
      <c r="E69" s="461">
        <v>0</v>
      </c>
      <c r="F69" s="461">
        <v>0</v>
      </c>
      <c r="G69" s="461">
        <v>0</v>
      </c>
      <c r="H69" s="461">
        <v>0</v>
      </c>
      <c r="I69" s="461">
        <v>0</v>
      </c>
      <c r="J69" s="461">
        <v>0</v>
      </c>
      <c r="K69" s="461">
        <v>0</v>
      </c>
      <c r="L69" s="461">
        <v>0</v>
      </c>
      <c r="M69" s="461">
        <v>0</v>
      </c>
      <c r="N69" s="461">
        <v>0</v>
      </c>
      <c r="O69" s="461">
        <v>0</v>
      </c>
      <c r="P69" s="461">
        <v>0</v>
      </c>
      <c r="Q69" s="461">
        <v>0</v>
      </c>
      <c r="R69" s="461">
        <v>0</v>
      </c>
      <c r="S69" s="461">
        <v>0</v>
      </c>
      <c r="T69" s="461">
        <v>0</v>
      </c>
      <c r="U69" s="461">
        <v>0</v>
      </c>
      <c r="V69" s="461">
        <v>0</v>
      </c>
      <c r="W69" s="461">
        <v>0</v>
      </c>
      <c r="X69" s="461">
        <v>0</v>
      </c>
      <c r="Y69" s="461">
        <v>0</v>
      </c>
      <c r="Z69" s="461">
        <v>0</v>
      </c>
      <c r="AA69" s="461">
        <v>0</v>
      </c>
      <c r="AB69" s="461">
        <v>0</v>
      </c>
      <c r="AC69" s="461">
        <v>0</v>
      </c>
      <c r="AD69" s="461">
        <v>0</v>
      </c>
      <c r="AE69" s="461">
        <v>0</v>
      </c>
      <c r="AF69" s="461">
        <v>0</v>
      </c>
      <c r="AG69" s="461">
        <v>0</v>
      </c>
      <c r="AH69" s="461">
        <v>0</v>
      </c>
      <c r="AI69" s="461">
        <v>0</v>
      </c>
      <c r="AJ69" s="461">
        <v>0</v>
      </c>
      <c r="AK69" s="461">
        <v>0</v>
      </c>
      <c r="AL69" s="461">
        <v>0</v>
      </c>
      <c r="AM69" s="461">
        <v>0</v>
      </c>
      <c r="AN69" s="461">
        <v>0</v>
      </c>
      <c r="AO69" s="461">
        <v>0</v>
      </c>
      <c r="AP69" s="461">
        <v>0</v>
      </c>
      <c r="AQ69" s="461">
        <v>0</v>
      </c>
      <c r="AR69" s="461">
        <v>0</v>
      </c>
      <c r="AS69" s="461">
        <v>493.40753565430487</v>
      </c>
      <c r="AT69" s="461">
        <v>4690.613520660173</v>
      </c>
      <c r="AU69" s="461">
        <v>2926.2017812948989</v>
      </c>
      <c r="AV69" s="461">
        <v>3432.5242730240307</v>
      </c>
      <c r="AW69" s="461">
        <v>0</v>
      </c>
      <c r="AX69" s="461">
        <v>0</v>
      </c>
      <c r="AY69" s="461">
        <v>0</v>
      </c>
      <c r="AZ69" s="461">
        <v>0</v>
      </c>
      <c r="BA69" s="461">
        <v>0</v>
      </c>
      <c r="BB69" s="461">
        <v>0</v>
      </c>
      <c r="BC69" s="461">
        <v>0</v>
      </c>
      <c r="BD69" s="461">
        <v>0</v>
      </c>
      <c r="BE69" s="461">
        <v>0</v>
      </c>
      <c r="BF69" s="461">
        <v>0</v>
      </c>
      <c r="BG69" s="461">
        <v>0</v>
      </c>
      <c r="BH69" s="461">
        <v>0</v>
      </c>
      <c r="BI69" s="461">
        <v>0</v>
      </c>
      <c r="BJ69" s="461">
        <v>0</v>
      </c>
      <c r="BK69" s="461">
        <v>0</v>
      </c>
      <c r="BL69" s="461">
        <v>0</v>
      </c>
      <c r="BM69" s="461">
        <v>0</v>
      </c>
      <c r="BN69" s="461">
        <v>0</v>
      </c>
      <c r="BO69" s="461">
        <v>0</v>
      </c>
      <c r="BP69" s="461">
        <v>0</v>
      </c>
      <c r="BQ69" s="461">
        <v>0</v>
      </c>
      <c r="BR69" s="461">
        <v>0</v>
      </c>
      <c r="BS69" s="461">
        <v>0</v>
      </c>
      <c r="BT69" s="461">
        <v>0</v>
      </c>
      <c r="BU69" s="461">
        <v>0</v>
      </c>
      <c r="BV69" s="461">
        <v>0</v>
      </c>
      <c r="BW69" s="461">
        <v>0</v>
      </c>
      <c r="BX69" s="462">
        <v>0</v>
      </c>
      <c r="BY69" s="462">
        <v>0</v>
      </c>
      <c r="BZ69" s="462">
        <v>0</v>
      </c>
      <c r="CA69" s="462">
        <v>0</v>
      </c>
      <c r="CB69" s="462">
        <v>0</v>
      </c>
      <c r="CC69" s="462">
        <v>0</v>
      </c>
      <c r="CD69" s="462">
        <v>0</v>
      </c>
      <c r="CE69" s="462">
        <v>0</v>
      </c>
      <c r="CF69" s="430">
        <v>0</v>
      </c>
    </row>
    <row r="70" spans="1:84">
      <c r="A70" s="584"/>
      <c r="B70" s="200" t="s">
        <v>710</v>
      </c>
      <c r="C70" s="583"/>
      <c r="D70" s="461">
        <v>0</v>
      </c>
      <c r="E70" s="461">
        <v>0</v>
      </c>
      <c r="F70" s="461">
        <v>0</v>
      </c>
      <c r="G70" s="461">
        <v>0</v>
      </c>
      <c r="H70" s="461">
        <v>0</v>
      </c>
      <c r="I70" s="461">
        <v>0</v>
      </c>
      <c r="J70" s="461">
        <v>0</v>
      </c>
      <c r="K70" s="461">
        <v>0</v>
      </c>
      <c r="L70" s="461">
        <v>0</v>
      </c>
      <c r="M70" s="461">
        <v>0</v>
      </c>
      <c r="N70" s="461">
        <v>0</v>
      </c>
      <c r="O70" s="461">
        <v>0</v>
      </c>
      <c r="P70" s="461">
        <v>0</v>
      </c>
      <c r="Q70" s="461">
        <v>0</v>
      </c>
      <c r="R70" s="461">
        <v>0</v>
      </c>
      <c r="S70" s="461">
        <v>0</v>
      </c>
      <c r="T70" s="461">
        <v>0</v>
      </c>
      <c r="U70" s="461">
        <v>0</v>
      </c>
      <c r="V70" s="461">
        <v>0</v>
      </c>
      <c r="W70" s="461">
        <v>0</v>
      </c>
      <c r="X70" s="461">
        <v>0</v>
      </c>
      <c r="Y70" s="461">
        <v>0</v>
      </c>
      <c r="Z70" s="461">
        <v>0</v>
      </c>
      <c r="AA70" s="461">
        <v>0</v>
      </c>
      <c r="AB70" s="461">
        <v>0</v>
      </c>
      <c r="AC70" s="461">
        <v>0</v>
      </c>
      <c r="AD70" s="461">
        <v>0</v>
      </c>
      <c r="AE70" s="461">
        <v>0</v>
      </c>
      <c r="AF70" s="461">
        <v>0</v>
      </c>
      <c r="AG70" s="461">
        <v>0</v>
      </c>
      <c r="AH70" s="461">
        <v>0</v>
      </c>
      <c r="AI70" s="461">
        <v>0</v>
      </c>
      <c r="AJ70" s="461">
        <v>0</v>
      </c>
      <c r="AK70" s="461">
        <v>0</v>
      </c>
      <c r="AL70" s="461">
        <v>0</v>
      </c>
      <c r="AM70" s="461">
        <v>0</v>
      </c>
      <c r="AN70" s="461">
        <v>0</v>
      </c>
      <c r="AO70" s="461">
        <v>0</v>
      </c>
      <c r="AP70" s="461">
        <v>0</v>
      </c>
      <c r="AQ70" s="461">
        <v>0</v>
      </c>
      <c r="AR70" s="461">
        <v>0</v>
      </c>
      <c r="AS70" s="461">
        <v>0</v>
      </c>
      <c r="AT70" s="461">
        <v>0</v>
      </c>
      <c r="AU70" s="461">
        <v>2593.1542064519508</v>
      </c>
      <c r="AV70" s="461">
        <v>2992.0553780715563</v>
      </c>
      <c r="AW70" s="461">
        <v>0</v>
      </c>
      <c r="AX70" s="461">
        <v>0</v>
      </c>
      <c r="AY70" s="461">
        <v>0</v>
      </c>
      <c r="AZ70" s="461">
        <v>0</v>
      </c>
      <c r="BA70" s="461">
        <v>0</v>
      </c>
      <c r="BB70" s="461">
        <v>0</v>
      </c>
      <c r="BC70" s="461">
        <v>0</v>
      </c>
      <c r="BD70" s="461">
        <v>0</v>
      </c>
      <c r="BE70" s="461">
        <v>0</v>
      </c>
      <c r="BF70" s="461">
        <v>0</v>
      </c>
      <c r="BG70" s="461">
        <v>0</v>
      </c>
      <c r="BH70" s="461">
        <v>0</v>
      </c>
      <c r="BI70" s="461">
        <v>0</v>
      </c>
      <c r="BJ70" s="461">
        <v>0</v>
      </c>
      <c r="BK70" s="461">
        <v>0</v>
      </c>
      <c r="BL70" s="461">
        <v>0</v>
      </c>
      <c r="BM70" s="461">
        <v>0</v>
      </c>
      <c r="BN70" s="461">
        <v>0</v>
      </c>
      <c r="BO70" s="461">
        <v>0</v>
      </c>
      <c r="BP70" s="461">
        <v>0</v>
      </c>
      <c r="BQ70" s="461">
        <v>0</v>
      </c>
      <c r="BR70" s="461">
        <v>0</v>
      </c>
      <c r="BS70" s="461">
        <v>0</v>
      </c>
      <c r="BT70" s="461">
        <v>0</v>
      </c>
      <c r="BU70" s="461">
        <v>0</v>
      </c>
      <c r="BV70" s="461">
        <v>0</v>
      </c>
      <c r="BW70" s="461">
        <v>0</v>
      </c>
      <c r="BX70" s="462">
        <v>0</v>
      </c>
      <c r="BY70" s="462">
        <v>0</v>
      </c>
      <c r="BZ70" s="462">
        <v>0</v>
      </c>
      <c r="CA70" s="462">
        <v>0</v>
      </c>
      <c r="CB70" s="462">
        <v>0</v>
      </c>
      <c r="CC70" s="462">
        <v>0</v>
      </c>
      <c r="CD70" s="462">
        <v>0</v>
      </c>
      <c r="CE70" s="462">
        <v>0</v>
      </c>
      <c r="CF70" s="430">
        <v>0</v>
      </c>
    </row>
    <row r="71" spans="1:84">
      <c r="A71" s="584"/>
      <c r="B71" s="200" t="s">
        <v>711</v>
      </c>
      <c r="C71" s="583"/>
      <c r="D71" s="461">
        <v>0</v>
      </c>
      <c r="E71" s="461">
        <v>0</v>
      </c>
      <c r="F71" s="461">
        <v>0</v>
      </c>
      <c r="G71" s="461">
        <v>0</v>
      </c>
      <c r="H71" s="461">
        <v>0</v>
      </c>
      <c r="I71" s="461">
        <v>0</v>
      </c>
      <c r="J71" s="461">
        <v>0</v>
      </c>
      <c r="K71" s="461">
        <v>0</v>
      </c>
      <c r="L71" s="461">
        <v>0</v>
      </c>
      <c r="M71" s="461">
        <v>0</v>
      </c>
      <c r="N71" s="461">
        <v>0</v>
      </c>
      <c r="O71" s="461">
        <v>0</v>
      </c>
      <c r="P71" s="461">
        <v>0</v>
      </c>
      <c r="Q71" s="461">
        <v>0</v>
      </c>
      <c r="R71" s="461">
        <v>0</v>
      </c>
      <c r="S71" s="461">
        <v>0</v>
      </c>
      <c r="T71" s="461">
        <v>0</v>
      </c>
      <c r="U71" s="461">
        <v>0</v>
      </c>
      <c r="V71" s="461">
        <v>0</v>
      </c>
      <c r="W71" s="461">
        <v>0</v>
      </c>
      <c r="X71" s="461">
        <v>0</v>
      </c>
      <c r="Y71" s="461">
        <v>0</v>
      </c>
      <c r="Z71" s="461">
        <v>0</v>
      </c>
      <c r="AA71" s="461">
        <v>0</v>
      </c>
      <c r="AB71" s="461">
        <v>0</v>
      </c>
      <c r="AC71" s="461">
        <v>0</v>
      </c>
      <c r="AD71" s="461">
        <v>0</v>
      </c>
      <c r="AE71" s="461">
        <v>0</v>
      </c>
      <c r="AF71" s="461">
        <v>0</v>
      </c>
      <c r="AG71" s="461">
        <v>0</v>
      </c>
      <c r="AH71" s="461">
        <v>0</v>
      </c>
      <c r="AI71" s="461">
        <v>0</v>
      </c>
      <c r="AJ71" s="461">
        <v>0</v>
      </c>
      <c r="AK71" s="461">
        <v>0</v>
      </c>
      <c r="AL71" s="461">
        <v>0</v>
      </c>
      <c r="AM71" s="461">
        <v>0</v>
      </c>
      <c r="AN71" s="461">
        <v>0</v>
      </c>
      <c r="AO71" s="461">
        <v>0</v>
      </c>
      <c r="AP71" s="461">
        <v>0</v>
      </c>
      <c r="AQ71" s="461">
        <v>0</v>
      </c>
      <c r="AR71" s="461">
        <v>0</v>
      </c>
      <c r="AS71" s="461">
        <v>0</v>
      </c>
      <c r="AT71" s="461">
        <v>0</v>
      </c>
      <c r="AU71" s="461">
        <v>61.282553213217277</v>
      </c>
      <c r="AV71" s="461">
        <v>92.071784816928215</v>
      </c>
      <c r="AW71" s="461">
        <v>0</v>
      </c>
      <c r="AX71" s="461">
        <v>0</v>
      </c>
      <c r="AY71" s="461">
        <v>0</v>
      </c>
      <c r="AZ71" s="461">
        <v>0</v>
      </c>
      <c r="BA71" s="461">
        <v>0</v>
      </c>
      <c r="BB71" s="461">
        <v>0</v>
      </c>
      <c r="BC71" s="461">
        <v>0</v>
      </c>
      <c r="BD71" s="461">
        <v>0</v>
      </c>
      <c r="BE71" s="461">
        <v>0</v>
      </c>
      <c r="BF71" s="461">
        <v>0</v>
      </c>
      <c r="BG71" s="461">
        <v>0</v>
      </c>
      <c r="BH71" s="461">
        <v>0</v>
      </c>
      <c r="BI71" s="461">
        <v>0</v>
      </c>
      <c r="BJ71" s="461">
        <v>0</v>
      </c>
      <c r="BK71" s="461">
        <v>0</v>
      </c>
      <c r="BL71" s="461">
        <v>0</v>
      </c>
      <c r="BM71" s="461">
        <v>0</v>
      </c>
      <c r="BN71" s="461">
        <v>0</v>
      </c>
      <c r="BO71" s="461">
        <v>0</v>
      </c>
      <c r="BP71" s="461">
        <v>0</v>
      </c>
      <c r="BQ71" s="461">
        <v>0</v>
      </c>
      <c r="BR71" s="461">
        <v>0</v>
      </c>
      <c r="BS71" s="461">
        <v>0</v>
      </c>
      <c r="BT71" s="461">
        <v>0</v>
      </c>
      <c r="BU71" s="461">
        <v>0</v>
      </c>
      <c r="BV71" s="461">
        <v>0</v>
      </c>
      <c r="BW71" s="461">
        <v>0</v>
      </c>
      <c r="BX71" s="462">
        <v>0</v>
      </c>
      <c r="BY71" s="462">
        <v>0</v>
      </c>
      <c r="BZ71" s="462">
        <v>0</v>
      </c>
      <c r="CA71" s="462">
        <v>0</v>
      </c>
      <c r="CB71" s="462">
        <v>0</v>
      </c>
      <c r="CC71" s="462">
        <v>0</v>
      </c>
      <c r="CD71" s="462">
        <v>0</v>
      </c>
      <c r="CE71" s="462">
        <v>0</v>
      </c>
      <c r="CF71" s="430">
        <v>0</v>
      </c>
    </row>
    <row r="72" spans="1:84">
      <c r="A72" s="584"/>
      <c r="B72" s="200" t="s">
        <v>712</v>
      </c>
      <c r="C72" s="583"/>
      <c r="D72" s="461">
        <v>0</v>
      </c>
      <c r="E72" s="461">
        <v>0</v>
      </c>
      <c r="F72" s="461">
        <v>0</v>
      </c>
      <c r="G72" s="461">
        <v>0</v>
      </c>
      <c r="H72" s="461">
        <v>0</v>
      </c>
      <c r="I72" s="461">
        <v>0</v>
      </c>
      <c r="J72" s="461">
        <v>0</v>
      </c>
      <c r="K72" s="461">
        <v>0</v>
      </c>
      <c r="L72" s="461">
        <v>0</v>
      </c>
      <c r="M72" s="461">
        <v>0</v>
      </c>
      <c r="N72" s="461">
        <v>0</v>
      </c>
      <c r="O72" s="461">
        <v>0</v>
      </c>
      <c r="P72" s="461">
        <v>0</v>
      </c>
      <c r="Q72" s="461">
        <v>0</v>
      </c>
      <c r="R72" s="461">
        <v>0</v>
      </c>
      <c r="S72" s="461">
        <v>0</v>
      </c>
      <c r="T72" s="461">
        <v>0</v>
      </c>
      <c r="U72" s="461">
        <v>0</v>
      </c>
      <c r="V72" s="461">
        <v>0</v>
      </c>
      <c r="W72" s="461">
        <v>0</v>
      </c>
      <c r="X72" s="461">
        <v>0</v>
      </c>
      <c r="Y72" s="461">
        <v>0</v>
      </c>
      <c r="Z72" s="461">
        <v>0</v>
      </c>
      <c r="AA72" s="461">
        <v>0</v>
      </c>
      <c r="AB72" s="461">
        <v>0</v>
      </c>
      <c r="AC72" s="461">
        <v>0</v>
      </c>
      <c r="AD72" s="461">
        <v>0</v>
      </c>
      <c r="AE72" s="461">
        <v>0</v>
      </c>
      <c r="AF72" s="461">
        <v>0</v>
      </c>
      <c r="AG72" s="461">
        <v>0</v>
      </c>
      <c r="AH72" s="461">
        <v>0</v>
      </c>
      <c r="AI72" s="461">
        <v>0</v>
      </c>
      <c r="AJ72" s="461">
        <v>0</v>
      </c>
      <c r="AK72" s="461">
        <v>0</v>
      </c>
      <c r="AL72" s="461">
        <v>0</v>
      </c>
      <c r="AM72" s="461">
        <v>0</v>
      </c>
      <c r="AN72" s="461">
        <v>0</v>
      </c>
      <c r="AO72" s="461">
        <v>0</v>
      </c>
      <c r="AP72" s="461">
        <v>0</v>
      </c>
      <c r="AQ72" s="461">
        <v>0</v>
      </c>
      <c r="AR72" s="461">
        <v>0</v>
      </c>
      <c r="AS72" s="461">
        <v>0</v>
      </c>
      <c r="AT72" s="461">
        <v>0</v>
      </c>
      <c r="AU72" s="461">
        <v>271.76502162973122</v>
      </c>
      <c r="AV72" s="461">
        <v>348.3971101355458</v>
      </c>
      <c r="AW72" s="461">
        <v>0</v>
      </c>
      <c r="AX72" s="461">
        <v>0</v>
      </c>
      <c r="AY72" s="461">
        <v>0</v>
      </c>
      <c r="AZ72" s="461">
        <v>0</v>
      </c>
      <c r="BA72" s="461">
        <v>0</v>
      </c>
      <c r="BB72" s="461">
        <v>0</v>
      </c>
      <c r="BC72" s="461">
        <v>0</v>
      </c>
      <c r="BD72" s="461">
        <v>0</v>
      </c>
      <c r="BE72" s="461">
        <v>0</v>
      </c>
      <c r="BF72" s="461">
        <v>0</v>
      </c>
      <c r="BG72" s="461">
        <v>0</v>
      </c>
      <c r="BH72" s="461">
        <v>0</v>
      </c>
      <c r="BI72" s="461">
        <v>0</v>
      </c>
      <c r="BJ72" s="461">
        <v>0</v>
      </c>
      <c r="BK72" s="461">
        <v>0</v>
      </c>
      <c r="BL72" s="461">
        <v>0</v>
      </c>
      <c r="BM72" s="461">
        <v>0</v>
      </c>
      <c r="BN72" s="461">
        <v>0</v>
      </c>
      <c r="BO72" s="461">
        <v>0</v>
      </c>
      <c r="BP72" s="461">
        <v>0</v>
      </c>
      <c r="BQ72" s="461">
        <v>0</v>
      </c>
      <c r="BR72" s="461">
        <v>0</v>
      </c>
      <c r="BS72" s="461">
        <v>0</v>
      </c>
      <c r="BT72" s="461">
        <v>0</v>
      </c>
      <c r="BU72" s="461">
        <v>0</v>
      </c>
      <c r="BV72" s="461">
        <v>0</v>
      </c>
      <c r="BW72" s="461">
        <v>0</v>
      </c>
      <c r="BX72" s="462">
        <v>0</v>
      </c>
      <c r="BY72" s="462">
        <v>0</v>
      </c>
      <c r="BZ72" s="462">
        <v>0</v>
      </c>
      <c r="CA72" s="462">
        <v>0</v>
      </c>
      <c r="CB72" s="462">
        <v>0</v>
      </c>
      <c r="CC72" s="462">
        <v>0</v>
      </c>
      <c r="CD72" s="462">
        <v>0</v>
      </c>
      <c r="CE72" s="462">
        <v>0</v>
      </c>
      <c r="CF72" s="430">
        <v>0</v>
      </c>
    </row>
    <row r="73" spans="1:84" ht="26.25" customHeight="1">
      <c r="A73" s="584"/>
      <c r="B73" s="63" t="s">
        <v>714</v>
      </c>
      <c r="C73" s="583"/>
      <c r="D73" s="461">
        <v>0</v>
      </c>
      <c r="E73" s="461">
        <v>0</v>
      </c>
      <c r="F73" s="461">
        <v>0</v>
      </c>
      <c r="G73" s="461">
        <v>0</v>
      </c>
      <c r="H73" s="461">
        <v>0</v>
      </c>
      <c r="I73" s="461">
        <v>0</v>
      </c>
      <c r="J73" s="461">
        <v>0</v>
      </c>
      <c r="K73" s="461">
        <v>0</v>
      </c>
      <c r="L73" s="461">
        <v>0</v>
      </c>
      <c r="M73" s="461">
        <v>0</v>
      </c>
      <c r="N73" s="461">
        <v>0</v>
      </c>
      <c r="O73" s="461">
        <v>0</v>
      </c>
      <c r="P73" s="461">
        <v>0</v>
      </c>
      <c r="Q73" s="461">
        <v>0</v>
      </c>
      <c r="R73" s="461">
        <v>0</v>
      </c>
      <c r="S73" s="461">
        <v>0</v>
      </c>
      <c r="T73" s="461">
        <v>0</v>
      </c>
      <c r="U73" s="461">
        <v>0</v>
      </c>
      <c r="V73" s="461">
        <v>0</v>
      </c>
      <c r="W73" s="461">
        <v>0</v>
      </c>
      <c r="X73" s="461">
        <v>0</v>
      </c>
      <c r="Y73" s="461">
        <v>0</v>
      </c>
      <c r="Z73" s="461">
        <v>290.15573344428157</v>
      </c>
      <c r="AA73" s="461">
        <v>314.71721928024226</v>
      </c>
      <c r="AB73" s="461">
        <v>372.915727164906</v>
      </c>
      <c r="AC73" s="461">
        <v>418.98594390646167</v>
      </c>
      <c r="AD73" s="461">
        <v>1044.6417289841811</v>
      </c>
      <c r="AE73" s="461">
        <v>1161.5219111449287</v>
      </c>
      <c r="AF73" s="461">
        <v>1101.1797393512752</v>
      </c>
      <c r="AG73" s="461">
        <v>2413.8608083184408</v>
      </c>
      <c r="AH73" s="461">
        <v>2269.5405292399159</v>
      </c>
      <c r="AI73" s="461">
        <v>2238.6656935207084</v>
      </c>
      <c r="AJ73" s="461">
        <v>2530.3931797789742</v>
      </c>
      <c r="AK73" s="461">
        <v>3403.6263100537708</v>
      </c>
      <c r="AL73" s="461">
        <v>3854.729385989187</v>
      </c>
      <c r="AM73" s="461">
        <v>4138.201731317351</v>
      </c>
      <c r="AN73" s="461">
        <v>4346.3458533640342</v>
      </c>
      <c r="AO73" s="461">
        <v>4502.6335139359226</v>
      </c>
      <c r="AP73" s="461">
        <v>4783.7002452753477</v>
      </c>
      <c r="AQ73" s="461">
        <v>4702.8399388914449</v>
      </c>
      <c r="AR73" s="461">
        <v>3533.6558364455063</v>
      </c>
      <c r="AS73" s="461">
        <v>3577.592653012041</v>
      </c>
      <c r="AT73" s="461">
        <v>0</v>
      </c>
      <c r="AU73" s="461">
        <v>0</v>
      </c>
      <c r="AV73" s="461">
        <v>0</v>
      </c>
      <c r="AW73" s="461">
        <v>0</v>
      </c>
      <c r="AX73" s="461">
        <v>0</v>
      </c>
      <c r="AY73" s="461">
        <v>0</v>
      </c>
      <c r="AZ73" s="461">
        <v>0</v>
      </c>
      <c r="BA73" s="461">
        <v>0</v>
      </c>
      <c r="BB73" s="461">
        <v>0</v>
      </c>
      <c r="BC73" s="461">
        <v>0</v>
      </c>
      <c r="BD73" s="461">
        <v>0</v>
      </c>
      <c r="BE73" s="461">
        <v>0</v>
      </c>
      <c r="BF73" s="461">
        <v>0</v>
      </c>
      <c r="BG73" s="461">
        <v>0</v>
      </c>
      <c r="BH73" s="461">
        <v>0</v>
      </c>
      <c r="BI73" s="461">
        <v>0</v>
      </c>
      <c r="BJ73" s="461">
        <v>0</v>
      </c>
      <c r="BK73" s="461">
        <v>0</v>
      </c>
      <c r="BL73" s="461">
        <v>0</v>
      </c>
      <c r="BM73" s="461">
        <v>0</v>
      </c>
      <c r="BN73" s="461">
        <v>0</v>
      </c>
      <c r="BO73" s="461">
        <v>0</v>
      </c>
      <c r="BP73" s="461">
        <v>0</v>
      </c>
      <c r="BQ73" s="461">
        <v>0</v>
      </c>
      <c r="BR73" s="461">
        <v>0</v>
      </c>
      <c r="BS73" s="461">
        <v>0</v>
      </c>
      <c r="BT73" s="461">
        <v>0</v>
      </c>
      <c r="BU73" s="461">
        <v>0</v>
      </c>
      <c r="BV73" s="461">
        <v>0</v>
      </c>
      <c r="BW73" s="461">
        <v>0</v>
      </c>
      <c r="BX73" s="462">
        <v>0</v>
      </c>
      <c r="BY73" s="462">
        <v>0</v>
      </c>
      <c r="BZ73" s="462">
        <v>0</v>
      </c>
      <c r="CA73" s="462">
        <v>0</v>
      </c>
      <c r="CB73" s="462">
        <v>0</v>
      </c>
      <c r="CC73" s="462">
        <v>0</v>
      </c>
      <c r="CD73" s="462">
        <v>0</v>
      </c>
      <c r="CE73" s="462">
        <v>0</v>
      </c>
      <c r="CF73" s="430">
        <v>0</v>
      </c>
    </row>
    <row r="74" spans="1:84" ht="26.25" customHeight="1">
      <c r="A74" s="43"/>
      <c r="B74" s="43" t="s">
        <v>715</v>
      </c>
      <c r="C74" s="583"/>
      <c r="D74" s="461"/>
      <c r="E74" s="461"/>
      <c r="F74" s="461"/>
      <c r="G74" s="461"/>
      <c r="H74" s="461"/>
      <c r="I74" s="461"/>
      <c r="J74" s="461"/>
      <c r="K74" s="461"/>
      <c r="L74" s="461"/>
      <c r="M74" s="461"/>
      <c r="N74" s="461"/>
      <c r="O74" s="461"/>
      <c r="P74" s="461"/>
      <c r="Q74" s="461"/>
      <c r="R74" s="461"/>
      <c r="S74" s="461"/>
      <c r="T74" s="461"/>
      <c r="U74" s="461"/>
      <c r="V74" s="461"/>
      <c r="W74" s="461"/>
      <c r="X74" s="461"/>
      <c r="Y74" s="461"/>
      <c r="Z74" s="461"/>
      <c r="AA74" s="461"/>
      <c r="AB74" s="461"/>
      <c r="AC74" s="461"/>
      <c r="AD74" s="461"/>
      <c r="AE74" s="461"/>
      <c r="AF74" s="461"/>
      <c r="AG74" s="461"/>
      <c r="AH74" s="461"/>
      <c r="AI74" s="461"/>
      <c r="AJ74" s="461"/>
      <c r="AK74" s="461"/>
      <c r="AL74" s="461"/>
      <c r="AM74" s="461"/>
      <c r="AN74" s="461"/>
      <c r="AO74" s="461"/>
      <c r="AP74" s="461"/>
      <c r="AQ74" s="461"/>
      <c r="AR74" s="461"/>
      <c r="AS74" s="461"/>
      <c r="AT74" s="461"/>
      <c r="AU74" s="461"/>
      <c r="AV74" s="461"/>
      <c r="AW74" s="461"/>
      <c r="AX74" s="461"/>
      <c r="AY74" s="461"/>
      <c r="AZ74" s="461"/>
      <c r="BA74" s="461"/>
      <c r="BB74" s="461"/>
      <c r="BC74" s="461"/>
      <c r="BD74" s="461"/>
      <c r="BE74" s="461"/>
      <c r="BF74" s="461"/>
      <c r="BG74" s="461"/>
      <c r="BH74" s="461"/>
      <c r="BI74" s="461"/>
      <c r="BJ74" s="461"/>
      <c r="BK74" s="461"/>
      <c r="BL74" s="461"/>
      <c r="BM74" s="461"/>
      <c r="BN74" s="461"/>
      <c r="BO74" s="461"/>
      <c r="BP74" s="461"/>
      <c r="BQ74" s="461"/>
      <c r="BR74" s="461"/>
      <c r="BS74" s="461"/>
      <c r="BT74" s="461"/>
      <c r="BU74" s="461"/>
      <c r="BV74" s="461"/>
      <c r="BW74" s="461"/>
      <c r="BX74" s="462"/>
      <c r="BY74" s="462"/>
      <c r="BZ74" s="462"/>
      <c r="CA74" s="462"/>
      <c r="CB74" s="462"/>
      <c r="CC74" s="462"/>
      <c r="CD74" s="462"/>
      <c r="CE74" s="462"/>
      <c r="CF74" s="430"/>
    </row>
    <row r="75" spans="1:84">
      <c r="A75" s="584"/>
      <c r="B75" s="63" t="s">
        <v>720</v>
      </c>
      <c r="C75" s="583"/>
      <c r="D75" s="461" t="s">
        <v>521</v>
      </c>
      <c r="E75" s="461" t="s">
        <v>521</v>
      </c>
      <c r="F75" s="461" t="s">
        <v>521</v>
      </c>
      <c r="G75" s="461" t="s">
        <v>521</v>
      </c>
      <c r="H75" s="461" t="s">
        <v>521</v>
      </c>
      <c r="I75" s="461" t="s">
        <v>521</v>
      </c>
      <c r="J75" s="461" t="s">
        <v>521</v>
      </c>
      <c r="K75" s="461" t="s">
        <v>521</v>
      </c>
      <c r="L75" s="461" t="s">
        <v>521</v>
      </c>
      <c r="M75" s="461" t="s">
        <v>521</v>
      </c>
      <c r="N75" s="461" t="s">
        <v>521</v>
      </c>
      <c r="O75" s="461" t="s">
        <v>521</v>
      </c>
      <c r="P75" s="461" t="s">
        <v>521</v>
      </c>
      <c r="Q75" s="461" t="s">
        <v>521</v>
      </c>
      <c r="R75" s="461" t="s">
        <v>521</v>
      </c>
      <c r="S75" s="461" t="s">
        <v>521</v>
      </c>
      <c r="T75" s="461" t="s">
        <v>521</v>
      </c>
      <c r="U75" s="461" t="s">
        <v>521</v>
      </c>
      <c r="V75" s="461" t="s">
        <v>521</v>
      </c>
      <c r="W75" s="461" t="s">
        <v>521</v>
      </c>
      <c r="X75" s="461" t="s">
        <v>521</v>
      </c>
      <c r="Y75" s="461" t="s">
        <v>521</v>
      </c>
      <c r="Z75" s="461" t="s">
        <v>521</v>
      </c>
      <c r="AA75" s="461" t="s">
        <v>521</v>
      </c>
      <c r="AB75" s="461" t="s">
        <v>521</v>
      </c>
      <c r="AC75" s="461" t="s">
        <v>521</v>
      </c>
      <c r="AD75" s="461" t="s">
        <v>521</v>
      </c>
      <c r="AE75" s="461" t="s">
        <v>521</v>
      </c>
      <c r="AF75" s="461" t="s">
        <v>521</v>
      </c>
      <c r="AG75" s="461" t="s">
        <v>521</v>
      </c>
      <c r="AH75" s="461" t="s">
        <v>521</v>
      </c>
      <c r="AI75" s="461" t="s">
        <v>521</v>
      </c>
      <c r="AJ75" s="461" t="s">
        <v>521</v>
      </c>
      <c r="AK75" s="461" t="s">
        <v>521</v>
      </c>
      <c r="AL75" s="461" t="s">
        <v>521</v>
      </c>
      <c r="AM75" s="461" t="s">
        <v>521</v>
      </c>
      <c r="AN75" s="461" t="s">
        <v>521</v>
      </c>
      <c r="AO75" s="461" t="s">
        <v>521</v>
      </c>
      <c r="AP75" s="461" t="s">
        <v>521</v>
      </c>
      <c r="AQ75" s="461" t="s">
        <v>521</v>
      </c>
      <c r="AR75" s="461" t="s">
        <v>521</v>
      </c>
      <c r="AS75" s="461" t="s">
        <v>521</v>
      </c>
      <c r="AT75" s="461" t="s">
        <v>521</v>
      </c>
      <c r="AU75" s="461">
        <v>2238.153092268029</v>
      </c>
      <c r="AV75" s="461">
        <v>2975.0587911717125</v>
      </c>
      <c r="AW75" s="461">
        <v>3472.9879327647186</v>
      </c>
      <c r="AX75" s="461">
        <v>3675.9329176077554</v>
      </c>
      <c r="AY75" s="461">
        <v>3761.4027055755464</v>
      </c>
      <c r="AZ75" s="461">
        <v>3854.4767388509367</v>
      </c>
      <c r="BA75" s="461">
        <v>3995.6107162251542</v>
      </c>
      <c r="BB75" s="461">
        <v>4022.3312658442974</v>
      </c>
      <c r="BC75" s="461">
        <v>4011.8706564558611</v>
      </c>
      <c r="BD75" s="461">
        <v>4027.3003882184289</v>
      </c>
      <c r="BE75" s="461">
        <v>4098.2080848704691</v>
      </c>
      <c r="BF75" s="461">
        <v>4378.2094945893186</v>
      </c>
      <c r="BG75" s="461">
        <v>4870.0971658236249</v>
      </c>
      <c r="BH75" s="461">
        <v>5517.286980469994</v>
      </c>
      <c r="BI75" s="461">
        <v>5670.6844238081712</v>
      </c>
      <c r="BJ75" s="461">
        <v>5780.3515041012724</v>
      </c>
      <c r="BK75" s="461">
        <v>5791.6986161648429</v>
      </c>
      <c r="BL75" s="461">
        <v>5900.6382272219516</v>
      </c>
      <c r="BM75" s="461">
        <v>6461.9416372989635</v>
      </c>
      <c r="BN75" s="461">
        <v>6641.6282633109031</v>
      </c>
      <c r="BO75" s="461">
        <v>6561.0116576218561</v>
      </c>
      <c r="BP75" s="461">
        <v>6432.2991797838113</v>
      </c>
      <c r="BQ75" s="461">
        <v>0</v>
      </c>
      <c r="BR75" s="461">
        <v>0</v>
      </c>
      <c r="BS75" s="461">
        <v>0</v>
      </c>
      <c r="BT75" s="461">
        <v>0</v>
      </c>
      <c r="BU75" s="461">
        <v>0</v>
      </c>
      <c r="BV75" s="461">
        <v>0</v>
      </c>
      <c r="BW75" s="461">
        <v>0</v>
      </c>
      <c r="BX75" s="462">
        <v>0</v>
      </c>
      <c r="BY75" s="462">
        <v>0</v>
      </c>
      <c r="BZ75" s="462">
        <v>0</v>
      </c>
      <c r="CA75" s="462">
        <v>0</v>
      </c>
      <c r="CB75" s="462">
        <v>0</v>
      </c>
      <c r="CC75" s="462">
        <v>0</v>
      </c>
      <c r="CD75" s="462">
        <v>0</v>
      </c>
      <c r="CE75" s="462">
        <v>0</v>
      </c>
      <c r="CF75" s="430">
        <v>0</v>
      </c>
    </row>
    <row r="76" spans="1:84">
      <c r="A76" s="584"/>
      <c r="B76" s="200" t="s">
        <v>710</v>
      </c>
      <c r="C76" s="583"/>
      <c r="D76" s="461">
        <v>0</v>
      </c>
      <c r="E76" s="461">
        <v>0</v>
      </c>
      <c r="F76" s="461">
        <v>0</v>
      </c>
      <c r="G76" s="461">
        <v>0</v>
      </c>
      <c r="H76" s="461">
        <v>0</v>
      </c>
      <c r="I76" s="461">
        <v>0</v>
      </c>
      <c r="J76" s="461">
        <v>0</v>
      </c>
      <c r="K76" s="461">
        <v>0</v>
      </c>
      <c r="L76" s="461">
        <v>0</v>
      </c>
      <c r="M76" s="461">
        <v>0</v>
      </c>
      <c r="N76" s="461">
        <v>0</v>
      </c>
      <c r="O76" s="461">
        <v>0</v>
      </c>
      <c r="P76" s="461">
        <v>0</v>
      </c>
      <c r="Q76" s="461">
        <v>0</v>
      </c>
      <c r="R76" s="461">
        <v>0</v>
      </c>
      <c r="S76" s="461">
        <v>0</v>
      </c>
      <c r="T76" s="461">
        <v>0</v>
      </c>
      <c r="U76" s="461">
        <v>0</v>
      </c>
      <c r="V76" s="461">
        <v>0</v>
      </c>
      <c r="W76" s="461">
        <v>0</v>
      </c>
      <c r="X76" s="461">
        <v>0</v>
      </c>
      <c r="Y76" s="461">
        <v>0</v>
      </c>
      <c r="Z76" s="461">
        <v>0</v>
      </c>
      <c r="AA76" s="461">
        <v>0</v>
      </c>
      <c r="AB76" s="461">
        <v>0</v>
      </c>
      <c r="AC76" s="461">
        <v>0</v>
      </c>
      <c r="AD76" s="461">
        <v>0</v>
      </c>
      <c r="AE76" s="461">
        <v>0</v>
      </c>
      <c r="AF76" s="461">
        <v>0</v>
      </c>
      <c r="AG76" s="461">
        <v>0</v>
      </c>
      <c r="AH76" s="461">
        <v>0</v>
      </c>
      <c r="AI76" s="461">
        <v>0</v>
      </c>
      <c r="AJ76" s="461">
        <v>0</v>
      </c>
      <c r="AK76" s="461">
        <v>0</v>
      </c>
      <c r="AL76" s="461">
        <v>0</v>
      </c>
      <c r="AM76" s="461">
        <v>0</v>
      </c>
      <c r="AN76" s="461">
        <v>0</v>
      </c>
      <c r="AO76" s="461">
        <v>0</v>
      </c>
      <c r="AP76" s="461">
        <v>0</v>
      </c>
      <c r="AQ76" s="461">
        <v>0</v>
      </c>
      <c r="AR76" s="461">
        <v>0</v>
      </c>
      <c r="AS76" s="461">
        <v>0</v>
      </c>
      <c r="AT76" s="461">
        <v>0</v>
      </c>
      <c r="AU76" s="461">
        <v>0</v>
      </c>
      <c r="AV76" s="461">
        <v>0</v>
      </c>
      <c r="AW76" s="461">
        <v>0</v>
      </c>
      <c r="AX76" s="461">
        <v>3197.8938502049905</v>
      </c>
      <c r="AY76" s="461">
        <v>3266.3409482450434</v>
      </c>
      <c r="AZ76" s="461">
        <v>3297.3636985210951</v>
      </c>
      <c r="BA76" s="461">
        <v>3359.4288056924556</v>
      </c>
      <c r="BB76" s="461">
        <v>3362.3500517485063</v>
      </c>
      <c r="BC76" s="461">
        <v>3343.1835351764248</v>
      </c>
      <c r="BD76" s="461">
        <v>3346.0763687939061</v>
      </c>
      <c r="BE76" s="461">
        <v>3409.4732128281225</v>
      </c>
      <c r="BF76" s="461">
        <v>3681.1848581398676</v>
      </c>
      <c r="BG76" s="461">
        <v>4149.6678316782791</v>
      </c>
      <c r="BH76" s="461">
        <v>4716.5486952074125</v>
      </c>
      <c r="BI76" s="461">
        <v>4854.737055074359</v>
      </c>
      <c r="BJ76" s="461">
        <v>4966.8506733693384</v>
      </c>
      <c r="BK76" s="461">
        <v>4997.3234805100165</v>
      </c>
      <c r="BL76" s="461">
        <v>5121.8146394419646</v>
      </c>
      <c r="BM76" s="461">
        <v>5635.2527991172483</v>
      </c>
      <c r="BN76" s="461">
        <v>5799.0736911823333</v>
      </c>
      <c r="BO76" s="461">
        <v>5721.3778845924198</v>
      </c>
      <c r="BP76" s="461">
        <v>5606.6610936137577</v>
      </c>
      <c r="BQ76" s="461">
        <v>0</v>
      </c>
      <c r="BR76" s="461">
        <v>0</v>
      </c>
      <c r="BS76" s="461">
        <v>0</v>
      </c>
      <c r="BT76" s="461">
        <v>0</v>
      </c>
      <c r="BU76" s="461">
        <v>0</v>
      </c>
      <c r="BV76" s="461">
        <v>0</v>
      </c>
      <c r="BW76" s="461">
        <v>0</v>
      </c>
      <c r="BX76" s="462">
        <v>0</v>
      </c>
      <c r="BY76" s="462">
        <v>0</v>
      </c>
      <c r="BZ76" s="462">
        <v>0</v>
      </c>
      <c r="CA76" s="462">
        <v>0</v>
      </c>
      <c r="CB76" s="462">
        <v>0</v>
      </c>
      <c r="CC76" s="462">
        <v>0</v>
      </c>
      <c r="CD76" s="462">
        <v>0</v>
      </c>
      <c r="CE76" s="462">
        <v>0</v>
      </c>
      <c r="CF76" s="430">
        <v>0</v>
      </c>
    </row>
    <row r="77" spans="1:84">
      <c r="A77" s="584"/>
      <c r="B77" s="200" t="s">
        <v>711</v>
      </c>
      <c r="C77" s="583"/>
      <c r="D77" s="461">
        <v>0</v>
      </c>
      <c r="E77" s="461">
        <v>0</v>
      </c>
      <c r="F77" s="461">
        <v>0</v>
      </c>
      <c r="G77" s="461">
        <v>0</v>
      </c>
      <c r="H77" s="461">
        <v>0</v>
      </c>
      <c r="I77" s="461">
        <v>0</v>
      </c>
      <c r="J77" s="461">
        <v>0</v>
      </c>
      <c r="K77" s="461">
        <v>0</v>
      </c>
      <c r="L77" s="461">
        <v>0</v>
      </c>
      <c r="M77" s="461">
        <v>0</v>
      </c>
      <c r="N77" s="461">
        <v>0</v>
      </c>
      <c r="O77" s="461">
        <v>0</v>
      </c>
      <c r="P77" s="461">
        <v>0</v>
      </c>
      <c r="Q77" s="461">
        <v>0</v>
      </c>
      <c r="R77" s="461">
        <v>0</v>
      </c>
      <c r="S77" s="461">
        <v>0</v>
      </c>
      <c r="T77" s="461">
        <v>0</v>
      </c>
      <c r="U77" s="461">
        <v>0</v>
      </c>
      <c r="V77" s="461">
        <v>0</v>
      </c>
      <c r="W77" s="461">
        <v>0</v>
      </c>
      <c r="X77" s="461">
        <v>0</v>
      </c>
      <c r="Y77" s="461">
        <v>0</v>
      </c>
      <c r="Z77" s="461">
        <v>0</v>
      </c>
      <c r="AA77" s="461">
        <v>0</v>
      </c>
      <c r="AB77" s="461">
        <v>0</v>
      </c>
      <c r="AC77" s="461">
        <v>0</v>
      </c>
      <c r="AD77" s="461">
        <v>0</v>
      </c>
      <c r="AE77" s="461">
        <v>0</v>
      </c>
      <c r="AF77" s="461">
        <v>0</v>
      </c>
      <c r="AG77" s="461">
        <v>0</v>
      </c>
      <c r="AH77" s="461">
        <v>0</v>
      </c>
      <c r="AI77" s="461">
        <v>0</v>
      </c>
      <c r="AJ77" s="461">
        <v>0</v>
      </c>
      <c r="AK77" s="461">
        <v>0</v>
      </c>
      <c r="AL77" s="461">
        <v>0</v>
      </c>
      <c r="AM77" s="461">
        <v>0</v>
      </c>
      <c r="AN77" s="461">
        <v>0</v>
      </c>
      <c r="AO77" s="461">
        <v>0</v>
      </c>
      <c r="AP77" s="461">
        <v>0</v>
      </c>
      <c r="AQ77" s="461">
        <v>0</v>
      </c>
      <c r="AR77" s="461">
        <v>0</v>
      </c>
      <c r="AS77" s="461">
        <v>0</v>
      </c>
      <c r="AT77" s="461">
        <v>0</v>
      </c>
      <c r="AU77" s="461">
        <v>0</v>
      </c>
      <c r="AV77" s="461">
        <v>0</v>
      </c>
      <c r="AW77" s="461">
        <v>0</v>
      </c>
      <c r="AX77" s="461">
        <v>114.27516756665564</v>
      </c>
      <c r="AY77" s="461">
        <v>126.0046515942874</v>
      </c>
      <c r="AZ77" s="461">
        <v>145.55320417490179</v>
      </c>
      <c r="BA77" s="461">
        <v>154.585747015659</v>
      </c>
      <c r="BB77" s="461">
        <v>167.56099828898152</v>
      </c>
      <c r="BC77" s="461">
        <v>175.25171748582963</v>
      </c>
      <c r="BD77" s="461">
        <v>190.36002024692041</v>
      </c>
      <c r="BE77" s="461">
        <v>195.2467017537393</v>
      </c>
      <c r="BF77" s="461">
        <v>202.26892938654041</v>
      </c>
      <c r="BG77" s="461">
        <v>214.07793507321657</v>
      </c>
      <c r="BH77" s="461">
        <v>248.79766565593539</v>
      </c>
      <c r="BI77" s="461">
        <v>265.00587653587809</v>
      </c>
      <c r="BJ77" s="461">
        <v>269.61699766931019</v>
      </c>
      <c r="BK77" s="461">
        <v>271.70301739855529</v>
      </c>
      <c r="BL77" s="461">
        <v>278.69639554923458</v>
      </c>
      <c r="BM77" s="461">
        <v>307.4441396454805</v>
      </c>
      <c r="BN77" s="461">
        <v>322.05349520554142</v>
      </c>
      <c r="BO77" s="461">
        <v>329.1080162581448</v>
      </c>
      <c r="BP77" s="461">
        <v>329.82229836147519</v>
      </c>
      <c r="BQ77" s="461">
        <v>0</v>
      </c>
      <c r="BR77" s="461">
        <v>0</v>
      </c>
      <c r="BS77" s="461">
        <v>0</v>
      </c>
      <c r="BT77" s="461">
        <v>0</v>
      </c>
      <c r="BU77" s="461">
        <v>0</v>
      </c>
      <c r="BV77" s="461">
        <v>0</v>
      </c>
      <c r="BW77" s="461">
        <v>0</v>
      </c>
      <c r="BX77" s="462">
        <v>0</v>
      </c>
      <c r="BY77" s="462">
        <v>0</v>
      </c>
      <c r="BZ77" s="462">
        <v>0</v>
      </c>
      <c r="CA77" s="462">
        <v>0</v>
      </c>
      <c r="CB77" s="462">
        <v>0</v>
      </c>
      <c r="CC77" s="462">
        <v>0</v>
      </c>
      <c r="CD77" s="462">
        <v>0</v>
      </c>
      <c r="CE77" s="462">
        <v>0</v>
      </c>
      <c r="CF77" s="430">
        <v>0</v>
      </c>
    </row>
    <row r="78" spans="1:84">
      <c r="A78" s="584"/>
      <c r="B78" s="200" t="s">
        <v>712</v>
      </c>
      <c r="C78" s="583"/>
      <c r="D78" s="461">
        <v>0</v>
      </c>
      <c r="E78" s="461">
        <v>0</v>
      </c>
      <c r="F78" s="461">
        <v>0</v>
      </c>
      <c r="G78" s="461">
        <v>0</v>
      </c>
      <c r="H78" s="461">
        <v>0</v>
      </c>
      <c r="I78" s="461">
        <v>0</v>
      </c>
      <c r="J78" s="461">
        <v>0</v>
      </c>
      <c r="K78" s="461">
        <v>0</v>
      </c>
      <c r="L78" s="461">
        <v>0</v>
      </c>
      <c r="M78" s="461">
        <v>0</v>
      </c>
      <c r="N78" s="461">
        <v>0</v>
      </c>
      <c r="O78" s="461">
        <v>0</v>
      </c>
      <c r="P78" s="461">
        <v>0</v>
      </c>
      <c r="Q78" s="461">
        <v>0</v>
      </c>
      <c r="R78" s="461">
        <v>0</v>
      </c>
      <c r="S78" s="461">
        <v>0</v>
      </c>
      <c r="T78" s="461">
        <v>0</v>
      </c>
      <c r="U78" s="461">
        <v>0</v>
      </c>
      <c r="V78" s="461">
        <v>0</v>
      </c>
      <c r="W78" s="461">
        <v>0</v>
      </c>
      <c r="X78" s="461">
        <v>0</v>
      </c>
      <c r="Y78" s="461">
        <v>0</v>
      </c>
      <c r="Z78" s="461">
        <v>0</v>
      </c>
      <c r="AA78" s="461">
        <v>0</v>
      </c>
      <c r="AB78" s="461">
        <v>0</v>
      </c>
      <c r="AC78" s="461">
        <v>0</v>
      </c>
      <c r="AD78" s="461">
        <v>0</v>
      </c>
      <c r="AE78" s="461">
        <v>0</v>
      </c>
      <c r="AF78" s="461">
        <v>0</v>
      </c>
      <c r="AG78" s="461">
        <v>0</v>
      </c>
      <c r="AH78" s="461">
        <v>0</v>
      </c>
      <c r="AI78" s="461">
        <v>0</v>
      </c>
      <c r="AJ78" s="461">
        <v>0</v>
      </c>
      <c r="AK78" s="461">
        <v>0</v>
      </c>
      <c r="AL78" s="461">
        <v>0</v>
      </c>
      <c r="AM78" s="461">
        <v>0</v>
      </c>
      <c r="AN78" s="461">
        <v>0</v>
      </c>
      <c r="AO78" s="461">
        <v>0</v>
      </c>
      <c r="AP78" s="461">
        <v>0</v>
      </c>
      <c r="AQ78" s="461">
        <v>0</v>
      </c>
      <c r="AR78" s="461">
        <v>0</v>
      </c>
      <c r="AS78" s="461">
        <v>0</v>
      </c>
      <c r="AT78" s="461">
        <v>0</v>
      </c>
      <c r="AU78" s="461">
        <v>0</v>
      </c>
      <c r="AV78" s="461">
        <v>0</v>
      </c>
      <c r="AW78" s="461">
        <v>0</v>
      </c>
      <c r="AX78" s="461">
        <v>363.76389983610926</v>
      </c>
      <c r="AY78" s="461">
        <v>369.05710573621536</v>
      </c>
      <c r="AZ78" s="461">
        <v>411.55909057687654</v>
      </c>
      <c r="BA78" s="461">
        <v>481.59579121037956</v>
      </c>
      <c r="BB78" s="461">
        <v>493.08084454879997</v>
      </c>
      <c r="BC78" s="461">
        <v>492.52939993878834</v>
      </c>
      <c r="BD78" s="461">
        <v>490.86399917760309</v>
      </c>
      <c r="BE78" s="461">
        <v>493.48817028860725</v>
      </c>
      <c r="BF78" s="461">
        <v>494.75570706291109</v>
      </c>
      <c r="BG78" s="461">
        <v>506.35139907212698</v>
      </c>
      <c r="BH78" s="461">
        <v>551.94061960664601</v>
      </c>
      <c r="BI78" s="461">
        <v>550.94149219793383</v>
      </c>
      <c r="BJ78" s="461">
        <v>543.88383306262313</v>
      </c>
      <c r="BK78" s="461">
        <v>522.67211825627055</v>
      </c>
      <c r="BL78" s="461">
        <v>500.12719223075152</v>
      </c>
      <c r="BM78" s="461">
        <v>519.2446985362335</v>
      </c>
      <c r="BN78" s="461">
        <v>520.50107692302981</v>
      </c>
      <c r="BO78" s="461">
        <v>510.52575677129101</v>
      </c>
      <c r="BP78" s="461">
        <v>495.81578780857927</v>
      </c>
      <c r="BQ78" s="461">
        <v>0</v>
      </c>
      <c r="BR78" s="461">
        <v>0</v>
      </c>
      <c r="BS78" s="461">
        <v>0</v>
      </c>
      <c r="BT78" s="461">
        <v>0</v>
      </c>
      <c r="BU78" s="461">
        <v>0</v>
      </c>
      <c r="BV78" s="461">
        <v>0</v>
      </c>
      <c r="BW78" s="461">
        <v>0</v>
      </c>
      <c r="BX78" s="462">
        <v>0</v>
      </c>
      <c r="BY78" s="462">
        <v>0</v>
      </c>
      <c r="BZ78" s="462">
        <v>0</v>
      </c>
      <c r="CA78" s="462">
        <v>0</v>
      </c>
      <c r="CB78" s="462">
        <v>0</v>
      </c>
      <c r="CC78" s="462">
        <v>0</v>
      </c>
      <c r="CD78" s="462">
        <v>0</v>
      </c>
      <c r="CE78" s="462">
        <v>0</v>
      </c>
      <c r="CF78" s="430">
        <v>0</v>
      </c>
    </row>
    <row r="79" spans="1:84" s="435" customFormat="1" ht="26.25" customHeight="1" thickBot="1">
      <c r="A79" s="585"/>
      <c r="B79" s="586" t="s">
        <v>717</v>
      </c>
      <c r="C79" s="587"/>
      <c r="D79" s="466" t="s">
        <v>521</v>
      </c>
      <c r="E79" s="466" t="s">
        <v>521</v>
      </c>
      <c r="F79" s="466" t="s">
        <v>521</v>
      </c>
      <c r="G79" s="466" t="s">
        <v>521</v>
      </c>
      <c r="H79" s="466" t="s">
        <v>521</v>
      </c>
      <c r="I79" s="466" t="s">
        <v>521</v>
      </c>
      <c r="J79" s="466" t="s">
        <v>521</v>
      </c>
      <c r="K79" s="466" t="s">
        <v>521</v>
      </c>
      <c r="L79" s="466" t="s">
        <v>521</v>
      </c>
      <c r="M79" s="466" t="s">
        <v>521</v>
      </c>
      <c r="N79" s="466" t="s">
        <v>521</v>
      </c>
      <c r="O79" s="466" t="s">
        <v>521</v>
      </c>
      <c r="P79" s="466" t="s">
        <v>521</v>
      </c>
      <c r="Q79" s="466" t="s">
        <v>521</v>
      </c>
      <c r="R79" s="466" t="s">
        <v>521</v>
      </c>
      <c r="S79" s="466" t="s">
        <v>521</v>
      </c>
      <c r="T79" s="466" t="s">
        <v>521</v>
      </c>
      <c r="U79" s="466" t="s">
        <v>521</v>
      </c>
      <c r="V79" s="466" t="s">
        <v>521</v>
      </c>
      <c r="W79" s="466" t="s">
        <v>521</v>
      </c>
      <c r="X79" s="466" t="s">
        <v>521</v>
      </c>
      <c r="Y79" s="466" t="s">
        <v>521</v>
      </c>
      <c r="Z79" s="466" t="s">
        <v>521</v>
      </c>
      <c r="AA79" s="466" t="s">
        <v>521</v>
      </c>
      <c r="AB79" s="466" t="s">
        <v>521</v>
      </c>
      <c r="AC79" s="466" t="s">
        <v>521</v>
      </c>
      <c r="AD79" s="466" t="s">
        <v>521</v>
      </c>
      <c r="AE79" s="466" t="s">
        <v>521</v>
      </c>
      <c r="AF79" s="466" t="s">
        <v>521</v>
      </c>
      <c r="AG79" s="466" t="s">
        <v>521</v>
      </c>
      <c r="AH79" s="466" t="s">
        <v>521</v>
      </c>
      <c r="AI79" s="466" t="s">
        <v>521</v>
      </c>
      <c r="AJ79" s="466" t="s">
        <v>521</v>
      </c>
      <c r="AK79" s="466" t="s">
        <v>521</v>
      </c>
      <c r="AL79" s="466" t="s">
        <v>521</v>
      </c>
      <c r="AM79" s="466" t="s">
        <v>521</v>
      </c>
      <c r="AN79" s="466" t="s">
        <v>521</v>
      </c>
      <c r="AO79" s="466" t="s">
        <v>521</v>
      </c>
      <c r="AP79" s="466" t="s">
        <v>521</v>
      </c>
      <c r="AQ79" s="466" t="s">
        <v>521</v>
      </c>
      <c r="AR79" s="466" t="s">
        <v>521</v>
      </c>
      <c r="AS79" s="466" t="s">
        <v>521</v>
      </c>
      <c r="AT79" s="466" t="s">
        <v>521</v>
      </c>
      <c r="AU79" s="466">
        <v>688.04868902686985</v>
      </c>
      <c r="AV79" s="466">
        <v>457.46548185231785</v>
      </c>
      <c r="AW79" s="466">
        <v>352.05194608432464</v>
      </c>
      <c r="AX79" s="466">
        <v>353.24808458396308</v>
      </c>
      <c r="AY79" s="466">
        <v>353.39063475875992</v>
      </c>
      <c r="AZ79" s="466">
        <v>347.33170844372211</v>
      </c>
      <c r="BA79" s="466">
        <v>359.8108789620058</v>
      </c>
      <c r="BB79" s="466">
        <v>377.94037675519985</v>
      </c>
      <c r="BC79" s="466">
        <v>434.02051807141839</v>
      </c>
      <c r="BD79" s="466">
        <v>485.20830254872362</v>
      </c>
      <c r="BE79" s="466">
        <v>530.82298747896152</v>
      </c>
      <c r="BF79" s="466">
        <v>397.57501857208115</v>
      </c>
      <c r="BG79" s="466">
        <v>445.76245561478987</v>
      </c>
      <c r="BH79" s="466">
        <v>172.87361506449713</v>
      </c>
      <c r="BI79" s="466">
        <v>205.95343478900395</v>
      </c>
      <c r="BJ79" s="466">
        <v>196.39095032469439</v>
      </c>
      <c r="BK79" s="466">
        <v>170.7007693074053</v>
      </c>
      <c r="BL79" s="466">
        <v>151.45720905775508</v>
      </c>
      <c r="BM79" s="466">
        <v>162.5930310658155</v>
      </c>
      <c r="BN79" s="466">
        <v>174.6836730574561</v>
      </c>
      <c r="BO79" s="466">
        <v>128.55184263072607</v>
      </c>
      <c r="BP79" s="466">
        <v>128.10320590651361</v>
      </c>
      <c r="BQ79" s="466">
        <v>0</v>
      </c>
      <c r="BR79" s="466">
        <v>0</v>
      </c>
      <c r="BS79" s="466">
        <v>0</v>
      </c>
      <c r="BT79" s="466">
        <v>0</v>
      </c>
      <c r="BU79" s="466">
        <v>0</v>
      </c>
      <c r="BV79" s="466">
        <v>0</v>
      </c>
      <c r="BW79" s="466">
        <v>0</v>
      </c>
      <c r="BX79" s="466">
        <v>0</v>
      </c>
      <c r="BY79" s="466">
        <v>0</v>
      </c>
      <c r="BZ79" s="466">
        <v>0</v>
      </c>
      <c r="CA79" s="466">
        <v>0</v>
      </c>
      <c r="CB79" s="466">
        <v>0</v>
      </c>
      <c r="CC79" s="466">
        <v>0</v>
      </c>
      <c r="CD79" s="466">
        <v>0</v>
      </c>
      <c r="CE79" s="466">
        <v>0</v>
      </c>
      <c r="CF79" s="467">
        <v>0</v>
      </c>
    </row>
    <row r="80" spans="1:84" ht="41.25" customHeight="1">
      <c r="A80" s="487"/>
      <c r="B80" s="589" t="s">
        <v>721</v>
      </c>
      <c r="C80" s="472"/>
      <c r="D80" s="473" t="s">
        <v>543</v>
      </c>
      <c r="E80" s="473" t="s">
        <v>544</v>
      </c>
      <c r="F80" s="473" t="s">
        <v>545</v>
      </c>
      <c r="G80" s="473" t="s">
        <v>546</v>
      </c>
      <c r="H80" s="473" t="s">
        <v>547</v>
      </c>
      <c r="I80" s="473" t="s">
        <v>548</v>
      </c>
      <c r="J80" s="473" t="s">
        <v>549</v>
      </c>
      <c r="K80" s="473" t="s">
        <v>550</v>
      </c>
      <c r="L80" s="473" t="s">
        <v>551</v>
      </c>
      <c r="M80" s="473" t="s">
        <v>552</v>
      </c>
      <c r="N80" s="473" t="s">
        <v>553</v>
      </c>
      <c r="O80" s="473" t="s">
        <v>554</v>
      </c>
      <c r="P80" s="473" t="s">
        <v>555</v>
      </c>
      <c r="Q80" s="473" t="s">
        <v>556</v>
      </c>
      <c r="R80" s="473" t="s">
        <v>557</v>
      </c>
      <c r="S80" s="473" t="s">
        <v>558</v>
      </c>
      <c r="T80" s="473" t="s">
        <v>559</v>
      </c>
      <c r="U80" s="473" t="s">
        <v>560</v>
      </c>
      <c r="V80" s="473" t="s">
        <v>561</v>
      </c>
      <c r="W80" s="473" t="s">
        <v>562</v>
      </c>
      <c r="X80" s="473" t="s">
        <v>563</v>
      </c>
      <c r="Y80" s="473" t="s">
        <v>564</v>
      </c>
      <c r="Z80" s="473" t="s">
        <v>565</v>
      </c>
      <c r="AA80" s="473" t="s">
        <v>566</v>
      </c>
      <c r="AB80" s="473" t="s">
        <v>567</v>
      </c>
      <c r="AC80" s="473" t="s">
        <v>568</v>
      </c>
      <c r="AD80" s="473" t="s">
        <v>569</v>
      </c>
      <c r="AE80" s="473" t="s">
        <v>570</v>
      </c>
      <c r="AF80" s="473" t="s">
        <v>571</v>
      </c>
      <c r="AG80" s="473" t="s">
        <v>572</v>
      </c>
      <c r="AH80" s="473" t="s">
        <v>573</v>
      </c>
      <c r="AI80" s="473" t="s">
        <v>574</v>
      </c>
      <c r="AJ80" s="473" t="s">
        <v>575</v>
      </c>
      <c r="AK80" s="473" t="s">
        <v>576</v>
      </c>
      <c r="AL80" s="473" t="s">
        <v>577</v>
      </c>
      <c r="AM80" s="473" t="s">
        <v>578</v>
      </c>
      <c r="AN80" s="473" t="s">
        <v>579</v>
      </c>
      <c r="AO80" s="473" t="s">
        <v>580</v>
      </c>
      <c r="AP80" s="473" t="s">
        <v>581</v>
      </c>
      <c r="AQ80" s="473" t="s">
        <v>582</v>
      </c>
      <c r="AR80" s="473" t="s">
        <v>583</v>
      </c>
      <c r="AS80" s="473" t="s">
        <v>584</v>
      </c>
      <c r="AT80" s="473" t="s">
        <v>585</v>
      </c>
      <c r="AU80" s="473" t="s">
        <v>586</v>
      </c>
      <c r="AV80" s="473" t="s">
        <v>587</v>
      </c>
      <c r="AW80" s="473" t="s">
        <v>588</v>
      </c>
      <c r="AX80" s="473" t="s">
        <v>589</v>
      </c>
      <c r="AY80" s="473" t="s">
        <v>590</v>
      </c>
      <c r="AZ80" s="473" t="s">
        <v>591</v>
      </c>
      <c r="BA80" s="473" t="s">
        <v>592</v>
      </c>
      <c r="BB80" s="473" t="s">
        <v>593</v>
      </c>
      <c r="BC80" s="473" t="s">
        <v>594</v>
      </c>
      <c r="BD80" s="473" t="s">
        <v>595</v>
      </c>
      <c r="BE80" s="473" t="s">
        <v>596</v>
      </c>
      <c r="BF80" s="473" t="s">
        <v>597</v>
      </c>
      <c r="BG80" s="473" t="s">
        <v>598</v>
      </c>
      <c r="BH80" s="473" t="s">
        <v>599</v>
      </c>
      <c r="BI80" s="473" t="s">
        <v>600</v>
      </c>
      <c r="BJ80" s="473" t="s">
        <v>601</v>
      </c>
      <c r="BK80" s="473" t="s">
        <v>602</v>
      </c>
      <c r="BL80" s="473" t="s">
        <v>603</v>
      </c>
      <c r="BM80" s="473" t="s">
        <v>604</v>
      </c>
      <c r="BN80" s="473" t="s">
        <v>605</v>
      </c>
      <c r="BO80" s="473" t="s">
        <v>606</v>
      </c>
      <c r="BP80" s="473" t="s">
        <v>607</v>
      </c>
      <c r="BQ80" s="473" t="s">
        <v>608</v>
      </c>
      <c r="BR80" s="473" t="s">
        <v>609</v>
      </c>
      <c r="BS80" s="473" t="s">
        <v>610</v>
      </c>
      <c r="BT80" s="473" t="s">
        <v>611</v>
      </c>
      <c r="BU80" s="473" t="s">
        <v>612</v>
      </c>
      <c r="BV80" s="473" t="s">
        <v>613</v>
      </c>
      <c r="BW80" s="473" t="s">
        <v>614</v>
      </c>
      <c r="BX80" s="473" t="s">
        <v>615</v>
      </c>
      <c r="BY80" s="473" t="s">
        <v>616</v>
      </c>
      <c r="BZ80" s="473" t="s">
        <v>617</v>
      </c>
      <c r="CA80" s="473" t="s">
        <v>618</v>
      </c>
      <c r="CB80" s="473" t="s">
        <v>619</v>
      </c>
      <c r="CC80" s="473" t="s">
        <v>620</v>
      </c>
      <c r="CD80" s="473" t="s">
        <v>621</v>
      </c>
      <c r="CE80" s="473" t="s">
        <v>622</v>
      </c>
      <c r="CF80" s="474" t="s">
        <v>623</v>
      </c>
    </row>
    <row r="81" spans="1:84" s="245" customFormat="1" ht="26.25" customHeight="1">
      <c r="A81" s="588"/>
      <c r="B81" s="69" t="s">
        <v>176</v>
      </c>
      <c r="C81" s="464"/>
      <c r="D81" s="458">
        <v>0</v>
      </c>
      <c r="E81" s="458">
        <v>0</v>
      </c>
      <c r="F81" s="458">
        <v>0</v>
      </c>
      <c r="G81" s="458">
        <v>0</v>
      </c>
      <c r="H81" s="458">
        <v>0</v>
      </c>
      <c r="I81" s="458">
        <v>0</v>
      </c>
      <c r="J81" s="458">
        <v>0</v>
      </c>
      <c r="K81" s="458">
        <v>0</v>
      </c>
      <c r="L81" s="458">
        <v>0</v>
      </c>
      <c r="M81" s="458">
        <v>0</v>
      </c>
      <c r="N81" s="458">
        <v>0</v>
      </c>
      <c r="O81" s="458">
        <v>0</v>
      </c>
      <c r="P81" s="458">
        <v>0</v>
      </c>
      <c r="Q81" s="458">
        <v>0</v>
      </c>
      <c r="R81" s="458">
        <v>0</v>
      </c>
      <c r="S81" s="458">
        <v>0</v>
      </c>
      <c r="T81" s="458">
        <v>0</v>
      </c>
      <c r="U81" s="458">
        <v>0</v>
      </c>
      <c r="V81" s="458">
        <v>0</v>
      </c>
      <c r="W81" s="458">
        <v>0</v>
      </c>
      <c r="X81" s="458">
        <v>0</v>
      </c>
      <c r="Y81" s="458">
        <v>0</v>
      </c>
      <c r="Z81" s="458">
        <v>0</v>
      </c>
      <c r="AA81" s="458">
        <v>0</v>
      </c>
      <c r="AB81" s="458">
        <v>0</v>
      </c>
      <c r="AC81" s="458">
        <v>0</v>
      </c>
      <c r="AD81" s="458">
        <v>0</v>
      </c>
      <c r="AE81" s="458">
        <v>0</v>
      </c>
      <c r="AF81" s="458">
        <v>0</v>
      </c>
      <c r="AG81" s="458">
        <v>0</v>
      </c>
      <c r="AH81" s="458">
        <v>5460</v>
      </c>
      <c r="AI81" s="458">
        <v>5396</v>
      </c>
      <c r="AJ81" s="458">
        <v>5800</v>
      </c>
      <c r="AK81" s="458">
        <v>6555</v>
      </c>
      <c r="AL81" s="458">
        <v>6950</v>
      </c>
      <c r="AM81" s="458">
        <v>7020</v>
      </c>
      <c r="AN81" s="458">
        <v>7230</v>
      </c>
      <c r="AO81" s="458">
        <v>7020</v>
      </c>
      <c r="AP81" s="458">
        <v>7050</v>
      </c>
      <c r="AQ81" s="458">
        <v>6875</v>
      </c>
      <c r="AR81" s="458">
        <v>5143</v>
      </c>
      <c r="AS81" s="458">
        <v>5201</v>
      </c>
      <c r="AT81" s="458">
        <v>6726</v>
      </c>
      <c r="AU81" s="458">
        <v>6367</v>
      </c>
      <c r="AV81" s="458">
        <v>6704</v>
      </c>
      <c r="AW81" s="458">
        <v>5466</v>
      </c>
      <c r="AX81" s="458">
        <v>5615</v>
      </c>
      <c r="AY81" s="458">
        <v>5690</v>
      </c>
      <c r="AZ81" s="458">
        <v>5618</v>
      </c>
      <c r="BA81" s="458">
        <v>5479</v>
      </c>
      <c r="BB81" s="458">
        <v>5306</v>
      </c>
      <c r="BC81" s="458">
        <v>5051</v>
      </c>
      <c r="BD81" s="458">
        <v>4761</v>
      </c>
      <c r="BE81" s="458">
        <v>4664</v>
      </c>
      <c r="BF81" s="458">
        <v>4625</v>
      </c>
      <c r="BG81" s="458">
        <v>4693</v>
      </c>
      <c r="BH81" s="458">
        <v>4915</v>
      </c>
      <c r="BI81" s="458">
        <v>5029</v>
      </c>
      <c r="BJ81" s="458">
        <v>5080</v>
      </c>
      <c r="BK81" s="458">
        <v>5068</v>
      </c>
      <c r="BL81" s="458">
        <v>5158</v>
      </c>
      <c r="BM81" s="458">
        <v>5571</v>
      </c>
      <c r="BN81" s="458">
        <v>5805</v>
      </c>
      <c r="BO81" s="458">
        <v>5874</v>
      </c>
      <c r="BP81" s="458">
        <v>5911</v>
      </c>
      <c r="BQ81" s="458">
        <v>0</v>
      </c>
      <c r="BR81" s="458">
        <v>0</v>
      </c>
      <c r="BS81" s="458">
        <v>0</v>
      </c>
      <c r="BT81" s="458">
        <v>0</v>
      </c>
      <c r="BU81" s="458">
        <v>0</v>
      </c>
      <c r="BV81" s="458">
        <v>0</v>
      </c>
      <c r="BW81" s="458">
        <v>0</v>
      </c>
      <c r="BX81" s="459">
        <v>0</v>
      </c>
      <c r="BY81" s="459">
        <v>0</v>
      </c>
      <c r="BZ81" s="459">
        <v>0</v>
      </c>
      <c r="CA81" s="459">
        <v>0</v>
      </c>
      <c r="CB81" s="459">
        <v>0</v>
      </c>
      <c r="CC81" s="459">
        <v>0</v>
      </c>
      <c r="CD81" s="459">
        <v>0</v>
      </c>
      <c r="CE81" s="459">
        <v>0</v>
      </c>
      <c r="CF81" s="426">
        <v>0</v>
      </c>
    </row>
    <row r="82" spans="1:84" ht="26.25" customHeight="1">
      <c r="A82" s="65"/>
      <c r="B82" s="43" t="s">
        <v>695</v>
      </c>
      <c r="BX82" s="196"/>
      <c r="BY82" s="196"/>
      <c r="BZ82" s="196"/>
      <c r="CA82" s="196"/>
      <c r="CB82" s="196"/>
      <c r="CC82" s="196"/>
      <c r="CD82" s="196"/>
      <c r="CE82" s="196"/>
      <c r="CF82" s="221"/>
    </row>
    <row r="83" spans="1:84">
      <c r="A83" s="584"/>
      <c r="B83" s="63" t="s">
        <v>696</v>
      </c>
      <c r="D83" s="461"/>
      <c r="E83" s="461"/>
      <c r="F83" s="461"/>
      <c r="G83" s="461"/>
      <c r="H83" s="461"/>
      <c r="I83" s="461"/>
      <c r="J83" s="461"/>
      <c r="K83" s="461"/>
      <c r="L83" s="461"/>
      <c r="M83" s="461"/>
      <c r="N83" s="461"/>
      <c r="O83" s="461"/>
      <c r="P83" s="461"/>
      <c r="Q83" s="461"/>
      <c r="R83" s="461"/>
      <c r="S83" s="461"/>
      <c r="T83" s="461"/>
      <c r="U83" s="461"/>
      <c r="V83" s="461"/>
      <c r="W83" s="461"/>
      <c r="X83" s="461"/>
      <c r="Y83" s="461"/>
      <c r="Z83" s="461"/>
      <c r="AA83" s="461"/>
      <c r="AB83" s="461"/>
      <c r="AC83" s="461"/>
      <c r="AD83" s="461"/>
      <c r="AE83" s="461"/>
      <c r="AF83" s="461"/>
      <c r="AG83" s="461"/>
      <c r="AH83" s="461"/>
      <c r="AI83" s="461"/>
      <c r="AJ83" s="461"/>
      <c r="AK83" s="461"/>
      <c r="AL83" s="461"/>
      <c r="AM83" s="461"/>
      <c r="AN83" s="461"/>
      <c r="AO83" s="461"/>
      <c r="AP83" s="461"/>
      <c r="AQ83" s="461"/>
      <c r="AR83" s="461"/>
      <c r="AS83" s="461"/>
      <c r="AT83" s="461"/>
      <c r="AU83" s="461"/>
      <c r="AV83" s="461"/>
      <c r="AW83" s="461"/>
      <c r="AX83" s="461"/>
      <c r="AY83" s="461"/>
      <c r="AZ83" s="461"/>
      <c r="BA83" s="461"/>
      <c r="BB83" s="461"/>
      <c r="BC83" s="461"/>
      <c r="BD83" s="461"/>
      <c r="BE83" s="461"/>
      <c r="BF83" s="461"/>
      <c r="BG83" s="461"/>
      <c r="BH83" s="461"/>
      <c r="BI83" s="461"/>
      <c r="BJ83" s="461"/>
      <c r="BK83" s="461"/>
      <c r="BL83" s="461">
        <v>368</v>
      </c>
      <c r="BM83" s="461">
        <v>597</v>
      </c>
      <c r="BN83" s="461">
        <v>647</v>
      </c>
      <c r="BO83" s="461">
        <v>691</v>
      </c>
      <c r="BP83" s="461">
        <v>733</v>
      </c>
      <c r="BQ83" s="461">
        <v>0</v>
      </c>
      <c r="BR83" s="461">
        <v>0</v>
      </c>
      <c r="BS83" s="461">
        <v>0</v>
      </c>
      <c r="BT83" s="461">
        <v>0</v>
      </c>
      <c r="BU83" s="461">
        <v>0</v>
      </c>
      <c r="BV83" s="461">
        <v>0</v>
      </c>
      <c r="BW83" s="461">
        <v>0</v>
      </c>
      <c r="BX83" s="462">
        <v>0</v>
      </c>
      <c r="BY83" s="462">
        <v>0</v>
      </c>
      <c r="BZ83" s="462">
        <v>0</v>
      </c>
      <c r="CA83" s="462">
        <v>0</v>
      </c>
      <c r="CB83" s="462">
        <v>0</v>
      </c>
      <c r="CC83" s="462">
        <v>0</v>
      </c>
      <c r="CD83" s="462">
        <v>0</v>
      </c>
      <c r="CE83" s="462">
        <v>0</v>
      </c>
      <c r="CF83" s="430">
        <v>0</v>
      </c>
    </row>
    <row r="84" spans="1:84">
      <c r="A84" s="584"/>
      <c r="B84" s="63" t="s">
        <v>697</v>
      </c>
      <c r="D84" s="461"/>
      <c r="E84" s="461"/>
      <c r="F84" s="461"/>
      <c r="G84" s="461"/>
      <c r="H84" s="461"/>
      <c r="I84" s="461"/>
      <c r="J84" s="461"/>
      <c r="K84" s="461"/>
      <c r="L84" s="461"/>
      <c r="M84" s="461"/>
      <c r="N84" s="461"/>
      <c r="O84" s="461"/>
      <c r="P84" s="461"/>
      <c r="Q84" s="461"/>
      <c r="R84" s="461"/>
      <c r="S84" s="461"/>
      <c r="T84" s="461"/>
      <c r="U84" s="461"/>
      <c r="V84" s="461"/>
      <c r="W84" s="461"/>
      <c r="X84" s="461"/>
      <c r="Y84" s="461"/>
      <c r="Z84" s="461"/>
      <c r="AA84" s="461"/>
      <c r="AB84" s="461"/>
      <c r="AC84" s="461"/>
      <c r="AD84" s="461"/>
      <c r="AE84" s="461"/>
      <c r="AF84" s="461"/>
      <c r="AG84" s="461"/>
      <c r="AH84" s="461"/>
      <c r="AI84" s="461"/>
      <c r="AJ84" s="461"/>
      <c r="AK84" s="461"/>
      <c r="AL84" s="461"/>
      <c r="AM84" s="461"/>
      <c r="AN84" s="461"/>
      <c r="AO84" s="461"/>
      <c r="AP84" s="461"/>
      <c r="AQ84" s="461"/>
      <c r="AR84" s="461"/>
      <c r="AS84" s="461"/>
      <c r="AT84" s="461"/>
      <c r="AU84" s="461"/>
      <c r="AV84" s="461"/>
      <c r="AW84" s="461"/>
      <c r="AX84" s="461"/>
      <c r="AY84" s="461"/>
      <c r="AZ84" s="461"/>
      <c r="BA84" s="461"/>
      <c r="BB84" s="461"/>
      <c r="BC84" s="461"/>
      <c r="BD84" s="461"/>
      <c r="BE84" s="461"/>
      <c r="BF84" s="461"/>
      <c r="BG84" s="461"/>
      <c r="BH84" s="461"/>
      <c r="BI84" s="461"/>
      <c r="BJ84" s="461"/>
      <c r="BK84" s="461"/>
      <c r="BL84" s="461">
        <v>1147</v>
      </c>
      <c r="BM84" s="461">
        <v>1215</v>
      </c>
      <c r="BN84" s="461">
        <v>1266</v>
      </c>
      <c r="BO84" s="461">
        <v>1286</v>
      </c>
      <c r="BP84" s="461">
        <v>1294</v>
      </c>
      <c r="BQ84" s="461">
        <v>0</v>
      </c>
      <c r="BR84" s="461">
        <v>0</v>
      </c>
      <c r="BS84" s="461">
        <v>0</v>
      </c>
      <c r="BT84" s="461">
        <v>0</v>
      </c>
      <c r="BU84" s="461">
        <v>0</v>
      </c>
      <c r="BV84" s="461">
        <v>0</v>
      </c>
      <c r="BW84" s="461">
        <v>0</v>
      </c>
      <c r="BX84" s="462">
        <v>0</v>
      </c>
      <c r="BY84" s="462">
        <v>0</v>
      </c>
      <c r="BZ84" s="462">
        <v>0</v>
      </c>
      <c r="CA84" s="462">
        <v>0</v>
      </c>
      <c r="CB84" s="462">
        <v>0</v>
      </c>
      <c r="CC84" s="462">
        <v>0</v>
      </c>
      <c r="CD84" s="462">
        <v>0</v>
      </c>
      <c r="CE84" s="462">
        <v>0</v>
      </c>
      <c r="CF84" s="430">
        <v>0</v>
      </c>
    </row>
    <row r="85" spans="1:84">
      <c r="A85" s="584"/>
      <c r="B85" s="63" t="s">
        <v>698</v>
      </c>
      <c r="D85" s="461"/>
      <c r="E85" s="461"/>
      <c r="F85" s="461"/>
      <c r="G85" s="461"/>
      <c r="H85" s="461"/>
      <c r="I85" s="461"/>
      <c r="J85" s="461"/>
      <c r="K85" s="461"/>
      <c r="L85" s="461"/>
      <c r="M85" s="461"/>
      <c r="N85" s="461"/>
      <c r="O85" s="461"/>
      <c r="P85" s="461"/>
      <c r="Q85" s="461"/>
      <c r="R85" s="461"/>
      <c r="S85" s="461"/>
      <c r="T85" s="461"/>
      <c r="U85" s="461"/>
      <c r="V85" s="461"/>
      <c r="W85" s="461"/>
      <c r="X85" s="461"/>
      <c r="Y85" s="461"/>
      <c r="Z85" s="461"/>
      <c r="AA85" s="461"/>
      <c r="AB85" s="461"/>
      <c r="AC85" s="461"/>
      <c r="AD85" s="461"/>
      <c r="AE85" s="461"/>
      <c r="AF85" s="461"/>
      <c r="AG85" s="461"/>
      <c r="AH85" s="461"/>
      <c r="AI85" s="461"/>
      <c r="AJ85" s="461"/>
      <c r="AK85" s="461"/>
      <c r="AL85" s="461"/>
      <c r="AM85" s="461"/>
      <c r="AN85" s="461"/>
      <c r="AO85" s="461"/>
      <c r="AP85" s="461"/>
      <c r="AQ85" s="461"/>
      <c r="AR85" s="461"/>
      <c r="AS85" s="461"/>
      <c r="AT85" s="461"/>
      <c r="AU85" s="461"/>
      <c r="AV85" s="461"/>
      <c r="AW85" s="461"/>
      <c r="AX85" s="461"/>
      <c r="AY85" s="461"/>
      <c r="AZ85" s="461"/>
      <c r="BA85" s="461"/>
      <c r="BB85" s="461"/>
      <c r="BC85" s="461"/>
      <c r="BD85" s="461"/>
      <c r="BE85" s="461"/>
      <c r="BF85" s="461"/>
      <c r="BG85" s="461"/>
      <c r="BH85" s="461"/>
      <c r="BI85" s="461"/>
      <c r="BJ85" s="461"/>
      <c r="BK85" s="461"/>
      <c r="BL85" s="461">
        <v>647</v>
      </c>
      <c r="BM85" s="461">
        <v>625</v>
      </c>
      <c r="BN85" s="461">
        <v>581</v>
      </c>
      <c r="BO85" s="461">
        <v>517</v>
      </c>
      <c r="BP85" s="461">
        <v>468</v>
      </c>
      <c r="BQ85" s="461">
        <v>0</v>
      </c>
      <c r="BR85" s="461">
        <v>0</v>
      </c>
      <c r="BS85" s="461">
        <v>0</v>
      </c>
      <c r="BT85" s="461">
        <v>0</v>
      </c>
      <c r="BU85" s="461">
        <v>0</v>
      </c>
      <c r="BV85" s="461">
        <v>0</v>
      </c>
      <c r="BW85" s="461">
        <v>0</v>
      </c>
      <c r="BX85" s="462">
        <v>0</v>
      </c>
      <c r="BY85" s="462">
        <v>0</v>
      </c>
      <c r="BZ85" s="462">
        <v>0</v>
      </c>
      <c r="CA85" s="462">
        <v>0</v>
      </c>
      <c r="CB85" s="462">
        <v>0</v>
      </c>
      <c r="CC85" s="462">
        <v>0</v>
      </c>
      <c r="CD85" s="462">
        <v>0</v>
      </c>
      <c r="CE85" s="462">
        <v>0</v>
      </c>
      <c r="CF85" s="430">
        <v>0</v>
      </c>
    </row>
    <row r="86" spans="1:84">
      <c r="A86" s="584"/>
      <c r="B86" s="63" t="s">
        <v>492</v>
      </c>
      <c r="D86" s="461"/>
      <c r="E86" s="461"/>
      <c r="F86" s="461"/>
      <c r="G86" s="461"/>
      <c r="H86" s="461"/>
      <c r="I86" s="461"/>
      <c r="J86" s="461"/>
      <c r="K86" s="461"/>
      <c r="L86" s="461"/>
      <c r="M86" s="461"/>
      <c r="N86" s="461"/>
      <c r="O86" s="461"/>
      <c r="P86" s="461"/>
      <c r="Q86" s="461"/>
      <c r="R86" s="461"/>
      <c r="S86" s="461"/>
      <c r="T86" s="461"/>
      <c r="U86" s="461"/>
      <c r="V86" s="461"/>
      <c r="W86" s="461"/>
      <c r="X86" s="461"/>
      <c r="Y86" s="461"/>
      <c r="Z86" s="461"/>
      <c r="AA86" s="461"/>
      <c r="AB86" s="461"/>
      <c r="AC86" s="461"/>
      <c r="AD86" s="461"/>
      <c r="AE86" s="461"/>
      <c r="AF86" s="461"/>
      <c r="AG86" s="461"/>
      <c r="AH86" s="461"/>
      <c r="AI86" s="461"/>
      <c r="AJ86" s="461"/>
      <c r="AK86" s="461"/>
      <c r="AL86" s="461"/>
      <c r="AM86" s="461"/>
      <c r="AN86" s="461"/>
      <c r="AO86" s="461"/>
      <c r="AP86" s="461"/>
      <c r="AQ86" s="461"/>
      <c r="AR86" s="461"/>
      <c r="AS86" s="461"/>
      <c r="AT86" s="461"/>
      <c r="AU86" s="461"/>
      <c r="AV86" s="461"/>
      <c r="AW86" s="461"/>
      <c r="AX86" s="461"/>
      <c r="AY86" s="461"/>
      <c r="AZ86" s="461"/>
      <c r="BA86" s="461"/>
      <c r="BB86" s="461"/>
      <c r="BC86" s="461"/>
      <c r="BD86" s="461"/>
      <c r="BE86" s="461"/>
      <c r="BF86" s="461"/>
      <c r="BG86" s="461"/>
      <c r="BH86" s="461"/>
      <c r="BI86" s="461"/>
      <c r="BJ86" s="461"/>
      <c r="BK86" s="461"/>
      <c r="BL86" s="461">
        <v>96</v>
      </c>
      <c r="BM86" s="461">
        <v>109</v>
      </c>
      <c r="BN86" s="461">
        <v>126</v>
      </c>
      <c r="BO86" s="461">
        <v>139</v>
      </c>
      <c r="BP86" s="461">
        <v>154</v>
      </c>
      <c r="BQ86" s="461">
        <v>0</v>
      </c>
      <c r="BR86" s="461">
        <v>0</v>
      </c>
      <c r="BS86" s="461">
        <v>0</v>
      </c>
      <c r="BT86" s="461">
        <v>0</v>
      </c>
      <c r="BU86" s="461">
        <v>0</v>
      </c>
      <c r="BV86" s="461">
        <v>0</v>
      </c>
      <c r="BW86" s="461">
        <v>0</v>
      </c>
      <c r="BX86" s="462">
        <v>0</v>
      </c>
      <c r="BY86" s="462">
        <v>0</v>
      </c>
      <c r="BZ86" s="462">
        <v>0</v>
      </c>
      <c r="CA86" s="462">
        <v>0</v>
      </c>
      <c r="CB86" s="462">
        <v>0</v>
      </c>
      <c r="CC86" s="462">
        <v>0</v>
      </c>
      <c r="CD86" s="462">
        <v>0</v>
      </c>
      <c r="CE86" s="462">
        <v>0</v>
      </c>
      <c r="CF86" s="430">
        <v>0</v>
      </c>
    </row>
    <row r="87" spans="1:84">
      <c r="A87" s="584"/>
      <c r="B87" s="63" t="s">
        <v>699</v>
      </c>
      <c r="D87" s="461"/>
      <c r="E87" s="461"/>
      <c r="F87" s="461"/>
      <c r="G87" s="461"/>
      <c r="H87" s="461"/>
      <c r="I87" s="461"/>
      <c r="J87" s="461"/>
      <c r="K87" s="461"/>
      <c r="L87" s="461"/>
      <c r="M87" s="461"/>
      <c r="N87" s="461"/>
      <c r="O87" s="461"/>
      <c r="P87" s="461"/>
      <c r="Q87" s="461"/>
      <c r="R87" s="461"/>
      <c r="S87" s="461"/>
      <c r="T87" s="461"/>
      <c r="U87" s="461"/>
      <c r="V87" s="461"/>
      <c r="W87" s="461"/>
      <c r="X87" s="461"/>
      <c r="Y87" s="461"/>
      <c r="Z87" s="461"/>
      <c r="AA87" s="461"/>
      <c r="AB87" s="461"/>
      <c r="AC87" s="461"/>
      <c r="AD87" s="461"/>
      <c r="AE87" s="461"/>
      <c r="AF87" s="461"/>
      <c r="AG87" s="461"/>
      <c r="AH87" s="461"/>
      <c r="AI87" s="461"/>
      <c r="AJ87" s="461"/>
      <c r="AK87" s="461"/>
      <c r="AL87" s="461"/>
      <c r="AM87" s="461"/>
      <c r="AN87" s="461"/>
      <c r="AO87" s="461"/>
      <c r="AP87" s="461"/>
      <c r="AQ87" s="461"/>
      <c r="AR87" s="461"/>
      <c r="AS87" s="461"/>
      <c r="AT87" s="461"/>
      <c r="AU87" s="461"/>
      <c r="AV87" s="461"/>
      <c r="AW87" s="461"/>
      <c r="AX87" s="461"/>
      <c r="AY87" s="461"/>
      <c r="AZ87" s="461"/>
      <c r="BA87" s="461"/>
      <c r="BB87" s="461"/>
      <c r="BC87" s="461"/>
      <c r="BD87" s="461"/>
      <c r="BE87" s="461"/>
      <c r="BF87" s="461"/>
      <c r="BG87" s="461"/>
      <c r="BH87" s="461"/>
      <c r="BI87" s="461"/>
      <c r="BJ87" s="461"/>
      <c r="BK87" s="461"/>
      <c r="BL87" s="461">
        <v>170</v>
      </c>
      <c r="BM87" s="461">
        <v>176</v>
      </c>
      <c r="BN87" s="461">
        <v>175</v>
      </c>
      <c r="BO87" s="461">
        <v>161</v>
      </c>
      <c r="BP87" s="461">
        <v>137</v>
      </c>
      <c r="BQ87" s="461">
        <v>0</v>
      </c>
      <c r="BR87" s="461">
        <v>0</v>
      </c>
      <c r="BS87" s="461">
        <v>0</v>
      </c>
      <c r="BT87" s="461">
        <v>0</v>
      </c>
      <c r="BU87" s="461">
        <v>0</v>
      </c>
      <c r="BV87" s="461">
        <v>0</v>
      </c>
      <c r="BW87" s="461">
        <v>0</v>
      </c>
      <c r="BX87" s="462">
        <v>0</v>
      </c>
      <c r="BY87" s="462">
        <v>0</v>
      </c>
      <c r="BZ87" s="462">
        <v>0</v>
      </c>
      <c r="CA87" s="462">
        <v>0</v>
      </c>
      <c r="CB87" s="462">
        <v>0</v>
      </c>
      <c r="CC87" s="462">
        <v>0</v>
      </c>
      <c r="CD87" s="462">
        <v>0</v>
      </c>
      <c r="CE87" s="462">
        <v>0</v>
      </c>
      <c r="CF87" s="430">
        <v>0</v>
      </c>
    </row>
    <row r="88" spans="1:84" ht="26.25" customHeight="1">
      <c r="A88" s="584"/>
      <c r="B88" s="63" t="s">
        <v>700</v>
      </c>
      <c r="D88" s="461"/>
      <c r="E88" s="461"/>
      <c r="F88" s="461"/>
      <c r="G88" s="461"/>
      <c r="H88" s="461"/>
      <c r="I88" s="461"/>
      <c r="J88" s="461"/>
      <c r="K88" s="461"/>
      <c r="L88" s="461"/>
      <c r="M88" s="461"/>
      <c r="N88" s="461"/>
      <c r="O88" s="461"/>
      <c r="P88" s="461"/>
      <c r="Q88" s="461"/>
      <c r="R88" s="461"/>
      <c r="S88" s="461"/>
      <c r="T88" s="461"/>
      <c r="U88" s="461"/>
      <c r="V88" s="461"/>
      <c r="W88" s="461"/>
      <c r="X88" s="461"/>
      <c r="Y88" s="461"/>
      <c r="Z88" s="461"/>
      <c r="AA88" s="461"/>
      <c r="AB88" s="461"/>
      <c r="AC88" s="461"/>
      <c r="AD88" s="461"/>
      <c r="AE88" s="461"/>
      <c r="AF88" s="461"/>
      <c r="AG88" s="461"/>
      <c r="AH88" s="461"/>
      <c r="AI88" s="461"/>
      <c r="AJ88" s="461"/>
      <c r="AK88" s="461"/>
      <c r="AL88" s="461"/>
      <c r="AM88" s="461"/>
      <c r="AN88" s="461"/>
      <c r="AO88" s="461"/>
      <c r="AP88" s="461"/>
      <c r="AQ88" s="461"/>
      <c r="AR88" s="461"/>
      <c r="AS88" s="461"/>
      <c r="AT88" s="461"/>
      <c r="AU88" s="461"/>
      <c r="AV88" s="461"/>
      <c r="AW88" s="461"/>
      <c r="AX88" s="461"/>
      <c r="AY88" s="461"/>
      <c r="AZ88" s="461"/>
      <c r="BA88" s="461"/>
      <c r="BB88" s="461"/>
      <c r="BC88" s="461"/>
      <c r="BD88" s="461"/>
      <c r="BE88" s="461"/>
      <c r="BF88" s="461"/>
      <c r="BG88" s="461"/>
      <c r="BH88" s="461"/>
      <c r="BI88" s="461"/>
      <c r="BJ88" s="461"/>
      <c r="BK88" s="461"/>
      <c r="BL88" s="461">
        <v>1928</v>
      </c>
      <c r="BM88" s="461">
        <v>1939</v>
      </c>
      <c r="BN88" s="461">
        <v>1936</v>
      </c>
      <c r="BO88" s="461">
        <v>1900</v>
      </c>
      <c r="BP88" s="461">
        <v>1817</v>
      </c>
      <c r="BQ88" s="461">
        <v>0</v>
      </c>
      <c r="BR88" s="461">
        <v>0</v>
      </c>
      <c r="BS88" s="461">
        <v>0</v>
      </c>
      <c r="BT88" s="461">
        <v>0</v>
      </c>
      <c r="BU88" s="461">
        <v>0</v>
      </c>
      <c r="BV88" s="461">
        <v>0</v>
      </c>
      <c r="BW88" s="461">
        <v>0</v>
      </c>
      <c r="BX88" s="462">
        <v>0</v>
      </c>
      <c r="BY88" s="462">
        <v>0</v>
      </c>
      <c r="BZ88" s="462">
        <v>0</v>
      </c>
      <c r="CA88" s="462">
        <v>0</v>
      </c>
      <c r="CB88" s="462">
        <v>0</v>
      </c>
      <c r="CC88" s="462">
        <v>0</v>
      </c>
      <c r="CD88" s="462">
        <v>0</v>
      </c>
      <c r="CE88" s="462">
        <v>0</v>
      </c>
      <c r="CF88" s="430">
        <v>0</v>
      </c>
    </row>
    <row r="89" spans="1:84">
      <c r="A89" s="584"/>
      <c r="B89" s="63" t="s">
        <v>493</v>
      </c>
      <c r="D89" s="461"/>
      <c r="E89" s="461"/>
      <c r="F89" s="461"/>
      <c r="G89" s="461"/>
      <c r="H89" s="461"/>
      <c r="I89" s="461"/>
      <c r="J89" s="461"/>
      <c r="K89" s="461"/>
      <c r="L89" s="461"/>
      <c r="M89" s="461"/>
      <c r="N89" s="461"/>
      <c r="O89" s="461"/>
      <c r="P89" s="461"/>
      <c r="Q89" s="461"/>
      <c r="R89" s="461"/>
      <c r="S89" s="461"/>
      <c r="T89" s="461"/>
      <c r="U89" s="461"/>
      <c r="V89" s="461"/>
      <c r="W89" s="461"/>
      <c r="X89" s="461"/>
      <c r="Y89" s="461"/>
      <c r="Z89" s="461"/>
      <c r="AA89" s="461"/>
      <c r="AB89" s="461"/>
      <c r="AC89" s="461"/>
      <c r="AD89" s="461"/>
      <c r="AE89" s="461"/>
      <c r="AF89" s="461"/>
      <c r="AG89" s="461"/>
      <c r="AH89" s="461"/>
      <c r="AI89" s="461"/>
      <c r="AJ89" s="461"/>
      <c r="AK89" s="461"/>
      <c r="AL89" s="461"/>
      <c r="AM89" s="461"/>
      <c r="AN89" s="461"/>
      <c r="AO89" s="461"/>
      <c r="AP89" s="461"/>
      <c r="AQ89" s="461"/>
      <c r="AR89" s="461"/>
      <c r="AS89" s="461"/>
      <c r="AT89" s="461"/>
      <c r="AU89" s="461"/>
      <c r="AV89" s="461"/>
      <c r="AW89" s="461"/>
      <c r="AX89" s="461"/>
      <c r="AY89" s="461"/>
      <c r="AZ89" s="461"/>
      <c r="BA89" s="461"/>
      <c r="BB89" s="461"/>
      <c r="BC89" s="461"/>
      <c r="BD89" s="461"/>
      <c r="BE89" s="461"/>
      <c r="BF89" s="461"/>
      <c r="BG89" s="461"/>
      <c r="BH89" s="461"/>
      <c r="BI89" s="461"/>
      <c r="BJ89" s="461"/>
      <c r="BK89" s="461"/>
      <c r="BL89" s="461">
        <v>29</v>
      </c>
      <c r="BM89" s="461">
        <v>33</v>
      </c>
      <c r="BN89" s="461">
        <v>40</v>
      </c>
      <c r="BO89" s="461">
        <v>44</v>
      </c>
      <c r="BP89" s="461">
        <v>52</v>
      </c>
      <c r="BQ89" s="461">
        <v>0</v>
      </c>
      <c r="BR89" s="461">
        <v>0</v>
      </c>
      <c r="BS89" s="461">
        <v>0</v>
      </c>
      <c r="BT89" s="461">
        <v>0</v>
      </c>
      <c r="BU89" s="461">
        <v>0</v>
      </c>
      <c r="BV89" s="461">
        <v>0</v>
      </c>
      <c r="BW89" s="461">
        <v>0</v>
      </c>
      <c r="BX89" s="462">
        <v>0</v>
      </c>
      <c r="BY89" s="462">
        <v>0</v>
      </c>
      <c r="BZ89" s="462">
        <v>0</v>
      </c>
      <c r="CA89" s="462">
        <v>0</v>
      </c>
      <c r="CB89" s="462">
        <v>0</v>
      </c>
      <c r="CC89" s="462">
        <v>0</v>
      </c>
      <c r="CD89" s="462">
        <v>0</v>
      </c>
      <c r="CE89" s="462">
        <v>0</v>
      </c>
      <c r="CF89" s="430">
        <v>0</v>
      </c>
    </row>
    <row r="90" spans="1:84">
      <c r="A90" s="584"/>
      <c r="B90" s="63" t="s">
        <v>701</v>
      </c>
      <c r="D90" s="461"/>
      <c r="E90" s="461"/>
      <c r="F90" s="461"/>
      <c r="G90" s="461"/>
      <c r="H90" s="461"/>
      <c r="I90" s="461"/>
      <c r="J90" s="461"/>
      <c r="K90" s="461"/>
      <c r="L90" s="461"/>
      <c r="M90" s="461"/>
      <c r="N90" s="461"/>
      <c r="O90" s="461"/>
      <c r="P90" s="461"/>
      <c r="Q90" s="461"/>
      <c r="R90" s="461"/>
      <c r="S90" s="461"/>
      <c r="T90" s="461"/>
      <c r="U90" s="461"/>
      <c r="V90" s="461"/>
      <c r="W90" s="461"/>
      <c r="X90" s="461"/>
      <c r="Y90" s="461"/>
      <c r="Z90" s="461"/>
      <c r="AA90" s="461"/>
      <c r="AB90" s="461"/>
      <c r="AC90" s="461"/>
      <c r="AD90" s="461"/>
      <c r="AE90" s="461"/>
      <c r="AF90" s="461"/>
      <c r="AG90" s="461"/>
      <c r="AH90" s="461"/>
      <c r="AI90" s="461"/>
      <c r="AJ90" s="461"/>
      <c r="AK90" s="461"/>
      <c r="AL90" s="461"/>
      <c r="AM90" s="461"/>
      <c r="AN90" s="461"/>
      <c r="AO90" s="461"/>
      <c r="AP90" s="461"/>
      <c r="AQ90" s="461"/>
      <c r="AR90" s="461"/>
      <c r="AS90" s="461"/>
      <c r="AT90" s="461"/>
      <c r="AU90" s="461"/>
      <c r="AV90" s="461"/>
      <c r="AW90" s="461"/>
      <c r="AX90" s="461"/>
      <c r="AY90" s="461"/>
      <c r="AZ90" s="461"/>
      <c r="BA90" s="461"/>
      <c r="BB90" s="461"/>
      <c r="BC90" s="461"/>
      <c r="BD90" s="461"/>
      <c r="BE90" s="461"/>
      <c r="BF90" s="461"/>
      <c r="BG90" s="461"/>
      <c r="BH90" s="461"/>
      <c r="BI90" s="461"/>
      <c r="BJ90" s="461"/>
      <c r="BK90" s="461"/>
      <c r="BL90" s="461">
        <v>8</v>
      </c>
      <c r="BM90" s="461">
        <v>9</v>
      </c>
      <c r="BN90" s="461">
        <v>9</v>
      </c>
      <c r="BO90" s="461">
        <v>9</v>
      </c>
      <c r="BP90" s="461">
        <v>9</v>
      </c>
      <c r="BQ90" s="461">
        <v>0</v>
      </c>
      <c r="BR90" s="461">
        <v>0</v>
      </c>
      <c r="BS90" s="461">
        <v>0</v>
      </c>
      <c r="BT90" s="461">
        <v>0</v>
      </c>
      <c r="BU90" s="461">
        <v>0</v>
      </c>
      <c r="BV90" s="461">
        <v>0</v>
      </c>
      <c r="BW90" s="461">
        <v>0</v>
      </c>
      <c r="BX90" s="462">
        <v>0</v>
      </c>
      <c r="BY90" s="462">
        <v>0</v>
      </c>
      <c r="BZ90" s="462">
        <v>0</v>
      </c>
      <c r="CA90" s="462">
        <v>0</v>
      </c>
      <c r="CB90" s="462">
        <v>0</v>
      </c>
      <c r="CC90" s="462">
        <v>0</v>
      </c>
      <c r="CD90" s="462">
        <v>0</v>
      </c>
      <c r="CE90" s="462">
        <v>0</v>
      </c>
      <c r="CF90" s="430">
        <v>0</v>
      </c>
    </row>
    <row r="91" spans="1:84">
      <c r="A91" s="584"/>
      <c r="B91" s="63" t="s">
        <v>36</v>
      </c>
      <c r="D91" s="461"/>
      <c r="E91" s="461"/>
      <c r="F91" s="461"/>
      <c r="G91" s="461"/>
      <c r="H91" s="461"/>
      <c r="I91" s="461"/>
      <c r="J91" s="461"/>
      <c r="K91" s="461"/>
      <c r="L91" s="461"/>
      <c r="M91" s="461"/>
      <c r="N91" s="461"/>
      <c r="O91" s="461"/>
      <c r="P91" s="461"/>
      <c r="Q91" s="461"/>
      <c r="R91" s="461"/>
      <c r="S91" s="461"/>
      <c r="T91" s="461"/>
      <c r="U91" s="461"/>
      <c r="V91" s="461"/>
      <c r="W91" s="461"/>
      <c r="X91" s="461"/>
      <c r="Y91" s="461"/>
      <c r="Z91" s="461"/>
      <c r="AA91" s="461"/>
      <c r="AB91" s="461"/>
      <c r="AC91" s="461"/>
      <c r="AD91" s="461"/>
      <c r="AE91" s="461"/>
      <c r="AF91" s="461"/>
      <c r="AG91" s="461"/>
      <c r="AH91" s="461"/>
      <c r="AI91" s="461"/>
      <c r="AJ91" s="461"/>
      <c r="AK91" s="461"/>
      <c r="AL91" s="461"/>
      <c r="AM91" s="461"/>
      <c r="AN91" s="461"/>
      <c r="AO91" s="461"/>
      <c r="AP91" s="461"/>
      <c r="AQ91" s="461"/>
      <c r="AR91" s="461"/>
      <c r="AS91" s="461"/>
      <c r="AT91" s="461"/>
      <c r="AU91" s="461"/>
      <c r="AV91" s="461"/>
      <c r="AW91" s="461"/>
      <c r="AX91" s="461"/>
      <c r="AY91" s="461"/>
      <c r="AZ91" s="461"/>
      <c r="BA91" s="461"/>
      <c r="BB91" s="461"/>
      <c r="BC91" s="461"/>
      <c r="BD91" s="461"/>
      <c r="BE91" s="461"/>
      <c r="BF91" s="461"/>
      <c r="BG91" s="461"/>
      <c r="BH91" s="461"/>
      <c r="BI91" s="461"/>
      <c r="BJ91" s="461"/>
      <c r="BK91" s="461"/>
      <c r="BL91" s="461">
        <v>433</v>
      </c>
      <c r="BM91" s="461">
        <v>444</v>
      </c>
      <c r="BN91" s="461">
        <v>453</v>
      </c>
      <c r="BO91" s="461">
        <v>460</v>
      </c>
      <c r="BP91" s="461">
        <v>496</v>
      </c>
      <c r="BQ91" s="461">
        <v>0</v>
      </c>
      <c r="BR91" s="461">
        <v>0</v>
      </c>
      <c r="BS91" s="461">
        <v>0</v>
      </c>
      <c r="BT91" s="461">
        <v>0</v>
      </c>
      <c r="BU91" s="461">
        <v>0</v>
      </c>
      <c r="BV91" s="461">
        <v>0</v>
      </c>
      <c r="BW91" s="461">
        <v>0</v>
      </c>
      <c r="BX91" s="462">
        <v>0</v>
      </c>
      <c r="BY91" s="462">
        <v>0</v>
      </c>
      <c r="BZ91" s="462">
        <v>0</v>
      </c>
      <c r="CA91" s="462">
        <v>0</v>
      </c>
      <c r="CB91" s="462">
        <v>0</v>
      </c>
      <c r="CC91" s="462">
        <v>0</v>
      </c>
      <c r="CD91" s="462">
        <v>0</v>
      </c>
      <c r="CE91" s="462">
        <v>0</v>
      </c>
      <c r="CF91" s="430">
        <v>0</v>
      </c>
    </row>
    <row r="92" spans="1:84">
      <c r="A92" s="584"/>
      <c r="B92" s="63" t="s">
        <v>702</v>
      </c>
      <c r="D92" s="461"/>
      <c r="E92" s="461"/>
      <c r="F92" s="461"/>
      <c r="G92" s="461"/>
      <c r="H92" s="461"/>
      <c r="I92" s="461"/>
      <c r="J92" s="461"/>
      <c r="K92" s="461"/>
      <c r="L92" s="461"/>
      <c r="M92" s="461"/>
      <c r="N92" s="461"/>
      <c r="O92" s="461"/>
      <c r="P92" s="461"/>
      <c r="Q92" s="461"/>
      <c r="R92" s="461"/>
      <c r="S92" s="461"/>
      <c r="T92" s="461"/>
      <c r="U92" s="461"/>
      <c r="V92" s="461"/>
      <c r="W92" s="461"/>
      <c r="X92" s="461"/>
      <c r="Y92" s="461"/>
      <c r="Z92" s="461"/>
      <c r="AA92" s="461"/>
      <c r="AB92" s="461"/>
      <c r="AC92" s="461"/>
      <c r="AD92" s="461"/>
      <c r="AE92" s="461"/>
      <c r="AF92" s="461"/>
      <c r="AG92" s="461"/>
      <c r="AH92" s="461"/>
      <c r="AI92" s="461"/>
      <c r="AJ92" s="461"/>
      <c r="AK92" s="461"/>
      <c r="AL92" s="461"/>
      <c r="AM92" s="461"/>
      <c r="AN92" s="461"/>
      <c r="AO92" s="461"/>
      <c r="AP92" s="461"/>
      <c r="AQ92" s="461"/>
      <c r="AR92" s="461"/>
      <c r="AS92" s="461"/>
      <c r="AT92" s="461"/>
      <c r="AU92" s="461"/>
      <c r="AV92" s="461"/>
      <c r="AW92" s="461"/>
      <c r="AX92" s="461"/>
      <c r="AY92" s="461"/>
      <c r="AZ92" s="461"/>
      <c r="BA92" s="461"/>
      <c r="BB92" s="461"/>
      <c r="BC92" s="461"/>
      <c r="BD92" s="461"/>
      <c r="BE92" s="461"/>
      <c r="BF92" s="461"/>
      <c r="BG92" s="461"/>
      <c r="BH92" s="461"/>
      <c r="BI92" s="461"/>
      <c r="BJ92" s="461"/>
      <c r="BK92" s="461"/>
      <c r="BL92" s="461">
        <v>332</v>
      </c>
      <c r="BM92" s="461">
        <v>424</v>
      </c>
      <c r="BN92" s="461">
        <v>571</v>
      </c>
      <c r="BO92" s="461">
        <v>667</v>
      </c>
      <c r="BP92" s="461">
        <v>751</v>
      </c>
      <c r="BQ92" s="461">
        <v>0</v>
      </c>
      <c r="BR92" s="461">
        <v>0</v>
      </c>
      <c r="BS92" s="461">
        <v>0</v>
      </c>
      <c r="BT92" s="461">
        <v>0</v>
      </c>
      <c r="BU92" s="461">
        <v>0</v>
      </c>
      <c r="BV92" s="461">
        <v>0</v>
      </c>
      <c r="BW92" s="461">
        <v>0</v>
      </c>
      <c r="BX92" s="462">
        <v>0</v>
      </c>
      <c r="BY92" s="462">
        <v>0</v>
      </c>
      <c r="BZ92" s="462">
        <v>0</v>
      </c>
      <c r="CA92" s="462">
        <v>0</v>
      </c>
      <c r="CB92" s="462">
        <v>0</v>
      </c>
      <c r="CC92" s="462">
        <v>0</v>
      </c>
      <c r="CD92" s="462">
        <v>0</v>
      </c>
      <c r="CE92" s="462">
        <v>0</v>
      </c>
      <c r="CF92" s="430">
        <v>0</v>
      </c>
    </row>
    <row r="93" spans="1:84" ht="26.25" customHeight="1">
      <c r="A93" s="584"/>
      <c r="B93" s="43" t="s">
        <v>703</v>
      </c>
      <c r="D93" s="461"/>
      <c r="E93" s="461"/>
      <c r="F93" s="461"/>
      <c r="G93" s="461"/>
      <c r="H93" s="461"/>
      <c r="I93" s="461"/>
      <c r="J93" s="461"/>
      <c r="K93" s="461"/>
      <c r="L93" s="461"/>
      <c r="M93" s="461"/>
      <c r="N93" s="461"/>
      <c r="O93" s="461"/>
      <c r="P93" s="461"/>
      <c r="Q93" s="461"/>
      <c r="R93" s="461"/>
      <c r="S93" s="461"/>
      <c r="T93" s="461"/>
      <c r="U93" s="461"/>
      <c r="V93" s="461"/>
      <c r="W93" s="461"/>
      <c r="X93" s="461"/>
      <c r="Y93" s="461"/>
      <c r="Z93" s="461"/>
      <c r="AA93" s="461"/>
      <c r="AB93" s="461"/>
      <c r="AC93" s="461"/>
      <c r="AD93" s="461"/>
      <c r="AE93" s="461"/>
      <c r="AF93" s="461"/>
      <c r="AG93" s="461"/>
      <c r="AH93" s="461"/>
      <c r="AI93" s="461"/>
      <c r="AJ93" s="461"/>
      <c r="AK93" s="461"/>
      <c r="AL93" s="461"/>
      <c r="AM93" s="461"/>
      <c r="AN93" s="461"/>
      <c r="AO93" s="461"/>
      <c r="AP93" s="461"/>
      <c r="AQ93" s="461"/>
      <c r="AR93" s="461">
        <v>3013</v>
      </c>
      <c r="AS93" s="461">
        <v>2979</v>
      </c>
      <c r="AT93" s="461">
        <v>3735</v>
      </c>
      <c r="AU93" s="461">
        <v>3159</v>
      </c>
      <c r="AV93" s="461">
        <v>2996</v>
      </c>
      <c r="AW93" s="461">
        <v>2838</v>
      </c>
      <c r="AX93" s="461">
        <v>2801</v>
      </c>
      <c r="AY93" s="461">
        <v>2769</v>
      </c>
      <c r="AZ93" s="461">
        <v>2692</v>
      </c>
      <c r="BA93" s="461">
        <v>2623</v>
      </c>
      <c r="BB93" s="461">
        <v>2567</v>
      </c>
      <c r="BC93" s="461">
        <v>2471</v>
      </c>
      <c r="BD93" s="461">
        <v>2387</v>
      </c>
      <c r="BE93" s="461">
        <v>2371</v>
      </c>
      <c r="BF93" s="461">
        <v>2357</v>
      </c>
      <c r="BG93" s="461">
        <v>2335</v>
      </c>
      <c r="BH93" s="461">
        <v>2442</v>
      </c>
      <c r="BI93" s="461">
        <v>2426</v>
      </c>
      <c r="BJ93" s="461">
        <v>2510</v>
      </c>
      <c r="BK93" s="461">
        <v>2535</v>
      </c>
      <c r="BL93" s="461">
        <v>2592</v>
      </c>
      <c r="BM93" s="461">
        <v>2631</v>
      </c>
      <c r="BN93" s="461">
        <v>2633</v>
      </c>
      <c r="BO93" s="461">
        <v>2620</v>
      </c>
      <c r="BP93" s="461">
        <v>2544</v>
      </c>
      <c r="BQ93" s="461">
        <v>0</v>
      </c>
      <c r="BR93" s="461">
        <v>0</v>
      </c>
      <c r="BS93" s="461">
        <v>0</v>
      </c>
      <c r="BT93" s="461">
        <v>0</v>
      </c>
      <c r="BU93" s="461">
        <v>0</v>
      </c>
      <c r="BV93" s="461">
        <v>0</v>
      </c>
      <c r="BW93" s="461">
        <v>0</v>
      </c>
      <c r="BX93" s="462">
        <v>0</v>
      </c>
      <c r="BY93" s="462">
        <v>0</v>
      </c>
      <c r="BZ93" s="462">
        <v>0</v>
      </c>
      <c r="CA93" s="462">
        <v>0</v>
      </c>
      <c r="CB93" s="462">
        <v>0</v>
      </c>
      <c r="CC93" s="462">
        <v>0</v>
      </c>
      <c r="CD93" s="462">
        <v>0</v>
      </c>
      <c r="CE93" s="462">
        <v>0</v>
      </c>
      <c r="CF93" s="430">
        <v>0</v>
      </c>
    </row>
    <row r="94" spans="1:84">
      <c r="A94" s="584"/>
      <c r="B94" s="43" t="s">
        <v>704</v>
      </c>
      <c r="D94" s="461"/>
      <c r="E94" s="461"/>
      <c r="F94" s="461"/>
      <c r="G94" s="461"/>
      <c r="H94" s="461"/>
      <c r="I94" s="461"/>
      <c r="J94" s="461"/>
      <c r="K94" s="461"/>
      <c r="L94" s="461"/>
      <c r="M94" s="461"/>
      <c r="N94" s="461"/>
      <c r="O94" s="461"/>
      <c r="P94" s="461"/>
      <c r="Q94" s="461"/>
      <c r="R94" s="461"/>
      <c r="S94" s="461"/>
      <c r="T94" s="461"/>
      <c r="U94" s="461"/>
      <c r="V94" s="461"/>
      <c r="W94" s="461"/>
      <c r="X94" s="461"/>
      <c r="Y94" s="461"/>
      <c r="Z94" s="461"/>
      <c r="AA94" s="461"/>
      <c r="AB94" s="461"/>
      <c r="AC94" s="461"/>
      <c r="AD94" s="461"/>
      <c r="AE94" s="461"/>
      <c r="AF94" s="461"/>
      <c r="AG94" s="461"/>
      <c r="AH94" s="461"/>
      <c r="AI94" s="461"/>
      <c r="AJ94" s="461"/>
      <c r="AK94" s="461"/>
      <c r="AL94" s="461"/>
      <c r="AM94" s="461"/>
      <c r="AN94" s="461"/>
      <c r="AO94" s="461"/>
      <c r="AP94" s="461"/>
      <c r="AQ94" s="461"/>
      <c r="AR94" s="461">
        <v>2131</v>
      </c>
      <c r="AS94" s="461">
        <v>2221</v>
      </c>
      <c r="AT94" s="461">
        <v>2991</v>
      </c>
      <c r="AU94" s="461">
        <v>3209</v>
      </c>
      <c r="AV94" s="461">
        <v>3708</v>
      </c>
      <c r="AW94" s="461">
        <v>2628</v>
      </c>
      <c r="AX94" s="461">
        <v>2814</v>
      </c>
      <c r="AY94" s="461">
        <v>2921</v>
      </c>
      <c r="AZ94" s="461">
        <v>2927</v>
      </c>
      <c r="BA94" s="461">
        <v>2856</v>
      </c>
      <c r="BB94" s="461">
        <v>2740</v>
      </c>
      <c r="BC94" s="461">
        <v>2580</v>
      </c>
      <c r="BD94" s="461">
        <v>2374</v>
      </c>
      <c r="BE94" s="461">
        <v>2293</v>
      </c>
      <c r="BF94" s="461">
        <v>2268</v>
      </c>
      <c r="BG94" s="461">
        <v>2358</v>
      </c>
      <c r="BH94" s="461">
        <v>2473</v>
      </c>
      <c r="BI94" s="461">
        <v>2603</v>
      </c>
      <c r="BJ94" s="461">
        <v>2570</v>
      </c>
      <c r="BK94" s="461">
        <v>2533</v>
      </c>
      <c r="BL94" s="461">
        <v>2566</v>
      </c>
      <c r="BM94" s="461">
        <v>2940</v>
      </c>
      <c r="BN94" s="461">
        <v>3172</v>
      </c>
      <c r="BO94" s="461">
        <v>3254</v>
      </c>
      <c r="BP94" s="461">
        <v>3368</v>
      </c>
      <c r="BQ94" s="461">
        <v>0</v>
      </c>
      <c r="BR94" s="461">
        <v>0</v>
      </c>
      <c r="BS94" s="461">
        <v>0</v>
      </c>
      <c r="BT94" s="461">
        <v>0</v>
      </c>
      <c r="BU94" s="461">
        <v>0</v>
      </c>
      <c r="BV94" s="461">
        <v>0</v>
      </c>
      <c r="BW94" s="461">
        <v>0</v>
      </c>
      <c r="BX94" s="462">
        <v>0</v>
      </c>
      <c r="BY94" s="462">
        <v>0</v>
      </c>
      <c r="BZ94" s="462">
        <v>0</v>
      </c>
      <c r="CA94" s="462">
        <v>0</v>
      </c>
      <c r="CB94" s="462">
        <v>0</v>
      </c>
      <c r="CC94" s="462">
        <v>0</v>
      </c>
      <c r="CD94" s="462">
        <v>0</v>
      </c>
      <c r="CE94" s="462">
        <v>0</v>
      </c>
      <c r="CF94" s="430">
        <v>0</v>
      </c>
    </row>
    <row r="95" spans="1:84" ht="26.25" customHeight="1">
      <c r="A95" s="65"/>
      <c r="B95" s="43" t="s">
        <v>705</v>
      </c>
      <c r="D95" s="461"/>
      <c r="E95" s="461"/>
      <c r="F95" s="461"/>
      <c r="G95" s="461"/>
      <c r="H95" s="461"/>
      <c r="I95" s="461"/>
      <c r="J95" s="461"/>
      <c r="K95" s="461"/>
      <c r="L95" s="461"/>
      <c r="M95" s="461"/>
      <c r="N95" s="461"/>
      <c r="O95" s="461"/>
      <c r="P95" s="461"/>
      <c r="Q95" s="461"/>
      <c r="R95" s="461"/>
      <c r="S95" s="461"/>
      <c r="T95" s="461"/>
      <c r="U95" s="461"/>
      <c r="V95" s="461"/>
      <c r="W95" s="461"/>
      <c r="X95" s="461"/>
      <c r="Y95" s="461"/>
      <c r="Z95" s="461"/>
      <c r="AA95" s="461"/>
      <c r="AB95" s="461"/>
      <c r="AC95" s="461"/>
      <c r="AD95" s="461"/>
      <c r="AE95" s="461"/>
      <c r="AF95" s="461"/>
      <c r="AG95" s="461"/>
      <c r="AH95" s="461"/>
      <c r="AI95" s="461"/>
      <c r="AJ95" s="461"/>
      <c r="AK95" s="461"/>
      <c r="AL95" s="461"/>
      <c r="AM95" s="461"/>
      <c r="AN95" s="461"/>
      <c r="AO95" s="461"/>
      <c r="AP95" s="461"/>
      <c r="AQ95" s="461"/>
      <c r="AR95" s="461"/>
      <c r="AS95" s="461"/>
      <c r="AT95" s="461"/>
      <c r="AU95" s="461"/>
      <c r="AV95" s="461"/>
      <c r="AW95" s="461"/>
      <c r="AX95" s="461"/>
      <c r="AY95" s="461"/>
      <c r="AZ95" s="461"/>
      <c r="BA95" s="461"/>
      <c r="BB95" s="461"/>
      <c r="BC95" s="461"/>
      <c r="BD95" s="461"/>
      <c r="BE95" s="461"/>
      <c r="BF95" s="461"/>
      <c r="BG95" s="461"/>
      <c r="BH95" s="461"/>
      <c r="BI95" s="461"/>
      <c r="BJ95" s="461"/>
      <c r="BK95" s="461"/>
      <c r="BL95" s="461"/>
      <c r="BM95" s="461"/>
      <c r="BN95" s="461"/>
      <c r="BO95" s="461"/>
      <c r="BP95" s="461"/>
      <c r="BQ95" s="461"/>
      <c r="BR95" s="461"/>
      <c r="BS95" s="461"/>
      <c r="BT95" s="461"/>
      <c r="BU95" s="461"/>
      <c r="BV95" s="461"/>
      <c r="BW95" s="461"/>
      <c r="BX95" s="462"/>
      <c r="BY95" s="462"/>
      <c r="BZ95" s="462"/>
      <c r="CA95" s="462"/>
      <c r="CB95" s="462"/>
      <c r="CC95" s="462"/>
      <c r="CD95" s="462"/>
      <c r="CE95" s="462"/>
      <c r="CF95" s="430"/>
    </row>
    <row r="96" spans="1:84">
      <c r="A96" s="584"/>
      <c r="B96" s="63" t="s">
        <v>706</v>
      </c>
      <c r="D96" s="461"/>
      <c r="E96" s="461"/>
      <c r="F96" s="461"/>
      <c r="G96" s="461"/>
      <c r="H96" s="461"/>
      <c r="I96" s="461"/>
      <c r="J96" s="461"/>
      <c r="K96" s="461"/>
      <c r="L96" s="461"/>
      <c r="M96" s="461"/>
      <c r="N96" s="461"/>
      <c r="O96" s="461"/>
      <c r="P96" s="461"/>
      <c r="Q96" s="461"/>
      <c r="R96" s="461"/>
      <c r="S96" s="461"/>
      <c r="T96" s="461"/>
      <c r="U96" s="461"/>
      <c r="V96" s="461"/>
      <c r="W96" s="461"/>
      <c r="X96" s="461"/>
      <c r="Y96" s="461"/>
      <c r="Z96" s="461"/>
      <c r="AA96" s="461"/>
      <c r="AB96" s="461"/>
      <c r="AC96" s="461"/>
      <c r="AD96" s="461"/>
      <c r="AE96" s="461"/>
      <c r="AF96" s="461"/>
      <c r="AG96" s="461"/>
      <c r="AH96" s="461"/>
      <c r="AI96" s="461"/>
      <c r="AJ96" s="461"/>
      <c r="AK96" s="461"/>
      <c r="AL96" s="461"/>
      <c r="AM96" s="461"/>
      <c r="AN96" s="461"/>
      <c r="AO96" s="461"/>
      <c r="AP96" s="461"/>
      <c r="AQ96" s="461"/>
      <c r="AR96" s="461">
        <v>3013</v>
      </c>
      <c r="AS96" s="461">
        <v>2979</v>
      </c>
      <c r="AT96" s="461">
        <v>3735</v>
      </c>
      <c r="AU96" s="461">
        <v>3159</v>
      </c>
      <c r="AV96" s="461">
        <v>2996</v>
      </c>
      <c r="AW96" s="461">
        <v>2838</v>
      </c>
      <c r="AX96" s="461">
        <v>2801</v>
      </c>
      <c r="AY96" s="461">
        <v>2769</v>
      </c>
      <c r="AZ96" s="461">
        <v>2692</v>
      </c>
      <c r="BA96" s="461">
        <v>2623</v>
      </c>
      <c r="BB96" s="461">
        <v>2567</v>
      </c>
      <c r="BC96" s="461">
        <v>2471</v>
      </c>
      <c r="BD96" s="461">
        <v>2387</v>
      </c>
      <c r="BE96" s="461">
        <v>2371</v>
      </c>
      <c r="BF96" s="461">
        <v>2357</v>
      </c>
      <c r="BG96" s="461">
        <v>2335</v>
      </c>
      <c r="BH96" s="461">
        <v>2442</v>
      </c>
      <c r="BI96" s="461">
        <v>2426</v>
      </c>
      <c r="BJ96" s="461">
        <v>2510</v>
      </c>
      <c r="BK96" s="461">
        <v>2535</v>
      </c>
      <c r="BL96" s="461">
        <v>2592</v>
      </c>
      <c r="BM96" s="461">
        <v>2631</v>
      </c>
      <c r="BN96" s="461">
        <v>2633</v>
      </c>
      <c r="BO96" s="461">
        <v>2620</v>
      </c>
      <c r="BP96" s="461">
        <v>2544</v>
      </c>
      <c r="BQ96" s="461">
        <v>0</v>
      </c>
      <c r="BR96" s="461">
        <v>0</v>
      </c>
      <c r="BS96" s="461">
        <v>0</v>
      </c>
      <c r="BT96" s="461">
        <v>0</v>
      </c>
      <c r="BU96" s="461">
        <v>0</v>
      </c>
      <c r="BV96" s="461">
        <v>0</v>
      </c>
      <c r="BW96" s="461">
        <v>0</v>
      </c>
      <c r="BX96" s="462">
        <v>0</v>
      </c>
      <c r="BY96" s="462">
        <v>0</v>
      </c>
      <c r="BZ96" s="462">
        <v>0</v>
      </c>
      <c r="CA96" s="462">
        <v>0</v>
      </c>
      <c r="CB96" s="462">
        <v>0</v>
      </c>
      <c r="CC96" s="462">
        <v>0</v>
      </c>
      <c r="CD96" s="462">
        <v>0</v>
      </c>
      <c r="CE96" s="462">
        <v>0</v>
      </c>
      <c r="CF96" s="430">
        <v>0</v>
      </c>
    </row>
    <row r="97" spans="1:84">
      <c r="A97" s="584"/>
      <c r="B97" s="63" t="s">
        <v>496</v>
      </c>
      <c r="D97" s="461"/>
      <c r="E97" s="461"/>
      <c r="F97" s="461"/>
      <c r="G97" s="461"/>
      <c r="H97" s="461"/>
      <c r="I97" s="461"/>
      <c r="J97" s="461"/>
      <c r="K97" s="461"/>
      <c r="L97" s="461"/>
      <c r="M97" s="461"/>
      <c r="N97" s="461"/>
      <c r="O97" s="461"/>
      <c r="P97" s="461"/>
      <c r="Q97" s="461"/>
      <c r="R97" s="461"/>
      <c r="S97" s="461"/>
      <c r="T97" s="461"/>
      <c r="U97" s="461"/>
      <c r="V97" s="461"/>
      <c r="W97" s="461"/>
      <c r="X97" s="461"/>
      <c r="Y97" s="461"/>
      <c r="Z97" s="461"/>
      <c r="AA97" s="461"/>
      <c r="AB97" s="461"/>
      <c r="AC97" s="461"/>
      <c r="AD97" s="461"/>
      <c r="AE97" s="461"/>
      <c r="AF97" s="461"/>
      <c r="AG97" s="461"/>
      <c r="AH97" s="461"/>
      <c r="AI97" s="461"/>
      <c r="AJ97" s="461"/>
      <c r="AK97" s="461"/>
      <c r="AL97" s="461"/>
      <c r="AM97" s="461"/>
      <c r="AN97" s="461"/>
      <c r="AO97" s="461"/>
      <c r="AP97" s="461"/>
      <c r="AQ97" s="461"/>
      <c r="AR97" s="461">
        <v>301</v>
      </c>
      <c r="AS97" s="461">
        <v>324</v>
      </c>
      <c r="AT97" s="461">
        <v>477</v>
      </c>
      <c r="AU97" s="461">
        <v>486</v>
      </c>
      <c r="AV97" s="461">
        <v>546</v>
      </c>
      <c r="AW97" s="461">
        <v>517</v>
      </c>
      <c r="AX97" s="461">
        <v>618</v>
      </c>
      <c r="AY97" s="461">
        <v>682</v>
      </c>
      <c r="AZ97" s="461">
        <v>718</v>
      </c>
      <c r="BA97" s="461">
        <v>766</v>
      </c>
      <c r="BB97" s="461">
        <v>810</v>
      </c>
      <c r="BC97" s="461">
        <v>828</v>
      </c>
      <c r="BD97" s="461">
        <v>843</v>
      </c>
      <c r="BE97" s="461">
        <v>870</v>
      </c>
      <c r="BF97" s="461">
        <v>898</v>
      </c>
      <c r="BG97" s="461">
        <v>952</v>
      </c>
      <c r="BH97" s="461">
        <v>1023</v>
      </c>
      <c r="BI97" s="461">
        <v>1085</v>
      </c>
      <c r="BJ97" s="461">
        <v>1065</v>
      </c>
      <c r="BK97" s="461">
        <v>1039</v>
      </c>
      <c r="BL97" s="461">
        <v>1056</v>
      </c>
      <c r="BM97" s="461">
        <v>1122</v>
      </c>
      <c r="BN97" s="461">
        <v>1168</v>
      </c>
      <c r="BO97" s="461">
        <v>1190</v>
      </c>
      <c r="BP97" s="461">
        <v>1194</v>
      </c>
      <c r="BQ97" s="461">
        <v>0</v>
      </c>
      <c r="BR97" s="461">
        <v>0</v>
      </c>
      <c r="BS97" s="461">
        <v>0</v>
      </c>
      <c r="BT97" s="461">
        <v>0</v>
      </c>
      <c r="BU97" s="461">
        <v>0</v>
      </c>
      <c r="BV97" s="461">
        <v>0</v>
      </c>
      <c r="BW97" s="461">
        <v>0</v>
      </c>
      <c r="BX97" s="462">
        <v>0</v>
      </c>
      <c r="BY97" s="462">
        <v>0</v>
      </c>
      <c r="BZ97" s="462">
        <v>0</v>
      </c>
      <c r="CA97" s="462">
        <v>0</v>
      </c>
      <c r="CB97" s="462">
        <v>0</v>
      </c>
      <c r="CC97" s="462">
        <v>0</v>
      </c>
      <c r="CD97" s="462">
        <v>0</v>
      </c>
      <c r="CE97" s="462">
        <v>0</v>
      </c>
      <c r="CF97" s="430">
        <v>0</v>
      </c>
    </row>
    <row r="98" spans="1:84">
      <c r="A98" s="584"/>
      <c r="B98" s="63" t="s">
        <v>707</v>
      </c>
      <c r="D98" s="461"/>
      <c r="E98" s="461"/>
      <c r="F98" s="461"/>
      <c r="G98" s="461"/>
      <c r="H98" s="461"/>
      <c r="I98" s="461"/>
      <c r="J98" s="461"/>
      <c r="K98" s="461"/>
      <c r="L98" s="461"/>
      <c r="M98" s="461"/>
      <c r="N98" s="461"/>
      <c r="O98" s="461"/>
      <c r="P98" s="461"/>
      <c r="Q98" s="461"/>
      <c r="R98" s="461"/>
      <c r="S98" s="461"/>
      <c r="T98" s="461"/>
      <c r="U98" s="461"/>
      <c r="V98" s="461"/>
      <c r="W98" s="461"/>
      <c r="X98" s="461"/>
      <c r="Y98" s="461"/>
      <c r="Z98" s="461"/>
      <c r="AA98" s="461"/>
      <c r="AB98" s="461"/>
      <c r="AC98" s="461"/>
      <c r="AD98" s="461"/>
      <c r="AE98" s="461"/>
      <c r="AF98" s="461"/>
      <c r="AG98" s="461"/>
      <c r="AH98" s="461"/>
      <c r="AI98" s="461"/>
      <c r="AJ98" s="461"/>
      <c r="AK98" s="461"/>
      <c r="AL98" s="461"/>
      <c r="AM98" s="461"/>
      <c r="AN98" s="461"/>
      <c r="AO98" s="461"/>
      <c r="AP98" s="461"/>
      <c r="AQ98" s="461"/>
      <c r="AR98" s="461">
        <v>653</v>
      </c>
      <c r="AS98" s="461">
        <v>651</v>
      </c>
      <c r="AT98" s="461">
        <v>753</v>
      </c>
      <c r="AU98" s="461">
        <v>828</v>
      </c>
      <c r="AV98" s="461">
        <v>911</v>
      </c>
      <c r="AW98" s="461">
        <v>820</v>
      </c>
      <c r="AX98" s="461">
        <v>894</v>
      </c>
      <c r="AY98" s="461">
        <v>950</v>
      </c>
      <c r="AZ98" s="461">
        <v>942</v>
      </c>
      <c r="BA98" s="461">
        <v>928</v>
      </c>
      <c r="BB98" s="461">
        <v>915</v>
      </c>
      <c r="BC98" s="461">
        <v>877</v>
      </c>
      <c r="BD98" s="461">
        <v>797</v>
      </c>
      <c r="BE98" s="461">
        <v>766</v>
      </c>
      <c r="BF98" s="461">
        <v>742</v>
      </c>
      <c r="BG98" s="461">
        <v>769</v>
      </c>
      <c r="BH98" s="461">
        <v>811</v>
      </c>
      <c r="BI98" s="461">
        <v>848</v>
      </c>
      <c r="BJ98" s="461">
        <v>835</v>
      </c>
      <c r="BK98" s="461">
        <v>811</v>
      </c>
      <c r="BL98" s="461">
        <v>798</v>
      </c>
      <c r="BM98" s="461">
        <v>836</v>
      </c>
      <c r="BN98" s="461">
        <v>931</v>
      </c>
      <c r="BO98" s="461">
        <v>952</v>
      </c>
      <c r="BP98" s="461">
        <v>973</v>
      </c>
      <c r="BQ98" s="461">
        <v>0</v>
      </c>
      <c r="BR98" s="461">
        <v>0</v>
      </c>
      <c r="BS98" s="461">
        <v>0</v>
      </c>
      <c r="BT98" s="461">
        <v>0</v>
      </c>
      <c r="BU98" s="461">
        <v>0</v>
      </c>
      <c r="BV98" s="461">
        <v>0</v>
      </c>
      <c r="BW98" s="461">
        <v>0</v>
      </c>
      <c r="BX98" s="462">
        <v>0</v>
      </c>
      <c r="BY98" s="462">
        <v>0</v>
      </c>
      <c r="BZ98" s="462">
        <v>0</v>
      </c>
      <c r="CA98" s="462">
        <v>0</v>
      </c>
      <c r="CB98" s="462">
        <v>0</v>
      </c>
      <c r="CC98" s="462">
        <v>0</v>
      </c>
      <c r="CD98" s="462">
        <v>0</v>
      </c>
      <c r="CE98" s="462">
        <v>0</v>
      </c>
      <c r="CF98" s="430">
        <v>0</v>
      </c>
    </row>
    <row r="99" spans="1:84">
      <c r="A99" s="43"/>
      <c r="B99" s="63" t="s">
        <v>454</v>
      </c>
      <c r="D99" s="461"/>
      <c r="E99" s="461"/>
      <c r="F99" s="461"/>
      <c r="G99" s="461"/>
      <c r="H99" s="461"/>
      <c r="I99" s="461"/>
      <c r="J99" s="461"/>
      <c r="K99" s="461"/>
      <c r="L99" s="461"/>
      <c r="M99" s="461"/>
      <c r="N99" s="461"/>
      <c r="O99" s="461"/>
      <c r="P99" s="461"/>
      <c r="Q99" s="461"/>
      <c r="R99" s="461"/>
      <c r="S99" s="461"/>
      <c r="T99" s="461"/>
      <c r="U99" s="461"/>
      <c r="V99" s="461"/>
      <c r="W99" s="461"/>
      <c r="X99" s="461"/>
      <c r="Y99" s="461"/>
      <c r="Z99" s="461"/>
      <c r="AA99" s="461"/>
      <c r="AB99" s="461"/>
      <c r="AC99" s="461"/>
      <c r="AD99" s="461"/>
      <c r="AE99" s="461"/>
      <c r="AF99" s="461"/>
      <c r="AG99" s="461"/>
      <c r="AH99" s="461"/>
      <c r="AI99" s="461"/>
      <c r="AJ99" s="461"/>
      <c r="AK99" s="461"/>
      <c r="AL99" s="461"/>
      <c r="AM99" s="461"/>
      <c r="AN99" s="461"/>
      <c r="AO99" s="461"/>
      <c r="AP99" s="461"/>
      <c r="AQ99" s="461"/>
      <c r="AR99" s="461">
        <v>797</v>
      </c>
      <c r="AS99" s="461">
        <v>822</v>
      </c>
      <c r="AT99" s="461">
        <v>1005</v>
      </c>
      <c r="AU99" s="461">
        <v>1344</v>
      </c>
      <c r="AV99" s="461">
        <v>1720</v>
      </c>
      <c r="AW99" s="461">
        <v>885</v>
      </c>
      <c r="AX99" s="461">
        <v>874</v>
      </c>
      <c r="AY99" s="461">
        <v>815</v>
      </c>
      <c r="AZ99" s="461">
        <v>758</v>
      </c>
      <c r="BA99" s="461">
        <v>625</v>
      </c>
      <c r="BB99" s="461">
        <v>513</v>
      </c>
      <c r="BC99" s="461">
        <v>431</v>
      </c>
      <c r="BD99" s="461">
        <v>361</v>
      </c>
      <c r="BE99" s="461">
        <v>312</v>
      </c>
      <c r="BF99" s="461">
        <v>290</v>
      </c>
      <c r="BG99" s="461">
        <v>297</v>
      </c>
      <c r="BH99" s="461">
        <v>288</v>
      </c>
      <c r="BI99" s="461">
        <v>304</v>
      </c>
      <c r="BJ99" s="461">
        <v>306</v>
      </c>
      <c r="BK99" s="461">
        <v>299</v>
      </c>
      <c r="BL99" s="461">
        <v>342</v>
      </c>
      <c r="BM99" s="461">
        <v>534</v>
      </c>
      <c r="BN99" s="461">
        <v>532</v>
      </c>
      <c r="BO99" s="461">
        <v>535</v>
      </c>
      <c r="BP99" s="461">
        <v>551</v>
      </c>
      <c r="BQ99" s="461">
        <v>0</v>
      </c>
      <c r="BR99" s="461">
        <v>0</v>
      </c>
      <c r="BS99" s="461">
        <v>0</v>
      </c>
      <c r="BT99" s="461">
        <v>0</v>
      </c>
      <c r="BU99" s="461">
        <v>0</v>
      </c>
      <c r="BV99" s="461">
        <v>0</v>
      </c>
      <c r="BW99" s="461">
        <v>0</v>
      </c>
      <c r="BX99" s="462">
        <v>0</v>
      </c>
      <c r="BY99" s="462">
        <v>0</v>
      </c>
      <c r="BZ99" s="462">
        <v>0</v>
      </c>
      <c r="CA99" s="462">
        <v>0</v>
      </c>
      <c r="CB99" s="462">
        <v>0</v>
      </c>
      <c r="CC99" s="462">
        <v>0</v>
      </c>
      <c r="CD99" s="462">
        <v>0</v>
      </c>
      <c r="CE99" s="462">
        <v>0</v>
      </c>
      <c r="CF99" s="430">
        <v>0</v>
      </c>
    </row>
    <row r="100" spans="1:84">
      <c r="A100" s="584"/>
      <c r="B100" s="63" t="s">
        <v>708</v>
      </c>
      <c r="D100" s="461"/>
      <c r="E100" s="461"/>
      <c r="F100" s="461"/>
      <c r="G100" s="461"/>
      <c r="H100" s="461"/>
      <c r="I100" s="461"/>
      <c r="J100" s="461"/>
      <c r="K100" s="461"/>
      <c r="L100" s="461"/>
      <c r="M100" s="461"/>
      <c r="N100" s="461"/>
      <c r="O100" s="461"/>
      <c r="P100" s="461"/>
      <c r="Q100" s="461"/>
      <c r="R100" s="461"/>
      <c r="S100" s="461"/>
      <c r="T100" s="461"/>
      <c r="U100" s="461"/>
      <c r="V100" s="461"/>
      <c r="W100" s="461"/>
      <c r="X100" s="461"/>
      <c r="Y100" s="461"/>
      <c r="Z100" s="461"/>
      <c r="AA100" s="461"/>
      <c r="AB100" s="461"/>
      <c r="AC100" s="461"/>
      <c r="AD100" s="461"/>
      <c r="AE100" s="461"/>
      <c r="AF100" s="461"/>
      <c r="AG100" s="461"/>
      <c r="AH100" s="461"/>
      <c r="AI100" s="461"/>
      <c r="AJ100" s="461"/>
      <c r="AK100" s="461"/>
      <c r="AL100" s="461"/>
      <c r="AM100" s="461"/>
      <c r="AN100" s="461"/>
      <c r="AO100" s="461"/>
      <c r="AP100" s="461"/>
      <c r="AQ100" s="461"/>
      <c r="AR100" s="461">
        <v>380</v>
      </c>
      <c r="AS100" s="461">
        <v>424</v>
      </c>
      <c r="AT100" s="461">
        <v>755</v>
      </c>
      <c r="AU100" s="461">
        <v>550</v>
      </c>
      <c r="AV100" s="461">
        <v>530</v>
      </c>
      <c r="AW100" s="461">
        <v>407</v>
      </c>
      <c r="AX100" s="461">
        <v>427</v>
      </c>
      <c r="AY100" s="461">
        <v>474</v>
      </c>
      <c r="AZ100" s="461">
        <v>508</v>
      </c>
      <c r="BA100" s="461">
        <v>537</v>
      </c>
      <c r="BB100" s="461">
        <v>502</v>
      </c>
      <c r="BC100" s="461">
        <v>444</v>
      </c>
      <c r="BD100" s="461">
        <v>373</v>
      </c>
      <c r="BE100" s="461">
        <v>345</v>
      </c>
      <c r="BF100" s="461">
        <v>338</v>
      </c>
      <c r="BG100" s="461">
        <v>340</v>
      </c>
      <c r="BH100" s="461">
        <v>351</v>
      </c>
      <c r="BI100" s="461">
        <v>366</v>
      </c>
      <c r="BJ100" s="461">
        <v>364</v>
      </c>
      <c r="BK100" s="461">
        <v>385</v>
      </c>
      <c r="BL100" s="461">
        <v>371</v>
      </c>
      <c r="BM100" s="461">
        <v>447</v>
      </c>
      <c r="BN100" s="461">
        <v>542</v>
      </c>
      <c r="BO100" s="461">
        <v>577</v>
      </c>
      <c r="BP100" s="461">
        <v>650</v>
      </c>
      <c r="BQ100" s="461">
        <v>0</v>
      </c>
      <c r="BR100" s="461">
        <v>0</v>
      </c>
      <c r="BS100" s="461">
        <v>0</v>
      </c>
      <c r="BT100" s="461">
        <v>0</v>
      </c>
      <c r="BU100" s="461">
        <v>0</v>
      </c>
      <c r="BV100" s="461">
        <v>0</v>
      </c>
      <c r="BW100" s="461">
        <v>0</v>
      </c>
      <c r="BX100" s="462">
        <v>0</v>
      </c>
      <c r="BY100" s="462">
        <v>0</v>
      </c>
      <c r="BZ100" s="462">
        <v>0</v>
      </c>
      <c r="CA100" s="462">
        <v>0</v>
      </c>
      <c r="CB100" s="462">
        <v>0</v>
      </c>
      <c r="CC100" s="462">
        <v>0</v>
      </c>
      <c r="CD100" s="462">
        <v>0</v>
      </c>
      <c r="CE100" s="462">
        <v>0</v>
      </c>
      <c r="CF100" s="430">
        <v>0</v>
      </c>
    </row>
    <row r="101" spans="1:84" ht="26.25" customHeight="1">
      <c r="A101" s="584"/>
      <c r="B101" s="63" t="s">
        <v>704</v>
      </c>
      <c r="D101" s="461"/>
      <c r="E101" s="461"/>
      <c r="F101" s="461"/>
      <c r="G101" s="461"/>
      <c r="H101" s="461"/>
      <c r="I101" s="461"/>
      <c r="J101" s="461"/>
      <c r="K101" s="461"/>
      <c r="L101" s="461"/>
      <c r="M101" s="461"/>
      <c r="N101" s="461"/>
      <c r="O101" s="461"/>
      <c r="P101" s="461"/>
      <c r="Q101" s="461"/>
      <c r="R101" s="461"/>
      <c r="S101" s="461"/>
      <c r="T101" s="461"/>
      <c r="U101" s="461"/>
      <c r="V101" s="461"/>
      <c r="W101" s="461"/>
      <c r="X101" s="461"/>
      <c r="Y101" s="461"/>
      <c r="Z101" s="461"/>
      <c r="AA101" s="461"/>
      <c r="AB101" s="461"/>
      <c r="AC101" s="461"/>
      <c r="AD101" s="461"/>
      <c r="AE101" s="461"/>
      <c r="AF101" s="461"/>
      <c r="AG101" s="461"/>
      <c r="AH101" s="461"/>
      <c r="AI101" s="461"/>
      <c r="AJ101" s="461"/>
      <c r="AK101" s="461"/>
      <c r="AL101" s="461"/>
      <c r="AM101" s="461"/>
      <c r="AN101" s="461"/>
      <c r="AO101" s="461"/>
      <c r="AP101" s="461"/>
      <c r="AQ101" s="461"/>
      <c r="AR101" s="461">
        <v>2131</v>
      </c>
      <c r="AS101" s="461">
        <v>2221</v>
      </c>
      <c r="AT101" s="461">
        <v>2991</v>
      </c>
      <c r="AU101" s="461">
        <v>3209</v>
      </c>
      <c r="AV101" s="461">
        <v>3708</v>
      </c>
      <c r="AW101" s="461">
        <v>2628</v>
      </c>
      <c r="AX101" s="461">
        <v>2814</v>
      </c>
      <c r="AY101" s="461">
        <v>2921</v>
      </c>
      <c r="AZ101" s="461">
        <v>2927</v>
      </c>
      <c r="BA101" s="461">
        <v>2856</v>
      </c>
      <c r="BB101" s="461">
        <v>2740</v>
      </c>
      <c r="BC101" s="461">
        <v>2580</v>
      </c>
      <c r="BD101" s="461">
        <v>2374</v>
      </c>
      <c r="BE101" s="461">
        <v>2293</v>
      </c>
      <c r="BF101" s="461">
        <v>2268</v>
      </c>
      <c r="BG101" s="461">
        <v>2358</v>
      </c>
      <c r="BH101" s="461">
        <v>2473</v>
      </c>
      <c r="BI101" s="461">
        <v>2603</v>
      </c>
      <c r="BJ101" s="461">
        <v>2570</v>
      </c>
      <c r="BK101" s="461">
        <v>2533</v>
      </c>
      <c r="BL101" s="461">
        <v>2566</v>
      </c>
      <c r="BM101" s="461">
        <v>2940</v>
      </c>
      <c r="BN101" s="461">
        <v>3172</v>
      </c>
      <c r="BO101" s="461">
        <v>3254</v>
      </c>
      <c r="BP101" s="461">
        <v>3368</v>
      </c>
      <c r="BQ101" s="461">
        <v>0</v>
      </c>
      <c r="BR101" s="461">
        <v>0</v>
      </c>
      <c r="BS101" s="461">
        <v>0</v>
      </c>
      <c r="BT101" s="461">
        <v>0</v>
      </c>
      <c r="BU101" s="461">
        <v>0</v>
      </c>
      <c r="BV101" s="461">
        <v>0</v>
      </c>
      <c r="BW101" s="461">
        <v>0</v>
      </c>
      <c r="BX101" s="462">
        <v>0</v>
      </c>
      <c r="BY101" s="462">
        <v>0</v>
      </c>
      <c r="BZ101" s="462">
        <v>0</v>
      </c>
      <c r="CA101" s="462">
        <v>0</v>
      </c>
      <c r="CB101" s="462">
        <v>0</v>
      </c>
      <c r="CC101" s="462">
        <v>0</v>
      </c>
      <c r="CD101" s="462">
        <v>0</v>
      </c>
      <c r="CE101" s="462">
        <v>0</v>
      </c>
      <c r="CF101" s="430">
        <v>0</v>
      </c>
    </row>
    <row r="102" spans="1:84" ht="26.25" customHeight="1">
      <c r="A102" s="65"/>
      <c r="B102" s="65" t="s">
        <v>709</v>
      </c>
      <c r="D102" s="461"/>
      <c r="E102" s="461"/>
      <c r="F102" s="461"/>
      <c r="G102" s="461"/>
      <c r="H102" s="461"/>
      <c r="I102" s="461"/>
      <c r="J102" s="461"/>
      <c r="K102" s="461"/>
      <c r="L102" s="461"/>
      <c r="M102" s="461"/>
      <c r="N102" s="461"/>
      <c r="O102" s="461"/>
      <c r="P102" s="461"/>
      <c r="Q102" s="461"/>
      <c r="R102" s="461"/>
      <c r="S102" s="461"/>
      <c r="T102" s="461"/>
      <c r="U102" s="461"/>
      <c r="V102" s="461"/>
      <c r="W102" s="461"/>
      <c r="X102" s="461"/>
      <c r="Y102" s="461"/>
      <c r="Z102" s="461"/>
      <c r="AA102" s="461"/>
      <c r="AB102" s="461"/>
      <c r="AC102" s="461"/>
      <c r="AD102" s="461"/>
      <c r="AE102" s="461"/>
      <c r="AF102" s="461"/>
      <c r="AG102" s="461"/>
      <c r="AH102" s="461"/>
      <c r="AI102" s="461"/>
      <c r="AJ102" s="461"/>
      <c r="AK102" s="461"/>
      <c r="AL102" s="461"/>
      <c r="AM102" s="461"/>
      <c r="AN102" s="461"/>
      <c r="AO102" s="461"/>
      <c r="AP102" s="461"/>
      <c r="AQ102" s="461"/>
      <c r="AR102" s="461"/>
      <c r="AS102" s="461"/>
      <c r="AT102" s="461"/>
      <c r="AU102" s="461"/>
      <c r="AV102" s="461"/>
      <c r="AW102" s="461"/>
      <c r="AX102" s="461"/>
      <c r="AY102" s="461"/>
      <c r="AZ102" s="461"/>
      <c r="BA102" s="461"/>
      <c r="BB102" s="461"/>
      <c r="BC102" s="461"/>
      <c r="BD102" s="461"/>
      <c r="BE102" s="461"/>
      <c r="BF102" s="461"/>
      <c r="BG102" s="461"/>
      <c r="BH102" s="461"/>
      <c r="BI102" s="461"/>
      <c r="BJ102" s="461"/>
      <c r="BK102" s="461"/>
      <c r="BL102" s="461"/>
      <c r="BM102" s="461"/>
      <c r="BN102" s="461"/>
      <c r="BO102" s="461"/>
      <c r="BP102" s="461"/>
      <c r="BQ102" s="461"/>
      <c r="BR102" s="461"/>
      <c r="BS102" s="461"/>
      <c r="BT102" s="461"/>
      <c r="BU102" s="461"/>
      <c r="BV102" s="461"/>
      <c r="BW102" s="461"/>
      <c r="BX102" s="462"/>
      <c r="BY102" s="462"/>
      <c r="BZ102" s="462"/>
      <c r="CA102" s="462"/>
      <c r="CB102" s="462"/>
      <c r="CC102" s="462"/>
      <c r="CD102" s="462"/>
      <c r="CE102" s="462"/>
      <c r="CF102" s="430"/>
    </row>
    <row r="103" spans="1:84">
      <c r="A103" s="584"/>
      <c r="B103" s="63" t="s">
        <v>722</v>
      </c>
      <c r="D103" s="461"/>
      <c r="E103" s="461"/>
      <c r="F103" s="461"/>
      <c r="G103" s="461"/>
      <c r="H103" s="461"/>
      <c r="I103" s="461"/>
      <c r="J103" s="461"/>
      <c r="K103" s="461"/>
      <c r="L103" s="461"/>
      <c r="M103" s="461"/>
      <c r="N103" s="461"/>
      <c r="O103" s="461"/>
      <c r="P103" s="461"/>
      <c r="Q103" s="461"/>
      <c r="R103" s="461"/>
      <c r="S103" s="461"/>
      <c r="T103" s="461"/>
      <c r="U103" s="461"/>
      <c r="V103" s="461"/>
      <c r="W103" s="461"/>
      <c r="X103" s="461"/>
      <c r="Y103" s="461"/>
      <c r="Z103" s="461"/>
      <c r="AA103" s="461"/>
      <c r="AB103" s="461"/>
      <c r="AC103" s="461"/>
      <c r="AD103" s="461"/>
      <c r="AE103" s="461"/>
      <c r="AF103" s="461"/>
      <c r="AG103" s="461"/>
      <c r="AH103" s="461"/>
      <c r="AI103" s="461"/>
      <c r="AJ103" s="461"/>
      <c r="AK103" s="461"/>
      <c r="AL103" s="461"/>
      <c r="AM103" s="461"/>
      <c r="AN103" s="461"/>
      <c r="AO103" s="461"/>
      <c r="AP103" s="461"/>
      <c r="AQ103" s="461"/>
      <c r="AR103" s="461">
        <v>4244</v>
      </c>
      <c r="AS103" s="461">
        <v>4071</v>
      </c>
      <c r="AT103" s="461">
        <v>5652</v>
      </c>
      <c r="AU103" s="461">
        <v>5400</v>
      </c>
      <c r="AV103" s="461">
        <v>5682</v>
      </c>
      <c r="AW103" s="461">
        <v>4611</v>
      </c>
      <c r="AX103" s="461">
        <v>4747</v>
      </c>
      <c r="AY103" s="461">
        <v>4812</v>
      </c>
      <c r="AZ103" s="461">
        <v>4740</v>
      </c>
      <c r="BA103" s="461">
        <v>4594</v>
      </c>
      <c r="BB103" s="461">
        <v>4426</v>
      </c>
      <c r="BC103" s="461">
        <v>4194</v>
      </c>
      <c r="BD103" s="461">
        <v>3942</v>
      </c>
      <c r="BE103" s="461">
        <v>3860</v>
      </c>
      <c r="BF103" s="461">
        <v>3836</v>
      </c>
      <c r="BG103" s="461">
        <v>3907</v>
      </c>
      <c r="BH103" s="461">
        <v>4096</v>
      </c>
      <c r="BI103" s="461">
        <v>4207</v>
      </c>
      <c r="BJ103" s="461">
        <v>4258</v>
      </c>
      <c r="BK103" s="461">
        <v>4253</v>
      </c>
      <c r="BL103" s="461">
        <v>4355</v>
      </c>
      <c r="BM103" s="461">
        <v>4717</v>
      </c>
      <c r="BN103" s="461">
        <v>4923</v>
      </c>
      <c r="BO103" s="461">
        <v>4985</v>
      </c>
      <c r="BP103" s="461">
        <v>5019</v>
      </c>
      <c r="BQ103" s="461">
        <v>0</v>
      </c>
      <c r="BR103" s="461">
        <v>0</v>
      </c>
      <c r="BS103" s="461">
        <v>0</v>
      </c>
      <c r="BT103" s="461">
        <v>0</v>
      </c>
      <c r="BU103" s="461">
        <v>0</v>
      </c>
      <c r="BV103" s="461">
        <v>0</v>
      </c>
      <c r="BW103" s="461">
        <v>0</v>
      </c>
      <c r="BX103" s="462">
        <v>0</v>
      </c>
      <c r="BY103" s="462">
        <v>0</v>
      </c>
      <c r="BZ103" s="462">
        <v>0</v>
      </c>
      <c r="CA103" s="462">
        <v>0</v>
      </c>
      <c r="CB103" s="462">
        <v>0</v>
      </c>
      <c r="CC103" s="462">
        <v>0</v>
      </c>
      <c r="CD103" s="462">
        <v>0</v>
      </c>
      <c r="CE103" s="462">
        <v>0</v>
      </c>
      <c r="CF103" s="430">
        <v>0</v>
      </c>
    </row>
    <row r="104" spans="1:84">
      <c r="A104" s="584"/>
      <c r="B104" s="63" t="s">
        <v>723</v>
      </c>
      <c r="D104" s="461"/>
      <c r="E104" s="461"/>
      <c r="F104" s="461"/>
      <c r="G104" s="461"/>
      <c r="H104" s="461"/>
      <c r="I104" s="461"/>
      <c r="J104" s="461"/>
      <c r="K104" s="461"/>
      <c r="L104" s="461"/>
      <c r="M104" s="461"/>
      <c r="N104" s="461"/>
      <c r="O104" s="461"/>
      <c r="P104" s="461"/>
      <c r="Q104" s="461"/>
      <c r="R104" s="461"/>
      <c r="S104" s="461"/>
      <c r="T104" s="461"/>
      <c r="U104" s="461"/>
      <c r="V104" s="461"/>
      <c r="W104" s="461"/>
      <c r="X104" s="461"/>
      <c r="Y104" s="461"/>
      <c r="Z104" s="461"/>
      <c r="AA104" s="461"/>
      <c r="AB104" s="461"/>
      <c r="AC104" s="461"/>
      <c r="AD104" s="461"/>
      <c r="AE104" s="461"/>
      <c r="AF104" s="461"/>
      <c r="AG104" s="461"/>
      <c r="AH104" s="461"/>
      <c r="AI104" s="461"/>
      <c r="AJ104" s="461"/>
      <c r="AK104" s="461"/>
      <c r="AL104" s="461"/>
      <c r="AM104" s="461"/>
      <c r="AN104" s="461"/>
      <c r="AO104" s="461"/>
      <c r="AP104" s="461"/>
      <c r="AQ104" s="461"/>
      <c r="AR104" s="461">
        <v>255</v>
      </c>
      <c r="AS104" s="461">
        <v>248</v>
      </c>
      <c r="AT104" s="461">
        <v>383</v>
      </c>
      <c r="AU104" s="461">
        <v>326</v>
      </c>
      <c r="AV104" s="461">
        <v>354</v>
      </c>
      <c r="AW104" s="461">
        <v>278</v>
      </c>
      <c r="AX104" s="461">
        <v>288</v>
      </c>
      <c r="AY104" s="461">
        <v>293</v>
      </c>
      <c r="AZ104" s="461">
        <v>293</v>
      </c>
      <c r="BA104" s="461">
        <v>287</v>
      </c>
      <c r="BB104" s="461">
        <v>283</v>
      </c>
      <c r="BC104" s="461">
        <v>277</v>
      </c>
      <c r="BD104" s="461">
        <v>267</v>
      </c>
      <c r="BE104" s="461">
        <v>265</v>
      </c>
      <c r="BF104" s="461">
        <v>257</v>
      </c>
      <c r="BG104" s="461">
        <v>261</v>
      </c>
      <c r="BH104" s="461">
        <v>271</v>
      </c>
      <c r="BI104" s="461">
        <v>279</v>
      </c>
      <c r="BJ104" s="461">
        <v>280</v>
      </c>
      <c r="BK104" s="461">
        <v>283</v>
      </c>
      <c r="BL104" s="461">
        <v>290</v>
      </c>
      <c r="BM104" s="461">
        <v>311</v>
      </c>
      <c r="BN104" s="461">
        <v>322</v>
      </c>
      <c r="BO104" s="461">
        <v>327</v>
      </c>
      <c r="BP104" s="461">
        <v>330</v>
      </c>
      <c r="BQ104" s="461">
        <v>0</v>
      </c>
      <c r="BR104" s="461">
        <v>0</v>
      </c>
      <c r="BS104" s="461">
        <v>0</v>
      </c>
      <c r="BT104" s="461">
        <v>0</v>
      </c>
      <c r="BU104" s="461">
        <v>0</v>
      </c>
      <c r="BV104" s="461">
        <v>0</v>
      </c>
      <c r="BW104" s="461">
        <v>0</v>
      </c>
      <c r="BX104" s="462">
        <v>0</v>
      </c>
      <c r="BY104" s="462">
        <v>0</v>
      </c>
      <c r="BZ104" s="462">
        <v>0</v>
      </c>
      <c r="CA104" s="462">
        <v>0</v>
      </c>
      <c r="CB104" s="462">
        <v>0</v>
      </c>
      <c r="CC104" s="462">
        <v>0</v>
      </c>
      <c r="CD104" s="462">
        <v>0</v>
      </c>
      <c r="CE104" s="462">
        <v>0</v>
      </c>
      <c r="CF104" s="430">
        <v>0</v>
      </c>
    </row>
    <row r="105" spans="1:84">
      <c r="A105" s="584"/>
      <c r="B105" s="63" t="s">
        <v>724</v>
      </c>
      <c r="D105" s="461"/>
      <c r="E105" s="461"/>
      <c r="F105" s="461"/>
      <c r="G105" s="461"/>
      <c r="H105" s="461"/>
      <c r="I105" s="461"/>
      <c r="J105" s="461"/>
      <c r="K105" s="461"/>
      <c r="L105" s="461"/>
      <c r="M105" s="461"/>
      <c r="N105" s="461"/>
      <c r="O105" s="461"/>
      <c r="P105" s="461"/>
      <c r="Q105" s="461"/>
      <c r="R105" s="461"/>
      <c r="S105" s="461"/>
      <c r="T105" s="461"/>
      <c r="U105" s="461"/>
      <c r="V105" s="461"/>
      <c r="W105" s="461"/>
      <c r="X105" s="461"/>
      <c r="Y105" s="461"/>
      <c r="Z105" s="461"/>
      <c r="AA105" s="461"/>
      <c r="AB105" s="461"/>
      <c r="AC105" s="461"/>
      <c r="AD105" s="461"/>
      <c r="AE105" s="461"/>
      <c r="AF105" s="461"/>
      <c r="AG105" s="461"/>
      <c r="AH105" s="461"/>
      <c r="AI105" s="461"/>
      <c r="AJ105" s="461"/>
      <c r="AK105" s="461"/>
      <c r="AL105" s="461"/>
      <c r="AM105" s="461"/>
      <c r="AN105" s="461"/>
      <c r="AO105" s="461"/>
      <c r="AP105" s="461"/>
      <c r="AQ105" s="461"/>
      <c r="AR105" s="461">
        <v>645</v>
      </c>
      <c r="AS105" s="461">
        <v>881</v>
      </c>
      <c r="AT105" s="461">
        <v>691</v>
      </c>
      <c r="AU105" s="461">
        <v>642</v>
      </c>
      <c r="AV105" s="461">
        <v>668</v>
      </c>
      <c r="AW105" s="461">
        <v>577</v>
      </c>
      <c r="AX105" s="461">
        <v>580</v>
      </c>
      <c r="AY105" s="461">
        <v>585</v>
      </c>
      <c r="AZ105" s="461">
        <v>586</v>
      </c>
      <c r="BA105" s="461">
        <v>598</v>
      </c>
      <c r="BB105" s="461">
        <v>597</v>
      </c>
      <c r="BC105" s="461">
        <v>580</v>
      </c>
      <c r="BD105" s="461">
        <v>552</v>
      </c>
      <c r="BE105" s="461">
        <v>539</v>
      </c>
      <c r="BF105" s="461">
        <v>532</v>
      </c>
      <c r="BG105" s="461">
        <v>525</v>
      </c>
      <c r="BH105" s="461">
        <v>548</v>
      </c>
      <c r="BI105" s="461">
        <v>543</v>
      </c>
      <c r="BJ105" s="461">
        <v>542</v>
      </c>
      <c r="BK105" s="461">
        <v>533</v>
      </c>
      <c r="BL105" s="461">
        <v>513</v>
      </c>
      <c r="BM105" s="461">
        <v>544</v>
      </c>
      <c r="BN105" s="461">
        <v>561</v>
      </c>
      <c r="BO105" s="461">
        <v>562</v>
      </c>
      <c r="BP105" s="461">
        <v>563</v>
      </c>
      <c r="BQ105" s="461">
        <v>0</v>
      </c>
      <c r="BR105" s="461">
        <v>0</v>
      </c>
      <c r="BS105" s="461">
        <v>0</v>
      </c>
      <c r="BT105" s="461">
        <v>0</v>
      </c>
      <c r="BU105" s="461">
        <v>0</v>
      </c>
      <c r="BV105" s="461">
        <v>0</v>
      </c>
      <c r="BW105" s="461">
        <v>0</v>
      </c>
      <c r="BX105" s="462">
        <v>0</v>
      </c>
      <c r="BY105" s="462">
        <v>0</v>
      </c>
      <c r="BZ105" s="462">
        <v>0</v>
      </c>
      <c r="CA105" s="462">
        <v>0</v>
      </c>
      <c r="CB105" s="462">
        <v>0</v>
      </c>
      <c r="CC105" s="462">
        <v>0</v>
      </c>
      <c r="CD105" s="462">
        <v>0</v>
      </c>
      <c r="CE105" s="462">
        <v>0</v>
      </c>
      <c r="CF105" s="430">
        <v>0</v>
      </c>
    </row>
    <row r="106" spans="1:84" ht="15.95" thickBot="1">
      <c r="A106" s="590"/>
      <c r="B106" s="591"/>
      <c r="C106" s="479"/>
      <c r="D106" s="493"/>
      <c r="E106" s="493"/>
      <c r="F106" s="493"/>
      <c r="G106" s="493"/>
      <c r="H106" s="493"/>
      <c r="I106" s="493"/>
      <c r="J106" s="493"/>
      <c r="K106" s="493"/>
      <c r="L106" s="493"/>
      <c r="M106" s="493"/>
      <c r="N106" s="493"/>
      <c r="O106" s="493"/>
      <c r="P106" s="493"/>
      <c r="Q106" s="493"/>
      <c r="R106" s="493"/>
      <c r="S106" s="493"/>
      <c r="T106" s="493"/>
      <c r="U106" s="493"/>
      <c r="V106" s="493"/>
      <c r="W106" s="493"/>
      <c r="X106" s="493"/>
      <c r="Y106" s="493"/>
      <c r="Z106" s="493"/>
      <c r="AA106" s="493"/>
      <c r="AB106" s="493"/>
      <c r="AC106" s="493"/>
      <c r="AD106" s="493"/>
      <c r="AE106" s="493"/>
      <c r="AF106" s="493"/>
      <c r="AG106" s="493"/>
      <c r="AH106" s="493"/>
      <c r="AI106" s="493"/>
      <c r="AJ106" s="493"/>
      <c r="AK106" s="493"/>
      <c r="AL106" s="493"/>
      <c r="AM106" s="493"/>
      <c r="AN106" s="493"/>
      <c r="AO106" s="493"/>
      <c r="AP106" s="493"/>
      <c r="AQ106" s="493"/>
      <c r="AR106" s="493"/>
      <c r="AS106" s="493"/>
      <c r="AT106" s="493"/>
      <c r="AU106" s="493"/>
      <c r="AV106" s="493"/>
      <c r="AW106" s="493"/>
      <c r="AX106" s="493"/>
      <c r="AY106" s="493"/>
      <c r="AZ106" s="493"/>
      <c r="BA106" s="493"/>
      <c r="BB106" s="493"/>
      <c r="BC106" s="493"/>
      <c r="BD106" s="493"/>
      <c r="BE106" s="493"/>
      <c r="BF106" s="493"/>
      <c r="BG106" s="493"/>
      <c r="BH106" s="493"/>
      <c r="BI106" s="493"/>
      <c r="BJ106" s="493"/>
      <c r="BK106" s="493"/>
      <c r="BL106" s="493"/>
      <c r="BM106" s="493"/>
      <c r="BN106" s="493"/>
      <c r="BO106" s="493"/>
      <c r="BP106" s="493"/>
      <c r="BQ106" s="493"/>
      <c r="BR106" s="493"/>
      <c r="BS106" s="493"/>
      <c r="BT106" s="493"/>
      <c r="BU106" s="493"/>
      <c r="BV106" s="493"/>
      <c r="BW106" s="493"/>
      <c r="BX106" s="493"/>
      <c r="BY106" s="493"/>
      <c r="BZ106" s="493"/>
      <c r="CA106" s="493"/>
      <c r="CB106" s="493"/>
      <c r="CC106" s="493"/>
      <c r="CD106" s="493"/>
      <c r="CE106" s="493"/>
      <c r="CF106" s="494"/>
    </row>
  </sheetData>
  <hyperlinks>
    <hyperlink ref="B1" display="Information relating to this table can be found in the 'Notes' tab" xr:uid="{7447AED7-C957-4244-A6DB-C881F8FD0445}"/>
    <hyperlink ref="A1" display="Contents page" xr:uid="{4077141E-801E-4B4E-96C4-A7A6AD6299C3}"/>
  </hyperlinks>
  <pageMargins left="0.75" right="0.75" top="1" bottom="1" header="0.5" footer="0.5"/>
  <pageSetup paperSize="9" orientation="portrait"/>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850BC-EBFB-4495-B232-A00374D17952}">
  <dimension ref="A1:CF80"/>
  <sheetViews>
    <sheetView zoomScale="70" zoomScaleNormal="70" workbookViewId="0">
      <pane xSplit="2" topLeftCell="BX1" activePane="topRight" state="frozen"/>
      <selection pane="topRight"/>
    </sheetView>
  </sheetViews>
  <sheetFormatPr defaultColWidth="9" defaultRowHeight="15.6"/>
  <cols>
    <col min="1" max="1" width="23" style="418" bestFit="1" customWidth="1"/>
    <col min="2" max="2" width="75.85546875" style="418" customWidth="1"/>
    <col min="3" max="3" width="25.85546875" style="418" customWidth="1"/>
    <col min="4" max="75" width="12.85546875" style="606" customWidth="1"/>
    <col min="76" max="84" width="12.85546875" style="421" customWidth="1"/>
    <col min="85" max="16384" width="9" style="421"/>
  </cols>
  <sheetData>
    <row r="1" spans="1:84" s="419" customFormat="1" ht="25.5" customHeight="1" thickBot="1">
      <c r="A1" s="34" t="s">
        <v>47</v>
      </c>
      <c r="B1" s="116" t="s">
        <v>126</v>
      </c>
      <c r="C1" s="117"/>
      <c r="D1" s="592"/>
      <c r="E1" s="592"/>
      <c r="F1" s="592"/>
      <c r="G1" s="592"/>
      <c r="H1" s="592"/>
      <c r="I1" s="592"/>
      <c r="J1" s="592"/>
      <c r="K1" s="592"/>
      <c r="L1" s="592"/>
      <c r="M1" s="592"/>
      <c r="N1" s="592"/>
      <c r="O1" s="592"/>
      <c r="P1" s="592"/>
      <c r="Q1" s="592"/>
      <c r="R1" s="592"/>
      <c r="S1" s="592"/>
      <c r="T1" s="592"/>
      <c r="U1" s="592"/>
      <c r="V1" s="592"/>
      <c r="W1" s="592"/>
      <c r="X1" s="592"/>
      <c r="Y1" s="592"/>
      <c r="Z1" s="592"/>
      <c r="AA1" s="592"/>
      <c r="AB1" s="592"/>
      <c r="AC1" s="592"/>
      <c r="AD1" s="592"/>
      <c r="AE1" s="592"/>
      <c r="AF1" s="592"/>
      <c r="AG1" s="592"/>
      <c r="AH1" s="592"/>
      <c r="AI1" s="592"/>
      <c r="AJ1" s="592"/>
      <c r="AK1" s="592"/>
      <c r="AL1" s="592"/>
      <c r="AM1" s="592"/>
      <c r="AN1" s="592"/>
      <c r="AO1" s="592"/>
      <c r="AP1" s="592"/>
      <c r="AQ1" s="592"/>
      <c r="AR1" s="592"/>
      <c r="AS1" s="592"/>
      <c r="AT1" s="592"/>
      <c r="AU1" s="592"/>
      <c r="AV1" s="592"/>
      <c r="AW1" s="592"/>
      <c r="AX1" s="592"/>
      <c r="AY1" s="592"/>
      <c r="AZ1" s="592"/>
      <c r="BA1" s="592"/>
      <c r="BB1" s="592"/>
      <c r="BC1" s="592"/>
      <c r="BD1" s="592"/>
      <c r="BE1" s="592"/>
      <c r="BF1" s="592"/>
      <c r="BG1" s="592"/>
      <c r="BH1" s="592"/>
      <c r="BI1" s="592"/>
      <c r="BJ1" s="592"/>
      <c r="BK1" s="592"/>
      <c r="BL1" s="592"/>
      <c r="BM1" s="592"/>
      <c r="BN1" s="592"/>
      <c r="BO1" s="592"/>
      <c r="BP1" s="592"/>
      <c r="BQ1" s="592"/>
      <c r="BR1" s="592"/>
      <c r="BS1" s="592"/>
      <c r="BT1" s="592"/>
      <c r="BU1" s="592"/>
      <c r="BV1" s="593"/>
      <c r="BW1" s="593"/>
      <c r="BX1" s="593"/>
    </row>
    <row r="2" spans="1:84" ht="15.75" customHeight="1">
      <c r="A2" s="37" t="s">
        <v>48</v>
      </c>
      <c r="B2" s="38" t="s">
        <v>725</v>
      </c>
      <c r="C2" s="503"/>
      <c r="D2" s="41" t="s">
        <v>190</v>
      </c>
      <c r="E2" s="41" t="s">
        <v>191</v>
      </c>
      <c r="F2" s="41" t="s">
        <v>192</v>
      </c>
      <c r="G2" s="41" t="s">
        <v>193</v>
      </c>
      <c r="H2" s="41" t="s">
        <v>194</v>
      </c>
      <c r="I2" s="41" t="s">
        <v>195</v>
      </c>
      <c r="J2" s="41" t="s">
        <v>196</v>
      </c>
      <c r="K2" s="41" t="s">
        <v>197</v>
      </c>
      <c r="L2" s="41" t="s">
        <v>198</v>
      </c>
      <c r="M2" s="41" t="s">
        <v>199</v>
      </c>
      <c r="N2" s="41" t="s">
        <v>200</v>
      </c>
      <c r="O2" s="41" t="s">
        <v>201</v>
      </c>
      <c r="P2" s="41" t="s">
        <v>202</v>
      </c>
      <c r="Q2" s="41" t="s">
        <v>203</v>
      </c>
      <c r="R2" s="41" t="s">
        <v>204</v>
      </c>
      <c r="S2" s="41" t="s">
        <v>205</v>
      </c>
      <c r="T2" s="41" t="s">
        <v>206</v>
      </c>
      <c r="U2" s="41" t="s">
        <v>207</v>
      </c>
      <c r="V2" s="41" t="s">
        <v>208</v>
      </c>
      <c r="W2" s="41" t="s">
        <v>209</v>
      </c>
      <c r="X2" s="41" t="s">
        <v>210</v>
      </c>
      <c r="Y2" s="41" t="s">
        <v>211</v>
      </c>
      <c r="Z2" s="41" t="s">
        <v>212</v>
      </c>
      <c r="AA2" s="41" t="s">
        <v>213</v>
      </c>
      <c r="AB2" s="41" t="s">
        <v>214</v>
      </c>
      <c r="AC2" s="41" t="s">
        <v>215</v>
      </c>
      <c r="AD2" s="41" t="s">
        <v>216</v>
      </c>
      <c r="AE2" s="41" t="s">
        <v>217</v>
      </c>
      <c r="AF2" s="41" t="s">
        <v>218</v>
      </c>
      <c r="AG2" s="41" t="s">
        <v>219</v>
      </c>
      <c r="AH2" s="41" t="s">
        <v>220</v>
      </c>
      <c r="AI2" s="41" t="s">
        <v>221</v>
      </c>
      <c r="AJ2" s="41" t="s">
        <v>222</v>
      </c>
      <c r="AK2" s="41" t="s">
        <v>223</v>
      </c>
      <c r="AL2" s="41" t="s">
        <v>224</v>
      </c>
      <c r="AM2" s="41" t="s">
        <v>225</v>
      </c>
      <c r="AN2" s="41" t="s">
        <v>226</v>
      </c>
      <c r="AO2" s="41" t="s">
        <v>227</v>
      </c>
      <c r="AP2" s="41" t="s">
        <v>228</v>
      </c>
      <c r="AQ2" s="41" t="s">
        <v>229</v>
      </c>
      <c r="AR2" s="41" t="s">
        <v>230</v>
      </c>
      <c r="AS2" s="41" t="s">
        <v>231</v>
      </c>
      <c r="AT2" s="41" t="s">
        <v>232</v>
      </c>
      <c r="AU2" s="41" t="s">
        <v>233</v>
      </c>
      <c r="AV2" s="41" t="s">
        <v>234</v>
      </c>
      <c r="AW2" s="41" t="s">
        <v>235</v>
      </c>
      <c r="AX2" s="41" t="s">
        <v>236</v>
      </c>
      <c r="AY2" s="41" t="s">
        <v>128</v>
      </c>
      <c r="AZ2" s="41" t="s">
        <v>129</v>
      </c>
      <c r="BA2" s="41" t="s">
        <v>130</v>
      </c>
      <c r="BB2" s="41" t="s">
        <v>131</v>
      </c>
      <c r="BC2" s="41" t="s">
        <v>132</v>
      </c>
      <c r="BD2" s="41" t="s">
        <v>133</v>
      </c>
      <c r="BE2" s="41" t="s">
        <v>134</v>
      </c>
      <c r="BF2" s="41" t="s">
        <v>135</v>
      </c>
      <c r="BG2" s="41" t="s">
        <v>136</v>
      </c>
      <c r="BH2" s="41" t="s">
        <v>137</v>
      </c>
      <c r="BI2" s="41" t="s">
        <v>138</v>
      </c>
      <c r="BJ2" s="41" t="s">
        <v>139</v>
      </c>
      <c r="BK2" s="41" t="s">
        <v>140</v>
      </c>
      <c r="BL2" s="41" t="s">
        <v>141</v>
      </c>
      <c r="BM2" s="41" t="s">
        <v>142</v>
      </c>
      <c r="BN2" s="41" t="s">
        <v>143</v>
      </c>
      <c r="BO2" s="41" t="s">
        <v>144</v>
      </c>
      <c r="BP2" s="41" t="s">
        <v>145</v>
      </c>
      <c r="BQ2" s="41" t="s">
        <v>146</v>
      </c>
      <c r="BR2" s="41" t="s">
        <v>147</v>
      </c>
      <c r="BS2" s="41" t="s">
        <v>148</v>
      </c>
      <c r="BT2" s="41" t="s">
        <v>149</v>
      </c>
      <c r="BU2" s="41" t="s">
        <v>150</v>
      </c>
      <c r="BV2" s="41" t="s">
        <v>151</v>
      </c>
      <c r="BW2" s="41" t="s">
        <v>152</v>
      </c>
      <c r="BX2" s="41" t="s">
        <v>153</v>
      </c>
      <c r="BY2" s="41" t="s">
        <v>154</v>
      </c>
      <c r="BZ2" s="41" t="s">
        <v>155</v>
      </c>
      <c r="CA2" s="41" t="s">
        <v>156</v>
      </c>
      <c r="CB2" s="41" t="s">
        <v>157</v>
      </c>
      <c r="CC2" s="41" t="s">
        <v>158</v>
      </c>
      <c r="CD2" s="41" t="s">
        <v>159</v>
      </c>
      <c r="CE2" s="41" t="s">
        <v>160</v>
      </c>
      <c r="CF2" s="42" t="s">
        <v>161</v>
      </c>
    </row>
    <row r="3" spans="1:84">
      <c r="A3" s="119">
        <v>2023</v>
      </c>
      <c r="B3" s="422" t="s">
        <v>264</v>
      </c>
      <c r="C3" s="469"/>
      <c r="D3" s="332" t="s">
        <v>163</v>
      </c>
      <c r="E3" s="332" t="s">
        <v>163</v>
      </c>
      <c r="F3" s="332" t="s">
        <v>163</v>
      </c>
      <c r="G3" s="332" t="s">
        <v>163</v>
      </c>
      <c r="H3" s="332" t="s">
        <v>163</v>
      </c>
      <c r="I3" s="332" t="s">
        <v>163</v>
      </c>
      <c r="J3" s="332" t="s">
        <v>163</v>
      </c>
      <c r="K3" s="332" t="s">
        <v>163</v>
      </c>
      <c r="L3" s="332" t="s">
        <v>163</v>
      </c>
      <c r="M3" s="332" t="s">
        <v>163</v>
      </c>
      <c r="N3" s="332" t="s">
        <v>163</v>
      </c>
      <c r="O3" s="332" t="s">
        <v>163</v>
      </c>
      <c r="P3" s="332" t="s">
        <v>163</v>
      </c>
      <c r="Q3" s="332" t="s">
        <v>163</v>
      </c>
      <c r="R3" s="332" t="s">
        <v>163</v>
      </c>
      <c r="S3" s="332" t="s">
        <v>163</v>
      </c>
      <c r="T3" s="332" t="s">
        <v>163</v>
      </c>
      <c r="U3" s="332" t="s">
        <v>163</v>
      </c>
      <c r="V3" s="332" t="s">
        <v>163</v>
      </c>
      <c r="W3" s="332" t="s">
        <v>163</v>
      </c>
      <c r="X3" s="332" t="s">
        <v>163</v>
      </c>
      <c r="Y3" s="332" t="s">
        <v>163</v>
      </c>
      <c r="Z3" s="332" t="s">
        <v>163</v>
      </c>
      <c r="AA3" s="332" t="s">
        <v>163</v>
      </c>
      <c r="AB3" s="332" t="s">
        <v>163</v>
      </c>
      <c r="AC3" s="332" t="s">
        <v>163</v>
      </c>
      <c r="AD3" s="332" t="s">
        <v>163</v>
      </c>
      <c r="AE3" s="332" t="s">
        <v>163</v>
      </c>
      <c r="AF3" s="332" t="s">
        <v>163</v>
      </c>
      <c r="AG3" s="332" t="s">
        <v>163</v>
      </c>
      <c r="AH3" s="332" t="s">
        <v>163</v>
      </c>
      <c r="AI3" s="332" t="s">
        <v>163</v>
      </c>
      <c r="AJ3" s="332" t="s">
        <v>163</v>
      </c>
      <c r="AK3" s="332" t="s">
        <v>163</v>
      </c>
      <c r="AL3" s="332" t="s">
        <v>163</v>
      </c>
      <c r="AM3" s="332" t="s">
        <v>163</v>
      </c>
      <c r="AN3" s="332" t="s">
        <v>163</v>
      </c>
      <c r="AO3" s="332" t="s">
        <v>163</v>
      </c>
      <c r="AP3" s="332" t="s">
        <v>163</v>
      </c>
      <c r="AQ3" s="332" t="s">
        <v>163</v>
      </c>
      <c r="AR3" s="332" t="s">
        <v>163</v>
      </c>
      <c r="AS3" s="332" t="s">
        <v>163</v>
      </c>
      <c r="AT3" s="332" t="s">
        <v>163</v>
      </c>
      <c r="AU3" s="332" t="s">
        <v>163</v>
      </c>
      <c r="AV3" s="332" t="s">
        <v>163</v>
      </c>
      <c r="AW3" s="332" t="s">
        <v>163</v>
      </c>
      <c r="AX3" s="332" t="s">
        <v>163</v>
      </c>
      <c r="AY3" s="332" t="s">
        <v>163</v>
      </c>
      <c r="AZ3" s="332" t="s">
        <v>163</v>
      </c>
      <c r="BA3" s="332" t="s">
        <v>163</v>
      </c>
      <c r="BB3" s="332" t="s">
        <v>163</v>
      </c>
      <c r="BC3" s="332" t="s">
        <v>163</v>
      </c>
      <c r="BD3" s="332" t="s">
        <v>163</v>
      </c>
      <c r="BE3" s="332" t="s">
        <v>163</v>
      </c>
      <c r="BF3" s="332" t="s">
        <v>163</v>
      </c>
      <c r="BG3" s="332" t="s">
        <v>163</v>
      </c>
      <c r="BH3" s="332" t="s">
        <v>163</v>
      </c>
      <c r="BI3" s="332" t="s">
        <v>163</v>
      </c>
      <c r="BJ3" s="332" t="s">
        <v>163</v>
      </c>
      <c r="BK3" s="332" t="s">
        <v>163</v>
      </c>
      <c r="BL3" s="332" t="s">
        <v>163</v>
      </c>
      <c r="BM3" s="332" t="s">
        <v>163</v>
      </c>
      <c r="BN3" s="332" t="s">
        <v>163</v>
      </c>
      <c r="BO3" s="332" t="s">
        <v>163</v>
      </c>
      <c r="BP3" s="332" t="s">
        <v>163</v>
      </c>
      <c r="BQ3" s="332" t="s">
        <v>163</v>
      </c>
      <c r="BR3" s="332" t="s">
        <v>163</v>
      </c>
      <c r="BS3" s="332" t="s">
        <v>163</v>
      </c>
      <c r="BT3" s="332" t="s">
        <v>163</v>
      </c>
      <c r="BU3" s="332" t="s">
        <v>163</v>
      </c>
      <c r="BV3" s="332" t="s">
        <v>163</v>
      </c>
      <c r="BW3" s="332" t="s">
        <v>163</v>
      </c>
      <c r="BX3" s="332" t="s">
        <v>163</v>
      </c>
      <c r="BY3" s="332" t="s">
        <v>163</v>
      </c>
      <c r="BZ3" s="332" t="s">
        <v>163</v>
      </c>
      <c r="CA3" s="332" t="s">
        <v>164</v>
      </c>
      <c r="CB3" s="332" t="s">
        <v>164</v>
      </c>
      <c r="CC3" s="332" t="s">
        <v>164</v>
      </c>
      <c r="CD3" s="332" t="s">
        <v>164</v>
      </c>
      <c r="CE3" s="332" t="s">
        <v>164</v>
      </c>
      <c r="CF3" s="333" t="s">
        <v>164</v>
      </c>
    </row>
    <row r="4" spans="1:84" s="245" customFormat="1" ht="24" customHeight="1">
      <c r="A4" s="97"/>
      <c r="B4" s="109" t="s">
        <v>176</v>
      </c>
      <c r="C4" s="594"/>
      <c r="D4" s="595">
        <f>SUM(D5,D10,D14,D15,D20)</f>
        <v>0</v>
      </c>
      <c r="E4" s="595">
        <f t="shared" ref="E4:BP4" si="0">SUM(E5,E10,E14,E15,E20)</f>
        <v>0</v>
      </c>
      <c r="F4" s="595">
        <f t="shared" si="0"/>
        <v>0</v>
      </c>
      <c r="G4" s="595">
        <f t="shared" si="0"/>
        <v>0</v>
      </c>
      <c r="H4" s="595">
        <f t="shared" si="0"/>
        <v>0</v>
      </c>
      <c r="I4" s="595">
        <f t="shared" si="0"/>
        <v>0</v>
      </c>
      <c r="J4" s="595">
        <f t="shared" si="0"/>
        <v>0</v>
      </c>
      <c r="K4" s="595">
        <f t="shared" si="0"/>
        <v>0</v>
      </c>
      <c r="L4" s="595">
        <f t="shared" si="0"/>
        <v>0</v>
      </c>
      <c r="M4" s="595">
        <f t="shared" si="0"/>
        <v>0</v>
      </c>
      <c r="N4" s="595">
        <f t="shared" si="0"/>
        <v>0</v>
      </c>
      <c r="O4" s="595">
        <f t="shared" si="0"/>
        <v>0</v>
      </c>
      <c r="P4" s="595">
        <f t="shared" si="0"/>
        <v>0</v>
      </c>
      <c r="Q4" s="595">
        <f t="shared" si="0"/>
        <v>0</v>
      </c>
      <c r="R4" s="595">
        <f t="shared" si="0"/>
        <v>0</v>
      </c>
      <c r="S4" s="595">
        <f t="shared" si="0"/>
        <v>0</v>
      </c>
      <c r="T4" s="595">
        <f t="shared" si="0"/>
        <v>0</v>
      </c>
      <c r="U4" s="595">
        <f t="shared" si="0"/>
        <v>0</v>
      </c>
      <c r="V4" s="595">
        <f t="shared" si="0"/>
        <v>0</v>
      </c>
      <c r="W4" s="595">
        <f t="shared" si="0"/>
        <v>0</v>
      </c>
      <c r="X4" s="595">
        <f t="shared" si="0"/>
        <v>0</v>
      </c>
      <c r="Y4" s="595">
        <f t="shared" si="0"/>
        <v>0</v>
      </c>
      <c r="Z4" s="595">
        <f t="shared" si="0"/>
        <v>0</v>
      </c>
      <c r="AA4" s="595">
        <f t="shared" si="0"/>
        <v>6</v>
      </c>
      <c r="AB4" s="595">
        <f t="shared" si="0"/>
        <v>23.2</v>
      </c>
      <c r="AC4" s="595">
        <f t="shared" si="0"/>
        <v>35.799999999999997</v>
      </c>
      <c r="AD4" s="595">
        <f t="shared" si="0"/>
        <v>62.4</v>
      </c>
      <c r="AE4" s="595">
        <f t="shared" si="0"/>
        <v>96.100000000000009</v>
      </c>
      <c r="AF4" s="595">
        <f t="shared" si="0"/>
        <v>135.5</v>
      </c>
      <c r="AG4" s="595">
        <f t="shared" si="0"/>
        <v>186.5</v>
      </c>
      <c r="AH4" s="595">
        <f t="shared" si="0"/>
        <v>215</v>
      </c>
      <c r="AI4" s="595">
        <f t="shared" si="0"/>
        <v>280</v>
      </c>
      <c r="AJ4" s="595">
        <f t="shared" si="0"/>
        <v>385</v>
      </c>
      <c r="AK4" s="595">
        <f t="shared" si="0"/>
        <v>503</v>
      </c>
      <c r="AL4" s="595">
        <f t="shared" si="0"/>
        <v>639</v>
      </c>
      <c r="AM4" s="595">
        <f t="shared" si="0"/>
        <v>799</v>
      </c>
      <c r="AN4" s="595">
        <f t="shared" si="0"/>
        <v>932</v>
      </c>
      <c r="AO4" s="595">
        <f t="shared" si="0"/>
        <v>1108</v>
      </c>
      <c r="AP4" s="595">
        <f t="shared" si="0"/>
        <v>1293</v>
      </c>
      <c r="AQ4" s="595">
        <f t="shared" si="0"/>
        <v>1493.607</v>
      </c>
      <c r="AR4" s="595">
        <f t="shared" si="0"/>
        <v>1678.8070000000002</v>
      </c>
      <c r="AS4" s="595">
        <f t="shared" si="0"/>
        <v>1928.0260000000001</v>
      </c>
      <c r="AT4" s="595">
        <f t="shared" si="0"/>
        <v>2265.2670000000003</v>
      </c>
      <c r="AU4" s="595">
        <f t="shared" si="0"/>
        <v>2768.0990000000002</v>
      </c>
      <c r="AV4" s="595">
        <f t="shared" si="0"/>
        <v>3594.9789999999998</v>
      </c>
      <c r="AW4" s="595">
        <f t="shared" si="0"/>
        <v>4567.7079999999996</v>
      </c>
      <c r="AX4" s="595">
        <f t="shared" si="0"/>
        <v>5087.24</v>
      </c>
      <c r="AY4" s="595">
        <f t="shared" si="0"/>
        <v>5995.95</v>
      </c>
      <c r="AZ4" s="595">
        <f t="shared" si="0"/>
        <v>6890.7119999999995</v>
      </c>
      <c r="BA4" s="595">
        <f t="shared" si="0"/>
        <v>7474.6569999999992</v>
      </c>
      <c r="BB4" s="595">
        <f t="shared" si="0"/>
        <v>7996.1079999999984</v>
      </c>
      <c r="BC4" s="595">
        <f t="shared" si="0"/>
        <v>8482.7970000000005</v>
      </c>
      <c r="BD4" s="595">
        <f t="shared" si="0"/>
        <v>8998.760000000002</v>
      </c>
      <c r="BE4" s="595">
        <f t="shared" si="0"/>
        <v>9704.5185240909632</v>
      </c>
      <c r="BF4" s="595">
        <f t="shared" si="0"/>
        <v>10302.647677202764</v>
      </c>
      <c r="BG4" s="595">
        <f t="shared" si="0"/>
        <v>11039.131507160631</v>
      </c>
      <c r="BH4" s="595">
        <f t="shared" si="0"/>
        <v>11752.749</v>
      </c>
      <c r="BI4" s="595">
        <f t="shared" si="0"/>
        <v>12542.44267353</v>
      </c>
      <c r="BJ4" s="595">
        <f t="shared" si="0"/>
        <v>13304.85224679</v>
      </c>
      <c r="BK4" s="595">
        <f t="shared" si="0"/>
        <v>14311.464927031753</v>
      </c>
      <c r="BL4" s="595">
        <f t="shared" si="0"/>
        <v>15260.007289010002</v>
      </c>
      <c r="BM4" s="595">
        <f t="shared" si="0"/>
        <v>16564.846266159999</v>
      </c>
      <c r="BN4" s="595">
        <f t="shared" si="0"/>
        <v>17104.362356233181</v>
      </c>
      <c r="BO4" s="595">
        <f t="shared" si="0"/>
        <v>17905.161131910005</v>
      </c>
      <c r="BP4" s="595">
        <f t="shared" si="0"/>
        <v>18905.77449598</v>
      </c>
      <c r="BQ4" s="595">
        <f t="shared" ref="BQ4:BZ4" si="1">SUM(BQ5,BQ10,BQ14,BQ15,BQ20)</f>
        <v>19287.893994300885</v>
      </c>
      <c r="BR4" s="595">
        <f t="shared" si="1"/>
        <v>20790.665465899998</v>
      </c>
      <c r="BS4" s="595">
        <f t="shared" si="1"/>
        <v>21734.188377339997</v>
      </c>
      <c r="BT4" s="595">
        <f t="shared" si="1"/>
        <v>22164.1073985412</v>
      </c>
      <c r="BU4" s="595">
        <f t="shared" si="1"/>
        <v>23554.594911210013</v>
      </c>
      <c r="BV4" s="595">
        <f t="shared" si="1"/>
        <v>24436.327602219997</v>
      </c>
      <c r="BW4" s="595">
        <f t="shared" si="1"/>
        <v>25651.493991680007</v>
      </c>
      <c r="BX4" s="514">
        <f t="shared" si="1"/>
        <v>24849.724089243398</v>
      </c>
      <c r="BY4" s="514">
        <f t="shared" si="1"/>
        <v>26169.113980106973</v>
      </c>
      <c r="BZ4" s="514">
        <f t="shared" si="1"/>
        <v>29279.576546020009</v>
      </c>
      <c r="CA4" s="514">
        <f>SUM(CA5,CA10,CA14,CA15,CA20)</f>
        <v>35012.885263219425</v>
      </c>
      <c r="CB4" s="514">
        <f t="shared" ref="CB4:CD4" si="2">SUM(CB5,CB10,CB14,CB15,CB20)</f>
        <v>40412.59434619626</v>
      </c>
      <c r="CC4" s="514">
        <f t="shared" si="2"/>
        <v>44214.051867587485</v>
      </c>
      <c r="CD4" s="514">
        <f t="shared" si="2"/>
        <v>46986.863396713146</v>
      </c>
      <c r="CE4" s="514">
        <f>SUM(CE5,CE10,CE14,CE15,CE20)</f>
        <v>49756.201319046253</v>
      </c>
      <c r="CF4" s="515">
        <f>SUM(CF5,CF10,CF14,CF15,CF20)</f>
        <v>52353.304862231555</v>
      </c>
    </row>
    <row r="5" spans="1:84" s="245" customFormat="1" ht="26.25" customHeight="1">
      <c r="A5" s="464"/>
      <c r="B5" s="452" t="s">
        <v>278</v>
      </c>
      <c r="C5" s="109"/>
      <c r="D5" s="595">
        <f>SUM(D6:D8)</f>
        <v>0</v>
      </c>
      <c r="E5" s="595">
        <f t="shared" ref="E5:BP5" si="3">SUM(E6:E8)</f>
        <v>0</v>
      </c>
      <c r="F5" s="595">
        <f t="shared" si="3"/>
        <v>0</v>
      </c>
      <c r="G5" s="595">
        <f t="shared" si="3"/>
        <v>0</v>
      </c>
      <c r="H5" s="595">
        <f t="shared" si="3"/>
        <v>0</v>
      </c>
      <c r="I5" s="595">
        <f t="shared" si="3"/>
        <v>0</v>
      </c>
      <c r="J5" s="595">
        <f t="shared" si="3"/>
        <v>0</v>
      </c>
      <c r="K5" s="595">
        <f t="shared" si="3"/>
        <v>0</v>
      </c>
      <c r="L5" s="595">
        <f t="shared" si="3"/>
        <v>0</v>
      </c>
      <c r="M5" s="595">
        <f t="shared" si="3"/>
        <v>0</v>
      </c>
      <c r="N5" s="595">
        <f t="shared" si="3"/>
        <v>0</v>
      </c>
      <c r="O5" s="595">
        <f t="shared" si="3"/>
        <v>0</v>
      </c>
      <c r="P5" s="595">
        <f t="shared" si="3"/>
        <v>0</v>
      </c>
      <c r="Q5" s="595">
        <f t="shared" si="3"/>
        <v>0</v>
      </c>
      <c r="R5" s="595">
        <f t="shared" si="3"/>
        <v>0</v>
      </c>
      <c r="S5" s="595">
        <f t="shared" si="3"/>
        <v>0</v>
      </c>
      <c r="T5" s="595">
        <f t="shared" si="3"/>
        <v>0</v>
      </c>
      <c r="U5" s="595">
        <f t="shared" si="3"/>
        <v>0</v>
      </c>
      <c r="V5" s="595">
        <f t="shared" si="3"/>
        <v>0</v>
      </c>
      <c r="W5" s="595">
        <f t="shared" si="3"/>
        <v>0</v>
      </c>
      <c r="X5" s="595">
        <f t="shared" si="3"/>
        <v>0</v>
      </c>
      <c r="Y5" s="595">
        <f t="shared" si="3"/>
        <v>0</v>
      </c>
      <c r="Z5" s="595">
        <f t="shared" si="3"/>
        <v>0</v>
      </c>
      <c r="AA5" s="595">
        <f t="shared" si="3"/>
        <v>0</v>
      </c>
      <c r="AB5" s="595">
        <f t="shared" si="3"/>
        <v>0</v>
      </c>
      <c r="AC5" s="595">
        <f t="shared" si="3"/>
        <v>0</v>
      </c>
      <c r="AD5" s="595">
        <f t="shared" si="3"/>
        <v>0</v>
      </c>
      <c r="AE5" s="595">
        <f t="shared" si="3"/>
        <v>0</v>
      </c>
      <c r="AF5" s="595">
        <f t="shared" si="3"/>
        <v>0</v>
      </c>
      <c r="AG5" s="595">
        <f t="shared" si="3"/>
        <v>0</v>
      </c>
      <c r="AH5" s="595">
        <f t="shared" si="3"/>
        <v>0</v>
      </c>
      <c r="AI5" s="595">
        <f t="shared" si="3"/>
        <v>0</v>
      </c>
      <c r="AJ5" s="595">
        <f t="shared" si="3"/>
        <v>0</v>
      </c>
      <c r="AK5" s="595">
        <f t="shared" si="3"/>
        <v>0</v>
      </c>
      <c r="AL5" s="595">
        <f t="shared" si="3"/>
        <v>0</v>
      </c>
      <c r="AM5" s="595">
        <f t="shared" si="3"/>
        <v>0</v>
      </c>
      <c r="AN5" s="595">
        <f t="shared" si="3"/>
        <v>0</v>
      </c>
      <c r="AO5" s="595">
        <f t="shared" si="3"/>
        <v>0</v>
      </c>
      <c r="AP5" s="595">
        <f t="shared" si="3"/>
        <v>0</v>
      </c>
      <c r="AQ5" s="595">
        <f t="shared" si="3"/>
        <v>0</v>
      </c>
      <c r="AR5" s="595">
        <f t="shared" si="3"/>
        <v>0</v>
      </c>
      <c r="AS5" s="595">
        <f t="shared" si="3"/>
        <v>0</v>
      </c>
      <c r="AT5" s="595">
        <f t="shared" si="3"/>
        <v>0</v>
      </c>
      <c r="AU5" s="595">
        <f t="shared" si="3"/>
        <v>0</v>
      </c>
      <c r="AV5" s="595">
        <f t="shared" si="3"/>
        <v>1973.203</v>
      </c>
      <c r="AW5" s="595">
        <f t="shared" si="3"/>
        <v>2772.2469999999998</v>
      </c>
      <c r="AX5" s="595">
        <f t="shared" si="3"/>
        <v>3124.558</v>
      </c>
      <c r="AY5" s="595">
        <f t="shared" si="3"/>
        <v>3801.788</v>
      </c>
      <c r="AZ5" s="595">
        <f t="shared" si="3"/>
        <v>4497.8189999999995</v>
      </c>
      <c r="BA5" s="595">
        <f t="shared" si="3"/>
        <v>4953.4069999999992</v>
      </c>
      <c r="BB5" s="595">
        <f t="shared" si="3"/>
        <v>5316.1329999999989</v>
      </c>
      <c r="BC5" s="595">
        <f t="shared" si="3"/>
        <v>5659.9930000000004</v>
      </c>
      <c r="BD5" s="595">
        <f t="shared" si="3"/>
        <v>6043.639000000001</v>
      </c>
      <c r="BE5" s="595">
        <f t="shared" si="3"/>
        <v>6580.0587643462241</v>
      </c>
      <c r="BF5" s="595">
        <f t="shared" si="3"/>
        <v>7051.9688886240428</v>
      </c>
      <c r="BG5" s="595">
        <f t="shared" si="3"/>
        <v>7582.0869577400717</v>
      </c>
      <c r="BH5" s="595">
        <f t="shared" si="3"/>
        <v>8079.1630000000005</v>
      </c>
      <c r="BI5" s="595">
        <f t="shared" si="3"/>
        <v>8618.3022954000007</v>
      </c>
      <c r="BJ5" s="595">
        <f t="shared" si="3"/>
        <v>9155.4464638600002</v>
      </c>
      <c r="BK5" s="595">
        <f t="shared" si="3"/>
        <v>9867.029829797455</v>
      </c>
      <c r="BL5" s="595">
        <f t="shared" si="3"/>
        <v>10525.20336705</v>
      </c>
      <c r="BM5" s="595">
        <f t="shared" si="3"/>
        <v>11458.592503259999</v>
      </c>
      <c r="BN5" s="595">
        <f t="shared" si="3"/>
        <v>11876.615118280002</v>
      </c>
      <c r="BO5" s="595">
        <f t="shared" si="3"/>
        <v>12565.735437840003</v>
      </c>
      <c r="BP5" s="595">
        <f t="shared" si="3"/>
        <v>13430.14958021</v>
      </c>
      <c r="BQ5" s="595">
        <f t="shared" ref="BQ5:BZ5" si="4">SUM(BQ6:BQ8)</f>
        <v>13762.514588680802</v>
      </c>
      <c r="BR5" s="595">
        <f t="shared" si="4"/>
        <v>13798.261242919998</v>
      </c>
      <c r="BS5" s="595">
        <f t="shared" si="4"/>
        <v>13233.124968690001</v>
      </c>
      <c r="BT5" s="595">
        <f t="shared" si="4"/>
        <v>11513.612393931196</v>
      </c>
      <c r="BU5" s="595">
        <f t="shared" si="4"/>
        <v>9379.593293240021</v>
      </c>
      <c r="BV5" s="595">
        <f t="shared" si="4"/>
        <v>8126.2184717899945</v>
      </c>
      <c r="BW5" s="595">
        <f t="shared" si="4"/>
        <v>7233.1409551300003</v>
      </c>
      <c r="BX5" s="514">
        <f t="shared" si="4"/>
        <v>5812.845966250904</v>
      </c>
      <c r="BY5" s="514">
        <f t="shared" si="4"/>
        <v>5695.7220571133703</v>
      </c>
      <c r="BZ5" s="514">
        <f t="shared" si="4"/>
        <v>5974.7598692600013</v>
      </c>
      <c r="CA5" s="514">
        <f>SUM(CA6:CA8)</f>
        <v>6683.0588887692702</v>
      </c>
      <c r="CB5" s="514">
        <f t="shared" ref="CB5:CF5" si="5">SUM(CB6:CB8)</f>
        <v>7180.3713534344397</v>
      </c>
      <c r="CC5" s="514">
        <f t="shared" si="5"/>
        <v>7475.2856531889411</v>
      </c>
      <c r="CD5" s="514">
        <f t="shared" si="5"/>
        <v>7637.5964546739906</v>
      </c>
      <c r="CE5" s="514">
        <f t="shared" si="5"/>
        <v>7805.7755110505905</v>
      </c>
      <c r="CF5" s="515">
        <f t="shared" si="5"/>
        <v>7797.5193822640376</v>
      </c>
    </row>
    <row r="6" spans="1:84">
      <c r="B6" s="508" t="s">
        <v>726</v>
      </c>
      <c r="C6" s="508"/>
      <c r="D6" s="596">
        <v>0</v>
      </c>
      <c r="E6" s="596">
        <v>0</v>
      </c>
      <c r="F6" s="596">
        <v>0</v>
      </c>
      <c r="G6" s="596">
        <v>0</v>
      </c>
      <c r="H6" s="596">
        <v>0</v>
      </c>
      <c r="I6" s="596">
        <v>0</v>
      </c>
      <c r="J6" s="596">
        <v>0</v>
      </c>
      <c r="K6" s="596">
        <v>0</v>
      </c>
      <c r="L6" s="596">
        <v>0</v>
      </c>
      <c r="M6" s="596">
        <v>0</v>
      </c>
      <c r="N6" s="596">
        <v>0</v>
      </c>
      <c r="O6" s="596">
        <v>0</v>
      </c>
      <c r="P6" s="596">
        <v>0</v>
      </c>
      <c r="Q6" s="596">
        <v>0</v>
      </c>
      <c r="R6" s="596">
        <v>0</v>
      </c>
      <c r="S6" s="596">
        <v>0</v>
      </c>
      <c r="T6" s="596">
        <v>0</v>
      </c>
      <c r="U6" s="596">
        <v>0</v>
      </c>
      <c r="V6" s="596">
        <v>0</v>
      </c>
      <c r="W6" s="596">
        <v>0</v>
      </c>
      <c r="X6" s="596">
        <v>0</v>
      </c>
      <c r="Y6" s="596">
        <v>0</v>
      </c>
      <c r="Z6" s="596">
        <v>0</v>
      </c>
      <c r="AA6" s="596">
        <v>0</v>
      </c>
      <c r="AB6" s="596">
        <v>0</v>
      </c>
      <c r="AC6" s="596">
        <v>0</v>
      </c>
      <c r="AD6" s="596">
        <v>0</v>
      </c>
      <c r="AE6" s="596">
        <v>0</v>
      </c>
      <c r="AF6" s="596">
        <v>0</v>
      </c>
      <c r="AG6" s="596">
        <v>0</v>
      </c>
      <c r="AH6" s="596">
        <v>0</v>
      </c>
      <c r="AI6" s="596">
        <v>0</v>
      </c>
      <c r="AJ6" s="596">
        <v>0</v>
      </c>
      <c r="AK6" s="596">
        <v>0</v>
      </c>
      <c r="AL6" s="596">
        <v>0</v>
      </c>
      <c r="AM6" s="596">
        <v>0</v>
      </c>
      <c r="AN6" s="596">
        <v>0</v>
      </c>
      <c r="AO6" s="596">
        <v>0</v>
      </c>
      <c r="AP6" s="596">
        <v>0</v>
      </c>
      <c r="AQ6" s="596">
        <v>0</v>
      </c>
      <c r="AR6" s="596">
        <v>0</v>
      </c>
      <c r="AS6" s="596">
        <v>0</v>
      </c>
      <c r="AT6" s="596">
        <v>0</v>
      </c>
      <c r="AU6" s="596">
        <v>0</v>
      </c>
      <c r="AV6" s="596">
        <v>231.47411666314397</v>
      </c>
      <c r="AW6" s="596">
        <v>325.20902588180275</v>
      </c>
      <c r="AX6" s="596">
        <v>365.13545224968743</v>
      </c>
      <c r="AY6" s="596">
        <v>437.39160512525461</v>
      </c>
      <c r="AZ6" s="596">
        <v>443.26224191823394</v>
      </c>
      <c r="BA6" s="596">
        <v>488.61175918926864</v>
      </c>
      <c r="BB6" s="596">
        <v>528.58293270578872</v>
      </c>
      <c r="BC6" s="596">
        <v>566.36950568822147</v>
      </c>
      <c r="BD6" s="596">
        <v>607.03198548293733</v>
      </c>
      <c r="BE6" s="596">
        <v>673.62344552251193</v>
      </c>
      <c r="BF6" s="596">
        <v>762.23</v>
      </c>
      <c r="BG6" s="596">
        <v>793.54721823565706</v>
      </c>
      <c r="BH6" s="596">
        <v>842.13</v>
      </c>
      <c r="BI6" s="596">
        <v>923.7647969778385</v>
      </c>
      <c r="BJ6" s="596">
        <v>972.69087379439623</v>
      </c>
      <c r="BK6" s="596">
        <v>1039.8247158707195</v>
      </c>
      <c r="BL6" s="596">
        <v>1105.9393085337213</v>
      </c>
      <c r="BM6" s="596">
        <v>1192.1009182195146</v>
      </c>
      <c r="BN6" s="596">
        <v>1220.2044423261623</v>
      </c>
      <c r="BO6" s="596">
        <v>1314.7165739259212</v>
      </c>
      <c r="BP6" s="596">
        <v>1390.6353122046253</v>
      </c>
      <c r="BQ6" s="596">
        <v>1463.3914453663692</v>
      </c>
      <c r="BR6" s="596">
        <v>1717.304349681425</v>
      </c>
      <c r="BS6" s="596">
        <v>1834.7090892979174</v>
      </c>
      <c r="BT6" s="596">
        <v>1896.9720008984343</v>
      </c>
      <c r="BU6" s="596">
        <v>1965.0820231168198</v>
      </c>
      <c r="BV6" s="596">
        <v>2114.1233711450695</v>
      </c>
      <c r="BW6" s="596">
        <v>2299.1628969686603</v>
      </c>
      <c r="BX6" s="509">
        <v>2246.64792346575</v>
      </c>
      <c r="BY6" s="509">
        <v>2444.3328611855545</v>
      </c>
      <c r="BZ6" s="509">
        <v>2865.2421316079099</v>
      </c>
      <c r="CA6" s="509">
        <v>3533.0199952885191</v>
      </c>
      <c r="CB6" s="509">
        <v>4108.2520633154791</v>
      </c>
      <c r="CC6" s="509">
        <v>4589.5735127766084</v>
      </c>
      <c r="CD6" s="509">
        <v>4983.9733333204422</v>
      </c>
      <c r="CE6" s="509">
        <v>5366.6038482882632</v>
      </c>
      <c r="CF6" s="511">
        <v>5724.7103336978362</v>
      </c>
    </row>
    <row r="7" spans="1:84">
      <c r="B7" s="508" t="s">
        <v>458</v>
      </c>
      <c r="C7" s="508"/>
      <c r="D7" s="596">
        <v>0</v>
      </c>
      <c r="E7" s="596">
        <v>0</v>
      </c>
      <c r="F7" s="596">
        <v>0</v>
      </c>
      <c r="G7" s="596">
        <v>0</v>
      </c>
      <c r="H7" s="596">
        <v>0</v>
      </c>
      <c r="I7" s="596">
        <v>0</v>
      </c>
      <c r="J7" s="596">
        <v>0</v>
      </c>
      <c r="K7" s="596">
        <v>0</v>
      </c>
      <c r="L7" s="596">
        <v>0</v>
      </c>
      <c r="M7" s="596">
        <v>0</v>
      </c>
      <c r="N7" s="596">
        <v>0</v>
      </c>
      <c r="O7" s="596">
        <v>0</v>
      </c>
      <c r="P7" s="596">
        <v>0</v>
      </c>
      <c r="Q7" s="596">
        <v>0</v>
      </c>
      <c r="R7" s="596">
        <v>0</v>
      </c>
      <c r="S7" s="596">
        <v>0</v>
      </c>
      <c r="T7" s="596">
        <v>0</v>
      </c>
      <c r="U7" s="596">
        <v>0</v>
      </c>
      <c r="V7" s="596">
        <v>0</v>
      </c>
      <c r="W7" s="596">
        <v>0</v>
      </c>
      <c r="X7" s="596">
        <v>0</v>
      </c>
      <c r="Y7" s="596">
        <v>0</v>
      </c>
      <c r="Z7" s="596">
        <v>0</v>
      </c>
      <c r="AA7" s="596">
        <v>0</v>
      </c>
      <c r="AB7" s="596">
        <v>0</v>
      </c>
      <c r="AC7" s="596">
        <v>0</v>
      </c>
      <c r="AD7" s="596">
        <v>0</v>
      </c>
      <c r="AE7" s="596">
        <v>0</v>
      </c>
      <c r="AF7" s="596">
        <v>0</v>
      </c>
      <c r="AG7" s="596">
        <v>0</v>
      </c>
      <c r="AH7" s="596">
        <v>0</v>
      </c>
      <c r="AI7" s="596">
        <v>0</v>
      </c>
      <c r="AJ7" s="596">
        <v>0</v>
      </c>
      <c r="AK7" s="596">
        <v>0</v>
      </c>
      <c r="AL7" s="596">
        <v>0</v>
      </c>
      <c r="AM7" s="596">
        <v>0</v>
      </c>
      <c r="AN7" s="596">
        <v>0</v>
      </c>
      <c r="AO7" s="596">
        <v>0</v>
      </c>
      <c r="AP7" s="596">
        <v>0</v>
      </c>
      <c r="AQ7" s="596">
        <v>0</v>
      </c>
      <c r="AR7" s="596">
        <v>0</v>
      </c>
      <c r="AS7" s="596">
        <v>0</v>
      </c>
      <c r="AT7" s="596">
        <v>0</v>
      </c>
      <c r="AU7" s="596">
        <v>0</v>
      </c>
      <c r="AV7" s="596">
        <v>1236.2204590686167</v>
      </c>
      <c r="AW7" s="596">
        <v>1736.8250803346616</v>
      </c>
      <c r="AX7" s="596">
        <v>1938.6567415590337</v>
      </c>
      <c r="AY7" s="596">
        <v>2356.4150170875105</v>
      </c>
      <c r="AZ7" s="596">
        <v>2842.0259956222508</v>
      </c>
      <c r="BA7" s="596">
        <v>3091.4517961447359</v>
      </c>
      <c r="BB7" s="596">
        <v>3258.3114352948169</v>
      </c>
      <c r="BC7" s="596">
        <v>3408.5922572418208</v>
      </c>
      <c r="BD7" s="596">
        <v>3589.6378004004227</v>
      </c>
      <c r="BE7" s="596">
        <v>3861.7406212620726</v>
      </c>
      <c r="BF7" s="596">
        <v>4105.2438886240434</v>
      </c>
      <c r="BG7" s="596">
        <v>4388.6272675576192</v>
      </c>
      <c r="BH7" s="596">
        <v>4628.2520000000004</v>
      </c>
      <c r="BI7" s="596">
        <v>4869.6964021188787</v>
      </c>
      <c r="BJ7" s="596">
        <v>5122.9964421995737</v>
      </c>
      <c r="BK7" s="596">
        <v>5468.0760196496631</v>
      </c>
      <c r="BL7" s="596">
        <v>5799.6705914329377</v>
      </c>
      <c r="BM7" s="596">
        <v>6277.2924692415208</v>
      </c>
      <c r="BN7" s="596">
        <v>6456.118999717567</v>
      </c>
      <c r="BO7" s="596">
        <v>6899.7753096582774</v>
      </c>
      <c r="BP7" s="596">
        <v>7419.4275888724915</v>
      </c>
      <c r="BQ7" s="596">
        <v>7528.3277963936862</v>
      </c>
      <c r="BR7" s="596">
        <v>7070.966334335757</v>
      </c>
      <c r="BS7" s="596">
        <v>6632.0880013466494</v>
      </c>
      <c r="BT7" s="596">
        <v>5138.3005447814785</v>
      </c>
      <c r="BU7" s="596">
        <v>3571.9593185363819</v>
      </c>
      <c r="BV7" s="596">
        <v>2486.5805035497042</v>
      </c>
      <c r="BW7" s="596">
        <v>1622.3606203181096</v>
      </c>
      <c r="BX7" s="509">
        <v>873.41337663624756</v>
      </c>
      <c r="BY7" s="509">
        <v>803.9967379979422</v>
      </c>
      <c r="BZ7" s="509">
        <v>771.80190213554874</v>
      </c>
      <c r="CA7" s="509">
        <v>785.69197144159648</v>
      </c>
      <c r="CB7" s="509">
        <v>770.13899205897508</v>
      </c>
      <c r="CC7" s="509">
        <v>735.14169757146715</v>
      </c>
      <c r="CD7" s="509">
        <v>688.98302156483044</v>
      </c>
      <c r="CE7" s="509">
        <v>658.65915272281643</v>
      </c>
      <c r="CF7" s="511">
        <v>541.62921241615936</v>
      </c>
    </row>
    <row r="8" spans="1:84">
      <c r="B8" s="508" t="s">
        <v>457</v>
      </c>
      <c r="C8" s="508"/>
      <c r="D8" s="596">
        <v>0</v>
      </c>
      <c r="E8" s="596">
        <v>0</v>
      </c>
      <c r="F8" s="596">
        <v>0</v>
      </c>
      <c r="G8" s="596">
        <v>0</v>
      </c>
      <c r="H8" s="596">
        <v>0</v>
      </c>
      <c r="I8" s="596">
        <v>0</v>
      </c>
      <c r="J8" s="596">
        <v>0</v>
      </c>
      <c r="K8" s="596">
        <v>0</v>
      </c>
      <c r="L8" s="596">
        <v>0</v>
      </c>
      <c r="M8" s="596">
        <v>0</v>
      </c>
      <c r="N8" s="596">
        <v>0</v>
      </c>
      <c r="O8" s="596">
        <v>0</v>
      </c>
      <c r="P8" s="596">
        <v>0</v>
      </c>
      <c r="Q8" s="596">
        <v>0</v>
      </c>
      <c r="R8" s="596">
        <v>0</v>
      </c>
      <c r="S8" s="596">
        <v>0</v>
      </c>
      <c r="T8" s="596">
        <v>0</v>
      </c>
      <c r="U8" s="596">
        <v>0</v>
      </c>
      <c r="V8" s="596">
        <v>0</v>
      </c>
      <c r="W8" s="596">
        <v>0</v>
      </c>
      <c r="X8" s="596">
        <v>0</v>
      </c>
      <c r="Y8" s="596">
        <v>0</v>
      </c>
      <c r="Z8" s="596">
        <v>0</v>
      </c>
      <c r="AA8" s="596">
        <v>0</v>
      </c>
      <c r="AB8" s="596">
        <v>0</v>
      </c>
      <c r="AC8" s="596">
        <v>0</v>
      </c>
      <c r="AD8" s="596">
        <v>0</v>
      </c>
      <c r="AE8" s="596">
        <v>0</v>
      </c>
      <c r="AF8" s="596">
        <v>0</v>
      </c>
      <c r="AG8" s="596">
        <v>0</v>
      </c>
      <c r="AH8" s="596">
        <v>0</v>
      </c>
      <c r="AI8" s="596">
        <v>0</v>
      </c>
      <c r="AJ8" s="596">
        <v>0</v>
      </c>
      <c r="AK8" s="596">
        <v>0</v>
      </c>
      <c r="AL8" s="596">
        <v>0</v>
      </c>
      <c r="AM8" s="596">
        <v>0</v>
      </c>
      <c r="AN8" s="596">
        <v>0</v>
      </c>
      <c r="AO8" s="596">
        <v>0</v>
      </c>
      <c r="AP8" s="596">
        <v>0</v>
      </c>
      <c r="AQ8" s="596">
        <v>0</v>
      </c>
      <c r="AR8" s="596">
        <v>0</v>
      </c>
      <c r="AS8" s="596">
        <v>0</v>
      </c>
      <c r="AT8" s="596">
        <v>0</v>
      </c>
      <c r="AU8" s="596">
        <v>0</v>
      </c>
      <c r="AV8" s="596">
        <v>505.50842426823931</v>
      </c>
      <c r="AW8" s="596">
        <v>710.21289378353549</v>
      </c>
      <c r="AX8" s="596">
        <v>820.7658061912789</v>
      </c>
      <c r="AY8" s="596">
        <v>1007.9813777872349</v>
      </c>
      <c r="AZ8" s="596">
        <v>1212.5307624595152</v>
      </c>
      <c r="BA8" s="596">
        <v>1373.3434446659953</v>
      </c>
      <c r="BB8" s="596">
        <v>1529.2386319993936</v>
      </c>
      <c r="BC8" s="596">
        <v>1685.0312370699578</v>
      </c>
      <c r="BD8" s="596">
        <v>1846.9692141166404</v>
      </c>
      <c r="BE8" s="596">
        <v>2044.6946975616393</v>
      </c>
      <c r="BF8" s="596">
        <v>2184.4949999999999</v>
      </c>
      <c r="BG8" s="596">
        <v>2399.912471946795</v>
      </c>
      <c r="BH8" s="596">
        <v>2608.7809999999999</v>
      </c>
      <c r="BI8" s="596">
        <v>2824.8410963032829</v>
      </c>
      <c r="BJ8" s="596">
        <v>3059.7591478660306</v>
      </c>
      <c r="BK8" s="596">
        <v>3359.1290942770729</v>
      </c>
      <c r="BL8" s="596">
        <v>3619.5934670833412</v>
      </c>
      <c r="BM8" s="596">
        <v>3989.1991157989637</v>
      </c>
      <c r="BN8" s="596">
        <v>4200.2916762362729</v>
      </c>
      <c r="BO8" s="596">
        <v>4351.2435542558051</v>
      </c>
      <c r="BP8" s="596">
        <v>4620.0866791328817</v>
      </c>
      <c r="BQ8" s="596">
        <v>4770.7953469207459</v>
      </c>
      <c r="BR8" s="596">
        <v>5009.9905589028167</v>
      </c>
      <c r="BS8" s="596">
        <v>4766.3278780454339</v>
      </c>
      <c r="BT8" s="596">
        <v>4478.3398482512839</v>
      </c>
      <c r="BU8" s="596">
        <v>3842.5519515868186</v>
      </c>
      <c r="BV8" s="596">
        <v>3525.5145970952212</v>
      </c>
      <c r="BW8" s="596">
        <v>3311.6174378432311</v>
      </c>
      <c r="BX8" s="509">
        <v>2692.7846661489066</v>
      </c>
      <c r="BY8" s="509">
        <v>2447.3924579298737</v>
      </c>
      <c r="BZ8" s="509">
        <v>2337.7158355165429</v>
      </c>
      <c r="CA8" s="509">
        <v>2364.3469220391544</v>
      </c>
      <c r="CB8" s="509">
        <v>2301.9802980599852</v>
      </c>
      <c r="CC8" s="509">
        <v>2150.5704428408649</v>
      </c>
      <c r="CD8" s="509">
        <v>1964.6400997887176</v>
      </c>
      <c r="CE8" s="509">
        <v>1780.512510039511</v>
      </c>
      <c r="CF8" s="511">
        <v>1531.1798361500428</v>
      </c>
    </row>
    <row r="9" spans="1:84" ht="26.25" customHeight="1">
      <c r="A9" s="421"/>
      <c r="B9" s="339" t="s">
        <v>684</v>
      </c>
      <c r="C9" s="508"/>
      <c r="D9" s="596">
        <v>0</v>
      </c>
      <c r="E9" s="596">
        <v>0</v>
      </c>
      <c r="F9" s="596">
        <v>0</v>
      </c>
      <c r="G9" s="596">
        <v>0</v>
      </c>
      <c r="H9" s="596">
        <v>0</v>
      </c>
      <c r="I9" s="596">
        <v>0</v>
      </c>
      <c r="J9" s="596">
        <v>0</v>
      </c>
      <c r="K9" s="596">
        <v>0</v>
      </c>
      <c r="L9" s="596">
        <v>0</v>
      </c>
      <c r="M9" s="596">
        <v>0</v>
      </c>
      <c r="N9" s="596">
        <v>0</v>
      </c>
      <c r="O9" s="596">
        <v>0</v>
      </c>
      <c r="P9" s="596">
        <v>0</v>
      </c>
      <c r="Q9" s="596">
        <v>0</v>
      </c>
      <c r="R9" s="596">
        <v>0</v>
      </c>
      <c r="S9" s="596">
        <v>0</v>
      </c>
      <c r="T9" s="596">
        <v>0</v>
      </c>
      <c r="U9" s="596">
        <v>0</v>
      </c>
      <c r="V9" s="596">
        <v>0</v>
      </c>
      <c r="W9" s="596">
        <v>0</v>
      </c>
      <c r="X9" s="596">
        <v>0</v>
      </c>
      <c r="Y9" s="596">
        <v>0</v>
      </c>
      <c r="Z9" s="596">
        <v>0</v>
      </c>
      <c r="AA9" s="596">
        <v>0</v>
      </c>
      <c r="AB9" s="596">
        <v>0</v>
      </c>
      <c r="AC9" s="596">
        <v>0</v>
      </c>
      <c r="AD9" s="596">
        <v>0</v>
      </c>
      <c r="AE9" s="596">
        <v>0</v>
      </c>
      <c r="AF9" s="596">
        <v>0</v>
      </c>
      <c r="AG9" s="596">
        <v>0</v>
      </c>
      <c r="AH9" s="596">
        <v>0</v>
      </c>
      <c r="AI9" s="596">
        <v>0</v>
      </c>
      <c r="AJ9" s="596">
        <v>0</v>
      </c>
      <c r="AK9" s="596">
        <v>0</v>
      </c>
      <c r="AL9" s="596">
        <v>0</v>
      </c>
      <c r="AM9" s="596">
        <v>0</v>
      </c>
      <c r="AN9" s="596">
        <v>0</v>
      </c>
      <c r="AO9" s="596">
        <v>0</v>
      </c>
      <c r="AP9" s="596">
        <v>0</v>
      </c>
      <c r="AQ9" s="596">
        <v>0</v>
      </c>
      <c r="AR9" s="596">
        <v>0</v>
      </c>
      <c r="AS9" s="596">
        <v>0</v>
      </c>
      <c r="AT9" s="596">
        <v>0</v>
      </c>
      <c r="AU9" s="596">
        <v>0</v>
      </c>
      <c r="AV9" s="596">
        <v>0</v>
      </c>
      <c r="AW9" s="596">
        <v>0</v>
      </c>
      <c r="AX9" s="596">
        <v>0</v>
      </c>
      <c r="AY9" s="596">
        <v>0</v>
      </c>
      <c r="AZ9" s="596">
        <v>0</v>
      </c>
      <c r="BA9" s="596">
        <v>0</v>
      </c>
      <c r="BB9" s="596">
        <v>0</v>
      </c>
      <c r="BC9" s="596">
        <v>0</v>
      </c>
      <c r="BD9" s="596">
        <v>0</v>
      </c>
      <c r="BE9" s="596">
        <v>0</v>
      </c>
      <c r="BF9" s="596">
        <v>4.5495586157305965</v>
      </c>
      <c r="BG9" s="596">
        <v>4.9847979268202049</v>
      </c>
      <c r="BH9" s="596">
        <v>5.5439400751780212</v>
      </c>
      <c r="BI9" s="596">
        <v>6.0838355036021321</v>
      </c>
      <c r="BJ9" s="596">
        <v>6.572944344723278</v>
      </c>
      <c r="BK9" s="596">
        <v>6.9128181204954586</v>
      </c>
      <c r="BL9" s="596">
        <v>8.5842708329285937</v>
      </c>
      <c r="BM9" s="596">
        <v>9.5547738078094557</v>
      </c>
      <c r="BN9" s="596">
        <v>10.176180661957776</v>
      </c>
      <c r="BO9" s="596">
        <v>11.455375983389244</v>
      </c>
      <c r="BP9" s="596">
        <v>12.87654510302391</v>
      </c>
      <c r="BQ9" s="596">
        <v>13.248237186508543</v>
      </c>
      <c r="BR9" s="596">
        <v>13.394228899687395</v>
      </c>
      <c r="BS9" s="596">
        <v>13.354571107474611</v>
      </c>
      <c r="BT9" s="596">
        <v>13.054729680496056</v>
      </c>
      <c r="BU9" s="596">
        <v>12.216766211486489</v>
      </c>
      <c r="BV9" s="596">
        <v>11.588419223941589</v>
      </c>
      <c r="BW9" s="596">
        <v>11.243803101510094</v>
      </c>
      <c r="BX9" s="509">
        <v>8.9936417041622896</v>
      </c>
      <c r="BY9" s="509">
        <v>8.5553212758329362</v>
      </c>
      <c r="BZ9" s="509">
        <v>8.3986016819201499</v>
      </c>
      <c r="CA9" s="509">
        <v>8.6930372871105259</v>
      </c>
      <c r="CB9" s="509">
        <v>8.8352021727389012</v>
      </c>
      <c r="CC9" s="509">
        <v>8.8703418604218367</v>
      </c>
      <c r="CD9" s="509">
        <v>8.8563365879683662</v>
      </c>
      <c r="CE9" s="509">
        <v>8.8732715217881548</v>
      </c>
      <c r="CF9" s="511">
        <v>8.7115740438878948</v>
      </c>
    </row>
    <row r="10" spans="1:84" ht="25.5" customHeight="1">
      <c r="A10" s="421"/>
      <c r="B10" s="460" t="s">
        <v>309</v>
      </c>
      <c r="C10" s="508"/>
      <c r="D10" s="595">
        <f>SUM(D11:D12)</f>
        <v>0</v>
      </c>
      <c r="E10" s="595">
        <f t="shared" ref="E10:BP10" si="6">SUM(E11:E12)</f>
        <v>0</v>
      </c>
      <c r="F10" s="595">
        <f t="shared" si="6"/>
        <v>0</v>
      </c>
      <c r="G10" s="595">
        <f t="shared" si="6"/>
        <v>0</v>
      </c>
      <c r="H10" s="595">
        <f t="shared" si="6"/>
        <v>0</v>
      </c>
      <c r="I10" s="595">
        <f t="shared" si="6"/>
        <v>0</v>
      </c>
      <c r="J10" s="595">
        <f t="shared" si="6"/>
        <v>0</v>
      </c>
      <c r="K10" s="595">
        <f t="shared" si="6"/>
        <v>0</v>
      </c>
      <c r="L10" s="595">
        <f t="shared" si="6"/>
        <v>0</v>
      </c>
      <c r="M10" s="595">
        <f t="shared" si="6"/>
        <v>0</v>
      </c>
      <c r="N10" s="595">
        <f t="shared" si="6"/>
        <v>0</v>
      </c>
      <c r="O10" s="595">
        <f t="shared" si="6"/>
        <v>0</v>
      </c>
      <c r="P10" s="595">
        <f t="shared" si="6"/>
        <v>0</v>
      </c>
      <c r="Q10" s="595">
        <f t="shared" si="6"/>
        <v>0</v>
      </c>
      <c r="R10" s="595">
        <f t="shared" si="6"/>
        <v>0</v>
      </c>
      <c r="S10" s="595">
        <f t="shared" si="6"/>
        <v>0</v>
      </c>
      <c r="T10" s="595">
        <f t="shared" si="6"/>
        <v>0</v>
      </c>
      <c r="U10" s="595">
        <f t="shared" si="6"/>
        <v>0</v>
      </c>
      <c r="V10" s="595">
        <f t="shared" si="6"/>
        <v>0</v>
      </c>
      <c r="W10" s="595">
        <f t="shared" si="6"/>
        <v>0</v>
      </c>
      <c r="X10" s="595">
        <f t="shared" si="6"/>
        <v>0</v>
      </c>
      <c r="Y10" s="595">
        <f t="shared" si="6"/>
        <v>0</v>
      </c>
      <c r="Z10" s="595">
        <f t="shared" si="6"/>
        <v>0</v>
      </c>
      <c r="AA10" s="595">
        <f t="shared" si="6"/>
        <v>0</v>
      </c>
      <c r="AB10" s="595">
        <f t="shared" si="6"/>
        <v>0</v>
      </c>
      <c r="AC10" s="595">
        <f t="shared" si="6"/>
        <v>0</v>
      </c>
      <c r="AD10" s="595">
        <f t="shared" si="6"/>
        <v>0</v>
      </c>
      <c r="AE10" s="595">
        <f t="shared" si="6"/>
        <v>0</v>
      </c>
      <c r="AF10" s="595">
        <f t="shared" si="6"/>
        <v>0</v>
      </c>
      <c r="AG10" s="595">
        <f t="shared" si="6"/>
        <v>0</v>
      </c>
      <c r="AH10" s="595">
        <f t="shared" si="6"/>
        <v>0</v>
      </c>
      <c r="AI10" s="595">
        <f t="shared" si="6"/>
        <v>0</v>
      </c>
      <c r="AJ10" s="595">
        <f t="shared" si="6"/>
        <v>0</v>
      </c>
      <c r="AK10" s="595">
        <f t="shared" si="6"/>
        <v>0</v>
      </c>
      <c r="AL10" s="595">
        <f t="shared" si="6"/>
        <v>0</v>
      </c>
      <c r="AM10" s="595">
        <f t="shared" si="6"/>
        <v>0</v>
      </c>
      <c r="AN10" s="595">
        <f t="shared" si="6"/>
        <v>0</v>
      </c>
      <c r="AO10" s="595">
        <f t="shared" si="6"/>
        <v>0</v>
      </c>
      <c r="AP10" s="595">
        <f t="shared" si="6"/>
        <v>0</v>
      </c>
      <c r="AQ10" s="595">
        <f t="shared" si="6"/>
        <v>0</v>
      </c>
      <c r="AR10" s="595">
        <f t="shared" si="6"/>
        <v>0</v>
      </c>
      <c r="AS10" s="595">
        <f t="shared" si="6"/>
        <v>0</v>
      </c>
      <c r="AT10" s="595">
        <f t="shared" si="6"/>
        <v>0</v>
      </c>
      <c r="AU10" s="595">
        <f t="shared" si="6"/>
        <v>0</v>
      </c>
      <c r="AV10" s="595">
        <f t="shared" si="6"/>
        <v>0</v>
      </c>
      <c r="AW10" s="595">
        <f t="shared" si="6"/>
        <v>0</v>
      </c>
      <c r="AX10" s="595">
        <f t="shared" si="6"/>
        <v>0</v>
      </c>
      <c r="AY10" s="595">
        <f t="shared" si="6"/>
        <v>0</v>
      </c>
      <c r="AZ10" s="595">
        <f t="shared" si="6"/>
        <v>0</v>
      </c>
      <c r="BA10" s="595">
        <f t="shared" si="6"/>
        <v>0</v>
      </c>
      <c r="BB10" s="595">
        <f t="shared" si="6"/>
        <v>0</v>
      </c>
      <c r="BC10" s="595">
        <f t="shared" si="6"/>
        <v>0</v>
      </c>
      <c r="BD10" s="595">
        <f t="shared" si="6"/>
        <v>0</v>
      </c>
      <c r="BE10" s="595">
        <f t="shared" si="6"/>
        <v>0</v>
      </c>
      <c r="BF10" s="595">
        <f t="shared" si="6"/>
        <v>0</v>
      </c>
      <c r="BG10" s="595">
        <f t="shared" si="6"/>
        <v>0</v>
      </c>
      <c r="BH10" s="595">
        <f t="shared" si="6"/>
        <v>0</v>
      </c>
      <c r="BI10" s="595">
        <f t="shared" si="6"/>
        <v>0</v>
      </c>
      <c r="BJ10" s="595">
        <f t="shared" si="6"/>
        <v>0</v>
      </c>
      <c r="BK10" s="595">
        <f t="shared" si="6"/>
        <v>0</v>
      </c>
      <c r="BL10" s="595">
        <f t="shared" si="6"/>
        <v>0</v>
      </c>
      <c r="BM10" s="595">
        <f t="shared" si="6"/>
        <v>0</v>
      </c>
      <c r="BN10" s="595">
        <f t="shared" si="6"/>
        <v>0</v>
      </c>
      <c r="BO10" s="595">
        <f t="shared" si="6"/>
        <v>0</v>
      </c>
      <c r="BP10" s="595">
        <f t="shared" si="6"/>
        <v>0</v>
      </c>
      <c r="BQ10" s="595">
        <f t="shared" ref="BQ10:BZ10" si="7">SUM(BQ11:BQ12)</f>
        <v>160.53506744000006</v>
      </c>
      <c r="BR10" s="595">
        <f t="shared" si="7"/>
        <v>1564.5904814800003</v>
      </c>
      <c r="BS10" s="595">
        <f t="shared" si="7"/>
        <v>3004.5842815999995</v>
      </c>
      <c r="BT10" s="595">
        <f t="shared" si="7"/>
        <v>5160.3790036200016</v>
      </c>
      <c r="BU10" s="595">
        <f t="shared" si="7"/>
        <v>8637.4619246299953</v>
      </c>
      <c r="BV10" s="595">
        <f t="shared" si="7"/>
        <v>10625.410146370003</v>
      </c>
      <c r="BW10" s="595">
        <f t="shared" si="7"/>
        <v>12499.829984840004</v>
      </c>
      <c r="BX10" s="514">
        <f t="shared" si="7"/>
        <v>13688.584215360008</v>
      </c>
      <c r="BY10" s="514">
        <f t="shared" si="7"/>
        <v>15153.248603893604</v>
      </c>
      <c r="BZ10" s="514">
        <f t="shared" si="7"/>
        <v>17620.176466190009</v>
      </c>
      <c r="CA10" s="514">
        <f>SUM(CA11:CA12)</f>
        <v>21650.326120008325</v>
      </c>
      <c r="CB10" s="514">
        <f t="shared" ref="CB10:CF10" si="8">SUM(CB11:CB12)</f>
        <v>25672.677434457783</v>
      </c>
      <c r="CC10" s="514">
        <f t="shared" si="8"/>
        <v>28703.25027009644</v>
      </c>
      <c r="CD10" s="514">
        <f t="shared" si="8"/>
        <v>31099.846175545863</v>
      </c>
      <c r="CE10" s="514">
        <f t="shared" si="8"/>
        <v>33484.743756691663</v>
      </c>
      <c r="CF10" s="515">
        <f t="shared" si="8"/>
        <v>35726.842674558531</v>
      </c>
    </row>
    <row r="11" spans="1:84">
      <c r="A11" s="421"/>
      <c r="B11" s="339" t="s">
        <v>458</v>
      </c>
      <c r="C11" s="508"/>
      <c r="D11" s="596">
        <v>0</v>
      </c>
      <c r="E11" s="596">
        <v>0</v>
      </c>
      <c r="F11" s="596">
        <v>0</v>
      </c>
      <c r="G11" s="596">
        <v>0</v>
      </c>
      <c r="H11" s="596">
        <v>0</v>
      </c>
      <c r="I11" s="596">
        <v>0</v>
      </c>
      <c r="J11" s="596">
        <v>0</v>
      </c>
      <c r="K11" s="596">
        <v>0</v>
      </c>
      <c r="L11" s="596">
        <v>0</v>
      </c>
      <c r="M11" s="596">
        <v>0</v>
      </c>
      <c r="N11" s="596">
        <v>0</v>
      </c>
      <c r="O11" s="596">
        <v>0</v>
      </c>
      <c r="P11" s="596">
        <v>0</v>
      </c>
      <c r="Q11" s="596">
        <v>0</v>
      </c>
      <c r="R11" s="596">
        <v>0</v>
      </c>
      <c r="S11" s="596">
        <v>0</v>
      </c>
      <c r="T11" s="596">
        <v>0</v>
      </c>
      <c r="U11" s="596">
        <v>0</v>
      </c>
      <c r="V11" s="596">
        <v>0</v>
      </c>
      <c r="W11" s="596">
        <v>0</v>
      </c>
      <c r="X11" s="596">
        <v>0</v>
      </c>
      <c r="Y11" s="596">
        <v>0</v>
      </c>
      <c r="Z11" s="596">
        <v>0</v>
      </c>
      <c r="AA11" s="596">
        <v>0</v>
      </c>
      <c r="AB11" s="596">
        <v>0</v>
      </c>
      <c r="AC11" s="596">
        <v>0</v>
      </c>
      <c r="AD11" s="596">
        <v>0</v>
      </c>
      <c r="AE11" s="596">
        <v>0</v>
      </c>
      <c r="AF11" s="596">
        <v>0</v>
      </c>
      <c r="AG11" s="596">
        <v>0</v>
      </c>
      <c r="AH11" s="596">
        <v>0</v>
      </c>
      <c r="AI11" s="596">
        <v>0</v>
      </c>
      <c r="AJ11" s="596">
        <v>0</v>
      </c>
      <c r="AK11" s="596">
        <v>0</v>
      </c>
      <c r="AL11" s="596">
        <v>0</v>
      </c>
      <c r="AM11" s="596">
        <v>0</v>
      </c>
      <c r="AN11" s="596">
        <v>0</v>
      </c>
      <c r="AO11" s="596">
        <v>0</v>
      </c>
      <c r="AP11" s="596">
        <v>0</v>
      </c>
      <c r="AQ11" s="596">
        <v>0</v>
      </c>
      <c r="AR11" s="596">
        <v>0</v>
      </c>
      <c r="AS11" s="596">
        <v>0</v>
      </c>
      <c r="AT11" s="596">
        <v>0</v>
      </c>
      <c r="AU11" s="596">
        <v>0</v>
      </c>
      <c r="AV11" s="596">
        <v>0</v>
      </c>
      <c r="AW11" s="596">
        <v>0</v>
      </c>
      <c r="AX11" s="596">
        <v>0</v>
      </c>
      <c r="AY11" s="596">
        <v>0</v>
      </c>
      <c r="AZ11" s="596">
        <v>0</v>
      </c>
      <c r="BA11" s="596">
        <v>0</v>
      </c>
      <c r="BB11" s="596">
        <v>0</v>
      </c>
      <c r="BC11" s="596">
        <v>0</v>
      </c>
      <c r="BD11" s="596">
        <v>0</v>
      </c>
      <c r="BE11" s="596">
        <v>0</v>
      </c>
      <c r="BF11" s="596">
        <v>0</v>
      </c>
      <c r="BG11" s="596">
        <v>0</v>
      </c>
      <c r="BH11" s="596">
        <v>0</v>
      </c>
      <c r="BI11" s="596">
        <v>0</v>
      </c>
      <c r="BJ11" s="596">
        <v>0</v>
      </c>
      <c r="BK11" s="596">
        <v>0</v>
      </c>
      <c r="BL11" s="596">
        <v>0</v>
      </c>
      <c r="BM11" s="596">
        <v>0</v>
      </c>
      <c r="BN11" s="596">
        <v>0</v>
      </c>
      <c r="BO11" s="596">
        <v>0</v>
      </c>
      <c r="BP11" s="596">
        <v>0</v>
      </c>
      <c r="BQ11" s="596">
        <v>145.66823881438239</v>
      </c>
      <c r="BR11" s="596">
        <v>1436.2081898445697</v>
      </c>
      <c r="BS11" s="596">
        <v>2879.4073605188605</v>
      </c>
      <c r="BT11" s="596">
        <v>4731.643955192837</v>
      </c>
      <c r="BU11" s="596">
        <v>7727.2655064995752</v>
      </c>
      <c r="BV11" s="596">
        <v>9507.7874431559103</v>
      </c>
      <c r="BW11" s="596">
        <v>11185.048382536765</v>
      </c>
      <c r="BX11" s="509">
        <v>11795.212112845924</v>
      </c>
      <c r="BY11" s="509">
        <v>12905.861409805253</v>
      </c>
      <c r="BZ11" s="509">
        <v>14926.842790460238</v>
      </c>
      <c r="CA11" s="509">
        <v>17960.80347257734</v>
      </c>
      <c r="CB11" s="509">
        <v>20992.825414025181</v>
      </c>
      <c r="CC11" s="509">
        <v>23131.733204993827</v>
      </c>
      <c r="CD11" s="509">
        <v>24945.309316141469</v>
      </c>
      <c r="CE11" s="509">
        <v>26916.475397913375</v>
      </c>
      <c r="CF11" s="511">
        <v>28456.785448236522</v>
      </c>
    </row>
    <row r="12" spans="1:84">
      <c r="A12" s="421"/>
      <c r="B12" s="339" t="s">
        <v>457</v>
      </c>
      <c r="C12" s="508"/>
      <c r="D12" s="596">
        <v>0</v>
      </c>
      <c r="E12" s="596">
        <v>0</v>
      </c>
      <c r="F12" s="596">
        <v>0</v>
      </c>
      <c r="G12" s="596">
        <v>0</v>
      </c>
      <c r="H12" s="596">
        <v>0</v>
      </c>
      <c r="I12" s="596">
        <v>0</v>
      </c>
      <c r="J12" s="596">
        <v>0</v>
      </c>
      <c r="K12" s="596">
        <v>0</v>
      </c>
      <c r="L12" s="596">
        <v>0</v>
      </c>
      <c r="M12" s="596">
        <v>0</v>
      </c>
      <c r="N12" s="596">
        <v>0</v>
      </c>
      <c r="O12" s="596">
        <v>0</v>
      </c>
      <c r="P12" s="596">
        <v>0</v>
      </c>
      <c r="Q12" s="596">
        <v>0</v>
      </c>
      <c r="R12" s="596">
        <v>0</v>
      </c>
      <c r="S12" s="596">
        <v>0</v>
      </c>
      <c r="T12" s="596">
        <v>0</v>
      </c>
      <c r="U12" s="596">
        <v>0</v>
      </c>
      <c r="V12" s="596">
        <v>0</v>
      </c>
      <c r="W12" s="596">
        <v>0</v>
      </c>
      <c r="X12" s="596">
        <v>0</v>
      </c>
      <c r="Y12" s="596">
        <v>0</v>
      </c>
      <c r="Z12" s="596">
        <v>0</v>
      </c>
      <c r="AA12" s="596">
        <v>0</v>
      </c>
      <c r="AB12" s="596">
        <v>0</v>
      </c>
      <c r="AC12" s="596">
        <v>0</v>
      </c>
      <c r="AD12" s="596">
        <v>0</v>
      </c>
      <c r="AE12" s="596">
        <v>0</v>
      </c>
      <c r="AF12" s="596">
        <v>0</v>
      </c>
      <c r="AG12" s="596">
        <v>0</v>
      </c>
      <c r="AH12" s="596">
        <v>0</v>
      </c>
      <c r="AI12" s="596">
        <v>0</v>
      </c>
      <c r="AJ12" s="596">
        <v>0</v>
      </c>
      <c r="AK12" s="596">
        <v>0</v>
      </c>
      <c r="AL12" s="596">
        <v>0</v>
      </c>
      <c r="AM12" s="596">
        <v>0</v>
      </c>
      <c r="AN12" s="596">
        <v>0</v>
      </c>
      <c r="AO12" s="596">
        <v>0</v>
      </c>
      <c r="AP12" s="596">
        <v>0</v>
      </c>
      <c r="AQ12" s="596">
        <v>0</v>
      </c>
      <c r="AR12" s="596">
        <v>0</v>
      </c>
      <c r="AS12" s="596">
        <v>0</v>
      </c>
      <c r="AT12" s="596">
        <v>0</v>
      </c>
      <c r="AU12" s="596">
        <v>0</v>
      </c>
      <c r="AV12" s="596">
        <v>0</v>
      </c>
      <c r="AW12" s="596">
        <v>0</v>
      </c>
      <c r="AX12" s="596">
        <v>0</v>
      </c>
      <c r="AY12" s="596">
        <v>0</v>
      </c>
      <c r="AZ12" s="596">
        <v>0</v>
      </c>
      <c r="BA12" s="596">
        <v>0</v>
      </c>
      <c r="BB12" s="596">
        <v>0</v>
      </c>
      <c r="BC12" s="596">
        <v>0</v>
      </c>
      <c r="BD12" s="596">
        <v>0</v>
      </c>
      <c r="BE12" s="596">
        <v>0</v>
      </c>
      <c r="BF12" s="596">
        <v>0</v>
      </c>
      <c r="BG12" s="596">
        <v>0</v>
      </c>
      <c r="BH12" s="596">
        <v>0</v>
      </c>
      <c r="BI12" s="596">
        <v>0</v>
      </c>
      <c r="BJ12" s="596">
        <v>0</v>
      </c>
      <c r="BK12" s="596">
        <v>0</v>
      </c>
      <c r="BL12" s="596">
        <v>0</v>
      </c>
      <c r="BM12" s="596">
        <v>0</v>
      </c>
      <c r="BN12" s="596">
        <v>0</v>
      </c>
      <c r="BO12" s="596">
        <v>0</v>
      </c>
      <c r="BP12" s="596">
        <v>0</v>
      </c>
      <c r="BQ12" s="596">
        <v>14.866828625617664</v>
      </c>
      <c r="BR12" s="596">
        <v>128.38229163543059</v>
      </c>
      <c r="BS12" s="596">
        <v>125.17692108113887</v>
      </c>
      <c r="BT12" s="596">
        <v>428.73504842716466</v>
      </c>
      <c r="BU12" s="596">
        <v>910.19641813042097</v>
      </c>
      <c r="BV12" s="596">
        <v>1117.6227032140916</v>
      </c>
      <c r="BW12" s="596">
        <v>1314.781602303239</v>
      </c>
      <c r="BX12" s="509">
        <v>1893.372102514084</v>
      </c>
      <c r="BY12" s="509">
        <v>2247.3871940883514</v>
      </c>
      <c r="BZ12" s="509">
        <v>2693.3336757297711</v>
      </c>
      <c r="CA12" s="509">
        <v>3689.5226474309848</v>
      </c>
      <c r="CB12" s="509">
        <v>4679.8520204326014</v>
      </c>
      <c r="CC12" s="509">
        <v>5571.5170651026137</v>
      </c>
      <c r="CD12" s="509">
        <v>6154.5368594043948</v>
      </c>
      <c r="CE12" s="509">
        <v>6568.2683587782876</v>
      </c>
      <c r="CF12" s="511">
        <v>7270.0572263220129</v>
      </c>
    </row>
    <row r="13" spans="1:84" ht="27" customHeight="1">
      <c r="A13" s="564"/>
      <c r="B13" s="349" t="s">
        <v>684</v>
      </c>
      <c r="C13" s="508"/>
      <c r="D13" s="596"/>
      <c r="E13" s="596"/>
      <c r="F13" s="596"/>
      <c r="G13" s="596"/>
      <c r="H13" s="596"/>
      <c r="I13" s="596"/>
      <c r="J13" s="596"/>
      <c r="K13" s="596"/>
      <c r="L13" s="596"/>
      <c r="M13" s="596"/>
      <c r="N13" s="596"/>
      <c r="O13" s="596"/>
      <c r="P13" s="596"/>
      <c r="Q13" s="596"/>
      <c r="R13" s="596"/>
      <c r="S13" s="596"/>
      <c r="T13" s="596"/>
      <c r="U13" s="596"/>
      <c r="V13" s="596"/>
      <c r="W13" s="596"/>
      <c r="X13" s="596"/>
      <c r="Y13" s="596"/>
      <c r="Z13" s="596"/>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v>4.8285420399782446E-2</v>
      </c>
      <c r="BR13" s="596">
        <v>0.30362358177613769</v>
      </c>
      <c r="BS13" s="596">
        <v>0.78503982998327526</v>
      </c>
      <c r="BT13" s="596">
        <v>1.5261891811791428</v>
      </c>
      <c r="BU13" s="596">
        <v>2.698457286046819</v>
      </c>
      <c r="BV13" s="596">
        <v>4.2509305793652272</v>
      </c>
      <c r="BW13" s="596">
        <v>5.9108484123568434</v>
      </c>
      <c r="BX13" s="509">
        <v>7.2968893241944937</v>
      </c>
      <c r="BY13" s="509">
        <v>8.8301071118263188</v>
      </c>
      <c r="BZ13" s="509">
        <v>9.0838892601655044</v>
      </c>
      <c r="CA13" s="509">
        <v>11.247842948853169</v>
      </c>
      <c r="CB13" s="509">
        <v>13.321118154013023</v>
      </c>
      <c r="CC13" s="509">
        <v>15.25221553701148</v>
      </c>
      <c r="CD13" s="509">
        <v>17.019627814167034</v>
      </c>
      <c r="CE13" s="509">
        <v>18.872384651926506</v>
      </c>
      <c r="CF13" s="511">
        <v>20.950144729586857</v>
      </c>
    </row>
    <row r="14" spans="1:84" s="245" customFormat="1" ht="25.5" customHeight="1">
      <c r="A14" s="564"/>
      <c r="B14" s="460" t="s">
        <v>266</v>
      </c>
      <c r="C14" s="527"/>
      <c r="D14" s="595"/>
      <c r="E14" s="595"/>
      <c r="F14" s="595"/>
      <c r="G14" s="595"/>
      <c r="H14" s="595"/>
      <c r="I14" s="595"/>
      <c r="J14" s="595"/>
      <c r="K14" s="595"/>
      <c r="L14" s="595"/>
      <c r="M14" s="595"/>
      <c r="N14" s="595"/>
      <c r="O14" s="595"/>
      <c r="P14" s="595"/>
      <c r="Q14" s="595"/>
      <c r="R14" s="595"/>
      <c r="S14" s="595"/>
      <c r="T14" s="595"/>
      <c r="U14" s="595"/>
      <c r="V14" s="595"/>
      <c r="W14" s="595"/>
      <c r="X14" s="595"/>
      <c r="Y14" s="595"/>
      <c r="Z14" s="595"/>
      <c r="AA14" s="595"/>
      <c r="AB14" s="595"/>
      <c r="AC14" s="595"/>
      <c r="AD14" s="595"/>
      <c r="AE14" s="595"/>
      <c r="AF14" s="595"/>
      <c r="AG14" s="595"/>
      <c r="AH14" s="595"/>
      <c r="AI14" s="595"/>
      <c r="AJ14" s="595"/>
      <c r="AK14" s="595"/>
      <c r="AL14" s="595"/>
      <c r="AM14" s="595"/>
      <c r="AN14" s="595"/>
      <c r="AO14" s="595"/>
      <c r="AP14" s="595"/>
      <c r="AQ14" s="595"/>
      <c r="AR14" s="595"/>
      <c r="AS14" s="595"/>
      <c r="AT14" s="595"/>
      <c r="AU14" s="595"/>
      <c r="AV14" s="595"/>
      <c r="AW14" s="595"/>
      <c r="AX14" s="595"/>
      <c r="AY14" s="595"/>
      <c r="AZ14" s="595"/>
      <c r="BA14" s="595"/>
      <c r="BB14" s="595"/>
      <c r="BC14" s="595"/>
      <c r="BD14" s="595"/>
      <c r="BE14" s="595"/>
      <c r="BF14" s="595"/>
      <c r="BG14" s="595"/>
      <c r="BH14" s="595"/>
      <c r="BI14" s="595"/>
      <c r="BJ14" s="595"/>
      <c r="BK14" s="595"/>
      <c r="BL14" s="595"/>
      <c r="BM14" s="595"/>
      <c r="BN14" s="595"/>
      <c r="BO14" s="595"/>
      <c r="BP14" s="595"/>
      <c r="BQ14" s="595">
        <v>4.7691617500000003</v>
      </c>
      <c r="BR14" s="595">
        <v>6.040064700000003</v>
      </c>
      <c r="BS14" s="595">
        <v>6.9357352999999913</v>
      </c>
      <c r="BT14" s="595">
        <v>7.3484010500000174</v>
      </c>
      <c r="BU14" s="595">
        <v>8.2211221899999884</v>
      </c>
      <c r="BV14" s="595">
        <v>9.1482867099999936</v>
      </c>
      <c r="BW14" s="595">
        <v>10.039949220000004</v>
      </c>
      <c r="BX14" s="514">
        <v>10.679680190000003</v>
      </c>
      <c r="BY14" s="514">
        <v>12.88883869999999</v>
      </c>
      <c r="BZ14" s="514">
        <v>16.58689783000003</v>
      </c>
      <c r="CA14" s="514">
        <v>19.842678718337968</v>
      </c>
      <c r="CB14" s="514">
        <v>24.300963665894031</v>
      </c>
      <c r="CC14" s="514">
        <v>27.59036847724494</v>
      </c>
      <c r="CD14" s="514">
        <v>30.557178619205793</v>
      </c>
      <c r="CE14" s="514">
        <v>33.638046206287001</v>
      </c>
      <c r="CF14" s="515">
        <v>36.750429641449031</v>
      </c>
    </row>
    <row r="15" spans="1:84" s="245" customFormat="1" ht="26.25" customHeight="1">
      <c r="B15" s="452" t="s">
        <v>268</v>
      </c>
      <c r="C15" s="527"/>
      <c r="D15" s="595">
        <v>0</v>
      </c>
      <c r="E15" s="595">
        <v>0</v>
      </c>
      <c r="F15" s="595">
        <v>0</v>
      </c>
      <c r="G15" s="595">
        <v>0</v>
      </c>
      <c r="H15" s="595">
        <v>0</v>
      </c>
      <c r="I15" s="595">
        <v>0</v>
      </c>
      <c r="J15" s="595">
        <v>0</v>
      </c>
      <c r="K15" s="595">
        <v>0</v>
      </c>
      <c r="L15" s="595">
        <v>0</v>
      </c>
      <c r="M15" s="595">
        <v>0</v>
      </c>
      <c r="N15" s="595">
        <v>0</v>
      </c>
      <c r="O15" s="595">
        <v>0</v>
      </c>
      <c r="P15" s="595">
        <v>0</v>
      </c>
      <c r="Q15" s="595">
        <v>0</v>
      </c>
      <c r="R15" s="595">
        <v>0</v>
      </c>
      <c r="S15" s="595">
        <v>0</v>
      </c>
      <c r="T15" s="595">
        <v>0</v>
      </c>
      <c r="U15" s="595">
        <v>0</v>
      </c>
      <c r="V15" s="595">
        <v>0</v>
      </c>
      <c r="W15" s="595">
        <v>0</v>
      </c>
      <c r="X15" s="595">
        <v>0</v>
      </c>
      <c r="Y15" s="595">
        <v>0</v>
      </c>
      <c r="Z15" s="595">
        <v>0</v>
      </c>
      <c r="AA15" s="595">
        <v>6</v>
      </c>
      <c r="AB15" s="595">
        <v>23.2</v>
      </c>
      <c r="AC15" s="595">
        <f t="shared" ref="AC15:CF15" si="9">SUM(AC16:AC18)</f>
        <v>35.799999999999997</v>
      </c>
      <c r="AD15" s="595">
        <f t="shared" si="9"/>
        <v>62.4</v>
      </c>
      <c r="AE15" s="595">
        <f t="shared" si="9"/>
        <v>95.9</v>
      </c>
      <c r="AF15" s="595">
        <f t="shared" si="9"/>
        <v>127.30000000000001</v>
      </c>
      <c r="AG15" s="595">
        <f t="shared" si="9"/>
        <v>166.7</v>
      </c>
      <c r="AH15" s="595">
        <f t="shared" si="9"/>
        <v>168</v>
      </c>
      <c r="AI15" s="595">
        <f t="shared" si="9"/>
        <v>201</v>
      </c>
      <c r="AJ15" s="595">
        <f t="shared" si="9"/>
        <v>260</v>
      </c>
      <c r="AK15" s="595">
        <f t="shared" si="9"/>
        <v>330</v>
      </c>
      <c r="AL15" s="595">
        <f t="shared" si="9"/>
        <v>403</v>
      </c>
      <c r="AM15" s="595">
        <f t="shared" si="9"/>
        <v>495</v>
      </c>
      <c r="AN15" s="595">
        <f t="shared" si="9"/>
        <v>576</v>
      </c>
      <c r="AO15" s="595">
        <f t="shared" si="9"/>
        <v>686</v>
      </c>
      <c r="AP15" s="595">
        <f t="shared" si="9"/>
        <v>779</v>
      </c>
      <c r="AQ15" s="595">
        <f t="shared" si="9"/>
        <v>897.38499999999999</v>
      </c>
      <c r="AR15" s="595">
        <f t="shared" si="9"/>
        <v>1003.4670000000001</v>
      </c>
      <c r="AS15" s="595">
        <f t="shared" si="9"/>
        <v>1158.527</v>
      </c>
      <c r="AT15" s="595">
        <f t="shared" si="9"/>
        <v>1382.009</v>
      </c>
      <c r="AU15" s="595">
        <f t="shared" si="9"/>
        <v>1706.221</v>
      </c>
      <c r="AV15" s="595">
        <f t="shared" si="9"/>
        <v>1553.4739999999999</v>
      </c>
      <c r="AW15" s="595">
        <f t="shared" si="9"/>
        <v>1795.461</v>
      </c>
      <c r="AX15" s="595">
        <f t="shared" si="9"/>
        <v>1962.682</v>
      </c>
      <c r="AY15" s="595">
        <f t="shared" si="9"/>
        <v>2194.1619999999998</v>
      </c>
      <c r="AZ15" s="595">
        <f t="shared" si="9"/>
        <v>2392.893</v>
      </c>
      <c r="BA15" s="595">
        <f t="shared" si="9"/>
        <v>2521.25</v>
      </c>
      <c r="BB15" s="595">
        <f t="shared" si="9"/>
        <v>2679.9749999999999</v>
      </c>
      <c r="BC15" s="595">
        <f t="shared" si="9"/>
        <v>2822.8040000000001</v>
      </c>
      <c r="BD15" s="595">
        <f t="shared" si="9"/>
        <v>2955.1210000000001</v>
      </c>
      <c r="BE15" s="595">
        <f t="shared" si="9"/>
        <v>3124.4597597447382</v>
      </c>
      <c r="BF15" s="595">
        <f t="shared" si="9"/>
        <v>3250.6787885787207</v>
      </c>
      <c r="BG15" s="595">
        <f t="shared" si="9"/>
        <v>3457.0445494205601</v>
      </c>
      <c r="BH15" s="595">
        <f t="shared" si="9"/>
        <v>3673.5859999999998</v>
      </c>
      <c r="BI15" s="595">
        <f t="shared" si="9"/>
        <v>3924.14037813</v>
      </c>
      <c r="BJ15" s="595">
        <f t="shared" si="9"/>
        <v>4149.40578293</v>
      </c>
      <c r="BK15" s="595">
        <f t="shared" si="9"/>
        <v>4444.4350972342991</v>
      </c>
      <c r="BL15" s="595">
        <f t="shared" si="9"/>
        <v>4734.8039219600005</v>
      </c>
      <c r="BM15" s="595">
        <f t="shared" si="9"/>
        <v>5106.2537628999999</v>
      </c>
      <c r="BN15" s="595">
        <f t="shared" si="9"/>
        <v>5227.7472379531791</v>
      </c>
      <c r="BO15" s="595">
        <f t="shared" si="9"/>
        <v>5339.4256940699997</v>
      </c>
      <c r="BP15" s="595">
        <f t="shared" si="9"/>
        <v>5475.6249157700013</v>
      </c>
      <c r="BQ15" s="595">
        <f t="shared" si="9"/>
        <v>5360.0751764300812</v>
      </c>
      <c r="BR15" s="595">
        <f t="shared" si="9"/>
        <v>5421.7736767999995</v>
      </c>
      <c r="BS15" s="595">
        <f t="shared" si="9"/>
        <v>5489.5433917499959</v>
      </c>
      <c r="BT15" s="595">
        <f t="shared" si="9"/>
        <v>5482.7675999399999</v>
      </c>
      <c r="BU15" s="595">
        <f t="shared" si="9"/>
        <v>5529.3185711499982</v>
      </c>
      <c r="BV15" s="595">
        <f t="shared" si="9"/>
        <v>5675.5506973500005</v>
      </c>
      <c r="BW15" s="595">
        <f t="shared" si="9"/>
        <v>5908.4831024900022</v>
      </c>
      <c r="BX15" s="514">
        <f t="shared" si="9"/>
        <v>5337.6142274424847</v>
      </c>
      <c r="BY15" s="514">
        <f t="shared" si="9"/>
        <v>5307.254480399999</v>
      </c>
      <c r="BZ15" s="514">
        <f t="shared" si="9"/>
        <v>5668.0533127400004</v>
      </c>
      <c r="CA15" s="514">
        <f t="shared" si="9"/>
        <v>6659.6575757234941</v>
      </c>
      <c r="CB15" s="514">
        <f t="shared" si="9"/>
        <v>7535.2445946381431</v>
      </c>
      <c r="CC15" s="514">
        <f t="shared" si="9"/>
        <v>8007.9255758248592</v>
      </c>
      <c r="CD15" s="514">
        <f t="shared" si="9"/>
        <v>8218.8635878740824</v>
      </c>
      <c r="CE15" s="514">
        <f t="shared" si="9"/>
        <v>8432.044005097714</v>
      </c>
      <c r="CF15" s="515">
        <f t="shared" si="9"/>
        <v>8792.1923757675395</v>
      </c>
    </row>
    <row r="16" spans="1:84">
      <c r="A16" s="421"/>
      <c r="B16" s="339" t="s">
        <v>726</v>
      </c>
      <c r="C16" s="508"/>
      <c r="D16" s="596">
        <v>0</v>
      </c>
      <c r="E16" s="596">
        <v>0</v>
      </c>
      <c r="F16" s="596">
        <v>0</v>
      </c>
      <c r="G16" s="596">
        <v>0</v>
      </c>
      <c r="H16" s="596">
        <v>0</v>
      </c>
      <c r="I16" s="596">
        <v>0</v>
      </c>
      <c r="J16" s="596">
        <v>0</v>
      </c>
      <c r="K16" s="596">
        <v>0</v>
      </c>
      <c r="L16" s="596">
        <v>0</v>
      </c>
      <c r="M16" s="596">
        <v>0</v>
      </c>
      <c r="N16" s="596">
        <v>0</v>
      </c>
      <c r="O16" s="596">
        <v>0</v>
      </c>
      <c r="P16" s="596">
        <v>0</v>
      </c>
      <c r="Q16" s="596">
        <v>0</v>
      </c>
      <c r="R16" s="596">
        <v>0</v>
      </c>
      <c r="S16" s="596">
        <v>0</v>
      </c>
      <c r="T16" s="596">
        <v>0</v>
      </c>
      <c r="U16" s="596">
        <v>0</v>
      </c>
      <c r="V16" s="596">
        <v>0</v>
      </c>
      <c r="W16" s="596">
        <v>0</v>
      </c>
      <c r="X16" s="596">
        <v>0</v>
      </c>
      <c r="Y16" s="596">
        <v>0</v>
      </c>
      <c r="Z16" s="596">
        <v>0</v>
      </c>
      <c r="AA16" s="596">
        <v>0</v>
      </c>
      <c r="AB16" s="596">
        <v>0</v>
      </c>
      <c r="AC16" s="596">
        <v>7.6447916666666655</v>
      </c>
      <c r="AD16" s="596">
        <v>13.060404095620544</v>
      </c>
      <c r="AE16" s="596">
        <v>19.217480173446685</v>
      </c>
      <c r="AF16" s="596">
        <v>24.278010196304265</v>
      </c>
      <c r="AG16" s="596">
        <v>30.829420382504928</v>
      </c>
      <c r="AH16" s="596">
        <v>29.110512129380052</v>
      </c>
      <c r="AI16" s="596">
        <v>33.549592894152475</v>
      </c>
      <c r="AJ16" s="596">
        <v>40.369007052134776</v>
      </c>
      <c r="AK16" s="596">
        <v>46.752225119122535</v>
      </c>
      <c r="AL16" s="596">
        <v>54.320191795418218</v>
      </c>
      <c r="AM16" s="596">
        <v>59.875101756018147</v>
      </c>
      <c r="AN16" s="596">
        <v>65.101994394921959</v>
      </c>
      <c r="AO16" s="596">
        <v>74.2190013532487</v>
      </c>
      <c r="AP16" s="596">
        <v>80.449906377863556</v>
      </c>
      <c r="AQ16" s="596">
        <v>90.01536154090887</v>
      </c>
      <c r="AR16" s="596">
        <v>97.347068426548574</v>
      </c>
      <c r="AS16" s="596">
        <v>106.17280948270272</v>
      </c>
      <c r="AT16" s="596">
        <v>124.86515488177545</v>
      </c>
      <c r="AU16" s="596">
        <v>152.5137354583984</v>
      </c>
      <c r="AV16" s="596">
        <v>0</v>
      </c>
      <c r="AW16" s="596">
        <v>0</v>
      </c>
      <c r="AX16" s="596">
        <v>0</v>
      </c>
      <c r="AY16" s="596">
        <v>0</v>
      </c>
      <c r="AZ16" s="596">
        <v>0</v>
      </c>
      <c r="BA16" s="596">
        <v>0</v>
      </c>
      <c r="BB16" s="596">
        <v>0</v>
      </c>
      <c r="BC16" s="596">
        <v>0</v>
      </c>
      <c r="BD16" s="596">
        <v>0</v>
      </c>
      <c r="BE16" s="596">
        <v>0</v>
      </c>
      <c r="BF16" s="596">
        <v>0</v>
      </c>
      <c r="BG16" s="596">
        <v>0</v>
      </c>
      <c r="BH16" s="596">
        <v>0</v>
      </c>
      <c r="BI16" s="596">
        <v>0</v>
      </c>
      <c r="BJ16" s="596">
        <v>0</v>
      </c>
      <c r="BK16" s="596">
        <v>0</v>
      </c>
      <c r="BL16" s="596">
        <v>0</v>
      </c>
      <c r="BM16" s="596">
        <v>0</v>
      </c>
      <c r="BN16" s="596">
        <v>0</v>
      </c>
      <c r="BO16" s="596">
        <v>0</v>
      </c>
      <c r="BP16" s="596">
        <v>0</v>
      </c>
      <c r="BQ16" s="596">
        <v>0</v>
      </c>
      <c r="BR16" s="596">
        <v>0</v>
      </c>
      <c r="BS16" s="596">
        <v>0</v>
      </c>
      <c r="BT16" s="596">
        <v>0</v>
      </c>
      <c r="BU16" s="596">
        <v>0</v>
      </c>
      <c r="BV16" s="596">
        <v>0</v>
      </c>
      <c r="BW16" s="596">
        <v>0</v>
      </c>
      <c r="BX16" s="509">
        <v>0</v>
      </c>
      <c r="BY16" s="509">
        <v>0</v>
      </c>
      <c r="BZ16" s="509">
        <v>0</v>
      </c>
      <c r="CA16" s="509">
        <v>0</v>
      </c>
      <c r="CB16" s="509">
        <v>0</v>
      </c>
      <c r="CC16" s="509">
        <v>0</v>
      </c>
      <c r="CD16" s="509">
        <v>0</v>
      </c>
      <c r="CE16" s="509">
        <v>0</v>
      </c>
      <c r="CF16" s="511">
        <v>0</v>
      </c>
    </row>
    <row r="17" spans="1:84">
      <c r="A17" s="421"/>
      <c r="B17" s="339" t="s">
        <v>458</v>
      </c>
      <c r="C17" s="508"/>
      <c r="D17" s="596">
        <v>0</v>
      </c>
      <c r="E17" s="596">
        <v>0</v>
      </c>
      <c r="F17" s="596">
        <v>0</v>
      </c>
      <c r="G17" s="596">
        <v>0</v>
      </c>
      <c r="H17" s="596">
        <v>0</v>
      </c>
      <c r="I17" s="596">
        <v>0</v>
      </c>
      <c r="J17" s="596">
        <v>0</v>
      </c>
      <c r="K17" s="596">
        <v>0</v>
      </c>
      <c r="L17" s="596">
        <v>0</v>
      </c>
      <c r="M17" s="596">
        <v>0</v>
      </c>
      <c r="N17" s="596">
        <v>0</v>
      </c>
      <c r="O17" s="596">
        <v>0</v>
      </c>
      <c r="P17" s="596">
        <v>0</v>
      </c>
      <c r="Q17" s="596">
        <v>0</v>
      </c>
      <c r="R17" s="596">
        <v>0</v>
      </c>
      <c r="S17" s="596">
        <v>0</v>
      </c>
      <c r="T17" s="596">
        <v>0</v>
      </c>
      <c r="U17" s="596">
        <v>0</v>
      </c>
      <c r="V17" s="596">
        <v>0</v>
      </c>
      <c r="W17" s="596">
        <v>0</v>
      </c>
      <c r="X17" s="596">
        <v>0</v>
      </c>
      <c r="Y17" s="596">
        <v>0</v>
      </c>
      <c r="Z17" s="596">
        <v>0</v>
      </c>
      <c r="AA17" s="596">
        <v>0</v>
      </c>
      <c r="AB17" s="596">
        <v>0</v>
      </c>
      <c r="AC17" s="596">
        <v>9.9755208333333325</v>
      </c>
      <c r="AD17" s="596">
        <v>18.142219792696004</v>
      </c>
      <c r="AE17" s="596">
        <v>27.405666970959093</v>
      </c>
      <c r="AF17" s="596">
        <v>36.975452651547229</v>
      </c>
      <c r="AG17" s="596">
        <v>47.030814376786886</v>
      </c>
      <c r="AH17" s="596">
        <v>47.094339622641513</v>
      </c>
      <c r="AI17" s="596">
        <v>56.833456698741671</v>
      </c>
      <c r="AJ17" s="596">
        <v>70.134664795816093</v>
      </c>
      <c r="AK17" s="596">
        <v>89.996179088375442</v>
      </c>
      <c r="AL17" s="596">
        <v>107.5668620138519</v>
      </c>
      <c r="AM17" s="596">
        <v>131.12117688103268</v>
      </c>
      <c r="AN17" s="596">
        <v>148.84093337854017</v>
      </c>
      <c r="AO17" s="596">
        <v>171.82790159378595</v>
      </c>
      <c r="AP17" s="596">
        <v>194.35447124132716</v>
      </c>
      <c r="AQ17" s="596">
        <v>218.41677683791443</v>
      </c>
      <c r="AR17" s="596">
        <v>236.30305082986754</v>
      </c>
      <c r="AS17" s="596">
        <v>267.54749990048106</v>
      </c>
      <c r="AT17" s="596">
        <v>311.34100986175179</v>
      </c>
      <c r="AU17" s="596">
        <v>365.16189983173882</v>
      </c>
      <c r="AV17" s="596">
        <v>0</v>
      </c>
      <c r="AW17" s="596">
        <v>0</v>
      </c>
      <c r="AX17" s="596">
        <v>0</v>
      </c>
      <c r="AY17" s="596">
        <v>0</v>
      </c>
      <c r="AZ17" s="596">
        <v>0</v>
      </c>
      <c r="BA17" s="596">
        <v>0</v>
      </c>
      <c r="BB17" s="596">
        <v>0</v>
      </c>
      <c r="BC17" s="596">
        <v>0</v>
      </c>
      <c r="BD17" s="596">
        <v>0</v>
      </c>
      <c r="BE17" s="596">
        <v>0</v>
      </c>
      <c r="BF17" s="596">
        <v>0</v>
      </c>
      <c r="BG17" s="596">
        <v>0</v>
      </c>
      <c r="BH17" s="596">
        <v>0</v>
      </c>
      <c r="BI17" s="596">
        <v>0</v>
      </c>
      <c r="BJ17" s="596">
        <v>0</v>
      </c>
      <c r="BK17" s="596">
        <v>0</v>
      </c>
      <c r="BL17" s="596">
        <v>0</v>
      </c>
      <c r="BM17" s="596">
        <v>0</v>
      </c>
      <c r="BN17" s="596">
        <v>0</v>
      </c>
      <c r="BO17" s="596">
        <v>0</v>
      </c>
      <c r="BP17" s="596">
        <v>0</v>
      </c>
      <c r="BQ17" s="596">
        <v>0</v>
      </c>
      <c r="BR17" s="596">
        <v>0</v>
      </c>
      <c r="BS17" s="596">
        <v>0</v>
      </c>
      <c r="BT17" s="596">
        <v>0</v>
      </c>
      <c r="BU17" s="596">
        <v>0</v>
      </c>
      <c r="BV17" s="596">
        <v>0</v>
      </c>
      <c r="BW17" s="596">
        <v>0</v>
      </c>
      <c r="BX17" s="509">
        <v>0</v>
      </c>
      <c r="BY17" s="509">
        <v>0</v>
      </c>
      <c r="BZ17" s="509">
        <v>0</v>
      </c>
      <c r="CA17" s="509">
        <v>0</v>
      </c>
      <c r="CB17" s="509">
        <v>0</v>
      </c>
      <c r="CC17" s="509">
        <v>0</v>
      </c>
      <c r="CD17" s="509">
        <v>0</v>
      </c>
      <c r="CE17" s="509">
        <v>0</v>
      </c>
      <c r="CF17" s="511">
        <v>0</v>
      </c>
    </row>
    <row r="18" spans="1:84">
      <c r="A18" s="421"/>
      <c r="B18" s="339" t="s">
        <v>457</v>
      </c>
      <c r="C18" s="508"/>
      <c r="D18" s="596">
        <v>0</v>
      </c>
      <c r="E18" s="596">
        <v>0</v>
      </c>
      <c r="F18" s="596">
        <v>0</v>
      </c>
      <c r="G18" s="596">
        <v>0</v>
      </c>
      <c r="H18" s="596">
        <v>0</v>
      </c>
      <c r="I18" s="596">
        <v>0</v>
      </c>
      <c r="J18" s="596">
        <v>0</v>
      </c>
      <c r="K18" s="596">
        <v>0</v>
      </c>
      <c r="L18" s="596">
        <v>0</v>
      </c>
      <c r="M18" s="596">
        <v>0</v>
      </c>
      <c r="N18" s="596">
        <v>0</v>
      </c>
      <c r="O18" s="596">
        <v>0</v>
      </c>
      <c r="P18" s="596">
        <v>0</v>
      </c>
      <c r="Q18" s="596">
        <v>0</v>
      </c>
      <c r="R18" s="596">
        <v>0</v>
      </c>
      <c r="S18" s="596">
        <v>0</v>
      </c>
      <c r="T18" s="596">
        <v>0</v>
      </c>
      <c r="U18" s="596">
        <v>0</v>
      </c>
      <c r="V18" s="596">
        <v>0</v>
      </c>
      <c r="W18" s="596">
        <v>0</v>
      </c>
      <c r="X18" s="596">
        <v>0</v>
      </c>
      <c r="Y18" s="596">
        <v>0</v>
      </c>
      <c r="Z18" s="596">
        <v>0</v>
      </c>
      <c r="AA18" s="596">
        <v>0</v>
      </c>
      <c r="AB18" s="596">
        <v>0</v>
      </c>
      <c r="AC18" s="596">
        <v>18.1796875</v>
      </c>
      <c r="AD18" s="596">
        <v>31.19737611168345</v>
      </c>
      <c r="AE18" s="596">
        <v>49.276852855594228</v>
      </c>
      <c r="AF18" s="596">
        <v>66.046537152148517</v>
      </c>
      <c r="AG18" s="596">
        <v>88.839765240708175</v>
      </c>
      <c r="AH18" s="596">
        <v>91.795148247978432</v>
      </c>
      <c r="AI18" s="596">
        <v>110.61695040710585</v>
      </c>
      <c r="AJ18" s="596">
        <v>149.4963281520491</v>
      </c>
      <c r="AK18" s="596">
        <v>193.25159579250203</v>
      </c>
      <c r="AL18" s="596">
        <v>241.11294619072987</v>
      </c>
      <c r="AM18" s="596">
        <v>304.00372136294919</v>
      </c>
      <c r="AN18" s="596">
        <v>362.05707222653785</v>
      </c>
      <c r="AO18" s="596">
        <v>439.95309705296535</v>
      </c>
      <c r="AP18" s="596">
        <v>504.19562238080925</v>
      </c>
      <c r="AQ18" s="596">
        <v>588.95286162117668</v>
      </c>
      <c r="AR18" s="596">
        <v>669.81688074358397</v>
      </c>
      <c r="AS18" s="596">
        <v>784.80669061681635</v>
      </c>
      <c r="AT18" s="596">
        <v>945.80283525647269</v>
      </c>
      <c r="AU18" s="596">
        <v>1188.5453647098627</v>
      </c>
      <c r="AV18" s="596">
        <v>1553.4739999999999</v>
      </c>
      <c r="AW18" s="596">
        <v>1795.461</v>
      </c>
      <c r="AX18" s="596">
        <v>1962.682</v>
      </c>
      <c r="AY18" s="596">
        <v>2194.1619999999998</v>
      </c>
      <c r="AZ18" s="596">
        <v>2392.893</v>
      </c>
      <c r="BA18" s="596">
        <v>2521.25</v>
      </c>
      <c r="BB18" s="596">
        <v>2679.9749999999999</v>
      </c>
      <c r="BC18" s="596">
        <v>2822.8040000000001</v>
      </c>
      <c r="BD18" s="596">
        <v>2955.1210000000001</v>
      </c>
      <c r="BE18" s="596">
        <v>3124.4597597447382</v>
      </c>
      <c r="BF18" s="596">
        <v>3250.6787885787207</v>
      </c>
      <c r="BG18" s="596">
        <v>3457.0445494205601</v>
      </c>
      <c r="BH18" s="596">
        <v>3673.5859999999998</v>
      </c>
      <c r="BI18" s="596">
        <v>3924.14037813</v>
      </c>
      <c r="BJ18" s="596">
        <v>4149.40578293</v>
      </c>
      <c r="BK18" s="596">
        <v>4444.4350972342991</v>
      </c>
      <c r="BL18" s="596">
        <v>4734.8039219600005</v>
      </c>
      <c r="BM18" s="596">
        <v>5106.2537628999999</v>
      </c>
      <c r="BN18" s="596">
        <v>5227.7472379531791</v>
      </c>
      <c r="BO18" s="596">
        <v>5339.4256940699997</v>
      </c>
      <c r="BP18" s="596">
        <v>5475.6249157700013</v>
      </c>
      <c r="BQ18" s="596">
        <v>5360.0751764300812</v>
      </c>
      <c r="BR18" s="596">
        <v>5421.7736767999995</v>
      </c>
      <c r="BS18" s="596">
        <v>5489.5433917499959</v>
      </c>
      <c r="BT18" s="596">
        <v>5482.7675999399999</v>
      </c>
      <c r="BU18" s="596">
        <v>5529.3185711499982</v>
      </c>
      <c r="BV18" s="596">
        <v>5675.5506973500005</v>
      </c>
      <c r="BW18" s="596">
        <v>5908.4831024900022</v>
      </c>
      <c r="BX18" s="509">
        <v>5337.6142274424847</v>
      </c>
      <c r="BY18" s="509">
        <v>5307.254480399999</v>
      </c>
      <c r="BZ18" s="509">
        <v>5668.0533127400004</v>
      </c>
      <c r="CA18" s="509">
        <v>6659.6575757234941</v>
      </c>
      <c r="CB18" s="509">
        <v>7535.2445946381431</v>
      </c>
      <c r="CC18" s="509">
        <v>8007.9255758248592</v>
      </c>
      <c r="CD18" s="509">
        <v>8218.8635878740824</v>
      </c>
      <c r="CE18" s="509">
        <v>8432.044005097714</v>
      </c>
      <c r="CF18" s="511">
        <v>8792.1923757675395</v>
      </c>
    </row>
    <row r="19" spans="1:84" ht="25.5" customHeight="1">
      <c r="A19" s="421"/>
      <c r="B19" s="349" t="s">
        <v>684</v>
      </c>
      <c r="C19" s="508"/>
      <c r="D19" s="596"/>
      <c r="E19" s="596"/>
      <c r="F19" s="596"/>
      <c r="G19" s="596"/>
      <c r="H19" s="596"/>
      <c r="I19" s="596"/>
      <c r="J19" s="596"/>
      <c r="K19" s="596"/>
      <c r="L19" s="596"/>
      <c r="M19" s="596"/>
      <c r="N19" s="596"/>
      <c r="O19" s="596"/>
      <c r="P19" s="596"/>
      <c r="Q19" s="596"/>
      <c r="R19" s="596"/>
      <c r="S19" s="596"/>
      <c r="T19" s="596"/>
      <c r="U19" s="596"/>
      <c r="V19" s="596"/>
      <c r="W19" s="596"/>
      <c r="X19" s="596"/>
      <c r="Y19" s="596"/>
      <c r="Z19" s="596"/>
      <c r="AA19" s="596">
        <v>0</v>
      </c>
      <c r="AB19" s="596">
        <v>0</v>
      </c>
      <c r="AC19" s="596">
        <v>0</v>
      </c>
      <c r="AD19" s="596">
        <v>0</v>
      </c>
      <c r="AE19" s="596">
        <v>0</v>
      </c>
      <c r="AF19" s="596">
        <v>0</v>
      </c>
      <c r="AG19" s="596">
        <v>0</v>
      </c>
      <c r="AH19" s="596">
        <v>0</v>
      </c>
      <c r="AI19" s="596">
        <v>0</v>
      </c>
      <c r="AJ19" s="596">
        <v>0</v>
      </c>
      <c r="AK19" s="596">
        <v>0</v>
      </c>
      <c r="AL19" s="596">
        <v>0</v>
      </c>
      <c r="AM19" s="596">
        <v>0</v>
      </c>
      <c r="AN19" s="596">
        <v>0</v>
      </c>
      <c r="AO19" s="596">
        <v>0</v>
      </c>
      <c r="AP19" s="596">
        <v>0</v>
      </c>
      <c r="AQ19" s="596">
        <v>0</v>
      </c>
      <c r="AR19" s="596">
        <v>0</v>
      </c>
      <c r="AS19" s="596">
        <v>0</v>
      </c>
      <c r="AT19" s="596">
        <v>0</v>
      </c>
      <c r="AU19" s="596">
        <v>0</v>
      </c>
      <c r="AV19" s="596">
        <v>0</v>
      </c>
      <c r="AW19" s="596">
        <v>0</v>
      </c>
      <c r="AX19" s="596">
        <v>0</v>
      </c>
      <c r="AY19" s="596">
        <v>0</v>
      </c>
      <c r="AZ19" s="596">
        <v>0</v>
      </c>
      <c r="BA19" s="596">
        <v>0</v>
      </c>
      <c r="BB19" s="596">
        <v>0</v>
      </c>
      <c r="BC19" s="596">
        <v>0</v>
      </c>
      <c r="BD19" s="596">
        <v>0</v>
      </c>
      <c r="BE19" s="596">
        <v>0</v>
      </c>
      <c r="BF19" s="596">
        <v>0.98050926263664173</v>
      </c>
      <c r="BG19" s="596">
        <v>1.1474342087825007</v>
      </c>
      <c r="BH19" s="596">
        <v>1.2809975466972452</v>
      </c>
      <c r="BI19" s="596">
        <v>1.3551307785987141</v>
      </c>
      <c r="BJ19" s="596">
        <v>1.221531470376489</v>
      </c>
      <c r="BK19" s="596">
        <v>1.4007757285709026</v>
      </c>
      <c r="BL19" s="596">
        <v>1.8244595136349979</v>
      </c>
      <c r="BM19" s="596">
        <v>2.6194879647483651</v>
      </c>
      <c r="BN19" s="596">
        <v>2.9938302080290007</v>
      </c>
      <c r="BO19" s="596">
        <v>3.60291287894885</v>
      </c>
      <c r="BP19" s="596">
        <v>4.6984212498278017</v>
      </c>
      <c r="BQ19" s="596">
        <v>5.9388008020396468</v>
      </c>
      <c r="BR19" s="596">
        <v>7.1040986012377694</v>
      </c>
      <c r="BS19" s="596">
        <v>8.6052891119556101</v>
      </c>
      <c r="BT19" s="596">
        <v>9.7416304714027984</v>
      </c>
      <c r="BU19" s="596">
        <v>10.656895383790856</v>
      </c>
      <c r="BV19" s="596">
        <v>12.174471764948578</v>
      </c>
      <c r="BW19" s="596">
        <v>13.679666973198302</v>
      </c>
      <c r="BX19" s="509">
        <v>15.148717108950994</v>
      </c>
      <c r="BY19" s="509">
        <v>17.118672748097286</v>
      </c>
      <c r="BZ19" s="509">
        <v>19.385844151240285</v>
      </c>
      <c r="CA19" s="509">
        <v>22.777323490133597</v>
      </c>
      <c r="CB19" s="509">
        <v>25.772001301539547</v>
      </c>
      <c r="CC19" s="509">
        <v>27.38866214238675</v>
      </c>
      <c r="CD19" s="509">
        <v>28.110111148162229</v>
      </c>
      <c r="CE19" s="509">
        <v>28.839229615538802</v>
      </c>
      <c r="CF19" s="511">
        <v>30.071007053029643</v>
      </c>
    </row>
    <row r="20" spans="1:84" s="245" customFormat="1" ht="26.25" customHeight="1">
      <c r="B20" s="460" t="s">
        <v>302</v>
      </c>
      <c r="C20" s="527"/>
      <c r="D20" s="595">
        <v>0</v>
      </c>
      <c r="E20" s="595">
        <v>0</v>
      </c>
      <c r="F20" s="595">
        <v>0</v>
      </c>
      <c r="G20" s="595">
        <v>0</v>
      </c>
      <c r="H20" s="595">
        <v>0</v>
      </c>
      <c r="I20" s="595">
        <v>0</v>
      </c>
      <c r="J20" s="595">
        <v>0</v>
      </c>
      <c r="K20" s="595">
        <v>0</v>
      </c>
      <c r="L20" s="595">
        <v>0</v>
      </c>
      <c r="M20" s="595">
        <v>0</v>
      </c>
      <c r="N20" s="595">
        <v>0</v>
      </c>
      <c r="O20" s="595">
        <v>0</v>
      </c>
      <c r="P20" s="595">
        <v>0</v>
      </c>
      <c r="Q20" s="595">
        <v>0</v>
      </c>
      <c r="R20" s="595">
        <v>0</v>
      </c>
      <c r="S20" s="595">
        <v>0</v>
      </c>
      <c r="T20" s="595">
        <v>0</v>
      </c>
      <c r="U20" s="595">
        <v>0</v>
      </c>
      <c r="V20" s="595">
        <v>0</v>
      </c>
      <c r="W20" s="595">
        <v>0</v>
      </c>
      <c r="X20" s="595">
        <v>0</v>
      </c>
      <c r="Y20" s="595">
        <v>0</v>
      </c>
      <c r="Z20" s="595">
        <v>0</v>
      </c>
      <c r="AA20" s="595">
        <v>0</v>
      </c>
      <c r="AB20" s="595">
        <v>0</v>
      </c>
      <c r="AC20" s="595">
        <v>0</v>
      </c>
      <c r="AD20" s="595">
        <v>0</v>
      </c>
      <c r="AE20" s="595">
        <v>0.2</v>
      </c>
      <c r="AF20" s="595">
        <f t="shared" ref="AF20:CF20" si="10">SUM(AF21:AF23)</f>
        <v>8.1999999999999993</v>
      </c>
      <c r="AG20" s="595">
        <f t="shared" si="10"/>
        <v>19.8</v>
      </c>
      <c r="AH20" s="595">
        <f t="shared" si="10"/>
        <v>47</v>
      </c>
      <c r="AI20" s="595">
        <f t="shared" si="10"/>
        <v>79</v>
      </c>
      <c r="AJ20" s="595">
        <f t="shared" si="10"/>
        <v>125.00000000000001</v>
      </c>
      <c r="AK20" s="595">
        <f t="shared" si="10"/>
        <v>173</v>
      </c>
      <c r="AL20" s="595">
        <f t="shared" si="10"/>
        <v>236</v>
      </c>
      <c r="AM20" s="595">
        <f t="shared" si="10"/>
        <v>304</v>
      </c>
      <c r="AN20" s="595">
        <f t="shared" si="10"/>
        <v>356</v>
      </c>
      <c r="AO20" s="595">
        <f t="shared" si="10"/>
        <v>422</v>
      </c>
      <c r="AP20" s="595">
        <f t="shared" si="10"/>
        <v>514</v>
      </c>
      <c r="AQ20" s="595">
        <f t="shared" si="10"/>
        <v>596.22199999999998</v>
      </c>
      <c r="AR20" s="595">
        <f t="shared" si="10"/>
        <v>675.34</v>
      </c>
      <c r="AS20" s="595">
        <f t="shared" si="10"/>
        <v>769.49900000000002</v>
      </c>
      <c r="AT20" s="595">
        <f t="shared" si="10"/>
        <v>883.25800000000027</v>
      </c>
      <c r="AU20" s="595">
        <f t="shared" si="10"/>
        <v>1061.8779999999999</v>
      </c>
      <c r="AV20" s="595">
        <f t="shared" si="10"/>
        <v>68.302000000000007</v>
      </c>
      <c r="AW20" s="595">
        <f t="shared" si="10"/>
        <v>0</v>
      </c>
      <c r="AX20" s="595">
        <f t="shared" si="10"/>
        <v>0</v>
      </c>
      <c r="AY20" s="595">
        <f t="shared" si="10"/>
        <v>0</v>
      </c>
      <c r="AZ20" s="595">
        <f t="shared" si="10"/>
        <v>0</v>
      </c>
      <c r="BA20" s="595">
        <f t="shared" si="10"/>
        <v>0</v>
      </c>
      <c r="BB20" s="595">
        <f t="shared" si="10"/>
        <v>0</v>
      </c>
      <c r="BC20" s="595">
        <f t="shared" si="10"/>
        <v>0</v>
      </c>
      <c r="BD20" s="595">
        <f t="shared" si="10"/>
        <v>0</v>
      </c>
      <c r="BE20" s="595">
        <f t="shared" si="10"/>
        <v>0</v>
      </c>
      <c r="BF20" s="595">
        <f t="shared" si="10"/>
        <v>0</v>
      </c>
      <c r="BG20" s="595">
        <f t="shared" si="10"/>
        <v>0</v>
      </c>
      <c r="BH20" s="595">
        <f t="shared" si="10"/>
        <v>0</v>
      </c>
      <c r="BI20" s="595">
        <f t="shared" si="10"/>
        <v>0</v>
      </c>
      <c r="BJ20" s="595">
        <f t="shared" si="10"/>
        <v>0</v>
      </c>
      <c r="BK20" s="595">
        <f t="shared" si="10"/>
        <v>0</v>
      </c>
      <c r="BL20" s="595">
        <f t="shared" si="10"/>
        <v>0</v>
      </c>
      <c r="BM20" s="595">
        <f t="shared" si="10"/>
        <v>0</v>
      </c>
      <c r="BN20" s="595">
        <f t="shared" si="10"/>
        <v>0</v>
      </c>
      <c r="BO20" s="595">
        <f t="shared" si="10"/>
        <v>0</v>
      </c>
      <c r="BP20" s="595">
        <f t="shared" si="10"/>
        <v>0</v>
      </c>
      <c r="BQ20" s="595">
        <f t="shared" si="10"/>
        <v>0</v>
      </c>
      <c r="BR20" s="595">
        <f t="shared" si="10"/>
        <v>0</v>
      </c>
      <c r="BS20" s="595">
        <f t="shared" si="10"/>
        <v>0</v>
      </c>
      <c r="BT20" s="595">
        <f t="shared" si="10"/>
        <v>0</v>
      </c>
      <c r="BU20" s="595">
        <f t="shared" si="10"/>
        <v>0</v>
      </c>
      <c r="BV20" s="595">
        <f t="shared" si="10"/>
        <v>0</v>
      </c>
      <c r="BW20" s="595">
        <f t="shared" si="10"/>
        <v>0</v>
      </c>
      <c r="BX20" s="514">
        <f t="shared" si="10"/>
        <v>0</v>
      </c>
      <c r="BY20" s="514">
        <f t="shared" si="10"/>
        <v>0</v>
      </c>
      <c r="BZ20" s="514">
        <f t="shared" si="10"/>
        <v>0</v>
      </c>
      <c r="CA20" s="514">
        <f t="shared" si="10"/>
        <v>0</v>
      </c>
      <c r="CB20" s="514">
        <f t="shared" si="10"/>
        <v>0</v>
      </c>
      <c r="CC20" s="514">
        <f t="shared" si="10"/>
        <v>0</v>
      </c>
      <c r="CD20" s="514">
        <f t="shared" si="10"/>
        <v>0</v>
      </c>
      <c r="CE20" s="514">
        <f t="shared" si="10"/>
        <v>0</v>
      </c>
      <c r="CF20" s="515">
        <f t="shared" si="10"/>
        <v>0</v>
      </c>
    </row>
    <row r="21" spans="1:84">
      <c r="A21" s="421"/>
      <c r="B21" s="339" t="s">
        <v>726</v>
      </c>
      <c r="C21" s="508"/>
      <c r="D21" s="596">
        <v>0</v>
      </c>
      <c r="E21" s="596">
        <v>0</v>
      </c>
      <c r="F21" s="596">
        <v>0</v>
      </c>
      <c r="G21" s="596">
        <v>0</v>
      </c>
      <c r="H21" s="596">
        <v>0</v>
      </c>
      <c r="I21" s="596">
        <v>0</v>
      </c>
      <c r="J21" s="596">
        <v>0</v>
      </c>
      <c r="K21" s="596">
        <v>0</v>
      </c>
      <c r="L21" s="596">
        <v>0</v>
      </c>
      <c r="M21" s="596">
        <v>0</v>
      </c>
      <c r="N21" s="596">
        <v>0</v>
      </c>
      <c r="O21" s="596">
        <v>0</v>
      </c>
      <c r="P21" s="596">
        <v>0</v>
      </c>
      <c r="Q21" s="596">
        <v>0</v>
      </c>
      <c r="R21" s="596">
        <v>0</v>
      </c>
      <c r="S21" s="596">
        <v>0</v>
      </c>
      <c r="T21" s="596">
        <v>0</v>
      </c>
      <c r="U21" s="596">
        <v>0</v>
      </c>
      <c r="V21" s="596">
        <v>0</v>
      </c>
      <c r="W21" s="596">
        <v>0</v>
      </c>
      <c r="X21" s="596">
        <v>0</v>
      </c>
      <c r="Y21" s="596">
        <v>0</v>
      </c>
      <c r="Z21" s="596">
        <v>0</v>
      </c>
      <c r="AA21" s="596">
        <v>0</v>
      </c>
      <c r="AB21" s="596">
        <v>0</v>
      </c>
      <c r="AC21" s="596">
        <v>0</v>
      </c>
      <c r="AD21" s="596">
        <v>0</v>
      </c>
      <c r="AE21" s="596">
        <v>0</v>
      </c>
      <c r="AF21" s="596">
        <v>0.81776216467309248</v>
      </c>
      <c r="AG21" s="596">
        <v>4.0289296143389386</v>
      </c>
      <c r="AH21" s="596">
        <v>9.1014969282685811</v>
      </c>
      <c r="AI21" s="596">
        <v>11.640236243555856</v>
      </c>
      <c r="AJ21" s="596">
        <v>13.630234353478913</v>
      </c>
      <c r="AK21" s="596">
        <v>15.590189419879557</v>
      </c>
      <c r="AL21" s="596">
        <v>17.539349755901764</v>
      </c>
      <c r="AM21" s="596">
        <v>18.772171160752329</v>
      </c>
      <c r="AN21" s="596">
        <v>18.932891833284359</v>
      </c>
      <c r="AO21" s="596">
        <v>19.456935976129234</v>
      </c>
      <c r="AP21" s="596">
        <v>20.544119957107366</v>
      </c>
      <c r="AQ21" s="596">
        <v>21.373524682261195</v>
      </c>
      <c r="AR21" s="596">
        <v>22.393906028598739</v>
      </c>
      <c r="AS21" s="596">
        <v>23.906947632296195</v>
      </c>
      <c r="AT21" s="596">
        <v>26.429268414933048</v>
      </c>
      <c r="AU21" s="596">
        <v>30.590785383135724</v>
      </c>
      <c r="AV21" s="596">
        <v>1.9676571350371104</v>
      </c>
      <c r="AW21" s="596">
        <v>0</v>
      </c>
      <c r="AX21" s="596">
        <v>0</v>
      </c>
      <c r="AY21" s="596">
        <v>0</v>
      </c>
      <c r="AZ21" s="596">
        <v>0</v>
      </c>
      <c r="BA21" s="596">
        <v>0</v>
      </c>
      <c r="BB21" s="596">
        <v>0</v>
      </c>
      <c r="BC21" s="596">
        <v>0</v>
      </c>
      <c r="BD21" s="596">
        <v>0</v>
      </c>
      <c r="BE21" s="596">
        <v>0</v>
      </c>
      <c r="BF21" s="596">
        <v>0</v>
      </c>
      <c r="BG21" s="596">
        <v>0</v>
      </c>
      <c r="BH21" s="596">
        <v>0</v>
      </c>
      <c r="BI21" s="596">
        <v>0</v>
      </c>
      <c r="BJ21" s="596">
        <v>0</v>
      </c>
      <c r="BK21" s="596">
        <v>0</v>
      </c>
      <c r="BL21" s="596">
        <v>0</v>
      </c>
      <c r="BM21" s="596">
        <v>0</v>
      </c>
      <c r="BN21" s="596">
        <v>0</v>
      </c>
      <c r="BO21" s="596">
        <v>0</v>
      </c>
      <c r="BP21" s="596">
        <v>0</v>
      </c>
      <c r="BQ21" s="596">
        <v>0</v>
      </c>
      <c r="BR21" s="596">
        <v>0</v>
      </c>
      <c r="BS21" s="596">
        <v>0</v>
      </c>
      <c r="BT21" s="596">
        <v>0</v>
      </c>
      <c r="BU21" s="596">
        <v>0</v>
      </c>
      <c r="BV21" s="596">
        <v>0</v>
      </c>
      <c r="BW21" s="596">
        <v>0</v>
      </c>
      <c r="BX21" s="509">
        <v>0</v>
      </c>
      <c r="BY21" s="509">
        <v>0</v>
      </c>
      <c r="BZ21" s="509">
        <v>0</v>
      </c>
      <c r="CA21" s="509">
        <v>0</v>
      </c>
      <c r="CB21" s="509">
        <v>0</v>
      </c>
      <c r="CC21" s="509">
        <v>0</v>
      </c>
      <c r="CD21" s="509">
        <v>0</v>
      </c>
      <c r="CE21" s="509">
        <v>0</v>
      </c>
      <c r="CF21" s="511">
        <v>0</v>
      </c>
    </row>
    <row r="22" spans="1:84">
      <c r="A22" s="421"/>
      <c r="B22" s="339" t="s">
        <v>458</v>
      </c>
      <c r="C22" s="508"/>
      <c r="D22" s="596">
        <v>0</v>
      </c>
      <c r="E22" s="596">
        <v>0</v>
      </c>
      <c r="F22" s="596">
        <v>0</v>
      </c>
      <c r="G22" s="596">
        <v>0</v>
      </c>
      <c r="H22" s="596">
        <v>0</v>
      </c>
      <c r="I22" s="596">
        <v>0</v>
      </c>
      <c r="J22" s="596">
        <v>0</v>
      </c>
      <c r="K22" s="596">
        <v>0</v>
      </c>
      <c r="L22" s="596">
        <v>0</v>
      </c>
      <c r="M22" s="596">
        <v>0</v>
      </c>
      <c r="N22" s="596">
        <v>0</v>
      </c>
      <c r="O22" s="596">
        <v>0</v>
      </c>
      <c r="P22" s="596">
        <v>0</v>
      </c>
      <c r="Q22" s="596">
        <v>0</v>
      </c>
      <c r="R22" s="596">
        <v>0</v>
      </c>
      <c r="S22" s="596">
        <v>0</v>
      </c>
      <c r="T22" s="596">
        <v>0</v>
      </c>
      <c r="U22" s="596">
        <v>0</v>
      </c>
      <c r="V22" s="596">
        <v>0</v>
      </c>
      <c r="W22" s="596">
        <v>0</v>
      </c>
      <c r="X22" s="596">
        <v>0</v>
      </c>
      <c r="Y22" s="596">
        <v>0</v>
      </c>
      <c r="Z22" s="596">
        <v>0</v>
      </c>
      <c r="AA22" s="596">
        <v>0</v>
      </c>
      <c r="AB22" s="596">
        <v>0</v>
      </c>
      <c r="AC22" s="596">
        <v>0</v>
      </c>
      <c r="AD22" s="596">
        <v>0</v>
      </c>
      <c r="AE22" s="596">
        <v>0</v>
      </c>
      <c r="AF22" s="596">
        <v>7.3822378353269071</v>
      </c>
      <c r="AG22" s="596">
        <v>15.771070385661062</v>
      </c>
      <c r="AH22" s="596">
        <v>37.898503071731419</v>
      </c>
      <c r="AI22" s="596">
        <v>64.855703618254054</v>
      </c>
      <c r="AJ22" s="596">
        <v>96.569209265311542</v>
      </c>
      <c r="AK22" s="596">
        <v>127.84580671123882</v>
      </c>
      <c r="AL22" s="596">
        <v>169.68592537968243</v>
      </c>
      <c r="AM22" s="596">
        <v>214.43796792257592</v>
      </c>
      <c r="AN22" s="596">
        <v>245.28870869995595</v>
      </c>
      <c r="AO22" s="596">
        <v>282.49343254041281</v>
      </c>
      <c r="AP22" s="596">
        <v>335.26923366467042</v>
      </c>
      <c r="AQ22" s="596">
        <v>380.55923785764566</v>
      </c>
      <c r="AR22" s="596">
        <v>421.4691414374301</v>
      </c>
      <c r="AS22" s="596">
        <v>470.12556674757064</v>
      </c>
      <c r="AT22" s="596">
        <v>529.02542592395196</v>
      </c>
      <c r="AU22" s="596">
        <v>628.73314831467371</v>
      </c>
      <c r="AV22" s="596">
        <v>40.441304458882144</v>
      </c>
      <c r="AW22" s="596">
        <v>0</v>
      </c>
      <c r="AX22" s="596">
        <v>0</v>
      </c>
      <c r="AY22" s="596">
        <v>0</v>
      </c>
      <c r="AZ22" s="596">
        <v>0</v>
      </c>
      <c r="BA22" s="596">
        <v>0</v>
      </c>
      <c r="BB22" s="596">
        <v>0</v>
      </c>
      <c r="BC22" s="596">
        <v>0</v>
      </c>
      <c r="BD22" s="596">
        <v>0</v>
      </c>
      <c r="BE22" s="596">
        <v>0</v>
      </c>
      <c r="BF22" s="596">
        <v>0</v>
      </c>
      <c r="BG22" s="596">
        <v>0</v>
      </c>
      <c r="BH22" s="596">
        <v>0</v>
      </c>
      <c r="BI22" s="596">
        <v>0</v>
      </c>
      <c r="BJ22" s="596">
        <v>0</v>
      </c>
      <c r="BK22" s="596">
        <v>0</v>
      </c>
      <c r="BL22" s="596">
        <v>0</v>
      </c>
      <c r="BM22" s="596">
        <v>0</v>
      </c>
      <c r="BN22" s="596">
        <v>0</v>
      </c>
      <c r="BO22" s="596">
        <v>0</v>
      </c>
      <c r="BP22" s="596">
        <v>0</v>
      </c>
      <c r="BQ22" s="596">
        <v>0</v>
      </c>
      <c r="BR22" s="596">
        <v>0</v>
      </c>
      <c r="BS22" s="596">
        <v>0</v>
      </c>
      <c r="BT22" s="596">
        <v>0</v>
      </c>
      <c r="BU22" s="596">
        <v>0</v>
      </c>
      <c r="BV22" s="596">
        <v>0</v>
      </c>
      <c r="BW22" s="596">
        <v>0</v>
      </c>
      <c r="BX22" s="509">
        <v>0</v>
      </c>
      <c r="BY22" s="509">
        <v>0</v>
      </c>
      <c r="BZ22" s="509">
        <v>0</v>
      </c>
      <c r="CA22" s="509">
        <v>0</v>
      </c>
      <c r="CB22" s="509">
        <v>0</v>
      </c>
      <c r="CC22" s="509">
        <v>0</v>
      </c>
      <c r="CD22" s="509">
        <v>0</v>
      </c>
      <c r="CE22" s="509">
        <v>0</v>
      </c>
      <c r="CF22" s="511">
        <v>0</v>
      </c>
    </row>
    <row r="23" spans="1:84" s="435" customFormat="1" ht="25.5" customHeight="1" thickBot="1">
      <c r="B23" s="576" t="s">
        <v>457</v>
      </c>
      <c r="C23" s="577"/>
      <c r="D23" s="530">
        <v>0</v>
      </c>
      <c r="E23" s="530">
        <v>0</v>
      </c>
      <c r="F23" s="530">
        <v>0</v>
      </c>
      <c r="G23" s="530">
        <v>0</v>
      </c>
      <c r="H23" s="530">
        <v>0</v>
      </c>
      <c r="I23" s="530">
        <v>0</v>
      </c>
      <c r="J23" s="530">
        <v>0</v>
      </c>
      <c r="K23" s="530">
        <v>0</v>
      </c>
      <c r="L23" s="530">
        <v>0</v>
      </c>
      <c r="M23" s="530">
        <v>0</v>
      </c>
      <c r="N23" s="530">
        <v>0</v>
      </c>
      <c r="O23" s="530">
        <v>0</v>
      </c>
      <c r="P23" s="530">
        <v>0</v>
      </c>
      <c r="Q23" s="530">
        <v>0</v>
      </c>
      <c r="R23" s="530">
        <v>0</v>
      </c>
      <c r="S23" s="530">
        <v>0</v>
      </c>
      <c r="T23" s="530">
        <v>0</v>
      </c>
      <c r="U23" s="530">
        <v>0</v>
      </c>
      <c r="V23" s="530">
        <v>0</v>
      </c>
      <c r="W23" s="530">
        <v>0</v>
      </c>
      <c r="X23" s="530">
        <v>0</v>
      </c>
      <c r="Y23" s="530">
        <v>0</v>
      </c>
      <c r="Z23" s="530">
        <v>0</v>
      </c>
      <c r="AA23" s="530">
        <v>0</v>
      </c>
      <c r="AB23" s="530">
        <v>0</v>
      </c>
      <c r="AC23" s="530">
        <v>0</v>
      </c>
      <c r="AD23" s="530">
        <v>0</v>
      </c>
      <c r="AE23" s="530">
        <v>0</v>
      </c>
      <c r="AF23" s="530">
        <v>0</v>
      </c>
      <c r="AG23" s="530">
        <v>0</v>
      </c>
      <c r="AH23" s="530">
        <v>0</v>
      </c>
      <c r="AI23" s="530">
        <v>2.5040601381900864</v>
      </c>
      <c r="AJ23" s="530">
        <v>14.800556381209555</v>
      </c>
      <c r="AK23" s="530">
        <v>29.564003868881628</v>
      </c>
      <c r="AL23" s="530">
        <v>48.774724864415802</v>
      </c>
      <c r="AM23" s="530">
        <v>70.789860916671742</v>
      </c>
      <c r="AN23" s="530">
        <v>91.778399466759709</v>
      </c>
      <c r="AO23" s="530">
        <v>120.04963148345799</v>
      </c>
      <c r="AP23" s="530">
        <v>158.18664637822221</v>
      </c>
      <c r="AQ23" s="530">
        <v>194.28923746009318</v>
      </c>
      <c r="AR23" s="530">
        <v>231.47695253397123</v>
      </c>
      <c r="AS23" s="530">
        <v>275.4664856201332</v>
      </c>
      <c r="AT23" s="530">
        <v>327.80330566111519</v>
      </c>
      <c r="AU23" s="530">
        <v>402.55406630219051</v>
      </c>
      <c r="AV23" s="530">
        <v>25.893038406080755</v>
      </c>
      <c r="AW23" s="530">
        <v>0</v>
      </c>
      <c r="AX23" s="530">
        <v>0</v>
      </c>
      <c r="AY23" s="530">
        <v>0</v>
      </c>
      <c r="AZ23" s="530">
        <v>0</v>
      </c>
      <c r="BA23" s="530">
        <v>0</v>
      </c>
      <c r="BB23" s="530">
        <v>0</v>
      </c>
      <c r="BC23" s="530">
        <v>0</v>
      </c>
      <c r="BD23" s="530">
        <v>0</v>
      </c>
      <c r="BE23" s="530">
        <v>0</v>
      </c>
      <c r="BF23" s="530">
        <v>0</v>
      </c>
      <c r="BG23" s="530">
        <v>0</v>
      </c>
      <c r="BH23" s="530">
        <v>0</v>
      </c>
      <c r="BI23" s="530">
        <v>0</v>
      </c>
      <c r="BJ23" s="530">
        <v>0</v>
      </c>
      <c r="BK23" s="530">
        <v>0</v>
      </c>
      <c r="BL23" s="530">
        <v>0</v>
      </c>
      <c r="BM23" s="530">
        <v>0</v>
      </c>
      <c r="BN23" s="530">
        <v>0</v>
      </c>
      <c r="BO23" s="530">
        <v>0</v>
      </c>
      <c r="BP23" s="530">
        <v>0</v>
      </c>
      <c r="BQ23" s="530">
        <v>0</v>
      </c>
      <c r="BR23" s="530">
        <v>0</v>
      </c>
      <c r="BS23" s="530">
        <v>0</v>
      </c>
      <c r="BT23" s="530">
        <v>0</v>
      </c>
      <c r="BU23" s="530">
        <v>0</v>
      </c>
      <c r="BV23" s="530">
        <v>0</v>
      </c>
      <c r="BW23" s="530">
        <v>0</v>
      </c>
      <c r="BX23" s="530">
        <v>0</v>
      </c>
      <c r="BY23" s="530">
        <v>0</v>
      </c>
      <c r="BZ23" s="530">
        <v>0</v>
      </c>
      <c r="CA23" s="530">
        <v>0</v>
      </c>
      <c r="CB23" s="530">
        <v>0</v>
      </c>
      <c r="CC23" s="530">
        <v>0</v>
      </c>
      <c r="CD23" s="530">
        <v>0</v>
      </c>
      <c r="CE23" s="530">
        <v>0</v>
      </c>
      <c r="CF23" s="531">
        <v>0</v>
      </c>
    </row>
    <row r="24" spans="1:84" ht="26.25" customHeight="1">
      <c r="A24" s="468"/>
      <c r="B24" s="109" t="s">
        <v>725</v>
      </c>
      <c r="D24" s="41" t="s">
        <v>190</v>
      </c>
      <c r="E24" s="41" t="s">
        <v>191</v>
      </c>
      <c r="F24" s="41" t="s">
        <v>192</v>
      </c>
      <c r="G24" s="41" t="s">
        <v>193</v>
      </c>
      <c r="H24" s="41" t="s">
        <v>194</v>
      </c>
      <c r="I24" s="41" t="s">
        <v>195</v>
      </c>
      <c r="J24" s="41" t="s">
        <v>196</v>
      </c>
      <c r="K24" s="41" t="s">
        <v>197</v>
      </c>
      <c r="L24" s="41" t="s">
        <v>198</v>
      </c>
      <c r="M24" s="41" t="s">
        <v>199</v>
      </c>
      <c r="N24" s="41" t="s">
        <v>200</v>
      </c>
      <c r="O24" s="41" t="s">
        <v>201</v>
      </c>
      <c r="P24" s="41" t="s">
        <v>202</v>
      </c>
      <c r="Q24" s="41" t="s">
        <v>203</v>
      </c>
      <c r="R24" s="41" t="s">
        <v>204</v>
      </c>
      <c r="S24" s="41" t="s">
        <v>205</v>
      </c>
      <c r="T24" s="41" t="s">
        <v>206</v>
      </c>
      <c r="U24" s="41" t="s">
        <v>207</v>
      </c>
      <c r="V24" s="41" t="s">
        <v>208</v>
      </c>
      <c r="W24" s="41" t="s">
        <v>209</v>
      </c>
      <c r="X24" s="41" t="s">
        <v>210</v>
      </c>
      <c r="Y24" s="41" t="s">
        <v>211</v>
      </c>
      <c r="Z24" s="41" t="s">
        <v>212</v>
      </c>
      <c r="AA24" s="41" t="s">
        <v>213</v>
      </c>
      <c r="AB24" s="41" t="s">
        <v>214</v>
      </c>
      <c r="AC24" s="41" t="s">
        <v>215</v>
      </c>
      <c r="AD24" s="41" t="s">
        <v>216</v>
      </c>
      <c r="AE24" s="41" t="s">
        <v>217</v>
      </c>
      <c r="AF24" s="41" t="s">
        <v>218</v>
      </c>
      <c r="AG24" s="41" t="s">
        <v>219</v>
      </c>
      <c r="AH24" s="41" t="s">
        <v>220</v>
      </c>
      <c r="AI24" s="41" t="s">
        <v>221</v>
      </c>
      <c r="AJ24" s="41" t="s">
        <v>222</v>
      </c>
      <c r="AK24" s="41" t="s">
        <v>223</v>
      </c>
      <c r="AL24" s="41" t="s">
        <v>224</v>
      </c>
      <c r="AM24" s="41" t="s">
        <v>225</v>
      </c>
      <c r="AN24" s="41" t="s">
        <v>226</v>
      </c>
      <c r="AO24" s="41" t="s">
        <v>227</v>
      </c>
      <c r="AP24" s="41" t="s">
        <v>228</v>
      </c>
      <c r="AQ24" s="41" t="s">
        <v>229</v>
      </c>
      <c r="AR24" s="41" t="s">
        <v>230</v>
      </c>
      <c r="AS24" s="41" t="s">
        <v>231</v>
      </c>
      <c r="AT24" s="41" t="s">
        <v>232</v>
      </c>
      <c r="AU24" s="41" t="s">
        <v>233</v>
      </c>
      <c r="AV24" s="41" t="s">
        <v>234</v>
      </c>
      <c r="AW24" s="41" t="s">
        <v>235</v>
      </c>
      <c r="AX24" s="41" t="s">
        <v>236</v>
      </c>
      <c r="AY24" s="41" t="s">
        <v>128</v>
      </c>
      <c r="AZ24" s="41" t="s">
        <v>129</v>
      </c>
      <c r="BA24" s="41" t="s">
        <v>130</v>
      </c>
      <c r="BB24" s="41" t="s">
        <v>131</v>
      </c>
      <c r="BC24" s="41" t="s">
        <v>132</v>
      </c>
      <c r="BD24" s="41" t="s">
        <v>133</v>
      </c>
      <c r="BE24" s="41" t="s">
        <v>134</v>
      </c>
      <c r="BF24" s="41" t="s">
        <v>135</v>
      </c>
      <c r="BG24" s="41" t="s">
        <v>136</v>
      </c>
      <c r="BH24" s="41" t="s">
        <v>137</v>
      </c>
      <c r="BI24" s="41" t="s">
        <v>138</v>
      </c>
      <c r="BJ24" s="41" t="s">
        <v>139</v>
      </c>
      <c r="BK24" s="41" t="s">
        <v>140</v>
      </c>
      <c r="BL24" s="41" t="s">
        <v>141</v>
      </c>
      <c r="BM24" s="41" t="s">
        <v>142</v>
      </c>
      <c r="BN24" s="41" t="s">
        <v>143</v>
      </c>
      <c r="BO24" s="41" t="s">
        <v>144</v>
      </c>
      <c r="BP24" s="41" t="s">
        <v>145</v>
      </c>
      <c r="BQ24" s="41" t="s">
        <v>146</v>
      </c>
      <c r="BR24" s="41" t="s">
        <v>147</v>
      </c>
      <c r="BS24" s="41" t="s">
        <v>148</v>
      </c>
      <c r="BT24" s="41" t="s">
        <v>149</v>
      </c>
      <c r="BU24" s="41" t="s">
        <v>150</v>
      </c>
      <c r="BV24" s="41" t="s">
        <v>151</v>
      </c>
      <c r="BW24" s="41" t="s">
        <v>152</v>
      </c>
      <c r="BX24" s="41" t="s">
        <v>153</v>
      </c>
      <c r="BY24" s="41" t="s">
        <v>154</v>
      </c>
      <c r="BZ24" s="41" t="s">
        <v>155</v>
      </c>
      <c r="CA24" s="41" t="s">
        <v>156</v>
      </c>
      <c r="CB24" s="41" t="s">
        <v>157</v>
      </c>
      <c r="CC24" s="41" t="s">
        <v>158</v>
      </c>
      <c r="CD24" s="41" t="s">
        <v>159</v>
      </c>
      <c r="CE24" s="41" t="s">
        <v>160</v>
      </c>
      <c r="CF24" s="42" t="s">
        <v>161</v>
      </c>
    </row>
    <row r="25" spans="1:84">
      <c r="A25" s="468"/>
      <c r="B25" s="446" t="s">
        <v>351</v>
      </c>
      <c r="C25" s="469"/>
      <c r="D25" s="332" t="s">
        <v>163</v>
      </c>
      <c r="E25" s="332" t="s">
        <v>163</v>
      </c>
      <c r="F25" s="332" t="s">
        <v>163</v>
      </c>
      <c r="G25" s="332" t="s">
        <v>163</v>
      </c>
      <c r="H25" s="332" t="s">
        <v>163</v>
      </c>
      <c r="I25" s="332" t="s">
        <v>163</v>
      </c>
      <c r="J25" s="332" t="s">
        <v>163</v>
      </c>
      <c r="K25" s="332" t="s">
        <v>163</v>
      </c>
      <c r="L25" s="332" t="s">
        <v>163</v>
      </c>
      <c r="M25" s="332" t="s">
        <v>163</v>
      </c>
      <c r="N25" s="332" t="s">
        <v>163</v>
      </c>
      <c r="O25" s="332" t="s">
        <v>163</v>
      </c>
      <c r="P25" s="332" t="s">
        <v>163</v>
      </c>
      <c r="Q25" s="332" t="s">
        <v>163</v>
      </c>
      <c r="R25" s="332" t="s">
        <v>163</v>
      </c>
      <c r="S25" s="332" t="s">
        <v>163</v>
      </c>
      <c r="T25" s="332" t="s">
        <v>163</v>
      </c>
      <c r="U25" s="332" t="s">
        <v>163</v>
      </c>
      <c r="V25" s="332" t="s">
        <v>163</v>
      </c>
      <c r="W25" s="332" t="s">
        <v>163</v>
      </c>
      <c r="X25" s="332" t="s">
        <v>163</v>
      </c>
      <c r="Y25" s="332" t="s">
        <v>163</v>
      </c>
      <c r="Z25" s="332" t="s">
        <v>163</v>
      </c>
      <c r="AA25" s="332" t="s">
        <v>163</v>
      </c>
      <c r="AB25" s="332" t="s">
        <v>163</v>
      </c>
      <c r="AC25" s="332" t="s">
        <v>163</v>
      </c>
      <c r="AD25" s="332" t="s">
        <v>163</v>
      </c>
      <c r="AE25" s="332" t="s">
        <v>163</v>
      </c>
      <c r="AF25" s="332" t="s">
        <v>163</v>
      </c>
      <c r="AG25" s="332" t="s">
        <v>163</v>
      </c>
      <c r="AH25" s="332" t="s">
        <v>163</v>
      </c>
      <c r="AI25" s="332" t="s">
        <v>163</v>
      </c>
      <c r="AJ25" s="332" t="s">
        <v>163</v>
      </c>
      <c r="AK25" s="332" t="s">
        <v>163</v>
      </c>
      <c r="AL25" s="332" t="s">
        <v>163</v>
      </c>
      <c r="AM25" s="332" t="s">
        <v>163</v>
      </c>
      <c r="AN25" s="332" t="s">
        <v>163</v>
      </c>
      <c r="AO25" s="332" t="s">
        <v>163</v>
      </c>
      <c r="AP25" s="332" t="s">
        <v>163</v>
      </c>
      <c r="AQ25" s="332" t="s">
        <v>163</v>
      </c>
      <c r="AR25" s="332" t="s">
        <v>163</v>
      </c>
      <c r="AS25" s="332" t="s">
        <v>163</v>
      </c>
      <c r="AT25" s="332" t="s">
        <v>163</v>
      </c>
      <c r="AU25" s="332" t="s">
        <v>163</v>
      </c>
      <c r="AV25" s="332" t="s">
        <v>163</v>
      </c>
      <c r="AW25" s="332" t="s">
        <v>163</v>
      </c>
      <c r="AX25" s="332" t="s">
        <v>163</v>
      </c>
      <c r="AY25" s="332" t="s">
        <v>163</v>
      </c>
      <c r="AZ25" s="332" t="s">
        <v>163</v>
      </c>
      <c r="BA25" s="332" t="s">
        <v>163</v>
      </c>
      <c r="BB25" s="332" t="s">
        <v>163</v>
      </c>
      <c r="BC25" s="332" t="s">
        <v>163</v>
      </c>
      <c r="BD25" s="332" t="s">
        <v>163</v>
      </c>
      <c r="BE25" s="332" t="s">
        <v>163</v>
      </c>
      <c r="BF25" s="332" t="s">
        <v>163</v>
      </c>
      <c r="BG25" s="332" t="s">
        <v>163</v>
      </c>
      <c r="BH25" s="332" t="s">
        <v>163</v>
      </c>
      <c r="BI25" s="332" t="s">
        <v>163</v>
      </c>
      <c r="BJ25" s="332" t="s">
        <v>163</v>
      </c>
      <c r="BK25" s="332" t="s">
        <v>163</v>
      </c>
      <c r="BL25" s="332" t="s">
        <v>163</v>
      </c>
      <c r="BM25" s="332" t="s">
        <v>163</v>
      </c>
      <c r="BN25" s="332" t="s">
        <v>163</v>
      </c>
      <c r="BO25" s="332" t="s">
        <v>163</v>
      </c>
      <c r="BP25" s="332" t="s">
        <v>163</v>
      </c>
      <c r="BQ25" s="332" t="s">
        <v>163</v>
      </c>
      <c r="BR25" s="332" t="s">
        <v>163</v>
      </c>
      <c r="BS25" s="332" t="s">
        <v>163</v>
      </c>
      <c r="BT25" s="332" t="s">
        <v>163</v>
      </c>
      <c r="BU25" s="332" t="s">
        <v>163</v>
      </c>
      <c r="BV25" s="332" t="s">
        <v>163</v>
      </c>
      <c r="BW25" s="332" t="s">
        <v>163</v>
      </c>
      <c r="BX25" s="332" t="s">
        <v>163</v>
      </c>
      <c r="BY25" s="332" t="s">
        <v>163</v>
      </c>
      <c r="BZ25" s="332" t="s">
        <v>163</v>
      </c>
      <c r="CA25" s="332" t="s">
        <v>164</v>
      </c>
      <c r="CB25" s="332" t="s">
        <v>164</v>
      </c>
      <c r="CC25" s="332" t="s">
        <v>164</v>
      </c>
      <c r="CD25" s="332" t="s">
        <v>164</v>
      </c>
      <c r="CE25" s="332" t="s">
        <v>164</v>
      </c>
      <c r="CF25" s="333" t="s">
        <v>164</v>
      </c>
    </row>
    <row r="26" spans="1:84" s="245" customFormat="1" ht="24" customHeight="1">
      <c r="A26" s="597"/>
      <c r="B26" s="109" t="s">
        <v>176</v>
      </c>
      <c r="C26" s="594"/>
      <c r="D26" s="595">
        <v>0</v>
      </c>
      <c r="E26" s="595">
        <v>0</v>
      </c>
      <c r="F26" s="595">
        <v>0</v>
      </c>
      <c r="G26" s="595">
        <v>0</v>
      </c>
      <c r="H26" s="595">
        <v>0</v>
      </c>
      <c r="I26" s="595">
        <v>0</v>
      </c>
      <c r="J26" s="595">
        <v>0</v>
      </c>
      <c r="K26" s="595">
        <v>0</v>
      </c>
      <c r="L26" s="595">
        <v>0</v>
      </c>
      <c r="M26" s="595">
        <v>0</v>
      </c>
      <c r="N26" s="595">
        <v>0</v>
      </c>
      <c r="O26" s="595">
        <v>0</v>
      </c>
      <c r="P26" s="595">
        <v>0</v>
      </c>
      <c r="Q26" s="595">
        <v>0</v>
      </c>
      <c r="R26" s="595">
        <v>0</v>
      </c>
      <c r="S26" s="595">
        <v>0</v>
      </c>
      <c r="T26" s="595">
        <v>0</v>
      </c>
      <c r="U26" s="595">
        <v>0</v>
      </c>
      <c r="V26" s="595">
        <v>0</v>
      </c>
      <c r="W26" s="595">
        <v>0</v>
      </c>
      <c r="X26" s="595">
        <v>0</v>
      </c>
      <c r="Y26" s="595">
        <v>0</v>
      </c>
      <c r="Z26" s="595">
        <v>0</v>
      </c>
      <c r="AA26" s="595">
        <f t="shared" ref="AA26:CF26" si="11">SUM(AA27,AA32,AA36,AA37,AA42)</f>
        <v>89.919205508640644</v>
      </c>
      <c r="AB26" s="595">
        <f t="shared" si="11"/>
        <v>320.43129148984514</v>
      </c>
      <c r="AC26" s="595">
        <f t="shared" si="11"/>
        <v>454.53626641973722</v>
      </c>
      <c r="AD26" s="595">
        <f t="shared" si="11"/>
        <v>658.44084735972615</v>
      </c>
      <c r="AE26" s="595">
        <f t="shared" si="11"/>
        <v>814.76099022647918</v>
      </c>
      <c r="AF26" s="595">
        <f t="shared" si="11"/>
        <v>1008.1746937979581</v>
      </c>
      <c r="AG26" s="595">
        <f t="shared" si="11"/>
        <v>1220.0136605728705</v>
      </c>
      <c r="AH26" s="595">
        <f t="shared" si="11"/>
        <v>1264.1223155092798</v>
      </c>
      <c r="AI26" s="595">
        <f t="shared" si="11"/>
        <v>1408.5986386197715</v>
      </c>
      <c r="AJ26" s="595">
        <f t="shared" si="11"/>
        <v>1626.3795896742986</v>
      </c>
      <c r="AK26" s="595">
        <f t="shared" si="11"/>
        <v>1922.3265595744965</v>
      </c>
      <c r="AL26" s="595">
        <f t="shared" si="11"/>
        <v>2274.3971169409883</v>
      </c>
      <c r="AM26" s="595">
        <f t="shared" si="11"/>
        <v>2714.6331554372437</v>
      </c>
      <c r="AN26" s="595">
        <f t="shared" si="11"/>
        <v>2991.7240290511672</v>
      </c>
      <c r="AO26" s="595">
        <f t="shared" si="11"/>
        <v>3373.1696642603129</v>
      </c>
      <c r="AP26" s="595">
        <f t="shared" si="11"/>
        <v>3783.0730380067434</v>
      </c>
      <c r="AQ26" s="595">
        <f t="shared" si="11"/>
        <v>4129.4501191110139</v>
      </c>
      <c r="AR26" s="595">
        <f t="shared" si="11"/>
        <v>4345.5998852973935</v>
      </c>
      <c r="AS26" s="595">
        <f t="shared" si="11"/>
        <v>4617.973579307898</v>
      </c>
      <c r="AT26" s="595">
        <f t="shared" si="11"/>
        <v>5005.3900340140235</v>
      </c>
      <c r="AU26" s="595">
        <f t="shared" si="11"/>
        <v>5768.5561792868148</v>
      </c>
      <c r="AV26" s="595">
        <f t="shared" si="11"/>
        <v>7290.5752406460069</v>
      </c>
      <c r="AW26" s="595">
        <f t="shared" si="11"/>
        <v>9006.477269414816</v>
      </c>
      <c r="AX26" s="595">
        <f t="shared" si="11"/>
        <v>9867.7543400598333</v>
      </c>
      <c r="AY26" s="595">
        <f t="shared" si="11"/>
        <v>11272.638005217261</v>
      </c>
      <c r="AZ26" s="595">
        <f t="shared" si="11"/>
        <v>12530.643178451617</v>
      </c>
      <c r="BA26" s="595">
        <f t="shared" si="11"/>
        <v>13594.844074084</v>
      </c>
      <c r="BB26" s="595">
        <f t="shared" si="11"/>
        <v>14347.162400672201</v>
      </c>
      <c r="BC26" s="595">
        <f t="shared" si="11"/>
        <v>15020.025761488214</v>
      </c>
      <c r="BD26" s="595">
        <f t="shared" si="11"/>
        <v>15772.65148301206</v>
      </c>
      <c r="BE26" s="595">
        <f t="shared" si="11"/>
        <v>16725.793259332702</v>
      </c>
      <c r="BF26" s="595">
        <f t="shared" si="11"/>
        <v>17362.130956565321</v>
      </c>
      <c r="BG26" s="595">
        <f t="shared" si="11"/>
        <v>18189.736722062167</v>
      </c>
      <c r="BH26" s="595">
        <f t="shared" si="11"/>
        <v>18801.043565317581</v>
      </c>
      <c r="BI26" s="595">
        <f t="shared" si="11"/>
        <v>19529.847394931312</v>
      </c>
      <c r="BJ26" s="595">
        <f t="shared" si="11"/>
        <v>20177.400770303713</v>
      </c>
      <c r="BK26" s="595">
        <f t="shared" si="11"/>
        <v>21191.281422268432</v>
      </c>
      <c r="BL26" s="595">
        <f t="shared" si="11"/>
        <v>21810.426077977772</v>
      </c>
      <c r="BM26" s="595">
        <f t="shared" si="11"/>
        <v>23359.283695151295</v>
      </c>
      <c r="BN26" s="595">
        <f t="shared" si="11"/>
        <v>23673.915853327493</v>
      </c>
      <c r="BO26" s="595">
        <f t="shared" si="11"/>
        <v>24353.087659824621</v>
      </c>
      <c r="BP26" s="595">
        <f t="shared" si="11"/>
        <v>25250.569801268099</v>
      </c>
      <c r="BQ26" s="595">
        <f t="shared" si="11"/>
        <v>25274.927119536722</v>
      </c>
      <c r="BR26" s="595">
        <f t="shared" si="11"/>
        <v>26916.740923032976</v>
      </c>
      <c r="BS26" s="595">
        <f t="shared" si="11"/>
        <v>27937.28241913917</v>
      </c>
      <c r="BT26" s="595">
        <f t="shared" si="11"/>
        <v>27856.309234827488</v>
      </c>
      <c r="BU26" s="595">
        <f t="shared" si="11"/>
        <v>29147.416418460911</v>
      </c>
      <c r="BV26" s="595">
        <f t="shared" si="11"/>
        <v>29613.836898577247</v>
      </c>
      <c r="BW26" s="595">
        <f t="shared" si="11"/>
        <v>30369.457929562672</v>
      </c>
      <c r="BX26" s="514">
        <f t="shared" si="11"/>
        <v>27900.861762714852</v>
      </c>
      <c r="BY26" s="514">
        <f t="shared" si="11"/>
        <v>29618.614207710663</v>
      </c>
      <c r="BZ26" s="514">
        <f t="shared" si="11"/>
        <v>31065.240678133967</v>
      </c>
      <c r="CA26" s="514">
        <f t="shared" si="11"/>
        <v>35012.885263219425</v>
      </c>
      <c r="CB26" s="514">
        <f t="shared" si="11"/>
        <v>39745.969354712906</v>
      </c>
      <c r="CC26" s="514">
        <f t="shared" si="11"/>
        <v>42752.763513088932</v>
      </c>
      <c r="CD26" s="514">
        <f t="shared" si="11"/>
        <v>44707.666716499923</v>
      </c>
      <c r="CE26" s="514">
        <f t="shared" si="11"/>
        <v>46517.275038284592</v>
      </c>
      <c r="CF26" s="515">
        <f t="shared" si="11"/>
        <v>48041.714194929824</v>
      </c>
    </row>
    <row r="27" spans="1:84" s="245" customFormat="1" ht="26.25" customHeight="1">
      <c r="A27" s="464"/>
      <c r="B27" s="452" t="s">
        <v>278</v>
      </c>
      <c r="C27" s="109"/>
      <c r="D27" s="595">
        <v>0</v>
      </c>
      <c r="E27" s="595">
        <v>0</v>
      </c>
      <c r="F27" s="595">
        <v>0</v>
      </c>
      <c r="G27" s="595">
        <v>0</v>
      </c>
      <c r="H27" s="595">
        <v>0</v>
      </c>
      <c r="I27" s="595">
        <v>0</v>
      </c>
      <c r="J27" s="595">
        <v>0</v>
      </c>
      <c r="K27" s="595">
        <v>0</v>
      </c>
      <c r="L27" s="595">
        <v>0</v>
      </c>
      <c r="M27" s="595">
        <v>0</v>
      </c>
      <c r="N27" s="595">
        <v>0</v>
      </c>
      <c r="O27" s="595">
        <v>0</v>
      </c>
      <c r="P27" s="595">
        <v>0</v>
      </c>
      <c r="Q27" s="595">
        <v>0</v>
      </c>
      <c r="R27" s="595">
        <v>0</v>
      </c>
      <c r="S27" s="595">
        <v>0</v>
      </c>
      <c r="T27" s="595">
        <v>0</v>
      </c>
      <c r="U27" s="595">
        <v>0</v>
      </c>
      <c r="V27" s="595">
        <v>0</v>
      </c>
      <c r="W27" s="595">
        <v>0</v>
      </c>
      <c r="X27" s="595">
        <v>0</v>
      </c>
      <c r="Y27" s="595">
        <v>0</v>
      </c>
      <c r="Z27" s="595">
        <v>0</v>
      </c>
      <c r="AA27" s="595">
        <f t="shared" ref="AA27:BT27" si="12">SUM(AA28:AA30)</f>
        <v>0</v>
      </c>
      <c r="AB27" s="595">
        <f t="shared" si="12"/>
        <v>0</v>
      </c>
      <c r="AC27" s="595">
        <f t="shared" si="12"/>
        <v>0</v>
      </c>
      <c r="AD27" s="595">
        <f t="shared" si="12"/>
        <v>0</v>
      </c>
      <c r="AE27" s="595">
        <f t="shared" si="12"/>
        <v>0</v>
      </c>
      <c r="AF27" s="595">
        <f t="shared" si="12"/>
        <v>0</v>
      </c>
      <c r="AG27" s="595">
        <f t="shared" si="12"/>
        <v>0</v>
      </c>
      <c r="AH27" s="595">
        <f t="shared" si="12"/>
        <v>0</v>
      </c>
      <c r="AI27" s="595">
        <f t="shared" si="12"/>
        <v>0</v>
      </c>
      <c r="AJ27" s="595">
        <f t="shared" si="12"/>
        <v>0</v>
      </c>
      <c r="AK27" s="595">
        <f t="shared" si="12"/>
        <v>0</v>
      </c>
      <c r="AL27" s="595">
        <f t="shared" si="12"/>
        <v>0</v>
      </c>
      <c r="AM27" s="595">
        <f t="shared" si="12"/>
        <v>0</v>
      </c>
      <c r="AN27" s="595">
        <f t="shared" si="12"/>
        <v>0</v>
      </c>
      <c r="AO27" s="595">
        <f t="shared" si="12"/>
        <v>0</v>
      </c>
      <c r="AP27" s="595">
        <f t="shared" si="12"/>
        <v>0</v>
      </c>
      <c r="AQ27" s="595">
        <f t="shared" si="12"/>
        <v>0</v>
      </c>
      <c r="AR27" s="595">
        <f t="shared" si="12"/>
        <v>0</v>
      </c>
      <c r="AS27" s="595">
        <f t="shared" si="12"/>
        <v>0</v>
      </c>
      <c r="AT27" s="595">
        <f t="shared" si="12"/>
        <v>0</v>
      </c>
      <c r="AU27" s="595">
        <f t="shared" si="12"/>
        <v>0</v>
      </c>
      <c r="AV27" s="595">
        <f t="shared" si="12"/>
        <v>4001.6325370936584</v>
      </c>
      <c r="AW27" s="595">
        <f t="shared" si="12"/>
        <v>5466.2381200163009</v>
      </c>
      <c r="AX27" s="595">
        <f t="shared" si="12"/>
        <v>6060.7265954169006</v>
      </c>
      <c r="AY27" s="595">
        <f t="shared" si="12"/>
        <v>7147.5212262575442</v>
      </c>
      <c r="AZ27" s="595">
        <f t="shared" si="12"/>
        <v>8179.2077466392557</v>
      </c>
      <c r="BA27" s="595">
        <f t="shared" si="12"/>
        <v>9009.2155132303997</v>
      </c>
      <c r="BB27" s="595">
        <f t="shared" si="12"/>
        <v>9538.5684503726952</v>
      </c>
      <c r="BC27" s="595">
        <f t="shared" si="12"/>
        <v>10021.840752506863</v>
      </c>
      <c r="BD27" s="595">
        <f t="shared" si="12"/>
        <v>10593.038555994328</v>
      </c>
      <c r="BE27" s="595">
        <f t="shared" si="12"/>
        <v>11340.76896793026</v>
      </c>
      <c r="BF27" s="595">
        <f t="shared" si="12"/>
        <v>11884.052641811541</v>
      </c>
      <c r="BG27" s="595">
        <f t="shared" si="12"/>
        <v>12493.389128991954</v>
      </c>
      <c r="BH27" s="595">
        <f t="shared" si="12"/>
        <v>12924.354594342301</v>
      </c>
      <c r="BI27" s="595">
        <f t="shared" si="12"/>
        <v>13419.565312246883</v>
      </c>
      <c r="BJ27" s="595">
        <f t="shared" si="12"/>
        <v>13884.642167065995</v>
      </c>
      <c r="BK27" s="595">
        <f t="shared" si="12"/>
        <v>14610.314666684668</v>
      </c>
      <c r="BL27" s="595">
        <f t="shared" si="12"/>
        <v>15043.188751164713</v>
      </c>
      <c r="BM27" s="595">
        <f t="shared" si="12"/>
        <v>16158.587211134629</v>
      </c>
      <c r="BN27" s="595">
        <f t="shared" si="12"/>
        <v>16438.2618350023</v>
      </c>
      <c r="BO27" s="595">
        <f t="shared" si="12"/>
        <v>17090.851870777817</v>
      </c>
      <c r="BP27" s="595">
        <f t="shared" si="12"/>
        <v>17937.320128761297</v>
      </c>
      <c r="BQ27" s="595">
        <f t="shared" si="12"/>
        <v>18034.449655999179</v>
      </c>
      <c r="BR27" s="595">
        <f t="shared" si="12"/>
        <v>17863.989186549446</v>
      </c>
      <c r="BS27" s="595">
        <f t="shared" si="12"/>
        <v>17009.954230612097</v>
      </c>
      <c r="BT27" s="595">
        <f t="shared" si="12"/>
        <v>14470.546523177356</v>
      </c>
      <c r="BU27" s="595">
        <f t="shared" ref="BU27:CF27" si="13">SUM(BU28:BU30)</f>
        <v>11606.69128823603</v>
      </c>
      <c r="BV27" s="595">
        <f t="shared" si="13"/>
        <v>9847.9817566340062</v>
      </c>
      <c r="BW27" s="595">
        <f t="shared" si="13"/>
        <v>8563.5000443508507</v>
      </c>
      <c r="BX27" s="514">
        <f t="shared" si="13"/>
        <v>6526.5679075497192</v>
      </c>
      <c r="BY27" s="514">
        <f t="shared" si="13"/>
        <v>6446.5076797108841</v>
      </c>
      <c r="BZ27" s="514">
        <f t="shared" si="13"/>
        <v>6339.1406307017742</v>
      </c>
      <c r="CA27" s="514">
        <f t="shared" si="13"/>
        <v>6683.0588887692702</v>
      </c>
      <c r="CB27" s="514">
        <f t="shared" si="13"/>
        <v>7061.9277080865122</v>
      </c>
      <c r="CC27" s="514">
        <f t="shared" si="13"/>
        <v>7228.2251054637727</v>
      </c>
      <c r="CD27" s="514">
        <f t="shared" si="13"/>
        <v>7267.1187673823779</v>
      </c>
      <c r="CE27" s="514">
        <f t="shared" si="13"/>
        <v>7297.6512818243182</v>
      </c>
      <c r="CF27" s="515">
        <f t="shared" si="13"/>
        <v>7155.3495730200029</v>
      </c>
    </row>
    <row r="28" spans="1:84">
      <c r="B28" s="508" t="s">
        <v>726</v>
      </c>
      <c r="C28" s="508"/>
      <c r="D28" s="596">
        <v>0</v>
      </c>
      <c r="E28" s="596">
        <v>0</v>
      </c>
      <c r="F28" s="596">
        <v>0</v>
      </c>
      <c r="G28" s="596">
        <v>0</v>
      </c>
      <c r="H28" s="596">
        <v>0</v>
      </c>
      <c r="I28" s="596">
        <v>0</v>
      </c>
      <c r="J28" s="596">
        <v>0</v>
      </c>
      <c r="K28" s="596">
        <v>0</v>
      </c>
      <c r="L28" s="596">
        <v>0</v>
      </c>
      <c r="M28" s="596">
        <v>0</v>
      </c>
      <c r="N28" s="596">
        <v>0</v>
      </c>
      <c r="O28" s="596">
        <v>0</v>
      </c>
      <c r="P28" s="596">
        <v>0</v>
      </c>
      <c r="Q28" s="596">
        <v>0</v>
      </c>
      <c r="R28" s="596">
        <v>0</v>
      </c>
      <c r="S28" s="596">
        <v>0</v>
      </c>
      <c r="T28" s="596">
        <v>0</v>
      </c>
      <c r="U28" s="596">
        <v>0</v>
      </c>
      <c r="V28" s="596">
        <v>0</v>
      </c>
      <c r="W28" s="596">
        <v>0</v>
      </c>
      <c r="X28" s="596">
        <v>0</v>
      </c>
      <c r="Y28" s="596">
        <v>0</v>
      </c>
      <c r="Z28" s="596">
        <v>0</v>
      </c>
      <c r="AA28" s="596">
        <v>0</v>
      </c>
      <c r="AB28" s="596">
        <v>0</v>
      </c>
      <c r="AC28" s="596">
        <v>0</v>
      </c>
      <c r="AD28" s="596">
        <v>0</v>
      </c>
      <c r="AE28" s="596">
        <v>0</v>
      </c>
      <c r="AF28" s="596">
        <v>0</v>
      </c>
      <c r="AG28" s="596">
        <v>0</v>
      </c>
      <c r="AH28" s="596">
        <v>0</v>
      </c>
      <c r="AI28" s="596">
        <v>0</v>
      </c>
      <c r="AJ28" s="596">
        <v>0</v>
      </c>
      <c r="AK28" s="596">
        <v>0</v>
      </c>
      <c r="AL28" s="596">
        <v>0</v>
      </c>
      <c r="AM28" s="596">
        <v>0</v>
      </c>
      <c r="AN28" s="596">
        <v>0</v>
      </c>
      <c r="AO28" s="596">
        <v>0</v>
      </c>
      <c r="AP28" s="596">
        <v>0</v>
      </c>
      <c r="AQ28" s="596">
        <v>0</v>
      </c>
      <c r="AR28" s="596">
        <v>0</v>
      </c>
      <c r="AS28" s="596">
        <v>0</v>
      </c>
      <c r="AT28" s="596">
        <v>0</v>
      </c>
      <c r="AU28" s="596">
        <v>0</v>
      </c>
      <c r="AV28" s="596">
        <v>469.42679325657332</v>
      </c>
      <c r="AW28" s="596">
        <v>641.23794678052786</v>
      </c>
      <c r="AX28" s="596">
        <v>708.25574253358661</v>
      </c>
      <c r="AY28" s="596">
        <v>822.31460087190953</v>
      </c>
      <c r="AZ28" s="596">
        <v>806.06488675740457</v>
      </c>
      <c r="BA28" s="596">
        <v>888.68300966077607</v>
      </c>
      <c r="BB28" s="596">
        <v>948.41955333188832</v>
      </c>
      <c r="BC28" s="596">
        <v>1002.8395782615607</v>
      </c>
      <c r="BD28" s="596">
        <v>1063.9803646350392</v>
      </c>
      <c r="BE28" s="596">
        <v>1160.9938665663258</v>
      </c>
      <c r="BF28" s="596">
        <v>1284.5180669728468</v>
      </c>
      <c r="BG28" s="596">
        <v>1307.5679881943975</v>
      </c>
      <c r="BH28" s="596">
        <v>1347.1676130972332</v>
      </c>
      <c r="BI28" s="596">
        <v>1438.3948951077291</v>
      </c>
      <c r="BJ28" s="596">
        <v>1475.1290147473533</v>
      </c>
      <c r="BK28" s="596">
        <v>1539.6899126815599</v>
      </c>
      <c r="BL28" s="596">
        <v>1580.6681529487946</v>
      </c>
      <c r="BM28" s="596">
        <v>1681.0674300568257</v>
      </c>
      <c r="BN28" s="596">
        <v>1688.868412037526</v>
      </c>
      <c r="BO28" s="596">
        <v>1788.1664251310121</v>
      </c>
      <c r="BP28" s="596">
        <v>1857.3338017121505</v>
      </c>
      <c r="BQ28" s="596">
        <v>1917.6335239045438</v>
      </c>
      <c r="BR28" s="596">
        <v>2223.3168217817583</v>
      </c>
      <c r="BS28" s="596">
        <v>2358.3482895601351</v>
      </c>
      <c r="BT28" s="596">
        <v>2384.1537002439468</v>
      </c>
      <c r="BU28" s="596">
        <v>2431.6726413731908</v>
      </c>
      <c r="BV28" s="596">
        <v>2562.0586577367958</v>
      </c>
      <c r="BW28" s="596">
        <v>2722.0375895200687</v>
      </c>
      <c r="BX28" s="509">
        <v>2522.4993612400626</v>
      </c>
      <c r="BY28" s="509">
        <v>2766.5343223205514</v>
      </c>
      <c r="BZ28" s="509">
        <v>3039.983733358617</v>
      </c>
      <c r="CA28" s="509">
        <v>3533.0199952885191</v>
      </c>
      <c r="CB28" s="509">
        <v>4040.4844888495031</v>
      </c>
      <c r="CC28" s="509">
        <v>4437.8866611299709</v>
      </c>
      <c r="CD28" s="509">
        <v>4742.2152193627917</v>
      </c>
      <c r="CE28" s="509">
        <v>5017.2597709299325</v>
      </c>
      <c r="CF28" s="511">
        <v>5253.2480695154691</v>
      </c>
    </row>
    <row r="29" spans="1:84">
      <c r="B29" s="508" t="s">
        <v>458</v>
      </c>
      <c r="C29" s="508"/>
      <c r="D29" s="596">
        <v>0</v>
      </c>
      <c r="E29" s="596">
        <v>0</v>
      </c>
      <c r="F29" s="596">
        <v>0</v>
      </c>
      <c r="G29" s="596">
        <v>0</v>
      </c>
      <c r="H29" s="596">
        <v>0</v>
      </c>
      <c r="I29" s="596">
        <v>0</v>
      </c>
      <c r="J29" s="596">
        <v>0</v>
      </c>
      <c r="K29" s="596">
        <v>0</v>
      </c>
      <c r="L29" s="596">
        <v>0</v>
      </c>
      <c r="M29" s="596">
        <v>0</v>
      </c>
      <c r="N29" s="596">
        <v>0</v>
      </c>
      <c r="O29" s="596">
        <v>0</v>
      </c>
      <c r="P29" s="596">
        <v>0</v>
      </c>
      <c r="Q29" s="596">
        <v>0</v>
      </c>
      <c r="R29" s="596">
        <v>0</v>
      </c>
      <c r="S29" s="596">
        <v>0</v>
      </c>
      <c r="T29" s="596">
        <v>0</v>
      </c>
      <c r="U29" s="596">
        <v>0</v>
      </c>
      <c r="V29" s="596">
        <v>0</v>
      </c>
      <c r="W29" s="596">
        <v>0</v>
      </c>
      <c r="X29" s="596">
        <v>0</v>
      </c>
      <c r="Y29" s="596">
        <v>0</v>
      </c>
      <c r="Z29" s="596">
        <v>0</v>
      </c>
      <c r="AA29" s="596">
        <v>0</v>
      </c>
      <c r="AB29" s="596">
        <v>0</v>
      </c>
      <c r="AC29" s="596">
        <v>0</v>
      </c>
      <c r="AD29" s="596">
        <v>0</v>
      </c>
      <c r="AE29" s="596">
        <v>0</v>
      </c>
      <c r="AF29" s="596">
        <v>0</v>
      </c>
      <c r="AG29" s="596">
        <v>0</v>
      </c>
      <c r="AH29" s="596">
        <v>0</v>
      </c>
      <c r="AI29" s="596">
        <v>0</v>
      </c>
      <c r="AJ29" s="596">
        <v>0</v>
      </c>
      <c r="AK29" s="596">
        <v>0</v>
      </c>
      <c r="AL29" s="596">
        <v>0</v>
      </c>
      <c r="AM29" s="596">
        <v>0</v>
      </c>
      <c r="AN29" s="596">
        <v>0</v>
      </c>
      <c r="AO29" s="596">
        <v>0</v>
      </c>
      <c r="AP29" s="596">
        <v>0</v>
      </c>
      <c r="AQ29" s="596">
        <v>0</v>
      </c>
      <c r="AR29" s="596">
        <v>0</v>
      </c>
      <c r="AS29" s="596">
        <v>0</v>
      </c>
      <c r="AT29" s="596">
        <v>0</v>
      </c>
      <c r="AU29" s="596">
        <v>0</v>
      </c>
      <c r="AV29" s="596">
        <v>2507.0405893513421</v>
      </c>
      <c r="AW29" s="596">
        <v>3424.6225036678557</v>
      </c>
      <c r="AX29" s="596">
        <v>3760.4257859675204</v>
      </c>
      <c r="AY29" s="596">
        <v>4430.1592704551158</v>
      </c>
      <c r="AZ29" s="596">
        <v>5168.1761848450678</v>
      </c>
      <c r="BA29" s="596">
        <v>5622.7068521183783</v>
      </c>
      <c r="BB29" s="596">
        <v>5846.2846317411022</v>
      </c>
      <c r="BC29" s="596">
        <v>6035.4083109829708</v>
      </c>
      <c r="BD29" s="596">
        <v>6291.7675297443066</v>
      </c>
      <c r="BE29" s="596">
        <v>6655.7320790365302</v>
      </c>
      <c r="BF29" s="596">
        <v>6918.2004700253847</v>
      </c>
      <c r="BG29" s="596">
        <v>7231.3636735240489</v>
      </c>
      <c r="BH29" s="596">
        <v>7403.8820605518113</v>
      </c>
      <c r="BI29" s="596">
        <v>7582.6081145851595</v>
      </c>
      <c r="BJ29" s="596">
        <v>7769.2521827170349</v>
      </c>
      <c r="BK29" s="596">
        <v>8096.6929913572721</v>
      </c>
      <c r="BL29" s="596">
        <v>8289.2022471160963</v>
      </c>
      <c r="BM29" s="596">
        <v>8852.0625709641081</v>
      </c>
      <c r="BN29" s="596">
        <v>8935.8267063772728</v>
      </c>
      <c r="BO29" s="596">
        <v>9384.4915279618708</v>
      </c>
      <c r="BP29" s="596">
        <v>9909.394310088428</v>
      </c>
      <c r="BQ29" s="596">
        <v>9865.1483900759486</v>
      </c>
      <c r="BR29" s="596">
        <v>9154.4625740321262</v>
      </c>
      <c r="BS29" s="596">
        <v>8524.9337267813789</v>
      </c>
      <c r="BT29" s="596">
        <v>6457.9225476202237</v>
      </c>
      <c r="BU29" s="596">
        <v>4420.0881432960887</v>
      </c>
      <c r="BV29" s="596">
        <v>3013.4310959480349</v>
      </c>
      <c r="BW29" s="596">
        <v>1920.7541136321609</v>
      </c>
      <c r="BX29" s="509">
        <v>980.65418335097149</v>
      </c>
      <c r="BY29" s="509">
        <v>909.97613542136185</v>
      </c>
      <c r="BZ29" s="509">
        <v>818.8715368884499</v>
      </c>
      <c r="CA29" s="509">
        <v>785.69197144159648</v>
      </c>
      <c r="CB29" s="509">
        <v>757.43518258254562</v>
      </c>
      <c r="CC29" s="509">
        <v>710.84503268346577</v>
      </c>
      <c r="CD29" s="509">
        <v>655.56245032525965</v>
      </c>
      <c r="CE29" s="509">
        <v>615.7831215294641</v>
      </c>
      <c r="CF29" s="511">
        <v>497.02298433682734</v>
      </c>
    </row>
    <row r="30" spans="1:84">
      <c r="B30" s="508" t="s">
        <v>457</v>
      </c>
      <c r="C30" s="508"/>
      <c r="D30" s="596">
        <v>0</v>
      </c>
      <c r="E30" s="596">
        <v>0</v>
      </c>
      <c r="F30" s="596">
        <v>0</v>
      </c>
      <c r="G30" s="596">
        <v>0</v>
      </c>
      <c r="H30" s="596">
        <v>0</v>
      </c>
      <c r="I30" s="596">
        <v>0</v>
      </c>
      <c r="J30" s="596">
        <v>0</v>
      </c>
      <c r="K30" s="596">
        <v>0</v>
      </c>
      <c r="L30" s="596">
        <v>0</v>
      </c>
      <c r="M30" s="596">
        <v>0</v>
      </c>
      <c r="N30" s="596">
        <v>0</v>
      </c>
      <c r="O30" s="596">
        <v>0</v>
      </c>
      <c r="P30" s="596">
        <v>0</v>
      </c>
      <c r="Q30" s="596">
        <v>0</v>
      </c>
      <c r="R30" s="596">
        <v>0</v>
      </c>
      <c r="S30" s="596">
        <v>0</v>
      </c>
      <c r="T30" s="596">
        <v>0</v>
      </c>
      <c r="U30" s="596">
        <v>0</v>
      </c>
      <c r="V30" s="596">
        <v>0</v>
      </c>
      <c r="W30" s="596">
        <v>0</v>
      </c>
      <c r="X30" s="596">
        <v>0</v>
      </c>
      <c r="Y30" s="596">
        <v>0</v>
      </c>
      <c r="Z30" s="596">
        <v>0</v>
      </c>
      <c r="AA30" s="596">
        <v>0</v>
      </c>
      <c r="AB30" s="596">
        <v>0</v>
      </c>
      <c r="AC30" s="596">
        <v>0</v>
      </c>
      <c r="AD30" s="596">
        <v>0</v>
      </c>
      <c r="AE30" s="596">
        <v>0</v>
      </c>
      <c r="AF30" s="596">
        <v>0</v>
      </c>
      <c r="AG30" s="596">
        <v>0</v>
      </c>
      <c r="AH30" s="596">
        <v>0</v>
      </c>
      <c r="AI30" s="596">
        <v>0</v>
      </c>
      <c r="AJ30" s="596">
        <v>0</v>
      </c>
      <c r="AK30" s="596">
        <v>0</v>
      </c>
      <c r="AL30" s="596">
        <v>0</v>
      </c>
      <c r="AM30" s="596">
        <v>0</v>
      </c>
      <c r="AN30" s="596">
        <v>0</v>
      </c>
      <c r="AO30" s="596">
        <v>0</v>
      </c>
      <c r="AP30" s="596">
        <v>0</v>
      </c>
      <c r="AQ30" s="596">
        <v>0</v>
      </c>
      <c r="AR30" s="596">
        <v>0</v>
      </c>
      <c r="AS30" s="596">
        <v>0</v>
      </c>
      <c r="AT30" s="596">
        <v>0</v>
      </c>
      <c r="AU30" s="596">
        <v>0</v>
      </c>
      <c r="AV30" s="596">
        <v>1025.1651544857432</v>
      </c>
      <c r="AW30" s="596">
        <v>1400.3776695679173</v>
      </c>
      <c r="AX30" s="596">
        <v>1592.0450669157933</v>
      </c>
      <c r="AY30" s="596">
        <v>1895.0473549305184</v>
      </c>
      <c r="AZ30" s="596">
        <v>2204.9666750367833</v>
      </c>
      <c r="BA30" s="596">
        <v>2497.8256514512459</v>
      </c>
      <c r="BB30" s="596">
        <v>2743.8642652997059</v>
      </c>
      <c r="BC30" s="596">
        <v>2983.5928632623322</v>
      </c>
      <c r="BD30" s="596">
        <v>3237.290661614983</v>
      </c>
      <c r="BE30" s="596">
        <v>3524.0430223274034</v>
      </c>
      <c r="BF30" s="596">
        <v>3681.3341048133093</v>
      </c>
      <c r="BG30" s="596">
        <v>3954.4574672735075</v>
      </c>
      <c r="BH30" s="596">
        <v>4173.3049206932583</v>
      </c>
      <c r="BI30" s="596">
        <v>4398.5623025539935</v>
      </c>
      <c r="BJ30" s="596">
        <v>4640.2609696016061</v>
      </c>
      <c r="BK30" s="596">
        <v>4973.931762645836</v>
      </c>
      <c r="BL30" s="596">
        <v>5173.3183510998224</v>
      </c>
      <c r="BM30" s="596">
        <v>5625.4572101136955</v>
      </c>
      <c r="BN30" s="596">
        <v>5813.5667165875029</v>
      </c>
      <c r="BO30" s="596">
        <v>5918.1939176849337</v>
      </c>
      <c r="BP30" s="596">
        <v>6170.5920169607198</v>
      </c>
      <c r="BQ30" s="596">
        <v>6251.6677420186861</v>
      </c>
      <c r="BR30" s="596">
        <v>6486.2097907355619</v>
      </c>
      <c r="BS30" s="596">
        <v>6126.672214270583</v>
      </c>
      <c r="BT30" s="596">
        <v>5628.4702753131851</v>
      </c>
      <c r="BU30" s="596">
        <v>4754.9305035667503</v>
      </c>
      <c r="BV30" s="596">
        <v>4272.4920029491759</v>
      </c>
      <c r="BW30" s="596">
        <v>3920.7083411986218</v>
      </c>
      <c r="BX30" s="509">
        <v>3023.4143629586847</v>
      </c>
      <c r="BY30" s="509">
        <v>2769.9972219689707</v>
      </c>
      <c r="BZ30" s="509">
        <v>2480.2853604547072</v>
      </c>
      <c r="CA30" s="509">
        <v>2364.3469220391544</v>
      </c>
      <c r="CB30" s="509">
        <v>2264.0080366544635</v>
      </c>
      <c r="CC30" s="509">
        <v>2079.4934116503364</v>
      </c>
      <c r="CD30" s="509">
        <v>1869.3410976943271</v>
      </c>
      <c r="CE30" s="509">
        <v>1664.6083893649218</v>
      </c>
      <c r="CF30" s="511">
        <v>1405.0785191677069</v>
      </c>
    </row>
    <row r="31" spans="1:84" ht="26.25" customHeight="1">
      <c r="A31" s="421"/>
      <c r="B31" s="339" t="s">
        <v>684</v>
      </c>
      <c r="C31" s="508"/>
      <c r="D31" s="596">
        <v>0</v>
      </c>
      <c r="E31" s="596">
        <v>0</v>
      </c>
      <c r="F31" s="596">
        <v>0</v>
      </c>
      <c r="G31" s="596">
        <v>0</v>
      </c>
      <c r="H31" s="596">
        <v>0</v>
      </c>
      <c r="I31" s="596">
        <v>0</v>
      </c>
      <c r="J31" s="596">
        <v>0</v>
      </c>
      <c r="K31" s="596">
        <v>0</v>
      </c>
      <c r="L31" s="596">
        <v>0</v>
      </c>
      <c r="M31" s="596">
        <v>0</v>
      </c>
      <c r="N31" s="596">
        <v>0</v>
      </c>
      <c r="O31" s="596">
        <v>0</v>
      </c>
      <c r="P31" s="596">
        <v>0</v>
      </c>
      <c r="Q31" s="596">
        <v>0</v>
      </c>
      <c r="R31" s="596">
        <v>0</v>
      </c>
      <c r="S31" s="596">
        <v>0</v>
      </c>
      <c r="T31" s="596">
        <v>0</v>
      </c>
      <c r="U31" s="596">
        <v>0</v>
      </c>
      <c r="V31" s="596">
        <v>0</v>
      </c>
      <c r="W31" s="596">
        <v>0</v>
      </c>
      <c r="X31" s="596">
        <v>0</v>
      </c>
      <c r="Y31" s="596">
        <v>0</v>
      </c>
      <c r="Z31" s="596">
        <v>0</v>
      </c>
      <c r="AA31" s="596">
        <v>0</v>
      </c>
      <c r="AB31" s="596">
        <v>0</v>
      </c>
      <c r="AC31" s="596">
        <v>0</v>
      </c>
      <c r="AD31" s="596">
        <v>0</v>
      </c>
      <c r="AE31" s="596">
        <v>0</v>
      </c>
      <c r="AF31" s="596">
        <v>0</v>
      </c>
      <c r="AG31" s="596">
        <v>0</v>
      </c>
      <c r="AH31" s="596">
        <v>0</v>
      </c>
      <c r="AI31" s="596">
        <v>0</v>
      </c>
      <c r="AJ31" s="596">
        <v>0</v>
      </c>
      <c r="AK31" s="596">
        <v>0</v>
      </c>
      <c r="AL31" s="596">
        <v>0</v>
      </c>
      <c r="AM31" s="596">
        <v>0</v>
      </c>
      <c r="AN31" s="596">
        <v>0</v>
      </c>
      <c r="AO31" s="596">
        <v>0</v>
      </c>
      <c r="AP31" s="596">
        <v>0</v>
      </c>
      <c r="AQ31" s="596">
        <v>0</v>
      </c>
      <c r="AR31" s="596">
        <v>0</v>
      </c>
      <c r="AS31" s="596">
        <v>0</v>
      </c>
      <c r="AT31" s="596">
        <v>0</v>
      </c>
      <c r="AU31" s="596">
        <v>0</v>
      </c>
      <c r="AV31" s="596">
        <v>0</v>
      </c>
      <c r="AW31" s="596">
        <v>0</v>
      </c>
      <c r="AX31" s="596">
        <v>0</v>
      </c>
      <c r="AY31" s="596">
        <v>0</v>
      </c>
      <c r="AZ31" s="596">
        <v>0</v>
      </c>
      <c r="BA31" s="596">
        <v>0</v>
      </c>
      <c r="BB31" s="596">
        <v>0</v>
      </c>
      <c r="BC31" s="596">
        <v>0</v>
      </c>
      <c r="BD31" s="596">
        <v>0</v>
      </c>
      <c r="BE31" s="596">
        <v>0</v>
      </c>
      <c r="BF31" s="596">
        <v>7.6669643528304139</v>
      </c>
      <c r="BG31" s="596">
        <v>8.2137042975460108</v>
      </c>
      <c r="BH31" s="596">
        <v>8.8687215967032067</v>
      </c>
      <c r="BI31" s="596">
        <v>9.4731450686211929</v>
      </c>
      <c r="BJ31" s="596">
        <v>9.9681627292314126</v>
      </c>
      <c r="BK31" s="596">
        <v>10.235952431094614</v>
      </c>
      <c r="BL31" s="596">
        <v>12.26910321135739</v>
      </c>
      <c r="BM31" s="596">
        <v>13.473875243598126</v>
      </c>
      <c r="BN31" s="596">
        <v>14.084713576689067</v>
      </c>
      <c r="BO31" s="596">
        <v>15.580634736793842</v>
      </c>
      <c r="BP31" s="596">
        <v>17.197925479975328</v>
      </c>
      <c r="BQ31" s="596">
        <v>17.360538659652498</v>
      </c>
      <c r="BR31" s="596">
        <v>17.340906655826462</v>
      </c>
      <c r="BS31" s="596">
        <v>17.166061972895083</v>
      </c>
      <c r="BT31" s="596">
        <v>16.407454648090816</v>
      </c>
      <c r="BU31" s="596">
        <v>15.117524771513352</v>
      </c>
      <c r="BV31" s="596">
        <v>14.043745132102675</v>
      </c>
      <c r="BW31" s="596">
        <v>13.311825243798721</v>
      </c>
      <c r="BX31" s="509">
        <v>10.097913080646176</v>
      </c>
      <c r="BY31" s="509">
        <v>9.6830469875495133</v>
      </c>
      <c r="BZ31" s="509">
        <v>8.9108045056100735</v>
      </c>
      <c r="CA31" s="509">
        <v>8.6930372871105259</v>
      </c>
      <c r="CB31" s="509">
        <v>8.6894613048623981</v>
      </c>
      <c r="CC31" s="509">
        <v>8.5771742651995186</v>
      </c>
      <c r="CD31" s="509">
        <v>8.4267413460020695</v>
      </c>
      <c r="CE31" s="509">
        <v>8.2956576451988191</v>
      </c>
      <c r="CF31" s="511">
        <v>7.994126665083888</v>
      </c>
    </row>
    <row r="32" spans="1:84" ht="26.25" customHeight="1">
      <c r="A32" s="421"/>
      <c r="B32" s="460" t="s">
        <v>309</v>
      </c>
      <c r="C32" s="508"/>
      <c r="D32" s="595">
        <v>0</v>
      </c>
      <c r="E32" s="595">
        <v>0</v>
      </c>
      <c r="F32" s="595">
        <v>0</v>
      </c>
      <c r="G32" s="595">
        <v>0</v>
      </c>
      <c r="H32" s="595">
        <v>0</v>
      </c>
      <c r="I32" s="595">
        <v>0</v>
      </c>
      <c r="J32" s="595">
        <v>0</v>
      </c>
      <c r="K32" s="595">
        <v>0</v>
      </c>
      <c r="L32" s="595">
        <v>0</v>
      </c>
      <c r="M32" s="595">
        <v>0</v>
      </c>
      <c r="N32" s="595">
        <v>0</v>
      </c>
      <c r="O32" s="595">
        <v>0</v>
      </c>
      <c r="P32" s="595">
        <v>0</v>
      </c>
      <c r="Q32" s="595">
        <v>0</v>
      </c>
      <c r="R32" s="595">
        <v>0</v>
      </c>
      <c r="S32" s="595">
        <v>0</v>
      </c>
      <c r="T32" s="595">
        <v>0</v>
      </c>
      <c r="U32" s="595">
        <v>0</v>
      </c>
      <c r="V32" s="595">
        <v>0</v>
      </c>
      <c r="W32" s="595">
        <v>0</v>
      </c>
      <c r="X32" s="595">
        <v>0</v>
      </c>
      <c r="Y32" s="595">
        <v>0</v>
      </c>
      <c r="Z32" s="595">
        <v>0</v>
      </c>
      <c r="AA32" s="595">
        <f t="shared" ref="AA32:BP32" si="14">SUM(AA33:AA34)</f>
        <v>0</v>
      </c>
      <c r="AB32" s="595">
        <f t="shared" si="14"/>
        <v>0</v>
      </c>
      <c r="AC32" s="595">
        <f t="shared" si="14"/>
        <v>0</v>
      </c>
      <c r="AD32" s="595">
        <f t="shared" si="14"/>
        <v>0</v>
      </c>
      <c r="AE32" s="595">
        <f t="shared" si="14"/>
        <v>0</v>
      </c>
      <c r="AF32" s="595">
        <f t="shared" si="14"/>
        <v>0</v>
      </c>
      <c r="AG32" s="595">
        <f t="shared" si="14"/>
        <v>0</v>
      </c>
      <c r="AH32" s="595">
        <f t="shared" si="14"/>
        <v>0</v>
      </c>
      <c r="AI32" s="595">
        <f t="shared" si="14"/>
        <v>0</v>
      </c>
      <c r="AJ32" s="595">
        <f t="shared" si="14"/>
        <v>0</v>
      </c>
      <c r="AK32" s="595">
        <f t="shared" si="14"/>
        <v>0</v>
      </c>
      <c r="AL32" s="595">
        <f t="shared" si="14"/>
        <v>0</v>
      </c>
      <c r="AM32" s="595">
        <f t="shared" si="14"/>
        <v>0</v>
      </c>
      <c r="AN32" s="595">
        <f t="shared" si="14"/>
        <v>0</v>
      </c>
      <c r="AO32" s="595">
        <f t="shared" si="14"/>
        <v>0</v>
      </c>
      <c r="AP32" s="595">
        <f t="shared" si="14"/>
        <v>0</v>
      </c>
      <c r="AQ32" s="595">
        <f t="shared" si="14"/>
        <v>0</v>
      </c>
      <c r="AR32" s="595">
        <f t="shared" si="14"/>
        <v>0</v>
      </c>
      <c r="AS32" s="595">
        <f t="shared" si="14"/>
        <v>0</v>
      </c>
      <c r="AT32" s="595">
        <f t="shared" si="14"/>
        <v>0</v>
      </c>
      <c r="AU32" s="595">
        <f t="shared" si="14"/>
        <v>0</v>
      </c>
      <c r="AV32" s="595">
        <f t="shared" si="14"/>
        <v>0</v>
      </c>
      <c r="AW32" s="595">
        <f t="shared" si="14"/>
        <v>0</v>
      </c>
      <c r="AX32" s="595">
        <f t="shared" si="14"/>
        <v>0</v>
      </c>
      <c r="AY32" s="595">
        <f t="shared" si="14"/>
        <v>0</v>
      </c>
      <c r="AZ32" s="595">
        <f t="shared" si="14"/>
        <v>0</v>
      </c>
      <c r="BA32" s="595">
        <f t="shared" si="14"/>
        <v>0</v>
      </c>
      <c r="BB32" s="595">
        <f t="shared" si="14"/>
        <v>0</v>
      </c>
      <c r="BC32" s="595">
        <f t="shared" si="14"/>
        <v>0</v>
      </c>
      <c r="BD32" s="595">
        <f t="shared" si="14"/>
        <v>0</v>
      </c>
      <c r="BE32" s="595">
        <f t="shared" si="14"/>
        <v>0</v>
      </c>
      <c r="BF32" s="595">
        <f t="shared" si="14"/>
        <v>0</v>
      </c>
      <c r="BG32" s="595">
        <f t="shared" si="14"/>
        <v>0</v>
      </c>
      <c r="BH32" s="595">
        <f t="shared" si="14"/>
        <v>0</v>
      </c>
      <c r="BI32" s="595">
        <f t="shared" si="14"/>
        <v>0</v>
      </c>
      <c r="BJ32" s="595">
        <f t="shared" si="14"/>
        <v>0</v>
      </c>
      <c r="BK32" s="595">
        <f t="shared" si="14"/>
        <v>0</v>
      </c>
      <c r="BL32" s="595">
        <f t="shared" si="14"/>
        <v>0</v>
      </c>
      <c r="BM32" s="595">
        <f t="shared" si="14"/>
        <v>0</v>
      </c>
      <c r="BN32" s="595">
        <f t="shared" si="14"/>
        <v>0</v>
      </c>
      <c r="BO32" s="595">
        <f t="shared" si="14"/>
        <v>0</v>
      </c>
      <c r="BP32" s="595">
        <f t="shared" si="14"/>
        <v>0</v>
      </c>
      <c r="BQ32" s="595">
        <f t="shared" ref="BQ32:CF32" si="15">SUM(BQ33:BQ34)</f>
        <v>210.3657418935843</v>
      </c>
      <c r="BR32" s="595">
        <f t="shared" si="15"/>
        <v>2025.6050346110242</v>
      </c>
      <c r="BS32" s="595">
        <f t="shared" si="15"/>
        <v>3862.1142952216742</v>
      </c>
      <c r="BT32" s="595">
        <f t="shared" si="15"/>
        <v>6485.6712119708936</v>
      </c>
      <c r="BU32" s="595">
        <f t="shared" si="15"/>
        <v>10688.34766485306</v>
      </c>
      <c r="BV32" s="595">
        <f t="shared" si="15"/>
        <v>12876.69604767055</v>
      </c>
      <c r="BW32" s="595">
        <f t="shared" si="15"/>
        <v>14798.86750356182</v>
      </c>
      <c r="BX32" s="514">
        <f t="shared" si="15"/>
        <v>15369.317363381182</v>
      </c>
      <c r="BY32" s="514">
        <f t="shared" si="15"/>
        <v>17150.684762710494</v>
      </c>
      <c r="BZ32" s="514">
        <f t="shared" si="15"/>
        <v>18694.772509877355</v>
      </c>
      <c r="CA32" s="514">
        <f t="shared" si="15"/>
        <v>21650.326120008325</v>
      </c>
      <c r="CB32" s="514">
        <f t="shared" si="15"/>
        <v>25249.194392773006</v>
      </c>
      <c r="CC32" s="514">
        <f t="shared" si="15"/>
        <v>27754.598798804851</v>
      </c>
      <c r="CD32" s="514">
        <f t="shared" si="15"/>
        <v>29591.282695579583</v>
      </c>
      <c r="CE32" s="514">
        <f t="shared" si="15"/>
        <v>31305.023165429338</v>
      </c>
      <c r="CF32" s="515">
        <f t="shared" si="15"/>
        <v>32784.53517643323</v>
      </c>
    </row>
    <row r="33" spans="1:84">
      <c r="A33" s="421"/>
      <c r="B33" s="339" t="s">
        <v>458</v>
      </c>
      <c r="C33" s="508"/>
      <c r="D33" s="596">
        <v>0</v>
      </c>
      <c r="E33" s="596">
        <v>0</v>
      </c>
      <c r="F33" s="596">
        <v>0</v>
      </c>
      <c r="G33" s="596">
        <v>0</v>
      </c>
      <c r="H33" s="596">
        <v>0</v>
      </c>
      <c r="I33" s="596">
        <v>0</v>
      </c>
      <c r="J33" s="596">
        <v>0</v>
      </c>
      <c r="K33" s="596">
        <v>0</v>
      </c>
      <c r="L33" s="596">
        <v>0</v>
      </c>
      <c r="M33" s="596">
        <v>0</v>
      </c>
      <c r="N33" s="596">
        <v>0</v>
      </c>
      <c r="O33" s="596">
        <v>0</v>
      </c>
      <c r="P33" s="596">
        <v>0</v>
      </c>
      <c r="Q33" s="596">
        <v>0</v>
      </c>
      <c r="R33" s="596">
        <v>0</v>
      </c>
      <c r="S33" s="596">
        <v>0</v>
      </c>
      <c r="T33" s="596">
        <v>0</v>
      </c>
      <c r="U33" s="596">
        <v>0</v>
      </c>
      <c r="V33" s="596">
        <v>0</v>
      </c>
      <c r="W33" s="596">
        <v>0</v>
      </c>
      <c r="X33" s="596">
        <v>0</v>
      </c>
      <c r="Y33" s="596">
        <v>0</v>
      </c>
      <c r="Z33" s="596">
        <v>0</v>
      </c>
      <c r="AA33" s="596">
        <v>0</v>
      </c>
      <c r="AB33" s="596">
        <v>0</v>
      </c>
      <c r="AC33" s="596">
        <v>0</v>
      </c>
      <c r="AD33" s="596">
        <v>0</v>
      </c>
      <c r="AE33" s="596">
        <v>0</v>
      </c>
      <c r="AF33" s="596">
        <v>0</v>
      </c>
      <c r="AG33" s="596">
        <v>0</v>
      </c>
      <c r="AH33" s="596">
        <v>0</v>
      </c>
      <c r="AI33" s="596">
        <v>0</v>
      </c>
      <c r="AJ33" s="596">
        <v>0</v>
      </c>
      <c r="AK33" s="596">
        <v>0</v>
      </c>
      <c r="AL33" s="596">
        <v>0</v>
      </c>
      <c r="AM33" s="596">
        <v>0</v>
      </c>
      <c r="AN33" s="596">
        <v>0</v>
      </c>
      <c r="AO33" s="596">
        <v>0</v>
      </c>
      <c r="AP33" s="596">
        <v>0</v>
      </c>
      <c r="AQ33" s="596">
        <v>0</v>
      </c>
      <c r="AR33" s="596">
        <v>0</v>
      </c>
      <c r="AS33" s="596">
        <v>0</v>
      </c>
      <c r="AT33" s="596">
        <v>0</v>
      </c>
      <c r="AU33" s="596">
        <v>0</v>
      </c>
      <c r="AV33" s="596">
        <v>0</v>
      </c>
      <c r="AW33" s="596">
        <v>0</v>
      </c>
      <c r="AX33" s="596">
        <v>0</v>
      </c>
      <c r="AY33" s="596">
        <v>0</v>
      </c>
      <c r="AZ33" s="596">
        <v>0</v>
      </c>
      <c r="BA33" s="596">
        <v>0</v>
      </c>
      <c r="BB33" s="596">
        <v>0</v>
      </c>
      <c r="BC33" s="596">
        <v>0</v>
      </c>
      <c r="BD33" s="596">
        <v>0</v>
      </c>
      <c r="BE33" s="596">
        <v>0</v>
      </c>
      <c r="BF33" s="596">
        <v>0</v>
      </c>
      <c r="BG33" s="596">
        <v>0</v>
      </c>
      <c r="BH33" s="596">
        <v>0</v>
      </c>
      <c r="BI33" s="596">
        <v>0</v>
      </c>
      <c r="BJ33" s="596">
        <v>0</v>
      </c>
      <c r="BK33" s="596">
        <v>0</v>
      </c>
      <c r="BL33" s="596">
        <v>0</v>
      </c>
      <c r="BM33" s="596">
        <v>0</v>
      </c>
      <c r="BN33" s="596">
        <v>0</v>
      </c>
      <c r="BO33" s="596">
        <v>0</v>
      </c>
      <c r="BP33" s="596">
        <v>0</v>
      </c>
      <c r="BQ33" s="596">
        <v>190.88419506829811</v>
      </c>
      <c r="BR33" s="596">
        <v>1859.394246951344</v>
      </c>
      <c r="BS33" s="596">
        <v>3701.2109784800127</v>
      </c>
      <c r="BT33" s="596">
        <v>5946.8281232759746</v>
      </c>
      <c r="BU33" s="596">
        <v>9562.0334946521125</v>
      </c>
      <c r="BV33" s="596">
        <v>11522.274180936274</v>
      </c>
      <c r="BW33" s="596">
        <v>13242.264033578273</v>
      </c>
      <c r="BX33" s="509">
        <v>13243.470287256376</v>
      </c>
      <c r="BY33" s="509">
        <v>14607.056639585931</v>
      </c>
      <c r="BZ33" s="509">
        <v>15837.181358189686</v>
      </c>
      <c r="CA33" s="509">
        <v>17960.80347257734</v>
      </c>
      <c r="CB33" s="509">
        <v>20646.538760341115</v>
      </c>
      <c r="CC33" s="509">
        <v>22367.222129350819</v>
      </c>
      <c r="CD33" s="509">
        <v>23735.284597100133</v>
      </c>
      <c r="CE33" s="509">
        <v>25164.32235486335</v>
      </c>
      <c r="CF33" s="511">
        <v>26113.208268478807</v>
      </c>
    </row>
    <row r="34" spans="1:84">
      <c r="A34" s="421"/>
      <c r="B34" s="339" t="s">
        <v>457</v>
      </c>
      <c r="C34" s="508"/>
      <c r="D34" s="596">
        <v>0</v>
      </c>
      <c r="E34" s="596">
        <v>0</v>
      </c>
      <c r="F34" s="596">
        <v>0</v>
      </c>
      <c r="G34" s="596">
        <v>0</v>
      </c>
      <c r="H34" s="596">
        <v>0</v>
      </c>
      <c r="I34" s="596">
        <v>0</v>
      </c>
      <c r="J34" s="596">
        <v>0</v>
      </c>
      <c r="K34" s="596">
        <v>0</v>
      </c>
      <c r="L34" s="596">
        <v>0</v>
      </c>
      <c r="M34" s="596">
        <v>0</v>
      </c>
      <c r="N34" s="596">
        <v>0</v>
      </c>
      <c r="O34" s="596">
        <v>0</v>
      </c>
      <c r="P34" s="596">
        <v>0</v>
      </c>
      <c r="Q34" s="596">
        <v>0</v>
      </c>
      <c r="R34" s="596">
        <v>0</v>
      </c>
      <c r="S34" s="596">
        <v>0</v>
      </c>
      <c r="T34" s="596">
        <v>0</v>
      </c>
      <c r="U34" s="596">
        <v>0</v>
      </c>
      <c r="V34" s="596">
        <v>0</v>
      </c>
      <c r="W34" s="596">
        <v>0</v>
      </c>
      <c r="X34" s="596">
        <v>0</v>
      </c>
      <c r="Y34" s="596">
        <v>0</v>
      </c>
      <c r="Z34" s="596">
        <v>0</v>
      </c>
      <c r="AA34" s="596">
        <v>0</v>
      </c>
      <c r="AB34" s="596">
        <v>0</v>
      </c>
      <c r="AC34" s="596">
        <v>0</v>
      </c>
      <c r="AD34" s="596">
        <v>0</v>
      </c>
      <c r="AE34" s="596">
        <v>0</v>
      </c>
      <c r="AF34" s="596">
        <v>0</v>
      </c>
      <c r="AG34" s="596">
        <v>0</v>
      </c>
      <c r="AH34" s="596">
        <v>0</v>
      </c>
      <c r="AI34" s="596">
        <v>0</v>
      </c>
      <c r="AJ34" s="596">
        <v>0</v>
      </c>
      <c r="AK34" s="596">
        <v>0</v>
      </c>
      <c r="AL34" s="596">
        <v>0</v>
      </c>
      <c r="AM34" s="596">
        <v>0</v>
      </c>
      <c r="AN34" s="596">
        <v>0</v>
      </c>
      <c r="AO34" s="596">
        <v>0</v>
      </c>
      <c r="AP34" s="596">
        <v>0</v>
      </c>
      <c r="AQ34" s="596">
        <v>0</v>
      </c>
      <c r="AR34" s="596">
        <v>0</v>
      </c>
      <c r="AS34" s="596">
        <v>0</v>
      </c>
      <c r="AT34" s="596">
        <v>0</v>
      </c>
      <c r="AU34" s="596">
        <v>0</v>
      </c>
      <c r="AV34" s="596">
        <v>0</v>
      </c>
      <c r="AW34" s="596">
        <v>0</v>
      </c>
      <c r="AX34" s="596">
        <v>0</v>
      </c>
      <c r="AY34" s="596">
        <v>0</v>
      </c>
      <c r="AZ34" s="596">
        <v>0</v>
      </c>
      <c r="BA34" s="596">
        <v>0</v>
      </c>
      <c r="BB34" s="596">
        <v>0</v>
      </c>
      <c r="BC34" s="596">
        <v>0</v>
      </c>
      <c r="BD34" s="596">
        <v>0</v>
      </c>
      <c r="BE34" s="596">
        <v>0</v>
      </c>
      <c r="BF34" s="596">
        <v>0</v>
      </c>
      <c r="BG34" s="596">
        <v>0</v>
      </c>
      <c r="BH34" s="596">
        <v>0</v>
      </c>
      <c r="BI34" s="596">
        <v>0</v>
      </c>
      <c r="BJ34" s="596">
        <v>0</v>
      </c>
      <c r="BK34" s="596">
        <v>0</v>
      </c>
      <c r="BL34" s="596">
        <v>0</v>
      </c>
      <c r="BM34" s="596">
        <v>0</v>
      </c>
      <c r="BN34" s="596">
        <v>0</v>
      </c>
      <c r="BO34" s="596">
        <v>0</v>
      </c>
      <c r="BP34" s="596">
        <v>0</v>
      </c>
      <c r="BQ34" s="596">
        <v>19.481546825286181</v>
      </c>
      <c r="BR34" s="596">
        <v>166.21078765968011</v>
      </c>
      <c r="BS34" s="596">
        <v>160.90331674166137</v>
      </c>
      <c r="BT34" s="596">
        <v>538.84308869491872</v>
      </c>
      <c r="BU34" s="596">
        <v>1126.3141702009464</v>
      </c>
      <c r="BV34" s="596">
        <v>1354.4218667342757</v>
      </c>
      <c r="BW34" s="596">
        <v>1556.6034699835475</v>
      </c>
      <c r="BX34" s="509">
        <v>2125.8470761248059</v>
      </c>
      <c r="BY34" s="509">
        <v>2543.6281231245621</v>
      </c>
      <c r="BZ34" s="509">
        <v>2857.5911516876681</v>
      </c>
      <c r="CA34" s="509">
        <v>3689.5226474309848</v>
      </c>
      <c r="CB34" s="509">
        <v>4602.6556324318926</v>
      </c>
      <c r="CC34" s="509">
        <v>5387.3766694540327</v>
      </c>
      <c r="CD34" s="509">
        <v>5855.9980984794502</v>
      </c>
      <c r="CE34" s="509">
        <v>6140.7008105659861</v>
      </c>
      <c r="CF34" s="511">
        <v>6671.3269079544207</v>
      </c>
    </row>
    <row r="35" spans="1:84" ht="25.5" customHeight="1">
      <c r="A35" s="564"/>
      <c r="B35" s="349" t="s">
        <v>684</v>
      </c>
      <c r="C35" s="508"/>
      <c r="D35" s="596"/>
      <c r="E35" s="596"/>
      <c r="F35" s="596"/>
      <c r="G35" s="596"/>
      <c r="H35" s="596"/>
      <c r="I35" s="596"/>
      <c r="J35" s="596"/>
      <c r="K35" s="596"/>
      <c r="L35" s="596"/>
      <c r="M35" s="596"/>
      <c r="N35" s="596"/>
      <c r="O35" s="596"/>
      <c r="P35" s="596"/>
      <c r="Q35" s="596"/>
      <c r="R35" s="596"/>
      <c r="S35" s="596"/>
      <c r="T35" s="596"/>
      <c r="U35" s="596"/>
      <c r="V35" s="596"/>
      <c r="W35" s="596"/>
      <c r="X35" s="596"/>
      <c r="Y35" s="596"/>
      <c r="Z35" s="596"/>
      <c r="AA35" s="596"/>
      <c r="AB35" s="596"/>
      <c r="AC35" s="596"/>
      <c r="AD35" s="596"/>
      <c r="AE35" s="596"/>
      <c r="AF35" s="596"/>
      <c r="AG35" s="596"/>
      <c r="AH35" s="596"/>
      <c r="AI35" s="596"/>
      <c r="AJ35" s="596"/>
      <c r="AK35" s="596"/>
      <c r="AL35" s="596"/>
      <c r="AM35" s="596"/>
      <c r="AN35" s="596"/>
      <c r="AO35" s="596"/>
      <c r="AP35" s="596"/>
      <c r="AQ35" s="596"/>
      <c r="AR35" s="596"/>
      <c r="AS35" s="596"/>
      <c r="AT35" s="596"/>
      <c r="AU35" s="596"/>
      <c r="AV35" s="596"/>
      <c r="AW35" s="596"/>
      <c r="AX35" s="596"/>
      <c r="AY35" s="596"/>
      <c r="AZ35" s="596"/>
      <c r="BA35" s="596"/>
      <c r="BB35" s="596"/>
      <c r="BC35" s="596"/>
      <c r="BD35" s="596"/>
      <c r="BE35" s="596"/>
      <c r="BF35" s="596"/>
      <c r="BG35" s="596"/>
      <c r="BH35" s="596"/>
      <c r="BI35" s="596"/>
      <c r="BJ35" s="596"/>
      <c r="BK35" s="596"/>
      <c r="BL35" s="596"/>
      <c r="BM35" s="596"/>
      <c r="BN35" s="596"/>
      <c r="BO35" s="596"/>
      <c r="BP35" s="596"/>
      <c r="BQ35" s="596">
        <v>6.3273392206598375E-2</v>
      </c>
      <c r="BR35" s="596">
        <v>0.39308781636623946</v>
      </c>
      <c r="BS35" s="596">
        <v>1.009095856709417</v>
      </c>
      <c r="BT35" s="596">
        <v>1.9181461728782525</v>
      </c>
      <c r="BU35" s="596">
        <v>3.3391811024694911</v>
      </c>
      <c r="BV35" s="596">
        <v>5.151607348440514</v>
      </c>
      <c r="BW35" s="596">
        <v>6.9980041803926438</v>
      </c>
      <c r="BX35" s="509">
        <v>8.192827397238883</v>
      </c>
      <c r="BY35" s="509">
        <v>9.9940539124388366</v>
      </c>
      <c r="BZ35" s="509">
        <v>9.6378854973200205</v>
      </c>
      <c r="CA35" s="509">
        <v>11.247842948853169</v>
      </c>
      <c r="CB35" s="509">
        <v>13.101379965469741</v>
      </c>
      <c r="CC35" s="509">
        <v>14.748125004633115</v>
      </c>
      <c r="CD35" s="509">
        <v>16.194054953833746</v>
      </c>
      <c r="CE35" s="509">
        <v>17.643869190349875</v>
      </c>
      <c r="CF35" s="511">
        <v>19.224781856461505</v>
      </c>
    </row>
    <row r="36" spans="1:84" s="245" customFormat="1" ht="25.5" customHeight="1">
      <c r="A36" s="564"/>
      <c r="B36" s="460" t="s">
        <v>266</v>
      </c>
      <c r="C36" s="527"/>
      <c r="D36" s="595"/>
      <c r="E36" s="595"/>
      <c r="F36" s="595"/>
      <c r="G36" s="595"/>
      <c r="H36" s="595"/>
      <c r="I36" s="595"/>
      <c r="J36" s="595"/>
      <c r="K36" s="595"/>
      <c r="L36" s="595"/>
      <c r="M36" s="595"/>
      <c r="N36" s="595"/>
      <c r="O36" s="595"/>
      <c r="P36" s="595"/>
      <c r="Q36" s="595"/>
      <c r="R36" s="595"/>
      <c r="S36" s="595"/>
      <c r="T36" s="595"/>
      <c r="U36" s="595"/>
      <c r="V36" s="595"/>
      <c r="W36" s="595"/>
      <c r="X36" s="595"/>
      <c r="Y36" s="595"/>
      <c r="Z36" s="595"/>
      <c r="AA36" s="595"/>
      <c r="AB36" s="595"/>
      <c r="AC36" s="595"/>
      <c r="AD36" s="595"/>
      <c r="AE36" s="595"/>
      <c r="AF36" s="595"/>
      <c r="AG36" s="595"/>
      <c r="AH36" s="595"/>
      <c r="AI36" s="595"/>
      <c r="AJ36" s="595"/>
      <c r="AK36" s="595"/>
      <c r="AL36" s="595"/>
      <c r="AM36" s="595"/>
      <c r="AN36" s="595"/>
      <c r="AO36" s="595"/>
      <c r="AP36" s="595"/>
      <c r="AQ36" s="595"/>
      <c r="AR36" s="595"/>
      <c r="AS36" s="595"/>
      <c r="AT36" s="595"/>
      <c r="AU36" s="595"/>
      <c r="AV36" s="595"/>
      <c r="AW36" s="595"/>
      <c r="AX36" s="595"/>
      <c r="AY36" s="595"/>
      <c r="AZ36" s="595"/>
      <c r="BA36" s="595"/>
      <c r="BB36" s="595"/>
      <c r="BC36" s="595"/>
      <c r="BD36" s="595"/>
      <c r="BE36" s="595"/>
      <c r="BF36" s="595"/>
      <c r="BG36" s="595"/>
      <c r="BH36" s="595"/>
      <c r="BI36" s="595"/>
      <c r="BJ36" s="595"/>
      <c r="BK36" s="595"/>
      <c r="BL36" s="595"/>
      <c r="BM36" s="595"/>
      <c r="BN36" s="595"/>
      <c r="BO36" s="595"/>
      <c r="BP36" s="595"/>
      <c r="BQ36" s="595">
        <v>6.2495270706148123</v>
      </c>
      <c r="BR36" s="595">
        <v>7.8198005232161609</v>
      </c>
      <c r="BS36" s="595">
        <v>8.9152441534238367</v>
      </c>
      <c r="BT36" s="595">
        <v>9.2356226375172881</v>
      </c>
      <c r="BU36" s="595">
        <v>10.17315189678502</v>
      </c>
      <c r="BV36" s="595">
        <v>11.086603312142101</v>
      </c>
      <c r="BW36" s="595">
        <v>11.886551931463787</v>
      </c>
      <c r="BX36" s="514">
        <v>11.99096937982408</v>
      </c>
      <c r="BY36" s="514">
        <v>14.587790069274259</v>
      </c>
      <c r="BZ36" s="514">
        <v>17.598477641324038</v>
      </c>
      <c r="CA36" s="514">
        <v>19.842678718337968</v>
      </c>
      <c r="CB36" s="514">
        <v>23.900107696142648</v>
      </c>
      <c r="CC36" s="514">
        <v>26.678498100088259</v>
      </c>
      <c r="CD36" s="514">
        <v>29.074938370957003</v>
      </c>
      <c r="CE36" s="514">
        <v>31.448346249242395</v>
      </c>
      <c r="CF36" s="515">
        <v>33.723823969116189</v>
      </c>
    </row>
    <row r="37" spans="1:84" s="245" customFormat="1" ht="26.25" customHeight="1">
      <c r="B37" s="452" t="s">
        <v>268</v>
      </c>
      <c r="C37" s="527"/>
      <c r="D37" s="595">
        <v>0</v>
      </c>
      <c r="E37" s="595">
        <v>0</v>
      </c>
      <c r="F37" s="595">
        <v>0</v>
      </c>
      <c r="G37" s="595">
        <v>0</v>
      </c>
      <c r="H37" s="595">
        <v>0</v>
      </c>
      <c r="I37" s="595">
        <v>0</v>
      </c>
      <c r="J37" s="595">
        <v>0</v>
      </c>
      <c r="K37" s="595">
        <v>0</v>
      </c>
      <c r="L37" s="595">
        <v>0</v>
      </c>
      <c r="M37" s="595">
        <v>0</v>
      </c>
      <c r="N37" s="595">
        <v>0</v>
      </c>
      <c r="O37" s="595">
        <v>0</v>
      </c>
      <c r="P37" s="595">
        <v>0</v>
      </c>
      <c r="Q37" s="595">
        <v>0</v>
      </c>
      <c r="R37" s="595">
        <v>0</v>
      </c>
      <c r="S37" s="595">
        <v>0</v>
      </c>
      <c r="T37" s="595">
        <v>0</v>
      </c>
      <c r="U37" s="595">
        <v>0</v>
      </c>
      <c r="V37" s="595">
        <v>0</v>
      </c>
      <c r="W37" s="595">
        <v>0</v>
      </c>
      <c r="X37" s="595">
        <v>0</v>
      </c>
      <c r="Y37" s="595">
        <v>0</v>
      </c>
      <c r="Z37" s="595">
        <v>0</v>
      </c>
      <c r="AA37" s="595">
        <v>89.919205508640644</v>
      </c>
      <c r="AB37" s="595">
        <v>320.43129148984514</v>
      </c>
      <c r="AC37" s="595">
        <f t="shared" ref="AC37:AI37" si="16">SUM(AC38:AC40)</f>
        <v>454.53626641973722</v>
      </c>
      <c r="AD37" s="595">
        <f t="shared" si="16"/>
        <v>658.44084735972615</v>
      </c>
      <c r="AE37" s="595">
        <f t="shared" si="16"/>
        <v>813.06533780145014</v>
      </c>
      <c r="AF37" s="595">
        <f t="shared" si="16"/>
        <v>947.16338391498198</v>
      </c>
      <c r="AG37" s="595">
        <f t="shared" si="16"/>
        <v>1090.4894220777346</v>
      </c>
      <c r="AH37" s="595">
        <f t="shared" si="16"/>
        <v>987.77929770027436</v>
      </c>
      <c r="AI37" s="595">
        <f t="shared" si="16"/>
        <v>1011.1725941520502</v>
      </c>
      <c r="AJ37" s="595">
        <f t="shared" ref="AJ37:BL37" si="17">SUM(AJ38:AJ40)</f>
        <v>1098.3342683514743</v>
      </c>
      <c r="AK37" s="595">
        <f t="shared" si="17"/>
        <v>1261.1685182099081</v>
      </c>
      <c r="AL37" s="595">
        <f t="shared" si="17"/>
        <v>1434.4006856450992</v>
      </c>
      <c r="AM37" s="595">
        <f t="shared" si="17"/>
        <v>1681.7814917915341</v>
      </c>
      <c r="AN37" s="595">
        <f t="shared" si="17"/>
        <v>1848.9624900573735</v>
      </c>
      <c r="AO37" s="595">
        <f t="shared" si="17"/>
        <v>2088.4425899662224</v>
      </c>
      <c r="AP37" s="595">
        <f t="shared" si="17"/>
        <v>2279.206416556267</v>
      </c>
      <c r="AQ37" s="595">
        <f t="shared" si="17"/>
        <v>2481.0452784021745</v>
      </c>
      <c r="AR37" s="595">
        <f t="shared" si="17"/>
        <v>2597.4790908661444</v>
      </c>
      <c r="AS37" s="595">
        <f t="shared" si="17"/>
        <v>2774.8832624222086</v>
      </c>
      <c r="AT37" s="595">
        <f t="shared" si="17"/>
        <v>3053.7212944512439</v>
      </c>
      <c r="AU37" s="595">
        <f t="shared" si="17"/>
        <v>3555.6646249931555</v>
      </c>
      <c r="AV37" s="595">
        <f t="shared" si="17"/>
        <v>3150.427048777563</v>
      </c>
      <c r="AW37" s="595">
        <f t="shared" si="17"/>
        <v>3540.239149398516</v>
      </c>
      <c r="AX37" s="595">
        <f t="shared" si="17"/>
        <v>3807.0277446429327</v>
      </c>
      <c r="AY37" s="595">
        <f t="shared" si="17"/>
        <v>4125.1167789597166</v>
      </c>
      <c r="AZ37" s="595">
        <f t="shared" si="17"/>
        <v>4351.4354318123624</v>
      </c>
      <c r="BA37" s="595">
        <f t="shared" si="17"/>
        <v>4585.6285608536</v>
      </c>
      <c r="BB37" s="595">
        <f t="shared" si="17"/>
        <v>4808.593950299507</v>
      </c>
      <c r="BC37" s="595">
        <f t="shared" si="17"/>
        <v>4998.1850089813515</v>
      </c>
      <c r="BD37" s="595">
        <f t="shared" si="17"/>
        <v>5179.6129270177316</v>
      </c>
      <c r="BE37" s="595">
        <f t="shared" si="17"/>
        <v>5385.0242914024429</v>
      </c>
      <c r="BF37" s="595">
        <f t="shared" si="17"/>
        <v>5478.0783147537804</v>
      </c>
      <c r="BG37" s="595">
        <f t="shared" si="17"/>
        <v>5696.3475930702134</v>
      </c>
      <c r="BH37" s="595">
        <f t="shared" si="17"/>
        <v>5876.6889709752804</v>
      </c>
      <c r="BI37" s="595">
        <f t="shared" si="17"/>
        <v>6110.282082684429</v>
      </c>
      <c r="BJ37" s="595">
        <f t="shared" si="17"/>
        <v>6292.7586032377185</v>
      </c>
      <c r="BK37" s="595">
        <f t="shared" si="17"/>
        <v>6580.9667555837641</v>
      </c>
      <c r="BL37" s="595">
        <f t="shared" si="17"/>
        <v>6767.2373268130586</v>
      </c>
      <c r="BM37" s="595">
        <f>SUM(BM38:BM40)</f>
        <v>7200.6964840166665</v>
      </c>
      <c r="BN37" s="595">
        <f>SUM(BN38:BN40)</f>
        <v>7235.6540183251936</v>
      </c>
      <c r="BO37" s="595">
        <f>SUM(BO38:BO40)</f>
        <v>7262.2357890468047</v>
      </c>
      <c r="BP37" s="595">
        <f>SUM(BP38:BP40)</f>
        <v>7313.2496725068022</v>
      </c>
      <c r="BQ37" s="595">
        <f t="shared" ref="BQ37:CF37" si="18">SUM(BQ38:BQ40)</f>
        <v>7023.8621945733457</v>
      </c>
      <c r="BR37" s="595">
        <f t="shared" si="18"/>
        <v>7019.3269013492891</v>
      </c>
      <c r="BS37" s="595">
        <f t="shared" si="18"/>
        <v>7056.298649151975</v>
      </c>
      <c r="BT37" s="595">
        <f t="shared" si="18"/>
        <v>6890.8558770417239</v>
      </c>
      <c r="BU37" s="595">
        <f t="shared" si="18"/>
        <v>6842.2043134750347</v>
      </c>
      <c r="BV37" s="595">
        <f t="shared" si="18"/>
        <v>6878.0724909605469</v>
      </c>
      <c r="BW37" s="595">
        <f t="shared" si="18"/>
        <v>6995.2038297185381</v>
      </c>
      <c r="BX37" s="514">
        <f t="shared" si="18"/>
        <v>5992.9855224041285</v>
      </c>
      <c r="BY37" s="514">
        <f t="shared" si="18"/>
        <v>6006.8339752200081</v>
      </c>
      <c r="BZ37" s="514">
        <f t="shared" si="18"/>
        <v>6013.7290599135122</v>
      </c>
      <c r="CA37" s="514">
        <f t="shared" si="18"/>
        <v>6659.6575757234941</v>
      </c>
      <c r="CB37" s="514">
        <f t="shared" si="18"/>
        <v>7410.9471461572493</v>
      </c>
      <c r="CC37" s="514">
        <f t="shared" si="18"/>
        <v>7743.2611107202156</v>
      </c>
      <c r="CD37" s="514">
        <f t="shared" si="18"/>
        <v>7820.1903151670076</v>
      </c>
      <c r="CE37" s="514">
        <f t="shared" si="18"/>
        <v>7883.1522447816888</v>
      </c>
      <c r="CF37" s="515">
        <f t="shared" si="18"/>
        <v>8068.1056215074768</v>
      </c>
    </row>
    <row r="38" spans="1:84">
      <c r="A38" s="421"/>
      <c r="B38" s="339" t="s">
        <v>726</v>
      </c>
      <c r="C38" s="508"/>
      <c r="D38" s="596">
        <v>0</v>
      </c>
      <c r="E38" s="596">
        <v>0</v>
      </c>
      <c r="F38" s="596">
        <v>0</v>
      </c>
      <c r="G38" s="596">
        <v>0</v>
      </c>
      <c r="H38" s="596">
        <v>0</v>
      </c>
      <c r="I38" s="596">
        <v>0</v>
      </c>
      <c r="J38" s="596">
        <v>0</v>
      </c>
      <c r="K38" s="596">
        <v>0</v>
      </c>
      <c r="L38" s="596">
        <v>0</v>
      </c>
      <c r="M38" s="596">
        <v>0</v>
      </c>
      <c r="N38" s="596">
        <v>0</v>
      </c>
      <c r="O38" s="596">
        <v>0</v>
      </c>
      <c r="P38" s="596">
        <v>0</v>
      </c>
      <c r="Q38" s="596">
        <v>0</v>
      </c>
      <c r="R38" s="596">
        <v>0</v>
      </c>
      <c r="S38" s="596">
        <v>0</v>
      </c>
      <c r="T38" s="596">
        <v>0</v>
      </c>
      <c r="U38" s="596">
        <v>0</v>
      </c>
      <c r="V38" s="596">
        <v>0</v>
      </c>
      <c r="W38" s="596">
        <v>0</v>
      </c>
      <c r="X38" s="596">
        <v>0</v>
      </c>
      <c r="Y38" s="596">
        <v>0</v>
      </c>
      <c r="Z38" s="596">
        <v>0</v>
      </c>
      <c r="AA38" s="596">
        <v>0</v>
      </c>
      <c r="AB38" s="596">
        <v>0</v>
      </c>
      <c r="AC38" s="596">
        <v>97.062431891714695</v>
      </c>
      <c r="AD38" s="596">
        <v>137.81255672405177</v>
      </c>
      <c r="AE38" s="596">
        <v>162.93083429526692</v>
      </c>
      <c r="AF38" s="596">
        <v>180.63819554009413</v>
      </c>
      <c r="AG38" s="596">
        <v>201.67460597426111</v>
      </c>
      <c r="AH38" s="596">
        <v>171.15929301699015</v>
      </c>
      <c r="AI38" s="596">
        <v>168.77825313196692</v>
      </c>
      <c r="AJ38" s="596">
        <v>170.53332240262293</v>
      </c>
      <c r="AK38" s="596">
        <v>178.67404386818129</v>
      </c>
      <c r="AL38" s="596">
        <v>193.34223413330318</v>
      </c>
      <c r="AM38" s="596">
        <v>203.42795545940629</v>
      </c>
      <c r="AN38" s="596">
        <v>208.97768344468068</v>
      </c>
      <c r="AO38" s="596">
        <v>225.95061721703394</v>
      </c>
      <c r="AP38" s="596">
        <v>235.38118463129337</v>
      </c>
      <c r="AQ38" s="596">
        <v>248.86998081618998</v>
      </c>
      <c r="AR38" s="596">
        <v>251.98334852573697</v>
      </c>
      <c r="AS38" s="596">
        <v>254.30322466191438</v>
      </c>
      <c r="AT38" s="596">
        <v>275.90513694008536</v>
      </c>
      <c r="AU38" s="596">
        <v>317.82969146141767</v>
      </c>
      <c r="AV38" s="596">
        <v>0</v>
      </c>
      <c r="AW38" s="596">
        <v>0</v>
      </c>
      <c r="AX38" s="596">
        <v>0</v>
      </c>
      <c r="AY38" s="596">
        <v>0</v>
      </c>
      <c r="AZ38" s="596">
        <v>0</v>
      </c>
      <c r="BA38" s="596">
        <v>0</v>
      </c>
      <c r="BB38" s="596">
        <v>0</v>
      </c>
      <c r="BC38" s="596">
        <v>0</v>
      </c>
      <c r="BD38" s="596">
        <v>0</v>
      </c>
      <c r="BE38" s="596">
        <v>0</v>
      </c>
      <c r="BF38" s="596">
        <v>0</v>
      </c>
      <c r="BG38" s="596">
        <v>0</v>
      </c>
      <c r="BH38" s="596">
        <v>0</v>
      </c>
      <c r="BI38" s="596">
        <v>0</v>
      </c>
      <c r="BJ38" s="596">
        <v>0</v>
      </c>
      <c r="BK38" s="596">
        <v>0</v>
      </c>
      <c r="BL38" s="596">
        <v>0</v>
      </c>
      <c r="BM38" s="596">
        <v>0</v>
      </c>
      <c r="BN38" s="596">
        <v>0</v>
      </c>
      <c r="BO38" s="596">
        <v>0</v>
      </c>
      <c r="BP38" s="596">
        <v>0</v>
      </c>
      <c r="BQ38" s="596">
        <v>0</v>
      </c>
      <c r="BR38" s="596">
        <v>0</v>
      </c>
      <c r="BS38" s="596">
        <v>0</v>
      </c>
      <c r="BT38" s="596">
        <v>0</v>
      </c>
      <c r="BU38" s="596">
        <v>0</v>
      </c>
      <c r="BV38" s="596">
        <v>0</v>
      </c>
      <c r="BW38" s="596">
        <v>0</v>
      </c>
      <c r="BX38" s="509">
        <v>0</v>
      </c>
      <c r="BY38" s="509">
        <v>0</v>
      </c>
      <c r="BZ38" s="509">
        <v>0</v>
      </c>
      <c r="CA38" s="509">
        <v>0</v>
      </c>
      <c r="CB38" s="509">
        <v>0</v>
      </c>
      <c r="CC38" s="509">
        <v>0</v>
      </c>
      <c r="CD38" s="509">
        <v>0</v>
      </c>
      <c r="CE38" s="509">
        <v>0</v>
      </c>
      <c r="CF38" s="511">
        <v>0</v>
      </c>
    </row>
    <row r="39" spans="1:84">
      <c r="A39" s="421"/>
      <c r="B39" s="339" t="s">
        <v>458</v>
      </c>
      <c r="C39" s="508"/>
      <c r="D39" s="596">
        <v>0</v>
      </c>
      <c r="E39" s="596">
        <v>0</v>
      </c>
      <c r="F39" s="596">
        <v>0</v>
      </c>
      <c r="G39" s="596">
        <v>0</v>
      </c>
      <c r="H39" s="596">
        <v>0</v>
      </c>
      <c r="I39" s="596">
        <v>0</v>
      </c>
      <c r="J39" s="596">
        <v>0</v>
      </c>
      <c r="K39" s="596">
        <v>0</v>
      </c>
      <c r="L39" s="596">
        <v>0</v>
      </c>
      <c r="M39" s="596">
        <v>0</v>
      </c>
      <c r="N39" s="596">
        <v>0</v>
      </c>
      <c r="O39" s="596">
        <v>0</v>
      </c>
      <c r="P39" s="596">
        <v>0</v>
      </c>
      <c r="Q39" s="596">
        <v>0</v>
      </c>
      <c r="R39" s="596">
        <v>0</v>
      </c>
      <c r="S39" s="596">
        <v>0</v>
      </c>
      <c r="T39" s="596">
        <v>0</v>
      </c>
      <c r="U39" s="596">
        <v>0</v>
      </c>
      <c r="V39" s="596">
        <v>0</v>
      </c>
      <c r="W39" s="596">
        <v>0</v>
      </c>
      <c r="X39" s="596">
        <v>0</v>
      </c>
      <c r="Y39" s="596">
        <v>0</v>
      </c>
      <c r="Z39" s="596">
        <v>0</v>
      </c>
      <c r="AA39" s="596">
        <v>0</v>
      </c>
      <c r="AB39" s="596">
        <v>0</v>
      </c>
      <c r="AC39" s="596">
        <v>126.65463673674968</v>
      </c>
      <c r="AD39" s="596">
        <v>191.43555405912105</v>
      </c>
      <c r="AE39" s="596">
        <v>232.35242829423251</v>
      </c>
      <c r="AF39" s="596">
        <v>275.11229265693373</v>
      </c>
      <c r="AG39" s="596">
        <v>307.65810191714183</v>
      </c>
      <c r="AH39" s="596">
        <v>276.89770070304189</v>
      </c>
      <c r="AI39" s="596">
        <v>285.91260619251159</v>
      </c>
      <c r="AJ39" s="596">
        <v>296.27425286380225</v>
      </c>
      <c r="AK39" s="596">
        <v>343.94044795587877</v>
      </c>
      <c r="AL39" s="596">
        <v>382.86347549717357</v>
      </c>
      <c r="AM39" s="596">
        <v>445.48922921301971</v>
      </c>
      <c r="AN39" s="596">
        <v>477.78003958689112</v>
      </c>
      <c r="AO39" s="596">
        <v>523.10890354662899</v>
      </c>
      <c r="AP39" s="596">
        <v>568.6443619250748</v>
      </c>
      <c r="AQ39" s="596">
        <v>603.86780801721557</v>
      </c>
      <c r="AR39" s="596">
        <v>611.67156831112584</v>
      </c>
      <c r="AS39" s="596">
        <v>640.82501260372203</v>
      </c>
      <c r="AT39" s="596">
        <v>687.94680183036883</v>
      </c>
      <c r="AU39" s="596">
        <v>760.97601050919423</v>
      </c>
      <c r="AV39" s="596">
        <v>0</v>
      </c>
      <c r="AW39" s="596">
        <v>0</v>
      </c>
      <c r="AX39" s="596">
        <v>0</v>
      </c>
      <c r="AY39" s="596">
        <v>0</v>
      </c>
      <c r="AZ39" s="596">
        <v>0</v>
      </c>
      <c r="BA39" s="596">
        <v>0</v>
      </c>
      <c r="BB39" s="596">
        <v>0</v>
      </c>
      <c r="BC39" s="596">
        <v>0</v>
      </c>
      <c r="BD39" s="596">
        <v>0</v>
      </c>
      <c r="BE39" s="596">
        <v>0</v>
      </c>
      <c r="BF39" s="596">
        <v>0</v>
      </c>
      <c r="BG39" s="596">
        <v>0</v>
      </c>
      <c r="BH39" s="596">
        <v>0</v>
      </c>
      <c r="BI39" s="596">
        <v>0</v>
      </c>
      <c r="BJ39" s="596">
        <v>0</v>
      </c>
      <c r="BK39" s="596">
        <v>0</v>
      </c>
      <c r="BL39" s="596">
        <v>0</v>
      </c>
      <c r="BM39" s="596">
        <v>0</v>
      </c>
      <c r="BN39" s="596">
        <v>0</v>
      </c>
      <c r="BO39" s="596">
        <v>0</v>
      </c>
      <c r="BP39" s="596">
        <v>0</v>
      </c>
      <c r="BQ39" s="596">
        <v>0</v>
      </c>
      <c r="BR39" s="596">
        <v>0</v>
      </c>
      <c r="BS39" s="596">
        <v>0</v>
      </c>
      <c r="BT39" s="596">
        <v>0</v>
      </c>
      <c r="BU39" s="596">
        <v>0</v>
      </c>
      <c r="BV39" s="596">
        <v>0</v>
      </c>
      <c r="BW39" s="596">
        <v>0</v>
      </c>
      <c r="BX39" s="509">
        <v>0</v>
      </c>
      <c r="BY39" s="509">
        <v>0</v>
      </c>
      <c r="BZ39" s="509">
        <v>0</v>
      </c>
      <c r="CA39" s="509">
        <v>0</v>
      </c>
      <c r="CB39" s="509">
        <v>0</v>
      </c>
      <c r="CC39" s="509">
        <v>0</v>
      </c>
      <c r="CD39" s="509">
        <v>0</v>
      </c>
      <c r="CE39" s="509">
        <v>0</v>
      </c>
      <c r="CF39" s="511">
        <v>0</v>
      </c>
    </row>
    <row r="40" spans="1:84">
      <c r="A40" s="421"/>
      <c r="B40" s="339" t="s">
        <v>457</v>
      </c>
      <c r="C40" s="508"/>
      <c r="D40" s="596">
        <v>0</v>
      </c>
      <c r="E40" s="596">
        <v>0</v>
      </c>
      <c r="F40" s="596">
        <v>0</v>
      </c>
      <c r="G40" s="596">
        <v>0</v>
      </c>
      <c r="H40" s="596">
        <v>0</v>
      </c>
      <c r="I40" s="596">
        <v>0</v>
      </c>
      <c r="J40" s="596">
        <v>0</v>
      </c>
      <c r="K40" s="596">
        <v>0</v>
      </c>
      <c r="L40" s="596">
        <v>0</v>
      </c>
      <c r="M40" s="596">
        <v>0</v>
      </c>
      <c r="N40" s="596">
        <v>0</v>
      </c>
      <c r="O40" s="596">
        <v>0</v>
      </c>
      <c r="P40" s="596">
        <v>0</v>
      </c>
      <c r="Q40" s="596">
        <v>0</v>
      </c>
      <c r="R40" s="596">
        <v>0</v>
      </c>
      <c r="S40" s="596">
        <v>0</v>
      </c>
      <c r="T40" s="596">
        <v>0</v>
      </c>
      <c r="U40" s="596">
        <v>0</v>
      </c>
      <c r="V40" s="596">
        <v>0</v>
      </c>
      <c r="W40" s="596">
        <v>0</v>
      </c>
      <c r="X40" s="596">
        <v>0</v>
      </c>
      <c r="Y40" s="596">
        <v>0</v>
      </c>
      <c r="Z40" s="596">
        <v>0</v>
      </c>
      <c r="AA40" s="596">
        <v>0</v>
      </c>
      <c r="AB40" s="596">
        <v>0</v>
      </c>
      <c r="AC40" s="596">
        <v>230.81919779127281</v>
      </c>
      <c r="AD40" s="596">
        <v>329.19273657655339</v>
      </c>
      <c r="AE40" s="596">
        <v>417.78207521195066</v>
      </c>
      <c r="AF40" s="596">
        <v>491.4128957179542</v>
      </c>
      <c r="AG40" s="596">
        <v>581.15671418633156</v>
      </c>
      <c r="AH40" s="596">
        <v>539.72230398024226</v>
      </c>
      <c r="AI40" s="596">
        <v>556.4817348275717</v>
      </c>
      <c r="AJ40" s="596">
        <v>631.52669308504915</v>
      </c>
      <c r="AK40" s="596">
        <v>738.55402638584826</v>
      </c>
      <c r="AL40" s="596">
        <v>858.1949760146224</v>
      </c>
      <c r="AM40" s="596">
        <v>1032.8643071191082</v>
      </c>
      <c r="AN40" s="596">
        <v>1162.2047670258016</v>
      </c>
      <c r="AO40" s="596">
        <v>1339.3830692025595</v>
      </c>
      <c r="AP40" s="596">
        <v>1475.1808699998985</v>
      </c>
      <c r="AQ40" s="596">
        <v>1628.3074895687689</v>
      </c>
      <c r="AR40" s="596">
        <v>1733.8241740292813</v>
      </c>
      <c r="AS40" s="596">
        <v>1879.7550251565719</v>
      </c>
      <c r="AT40" s="596">
        <v>2089.8693556807898</v>
      </c>
      <c r="AU40" s="596">
        <v>2476.8589230225434</v>
      </c>
      <c r="AV40" s="596">
        <v>3150.427048777563</v>
      </c>
      <c r="AW40" s="596">
        <v>3540.239149398516</v>
      </c>
      <c r="AX40" s="596">
        <v>3807.0277446429327</v>
      </c>
      <c r="AY40" s="596">
        <v>4125.1167789597166</v>
      </c>
      <c r="AZ40" s="596">
        <v>4351.4354318123624</v>
      </c>
      <c r="BA40" s="596">
        <v>4585.6285608536</v>
      </c>
      <c r="BB40" s="596">
        <v>4808.593950299507</v>
      </c>
      <c r="BC40" s="596">
        <v>4998.1850089813515</v>
      </c>
      <c r="BD40" s="596">
        <v>5179.6129270177316</v>
      </c>
      <c r="BE40" s="596">
        <v>5385.0242914024429</v>
      </c>
      <c r="BF40" s="596">
        <v>5478.0783147537804</v>
      </c>
      <c r="BG40" s="596">
        <v>5696.3475930702134</v>
      </c>
      <c r="BH40" s="596">
        <v>5876.6889709752804</v>
      </c>
      <c r="BI40" s="596">
        <v>6110.282082684429</v>
      </c>
      <c r="BJ40" s="596">
        <v>6292.7586032377185</v>
      </c>
      <c r="BK40" s="596">
        <v>6580.9667555837641</v>
      </c>
      <c r="BL40" s="596">
        <v>6767.2373268130586</v>
      </c>
      <c r="BM40" s="596">
        <v>7200.6964840166665</v>
      </c>
      <c r="BN40" s="596">
        <v>7235.6540183251936</v>
      </c>
      <c r="BO40" s="596">
        <v>7262.2357890468047</v>
      </c>
      <c r="BP40" s="596">
        <v>7313.2496725068022</v>
      </c>
      <c r="BQ40" s="596">
        <v>7023.8621945733457</v>
      </c>
      <c r="BR40" s="596">
        <v>7019.3269013492891</v>
      </c>
      <c r="BS40" s="596">
        <v>7056.298649151975</v>
      </c>
      <c r="BT40" s="596">
        <v>6890.8558770417239</v>
      </c>
      <c r="BU40" s="596">
        <v>6842.2043134750347</v>
      </c>
      <c r="BV40" s="596">
        <v>6878.0724909605469</v>
      </c>
      <c r="BW40" s="596">
        <v>6995.2038297185381</v>
      </c>
      <c r="BX40" s="509">
        <v>5992.9855224041285</v>
      </c>
      <c r="BY40" s="509">
        <v>6006.8339752200081</v>
      </c>
      <c r="BZ40" s="509">
        <v>6013.7290599135122</v>
      </c>
      <c r="CA40" s="509">
        <v>6659.6575757234941</v>
      </c>
      <c r="CB40" s="509">
        <v>7410.9471461572493</v>
      </c>
      <c r="CC40" s="509">
        <v>7743.2611107202156</v>
      </c>
      <c r="CD40" s="509">
        <v>7820.1903151670076</v>
      </c>
      <c r="CE40" s="509">
        <v>7883.1522447816888</v>
      </c>
      <c r="CF40" s="511">
        <v>8068.1056215074768</v>
      </c>
    </row>
    <row r="41" spans="1:84" ht="25.5" customHeight="1">
      <c r="A41" s="421"/>
      <c r="B41" s="349" t="s">
        <v>684</v>
      </c>
      <c r="C41" s="508"/>
      <c r="D41" s="596">
        <v>0</v>
      </c>
      <c r="E41" s="596">
        <v>0</v>
      </c>
      <c r="F41" s="596">
        <v>0</v>
      </c>
      <c r="G41" s="596">
        <v>0</v>
      </c>
      <c r="H41" s="596">
        <v>0</v>
      </c>
      <c r="I41" s="596">
        <v>0</v>
      </c>
      <c r="J41" s="596">
        <v>0</v>
      </c>
      <c r="K41" s="596">
        <v>0</v>
      </c>
      <c r="L41" s="596">
        <v>0</v>
      </c>
      <c r="M41" s="596">
        <v>0</v>
      </c>
      <c r="N41" s="596">
        <v>0</v>
      </c>
      <c r="O41" s="596">
        <v>0</v>
      </c>
      <c r="P41" s="596">
        <v>0</v>
      </c>
      <c r="Q41" s="596">
        <v>0</v>
      </c>
      <c r="R41" s="596">
        <v>0</v>
      </c>
      <c r="S41" s="596">
        <v>0</v>
      </c>
      <c r="T41" s="596">
        <v>0</v>
      </c>
      <c r="U41" s="596">
        <v>0</v>
      </c>
      <c r="V41" s="596">
        <v>0</v>
      </c>
      <c r="W41" s="596">
        <v>0</v>
      </c>
      <c r="X41" s="596">
        <v>0</v>
      </c>
      <c r="Y41" s="596">
        <v>0</v>
      </c>
      <c r="Z41" s="596">
        <v>0</v>
      </c>
      <c r="AA41" s="596">
        <v>0</v>
      </c>
      <c r="AB41" s="596">
        <v>0</v>
      </c>
      <c r="AC41" s="596">
        <v>0</v>
      </c>
      <c r="AD41" s="596">
        <v>0</v>
      </c>
      <c r="AE41" s="596">
        <v>0</v>
      </c>
      <c r="AF41" s="596">
        <v>0</v>
      </c>
      <c r="AG41" s="596">
        <v>0</v>
      </c>
      <c r="AH41" s="596">
        <v>0</v>
      </c>
      <c r="AI41" s="596">
        <v>0</v>
      </c>
      <c r="AJ41" s="596">
        <v>0</v>
      </c>
      <c r="AK41" s="596">
        <v>0</v>
      </c>
      <c r="AL41" s="596">
        <v>0</v>
      </c>
      <c r="AM41" s="596">
        <v>0</v>
      </c>
      <c r="AN41" s="596">
        <v>0</v>
      </c>
      <c r="AO41" s="596">
        <v>0</v>
      </c>
      <c r="AP41" s="596">
        <v>0</v>
      </c>
      <c r="AQ41" s="596">
        <v>0</v>
      </c>
      <c r="AR41" s="596">
        <v>0</v>
      </c>
      <c r="AS41" s="596">
        <v>0</v>
      </c>
      <c r="AT41" s="596">
        <v>0</v>
      </c>
      <c r="AU41" s="596">
        <v>0</v>
      </c>
      <c r="AV41" s="596">
        <v>0</v>
      </c>
      <c r="AW41" s="596">
        <v>0</v>
      </c>
      <c r="AX41" s="596">
        <v>0</v>
      </c>
      <c r="AY41" s="596">
        <v>0</v>
      </c>
      <c r="AZ41" s="596">
        <v>0</v>
      </c>
      <c r="BA41" s="596">
        <v>0</v>
      </c>
      <c r="BB41" s="596">
        <v>0</v>
      </c>
      <c r="BC41" s="596">
        <v>0</v>
      </c>
      <c r="BD41" s="596">
        <v>0</v>
      </c>
      <c r="BE41" s="596">
        <v>0</v>
      </c>
      <c r="BF41" s="596">
        <v>1.6523645916468657</v>
      </c>
      <c r="BG41" s="596">
        <v>1.8906855263118207</v>
      </c>
      <c r="BH41" s="596">
        <v>2.0492304126055827</v>
      </c>
      <c r="BI41" s="596">
        <v>2.1100752058497365</v>
      </c>
      <c r="BJ41" s="596">
        <v>1.8525068579601358</v>
      </c>
      <c r="BK41" s="596">
        <v>2.0741575251014996</v>
      </c>
      <c r="BL41" s="596">
        <v>2.6076160122844172</v>
      </c>
      <c r="BM41" s="596">
        <v>3.6939287887986074</v>
      </c>
      <c r="BN41" s="596">
        <v>4.1437197685536615</v>
      </c>
      <c r="BO41" s="596">
        <v>4.9003777472508396</v>
      </c>
      <c r="BP41" s="596">
        <v>6.2752157416118859</v>
      </c>
      <c r="BQ41" s="596">
        <v>7.7822263795803801</v>
      </c>
      <c r="BR41" s="596">
        <v>9.197357432104706</v>
      </c>
      <c r="BS41" s="596">
        <v>11.061300658905502</v>
      </c>
      <c r="BT41" s="596">
        <v>12.243482942185864</v>
      </c>
      <c r="BU41" s="596">
        <v>13.187276989913178</v>
      </c>
      <c r="BV41" s="596">
        <v>14.753969051420283</v>
      </c>
      <c r="BW41" s="596">
        <v>16.195706603588935</v>
      </c>
      <c r="BX41" s="509">
        <v>17.008730576701705</v>
      </c>
      <c r="BY41" s="509">
        <v>19.375182677540195</v>
      </c>
      <c r="BZ41" s="509">
        <v>20.568122403018016</v>
      </c>
      <c r="CA41" s="509">
        <v>22.777323490133597</v>
      </c>
      <c r="CB41" s="509">
        <v>25.346879865361206</v>
      </c>
      <c r="CC41" s="509">
        <v>26.483458223193242</v>
      </c>
      <c r="CD41" s="509">
        <v>26.746571056788571</v>
      </c>
      <c r="CE41" s="509">
        <v>26.96191309533787</v>
      </c>
      <c r="CF41" s="511">
        <v>27.594489597113665</v>
      </c>
    </row>
    <row r="42" spans="1:84" s="245" customFormat="1" ht="26.25" customHeight="1">
      <c r="B42" s="460" t="s">
        <v>302</v>
      </c>
      <c r="C42" s="527"/>
      <c r="D42" s="595">
        <v>0</v>
      </c>
      <c r="E42" s="595">
        <v>0</v>
      </c>
      <c r="F42" s="595">
        <v>0</v>
      </c>
      <c r="G42" s="595">
        <v>0</v>
      </c>
      <c r="H42" s="595">
        <v>0</v>
      </c>
      <c r="I42" s="595">
        <v>0</v>
      </c>
      <c r="J42" s="595">
        <v>0</v>
      </c>
      <c r="K42" s="595">
        <v>0</v>
      </c>
      <c r="L42" s="595">
        <v>0</v>
      </c>
      <c r="M42" s="595">
        <v>0</v>
      </c>
      <c r="N42" s="595">
        <v>0</v>
      </c>
      <c r="O42" s="595">
        <v>0</v>
      </c>
      <c r="P42" s="595">
        <v>0</v>
      </c>
      <c r="Q42" s="595">
        <v>0</v>
      </c>
      <c r="R42" s="595">
        <v>0</v>
      </c>
      <c r="S42" s="595">
        <v>0</v>
      </c>
      <c r="T42" s="595">
        <v>0</v>
      </c>
      <c r="U42" s="595">
        <v>0</v>
      </c>
      <c r="V42" s="595">
        <v>0</v>
      </c>
      <c r="W42" s="595">
        <v>0</v>
      </c>
      <c r="X42" s="595">
        <v>0</v>
      </c>
      <c r="Y42" s="595">
        <v>0</v>
      </c>
      <c r="Z42" s="595">
        <v>0</v>
      </c>
      <c r="AA42" s="595">
        <v>0</v>
      </c>
      <c r="AB42" s="595">
        <v>0</v>
      </c>
      <c r="AC42" s="595">
        <v>0</v>
      </c>
      <c r="AD42" s="595">
        <v>0</v>
      </c>
      <c r="AE42" s="595">
        <v>1.695652425029093</v>
      </c>
      <c r="AF42" s="595">
        <f t="shared" ref="AF42:BY42" si="19">SUM(AF43:AF45)</f>
        <v>61.01130988297605</v>
      </c>
      <c r="AG42" s="595">
        <f t="shared" si="19"/>
        <v>129.52423849513585</v>
      </c>
      <c r="AH42" s="595">
        <f t="shared" si="19"/>
        <v>276.34301780900535</v>
      </c>
      <c r="AI42" s="595">
        <f t="shared" si="19"/>
        <v>397.42604446772123</v>
      </c>
      <c r="AJ42" s="595">
        <f t="shared" si="19"/>
        <v>528.04532132282429</v>
      </c>
      <c r="AK42" s="595">
        <f t="shared" si="19"/>
        <v>661.15804136458837</v>
      </c>
      <c r="AL42" s="595">
        <f t="shared" si="19"/>
        <v>839.99643129588924</v>
      </c>
      <c r="AM42" s="595">
        <f t="shared" si="19"/>
        <v>1032.8516636457098</v>
      </c>
      <c r="AN42" s="595">
        <f t="shared" si="19"/>
        <v>1142.7615389937935</v>
      </c>
      <c r="AO42" s="595">
        <f t="shared" si="19"/>
        <v>1284.7270742940902</v>
      </c>
      <c r="AP42" s="595">
        <f t="shared" si="19"/>
        <v>1503.8666214504763</v>
      </c>
      <c r="AQ42" s="595">
        <f t="shared" si="19"/>
        <v>1648.4048407088389</v>
      </c>
      <c r="AR42" s="595">
        <f t="shared" si="19"/>
        <v>1748.1207944312487</v>
      </c>
      <c r="AS42" s="595">
        <f t="shared" si="19"/>
        <v>1843.0903168856889</v>
      </c>
      <c r="AT42" s="595">
        <f t="shared" si="19"/>
        <v>1951.6687395627796</v>
      </c>
      <c r="AU42" s="595">
        <f t="shared" si="19"/>
        <v>2212.8915542936593</v>
      </c>
      <c r="AV42" s="595">
        <f t="shared" si="19"/>
        <v>138.5156547747855</v>
      </c>
      <c r="AW42" s="595">
        <f t="shared" si="19"/>
        <v>0</v>
      </c>
      <c r="AX42" s="595">
        <f t="shared" si="19"/>
        <v>0</v>
      </c>
      <c r="AY42" s="595">
        <f t="shared" si="19"/>
        <v>0</v>
      </c>
      <c r="AZ42" s="595">
        <f t="shared" si="19"/>
        <v>0</v>
      </c>
      <c r="BA42" s="595">
        <f t="shared" si="19"/>
        <v>0</v>
      </c>
      <c r="BB42" s="595">
        <f t="shared" si="19"/>
        <v>0</v>
      </c>
      <c r="BC42" s="595">
        <f t="shared" si="19"/>
        <v>0</v>
      </c>
      <c r="BD42" s="595">
        <f t="shared" si="19"/>
        <v>0</v>
      </c>
      <c r="BE42" s="595">
        <f t="shared" si="19"/>
        <v>0</v>
      </c>
      <c r="BF42" s="595">
        <f t="shared" si="19"/>
        <v>0</v>
      </c>
      <c r="BG42" s="595">
        <f t="shared" si="19"/>
        <v>0</v>
      </c>
      <c r="BH42" s="595">
        <f t="shared" si="19"/>
        <v>0</v>
      </c>
      <c r="BI42" s="595">
        <f t="shared" si="19"/>
        <v>0</v>
      </c>
      <c r="BJ42" s="595">
        <f t="shared" si="19"/>
        <v>0</v>
      </c>
      <c r="BK42" s="595">
        <f t="shared" si="19"/>
        <v>0</v>
      </c>
      <c r="BL42" s="595">
        <f t="shared" si="19"/>
        <v>0</v>
      </c>
      <c r="BM42" s="595">
        <f t="shared" si="19"/>
        <v>0</v>
      </c>
      <c r="BN42" s="595">
        <f t="shared" si="19"/>
        <v>0</v>
      </c>
      <c r="BO42" s="595">
        <f t="shared" si="19"/>
        <v>0</v>
      </c>
      <c r="BP42" s="595">
        <f t="shared" si="19"/>
        <v>0</v>
      </c>
      <c r="BQ42" s="595">
        <f t="shared" si="19"/>
        <v>0</v>
      </c>
      <c r="BR42" s="595">
        <f t="shared" si="19"/>
        <v>0</v>
      </c>
      <c r="BS42" s="595">
        <f t="shared" si="19"/>
        <v>0</v>
      </c>
      <c r="BT42" s="595">
        <f t="shared" si="19"/>
        <v>0</v>
      </c>
      <c r="BU42" s="595">
        <f t="shared" si="19"/>
        <v>0</v>
      </c>
      <c r="BV42" s="595">
        <f t="shared" si="19"/>
        <v>0</v>
      </c>
      <c r="BW42" s="595">
        <f t="shared" si="19"/>
        <v>0</v>
      </c>
      <c r="BX42" s="514">
        <f t="shared" si="19"/>
        <v>0</v>
      </c>
      <c r="BY42" s="514">
        <f t="shared" si="19"/>
        <v>0</v>
      </c>
      <c r="BZ42" s="514">
        <f t="shared" ref="BZ42:CF42" si="20">SUM(BZ43:BZ45)</f>
        <v>0</v>
      </c>
      <c r="CA42" s="514">
        <f t="shared" si="20"/>
        <v>0</v>
      </c>
      <c r="CB42" s="514">
        <f t="shared" si="20"/>
        <v>0</v>
      </c>
      <c r="CC42" s="514">
        <f t="shared" si="20"/>
        <v>0</v>
      </c>
      <c r="CD42" s="514">
        <f t="shared" si="20"/>
        <v>0</v>
      </c>
      <c r="CE42" s="514">
        <f t="shared" si="20"/>
        <v>0</v>
      </c>
      <c r="CF42" s="515">
        <f t="shared" si="20"/>
        <v>0</v>
      </c>
    </row>
    <row r="43" spans="1:84">
      <c r="A43" s="421"/>
      <c r="B43" s="339" t="s">
        <v>726</v>
      </c>
      <c r="C43" s="508"/>
      <c r="D43" s="596">
        <v>0</v>
      </c>
      <c r="E43" s="596">
        <v>0</v>
      </c>
      <c r="F43" s="596">
        <v>0</v>
      </c>
      <c r="G43" s="596">
        <v>0</v>
      </c>
      <c r="H43" s="596">
        <v>0</v>
      </c>
      <c r="I43" s="596">
        <v>0</v>
      </c>
      <c r="J43" s="596">
        <v>0</v>
      </c>
      <c r="K43" s="596">
        <v>0</v>
      </c>
      <c r="L43" s="596">
        <v>0</v>
      </c>
      <c r="M43" s="596">
        <v>0</v>
      </c>
      <c r="N43" s="596">
        <v>0</v>
      </c>
      <c r="O43" s="596">
        <v>0</v>
      </c>
      <c r="P43" s="596">
        <v>0</v>
      </c>
      <c r="Q43" s="596">
        <v>0</v>
      </c>
      <c r="R43" s="596">
        <v>0</v>
      </c>
      <c r="S43" s="596">
        <v>0</v>
      </c>
      <c r="T43" s="596">
        <v>0</v>
      </c>
      <c r="U43" s="596">
        <v>0</v>
      </c>
      <c r="V43" s="596">
        <v>0</v>
      </c>
      <c r="W43" s="596">
        <v>0</v>
      </c>
      <c r="X43" s="596">
        <v>0</v>
      </c>
      <c r="Y43" s="596">
        <v>0</v>
      </c>
      <c r="Z43" s="596">
        <v>0</v>
      </c>
      <c r="AA43" s="596">
        <v>0</v>
      </c>
      <c r="AB43" s="596">
        <v>0</v>
      </c>
      <c r="AC43" s="596">
        <v>0</v>
      </c>
      <c r="AD43" s="596">
        <v>0</v>
      </c>
      <c r="AE43" s="596">
        <v>0</v>
      </c>
      <c r="AF43" s="596">
        <v>6.0844805901760175</v>
      </c>
      <c r="AG43" s="596">
        <v>26.35575960847234</v>
      </c>
      <c r="AH43" s="596">
        <v>53.513513356109186</v>
      </c>
      <c r="AI43" s="596">
        <v>58.558646163876077</v>
      </c>
      <c r="AJ43" s="596">
        <v>57.579051831105367</v>
      </c>
      <c r="AK43" s="596">
        <v>59.581382088731189</v>
      </c>
      <c r="AL43" s="596">
        <v>62.427928822914872</v>
      </c>
      <c r="AM43" s="596">
        <v>63.779171755345594</v>
      </c>
      <c r="AN43" s="596">
        <v>60.774664632042288</v>
      </c>
      <c r="AO43" s="596">
        <v>59.234247467630183</v>
      </c>
      <c r="AP43" s="596">
        <v>60.108202861027934</v>
      </c>
      <c r="AQ43" s="596">
        <v>59.092454738753688</v>
      </c>
      <c r="AR43" s="596">
        <v>57.966732012220149</v>
      </c>
      <c r="AS43" s="596">
        <v>57.261495710037785</v>
      </c>
      <c r="AT43" s="596">
        <v>58.398765677682796</v>
      </c>
      <c r="AU43" s="596">
        <v>63.749404934984035</v>
      </c>
      <c r="AV43" s="596">
        <v>3.9903855880053856</v>
      </c>
      <c r="AW43" s="596">
        <v>0</v>
      </c>
      <c r="AX43" s="596">
        <v>0</v>
      </c>
      <c r="AY43" s="596">
        <v>0</v>
      </c>
      <c r="AZ43" s="596">
        <v>0</v>
      </c>
      <c r="BA43" s="596">
        <v>0</v>
      </c>
      <c r="BB43" s="596">
        <v>0</v>
      </c>
      <c r="BC43" s="596">
        <v>0</v>
      </c>
      <c r="BD43" s="596">
        <v>0</v>
      </c>
      <c r="BE43" s="596">
        <v>0</v>
      </c>
      <c r="BF43" s="596">
        <v>0</v>
      </c>
      <c r="BG43" s="596">
        <v>0</v>
      </c>
      <c r="BH43" s="596">
        <v>0</v>
      </c>
      <c r="BI43" s="596">
        <v>0</v>
      </c>
      <c r="BJ43" s="596">
        <v>0</v>
      </c>
      <c r="BK43" s="596">
        <v>0</v>
      </c>
      <c r="BL43" s="596">
        <v>0</v>
      </c>
      <c r="BM43" s="596">
        <v>0</v>
      </c>
      <c r="BN43" s="596">
        <v>0</v>
      </c>
      <c r="BO43" s="596">
        <v>0</v>
      </c>
      <c r="BP43" s="596">
        <v>0</v>
      </c>
      <c r="BQ43" s="596">
        <v>0</v>
      </c>
      <c r="BR43" s="596">
        <v>0</v>
      </c>
      <c r="BS43" s="596">
        <v>0</v>
      </c>
      <c r="BT43" s="596">
        <v>0</v>
      </c>
      <c r="BU43" s="596">
        <v>0</v>
      </c>
      <c r="BV43" s="596">
        <v>0</v>
      </c>
      <c r="BW43" s="596">
        <v>0</v>
      </c>
      <c r="BX43" s="509">
        <v>0</v>
      </c>
      <c r="BY43" s="509">
        <v>0</v>
      </c>
      <c r="BZ43" s="509">
        <v>0</v>
      </c>
      <c r="CA43" s="509">
        <v>0</v>
      </c>
      <c r="CB43" s="509">
        <v>0</v>
      </c>
      <c r="CC43" s="509">
        <v>0</v>
      </c>
      <c r="CD43" s="509">
        <v>0</v>
      </c>
      <c r="CE43" s="509">
        <v>0</v>
      </c>
      <c r="CF43" s="511">
        <v>0</v>
      </c>
    </row>
    <row r="44" spans="1:84">
      <c r="A44" s="421"/>
      <c r="B44" s="339" t="s">
        <v>458</v>
      </c>
      <c r="C44" s="508"/>
      <c r="D44" s="596">
        <v>0</v>
      </c>
      <c r="E44" s="596">
        <v>0</v>
      </c>
      <c r="F44" s="596">
        <v>0</v>
      </c>
      <c r="G44" s="596">
        <v>0</v>
      </c>
      <c r="H44" s="596">
        <v>0</v>
      </c>
      <c r="I44" s="596">
        <v>0</v>
      </c>
      <c r="J44" s="596">
        <v>0</v>
      </c>
      <c r="K44" s="596">
        <v>0</v>
      </c>
      <c r="L44" s="596">
        <v>0</v>
      </c>
      <c r="M44" s="596">
        <v>0</v>
      </c>
      <c r="N44" s="596">
        <v>0</v>
      </c>
      <c r="O44" s="596">
        <v>0</v>
      </c>
      <c r="P44" s="596">
        <v>0</v>
      </c>
      <c r="Q44" s="596">
        <v>0</v>
      </c>
      <c r="R44" s="596">
        <v>0</v>
      </c>
      <c r="S44" s="596">
        <v>0</v>
      </c>
      <c r="T44" s="596">
        <v>0</v>
      </c>
      <c r="U44" s="596">
        <v>0</v>
      </c>
      <c r="V44" s="596">
        <v>0</v>
      </c>
      <c r="W44" s="596">
        <v>0</v>
      </c>
      <c r="X44" s="596">
        <v>0</v>
      </c>
      <c r="Y44" s="596">
        <v>0</v>
      </c>
      <c r="Z44" s="596">
        <v>0</v>
      </c>
      <c r="AA44" s="596">
        <v>0</v>
      </c>
      <c r="AB44" s="596">
        <v>0</v>
      </c>
      <c r="AC44" s="596">
        <v>0</v>
      </c>
      <c r="AD44" s="596">
        <v>0</v>
      </c>
      <c r="AE44" s="596">
        <v>0</v>
      </c>
      <c r="AF44" s="596">
        <v>54.926829292800036</v>
      </c>
      <c r="AG44" s="596">
        <v>103.16847888666351</v>
      </c>
      <c r="AH44" s="596">
        <v>222.82950445289615</v>
      </c>
      <c r="AI44" s="596">
        <v>326.27019936928588</v>
      </c>
      <c r="AJ44" s="596">
        <v>407.94335309113995</v>
      </c>
      <c r="AK44" s="596">
        <v>488.59123214958612</v>
      </c>
      <c r="AL44" s="596">
        <v>603.9642871189568</v>
      </c>
      <c r="AM44" s="596">
        <v>728.56122341328262</v>
      </c>
      <c r="AN44" s="596">
        <v>787.37781531393796</v>
      </c>
      <c r="AO44" s="596">
        <v>860.01649548563853</v>
      </c>
      <c r="AP44" s="596">
        <v>980.93426013147507</v>
      </c>
      <c r="AQ44" s="596">
        <v>1052.1511951269988</v>
      </c>
      <c r="AR44" s="596">
        <v>1090.974872446259</v>
      </c>
      <c r="AS44" s="596">
        <v>1126.0363948398167</v>
      </c>
      <c r="AT44" s="596">
        <v>1168.9476757749851</v>
      </c>
      <c r="AU44" s="596">
        <v>1310.2430541079148</v>
      </c>
      <c r="AV44" s="596">
        <v>82.014491040796941</v>
      </c>
      <c r="AW44" s="596">
        <v>0</v>
      </c>
      <c r="AX44" s="596">
        <v>0</v>
      </c>
      <c r="AY44" s="596">
        <v>0</v>
      </c>
      <c r="AZ44" s="596">
        <v>0</v>
      </c>
      <c r="BA44" s="596">
        <v>0</v>
      </c>
      <c r="BB44" s="596">
        <v>0</v>
      </c>
      <c r="BC44" s="596">
        <v>0</v>
      </c>
      <c r="BD44" s="596">
        <v>0</v>
      </c>
      <c r="BE44" s="596">
        <v>0</v>
      </c>
      <c r="BF44" s="596">
        <v>0</v>
      </c>
      <c r="BG44" s="596">
        <v>0</v>
      </c>
      <c r="BH44" s="596">
        <v>0</v>
      </c>
      <c r="BI44" s="596">
        <v>0</v>
      </c>
      <c r="BJ44" s="596">
        <v>0</v>
      </c>
      <c r="BK44" s="596">
        <v>0</v>
      </c>
      <c r="BL44" s="596">
        <v>0</v>
      </c>
      <c r="BM44" s="596">
        <v>0</v>
      </c>
      <c r="BN44" s="596">
        <v>0</v>
      </c>
      <c r="BO44" s="596">
        <v>0</v>
      </c>
      <c r="BP44" s="596">
        <v>0</v>
      </c>
      <c r="BQ44" s="596">
        <v>0</v>
      </c>
      <c r="BR44" s="596">
        <v>0</v>
      </c>
      <c r="BS44" s="596">
        <v>0</v>
      </c>
      <c r="BT44" s="596">
        <v>0</v>
      </c>
      <c r="BU44" s="596">
        <v>0</v>
      </c>
      <c r="BV44" s="596">
        <v>0</v>
      </c>
      <c r="BW44" s="596">
        <v>0</v>
      </c>
      <c r="BX44" s="509">
        <v>0</v>
      </c>
      <c r="BY44" s="509">
        <v>0</v>
      </c>
      <c r="BZ44" s="509">
        <v>0</v>
      </c>
      <c r="CA44" s="509">
        <v>0</v>
      </c>
      <c r="CB44" s="509">
        <v>0</v>
      </c>
      <c r="CC44" s="509">
        <v>0</v>
      </c>
      <c r="CD44" s="509">
        <v>0</v>
      </c>
      <c r="CE44" s="509">
        <v>0</v>
      </c>
      <c r="CF44" s="511">
        <v>0</v>
      </c>
    </row>
    <row r="45" spans="1:84" s="435" customFormat="1" ht="25.5" customHeight="1" thickBot="1">
      <c r="B45" s="576" t="s">
        <v>457</v>
      </c>
      <c r="C45" s="577"/>
      <c r="D45" s="530">
        <v>0</v>
      </c>
      <c r="E45" s="530">
        <v>0</v>
      </c>
      <c r="F45" s="530">
        <v>0</v>
      </c>
      <c r="G45" s="530">
        <v>0</v>
      </c>
      <c r="H45" s="530">
        <v>0</v>
      </c>
      <c r="I45" s="530">
        <v>0</v>
      </c>
      <c r="J45" s="530">
        <v>0</v>
      </c>
      <c r="K45" s="530">
        <v>0</v>
      </c>
      <c r="L45" s="530">
        <v>0</v>
      </c>
      <c r="M45" s="530">
        <v>0</v>
      </c>
      <c r="N45" s="530">
        <v>0</v>
      </c>
      <c r="O45" s="530">
        <v>0</v>
      </c>
      <c r="P45" s="530">
        <v>0</v>
      </c>
      <c r="Q45" s="530">
        <v>0</v>
      </c>
      <c r="R45" s="530">
        <v>0</v>
      </c>
      <c r="S45" s="530">
        <v>0</v>
      </c>
      <c r="T45" s="530">
        <v>0</v>
      </c>
      <c r="U45" s="530">
        <v>0</v>
      </c>
      <c r="V45" s="530">
        <v>0</v>
      </c>
      <c r="W45" s="530">
        <v>0</v>
      </c>
      <c r="X45" s="530">
        <v>0</v>
      </c>
      <c r="Y45" s="530">
        <v>0</v>
      </c>
      <c r="Z45" s="530">
        <v>0</v>
      </c>
      <c r="AA45" s="530">
        <v>0</v>
      </c>
      <c r="AB45" s="530">
        <v>0</v>
      </c>
      <c r="AC45" s="530">
        <v>0</v>
      </c>
      <c r="AD45" s="530">
        <v>0</v>
      </c>
      <c r="AE45" s="530">
        <v>0</v>
      </c>
      <c r="AF45" s="530">
        <v>0</v>
      </c>
      <c r="AG45" s="530">
        <v>0</v>
      </c>
      <c r="AH45" s="530">
        <v>0</v>
      </c>
      <c r="AI45" s="530">
        <v>12.597198934559259</v>
      </c>
      <c r="AJ45" s="530">
        <v>62.522916400579014</v>
      </c>
      <c r="AK45" s="530">
        <v>112.98542712627103</v>
      </c>
      <c r="AL45" s="530">
        <v>173.60421535401761</v>
      </c>
      <c r="AM45" s="530">
        <v>240.51126847708167</v>
      </c>
      <c r="AN45" s="530">
        <v>294.6090590478131</v>
      </c>
      <c r="AO45" s="530">
        <v>365.4763313408215</v>
      </c>
      <c r="AP45" s="530">
        <v>462.82415845797328</v>
      </c>
      <c r="AQ45" s="530">
        <v>537.16119084308639</v>
      </c>
      <c r="AR45" s="530">
        <v>599.17918997276956</v>
      </c>
      <c r="AS45" s="530">
        <v>659.79242633583465</v>
      </c>
      <c r="AT45" s="530">
        <v>724.32229811011177</v>
      </c>
      <c r="AU45" s="530">
        <v>838.89909525076064</v>
      </c>
      <c r="AV45" s="530">
        <v>52.510778145983188</v>
      </c>
      <c r="AW45" s="530">
        <v>0</v>
      </c>
      <c r="AX45" s="530">
        <v>0</v>
      </c>
      <c r="AY45" s="530">
        <v>0</v>
      </c>
      <c r="AZ45" s="530">
        <v>0</v>
      </c>
      <c r="BA45" s="530">
        <v>0</v>
      </c>
      <c r="BB45" s="530">
        <v>0</v>
      </c>
      <c r="BC45" s="530">
        <v>0</v>
      </c>
      <c r="BD45" s="530">
        <v>0</v>
      </c>
      <c r="BE45" s="530">
        <v>0</v>
      </c>
      <c r="BF45" s="530">
        <v>0</v>
      </c>
      <c r="BG45" s="530">
        <v>0</v>
      </c>
      <c r="BH45" s="530">
        <v>0</v>
      </c>
      <c r="BI45" s="530">
        <v>0</v>
      </c>
      <c r="BJ45" s="530">
        <v>0</v>
      </c>
      <c r="BK45" s="530">
        <v>0</v>
      </c>
      <c r="BL45" s="530">
        <v>0</v>
      </c>
      <c r="BM45" s="530">
        <v>0</v>
      </c>
      <c r="BN45" s="530">
        <v>0</v>
      </c>
      <c r="BO45" s="530">
        <v>0</v>
      </c>
      <c r="BP45" s="530">
        <v>0</v>
      </c>
      <c r="BQ45" s="530">
        <v>0</v>
      </c>
      <c r="BR45" s="530">
        <v>0</v>
      </c>
      <c r="BS45" s="530">
        <v>0</v>
      </c>
      <c r="BT45" s="530">
        <v>0</v>
      </c>
      <c r="BU45" s="530">
        <v>0</v>
      </c>
      <c r="BV45" s="530">
        <v>0</v>
      </c>
      <c r="BW45" s="530">
        <v>0</v>
      </c>
      <c r="BX45" s="530">
        <v>0</v>
      </c>
      <c r="BY45" s="530">
        <v>0</v>
      </c>
      <c r="BZ45" s="530">
        <v>0</v>
      </c>
      <c r="CA45" s="530">
        <v>0</v>
      </c>
      <c r="CB45" s="530">
        <v>0</v>
      </c>
      <c r="CC45" s="530">
        <v>0</v>
      </c>
      <c r="CD45" s="530">
        <v>0</v>
      </c>
      <c r="CE45" s="530">
        <v>0</v>
      </c>
      <c r="CF45" s="531">
        <v>0</v>
      </c>
    </row>
    <row r="46" spans="1:84" ht="39.75" customHeight="1">
      <c r="A46" s="487"/>
      <c r="B46" s="471" t="s">
        <v>727</v>
      </c>
      <c r="C46" s="488"/>
      <c r="D46" s="473" t="s">
        <v>543</v>
      </c>
      <c r="E46" s="473" t="s">
        <v>544</v>
      </c>
      <c r="F46" s="473" t="s">
        <v>545</v>
      </c>
      <c r="G46" s="473" t="s">
        <v>546</v>
      </c>
      <c r="H46" s="473" t="s">
        <v>547</v>
      </c>
      <c r="I46" s="473" t="s">
        <v>548</v>
      </c>
      <c r="J46" s="473" t="s">
        <v>549</v>
      </c>
      <c r="K46" s="473" t="s">
        <v>550</v>
      </c>
      <c r="L46" s="473" t="s">
        <v>551</v>
      </c>
      <c r="M46" s="473" t="s">
        <v>552</v>
      </c>
      <c r="N46" s="473" t="s">
        <v>553</v>
      </c>
      <c r="O46" s="473" t="s">
        <v>554</v>
      </c>
      <c r="P46" s="473" t="s">
        <v>555</v>
      </c>
      <c r="Q46" s="473" t="s">
        <v>556</v>
      </c>
      <c r="R46" s="473" t="s">
        <v>557</v>
      </c>
      <c r="S46" s="473" t="s">
        <v>558</v>
      </c>
      <c r="T46" s="473" t="s">
        <v>559</v>
      </c>
      <c r="U46" s="473" t="s">
        <v>560</v>
      </c>
      <c r="V46" s="473" t="s">
        <v>561</v>
      </c>
      <c r="W46" s="473" t="s">
        <v>562</v>
      </c>
      <c r="X46" s="473" t="s">
        <v>563</v>
      </c>
      <c r="Y46" s="473" t="s">
        <v>564</v>
      </c>
      <c r="Z46" s="473" t="s">
        <v>565</v>
      </c>
      <c r="AA46" s="473" t="s">
        <v>566</v>
      </c>
      <c r="AB46" s="473" t="s">
        <v>567</v>
      </c>
      <c r="AC46" s="473" t="s">
        <v>568</v>
      </c>
      <c r="AD46" s="473" t="s">
        <v>569</v>
      </c>
      <c r="AE46" s="473" t="s">
        <v>570</v>
      </c>
      <c r="AF46" s="473" t="s">
        <v>571</v>
      </c>
      <c r="AG46" s="473" t="s">
        <v>572</v>
      </c>
      <c r="AH46" s="473" t="s">
        <v>573</v>
      </c>
      <c r="AI46" s="473" t="s">
        <v>574</v>
      </c>
      <c r="AJ46" s="473" t="s">
        <v>575</v>
      </c>
      <c r="AK46" s="473" t="s">
        <v>576</v>
      </c>
      <c r="AL46" s="473" t="s">
        <v>577</v>
      </c>
      <c r="AM46" s="473" t="s">
        <v>578</v>
      </c>
      <c r="AN46" s="473" t="s">
        <v>579</v>
      </c>
      <c r="AO46" s="473" t="s">
        <v>580</v>
      </c>
      <c r="AP46" s="473" t="s">
        <v>581</v>
      </c>
      <c r="AQ46" s="473" t="s">
        <v>582</v>
      </c>
      <c r="AR46" s="473" t="s">
        <v>583</v>
      </c>
      <c r="AS46" s="473" t="s">
        <v>584</v>
      </c>
      <c r="AT46" s="473" t="s">
        <v>585</v>
      </c>
      <c r="AU46" s="473" t="s">
        <v>586</v>
      </c>
      <c r="AV46" s="473" t="s">
        <v>587</v>
      </c>
      <c r="AW46" s="473" t="s">
        <v>588</v>
      </c>
      <c r="AX46" s="473" t="s">
        <v>589</v>
      </c>
      <c r="AY46" s="473" t="s">
        <v>590</v>
      </c>
      <c r="AZ46" s="473" t="s">
        <v>591</v>
      </c>
      <c r="BA46" s="473" t="s">
        <v>592</v>
      </c>
      <c r="BB46" s="473" t="s">
        <v>593</v>
      </c>
      <c r="BC46" s="473" t="s">
        <v>594</v>
      </c>
      <c r="BD46" s="473" t="s">
        <v>595</v>
      </c>
      <c r="BE46" s="473" t="s">
        <v>596</v>
      </c>
      <c r="BF46" s="473" t="s">
        <v>597</v>
      </c>
      <c r="BG46" s="473" t="s">
        <v>598</v>
      </c>
      <c r="BH46" s="473" t="s">
        <v>599</v>
      </c>
      <c r="BI46" s="473" t="s">
        <v>600</v>
      </c>
      <c r="BJ46" s="473" t="s">
        <v>601</v>
      </c>
      <c r="BK46" s="473" t="s">
        <v>602</v>
      </c>
      <c r="BL46" s="473" t="s">
        <v>603</v>
      </c>
      <c r="BM46" s="473" t="s">
        <v>604</v>
      </c>
      <c r="BN46" s="473" t="s">
        <v>605</v>
      </c>
      <c r="BO46" s="473" t="s">
        <v>606</v>
      </c>
      <c r="BP46" s="473" t="s">
        <v>607</v>
      </c>
      <c r="BQ46" s="473" t="s">
        <v>608</v>
      </c>
      <c r="BR46" s="473" t="s">
        <v>609</v>
      </c>
      <c r="BS46" s="473" t="s">
        <v>610</v>
      </c>
      <c r="BT46" s="473" t="s">
        <v>611</v>
      </c>
      <c r="BU46" s="473" t="s">
        <v>612</v>
      </c>
      <c r="BV46" s="473" t="s">
        <v>613</v>
      </c>
      <c r="BW46" s="473" t="s">
        <v>614</v>
      </c>
      <c r="BX46" s="473" t="s">
        <v>615</v>
      </c>
      <c r="BY46" s="473" t="s">
        <v>616</v>
      </c>
      <c r="BZ46" s="473" t="s">
        <v>617</v>
      </c>
      <c r="CA46" s="473" t="s">
        <v>618</v>
      </c>
      <c r="CB46" s="473" t="s">
        <v>619</v>
      </c>
      <c r="CC46" s="473" t="s">
        <v>620</v>
      </c>
      <c r="CD46" s="473" t="s">
        <v>621</v>
      </c>
      <c r="CE46" s="473" t="s">
        <v>622</v>
      </c>
      <c r="CF46" s="474" t="s">
        <v>623</v>
      </c>
    </row>
    <row r="47" spans="1:84" ht="26.25" customHeight="1">
      <c r="A47" s="597"/>
      <c r="B47" s="109" t="s">
        <v>176</v>
      </c>
      <c r="C47" s="508"/>
      <c r="D47" s="598"/>
      <c r="E47" s="598"/>
      <c r="F47" s="598"/>
      <c r="G47" s="598"/>
      <c r="H47" s="598"/>
      <c r="I47" s="598"/>
      <c r="J47" s="598"/>
      <c r="K47" s="598"/>
      <c r="L47" s="598"/>
      <c r="M47" s="598"/>
      <c r="N47" s="598"/>
      <c r="O47" s="598"/>
      <c r="P47" s="598"/>
      <c r="Q47" s="598"/>
      <c r="R47" s="598"/>
      <c r="S47" s="598"/>
      <c r="T47" s="598"/>
      <c r="U47" s="598"/>
      <c r="V47" s="598"/>
      <c r="W47" s="598"/>
      <c r="X47" s="598"/>
      <c r="Y47" s="598"/>
      <c r="Z47" s="598"/>
      <c r="AA47" s="598"/>
      <c r="AB47" s="598"/>
      <c r="AC47" s="598"/>
      <c r="AD47" s="598"/>
      <c r="AE47" s="598"/>
      <c r="AF47" s="598"/>
      <c r="AG47" s="598"/>
      <c r="AH47" s="598"/>
      <c r="AI47" s="598"/>
      <c r="AJ47" s="598"/>
      <c r="AK47" s="598"/>
      <c r="AL47" s="598"/>
      <c r="AM47" s="598"/>
      <c r="AN47" s="598"/>
      <c r="AO47" s="598"/>
      <c r="AP47" s="598"/>
      <c r="AQ47" s="598"/>
      <c r="AR47" s="598"/>
      <c r="AS47" s="598"/>
      <c r="AT47" s="598"/>
      <c r="AU47" s="598"/>
      <c r="AV47" s="595"/>
      <c r="AW47" s="595"/>
      <c r="AX47" s="595"/>
      <c r="AY47" s="595">
        <v>2937</v>
      </c>
      <c r="AZ47" s="595">
        <v>3144</v>
      </c>
      <c r="BA47" s="595">
        <v>3369</v>
      </c>
      <c r="BB47" s="595">
        <v>3496</v>
      </c>
      <c r="BC47" s="595">
        <v>3599</v>
      </c>
      <c r="BD47" s="595">
        <v>3719</v>
      </c>
      <c r="BE47" s="595">
        <v>3863</v>
      </c>
      <c r="BF47" s="595">
        <v>4000</v>
      </c>
      <c r="BG47" s="595">
        <v>4154</v>
      </c>
      <c r="BH47" s="595">
        <v>4290</v>
      </c>
      <c r="BI47" s="595">
        <v>4406</v>
      </c>
      <c r="BJ47" s="595">
        <v>4518</v>
      </c>
      <c r="BK47" s="595">
        <v>4641</v>
      </c>
      <c r="BL47" s="595">
        <v>4771</v>
      </c>
      <c r="BM47" s="595">
        <v>4909</v>
      </c>
      <c r="BN47" s="595">
        <v>4987</v>
      </c>
      <c r="BO47" s="595">
        <v>5009</v>
      </c>
      <c r="BP47" s="595">
        <v>5017</v>
      </c>
      <c r="BQ47" s="595">
        <v>4962</v>
      </c>
      <c r="BR47" s="595">
        <v>5032</v>
      </c>
      <c r="BS47" s="595">
        <v>5212</v>
      </c>
      <c r="BT47" s="595">
        <v>5278</v>
      </c>
      <c r="BU47" s="595">
        <v>5263</v>
      </c>
      <c r="BV47" s="595">
        <v>5278</v>
      </c>
      <c r="BW47" s="595">
        <v>5355</v>
      </c>
      <c r="BX47" s="514">
        <v>4971</v>
      </c>
      <c r="BY47" s="514">
        <v>5136</v>
      </c>
      <c r="BZ47" s="514">
        <v>5500</v>
      </c>
      <c r="CA47" s="514">
        <v>5929</v>
      </c>
      <c r="CB47" s="514">
        <v>6381</v>
      </c>
      <c r="CC47" s="514">
        <v>6754</v>
      </c>
      <c r="CD47" s="514">
        <v>7059</v>
      </c>
      <c r="CE47" s="514">
        <v>7343</v>
      </c>
      <c r="CF47" s="515">
        <v>7608</v>
      </c>
    </row>
    <row r="48" spans="1:84">
      <c r="A48" s="597"/>
      <c r="B48" s="508" t="s">
        <v>360</v>
      </c>
      <c r="C48" s="508"/>
      <c r="D48" s="598"/>
      <c r="E48" s="598"/>
      <c r="F48" s="598"/>
      <c r="G48" s="598"/>
      <c r="H48" s="598"/>
      <c r="I48" s="598"/>
      <c r="J48" s="598"/>
      <c r="K48" s="598"/>
      <c r="L48" s="598"/>
      <c r="M48" s="598"/>
      <c r="N48" s="598"/>
      <c r="O48" s="598"/>
      <c r="P48" s="598"/>
      <c r="Q48" s="598"/>
      <c r="R48" s="598"/>
      <c r="S48" s="598"/>
      <c r="T48" s="598"/>
      <c r="U48" s="598"/>
      <c r="V48" s="598"/>
      <c r="W48" s="598"/>
      <c r="X48" s="598"/>
      <c r="Y48" s="598"/>
      <c r="Z48" s="598"/>
      <c r="AA48" s="598"/>
      <c r="AB48" s="598"/>
      <c r="AC48" s="598"/>
      <c r="AD48" s="598"/>
      <c r="AE48" s="598"/>
      <c r="AF48" s="598"/>
      <c r="AG48" s="598"/>
      <c r="AH48" s="598"/>
      <c r="AI48" s="598"/>
      <c r="AJ48" s="598"/>
      <c r="AK48" s="598"/>
      <c r="AL48" s="598"/>
      <c r="AM48" s="598"/>
      <c r="AN48" s="598"/>
      <c r="AO48" s="598"/>
      <c r="AP48" s="598"/>
      <c r="AQ48" s="598"/>
      <c r="AR48" s="598"/>
      <c r="AS48" s="598"/>
      <c r="AT48" s="598"/>
      <c r="AU48" s="598"/>
      <c r="AV48" s="596">
        <v>1873</v>
      </c>
      <c r="AW48" s="596">
        <v>2243</v>
      </c>
      <c r="AX48" s="596">
        <v>2501</v>
      </c>
      <c r="AY48" s="596">
        <v>2770</v>
      </c>
      <c r="AZ48" s="596">
        <v>2987</v>
      </c>
      <c r="BA48" s="596">
        <v>3202</v>
      </c>
      <c r="BB48" s="596">
        <v>3318</v>
      </c>
      <c r="BC48" s="596">
        <v>3406</v>
      </c>
      <c r="BD48" s="596">
        <v>3515</v>
      </c>
      <c r="BE48" s="596">
        <v>3646</v>
      </c>
      <c r="BF48" s="596">
        <v>3775</v>
      </c>
      <c r="BG48" s="596">
        <v>3931</v>
      </c>
      <c r="BH48" s="596">
        <v>4082</v>
      </c>
      <c r="BI48" s="596">
        <v>4202</v>
      </c>
      <c r="BJ48" s="596">
        <v>4319</v>
      </c>
      <c r="BK48" s="596">
        <v>4446</v>
      </c>
      <c r="BL48" s="596">
        <v>4577</v>
      </c>
      <c r="BM48" s="596">
        <v>4713</v>
      </c>
      <c r="BN48" s="596">
        <v>4796</v>
      </c>
      <c r="BO48" s="596">
        <v>4821</v>
      </c>
      <c r="BP48" s="596">
        <v>4831</v>
      </c>
      <c r="BQ48" s="596">
        <v>4780</v>
      </c>
      <c r="BR48" s="596">
        <v>4845</v>
      </c>
      <c r="BS48" s="596">
        <v>5036</v>
      </c>
      <c r="BT48" s="596">
        <v>5094</v>
      </c>
      <c r="BU48" s="596">
        <v>5081</v>
      </c>
      <c r="BV48" s="596">
        <v>5099</v>
      </c>
      <c r="BW48" s="596">
        <v>5164</v>
      </c>
      <c r="BX48" s="509">
        <v>4840</v>
      </c>
      <c r="BY48" s="509">
        <v>5001</v>
      </c>
      <c r="BZ48" s="509">
        <v>5341</v>
      </c>
      <c r="CA48" s="509">
        <v>5763</v>
      </c>
      <c r="CB48" s="509">
        <v>6202</v>
      </c>
      <c r="CC48" s="509">
        <v>6566</v>
      </c>
      <c r="CD48" s="509">
        <v>6866</v>
      </c>
      <c r="CE48" s="509">
        <v>7145</v>
      </c>
      <c r="CF48" s="511">
        <v>7404</v>
      </c>
    </row>
    <row r="49" spans="1:84">
      <c r="A49" s="597"/>
      <c r="B49" s="508" t="s">
        <v>361</v>
      </c>
      <c r="C49" s="508"/>
      <c r="D49" s="598"/>
      <c r="E49" s="598"/>
      <c r="F49" s="598"/>
      <c r="G49" s="598"/>
      <c r="H49" s="598"/>
      <c r="I49" s="598"/>
      <c r="J49" s="598"/>
      <c r="K49" s="598"/>
      <c r="L49" s="598"/>
      <c r="M49" s="598"/>
      <c r="N49" s="598"/>
      <c r="O49" s="598"/>
      <c r="P49" s="598"/>
      <c r="Q49" s="598"/>
      <c r="R49" s="598"/>
      <c r="S49" s="598"/>
      <c r="T49" s="598"/>
      <c r="U49" s="598"/>
      <c r="V49" s="598"/>
      <c r="W49" s="598"/>
      <c r="X49" s="598"/>
      <c r="Y49" s="598"/>
      <c r="Z49" s="598"/>
      <c r="AA49" s="598"/>
      <c r="AB49" s="598"/>
      <c r="AC49" s="598"/>
      <c r="AD49" s="598"/>
      <c r="AE49" s="598"/>
      <c r="AF49" s="598"/>
      <c r="AG49" s="598"/>
      <c r="AH49" s="598"/>
      <c r="AI49" s="598"/>
      <c r="AJ49" s="598"/>
      <c r="AK49" s="598"/>
      <c r="AL49" s="598"/>
      <c r="AM49" s="598"/>
      <c r="AN49" s="598"/>
      <c r="AO49" s="598"/>
      <c r="AP49" s="598"/>
      <c r="AQ49" s="598"/>
      <c r="AR49" s="598"/>
      <c r="AS49" s="598"/>
      <c r="AT49" s="598"/>
      <c r="AU49" s="598"/>
      <c r="AV49" s="595"/>
      <c r="AW49" s="595"/>
      <c r="AX49" s="595"/>
      <c r="AY49" s="596">
        <v>167</v>
      </c>
      <c r="AZ49" s="596">
        <v>157</v>
      </c>
      <c r="BA49" s="596">
        <v>167</v>
      </c>
      <c r="BB49" s="596">
        <v>178</v>
      </c>
      <c r="BC49" s="596">
        <v>193</v>
      </c>
      <c r="BD49" s="596">
        <v>204</v>
      </c>
      <c r="BE49" s="596">
        <v>217</v>
      </c>
      <c r="BF49" s="596">
        <v>225</v>
      </c>
      <c r="BG49" s="596">
        <v>223</v>
      </c>
      <c r="BH49" s="596">
        <v>208</v>
      </c>
      <c r="BI49" s="596">
        <v>204</v>
      </c>
      <c r="BJ49" s="596">
        <v>199</v>
      </c>
      <c r="BK49" s="596">
        <v>195</v>
      </c>
      <c r="BL49" s="596">
        <v>193</v>
      </c>
      <c r="BM49" s="596">
        <v>196</v>
      </c>
      <c r="BN49" s="596">
        <v>192</v>
      </c>
      <c r="BO49" s="596">
        <v>188</v>
      </c>
      <c r="BP49" s="596">
        <v>187</v>
      </c>
      <c r="BQ49" s="596">
        <v>181</v>
      </c>
      <c r="BR49" s="596">
        <v>187</v>
      </c>
      <c r="BS49" s="596">
        <v>177</v>
      </c>
      <c r="BT49" s="596">
        <v>184</v>
      </c>
      <c r="BU49" s="596">
        <v>181</v>
      </c>
      <c r="BV49" s="596">
        <v>178</v>
      </c>
      <c r="BW49" s="596">
        <v>191</v>
      </c>
      <c r="BX49" s="509">
        <v>131</v>
      </c>
      <c r="BY49" s="509">
        <v>135</v>
      </c>
      <c r="BZ49" s="509">
        <v>159</v>
      </c>
      <c r="CA49" s="509">
        <v>166</v>
      </c>
      <c r="CB49" s="509">
        <v>180</v>
      </c>
      <c r="CC49" s="509">
        <v>188</v>
      </c>
      <c r="CD49" s="509">
        <v>194</v>
      </c>
      <c r="CE49" s="509">
        <v>198</v>
      </c>
      <c r="CF49" s="511">
        <v>204</v>
      </c>
    </row>
    <row r="50" spans="1:84" s="245" customFormat="1" ht="26.25" customHeight="1">
      <c r="A50" s="464"/>
      <c r="B50" s="599" t="s">
        <v>278</v>
      </c>
      <c r="C50" s="600"/>
      <c r="D50" s="595">
        <v>0</v>
      </c>
      <c r="E50" s="595">
        <v>0</v>
      </c>
      <c r="F50" s="595">
        <v>0</v>
      </c>
      <c r="G50" s="595">
        <v>0</v>
      </c>
      <c r="H50" s="595">
        <v>0</v>
      </c>
      <c r="I50" s="595">
        <v>0</v>
      </c>
      <c r="J50" s="595">
        <v>0</v>
      </c>
      <c r="K50" s="595">
        <v>0</v>
      </c>
      <c r="L50" s="595">
        <v>0</v>
      </c>
      <c r="M50" s="595">
        <v>0</v>
      </c>
      <c r="N50" s="595">
        <v>0</v>
      </c>
      <c r="O50" s="595">
        <v>0</v>
      </c>
      <c r="P50" s="595">
        <v>0</v>
      </c>
      <c r="Q50" s="595">
        <v>0</v>
      </c>
      <c r="R50" s="595">
        <v>0</v>
      </c>
      <c r="S50" s="595">
        <v>0</v>
      </c>
      <c r="T50" s="595">
        <v>0</v>
      </c>
      <c r="U50" s="595">
        <v>0</v>
      </c>
      <c r="V50" s="595">
        <v>0</v>
      </c>
      <c r="W50" s="595">
        <v>0</v>
      </c>
      <c r="X50" s="595">
        <v>0</v>
      </c>
      <c r="Y50" s="595">
        <v>0</v>
      </c>
      <c r="Z50" s="595">
        <v>0</v>
      </c>
      <c r="AA50" s="595">
        <v>0</v>
      </c>
      <c r="AB50" s="595">
        <v>0</v>
      </c>
      <c r="AC50" s="595">
        <v>0</v>
      </c>
      <c r="AD50" s="595">
        <v>0</v>
      </c>
      <c r="AE50" s="595">
        <v>0</v>
      </c>
      <c r="AF50" s="595">
        <v>0</v>
      </c>
      <c r="AG50" s="595">
        <v>0</v>
      </c>
      <c r="AH50" s="595">
        <v>0</v>
      </c>
      <c r="AI50" s="595">
        <v>0</v>
      </c>
      <c r="AJ50" s="595">
        <v>0</v>
      </c>
      <c r="AK50" s="595">
        <v>0</v>
      </c>
      <c r="AL50" s="595">
        <v>0</v>
      </c>
      <c r="AM50" s="595">
        <v>0</v>
      </c>
      <c r="AN50" s="595">
        <v>0</v>
      </c>
      <c r="AO50" s="595">
        <v>0</v>
      </c>
      <c r="AP50" s="595">
        <v>0</v>
      </c>
      <c r="AQ50" s="595">
        <v>0</v>
      </c>
      <c r="AR50" s="595">
        <v>0</v>
      </c>
      <c r="AS50" s="595">
        <v>0</v>
      </c>
      <c r="AT50" s="595">
        <v>0</v>
      </c>
      <c r="AU50" s="595">
        <v>0</v>
      </c>
      <c r="AV50" s="595">
        <v>1045</v>
      </c>
      <c r="AW50" s="595">
        <v>1286</v>
      </c>
      <c r="AX50" s="595">
        <v>1466</v>
      </c>
      <c r="AY50" s="595">
        <v>1669</v>
      </c>
      <c r="AZ50" s="595">
        <v>1846</v>
      </c>
      <c r="BA50" s="595">
        <v>2004</v>
      </c>
      <c r="BB50" s="595">
        <v>2092</v>
      </c>
      <c r="BC50" s="595">
        <v>2165</v>
      </c>
      <c r="BD50" s="595">
        <v>2255</v>
      </c>
      <c r="BE50" s="595">
        <v>2368</v>
      </c>
      <c r="BF50" s="595">
        <v>2490</v>
      </c>
      <c r="BG50" s="595">
        <v>2607</v>
      </c>
      <c r="BH50" s="595">
        <v>2701</v>
      </c>
      <c r="BI50" s="595">
        <v>2777</v>
      </c>
      <c r="BJ50" s="595">
        <v>2852</v>
      </c>
      <c r="BK50" s="595">
        <v>2941</v>
      </c>
      <c r="BL50" s="595">
        <v>3034</v>
      </c>
      <c r="BM50" s="595">
        <v>3133</v>
      </c>
      <c r="BN50" s="595">
        <v>3205</v>
      </c>
      <c r="BO50" s="595">
        <v>3253</v>
      </c>
      <c r="BP50" s="595">
        <v>3307</v>
      </c>
      <c r="BQ50" s="595">
        <v>3307</v>
      </c>
      <c r="BR50" s="595">
        <v>3214</v>
      </c>
      <c r="BS50" s="595">
        <v>3015</v>
      </c>
      <c r="BT50" s="595">
        <v>2628</v>
      </c>
      <c r="BU50" s="595">
        <v>2126</v>
      </c>
      <c r="BV50" s="595">
        <v>1789</v>
      </c>
      <c r="BW50" s="595">
        <v>1554</v>
      </c>
      <c r="BX50" s="514">
        <v>1232</v>
      </c>
      <c r="BY50" s="514">
        <v>1206</v>
      </c>
      <c r="BZ50" s="514">
        <v>1214</v>
      </c>
      <c r="CA50" s="514">
        <v>1222</v>
      </c>
      <c r="CB50" s="514">
        <v>1231</v>
      </c>
      <c r="CC50" s="514">
        <v>1239</v>
      </c>
      <c r="CD50" s="514">
        <v>1242</v>
      </c>
      <c r="CE50" s="514">
        <v>1243</v>
      </c>
      <c r="CF50" s="515">
        <v>1215</v>
      </c>
    </row>
    <row r="51" spans="1:84" s="245" customFormat="1">
      <c r="A51" s="464"/>
      <c r="B51" s="508" t="s">
        <v>360</v>
      </c>
      <c r="C51" s="600"/>
      <c r="D51" s="596">
        <v>0</v>
      </c>
      <c r="E51" s="596">
        <v>0</v>
      </c>
      <c r="F51" s="596">
        <v>0</v>
      </c>
      <c r="G51" s="596">
        <v>0</v>
      </c>
      <c r="H51" s="596">
        <v>0</v>
      </c>
      <c r="I51" s="596">
        <v>0</v>
      </c>
      <c r="J51" s="596">
        <v>0</v>
      </c>
      <c r="K51" s="596">
        <v>0</v>
      </c>
      <c r="L51" s="596">
        <v>0</v>
      </c>
      <c r="M51" s="596">
        <v>0</v>
      </c>
      <c r="N51" s="596">
        <v>0</v>
      </c>
      <c r="O51" s="596">
        <v>0</v>
      </c>
      <c r="P51" s="596">
        <v>0</v>
      </c>
      <c r="Q51" s="596">
        <v>0</v>
      </c>
      <c r="R51" s="596">
        <v>0</v>
      </c>
      <c r="S51" s="596">
        <v>0</v>
      </c>
      <c r="T51" s="596">
        <v>0</v>
      </c>
      <c r="U51" s="596">
        <v>0</v>
      </c>
      <c r="V51" s="596">
        <v>0</v>
      </c>
      <c r="W51" s="596">
        <v>0</v>
      </c>
      <c r="X51" s="596">
        <v>0</v>
      </c>
      <c r="Y51" s="596">
        <v>0</v>
      </c>
      <c r="Z51" s="596">
        <v>0</v>
      </c>
      <c r="AA51" s="596">
        <v>0</v>
      </c>
      <c r="AB51" s="596">
        <v>0</v>
      </c>
      <c r="AC51" s="596">
        <v>0</v>
      </c>
      <c r="AD51" s="596">
        <v>0</v>
      </c>
      <c r="AE51" s="596">
        <v>0</v>
      </c>
      <c r="AF51" s="596">
        <v>0</v>
      </c>
      <c r="AG51" s="596">
        <v>0</v>
      </c>
      <c r="AH51" s="596">
        <v>0</v>
      </c>
      <c r="AI51" s="596">
        <v>0</v>
      </c>
      <c r="AJ51" s="596">
        <v>0</v>
      </c>
      <c r="AK51" s="596">
        <v>0</v>
      </c>
      <c r="AL51" s="596">
        <v>0</v>
      </c>
      <c r="AM51" s="596">
        <v>0</v>
      </c>
      <c r="AN51" s="596">
        <v>0</v>
      </c>
      <c r="AO51" s="596">
        <v>0</v>
      </c>
      <c r="AP51" s="596">
        <v>0</v>
      </c>
      <c r="AQ51" s="596">
        <v>0</v>
      </c>
      <c r="AR51" s="596">
        <v>0</v>
      </c>
      <c r="AS51" s="596">
        <v>0</v>
      </c>
      <c r="AT51" s="596">
        <v>0</v>
      </c>
      <c r="AU51" s="596">
        <v>0</v>
      </c>
      <c r="AV51" s="596">
        <v>983</v>
      </c>
      <c r="AW51" s="596">
        <v>1281</v>
      </c>
      <c r="AX51" s="596">
        <v>1455</v>
      </c>
      <c r="AY51" s="596">
        <v>1655</v>
      </c>
      <c r="AZ51" s="596">
        <v>1835</v>
      </c>
      <c r="BA51" s="596">
        <v>1995</v>
      </c>
      <c r="BB51" s="596">
        <v>2080</v>
      </c>
      <c r="BC51" s="596">
        <v>2150</v>
      </c>
      <c r="BD51" s="596">
        <v>2239</v>
      </c>
      <c r="BE51" s="596">
        <v>2350</v>
      </c>
      <c r="BF51" s="596">
        <v>2471</v>
      </c>
      <c r="BG51" s="596">
        <v>2588</v>
      </c>
      <c r="BH51" s="596">
        <v>2682</v>
      </c>
      <c r="BI51" s="596">
        <v>2757</v>
      </c>
      <c r="BJ51" s="596">
        <v>2830</v>
      </c>
      <c r="BK51" s="596">
        <v>2918</v>
      </c>
      <c r="BL51" s="596">
        <v>3009</v>
      </c>
      <c r="BM51" s="596">
        <v>3106</v>
      </c>
      <c r="BN51" s="596">
        <v>3177</v>
      </c>
      <c r="BO51" s="596">
        <v>3224</v>
      </c>
      <c r="BP51" s="596">
        <v>3278</v>
      </c>
      <c r="BQ51" s="596">
        <v>3277</v>
      </c>
      <c r="BR51" s="596">
        <v>3185</v>
      </c>
      <c r="BS51" s="596">
        <v>2989</v>
      </c>
      <c r="BT51" s="596">
        <v>2604</v>
      </c>
      <c r="BU51" s="596">
        <v>2105</v>
      </c>
      <c r="BV51" s="596">
        <v>1771</v>
      </c>
      <c r="BW51" s="596">
        <v>1539</v>
      </c>
      <c r="BX51" s="509">
        <v>1219</v>
      </c>
      <c r="BY51" s="509">
        <v>1195</v>
      </c>
      <c r="BZ51" s="509">
        <v>1203</v>
      </c>
      <c r="CA51" s="509">
        <v>1212</v>
      </c>
      <c r="CB51" s="509">
        <v>1222</v>
      </c>
      <c r="CC51" s="509">
        <v>1230</v>
      </c>
      <c r="CD51" s="509">
        <v>1234</v>
      </c>
      <c r="CE51" s="509">
        <v>1235</v>
      </c>
      <c r="CF51" s="511">
        <v>1208</v>
      </c>
    </row>
    <row r="52" spans="1:84">
      <c r="B52" s="508" t="s">
        <v>411</v>
      </c>
      <c r="C52" s="601"/>
      <c r="D52" s="596">
        <v>0</v>
      </c>
      <c r="E52" s="596">
        <v>0</v>
      </c>
      <c r="F52" s="596">
        <v>0</v>
      </c>
      <c r="G52" s="596">
        <v>0</v>
      </c>
      <c r="H52" s="596">
        <v>0</v>
      </c>
      <c r="I52" s="596">
        <v>0</v>
      </c>
      <c r="J52" s="596">
        <v>0</v>
      </c>
      <c r="K52" s="596">
        <v>0</v>
      </c>
      <c r="L52" s="596">
        <v>0</v>
      </c>
      <c r="M52" s="596">
        <v>0</v>
      </c>
      <c r="N52" s="596">
        <v>0</v>
      </c>
      <c r="O52" s="596">
        <v>0</v>
      </c>
      <c r="P52" s="596">
        <v>0</v>
      </c>
      <c r="Q52" s="596">
        <v>0</v>
      </c>
      <c r="R52" s="596">
        <v>0</v>
      </c>
      <c r="S52" s="596">
        <v>0</v>
      </c>
      <c r="T52" s="596">
        <v>0</v>
      </c>
      <c r="U52" s="596">
        <v>0</v>
      </c>
      <c r="V52" s="596">
        <v>0</v>
      </c>
      <c r="W52" s="596">
        <v>0</v>
      </c>
      <c r="X52" s="596">
        <v>0</v>
      </c>
      <c r="Y52" s="596">
        <v>0</v>
      </c>
      <c r="Z52" s="596">
        <v>0</v>
      </c>
      <c r="AA52" s="596">
        <v>0</v>
      </c>
      <c r="AB52" s="596">
        <v>0</v>
      </c>
      <c r="AC52" s="596">
        <v>0</v>
      </c>
      <c r="AD52" s="596">
        <v>0</v>
      </c>
      <c r="AE52" s="596">
        <v>0</v>
      </c>
      <c r="AF52" s="596">
        <v>0</v>
      </c>
      <c r="AG52" s="596">
        <v>0</v>
      </c>
      <c r="AH52" s="596">
        <v>0</v>
      </c>
      <c r="AI52" s="596">
        <v>0</v>
      </c>
      <c r="AJ52" s="596">
        <v>0</v>
      </c>
      <c r="AK52" s="596">
        <v>0</v>
      </c>
      <c r="AL52" s="596">
        <v>0</v>
      </c>
      <c r="AM52" s="596">
        <v>0</v>
      </c>
      <c r="AN52" s="596">
        <v>0</v>
      </c>
      <c r="AO52" s="596">
        <v>0</v>
      </c>
      <c r="AP52" s="596">
        <v>0</v>
      </c>
      <c r="AQ52" s="596">
        <v>0</v>
      </c>
      <c r="AR52" s="596">
        <v>0</v>
      </c>
      <c r="AS52" s="596">
        <v>0</v>
      </c>
      <c r="AT52" s="596">
        <v>0</v>
      </c>
      <c r="AU52" s="596">
        <v>0</v>
      </c>
      <c r="AV52" s="596">
        <v>99</v>
      </c>
      <c r="AW52" s="596">
        <v>128</v>
      </c>
      <c r="AX52" s="596">
        <v>145</v>
      </c>
      <c r="AY52" s="596">
        <v>164</v>
      </c>
      <c r="AZ52" s="596">
        <v>181</v>
      </c>
      <c r="BA52" s="596">
        <v>197</v>
      </c>
      <c r="BB52" s="596">
        <v>207</v>
      </c>
      <c r="BC52" s="596">
        <v>216</v>
      </c>
      <c r="BD52" s="596">
        <v>226</v>
      </c>
      <c r="BE52" s="596">
        <v>239</v>
      </c>
      <c r="BF52" s="596">
        <v>258</v>
      </c>
      <c r="BG52" s="596">
        <v>270</v>
      </c>
      <c r="BH52" s="596">
        <v>279</v>
      </c>
      <c r="BI52" s="596">
        <v>286</v>
      </c>
      <c r="BJ52" s="596">
        <v>292</v>
      </c>
      <c r="BK52" s="596">
        <v>300</v>
      </c>
      <c r="BL52" s="596">
        <v>310</v>
      </c>
      <c r="BM52" s="596">
        <v>322</v>
      </c>
      <c r="BN52" s="596">
        <v>331</v>
      </c>
      <c r="BO52" s="596">
        <v>339</v>
      </c>
      <c r="BP52" s="596">
        <v>350</v>
      </c>
      <c r="BQ52" s="596">
        <v>362</v>
      </c>
      <c r="BR52" s="596">
        <v>381</v>
      </c>
      <c r="BS52" s="596">
        <v>406</v>
      </c>
      <c r="BT52" s="596">
        <v>426</v>
      </c>
      <c r="BU52" s="596">
        <v>449</v>
      </c>
      <c r="BV52" s="596">
        <v>473</v>
      </c>
      <c r="BW52" s="596">
        <v>506</v>
      </c>
      <c r="BX52" s="509">
        <v>494</v>
      </c>
      <c r="BY52" s="509">
        <v>529</v>
      </c>
      <c r="BZ52" s="509">
        <v>591</v>
      </c>
      <c r="CA52" s="509">
        <v>652</v>
      </c>
      <c r="CB52" s="509">
        <v>710</v>
      </c>
      <c r="CC52" s="509">
        <v>763</v>
      </c>
      <c r="CD52" s="509">
        <v>810</v>
      </c>
      <c r="CE52" s="509">
        <v>851</v>
      </c>
      <c r="CF52" s="511">
        <v>886</v>
      </c>
    </row>
    <row r="53" spans="1:84">
      <c r="B53" s="508" t="s">
        <v>412</v>
      </c>
      <c r="C53" s="601"/>
      <c r="D53" s="596">
        <v>0</v>
      </c>
      <c r="E53" s="596">
        <v>0</v>
      </c>
      <c r="F53" s="596">
        <v>0</v>
      </c>
      <c r="G53" s="596">
        <v>0</v>
      </c>
      <c r="H53" s="596">
        <v>0</v>
      </c>
      <c r="I53" s="596">
        <v>0</v>
      </c>
      <c r="J53" s="596">
        <v>0</v>
      </c>
      <c r="K53" s="596">
        <v>0</v>
      </c>
      <c r="L53" s="596">
        <v>0</v>
      </c>
      <c r="M53" s="596">
        <v>0</v>
      </c>
      <c r="N53" s="596">
        <v>0</v>
      </c>
      <c r="O53" s="596">
        <v>0</v>
      </c>
      <c r="P53" s="596">
        <v>0</v>
      </c>
      <c r="Q53" s="596">
        <v>0</v>
      </c>
      <c r="R53" s="596">
        <v>0</v>
      </c>
      <c r="S53" s="596">
        <v>0</v>
      </c>
      <c r="T53" s="596">
        <v>0</v>
      </c>
      <c r="U53" s="596">
        <v>0</v>
      </c>
      <c r="V53" s="596">
        <v>0</v>
      </c>
      <c r="W53" s="596">
        <v>0</v>
      </c>
      <c r="X53" s="596">
        <v>0</v>
      </c>
      <c r="Y53" s="596">
        <v>0</v>
      </c>
      <c r="Z53" s="596">
        <v>0</v>
      </c>
      <c r="AA53" s="596">
        <v>0</v>
      </c>
      <c r="AB53" s="596">
        <v>0</v>
      </c>
      <c r="AC53" s="596">
        <v>0</v>
      </c>
      <c r="AD53" s="596">
        <v>0</v>
      </c>
      <c r="AE53" s="596">
        <v>0</v>
      </c>
      <c r="AF53" s="596">
        <v>0</v>
      </c>
      <c r="AG53" s="596">
        <v>0</v>
      </c>
      <c r="AH53" s="596">
        <v>0</v>
      </c>
      <c r="AI53" s="596">
        <v>0</v>
      </c>
      <c r="AJ53" s="596">
        <v>0</v>
      </c>
      <c r="AK53" s="596">
        <v>0</v>
      </c>
      <c r="AL53" s="596">
        <v>0</v>
      </c>
      <c r="AM53" s="596">
        <v>0</v>
      </c>
      <c r="AN53" s="596">
        <v>0</v>
      </c>
      <c r="AO53" s="596">
        <v>0</v>
      </c>
      <c r="AP53" s="596">
        <v>0</v>
      </c>
      <c r="AQ53" s="596">
        <v>0</v>
      </c>
      <c r="AR53" s="596">
        <v>0</v>
      </c>
      <c r="AS53" s="596">
        <v>0</v>
      </c>
      <c r="AT53" s="596">
        <v>0</v>
      </c>
      <c r="AU53" s="596">
        <v>0</v>
      </c>
      <c r="AV53" s="596">
        <v>591</v>
      </c>
      <c r="AW53" s="596">
        <v>796</v>
      </c>
      <c r="AX53" s="596">
        <v>908</v>
      </c>
      <c r="AY53" s="596">
        <v>1039</v>
      </c>
      <c r="AZ53" s="596">
        <v>1151</v>
      </c>
      <c r="BA53" s="596">
        <v>1243</v>
      </c>
      <c r="BB53" s="596">
        <v>1278</v>
      </c>
      <c r="BC53" s="596">
        <v>1302</v>
      </c>
      <c r="BD53" s="596">
        <v>1339</v>
      </c>
      <c r="BE53" s="596">
        <v>1396</v>
      </c>
      <c r="BF53" s="596">
        <v>1477</v>
      </c>
      <c r="BG53" s="596">
        <v>1539</v>
      </c>
      <c r="BH53" s="596">
        <v>1582</v>
      </c>
      <c r="BI53" s="596">
        <v>1612</v>
      </c>
      <c r="BJ53" s="596">
        <v>1641</v>
      </c>
      <c r="BK53" s="596">
        <v>1676</v>
      </c>
      <c r="BL53" s="596">
        <v>1715</v>
      </c>
      <c r="BM53" s="596">
        <v>1761</v>
      </c>
      <c r="BN53" s="596">
        <v>1800</v>
      </c>
      <c r="BO53" s="596">
        <v>1828</v>
      </c>
      <c r="BP53" s="596">
        <v>1858</v>
      </c>
      <c r="BQ53" s="596">
        <v>1846</v>
      </c>
      <c r="BR53" s="596">
        <v>1742</v>
      </c>
      <c r="BS53" s="596">
        <v>1555</v>
      </c>
      <c r="BT53" s="596">
        <v>1227</v>
      </c>
      <c r="BU53" s="596">
        <v>829</v>
      </c>
      <c r="BV53" s="596">
        <v>563</v>
      </c>
      <c r="BW53" s="596">
        <v>369</v>
      </c>
      <c r="BX53" s="509">
        <v>198</v>
      </c>
      <c r="BY53" s="509">
        <v>180</v>
      </c>
      <c r="BZ53" s="509">
        <v>165</v>
      </c>
      <c r="CA53" s="509">
        <v>153</v>
      </c>
      <c r="CB53" s="509">
        <v>143</v>
      </c>
      <c r="CC53" s="509">
        <v>133</v>
      </c>
      <c r="CD53" s="509">
        <v>123</v>
      </c>
      <c r="CE53" s="509">
        <v>116</v>
      </c>
      <c r="CF53" s="511">
        <v>95</v>
      </c>
    </row>
    <row r="54" spans="1:84">
      <c r="B54" s="508" t="s">
        <v>413</v>
      </c>
      <c r="C54" s="602"/>
      <c r="D54" s="596">
        <v>0</v>
      </c>
      <c r="E54" s="596">
        <v>0</v>
      </c>
      <c r="F54" s="596">
        <v>0</v>
      </c>
      <c r="G54" s="596">
        <v>0</v>
      </c>
      <c r="H54" s="596">
        <v>0</v>
      </c>
      <c r="I54" s="596">
        <v>0</v>
      </c>
      <c r="J54" s="596">
        <v>0</v>
      </c>
      <c r="K54" s="596">
        <v>0</v>
      </c>
      <c r="L54" s="596">
        <v>0</v>
      </c>
      <c r="M54" s="596">
        <v>0</v>
      </c>
      <c r="N54" s="596">
        <v>0</v>
      </c>
      <c r="O54" s="596">
        <v>0</v>
      </c>
      <c r="P54" s="596">
        <v>0</v>
      </c>
      <c r="Q54" s="596">
        <v>0</v>
      </c>
      <c r="R54" s="596">
        <v>0</v>
      </c>
      <c r="S54" s="596">
        <v>0</v>
      </c>
      <c r="T54" s="596">
        <v>0</v>
      </c>
      <c r="U54" s="596">
        <v>0</v>
      </c>
      <c r="V54" s="596">
        <v>0</v>
      </c>
      <c r="W54" s="596">
        <v>0</v>
      </c>
      <c r="X54" s="596">
        <v>0</v>
      </c>
      <c r="Y54" s="596">
        <v>0</v>
      </c>
      <c r="Z54" s="596">
        <v>0</v>
      </c>
      <c r="AA54" s="596">
        <v>0</v>
      </c>
      <c r="AB54" s="596">
        <v>0</v>
      </c>
      <c r="AC54" s="596">
        <v>0</v>
      </c>
      <c r="AD54" s="596">
        <v>0</v>
      </c>
      <c r="AE54" s="596">
        <v>0</v>
      </c>
      <c r="AF54" s="596">
        <v>0</v>
      </c>
      <c r="AG54" s="596">
        <v>0</v>
      </c>
      <c r="AH54" s="596">
        <v>0</v>
      </c>
      <c r="AI54" s="596">
        <v>0</v>
      </c>
      <c r="AJ54" s="596">
        <v>0</v>
      </c>
      <c r="AK54" s="596">
        <v>0</v>
      </c>
      <c r="AL54" s="596">
        <v>0</v>
      </c>
      <c r="AM54" s="596">
        <v>0</v>
      </c>
      <c r="AN54" s="596">
        <v>0</v>
      </c>
      <c r="AO54" s="596">
        <v>0</v>
      </c>
      <c r="AP54" s="596">
        <v>0</v>
      </c>
      <c r="AQ54" s="596">
        <v>0</v>
      </c>
      <c r="AR54" s="596">
        <v>0</v>
      </c>
      <c r="AS54" s="596">
        <v>0</v>
      </c>
      <c r="AT54" s="596">
        <v>0</v>
      </c>
      <c r="AU54" s="596">
        <v>0</v>
      </c>
      <c r="AV54" s="596">
        <v>292</v>
      </c>
      <c r="AW54" s="596">
        <v>357</v>
      </c>
      <c r="AX54" s="596">
        <v>402</v>
      </c>
      <c r="AY54" s="596">
        <v>452</v>
      </c>
      <c r="AZ54" s="596">
        <v>503</v>
      </c>
      <c r="BA54" s="596">
        <v>555</v>
      </c>
      <c r="BB54" s="596">
        <v>595</v>
      </c>
      <c r="BC54" s="596">
        <v>632</v>
      </c>
      <c r="BD54" s="596">
        <v>674</v>
      </c>
      <c r="BE54" s="596">
        <v>715</v>
      </c>
      <c r="BF54" s="596">
        <v>736</v>
      </c>
      <c r="BG54" s="596">
        <v>779</v>
      </c>
      <c r="BH54" s="596">
        <v>821</v>
      </c>
      <c r="BI54" s="596">
        <v>859</v>
      </c>
      <c r="BJ54" s="596">
        <v>897</v>
      </c>
      <c r="BK54" s="596">
        <v>942</v>
      </c>
      <c r="BL54" s="596">
        <v>984</v>
      </c>
      <c r="BM54" s="596">
        <v>1023</v>
      </c>
      <c r="BN54" s="596">
        <v>1046</v>
      </c>
      <c r="BO54" s="596">
        <v>1057</v>
      </c>
      <c r="BP54" s="596">
        <v>1070</v>
      </c>
      <c r="BQ54" s="596">
        <v>1069</v>
      </c>
      <c r="BR54" s="596">
        <v>1062</v>
      </c>
      <c r="BS54" s="596">
        <v>1028</v>
      </c>
      <c r="BT54" s="596">
        <v>951</v>
      </c>
      <c r="BU54" s="596">
        <v>827</v>
      </c>
      <c r="BV54" s="596">
        <v>735</v>
      </c>
      <c r="BW54" s="596">
        <v>665</v>
      </c>
      <c r="BX54" s="509">
        <v>528</v>
      </c>
      <c r="BY54" s="509">
        <v>486</v>
      </c>
      <c r="BZ54" s="509">
        <v>447</v>
      </c>
      <c r="CA54" s="509">
        <v>407</v>
      </c>
      <c r="CB54" s="509">
        <v>370</v>
      </c>
      <c r="CC54" s="509">
        <v>334</v>
      </c>
      <c r="CD54" s="509">
        <v>300</v>
      </c>
      <c r="CE54" s="509">
        <v>268</v>
      </c>
      <c r="CF54" s="511">
        <v>227</v>
      </c>
    </row>
    <row r="55" spans="1:84">
      <c r="B55" s="508" t="s">
        <v>361</v>
      </c>
      <c r="C55" s="602"/>
      <c r="D55" s="596">
        <v>0</v>
      </c>
      <c r="E55" s="596">
        <v>0</v>
      </c>
      <c r="F55" s="596">
        <v>0</v>
      </c>
      <c r="G55" s="596">
        <v>0</v>
      </c>
      <c r="H55" s="596">
        <v>0</v>
      </c>
      <c r="I55" s="596">
        <v>0</v>
      </c>
      <c r="J55" s="596">
        <v>0</v>
      </c>
      <c r="K55" s="596">
        <v>0</v>
      </c>
      <c r="L55" s="596">
        <v>0</v>
      </c>
      <c r="M55" s="596">
        <v>0</v>
      </c>
      <c r="N55" s="596">
        <v>0</v>
      </c>
      <c r="O55" s="596">
        <v>0</v>
      </c>
      <c r="P55" s="596">
        <v>0</v>
      </c>
      <c r="Q55" s="596">
        <v>0</v>
      </c>
      <c r="R55" s="596">
        <v>0</v>
      </c>
      <c r="S55" s="596">
        <v>0</v>
      </c>
      <c r="T55" s="596">
        <v>0</v>
      </c>
      <c r="U55" s="596">
        <v>0</v>
      </c>
      <c r="V55" s="596">
        <v>0</v>
      </c>
      <c r="W55" s="596">
        <v>0</v>
      </c>
      <c r="X55" s="596">
        <v>0</v>
      </c>
      <c r="Y55" s="596">
        <v>0</v>
      </c>
      <c r="Z55" s="596">
        <v>0</v>
      </c>
      <c r="AA55" s="596">
        <v>0</v>
      </c>
      <c r="AB55" s="596">
        <v>0</v>
      </c>
      <c r="AC55" s="596">
        <v>0</v>
      </c>
      <c r="AD55" s="596">
        <v>0</v>
      </c>
      <c r="AE55" s="596">
        <v>0</v>
      </c>
      <c r="AF55" s="596">
        <v>0</v>
      </c>
      <c r="AG55" s="596">
        <v>0</v>
      </c>
      <c r="AH55" s="596">
        <v>0</v>
      </c>
      <c r="AI55" s="596">
        <v>0</v>
      </c>
      <c r="AJ55" s="596">
        <v>0</v>
      </c>
      <c r="AK55" s="596">
        <v>0</v>
      </c>
      <c r="AL55" s="596">
        <v>0</v>
      </c>
      <c r="AM55" s="596">
        <v>0</v>
      </c>
      <c r="AN55" s="596">
        <v>0</v>
      </c>
      <c r="AO55" s="596">
        <v>0</v>
      </c>
      <c r="AP55" s="596">
        <v>0</v>
      </c>
      <c r="AQ55" s="596">
        <v>0</v>
      </c>
      <c r="AR55" s="596">
        <v>0</v>
      </c>
      <c r="AS55" s="596">
        <v>0</v>
      </c>
      <c r="AT55" s="596">
        <v>0</v>
      </c>
      <c r="AU55" s="596">
        <v>0</v>
      </c>
      <c r="AV55" s="596">
        <v>62</v>
      </c>
      <c r="AW55" s="596">
        <v>5</v>
      </c>
      <c r="AX55" s="596">
        <v>11</v>
      </c>
      <c r="AY55" s="596">
        <v>14</v>
      </c>
      <c r="AZ55" s="596">
        <v>11</v>
      </c>
      <c r="BA55" s="596">
        <v>9</v>
      </c>
      <c r="BB55" s="596">
        <v>12</v>
      </c>
      <c r="BC55" s="596">
        <v>15</v>
      </c>
      <c r="BD55" s="596">
        <v>16</v>
      </c>
      <c r="BE55" s="596">
        <v>18</v>
      </c>
      <c r="BF55" s="596">
        <v>19</v>
      </c>
      <c r="BG55" s="596">
        <v>19</v>
      </c>
      <c r="BH55" s="596">
        <v>19</v>
      </c>
      <c r="BI55" s="596">
        <v>20</v>
      </c>
      <c r="BJ55" s="596">
        <v>22</v>
      </c>
      <c r="BK55" s="596">
        <v>23</v>
      </c>
      <c r="BL55" s="596">
        <v>24</v>
      </c>
      <c r="BM55" s="596">
        <v>27</v>
      </c>
      <c r="BN55" s="596">
        <v>28</v>
      </c>
      <c r="BO55" s="596">
        <v>29</v>
      </c>
      <c r="BP55" s="596">
        <v>29</v>
      </c>
      <c r="BQ55" s="596">
        <v>30</v>
      </c>
      <c r="BR55" s="596">
        <v>30</v>
      </c>
      <c r="BS55" s="596">
        <v>26</v>
      </c>
      <c r="BT55" s="596">
        <v>24</v>
      </c>
      <c r="BU55" s="596">
        <v>20</v>
      </c>
      <c r="BV55" s="596">
        <v>17</v>
      </c>
      <c r="BW55" s="596">
        <v>15</v>
      </c>
      <c r="BX55" s="509">
        <v>13</v>
      </c>
      <c r="BY55" s="509">
        <v>12</v>
      </c>
      <c r="BZ55" s="509">
        <v>11</v>
      </c>
      <c r="CA55" s="509">
        <v>10</v>
      </c>
      <c r="CB55" s="509">
        <v>9</v>
      </c>
      <c r="CC55" s="509">
        <v>9</v>
      </c>
      <c r="CD55" s="509">
        <v>8</v>
      </c>
      <c r="CE55" s="509">
        <v>8</v>
      </c>
      <c r="CF55" s="511">
        <v>7</v>
      </c>
    </row>
    <row r="56" spans="1:84">
      <c r="A56" s="564"/>
      <c r="B56" s="508" t="s">
        <v>411</v>
      </c>
      <c r="C56" s="602"/>
      <c r="D56" s="596"/>
      <c r="E56" s="596"/>
      <c r="F56" s="596"/>
      <c r="G56" s="596"/>
      <c r="H56" s="596"/>
      <c r="I56" s="596"/>
      <c r="J56" s="596"/>
      <c r="K56" s="596"/>
      <c r="L56" s="596"/>
      <c r="M56" s="596"/>
      <c r="N56" s="596"/>
      <c r="O56" s="596"/>
      <c r="P56" s="596"/>
      <c r="Q56" s="596"/>
      <c r="R56" s="596"/>
      <c r="S56" s="596"/>
      <c r="T56" s="596"/>
      <c r="U56" s="596"/>
      <c r="V56" s="596"/>
      <c r="W56" s="596"/>
      <c r="X56" s="596"/>
      <c r="Y56" s="596"/>
      <c r="Z56" s="596"/>
      <c r="AA56" s="596"/>
      <c r="AB56" s="596"/>
      <c r="AC56" s="596"/>
      <c r="AD56" s="596"/>
      <c r="AE56" s="596"/>
      <c r="AF56" s="596"/>
      <c r="AG56" s="596"/>
      <c r="AH56" s="596"/>
      <c r="AI56" s="596"/>
      <c r="AJ56" s="596"/>
      <c r="AK56" s="596"/>
      <c r="AL56" s="596"/>
      <c r="AM56" s="596"/>
      <c r="AN56" s="596"/>
      <c r="AO56" s="596"/>
      <c r="AP56" s="596"/>
      <c r="AQ56" s="596"/>
      <c r="AR56" s="596"/>
      <c r="AS56" s="596"/>
      <c r="AT56" s="596"/>
      <c r="AU56" s="596"/>
      <c r="AV56" s="596"/>
      <c r="AW56" s="596"/>
      <c r="AX56" s="596"/>
      <c r="AY56" s="596"/>
      <c r="AZ56" s="596"/>
      <c r="BA56" s="596"/>
      <c r="BB56" s="596"/>
      <c r="BC56" s="596"/>
      <c r="BD56" s="596"/>
      <c r="BE56" s="596"/>
      <c r="BF56" s="596"/>
      <c r="BG56" s="596"/>
      <c r="BH56" s="596"/>
      <c r="BI56" s="596"/>
      <c r="BJ56" s="596"/>
      <c r="BK56" s="596"/>
      <c r="BL56" s="596"/>
      <c r="BM56" s="596"/>
      <c r="BN56" s="596"/>
      <c r="BO56" s="596"/>
      <c r="BP56" s="596"/>
      <c r="BQ56" s="596">
        <v>0</v>
      </c>
      <c r="BR56" s="596">
        <v>0</v>
      </c>
      <c r="BS56" s="596">
        <v>0</v>
      </c>
      <c r="BT56" s="596">
        <v>0</v>
      </c>
      <c r="BU56" s="596">
        <v>0</v>
      </c>
      <c r="BV56" s="596">
        <v>1</v>
      </c>
      <c r="BW56" s="596">
        <v>0</v>
      </c>
      <c r="BX56" s="509">
        <v>0</v>
      </c>
      <c r="BY56" s="509">
        <v>0</v>
      </c>
      <c r="BZ56" s="509">
        <v>0</v>
      </c>
      <c r="CA56" s="509">
        <v>0</v>
      </c>
      <c r="CB56" s="509">
        <v>0</v>
      </c>
      <c r="CC56" s="509">
        <v>0</v>
      </c>
      <c r="CD56" s="509">
        <v>0</v>
      </c>
      <c r="CE56" s="509">
        <v>0</v>
      </c>
      <c r="CF56" s="511">
        <v>0</v>
      </c>
    </row>
    <row r="57" spans="1:84">
      <c r="A57" s="564"/>
      <c r="B57" s="508" t="s">
        <v>412</v>
      </c>
      <c r="C57" s="602"/>
      <c r="D57" s="596"/>
      <c r="E57" s="596"/>
      <c r="F57" s="596"/>
      <c r="G57" s="596"/>
      <c r="H57" s="596"/>
      <c r="I57" s="596"/>
      <c r="J57" s="596"/>
      <c r="K57" s="596"/>
      <c r="L57" s="596"/>
      <c r="M57" s="596"/>
      <c r="N57" s="596"/>
      <c r="O57" s="596"/>
      <c r="P57" s="596"/>
      <c r="Q57" s="596"/>
      <c r="R57" s="596"/>
      <c r="S57" s="596"/>
      <c r="T57" s="596"/>
      <c r="U57" s="596"/>
      <c r="V57" s="596"/>
      <c r="W57" s="596"/>
      <c r="X57" s="596"/>
      <c r="Y57" s="596"/>
      <c r="Z57" s="596"/>
      <c r="AA57" s="596"/>
      <c r="AB57" s="596"/>
      <c r="AC57" s="596"/>
      <c r="AD57" s="596"/>
      <c r="AE57" s="596"/>
      <c r="AF57" s="596"/>
      <c r="AG57" s="596"/>
      <c r="AH57" s="596"/>
      <c r="AI57" s="596"/>
      <c r="AJ57" s="596"/>
      <c r="AK57" s="596"/>
      <c r="AL57" s="596"/>
      <c r="AM57" s="596"/>
      <c r="AN57" s="596"/>
      <c r="AO57" s="596"/>
      <c r="AP57" s="596"/>
      <c r="AQ57" s="596"/>
      <c r="AR57" s="596"/>
      <c r="AS57" s="596"/>
      <c r="AT57" s="596"/>
      <c r="AU57" s="596"/>
      <c r="AV57" s="596"/>
      <c r="AW57" s="596"/>
      <c r="AX57" s="596"/>
      <c r="AY57" s="596"/>
      <c r="AZ57" s="596"/>
      <c r="BA57" s="596"/>
      <c r="BB57" s="596"/>
      <c r="BC57" s="596"/>
      <c r="BD57" s="596"/>
      <c r="BE57" s="596"/>
      <c r="BF57" s="596"/>
      <c r="BG57" s="596"/>
      <c r="BH57" s="596"/>
      <c r="BI57" s="596"/>
      <c r="BJ57" s="596"/>
      <c r="BK57" s="596"/>
      <c r="BL57" s="596"/>
      <c r="BM57" s="596"/>
      <c r="BN57" s="596"/>
      <c r="BO57" s="596"/>
      <c r="BP57" s="596"/>
      <c r="BQ57" s="596">
        <v>20</v>
      </c>
      <c r="BR57" s="596">
        <v>19</v>
      </c>
      <c r="BS57" s="596">
        <v>8</v>
      </c>
      <c r="BT57" s="596">
        <v>9</v>
      </c>
      <c r="BU57" s="596">
        <v>8</v>
      </c>
      <c r="BV57" s="596">
        <v>7</v>
      </c>
      <c r="BW57" s="596">
        <v>7</v>
      </c>
      <c r="BX57" s="509">
        <v>7</v>
      </c>
      <c r="BY57" s="509">
        <v>6</v>
      </c>
      <c r="BZ57" s="509">
        <v>5</v>
      </c>
      <c r="CA57" s="509">
        <v>5</v>
      </c>
      <c r="CB57" s="509">
        <v>4</v>
      </c>
      <c r="CC57" s="509">
        <v>4</v>
      </c>
      <c r="CD57" s="509">
        <v>4</v>
      </c>
      <c r="CE57" s="509">
        <v>4</v>
      </c>
      <c r="CF57" s="511">
        <v>3</v>
      </c>
    </row>
    <row r="58" spans="1:84">
      <c r="A58" s="564"/>
      <c r="B58" s="508" t="s">
        <v>413</v>
      </c>
      <c r="C58" s="602"/>
      <c r="D58" s="596"/>
      <c r="E58" s="596"/>
      <c r="F58" s="596"/>
      <c r="G58" s="596"/>
      <c r="H58" s="596"/>
      <c r="I58" s="596"/>
      <c r="J58" s="596"/>
      <c r="K58" s="596"/>
      <c r="L58" s="596"/>
      <c r="M58" s="596"/>
      <c r="N58" s="596"/>
      <c r="O58" s="596"/>
      <c r="P58" s="596"/>
      <c r="Q58" s="596"/>
      <c r="R58" s="596"/>
      <c r="S58" s="596"/>
      <c r="T58" s="596"/>
      <c r="U58" s="596"/>
      <c r="V58" s="596"/>
      <c r="W58" s="596"/>
      <c r="X58" s="596"/>
      <c r="Y58" s="596"/>
      <c r="Z58" s="596"/>
      <c r="AA58" s="596"/>
      <c r="AB58" s="596"/>
      <c r="AC58" s="596"/>
      <c r="AD58" s="596"/>
      <c r="AE58" s="596"/>
      <c r="AF58" s="596"/>
      <c r="AG58" s="596"/>
      <c r="AH58" s="596"/>
      <c r="AI58" s="596"/>
      <c r="AJ58" s="596"/>
      <c r="AK58" s="596"/>
      <c r="AL58" s="596"/>
      <c r="AM58" s="596"/>
      <c r="AN58" s="596"/>
      <c r="AO58" s="596"/>
      <c r="AP58" s="596"/>
      <c r="AQ58" s="596"/>
      <c r="AR58" s="596"/>
      <c r="AS58" s="596"/>
      <c r="AT58" s="596"/>
      <c r="AU58" s="596"/>
      <c r="AV58" s="596"/>
      <c r="AW58" s="596"/>
      <c r="AX58" s="596"/>
      <c r="AY58" s="596"/>
      <c r="AZ58" s="596"/>
      <c r="BA58" s="596"/>
      <c r="BB58" s="596"/>
      <c r="BC58" s="596"/>
      <c r="BD58" s="596"/>
      <c r="BE58" s="596"/>
      <c r="BF58" s="596"/>
      <c r="BG58" s="596"/>
      <c r="BH58" s="596"/>
      <c r="BI58" s="596"/>
      <c r="BJ58" s="596"/>
      <c r="BK58" s="596"/>
      <c r="BL58" s="596"/>
      <c r="BM58" s="596"/>
      <c r="BN58" s="596"/>
      <c r="BO58" s="596"/>
      <c r="BP58" s="596"/>
      <c r="BQ58" s="596">
        <v>10</v>
      </c>
      <c r="BR58" s="596">
        <v>10</v>
      </c>
      <c r="BS58" s="596">
        <v>18</v>
      </c>
      <c r="BT58" s="596">
        <v>15</v>
      </c>
      <c r="BU58" s="596">
        <v>12</v>
      </c>
      <c r="BV58" s="596">
        <v>10</v>
      </c>
      <c r="BW58" s="596">
        <v>8</v>
      </c>
      <c r="BX58" s="509">
        <v>6</v>
      </c>
      <c r="BY58" s="509">
        <v>5</v>
      </c>
      <c r="BZ58" s="509">
        <v>5</v>
      </c>
      <c r="CA58" s="509">
        <v>5</v>
      </c>
      <c r="CB58" s="509">
        <v>5</v>
      </c>
      <c r="CC58" s="509">
        <v>4</v>
      </c>
      <c r="CD58" s="509">
        <v>4</v>
      </c>
      <c r="CE58" s="509">
        <v>4</v>
      </c>
      <c r="CF58" s="511">
        <v>4</v>
      </c>
    </row>
    <row r="59" spans="1:84" ht="25.5" customHeight="1">
      <c r="A59" s="564"/>
      <c r="B59" s="566" t="s">
        <v>684</v>
      </c>
      <c r="C59" s="602"/>
      <c r="D59" s="596"/>
      <c r="E59" s="596"/>
      <c r="F59" s="596"/>
      <c r="G59" s="596"/>
      <c r="H59" s="596"/>
      <c r="I59" s="596"/>
      <c r="J59" s="596"/>
      <c r="K59" s="596"/>
      <c r="L59" s="596"/>
      <c r="M59" s="596"/>
      <c r="N59" s="596"/>
      <c r="O59" s="596"/>
      <c r="P59" s="596"/>
      <c r="Q59" s="596"/>
      <c r="R59" s="596"/>
      <c r="S59" s="596"/>
      <c r="T59" s="596"/>
      <c r="U59" s="596"/>
      <c r="V59" s="596"/>
      <c r="W59" s="596"/>
      <c r="X59" s="596"/>
      <c r="Y59" s="596"/>
      <c r="Z59" s="596"/>
      <c r="AA59" s="596"/>
      <c r="AB59" s="596"/>
      <c r="AC59" s="596"/>
      <c r="AD59" s="596"/>
      <c r="AE59" s="596"/>
      <c r="AF59" s="596"/>
      <c r="AG59" s="596"/>
      <c r="AH59" s="596"/>
      <c r="AI59" s="596"/>
      <c r="AJ59" s="596"/>
      <c r="AK59" s="596"/>
      <c r="AL59" s="596"/>
      <c r="AM59" s="596"/>
      <c r="AN59" s="596"/>
      <c r="AO59" s="596"/>
      <c r="AP59" s="596"/>
      <c r="AQ59" s="596"/>
      <c r="AR59" s="596"/>
      <c r="AS59" s="596"/>
      <c r="AT59" s="596"/>
      <c r="AU59" s="596"/>
      <c r="AV59" s="596"/>
      <c r="AW59" s="596"/>
      <c r="AX59" s="596"/>
      <c r="AY59" s="596"/>
      <c r="AZ59" s="596"/>
      <c r="BA59" s="596"/>
      <c r="BB59" s="596"/>
      <c r="BC59" s="596"/>
      <c r="BD59" s="596"/>
      <c r="BE59" s="596"/>
      <c r="BF59" s="596"/>
      <c r="BG59" s="596">
        <v>2</v>
      </c>
      <c r="BH59" s="596">
        <v>2</v>
      </c>
      <c r="BI59" s="596">
        <v>2</v>
      </c>
      <c r="BJ59" s="596">
        <v>2</v>
      </c>
      <c r="BK59" s="596">
        <v>2</v>
      </c>
      <c r="BL59" s="596">
        <v>3</v>
      </c>
      <c r="BM59" s="596">
        <v>3</v>
      </c>
      <c r="BN59" s="596">
        <v>3</v>
      </c>
      <c r="BO59" s="596">
        <v>4</v>
      </c>
      <c r="BP59" s="596">
        <v>4</v>
      </c>
      <c r="BQ59" s="596">
        <v>4</v>
      </c>
      <c r="BR59" s="596">
        <v>4</v>
      </c>
      <c r="BS59" s="596">
        <v>4</v>
      </c>
      <c r="BT59" s="596">
        <v>4</v>
      </c>
      <c r="BU59" s="596">
        <v>4</v>
      </c>
      <c r="BV59" s="596">
        <v>4</v>
      </c>
      <c r="BW59" s="596">
        <v>3</v>
      </c>
      <c r="BX59" s="509">
        <v>3</v>
      </c>
      <c r="BY59" s="509">
        <v>3</v>
      </c>
      <c r="BZ59" s="509">
        <v>2</v>
      </c>
      <c r="CA59" s="509">
        <v>2</v>
      </c>
      <c r="CB59" s="509">
        <v>2</v>
      </c>
      <c r="CC59" s="509">
        <v>2</v>
      </c>
      <c r="CD59" s="509">
        <v>2</v>
      </c>
      <c r="CE59" s="509">
        <v>2</v>
      </c>
      <c r="CF59" s="511">
        <v>2</v>
      </c>
    </row>
    <row r="60" spans="1:84" ht="24" customHeight="1">
      <c r="B60" s="460" t="s">
        <v>309</v>
      </c>
      <c r="C60" s="602"/>
      <c r="D60" s="595">
        <v>0</v>
      </c>
      <c r="E60" s="595">
        <v>0</v>
      </c>
      <c r="F60" s="595">
        <v>0</v>
      </c>
      <c r="G60" s="595">
        <v>0</v>
      </c>
      <c r="H60" s="595">
        <v>0</v>
      </c>
      <c r="I60" s="595">
        <v>0</v>
      </c>
      <c r="J60" s="595">
        <v>0</v>
      </c>
      <c r="K60" s="595">
        <v>0</v>
      </c>
      <c r="L60" s="595">
        <v>0</v>
      </c>
      <c r="M60" s="595">
        <v>0</v>
      </c>
      <c r="N60" s="595">
        <v>0</v>
      </c>
      <c r="O60" s="595">
        <v>0</v>
      </c>
      <c r="P60" s="595">
        <v>0</v>
      </c>
      <c r="Q60" s="595">
        <v>0</v>
      </c>
      <c r="R60" s="595">
        <v>0</v>
      </c>
      <c r="S60" s="595">
        <v>0</v>
      </c>
      <c r="T60" s="595">
        <v>0</v>
      </c>
      <c r="U60" s="595">
        <v>0</v>
      </c>
      <c r="V60" s="595">
        <v>0</v>
      </c>
      <c r="W60" s="595">
        <v>0</v>
      </c>
      <c r="X60" s="595">
        <v>0</v>
      </c>
      <c r="Y60" s="595">
        <v>0</v>
      </c>
      <c r="Z60" s="595">
        <v>0</v>
      </c>
      <c r="AA60" s="595">
        <v>0</v>
      </c>
      <c r="AB60" s="595">
        <v>0</v>
      </c>
      <c r="AC60" s="595">
        <v>0</v>
      </c>
      <c r="AD60" s="595">
        <v>0</v>
      </c>
      <c r="AE60" s="595">
        <v>0</v>
      </c>
      <c r="AF60" s="595">
        <v>0</v>
      </c>
      <c r="AG60" s="595">
        <v>0</v>
      </c>
      <c r="AH60" s="595">
        <v>0</v>
      </c>
      <c r="AI60" s="595">
        <v>0</v>
      </c>
      <c r="AJ60" s="595">
        <v>0</v>
      </c>
      <c r="AK60" s="595">
        <v>0</v>
      </c>
      <c r="AL60" s="595">
        <v>0</v>
      </c>
      <c r="AM60" s="595">
        <v>0</v>
      </c>
      <c r="AN60" s="595">
        <v>0</v>
      </c>
      <c r="AO60" s="595">
        <v>0</v>
      </c>
      <c r="AP60" s="595">
        <v>0</v>
      </c>
      <c r="AQ60" s="595">
        <v>0</v>
      </c>
      <c r="AR60" s="595">
        <v>0</v>
      </c>
      <c r="AS60" s="595">
        <v>0</v>
      </c>
      <c r="AT60" s="595">
        <v>0</v>
      </c>
      <c r="AU60" s="595">
        <v>0</v>
      </c>
      <c r="AV60" s="595">
        <v>0</v>
      </c>
      <c r="AW60" s="595">
        <v>0</v>
      </c>
      <c r="AX60" s="595">
        <v>0</v>
      </c>
      <c r="AY60" s="595">
        <v>0</v>
      </c>
      <c r="AZ60" s="595">
        <v>0</v>
      </c>
      <c r="BA60" s="595">
        <v>0</v>
      </c>
      <c r="BB60" s="595">
        <v>0</v>
      </c>
      <c r="BC60" s="595">
        <v>0</v>
      </c>
      <c r="BD60" s="595">
        <v>0</v>
      </c>
      <c r="BE60" s="595">
        <v>0</v>
      </c>
      <c r="BF60" s="595">
        <v>0</v>
      </c>
      <c r="BG60" s="595">
        <v>0</v>
      </c>
      <c r="BH60" s="595">
        <v>0</v>
      </c>
      <c r="BI60" s="595">
        <v>0</v>
      </c>
      <c r="BJ60" s="595">
        <v>0</v>
      </c>
      <c r="BK60" s="595">
        <v>0</v>
      </c>
      <c r="BL60" s="595">
        <v>0</v>
      </c>
      <c r="BM60" s="595">
        <v>0</v>
      </c>
      <c r="BN60" s="595">
        <v>0</v>
      </c>
      <c r="BO60" s="595">
        <v>0</v>
      </c>
      <c r="BP60" s="595">
        <v>0</v>
      </c>
      <c r="BQ60" s="595">
        <v>13</v>
      </c>
      <c r="BR60" s="595">
        <v>200</v>
      </c>
      <c r="BS60" s="595">
        <v>594</v>
      </c>
      <c r="BT60" s="595">
        <v>1056</v>
      </c>
      <c r="BU60" s="595">
        <v>1558</v>
      </c>
      <c r="BV60" s="595">
        <v>1919</v>
      </c>
      <c r="BW60" s="595">
        <v>2215</v>
      </c>
      <c r="BX60" s="514">
        <v>2357</v>
      </c>
      <c r="BY60" s="514">
        <v>2556</v>
      </c>
      <c r="BZ60" s="514">
        <v>2867</v>
      </c>
      <c r="CA60" s="514">
        <v>3200</v>
      </c>
      <c r="CB60" s="514">
        <v>3549</v>
      </c>
      <c r="CC60" s="514">
        <v>3869</v>
      </c>
      <c r="CD60" s="514">
        <v>4154</v>
      </c>
      <c r="CE60" s="514">
        <v>4422</v>
      </c>
      <c r="CF60" s="515">
        <v>4669</v>
      </c>
    </row>
    <row r="61" spans="1:84">
      <c r="B61" s="508" t="s">
        <v>360</v>
      </c>
      <c r="C61" s="602"/>
      <c r="D61" s="596">
        <v>0</v>
      </c>
      <c r="E61" s="596">
        <v>0</v>
      </c>
      <c r="F61" s="596">
        <v>0</v>
      </c>
      <c r="G61" s="596">
        <v>0</v>
      </c>
      <c r="H61" s="596">
        <v>0</v>
      </c>
      <c r="I61" s="596">
        <v>0</v>
      </c>
      <c r="J61" s="596">
        <v>0</v>
      </c>
      <c r="K61" s="596">
        <v>0</v>
      </c>
      <c r="L61" s="596">
        <v>0</v>
      </c>
      <c r="M61" s="596">
        <v>0</v>
      </c>
      <c r="N61" s="596">
        <v>0</v>
      </c>
      <c r="O61" s="596">
        <v>0</v>
      </c>
      <c r="P61" s="596">
        <v>0</v>
      </c>
      <c r="Q61" s="596">
        <v>0</v>
      </c>
      <c r="R61" s="596">
        <v>0</v>
      </c>
      <c r="S61" s="596">
        <v>0</v>
      </c>
      <c r="T61" s="596">
        <v>0</v>
      </c>
      <c r="U61" s="596">
        <v>0</v>
      </c>
      <c r="V61" s="596">
        <v>0</v>
      </c>
      <c r="W61" s="596">
        <v>0</v>
      </c>
      <c r="X61" s="596">
        <v>0</v>
      </c>
      <c r="Y61" s="596">
        <v>0</v>
      </c>
      <c r="Z61" s="596">
        <v>0</v>
      </c>
      <c r="AA61" s="596">
        <v>0</v>
      </c>
      <c r="AB61" s="596">
        <v>0</v>
      </c>
      <c r="AC61" s="596">
        <v>0</v>
      </c>
      <c r="AD61" s="596">
        <v>0</v>
      </c>
      <c r="AE61" s="596">
        <v>0</v>
      </c>
      <c r="AF61" s="596">
        <v>0</v>
      </c>
      <c r="AG61" s="596">
        <v>0</v>
      </c>
      <c r="AH61" s="596">
        <v>0</v>
      </c>
      <c r="AI61" s="596">
        <v>0</v>
      </c>
      <c r="AJ61" s="596">
        <v>0</v>
      </c>
      <c r="AK61" s="596">
        <v>0</v>
      </c>
      <c r="AL61" s="596">
        <v>0</v>
      </c>
      <c r="AM61" s="596">
        <v>0</v>
      </c>
      <c r="AN61" s="596">
        <v>0</v>
      </c>
      <c r="AO61" s="596">
        <v>0</v>
      </c>
      <c r="AP61" s="596">
        <v>0</v>
      </c>
      <c r="AQ61" s="596">
        <v>0</v>
      </c>
      <c r="AR61" s="596">
        <v>0</v>
      </c>
      <c r="AS61" s="596">
        <v>0</v>
      </c>
      <c r="AT61" s="596">
        <v>0</v>
      </c>
      <c r="AU61" s="596">
        <v>0</v>
      </c>
      <c r="AV61" s="596">
        <v>0</v>
      </c>
      <c r="AW61" s="596">
        <v>0</v>
      </c>
      <c r="AX61" s="596">
        <v>0</v>
      </c>
      <c r="AY61" s="596">
        <v>0</v>
      </c>
      <c r="AZ61" s="596">
        <v>0</v>
      </c>
      <c r="BA61" s="596">
        <v>0</v>
      </c>
      <c r="BB61" s="596">
        <v>0</v>
      </c>
      <c r="BC61" s="596">
        <v>0</v>
      </c>
      <c r="BD61" s="596">
        <v>0</v>
      </c>
      <c r="BE61" s="596">
        <v>0</v>
      </c>
      <c r="BF61" s="596">
        <v>0</v>
      </c>
      <c r="BG61" s="596">
        <v>0</v>
      </c>
      <c r="BH61" s="596">
        <v>0</v>
      </c>
      <c r="BI61" s="596">
        <v>0</v>
      </c>
      <c r="BJ61" s="596">
        <v>0</v>
      </c>
      <c r="BK61" s="596">
        <v>0</v>
      </c>
      <c r="BL61" s="596">
        <v>0</v>
      </c>
      <c r="BM61" s="596">
        <v>0</v>
      </c>
      <c r="BN61" s="596">
        <v>0</v>
      </c>
      <c r="BO61" s="596">
        <v>0</v>
      </c>
      <c r="BP61" s="596">
        <v>0</v>
      </c>
      <c r="BQ61" s="596">
        <v>13</v>
      </c>
      <c r="BR61" s="596">
        <v>198</v>
      </c>
      <c r="BS61" s="596">
        <v>588</v>
      </c>
      <c r="BT61" s="596">
        <v>1045</v>
      </c>
      <c r="BU61" s="596">
        <v>1541</v>
      </c>
      <c r="BV61" s="596">
        <v>1898</v>
      </c>
      <c r="BW61" s="596">
        <v>2190</v>
      </c>
      <c r="BX61" s="509">
        <v>2331</v>
      </c>
      <c r="BY61" s="509">
        <v>2528</v>
      </c>
      <c r="BZ61" s="509">
        <v>2835</v>
      </c>
      <c r="CA61" s="509">
        <v>3165</v>
      </c>
      <c r="CB61" s="509">
        <v>3511</v>
      </c>
      <c r="CC61" s="509">
        <v>3826</v>
      </c>
      <c r="CD61" s="509">
        <v>4109</v>
      </c>
      <c r="CE61" s="509">
        <v>4373</v>
      </c>
      <c r="CF61" s="511">
        <v>4618</v>
      </c>
    </row>
    <row r="62" spans="1:84">
      <c r="B62" s="508" t="s">
        <v>412</v>
      </c>
      <c r="C62" s="602"/>
      <c r="D62" s="596">
        <v>0</v>
      </c>
      <c r="E62" s="596">
        <v>0</v>
      </c>
      <c r="F62" s="596">
        <v>0</v>
      </c>
      <c r="G62" s="596">
        <v>0</v>
      </c>
      <c r="H62" s="596">
        <v>0</v>
      </c>
      <c r="I62" s="596">
        <v>0</v>
      </c>
      <c r="J62" s="596">
        <v>0</v>
      </c>
      <c r="K62" s="596">
        <v>0</v>
      </c>
      <c r="L62" s="596">
        <v>0</v>
      </c>
      <c r="M62" s="596">
        <v>0</v>
      </c>
      <c r="N62" s="596">
        <v>0</v>
      </c>
      <c r="O62" s="596">
        <v>0</v>
      </c>
      <c r="P62" s="596">
        <v>0</v>
      </c>
      <c r="Q62" s="596">
        <v>0</v>
      </c>
      <c r="R62" s="596">
        <v>0</v>
      </c>
      <c r="S62" s="596">
        <v>0</v>
      </c>
      <c r="T62" s="596">
        <v>0</v>
      </c>
      <c r="U62" s="596">
        <v>0</v>
      </c>
      <c r="V62" s="596">
        <v>0</v>
      </c>
      <c r="W62" s="596">
        <v>0</v>
      </c>
      <c r="X62" s="596">
        <v>0</v>
      </c>
      <c r="Y62" s="596">
        <v>0</v>
      </c>
      <c r="Z62" s="596">
        <v>0</v>
      </c>
      <c r="AA62" s="596">
        <v>0</v>
      </c>
      <c r="AB62" s="596">
        <v>0</v>
      </c>
      <c r="AC62" s="596">
        <v>0</v>
      </c>
      <c r="AD62" s="596">
        <v>0</v>
      </c>
      <c r="AE62" s="596">
        <v>0</v>
      </c>
      <c r="AF62" s="596">
        <v>0</v>
      </c>
      <c r="AG62" s="596">
        <v>0</v>
      </c>
      <c r="AH62" s="596">
        <v>0</v>
      </c>
      <c r="AI62" s="596">
        <v>0</v>
      </c>
      <c r="AJ62" s="596">
        <v>0</v>
      </c>
      <c r="AK62" s="596">
        <v>0</v>
      </c>
      <c r="AL62" s="596">
        <v>0</v>
      </c>
      <c r="AM62" s="596">
        <v>0</v>
      </c>
      <c r="AN62" s="596">
        <v>0</v>
      </c>
      <c r="AO62" s="596">
        <v>0</v>
      </c>
      <c r="AP62" s="596">
        <v>0</v>
      </c>
      <c r="AQ62" s="596">
        <v>0</v>
      </c>
      <c r="AR62" s="596">
        <v>0</v>
      </c>
      <c r="AS62" s="596">
        <v>0</v>
      </c>
      <c r="AT62" s="596">
        <v>0</v>
      </c>
      <c r="AU62" s="596">
        <v>0</v>
      </c>
      <c r="AV62" s="596">
        <v>0</v>
      </c>
      <c r="AW62" s="596">
        <v>0</v>
      </c>
      <c r="AX62" s="596">
        <v>0</v>
      </c>
      <c r="AY62" s="596">
        <v>0</v>
      </c>
      <c r="AZ62" s="596">
        <v>0</v>
      </c>
      <c r="BA62" s="596">
        <v>0</v>
      </c>
      <c r="BB62" s="596">
        <v>0</v>
      </c>
      <c r="BC62" s="596">
        <v>0</v>
      </c>
      <c r="BD62" s="596">
        <v>0</v>
      </c>
      <c r="BE62" s="596">
        <v>0</v>
      </c>
      <c r="BF62" s="596">
        <v>0</v>
      </c>
      <c r="BG62" s="596">
        <v>0</v>
      </c>
      <c r="BH62" s="596">
        <v>0</v>
      </c>
      <c r="BI62" s="596">
        <v>0</v>
      </c>
      <c r="BJ62" s="596">
        <v>0</v>
      </c>
      <c r="BK62" s="596">
        <v>0</v>
      </c>
      <c r="BL62" s="596">
        <v>0</v>
      </c>
      <c r="BM62" s="596">
        <v>0</v>
      </c>
      <c r="BN62" s="596">
        <v>0</v>
      </c>
      <c r="BO62" s="596">
        <v>0</v>
      </c>
      <c r="BP62" s="596">
        <v>0</v>
      </c>
      <c r="BQ62" s="596">
        <v>12</v>
      </c>
      <c r="BR62" s="596">
        <v>182</v>
      </c>
      <c r="BS62" s="596">
        <v>564</v>
      </c>
      <c r="BT62" s="596">
        <v>958</v>
      </c>
      <c r="BU62" s="596">
        <v>1379</v>
      </c>
      <c r="BV62" s="596">
        <v>1699</v>
      </c>
      <c r="BW62" s="596">
        <v>1916</v>
      </c>
      <c r="BX62" s="509">
        <v>2009</v>
      </c>
      <c r="BY62" s="509">
        <v>2153</v>
      </c>
      <c r="BZ62" s="509">
        <v>2402</v>
      </c>
      <c r="CA62" s="509">
        <v>2625</v>
      </c>
      <c r="CB62" s="509">
        <v>2870</v>
      </c>
      <c r="CC62" s="509">
        <v>3084</v>
      </c>
      <c r="CD62" s="509">
        <v>3296</v>
      </c>
      <c r="CE62" s="509">
        <v>3516</v>
      </c>
      <c r="CF62" s="511">
        <v>3680</v>
      </c>
    </row>
    <row r="63" spans="1:84">
      <c r="B63" s="508" t="s">
        <v>413</v>
      </c>
      <c r="C63" s="602"/>
      <c r="D63" s="596">
        <v>0</v>
      </c>
      <c r="E63" s="596">
        <v>0</v>
      </c>
      <c r="F63" s="596">
        <v>0</v>
      </c>
      <c r="G63" s="596">
        <v>0</v>
      </c>
      <c r="H63" s="596">
        <v>0</v>
      </c>
      <c r="I63" s="596">
        <v>0</v>
      </c>
      <c r="J63" s="596">
        <v>0</v>
      </c>
      <c r="K63" s="596">
        <v>0</v>
      </c>
      <c r="L63" s="596">
        <v>0</v>
      </c>
      <c r="M63" s="596">
        <v>0</v>
      </c>
      <c r="N63" s="596">
        <v>0</v>
      </c>
      <c r="O63" s="596">
        <v>0</v>
      </c>
      <c r="P63" s="596">
        <v>0</v>
      </c>
      <c r="Q63" s="596">
        <v>0</v>
      </c>
      <c r="R63" s="596">
        <v>0</v>
      </c>
      <c r="S63" s="596">
        <v>0</v>
      </c>
      <c r="T63" s="596">
        <v>0</v>
      </c>
      <c r="U63" s="596">
        <v>0</v>
      </c>
      <c r="V63" s="596">
        <v>0</v>
      </c>
      <c r="W63" s="596">
        <v>0</v>
      </c>
      <c r="X63" s="596">
        <v>0</v>
      </c>
      <c r="Y63" s="596">
        <v>0</v>
      </c>
      <c r="Z63" s="596">
        <v>0</v>
      </c>
      <c r="AA63" s="596">
        <v>0</v>
      </c>
      <c r="AB63" s="596">
        <v>0</v>
      </c>
      <c r="AC63" s="596">
        <v>0</v>
      </c>
      <c r="AD63" s="596">
        <v>0</v>
      </c>
      <c r="AE63" s="596">
        <v>0</v>
      </c>
      <c r="AF63" s="596">
        <v>0</v>
      </c>
      <c r="AG63" s="596">
        <v>0</v>
      </c>
      <c r="AH63" s="596">
        <v>0</v>
      </c>
      <c r="AI63" s="596">
        <v>0</v>
      </c>
      <c r="AJ63" s="596">
        <v>0</v>
      </c>
      <c r="AK63" s="596">
        <v>0</v>
      </c>
      <c r="AL63" s="596">
        <v>0</v>
      </c>
      <c r="AM63" s="596">
        <v>0</v>
      </c>
      <c r="AN63" s="596">
        <v>0</v>
      </c>
      <c r="AO63" s="596">
        <v>0</v>
      </c>
      <c r="AP63" s="596">
        <v>0</v>
      </c>
      <c r="AQ63" s="596">
        <v>0</v>
      </c>
      <c r="AR63" s="596">
        <v>0</v>
      </c>
      <c r="AS63" s="596">
        <v>0</v>
      </c>
      <c r="AT63" s="596">
        <v>0</v>
      </c>
      <c r="AU63" s="596">
        <v>0</v>
      </c>
      <c r="AV63" s="596">
        <v>0</v>
      </c>
      <c r="AW63" s="596">
        <v>0</v>
      </c>
      <c r="AX63" s="596">
        <v>0</v>
      </c>
      <c r="AY63" s="596">
        <v>0</v>
      </c>
      <c r="AZ63" s="596">
        <v>0</v>
      </c>
      <c r="BA63" s="596">
        <v>0</v>
      </c>
      <c r="BB63" s="596">
        <v>0</v>
      </c>
      <c r="BC63" s="596">
        <v>0</v>
      </c>
      <c r="BD63" s="596">
        <v>0</v>
      </c>
      <c r="BE63" s="596">
        <v>0</v>
      </c>
      <c r="BF63" s="596">
        <v>0</v>
      </c>
      <c r="BG63" s="596">
        <v>0</v>
      </c>
      <c r="BH63" s="596">
        <v>0</v>
      </c>
      <c r="BI63" s="596">
        <v>0</v>
      </c>
      <c r="BJ63" s="596">
        <v>0</v>
      </c>
      <c r="BK63" s="596">
        <v>0</v>
      </c>
      <c r="BL63" s="596">
        <v>0</v>
      </c>
      <c r="BM63" s="596">
        <v>0</v>
      </c>
      <c r="BN63" s="596">
        <v>0</v>
      </c>
      <c r="BO63" s="596">
        <v>0</v>
      </c>
      <c r="BP63" s="596">
        <v>0</v>
      </c>
      <c r="BQ63" s="596">
        <v>1</v>
      </c>
      <c r="BR63" s="596">
        <v>16</v>
      </c>
      <c r="BS63" s="596">
        <v>24</v>
      </c>
      <c r="BT63" s="596">
        <v>87</v>
      </c>
      <c r="BU63" s="596">
        <v>162</v>
      </c>
      <c r="BV63" s="596">
        <v>200</v>
      </c>
      <c r="BW63" s="596">
        <v>274</v>
      </c>
      <c r="BX63" s="509">
        <v>322</v>
      </c>
      <c r="BY63" s="509">
        <v>375</v>
      </c>
      <c r="BZ63" s="509">
        <v>433</v>
      </c>
      <c r="CA63" s="509">
        <v>540</v>
      </c>
      <c r="CB63" s="509">
        <v>640</v>
      </c>
      <c r="CC63" s="509">
        <v>742</v>
      </c>
      <c r="CD63" s="509">
        <v>813</v>
      </c>
      <c r="CE63" s="509">
        <v>857</v>
      </c>
      <c r="CF63" s="511">
        <v>938</v>
      </c>
    </row>
    <row r="64" spans="1:84">
      <c r="B64" s="508" t="s">
        <v>361</v>
      </c>
      <c r="C64" s="602"/>
      <c r="D64" s="596">
        <v>0</v>
      </c>
      <c r="E64" s="596">
        <v>0</v>
      </c>
      <c r="F64" s="596">
        <v>0</v>
      </c>
      <c r="G64" s="596">
        <v>0</v>
      </c>
      <c r="H64" s="596">
        <v>0</v>
      </c>
      <c r="I64" s="596">
        <v>0</v>
      </c>
      <c r="J64" s="596">
        <v>0</v>
      </c>
      <c r="K64" s="596">
        <v>0</v>
      </c>
      <c r="L64" s="596">
        <v>0</v>
      </c>
      <c r="M64" s="596">
        <v>0</v>
      </c>
      <c r="N64" s="596">
        <v>0</v>
      </c>
      <c r="O64" s="596">
        <v>0</v>
      </c>
      <c r="P64" s="596">
        <v>0</v>
      </c>
      <c r="Q64" s="596">
        <v>0</v>
      </c>
      <c r="R64" s="596">
        <v>0</v>
      </c>
      <c r="S64" s="596">
        <v>0</v>
      </c>
      <c r="T64" s="596">
        <v>0</v>
      </c>
      <c r="U64" s="596">
        <v>0</v>
      </c>
      <c r="V64" s="596">
        <v>0</v>
      </c>
      <c r="W64" s="596">
        <v>0</v>
      </c>
      <c r="X64" s="596">
        <v>0</v>
      </c>
      <c r="Y64" s="596">
        <v>0</v>
      </c>
      <c r="Z64" s="596">
        <v>0</v>
      </c>
      <c r="AA64" s="596">
        <v>0</v>
      </c>
      <c r="AB64" s="596">
        <v>0</v>
      </c>
      <c r="AC64" s="596">
        <v>0</v>
      </c>
      <c r="AD64" s="596">
        <v>0</v>
      </c>
      <c r="AE64" s="596">
        <v>0</v>
      </c>
      <c r="AF64" s="596">
        <v>0</v>
      </c>
      <c r="AG64" s="596">
        <v>0</v>
      </c>
      <c r="AH64" s="596">
        <v>0</v>
      </c>
      <c r="AI64" s="596">
        <v>0</v>
      </c>
      <c r="AJ64" s="596">
        <v>0</v>
      </c>
      <c r="AK64" s="596">
        <v>0</v>
      </c>
      <c r="AL64" s="596">
        <v>0</v>
      </c>
      <c r="AM64" s="596">
        <v>0</v>
      </c>
      <c r="AN64" s="596">
        <v>0</v>
      </c>
      <c r="AO64" s="596">
        <v>0</v>
      </c>
      <c r="AP64" s="596">
        <v>0</v>
      </c>
      <c r="AQ64" s="596">
        <v>0</v>
      </c>
      <c r="AR64" s="596">
        <v>0</v>
      </c>
      <c r="AS64" s="596">
        <v>0</v>
      </c>
      <c r="AT64" s="596">
        <v>0</v>
      </c>
      <c r="AU64" s="596">
        <v>0</v>
      </c>
      <c r="AV64" s="596">
        <v>0</v>
      </c>
      <c r="AW64" s="596">
        <v>0</v>
      </c>
      <c r="AX64" s="596">
        <v>0</v>
      </c>
      <c r="AY64" s="596">
        <v>0</v>
      </c>
      <c r="AZ64" s="596">
        <v>0</v>
      </c>
      <c r="BA64" s="596">
        <v>0</v>
      </c>
      <c r="BB64" s="596">
        <v>0</v>
      </c>
      <c r="BC64" s="596">
        <v>0</v>
      </c>
      <c r="BD64" s="596">
        <v>0</v>
      </c>
      <c r="BE64" s="596">
        <v>0</v>
      </c>
      <c r="BF64" s="596">
        <v>0</v>
      </c>
      <c r="BG64" s="596">
        <v>0</v>
      </c>
      <c r="BH64" s="596">
        <v>0</v>
      </c>
      <c r="BI64" s="596">
        <v>0</v>
      </c>
      <c r="BJ64" s="596">
        <v>0</v>
      </c>
      <c r="BK64" s="596">
        <v>0</v>
      </c>
      <c r="BL64" s="596">
        <v>0</v>
      </c>
      <c r="BM64" s="596">
        <v>0</v>
      </c>
      <c r="BN64" s="596">
        <v>0</v>
      </c>
      <c r="BO64" s="596">
        <v>0</v>
      </c>
      <c r="BP64" s="596">
        <v>0</v>
      </c>
      <c r="BQ64" s="596">
        <v>0</v>
      </c>
      <c r="BR64" s="596">
        <v>2</v>
      </c>
      <c r="BS64" s="596">
        <v>6</v>
      </c>
      <c r="BT64" s="596">
        <v>12</v>
      </c>
      <c r="BU64" s="596">
        <v>17</v>
      </c>
      <c r="BV64" s="596">
        <v>21</v>
      </c>
      <c r="BW64" s="596">
        <v>24</v>
      </c>
      <c r="BX64" s="509">
        <v>26</v>
      </c>
      <c r="BY64" s="509">
        <v>28</v>
      </c>
      <c r="BZ64" s="509">
        <v>31</v>
      </c>
      <c r="CA64" s="509">
        <v>35</v>
      </c>
      <c r="CB64" s="509">
        <v>39</v>
      </c>
      <c r="CC64" s="509">
        <v>42</v>
      </c>
      <c r="CD64" s="509">
        <v>45</v>
      </c>
      <c r="CE64" s="509">
        <v>48</v>
      </c>
      <c r="CF64" s="511">
        <v>51</v>
      </c>
    </row>
    <row r="65" spans="1:84">
      <c r="A65" s="564"/>
      <c r="B65" s="508" t="s">
        <v>412</v>
      </c>
      <c r="C65" s="602"/>
      <c r="D65" s="596"/>
      <c r="E65" s="596"/>
      <c r="F65" s="596"/>
      <c r="G65" s="596"/>
      <c r="H65" s="596"/>
      <c r="I65" s="596"/>
      <c r="J65" s="596"/>
      <c r="K65" s="596"/>
      <c r="L65" s="596"/>
      <c r="M65" s="596"/>
      <c r="N65" s="596"/>
      <c r="O65" s="596"/>
      <c r="P65" s="596"/>
      <c r="Q65" s="596"/>
      <c r="R65" s="596"/>
      <c r="S65" s="596"/>
      <c r="T65" s="596"/>
      <c r="U65" s="596"/>
      <c r="V65" s="596"/>
      <c r="W65" s="596"/>
      <c r="X65" s="596"/>
      <c r="Y65" s="596"/>
      <c r="Z65" s="596"/>
      <c r="AA65" s="596"/>
      <c r="AB65" s="596"/>
      <c r="AC65" s="596"/>
      <c r="AD65" s="596"/>
      <c r="AE65" s="596"/>
      <c r="AF65" s="596"/>
      <c r="AG65" s="596"/>
      <c r="AH65" s="596"/>
      <c r="AI65" s="596"/>
      <c r="AJ65" s="596"/>
      <c r="AK65" s="596"/>
      <c r="AL65" s="596"/>
      <c r="AM65" s="596"/>
      <c r="AN65" s="596"/>
      <c r="AO65" s="596"/>
      <c r="AP65" s="596"/>
      <c r="AQ65" s="596"/>
      <c r="AR65" s="596"/>
      <c r="AS65" s="596"/>
      <c r="AT65" s="596"/>
      <c r="AU65" s="596"/>
      <c r="AV65" s="596"/>
      <c r="AW65" s="596"/>
      <c r="AX65" s="596"/>
      <c r="AY65" s="596"/>
      <c r="AZ65" s="596"/>
      <c r="BA65" s="596"/>
      <c r="BB65" s="596"/>
      <c r="BC65" s="596"/>
      <c r="BD65" s="596"/>
      <c r="BE65" s="596"/>
      <c r="BF65" s="596"/>
      <c r="BG65" s="596"/>
      <c r="BH65" s="596"/>
      <c r="BI65" s="596"/>
      <c r="BJ65" s="596"/>
      <c r="BK65" s="596"/>
      <c r="BL65" s="596"/>
      <c r="BM65" s="596"/>
      <c r="BN65" s="596"/>
      <c r="BO65" s="596"/>
      <c r="BP65" s="596"/>
      <c r="BQ65" s="596">
        <v>0</v>
      </c>
      <c r="BR65" s="596">
        <v>2</v>
      </c>
      <c r="BS65" s="596">
        <v>6</v>
      </c>
      <c r="BT65" s="596">
        <v>11</v>
      </c>
      <c r="BU65" s="596">
        <v>15</v>
      </c>
      <c r="BV65" s="596">
        <v>19</v>
      </c>
      <c r="BW65" s="596">
        <v>21</v>
      </c>
      <c r="BX65" s="509">
        <v>22</v>
      </c>
      <c r="BY65" s="509">
        <v>24</v>
      </c>
      <c r="BZ65" s="509">
        <v>26</v>
      </c>
      <c r="CA65" s="509">
        <v>29</v>
      </c>
      <c r="CB65" s="509">
        <v>32</v>
      </c>
      <c r="CC65" s="509">
        <v>34</v>
      </c>
      <c r="CD65" s="509">
        <v>36</v>
      </c>
      <c r="CE65" s="509">
        <v>39</v>
      </c>
      <c r="CF65" s="511">
        <v>40</v>
      </c>
    </row>
    <row r="66" spans="1:84">
      <c r="A66" s="564"/>
      <c r="B66" s="508" t="s">
        <v>413</v>
      </c>
      <c r="C66" s="602"/>
      <c r="D66" s="596"/>
      <c r="E66" s="596"/>
      <c r="F66" s="596"/>
      <c r="G66" s="596"/>
      <c r="H66" s="596"/>
      <c r="I66" s="596"/>
      <c r="J66" s="596"/>
      <c r="K66" s="596"/>
      <c r="L66" s="596"/>
      <c r="M66" s="596"/>
      <c r="N66" s="596"/>
      <c r="O66" s="596"/>
      <c r="P66" s="596"/>
      <c r="Q66" s="596"/>
      <c r="R66" s="596"/>
      <c r="S66" s="596"/>
      <c r="T66" s="596"/>
      <c r="U66" s="596"/>
      <c r="V66" s="596"/>
      <c r="W66" s="596"/>
      <c r="X66" s="596"/>
      <c r="Y66" s="596"/>
      <c r="Z66" s="596"/>
      <c r="AA66" s="596"/>
      <c r="AB66" s="596"/>
      <c r="AC66" s="596"/>
      <c r="AD66" s="596"/>
      <c r="AE66" s="596"/>
      <c r="AF66" s="596"/>
      <c r="AG66" s="596"/>
      <c r="AH66" s="596"/>
      <c r="AI66" s="596"/>
      <c r="AJ66" s="596"/>
      <c r="AK66" s="596"/>
      <c r="AL66" s="596"/>
      <c r="AM66" s="596"/>
      <c r="AN66" s="596"/>
      <c r="AO66" s="596"/>
      <c r="AP66" s="596"/>
      <c r="AQ66" s="596"/>
      <c r="AR66" s="596"/>
      <c r="AS66" s="596"/>
      <c r="AT66" s="596"/>
      <c r="AU66" s="596"/>
      <c r="AV66" s="596"/>
      <c r="AW66" s="596"/>
      <c r="AX66" s="596"/>
      <c r="AY66" s="596"/>
      <c r="AZ66" s="596"/>
      <c r="BA66" s="596"/>
      <c r="BB66" s="596"/>
      <c r="BC66" s="596"/>
      <c r="BD66" s="596"/>
      <c r="BE66" s="596"/>
      <c r="BF66" s="596"/>
      <c r="BG66" s="596"/>
      <c r="BH66" s="596"/>
      <c r="BI66" s="596"/>
      <c r="BJ66" s="596"/>
      <c r="BK66" s="596"/>
      <c r="BL66" s="596"/>
      <c r="BM66" s="596"/>
      <c r="BN66" s="596"/>
      <c r="BO66" s="596"/>
      <c r="BP66" s="596"/>
      <c r="BQ66" s="596">
        <v>0</v>
      </c>
      <c r="BR66" s="596">
        <v>0</v>
      </c>
      <c r="BS66" s="596">
        <v>0</v>
      </c>
      <c r="BT66" s="596">
        <v>1</v>
      </c>
      <c r="BU66" s="596">
        <v>2</v>
      </c>
      <c r="BV66" s="596">
        <v>2</v>
      </c>
      <c r="BW66" s="596">
        <v>3</v>
      </c>
      <c r="BX66" s="509">
        <v>4</v>
      </c>
      <c r="BY66" s="509">
        <v>4</v>
      </c>
      <c r="BZ66" s="509">
        <v>5</v>
      </c>
      <c r="CA66" s="509">
        <v>6</v>
      </c>
      <c r="CB66" s="509">
        <v>7</v>
      </c>
      <c r="CC66" s="509">
        <v>8</v>
      </c>
      <c r="CD66" s="509">
        <v>9</v>
      </c>
      <c r="CE66" s="509">
        <v>10</v>
      </c>
      <c r="CF66" s="511">
        <v>11</v>
      </c>
    </row>
    <row r="67" spans="1:84" ht="27" customHeight="1">
      <c r="A67" s="564"/>
      <c r="B67" s="566" t="s">
        <v>684</v>
      </c>
      <c r="C67" s="602"/>
      <c r="D67" s="596"/>
      <c r="E67" s="596"/>
      <c r="F67" s="596"/>
      <c r="G67" s="596"/>
      <c r="H67" s="596"/>
      <c r="I67" s="596"/>
      <c r="J67" s="596"/>
      <c r="K67" s="596"/>
      <c r="L67" s="596"/>
      <c r="M67" s="596"/>
      <c r="N67" s="596"/>
      <c r="O67" s="596"/>
      <c r="P67" s="596"/>
      <c r="Q67" s="596"/>
      <c r="R67" s="596"/>
      <c r="S67" s="596"/>
      <c r="T67" s="596"/>
      <c r="U67" s="596"/>
      <c r="V67" s="596"/>
      <c r="W67" s="596"/>
      <c r="X67" s="596"/>
      <c r="Y67" s="596"/>
      <c r="Z67" s="596"/>
      <c r="AA67" s="596"/>
      <c r="AB67" s="596"/>
      <c r="AC67" s="596"/>
      <c r="AD67" s="596"/>
      <c r="AE67" s="596"/>
      <c r="AF67" s="596"/>
      <c r="AG67" s="596"/>
      <c r="AH67" s="596"/>
      <c r="AI67" s="596"/>
      <c r="AJ67" s="596"/>
      <c r="AK67" s="596"/>
      <c r="AL67" s="596"/>
      <c r="AM67" s="596"/>
      <c r="AN67" s="596"/>
      <c r="AO67" s="596"/>
      <c r="AP67" s="596"/>
      <c r="AQ67" s="596"/>
      <c r="AR67" s="596"/>
      <c r="AS67" s="596"/>
      <c r="AT67" s="596"/>
      <c r="AU67" s="596"/>
      <c r="AV67" s="596"/>
      <c r="AW67" s="596"/>
      <c r="AX67" s="596"/>
      <c r="AY67" s="596"/>
      <c r="AZ67" s="596"/>
      <c r="BA67" s="596"/>
      <c r="BB67" s="596"/>
      <c r="BC67" s="596"/>
      <c r="BD67" s="596"/>
      <c r="BE67" s="596"/>
      <c r="BF67" s="596"/>
      <c r="BG67" s="596"/>
      <c r="BH67" s="596"/>
      <c r="BI67" s="596"/>
      <c r="BJ67" s="596"/>
      <c r="BK67" s="596"/>
      <c r="BL67" s="596"/>
      <c r="BM67" s="596"/>
      <c r="BN67" s="596"/>
      <c r="BO67" s="596"/>
      <c r="BP67" s="596"/>
      <c r="BQ67" s="596">
        <v>0</v>
      </c>
      <c r="BR67" s="596">
        <v>0</v>
      </c>
      <c r="BS67" s="596">
        <v>0</v>
      </c>
      <c r="BT67" s="596">
        <v>0</v>
      </c>
      <c r="BU67" s="596">
        <v>1</v>
      </c>
      <c r="BV67" s="596">
        <v>1</v>
      </c>
      <c r="BW67" s="596">
        <v>1</v>
      </c>
      <c r="BX67" s="509">
        <v>2</v>
      </c>
      <c r="BY67" s="509">
        <v>2</v>
      </c>
      <c r="BZ67" s="509">
        <v>2</v>
      </c>
      <c r="CA67" s="509">
        <v>2</v>
      </c>
      <c r="CB67" s="509">
        <v>3</v>
      </c>
      <c r="CC67" s="509">
        <v>3</v>
      </c>
      <c r="CD67" s="509">
        <v>4</v>
      </c>
      <c r="CE67" s="509">
        <v>4</v>
      </c>
      <c r="CF67" s="511">
        <v>4</v>
      </c>
    </row>
    <row r="68" spans="1:84" ht="25.5" customHeight="1">
      <c r="A68" s="564"/>
      <c r="B68" s="460" t="s">
        <v>266</v>
      </c>
      <c r="C68" s="602"/>
      <c r="D68" s="596"/>
      <c r="E68" s="596"/>
      <c r="F68" s="596"/>
      <c r="G68" s="596"/>
      <c r="H68" s="596"/>
      <c r="I68" s="596"/>
      <c r="J68" s="596"/>
      <c r="K68" s="596"/>
      <c r="L68" s="596"/>
      <c r="M68" s="596"/>
      <c r="N68" s="596"/>
      <c r="O68" s="596"/>
      <c r="P68" s="596"/>
      <c r="Q68" s="596"/>
      <c r="R68" s="596"/>
      <c r="S68" s="596"/>
      <c r="T68" s="596"/>
      <c r="U68" s="596"/>
      <c r="V68" s="596"/>
      <c r="W68" s="596"/>
      <c r="X68" s="596"/>
      <c r="Y68" s="596"/>
      <c r="Z68" s="596"/>
      <c r="AA68" s="596"/>
      <c r="AB68" s="596"/>
      <c r="AC68" s="596"/>
      <c r="AD68" s="596"/>
      <c r="AE68" s="596"/>
      <c r="AF68" s="596"/>
      <c r="AG68" s="596"/>
      <c r="AH68" s="596"/>
      <c r="AI68" s="596"/>
      <c r="AJ68" s="596"/>
      <c r="AK68" s="596"/>
      <c r="AL68" s="596"/>
      <c r="AM68" s="596"/>
      <c r="AN68" s="596"/>
      <c r="AO68" s="596"/>
      <c r="AP68" s="596"/>
      <c r="AQ68" s="596"/>
      <c r="AR68" s="596"/>
      <c r="AS68" s="596"/>
      <c r="AT68" s="596"/>
      <c r="AU68" s="596"/>
      <c r="AV68" s="596"/>
      <c r="AW68" s="596"/>
      <c r="AX68" s="596"/>
      <c r="AY68" s="596"/>
      <c r="AZ68" s="596"/>
      <c r="BA68" s="596"/>
      <c r="BB68" s="596"/>
      <c r="BC68" s="596"/>
      <c r="BD68" s="596"/>
      <c r="BE68" s="596"/>
      <c r="BF68" s="596"/>
      <c r="BG68" s="596"/>
      <c r="BH68" s="596"/>
      <c r="BI68" s="596"/>
      <c r="BJ68" s="596"/>
      <c r="BK68" s="596"/>
      <c r="BL68" s="596"/>
      <c r="BM68" s="596"/>
      <c r="BN68" s="596"/>
      <c r="BO68" s="596"/>
      <c r="BP68" s="596"/>
      <c r="BQ68" s="595">
        <v>1</v>
      </c>
      <c r="BR68" s="595">
        <v>1</v>
      </c>
      <c r="BS68" s="595">
        <v>1</v>
      </c>
      <c r="BT68" s="595">
        <v>1</v>
      </c>
      <c r="BU68" s="595">
        <v>1</v>
      </c>
      <c r="BV68" s="595">
        <v>1</v>
      </c>
      <c r="BW68" s="595">
        <v>1</v>
      </c>
      <c r="BX68" s="514">
        <v>1</v>
      </c>
      <c r="BY68" s="514">
        <v>1</v>
      </c>
      <c r="BZ68" s="514">
        <v>1</v>
      </c>
      <c r="CA68" s="514">
        <v>2</v>
      </c>
      <c r="CB68" s="514">
        <v>2</v>
      </c>
      <c r="CC68" s="514">
        <v>2</v>
      </c>
      <c r="CD68" s="514">
        <v>2</v>
      </c>
      <c r="CE68" s="514">
        <v>2</v>
      </c>
      <c r="CF68" s="515">
        <v>2</v>
      </c>
    </row>
    <row r="69" spans="1:84" s="245" customFormat="1" ht="26.25" customHeight="1">
      <c r="B69" s="460" t="s">
        <v>268</v>
      </c>
      <c r="C69" s="464"/>
      <c r="D69" s="596">
        <v>0</v>
      </c>
      <c r="E69" s="596">
        <v>0</v>
      </c>
      <c r="F69" s="596">
        <v>0</v>
      </c>
      <c r="G69" s="596">
        <v>0</v>
      </c>
      <c r="H69" s="596">
        <v>0</v>
      </c>
      <c r="I69" s="596">
        <v>0</v>
      </c>
      <c r="J69" s="596">
        <v>0</v>
      </c>
      <c r="K69" s="596">
        <v>0</v>
      </c>
      <c r="L69" s="596">
        <v>0</v>
      </c>
      <c r="M69" s="596">
        <v>0</v>
      </c>
      <c r="N69" s="596">
        <v>0</v>
      </c>
      <c r="O69" s="596">
        <v>0</v>
      </c>
      <c r="P69" s="596">
        <v>0</v>
      </c>
      <c r="Q69" s="596">
        <v>0</v>
      </c>
      <c r="R69" s="596">
        <v>0</v>
      </c>
      <c r="S69" s="596">
        <v>0</v>
      </c>
      <c r="T69" s="596">
        <v>0</v>
      </c>
      <c r="U69" s="596">
        <v>0</v>
      </c>
      <c r="V69" s="596">
        <v>0</v>
      </c>
      <c r="W69" s="596">
        <v>0</v>
      </c>
      <c r="X69" s="596">
        <v>0</v>
      </c>
      <c r="Y69" s="596">
        <v>0</v>
      </c>
      <c r="Z69" s="596">
        <v>0</v>
      </c>
      <c r="AA69" s="596">
        <v>0</v>
      </c>
      <c r="AB69" s="596">
        <v>0</v>
      </c>
      <c r="AC69" s="596">
        <v>0</v>
      </c>
      <c r="AD69" s="596">
        <v>0</v>
      </c>
      <c r="AE69" s="596">
        <v>0</v>
      </c>
      <c r="AF69" s="596">
        <v>0</v>
      </c>
      <c r="AG69" s="596">
        <v>0</v>
      </c>
      <c r="AH69" s="596">
        <v>0</v>
      </c>
      <c r="AI69" s="596">
        <v>0</v>
      </c>
      <c r="AJ69" s="596">
        <v>0</v>
      </c>
      <c r="AK69" s="596">
        <v>0</v>
      </c>
      <c r="AL69" s="596">
        <v>0</v>
      </c>
      <c r="AM69" s="596">
        <v>0</v>
      </c>
      <c r="AN69" s="596">
        <v>0</v>
      </c>
      <c r="AO69" s="596">
        <v>0</v>
      </c>
      <c r="AP69" s="596">
        <v>0</v>
      </c>
      <c r="AQ69" s="596">
        <v>0</v>
      </c>
      <c r="AR69" s="596">
        <v>0</v>
      </c>
      <c r="AS69" s="596">
        <v>0</v>
      </c>
      <c r="AT69" s="596">
        <v>0</v>
      </c>
      <c r="AU69" s="596">
        <v>0</v>
      </c>
      <c r="AV69" s="596">
        <v>0</v>
      </c>
      <c r="AW69" s="596">
        <v>0</v>
      </c>
      <c r="AX69" s="596">
        <v>0</v>
      </c>
      <c r="AY69" s="595">
        <v>1268</v>
      </c>
      <c r="AZ69" s="595">
        <v>1298</v>
      </c>
      <c r="BA69" s="595">
        <v>1365</v>
      </c>
      <c r="BB69" s="595">
        <v>1404</v>
      </c>
      <c r="BC69" s="595">
        <v>1434</v>
      </c>
      <c r="BD69" s="595">
        <v>1464</v>
      </c>
      <c r="BE69" s="595">
        <v>1495</v>
      </c>
      <c r="BF69" s="595">
        <v>1510</v>
      </c>
      <c r="BG69" s="595">
        <v>1547</v>
      </c>
      <c r="BH69" s="595">
        <v>1589</v>
      </c>
      <c r="BI69" s="595">
        <v>1629</v>
      </c>
      <c r="BJ69" s="595">
        <v>1666</v>
      </c>
      <c r="BK69" s="595">
        <v>1700</v>
      </c>
      <c r="BL69" s="595">
        <v>1737</v>
      </c>
      <c r="BM69" s="595">
        <v>1776</v>
      </c>
      <c r="BN69" s="595">
        <v>1782</v>
      </c>
      <c r="BO69" s="595">
        <v>1756</v>
      </c>
      <c r="BP69" s="595">
        <v>1710</v>
      </c>
      <c r="BQ69" s="595">
        <v>1641</v>
      </c>
      <c r="BR69" s="595">
        <v>1617</v>
      </c>
      <c r="BS69" s="595">
        <v>1603</v>
      </c>
      <c r="BT69" s="595">
        <v>1594</v>
      </c>
      <c r="BU69" s="595">
        <v>1578</v>
      </c>
      <c r="BV69" s="595">
        <v>1570</v>
      </c>
      <c r="BW69" s="595">
        <v>1587</v>
      </c>
      <c r="BX69" s="514">
        <v>1382</v>
      </c>
      <c r="BY69" s="514">
        <v>1373</v>
      </c>
      <c r="BZ69" s="514">
        <v>1420</v>
      </c>
      <c r="CA69" s="514">
        <v>1507</v>
      </c>
      <c r="CB69" s="514">
        <v>1601</v>
      </c>
      <c r="CC69" s="514">
        <v>1647</v>
      </c>
      <c r="CD69" s="514">
        <v>1663</v>
      </c>
      <c r="CE69" s="514">
        <v>1678</v>
      </c>
      <c r="CF69" s="515">
        <v>1723</v>
      </c>
    </row>
    <row r="70" spans="1:84" s="245" customFormat="1">
      <c r="B70" s="508" t="s">
        <v>360</v>
      </c>
      <c r="C70" s="464"/>
      <c r="D70" s="596">
        <v>0</v>
      </c>
      <c r="E70" s="596">
        <v>0</v>
      </c>
      <c r="F70" s="596">
        <v>0</v>
      </c>
      <c r="G70" s="596">
        <v>0</v>
      </c>
      <c r="H70" s="596">
        <v>0</v>
      </c>
      <c r="I70" s="596">
        <v>0</v>
      </c>
      <c r="J70" s="596">
        <v>0</v>
      </c>
      <c r="K70" s="596">
        <v>0</v>
      </c>
      <c r="L70" s="596">
        <v>0</v>
      </c>
      <c r="M70" s="596">
        <v>0</v>
      </c>
      <c r="N70" s="596">
        <v>0</v>
      </c>
      <c r="O70" s="596">
        <v>0</v>
      </c>
      <c r="P70" s="596">
        <v>0</v>
      </c>
      <c r="Q70" s="596">
        <v>0</v>
      </c>
      <c r="R70" s="596">
        <v>0</v>
      </c>
      <c r="S70" s="596">
        <v>0</v>
      </c>
      <c r="T70" s="596">
        <v>0</v>
      </c>
      <c r="U70" s="596">
        <v>0</v>
      </c>
      <c r="V70" s="596">
        <v>0</v>
      </c>
      <c r="W70" s="596">
        <v>0</v>
      </c>
      <c r="X70" s="596">
        <v>0</v>
      </c>
      <c r="Y70" s="596">
        <v>0</v>
      </c>
      <c r="Z70" s="596">
        <v>0</v>
      </c>
      <c r="AA70" s="596">
        <v>0</v>
      </c>
      <c r="AB70" s="596">
        <v>0</v>
      </c>
      <c r="AC70" s="596">
        <v>143</v>
      </c>
      <c r="AD70" s="596">
        <v>170</v>
      </c>
      <c r="AE70" s="596">
        <v>193</v>
      </c>
      <c r="AF70" s="596">
        <v>217</v>
      </c>
      <c r="AG70" s="596">
        <v>243</v>
      </c>
      <c r="AH70" s="596">
        <v>264</v>
      </c>
      <c r="AI70" s="596">
        <v>278</v>
      </c>
      <c r="AJ70" s="596">
        <v>314</v>
      </c>
      <c r="AK70" s="596">
        <v>350</v>
      </c>
      <c r="AL70" s="596">
        <v>388</v>
      </c>
      <c r="AM70" s="596">
        <v>441</v>
      </c>
      <c r="AN70" s="596">
        <v>507</v>
      </c>
      <c r="AO70" s="596">
        <v>562</v>
      </c>
      <c r="AP70" s="596">
        <v>611</v>
      </c>
      <c r="AQ70" s="596">
        <v>677</v>
      </c>
      <c r="AR70" s="596">
        <v>737</v>
      </c>
      <c r="AS70" s="596">
        <v>798</v>
      </c>
      <c r="AT70" s="596">
        <v>875</v>
      </c>
      <c r="AU70" s="596">
        <v>988</v>
      </c>
      <c r="AV70" s="596">
        <v>890</v>
      </c>
      <c r="AW70" s="596">
        <v>962</v>
      </c>
      <c r="AX70" s="596">
        <v>1046</v>
      </c>
      <c r="AY70" s="596">
        <v>1115</v>
      </c>
      <c r="AZ70" s="596">
        <v>1152</v>
      </c>
      <c r="BA70" s="596">
        <v>1207</v>
      </c>
      <c r="BB70" s="596">
        <v>1238</v>
      </c>
      <c r="BC70" s="596">
        <v>1256</v>
      </c>
      <c r="BD70" s="596">
        <v>1276</v>
      </c>
      <c r="BE70" s="596">
        <v>1296</v>
      </c>
      <c r="BF70" s="596">
        <v>1304</v>
      </c>
      <c r="BG70" s="596">
        <v>1343</v>
      </c>
      <c r="BH70" s="596">
        <v>1400</v>
      </c>
      <c r="BI70" s="596">
        <v>1445</v>
      </c>
      <c r="BJ70" s="596">
        <v>1489</v>
      </c>
      <c r="BK70" s="596">
        <v>1528</v>
      </c>
      <c r="BL70" s="596">
        <v>1568</v>
      </c>
      <c r="BM70" s="596">
        <v>1607</v>
      </c>
      <c r="BN70" s="596">
        <v>1619</v>
      </c>
      <c r="BO70" s="596">
        <v>1597</v>
      </c>
      <c r="BP70" s="596">
        <v>1553</v>
      </c>
      <c r="BQ70" s="596">
        <v>1490</v>
      </c>
      <c r="BR70" s="596">
        <v>1462</v>
      </c>
      <c r="BS70" s="596">
        <v>1459</v>
      </c>
      <c r="BT70" s="596">
        <v>1445</v>
      </c>
      <c r="BU70" s="596">
        <v>1435</v>
      </c>
      <c r="BV70" s="596">
        <v>1430</v>
      </c>
      <c r="BW70" s="596">
        <v>1435</v>
      </c>
      <c r="BX70" s="509">
        <v>1290</v>
      </c>
      <c r="BY70" s="509">
        <v>1277</v>
      </c>
      <c r="BZ70" s="509">
        <v>1303</v>
      </c>
      <c r="CA70" s="509">
        <v>1386</v>
      </c>
      <c r="CB70" s="509">
        <v>1469</v>
      </c>
      <c r="CC70" s="509">
        <v>1510</v>
      </c>
      <c r="CD70" s="509">
        <v>1524</v>
      </c>
      <c r="CE70" s="509">
        <v>1536</v>
      </c>
      <c r="CF70" s="511">
        <v>1578</v>
      </c>
    </row>
    <row r="71" spans="1:84">
      <c r="A71" s="421"/>
      <c r="B71" s="339" t="s">
        <v>726</v>
      </c>
      <c r="D71" s="596">
        <v>0</v>
      </c>
      <c r="E71" s="596">
        <v>0</v>
      </c>
      <c r="F71" s="596">
        <v>0</v>
      </c>
      <c r="G71" s="596">
        <v>0</v>
      </c>
      <c r="H71" s="596">
        <v>0</v>
      </c>
      <c r="I71" s="596">
        <v>0</v>
      </c>
      <c r="J71" s="596">
        <v>0</v>
      </c>
      <c r="K71" s="596">
        <v>0</v>
      </c>
      <c r="L71" s="596">
        <v>0</v>
      </c>
      <c r="M71" s="596">
        <v>0</v>
      </c>
      <c r="N71" s="596">
        <v>0</v>
      </c>
      <c r="O71" s="596">
        <v>0</v>
      </c>
      <c r="P71" s="596">
        <v>0</v>
      </c>
      <c r="Q71" s="596">
        <v>0</v>
      </c>
      <c r="R71" s="596">
        <v>0</v>
      </c>
      <c r="S71" s="596">
        <v>0</v>
      </c>
      <c r="T71" s="596">
        <v>0</v>
      </c>
      <c r="U71" s="596">
        <v>0</v>
      </c>
      <c r="V71" s="596">
        <v>0</v>
      </c>
      <c r="W71" s="596">
        <v>0</v>
      </c>
      <c r="X71" s="596">
        <v>0</v>
      </c>
      <c r="Y71" s="596">
        <v>0</v>
      </c>
      <c r="Z71" s="596">
        <v>0</v>
      </c>
      <c r="AA71" s="596">
        <v>0</v>
      </c>
      <c r="AB71" s="596">
        <v>0</v>
      </c>
      <c r="AC71" s="596">
        <v>30</v>
      </c>
      <c r="AD71" s="596">
        <v>35</v>
      </c>
      <c r="AE71" s="596">
        <v>39</v>
      </c>
      <c r="AF71" s="596">
        <v>41</v>
      </c>
      <c r="AG71" s="596">
        <v>45</v>
      </c>
      <c r="AH71" s="596">
        <v>46</v>
      </c>
      <c r="AI71" s="596">
        <v>47</v>
      </c>
      <c r="AJ71" s="596">
        <v>49</v>
      </c>
      <c r="AK71" s="596">
        <v>50</v>
      </c>
      <c r="AL71" s="596">
        <v>53</v>
      </c>
      <c r="AM71" s="596">
        <v>54</v>
      </c>
      <c r="AN71" s="596">
        <v>58</v>
      </c>
      <c r="AO71" s="596">
        <v>61</v>
      </c>
      <c r="AP71" s="596">
        <v>64</v>
      </c>
      <c r="AQ71" s="596">
        <v>68</v>
      </c>
      <c r="AR71" s="596">
        <v>72</v>
      </c>
      <c r="AS71" s="596">
        <v>74</v>
      </c>
      <c r="AT71" s="596">
        <v>80</v>
      </c>
      <c r="AU71" s="596">
        <v>90</v>
      </c>
      <c r="AV71" s="596">
        <v>0</v>
      </c>
      <c r="AW71" s="596">
        <v>0</v>
      </c>
      <c r="AX71" s="596">
        <v>0</v>
      </c>
      <c r="AY71" s="596">
        <v>0</v>
      </c>
      <c r="AZ71" s="596">
        <v>0</v>
      </c>
      <c r="BA71" s="596">
        <v>0</v>
      </c>
      <c r="BB71" s="596">
        <v>0</v>
      </c>
      <c r="BC71" s="596">
        <v>0</v>
      </c>
      <c r="BD71" s="596">
        <v>0</v>
      </c>
      <c r="BE71" s="596">
        <v>0</v>
      </c>
      <c r="BF71" s="596">
        <v>0</v>
      </c>
      <c r="BG71" s="596">
        <v>0</v>
      </c>
      <c r="BH71" s="596">
        <v>0</v>
      </c>
      <c r="BI71" s="596">
        <v>0</v>
      </c>
      <c r="BJ71" s="596">
        <v>0</v>
      </c>
      <c r="BK71" s="596">
        <v>0</v>
      </c>
      <c r="BL71" s="596">
        <v>0</v>
      </c>
      <c r="BM71" s="596">
        <v>0</v>
      </c>
      <c r="BN71" s="596">
        <v>0</v>
      </c>
      <c r="BO71" s="596">
        <v>0</v>
      </c>
      <c r="BP71" s="596">
        <v>0</v>
      </c>
      <c r="BQ71" s="596">
        <v>0</v>
      </c>
      <c r="BR71" s="596">
        <v>0</v>
      </c>
      <c r="BS71" s="596">
        <v>0</v>
      </c>
      <c r="BT71" s="596">
        <v>0</v>
      </c>
      <c r="BU71" s="596">
        <v>0</v>
      </c>
      <c r="BV71" s="596">
        <v>0</v>
      </c>
      <c r="BW71" s="596">
        <v>0</v>
      </c>
      <c r="BX71" s="509">
        <v>0</v>
      </c>
      <c r="BY71" s="509">
        <v>0</v>
      </c>
      <c r="BZ71" s="509">
        <v>0</v>
      </c>
      <c r="CA71" s="509">
        <v>0</v>
      </c>
      <c r="CB71" s="509">
        <v>0</v>
      </c>
      <c r="CC71" s="509">
        <v>0</v>
      </c>
      <c r="CD71" s="509">
        <v>0</v>
      </c>
      <c r="CE71" s="509">
        <v>0</v>
      </c>
      <c r="CF71" s="511">
        <v>0</v>
      </c>
    </row>
    <row r="72" spans="1:84">
      <c r="A72" s="421"/>
      <c r="B72" s="339" t="s">
        <v>458</v>
      </c>
      <c r="D72" s="596">
        <v>0</v>
      </c>
      <c r="E72" s="596">
        <v>0</v>
      </c>
      <c r="F72" s="596">
        <v>0</v>
      </c>
      <c r="G72" s="596">
        <v>0</v>
      </c>
      <c r="H72" s="596">
        <v>0</v>
      </c>
      <c r="I72" s="596">
        <v>0</v>
      </c>
      <c r="J72" s="596">
        <v>0</v>
      </c>
      <c r="K72" s="596">
        <v>0</v>
      </c>
      <c r="L72" s="596">
        <v>0</v>
      </c>
      <c r="M72" s="596">
        <v>0</v>
      </c>
      <c r="N72" s="596">
        <v>0</v>
      </c>
      <c r="O72" s="596">
        <v>0</v>
      </c>
      <c r="P72" s="596">
        <v>0</v>
      </c>
      <c r="Q72" s="596">
        <v>0</v>
      </c>
      <c r="R72" s="596">
        <v>0</v>
      </c>
      <c r="S72" s="596">
        <v>0</v>
      </c>
      <c r="T72" s="596">
        <v>0</v>
      </c>
      <c r="U72" s="596">
        <v>0</v>
      </c>
      <c r="V72" s="596">
        <v>0</v>
      </c>
      <c r="W72" s="596">
        <v>0</v>
      </c>
      <c r="X72" s="596">
        <v>0</v>
      </c>
      <c r="Y72" s="596">
        <v>0</v>
      </c>
      <c r="Z72" s="596">
        <v>0</v>
      </c>
      <c r="AA72" s="596">
        <v>0</v>
      </c>
      <c r="AB72" s="596">
        <v>0</v>
      </c>
      <c r="AC72" s="596">
        <v>41</v>
      </c>
      <c r="AD72" s="596">
        <v>51</v>
      </c>
      <c r="AE72" s="596">
        <v>56</v>
      </c>
      <c r="AF72" s="596">
        <v>64</v>
      </c>
      <c r="AG72" s="596">
        <v>70</v>
      </c>
      <c r="AH72" s="596">
        <v>76</v>
      </c>
      <c r="AI72" s="596">
        <v>80</v>
      </c>
      <c r="AJ72" s="596">
        <v>86</v>
      </c>
      <c r="AK72" s="596">
        <v>97</v>
      </c>
      <c r="AL72" s="596">
        <v>105</v>
      </c>
      <c r="AM72" s="596">
        <v>118</v>
      </c>
      <c r="AN72" s="596">
        <v>132</v>
      </c>
      <c r="AO72" s="596">
        <v>142</v>
      </c>
      <c r="AP72" s="596">
        <v>154</v>
      </c>
      <c r="AQ72" s="596">
        <v>166</v>
      </c>
      <c r="AR72" s="596">
        <v>176</v>
      </c>
      <c r="AS72" s="596">
        <v>186</v>
      </c>
      <c r="AT72" s="596">
        <v>199</v>
      </c>
      <c r="AU72" s="596">
        <v>212</v>
      </c>
      <c r="AV72" s="596">
        <v>0</v>
      </c>
      <c r="AW72" s="596">
        <v>0</v>
      </c>
      <c r="AX72" s="596">
        <v>0</v>
      </c>
      <c r="AY72" s="596">
        <v>0</v>
      </c>
      <c r="AZ72" s="596">
        <v>0</v>
      </c>
      <c r="BA72" s="596">
        <v>0</v>
      </c>
      <c r="BB72" s="596">
        <v>0</v>
      </c>
      <c r="BC72" s="596">
        <v>0</v>
      </c>
      <c r="BD72" s="596">
        <v>0</v>
      </c>
      <c r="BE72" s="596">
        <v>0</v>
      </c>
      <c r="BF72" s="596">
        <v>0</v>
      </c>
      <c r="BG72" s="596">
        <v>0</v>
      </c>
      <c r="BH72" s="596">
        <v>0</v>
      </c>
      <c r="BI72" s="596">
        <v>0</v>
      </c>
      <c r="BJ72" s="596">
        <v>0</v>
      </c>
      <c r="BK72" s="596">
        <v>0</v>
      </c>
      <c r="BL72" s="596">
        <v>0</v>
      </c>
      <c r="BM72" s="596">
        <v>0</v>
      </c>
      <c r="BN72" s="596">
        <v>0</v>
      </c>
      <c r="BO72" s="596">
        <v>0</v>
      </c>
      <c r="BP72" s="596">
        <v>0</v>
      </c>
      <c r="BQ72" s="596">
        <v>0</v>
      </c>
      <c r="BR72" s="596">
        <v>0</v>
      </c>
      <c r="BS72" s="596">
        <v>0</v>
      </c>
      <c r="BT72" s="596">
        <v>0</v>
      </c>
      <c r="BU72" s="596">
        <v>0</v>
      </c>
      <c r="BV72" s="596">
        <v>0</v>
      </c>
      <c r="BW72" s="596">
        <v>0</v>
      </c>
      <c r="BX72" s="509">
        <v>0</v>
      </c>
      <c r="BY72" s="509">
        <v>0</v>
      </c>
      <c r="BZ72" s="509">
        <v>0</v>
      </c>
      <c r="CA72" s="509">
        <v>0</v>
      </c>
      <c r="CB72" s="509">
        <v>0</v>
      </c>
      <c r="CC72" s="509">
        <v>0</v>
      </c>
      <c r="CD72" s="509">
        <v>0</v>
      </c>
      <c r="CE72" s="509">
        <v>0</v>
      </c>
      <c r="CF72" s="511">
        <v>0</v>
      </c>
    </row>
    <row r="73" spans="1:84">
      <c r="A73" s="421"/>
      <c r="B73" s="339" t="s">
        <v>457</v>
      </c>
      <c r="D73" s="596">
        <v>0</v>
      </c>
      <c r="E73" s="596">
        <v>0</v>
      </c>
      <c r="F73" s="596">
        <v>0</v>
      </c>
      <c r="G73" s="596">
        <v>0</v>
      </c>
      <c r="H73" s="596">
        <v>0</v>
      </c>
      <c r="I73" s="596">
        <v>0</v>
      </c>
      <c r="J73" s="596">
        <v>0</v>
      </c>
      <c r="K73" s="596">
        <v>0</v>
      </c>
      <c r="L73" s="596">
        <v>0</v>
      </c>
      <c r="M73" s="596">
        <v>0</v>
      </c>
      <c r="N73" s="596">
        <v>0</v>
      </c>
      <c r="O73" s="596">
        <v>0</v>
      </c>
      <c r="P73" s="596">
        <v>0</v>
      </c>
      <c r="Q73" s="596">
        <v>0</v>
      </c>
      <c r="R73" s="596">
        <v>0</v>
      </c>
      <c r="S73" s="596">
        <v>0</v>
      </c>
      <c r="T73" s="596">
        <v>0</v>
      </c>
      <c r="U73" s="596">
        <v>0</v>
      </c>
      <c r="V73" s="596">
        <v>0</v>
      </c>
      <c r="W73" s="596">
        <v>0</v>
      </c>
      <c r="X73" s="596">
        <v>0</v>
      </c>
      <c r="Y73" s="596">
        <v>0</v>
      </c>
      <c r="Z73" s="596">
        <v>0</v>
      </c>
      <c r="AA73" s="596">
        <v>0</v>
      </c>
      <c r="AB73" s="596">
        <v>0</v>
      </c>
      <c r="AC73" s="596">
        <v>72</v>
      </c>
      <c r="AD73" s="596">
        <v>84</v>
      </c>
      <c r="AE73" s="596">
        <v>99</v>
      </c>
      <c r="AF73" s="596">
        <v>112</v>
      </c>
      <c r="AG73" s="596">
        <v>129</v>
      </c>
      <c r="AH73" s="596">
        <v>143</v>
      </c>
      <c r="AI73" s="596">
        <v>151</v>
      </c>
      <c r="AJ73" s="596">
        <v>179</v>
      </c>
      <c r="AK73" s="596">
        <v>203</v>
      </c>
      <c r="AL73" s="596">
        <v>230</v>
      </c>
      <c r="AM73" s="596">
        <v>269</v>
      </c>
      <c r="AN73" s="596">
        <v>317</v>
      </c>
      <c r="AO73" s="596">
        <v>359</v>
      </c>
      <c r="AP73" s="596">
        <v>394</v>
      </c>
      <c r="AQ73" s="596">
        <v>443</v>
      </c>
      <c r="AR73" s="596">
        <v>490</v>
      </c>
      <c r="AS73" s="596">
        <v>538</v>
      </c>
      <c r="AT73" s="596">
        <v>596</v>
      </c>
      <c r="AU73" s="596">
        <v>686</v>
      </c>
      <c r="AV73" s="596">
        <v>890</v>
      </c>
      <c r="AW73" s="596">
        <v>962</v>
      </c>
      <c r="AX73" s="596">
        <v>1046</v>
      </c>
      <c r="AY73" s="596">
        <v>1115</v>
      </c>
      <c r="AZ73" s="596">
        <v>1152</v>
      </c>
      <c r="BA73" s="596">
        <v>1207</v>
      </c>
      <c r="BB73" s="596">
        <v>1238</v>
      </c>
      <c r="BC73" s="596">
        <v>1256</v>
      </c>
      <c r="BD73" s="596">
        <v>1276</v>
      </c>
      <c r="BE73" s="596">
        <v>1296</v>
      </c>
      <c r="BF73" s="596">
        <v>1304</v>
      </c>
      <c r="BG73" s="596">
        <v>1343</v>
      </c>
      <c r="BH73" s="596">
        <v>1400</v>
      </c>
      <c r="BI73" s="596">
        <v>1445</v>
      </c>
      <c r="BJ73" s="596">
        <v>1489</v>
      </c>
      <c r="BK73" s="596">
        <v>1528</v>
      </c>
      <c r="BL73" s="596">
        <v>1568</v>
      </c>
      <c r="BM73" s="596">
        <v>1607</v>
      </c>
      <c r="BN73" s="596">
        <v>1619</v>
      </c>
      <c r="BO73" s="596">
        <v>1597</v>
      </c>
      <c r="BP73" s="596">
        <v>1553</v>
      </c>
      <c r="BQ73" s="596">
        <v>1490</v>
      </c>
      <c r="BR73" s="596">
        <v>1462</v>
      </c>
      <c r="BS73" s="596">
        <v>1459</v>
      </c>
      <c r="BT73" s="596">
        <v>1445</v>
      </c>
      <c r="BU73" s="596">
        <v>1435</v>
      </c>
      <c r="BV73" s="596">
        <v>1430</v>
      </c>
      <c r="BW73" s="596">
        <v>1435</v>
      </c>
      <c r="BX73" s="509">
        <v>1290</v>
      </c>
      <c r="BY73" s="509">
        <v>1277</v>
      </c>
      <c r="BZ73" s="509">
        <v>1303</v>
      </c>
      <c r="CA73" s="509">
        <v>1386</v>
      </c>
      <c r="CB73" s="509">
        <v>1469</v>
      </c>
      <c r="CC73" s="509">
        <v>1510</v>
      </c>
      <c r="CD73" s="509">
        <v>1524</v>
      </c>
      <c r="CE73" s="509">
        <v>1536</v>
      </c>
      <c r="CF73" s="511">
        <v>1578</v>
      </c>
    </row>
    <row r="74" spans="1:84">
      <c r="A74" s="421"/>
      <c r="B74" s="508" t="s">
        <v>361</v>
      </c>
      <c r="D74" s="596">
        <v>0</v>
      </c>
      <c r="E74" s="596">
        <v>0</v>
      </c>
      <c r="F74" s="596">
        <v>0</v>
      </c>
      <c r="G74" s="596">
        <v>0</v>
      </c>
      <c r="H74" s="596">
        <v>0</v>
      </c>
      <c r="I74" s="596">
        <v>0</v>
      </c>
      <c r="J74" s="596">
        <v>0</v>
      </c>
      <c r="K74" s="596">
        <v>0</v>
      </c>
      <c r="L74" s="596">
        <v>0</v>
      </c>
      <c r="M74" s="596">
        <v>0</v>
      </c>
      <c r="N74" s="596">
        <v>0</v>
      </c>
      <c r="O74" s="596">
        <v>0</v>
      </c>
      <c r="P74" s="596">
        <v>0</v>
      </c>
      <c r="Q74" s="596">
        <v>0</v>
      </c>
      <c r="R74" s="596">
        <v>0</v>
      </c>
      <c r="S74" s="596">
        <v>0</v>
      </c>
      <c r="T74" s="596">
        <v>0</v>
      </c>
      <c r="U74" s="596">
        <v>0</v>
      </c>
      <c r="V74" s="596">
        <v>0</v>
      </c>
      <c r="W74" s="596">
        <v>0</v>
      </c>
      <c r="X74" s="596">
        <v>0</v>
      </c>
      <c r="Y74" s="596">
        <v>0</v>
      </c>
      <c r="Z74" s="596">
        <v>0</v>
      </c>
      <c r="AA74" s="596">
        <v>0</v>
      </c>
      <c r="AB74" s="596">
        <v>0</v>
      </c>
      <c r="AC74" s="596">
        <v>0</v>
      </c>
      <c r="AD74" s="596">
        <v>0</v>
      </c>
      <c r="AE74" s="596">
        <v>0</v>
      </c>
      <c r="AF74" s="596">
        <v>0</v>
      </c>
      <c r="AG74" s="596">
        <v>0</v>
      </c>
      <c r="AH74" s="596">
        <v>0</v>
      </c>
      <c r="AI74" s="596">
        <v>0</v>
      </c>
      <c r="AJ74" s="596">
        <v>0</v>
      </c>
      <c r="AK74" s="596">
        <v>0</v>
      </c>
      <c r="AL74" s="596">
        <v>0</v>
      </c>
      <c r="AM74" s="596">
        <v>0</v>
      </c>
      <c r="AN74" s="596">
        <v>0</v>
      </c>
      <c r="AO74" s="596">
        <v>0</v>
      </c>
      <c r="AP74" s="596">
        <v>0</v>
      </c>
      <c r="AQ74" s="596">
        <v>0</v>
      </c>
      <c r="AR74" s="596">
        <v>0</v>
      </c>
      <c r="AS74" s="596">
        <v>0</v>
      </c>
      <c r="AT74" s="596">
        <v>0</v>
      </c>
      <c r="AU74" s="596">
        <v>0</v>
      </c>
      <c r="AV74" s="596">
        <v>0</v>
      </c>
      <c r="AW74" s="596">
        <v>0</v>
      </c>
      <c r="AX74" s="596">
        <v>0</v>
      </c>
      <c r="AY74" s="596">
        <v>153</v>
      </c>
      <c r="AZ74" s="596">
        <v>146</v>
      </c>
      <c r="BA74" s="596">
        <v>158</v>
      </c>
      <c r="BB74" s="596">
        <v>166</v>
      </c>
      <c r="BC74" s="596">
        <v>178</v>
      </c>
      <c r="BD74" s="596">
        <v>188</v>
      </c>
      <c r="BE74" s="596">
        <v>199</v>
      </c>
      <c r="BF74" s="596">
        <v>206</v>
      </c>
      <c r="BG74" s="596">
        <v>204</v>
      </c>
      <c r="BH74" s="596">
        <v>189</v>
      </c>
      <c r="BI74" s="596">
        <v>184</v>
      </c>
      <c r="BJ74" s="596">
        <v>177</v>
      </c>
      <c r="BK74" s="596">
        <v>172</v>
      </c>
      <c r="BL74" s="596">
        <v>169</v>
      </c>
      <c r="BM74" s="596">
        <v>169</v>
      </c>
      <c r="BN74" s="596">
        <v>163</v>
      </c>
      <c r="BO74" s="596">
        <v>160</v>
      </c>
      <c r="BP74" s="596">
        <v>158</v>
      </c>
      <c r="BQ74" s="596">
        <v>151</v>
      </c>
      <c r="BR74" s="596">
        <v>155</v>
      </c>
      <c r="BS74" s="596">
        <v>144</v>
      </c>
      <c r="BT74" s="596">
        <v>149</v>
      </c>
      <c r="BU74" s="596">
        <v>144</v>
      </c>
      <c r="BV74" s="596">
        <v>140</v>
      </c>
      <c r="BW74" s="596">
        <v>152</v>
      </c>
      <c r="BX74" s="509">
        <v>92</v>
      </c>
      <c r="BY74" s="509">
        <v>96</v>
      </c>
      <c r="BZ74" s="509">
        <v>117</v>
      </c>
      <c r="CA74" s="509">
        <v>122</v>
      </c>
      <c r="CB74" s="509">
        <v>131</v>
      </c>
      <c r="CC74" s="509">
        <v>137</v>
      </c>
      <c r="CD74" s="509">
        <v>140</v>
      </c>
      <c r="CE74" s="509">
        <v>142</v>
      </c>
      <c r="CF74" s="511">
        <v>146</v>
      </c>
    </row>
    <row r="75" spans="1:84" ht="25.5" customHeight="1">
      <c r="A75" s="421"/>
      <c r="B75" s="349" t="s">
        <v>684</v>
      </c>
      <c r="D75" s="596"/>
      <c r="E75" s="596"/>
      <c r="F75" s="596"/>
      <c r="G75" s="596"/>
      <c r="H75" s="596"/>
      <c r="I75" s="596"/>
      <c r="J75" s="596"/>
      <c r="K75" s="596"/>
      <c r="L75" s="596"/>
      <c r="M75" s="596"/>
      <c r="N75" s="596"/>
      <c r="O75" s="596"/>
      <c r="P75" s="596"/>
      <c r="Q75" s="596"/>
      <c r="R75" s="596"/>
      <c r="S75" s="596"/>
      <c r="T75" s="596"/>
      <c r="U75" s="596"/>
      <c r="V75" s="596"/>
      <c r="W75" s="596"/>
      <c r="X75" s="596"/>
      <c r="Y75" s="596"/>
      <c r="Z75" s="596"/>
      <c r="AA75" s="596"/>
      <c r="AB75" s="596"/>
      <c r="AC75" s="596"/>
      <c r="AD75" s="596"/>
      <c r="AE75" s="596"/>
      <c r="AF75" s="596"/>
      <c r="AG75" s="596"/>
      <c r="AH75" s="596"/>
      <c r="AI75" s="596"/>
      <c r="AJ75" s="596"/>
      <c r="AK75" s="596"/>
      <c r="AL75" s="596"/>
      <c r="AM75" s="596"/>
      <c r="AN75" s="596"/>
      <c r="AO75" s="596"/>
      <c r="AP75" s="596"/>
      <c r="AQ75" s="596"/>
      <c r="AR75" s="596"/>
      <c r="AS75" s="596"/>
      <c r="AT75" s="596"/>
      <c r="AU75" s="596"/>
      <c r="AV75" s="596"/>
      <c r="AW75" s="596"/>
      <c r="AX75" s="596"/>
      <c r="AY75" s="596"/>
      <c r="AZ75" s="596"/>
      <c r="BA75" s="596"/>
      <c r="BB75" s="596"/>
      <c r="BC75" s="596"/>
      <c r="BD75" s="596"/>
      <c r="BE75" s="596"/>
      <c r="BF75" s="596"/>
      <c r="BG75" s="596">
        <v>0</v>
      </c>
      <c r="BH75" s="596">
        <v>0</v>
      </c>
      <c r="BI75" s="596">
        <v>0</v>
      </c>
      <c r="BJ75" s="596">
        <v>0</v>
      </c>
      <c r="BK75" s="596">
        <v>0</v>
      </c>
      <c r="BL75" s="596">
        <v>0</v>
      </c>
      <c r="BM75" s="596">
        <v>1</v>
      </c>
      <c r="BN75" s="596">
        <v>1</v>
      </c>
      <c r="BO75" s="596">
        <v>1</v>
      </c>
      <c r="BP75" s="596">
        <v>1</v>
      </c>
      <c r="BQ75" s="596">
        <v>2</v>
      </c>
      <c r="BR75" s="596">
        <v>2</v>
      </c>
      <c r="BS75" s="596">
        <v>2</v>
      </c>
      <c r="BT75" s="596">
        <v>3</v>
      </c>
      <c r="BU75" s="596">
        <v>3</v>
      </c>
      <c r="BV75" s="596">
        <v>3</v>
      </c>
      <c r="BW75" s="596">
        <v>3</v>
      </c>
      <c r="BX75" s="509">
        <v>4</v>
      </c>
      <c r="BY75" s="509">
        <v>5</v>
      </c>
      <c r="BZ75" s="509">
        <v>5</v>
      </c>
      <c r="CA75" s="509">
        <v>5</v>
      </c>
      <c r="CB75" s="509">
        <v>6</v>
      </c>
      <c r="CC75" s="509">
        <v>6</v>
      </c>
      <c r="CD75" s="509">
        <v>6</v>
      </c>
      <c r="CE75" s="509">
        <v>6</v>
      </c>
      <c r="CF75" s="511">
        <v>6</v>
      </c>
    </row>
    <row r="76" spans="1:84" s="245" customFormat="1" ht="26.25" customHeight="1">
      <c r="B76" s="460" t="s">
        <v>302</v>
      </c>
      <c r="C76" s="464"/>
      <c r="D76" s="596">
        <v>0</v>
      </c>
      <c r="E76" s="596">
        <v>0</v>
      </c>
      <c r="F76" s="596">
        <v>0</v>
      </c>
      <c r="G76" s="596">
        <v>0</v>
      </c>
      <c r="H76" s="596">
        <v>0</v>
      </c>
      <c r="I76" s="596">
        <v>0</v>
      </c>
      <c r="J76" s="596">
        <v>0</v>
      </c>
      <c r="K76" s="596">
        <v>0</v>
      </c>
      <c r="L76" s="596">
        <v>0</v>
      </c>
      <c r="M76" s="596">
        <v>0</v>
      </c>
      <c r="N76" s="596">
        <v>0</v>
      </c>
      <c r="O76" s="596">
        <v>0</v>
      </c>
      <c r="P76" s="596">
        <v>0</v>
      </c>
      <c r="Q76" s="596">
        <v>0</v>
      </c>
      <c r="R76" s="596">
        <v>0</v>
      </c>
      <c r="S76" s="596">
        <v>0</v>
      </c>
      <c r="T76" s="596">
        <v>0</v>
      </c>
      <c r="U76" s="596">
        <v>0</v>
      </c>
      <c r="V76" s="596">
        <v>0</v>
      </c>
      <c r="W76" s="596">
        <v>0</v>
      </c>
      <c r="X76" s="596">
        <v>0</v>
      </c>
      <c r="Y76" s="596">
        <v>0</v>
      </c>
      <c r="Z76" s="596">
        <v>0</v>
      </c>
      <c r="AA76" s="596">
        <v>0</v>
      </c>
      <c r="AB76" s="596">
        <v>0</v>
      </c>
      <c r="AC76" s="596">
        <v>0</v>
      </c>
      <c r="AD76" s="596">
        <v>0</v>
      </c>
      <c r="AE76" s="596">
        <v>0</v>
      </c>
      <c r="AF76" s="596">
        <v>34</v>
      </c>
      <c r="AG76" s="596">
        <v>55</v>
      </c>
      <c r="AH76" s="596">
        <v>75</v>
      </c>
      <c r="AI76" s="596">
        <v>105</v>
      </c>
      <c r="AJ76" s="596">
        <v>147</v>
      </c>
      <c r="AK76" s="596">
        <v>177</v>
      </c>
      <c r="AL76" s="596">
        <v>214</v>
      </c>
      <c r="AM76" s="596">
        <v>263</v>
      </c>
      <c r="AN76" s="596">
        <v>314</v>
      </c>
      <c r="AO76" s="596">
        <v>367</v>
      </c>
      <c r="AP76" s="596">
        <v>422</v>
      </c>
      <c r="AQ76" s="596">
        <v>474</v>
      </c>
      <c r="AR76" s="596">
        <v>520</v>
      </c>
      <c r="AS76" s="596">
        <v>565</v>
      </c>
      <c r="AT76" s="596">
        <v>607</v>
      </c>
      <c r="AU76" s="596">
        <v>654</v>
      </c>
      <c r="AV76" s="596">
        <v>0</v>
      </c>
      <c r="AW76" s="596">
        <v>0</v>
      </c>
      <c r="AX76" s="596">
        <v>0</v>
      </c>
      <c r="AY76" s="596">
        <v>0</v>
      </c>
      <c r="AZ76" s="596">
        <v>0</v>
      </c>
      <c r="BA76" s="596">
        <v>0</v>
      </c>
      <c r="BB76" s="596">
        <v>0</v>
      </c>
      <c r="BC76" s="596">
        <v>0</v>
      </c>
      <c r="BD76" s="596">
        <v>0</v>
      </c>
      <c r="BE76" s="596">
        <v>0</v>
      </c>
      <c r="BF76" s="596">
        <v>0</v>
      </c>
      <c r="BG76" s="596">
        <v>0</v>
      </c>
      <c r="BH76" s="596">
        <v>0</v>
      </c>
      <c r="BI76" s="596">
        <v>0</v>
      </c>
      <c r="BJ76" s="596">
        <v>0</v>
      </c>
      <c r="BK76" s="596">
        <v>0</v>
      </c>
      <c r="BL76" s="596">
        <v>0</v>
      </c>
      <c r="BM76" s="596">
        <v>0</v>
      </c>
      <c r="BN76" s="596">
        <v>0</v>
      </c>
      <c r="BO76" s="596">
        <v>0</v>
      </c>
      <c r="BP76" s="596">
        <v>0</v>
      </c>
      <c r="BQ76" s="596">
        <v>0</v>
      </c>
      <c r="BR76" s="596">
        <v>0</v>
      </c>
      <c r="BS76" s="596">
        <v>0</v>
      </c>
      <c r="BT76" s="596">
        <v>0</v>
      </c>
      <c r="BU76" s="596">
        <v>0</v>
      </c>
      <c r="BV76" s="596">
        <v>0</v>
      </c>
      <c r="BW76" s="596">
        <v>0</v>
      </c>
      <c r="BX76" s="509">
        <v>0</v>
      </c>
      <c r="BY76" s="509">
        <v>0</v>
      </c>
      <c r="BZ76" s="509">
        <v>0</v>
      </c>
      <c r="CA76" s="509">
        <v>0</v>
      </c>
      <c r="CB76" s="509">
        <v>0</v>
      </c>
      <c r="CC76" s="509">
        <v>0</v>
      </c>
      <c r="CD76" s="509">
        <v>0</v>
      </c>
      <c r="CE76" s="509">
        <v>0</v>
      </c>
      <c r="CF76" s="511">
        <v>0</v>
      </c>
    </row>
    <row r="77" spans="1:84">
      <c r="A77" s="421"/>
      <c r="B77" s="508" t="s">
        <v>726</v>
      </c>
      <c r="D77" s="596">
        <v>0</v>
      </c>
      <c r="E77" s="596">
        <v>0</v>
      </c>
      <c r="F77" s="596">
        <v>0</v>
      </c>
      <c r="G77" s="596">
        <v>0</v>
      </c>
      <c r="H77" s="596">
        <v>0</v>
      </c>
      <c r="I77" s="596">
        <v>0</v>
      </c>
      <c r="J77" s="596">
        <v>0</v>
      </c>
      <c r="K77" s="596">
        <v>0</v>
      </c>
      <c r="L77" s="596">
        <v>0</v>
      </c>
      <c r="M77" s="596">
        <v>0</v>
      </c>
      <c r="N77" s="596">
        <v>0</v>
      </c>
      <c r="O77" s="596">
        <v>0</v>
      </c>
      <c r="P77" s="596">
        <v>0</v>
      </c>
      <c r="Q77" s="596">
        <v>0</v>
      </c>
      <c r="R77" s="596">
        <v>0</v>
      </c>
      <c r="S77" s="596">
        <v>0</v>
      </c>
      <c r="T77" s="596">
        <v>0</v>
      </c>
      <c r="U77" s="596">
        <v>0</v>
      </c>
      <c r="V77" s="596">
        <v>0</v>
      </c>
      <c r="W77" s="596">
        <v>0</v>
      </c>
      <c r="X77" s="596">
        <v>0</v>
      </c>
      <c r="Y77" s="596">
        <v>0</v>
      </c>
      <c r="Z77" s="596">
        <v>0</v>
      </c>
      <c r="AA77" s="596">
        <v>0</v>
      </c>
      <c r="AB77" s="596">
        <v>0</v>
      </c>
      <c r="AC77" s="596">
        <v>0</v>
      </c>
      <c r="AD77" s="596">
        <v>0</v>
      </c>
      <c r="AE77" s="596">
        <v>0</v>
      </c>
      <c r="AF77" s="596">
        <v>3</v>
      </c>
      <c r="AG77" s="596">
        <v>11</v>
      </c>
      <c r="AH77" s="596">
        <v>15</v>
      </c>
      <c r="AI77" s="596">
        <v>15</v>
      </c>
      <c r="AJ77" s="596">
        <v>16</v>
      </c>
      <c r="AK77" s="596">
        <v>16</v>
      </c>
      <c r="AL77" s="596">
        <v>16</v>
      </c>
      <c r="AM77" s="596">
        <v>16</v>
      </c>
      <c r="AN77" s="596">
        <v>17</v>
      </c>
      <c r="AO77" s="596">
        <v>17</v>
      </c>
      <c r="AP77" s="596">
        <v>17</v>
      </c>
      <c r="AQ77" s="596">
        <v>17</v>
      </c>
      <c r="AR77" s="596">
        <v>17</v>
      </c>
      <c r="AS77" s="596">
        <v>18</v>
      </c>
      <c r="AT77" s="596">
        <v>18</v>
      </c>
      <c r="AU77" s="596">
        <v>19</v>
      </c>
      <c r="AV77" s="596">
        <v>0</v>
      </c>
      <c r="AW77" s="596">
        <v>0</v>
      </c>
      <c r="AX77" s="596">
        <v>0</v>
      </c>
      <c r="AY77" s="596">
        <v>0</v>
      </c>
      <c r="AZ77" s="596">
        <v>0</v>
      </c>
      <c r="BA77" s="596">
        <v>0</v>
      </c>
      <c r="BB77" s="596">
        <v>0</v>
      </c>
      <c r="BC77" s="596">
        <v>0</v>
      </c>
      <c r="BD77" s="596">
        <v>0</v>
      </c>
      <c r="BE77" s="596">
        <v>0</v>
      </c>
      <c r="BF77" s="596">
        <v>0</v>
      </c>
      <c r="BG77" s="596">
        <v>0</v>
      </c>
      <c r="BH77" s="596">
        <v>0</v>
      </c>
      <c r="BI77" s="596">
        <v>0</v>
      </c>
      <c r="BJ77" s="596">
        <v>0</v>
      </c>
      <c r="BK77" s="596">
        <v>0</v>
      </c>
      <c r="BL77" s="596">
        <v>0</v>
      </c>
      <c r="BM77" s="596">
        <v>0</v>
      </c>
      <c r="BN77" s="596">
        <v>0</v>
      </c>
      <c r="BO77" s="596">
        <v>0</v>
      </c>
      <c r="BP77" s="596">
        <v>0</v>
      </c>
      <c r="BQ77" s="596">
        <v>0</v>
      </c>
      <c r="BR77" s="596">
        <v>0</v>
      </c>
      <c r="BS77" s="596">
        <v>0</v>
      </c>
      <c r="BT77" s="596">
        <v>0</v>
      </c>
      <c r="BU77" s="596">
        <v>0</v>
      </c>
      <c r="BV77" s="596">
        <v>0</v>
      </c>
      <c r="BW77" s="596">
        <v>0</v>
      </c>
      <c r="BX77" s="509">
        <v>0</v>
      </c>
      <c r="BY77" s="509">
        <v>0</v>
      </c>
      <c r="BZ77" s="509">
        <v>0</v>
      </c>
      <c r="CA77" s="509">
        <v>0</v>
      </c>
      <c r="CB77" s="509">
        <v>0</v>
      </c>
      <c r="CC77" s="509">
        <v>0</v>
      </c>
      <c r="CD77" s="509">
        <v>0</v>
      </c>
      <c r="CE77" s="509">
        <v>0</v>
      </c>
      <c r="CF77" s="511">
        <v>0</v>
      </c>
    </row>
    <row r="78" spans="1:84">
      <c r="A78" s="421"/>
      <c r="B78" s="508" t="s">
        <v>458</v>
      </c>
      <c r="D78" s="596">
        <v>0</v>
      </c>
      <c r="E78" s="596">
        <v>0</v>
      </c>
      <c r="F78" s="596">
        <v>0</v>
      </c>
      <c r="G78" s="596">
        <v>0</v>
      </c>
      <c r="H78" s="596">
        <v>0</v>
      </c>
      <c r="I78" s="596">
        <v>0</v>
      </c>
      <c r="J78" s="596">
        <v>0</v>
      </c>
      <c r="K78" s="596">
        <v>0</v>
      </c>
      <c r="L78" s="596">
        <v>0</v>
      </c>
      <c r="M78" s="596">
        <v>0</v>
      </c>
      <c r="N78" s="596">
        <v>0</v>
      </c>
      <c r="O78" s="596">
        <v>0</v>
      </c>
      <c r="P78" s="596">
        <v>0</v>
      </c>
      <c r="Q78" s="596">
        <v>0</v>
      </c>
      <c r="R78" s="596">
        <v>0</v>
      </c>
      <c r="S78" s="596">
        <v>0</v>
      </c>
      <c r="T78" s="596">
        <v>0</v>
      </c>
      <c r="U78" s="596">
        <v>0</v>
      </c>
      <c r="V78" s="596">
        <v>0</v>
      </c>
      <c r="W78" s="596">
        <v>0</v>
      </c>
      <c r="X78" s="596">
        <v>0</v>
      </c>
      <c r="Y78" s="596">
        <v>0</v>
      </c>
      <c r="Z78" s="596">
        <v>0</v>
      </c>
      <c r="AA78" s="596">
        <v>0</v>
      </c>
      <c r="AB78" s="596">
        <v>0</v>
      </c>
      <c r="AC78" s="596">
        <v>0</v>
      </c>
      <c r="AD78" s="596">
        <v>0</v>
      </c>
      <c r="AE78" s="596">
        <v>0</v>
      </c>
      <c r="AF78" s="596">
        <v>31</v>
      </c>
      <c r="AG78" s="596">
        <v>44</v>
      </c>
      <c r="AH78" s="596">
        <v>61</v>
      </c>
      <c r="AI78" s="596">
        <v>86</v>
      </c>
      <c r="AJ78" s="596">
        <v>114</v>
      </c>
      <c r="AK78" s="596">
        <v>131</v>
      </c>
      <c r="AL78" s="596">
        <v>154</v>
      </c>
      <c r="AM78" s="596">
        <v>185</v>
      </c>
      <c r="AN78" s="596">
        <v>216</v>
      </c>
      <c r="AO78" s="596">
        <v>246</v>
      </c>
      <c r="AP78" s="596">
        <v>275</v>
      </c>
      <c r="AQ78" s="596">
        <v>303</v>
      </c>
      <c r="AR78" s="596">
        <v>325</v>
      </c>
      <c r="AS78" s="596">
        <v>345</v>
      </c>
      <c r="AT78" s="596">
        <v>364</v>
      </c>
      <c r="AU78" s="596">
        <v>387</v>
      </c>
      <c r="AV78" s="596">
        <v>0</v>
      </c>
      <c r="AW78" s="596">
        <v>0</v>
      </c>
      <c r="AX78" s="596">
        <v>0</v>
      </c>
      <c r="AY78" s="596">
        <v>0</v>
      </c>
      <c r="AZ78" s="596">
        <v>0</v>
      </c>
      <c r="BA78" s="596">
        <v>0</v>
      </c>
      <c r="BB78" s="596">
        <v>0</v>
      </c>
      <c r="BC78" s="596">
        <v>0</v>
      </c>
      <c r="BD78" s="596">
        <v>0</v>
      </c>
      <c r="BE78" s="596">
        <v>0</v>
      </c>
      <c r="BF78" s="596">
        <v>0</v>
      </c>
      <c r="BG78" s="596">
        <v>0</v>
      </c>
      <c r="BH78" s="596">
        <v>0</v>
      </c>
      <c r="BI78" s="596">
        <v>0</v>
      </c>
      <c r="BJ78" s="596">
        <v>0</v>
      </c>
      <c r="BK78" s="596">
        <v>0</v>
      </c>
      <c r="BL78" s="596">
        <v>0</v>
      </c>
      <c r="BM78" s="596">
        <v>0</v>
      </c>
      <c r="BN78" s="596">
        <v>0</v>
      </c>
      <c r="BO78" s="596">
        <v>0</v>
      </c>
      <c r="BP78" s="596">
        <v>0</v>
      </c>
      <c r="BQ78" s="596">
        <v>0</v>
      </c>
      <c r="BR78" s="596">
        <v>0</v>
      </c>
      <c r="BS78" s="596">
        <v>0</v>
      </c>
      <c r="BT78" s="596">
        <v>0</v>
      </c>
      <c r="BU78" s="596">
        <v>0</v>
      </c>
      <c r="BV78" s="596">
        <v>0</v>
      </c>
      <c r="BW78" s="596">
        <v>0</v>
      </c>
      <c r="BX78" s="509">
        <v>0</v>
      </c>
      <c r="BY78" s="509">
        <v>0</v>
      </c>
      <c r="BZ78" s="509">
        <v>0</v>
      </c>
      <c r="CA78" s="509">
        <v>0</v>
      </c>
      <c r="CB78" s="509">
        <v>0</v>
      </c>
      <c r="CC78" s="509">
        <v>0</v>
      </c>
      <c r="CD78" s="509">
        <v>0</v>
      </c>
      <c r="CE78" s="509">
        <v>0</v>
      </c>
      <c r="CF78" s="511">
        <v>0</v>
      </c>
    </row>
    <row r="79" spans="1:84">
      <c r="A79" s="421"/>
      <c r="B79" s="508" t="s">
        <v>457</v>
      </c>
      <c r="D79" s="596">
        <v>0</v>
      </c>
      <c r="E79" s="596">
        <v>0</v>
      </c>
      <c r="F79" s="596">
        <v>0</v>
      </c>
      <c r="G79" s="596">
        <v>0</v>
      </c>
      <c r="H79" s="596">
        <v>0</v>
      </c>
      <c r="I79" s="596">
        <v>0</v>
      </c>
      <c r="J79" s="596">
        <v>0</v>
      </c>
      <c r="K79" s="596">
        <v>0</v>
      </c>
      <c r="L79" s="596">
        <v>0</v>
      </c>
      <c r="M79" s="596">
        <v>0</v>
      </c>
      <c r="N79" s="596">
        <v>0</v>
      </c>
      <c r="O79" s="596">
        <v>0</v>
      </c>
      <c r="P79" s="596">
        <v>0</v>
      </c>
      <c r="Q79" s="596">
        <v>0</v>
      </c>
      <c r="R79" s="596">
        <v>0</v>
      </c>
      <c r="S79" s="596">
        <v>0</v>
      </c>
      <c r="T79" s="596">
        <v>0</v>
      </c>
      <c r="U79" s="596">
        <v>0</v>
      </c>
      <c r="V79" s="596">
        <v>0</v>
      </c>
      <c r="W79" s="596">
        <v>0</v>
      </c>
      <c r="X79" s="596">
        <v>0</v>
      </c>
      <c r="Y79" s="596">
        <v>0</v>
      </c>
      <c r="Z79" s="596">
        <v>0</v>
      </c>
      <c r="AA79" s="596">
        <v>0</v>
      </c>
      <c r="AB79" s="596">
        <v>0</v>
      </c>
      <c r="AC79" s="596">
        <v>0</v>
      </c>
      <c r="AD79" s="596">
        <v>0</v>
      </c>
      <c r="AE79" s="596">
        <v>0</v>
      </c>
      <c r="AF79" s="596">
        <v>0</v>
      </c>
      <c r="AG79" s="596">
        <v>0</v>
      </c>
      <c r="AH79" s="596">
        <v>0</v>
      </c>
      <c r="AI79" s="596">
        <v>3</v>
      </c>
      <c r="AJ79" s="596">
        <v>17</v>
      </c>
      <c r="AK79" s="596">
        <v>30</v>
      </c>
      <c r="AL79" s="596">
        <v>44</v>
      </c>
      <c r="AM79" s="596">
        <v>61</v>
      </c>
      <c r="AN79" s="596">
        <v>81</v>
      </c>
      <c r="AO79" s="596">
        <v>104</v>
      </c>
      <c r="AP79" s="596">
        <v>130</v>
      </c>
      <c r="AQ79" s="596">
        <v>155</v>
      </c>
      <c r="AR79" s="596">
        <v>178</v>
      </c>
      <c r="AS79" s="596">
        <v>202</v>
      </c>
      <c r="AT79" s="596">
        <v>225</v>
      </c>
      <c r="AU79" s="596">
        <v>248</v>
      </c>
      <c r="AV79" s="596">
        <v>0</v>
      </c>
      <c r="AW79" s="596">
        <v>0</v>
      </c>
      <c r="AX79" s="596">
        <v>0</v>
      </c>
      <c r="AY79" s="596">
        <v>0</v>
      </c>
      <c r="AZ79" s="596">
        <v>0</v>
      </c>
      <c r="BA79" s="596">
        <v>0</v>
      </c>
      <c r="BB79" s="596">
        <v>0</v>
      </c>
      <c r="BC79" s="596">
        <v>0</v>
      </c>
      <c r="BD79" s="596">
        <v>0</v>
      </c>
      <c r="BE79" s="596">
        <v>0</v>
      </c>
      <c r="BF79" s="596">
        <v>0</v>
      </c>
      <c r="BG79" s="596">
        <v>0</v>
      </c>
      <c r="BH79" s="596">
        <v>0</v>
      </c>
      <c r="BI79" s="596">
        <v>0</v>
      </c>
      <c r="BJ79" s="596">
        <v>0</v>
      </c>
      <c r="BK79" s="596">
        <v>0</v>
      </c>
      <c r="BL79" s="596">
        <v>0</v>
      </c>
      <c r="BM79" s="596">
        <v>0</v>
      </c>
      <c r="BN79" s="596">
        <v>0</v>
      </c>
      <c r="BO79" s="596">
        <v>0</v>
      </c>
      <c r="BP79" s="596">
        <v>0</v>
      </c>
      <c r="BQ79" s="596">
        <v>0</v>
      </c>
      <c r="BR79" s="596">
        <v>0</v>
      </c>
      <c r="BS79" s="596">
        <v>0</v>
      </c>
      <c r="BT79" s="596">
        <v>0</v>
      </c>
      <c r="BU79" s="596">
        <v>0</v>
      </c>
      <c r="BV79" s="596">
        <v>0</v>
      </c>
      <c r="BW79" s="596">
        <v>0</v>
      </c>
      <c r="BX79" s="509">
        <v>0</v>
      </c>
      <c r="BY79" s="509">
        <v>0</v>
      </c>
      <c r="BZ79" s="509">
        <v>0</v>
      </c>
      <c r="CA79" s="509">
        <v>0</v>
      </c>
      <c r="CB79" s="509">
        <v>0</v>
      </c>
      <c r="CC79" s="509">
        <v>0</v>
      </c>
      <c r="CD79" s="509">
        <v>0</v>
      </c>
      <c r="CE79" s="509">
        <v>0</v>
      </c>
      <c r="CF79" s="511">
        <v>0</v>
      </c>
    </row>
    <row r="80" spans="1:84" ht="15.95" thickBot="1">
      <c r="A80" s="479"/>
      <c r="B80" s="603"/>
      <c r="C80" s="479"/>
      <c r="D80" s="604"/>
      <c r="E80" s="604"/>
      <c r="F80" s="604"/>
      <c r="G80" s="604"/>
      <c r="H80" s="604"/>
      <c r="I80" s="604"/>
      <c r="J80" s="604"/>
      <c r="K80" s="604"/>
      <c r="L80" s="604"/>
      <c r="M80" s="604"/>
      <c r="N80" s="604"/>
      <c r="O80" s="604"/>
      <c r="P80" s="604"/>
      <c r="Q80" s="604"/>
      <c r="R80" s="604"/>
      <c r="S80" s="604"/>
      <c r="T80" s="604"/>
      <c r="U80" s="604"/>
      <c r="V80" s="604"/>
      <c r="W80" s="604"/>
      <c r="X80" s="604"/>
      <c r="Y80" s="604"/>
      <c r="Z80" s="604"/>
      <c r="AA80" s="604"/>
      <c r="AB80" s="604"/>
      <c r="AC80" s="604"/>
      <c r="AD80" s="604"/>
      <c r="AE80" s="604"/>
      <c r="AF80" s="604"/>
      <c r="AG80" s="604"/>
      <c r="AH80" s="604"/>
      <c r="AI80" s="604"/>
      <c r="AJ80" s="604"/>
      <c r="AK80" s="604"/>
      <c r="AL80" s="604"/>
      <c r="AM80" s="604"/>
      <c r="AN80" s="604"/>
      <c r="AO80" s="604"/>
      <c r="AP80" s="604"/>
      <c r="AQ80" s="604"/>
      <c r="AR80" s="604"/>
      <c r="AS80" s="604"/>
      <c r="AT80" s="604"/>
      <c r="AU80" s="604"/>
      <c r="AV80" s="604"/>
      <c r="AW80" s="604"/>
      <c r="AX80" s="604"/>
      <c r="AY80" s="604"/>
      <c r="AZ80" s="604"/>
      <c r="BA80" s="604"/>
      <c r="BB80" s="604"/>
      <c r="BC80" s="604"/>
      <c r="BD80" s="604"/>
      <c r="BE80" s="604"/>
      <c r="BF80" s="604"/>
      <c r="BG80" s="604"/>
      <c r="BH80" s="604"/>
      <c r="BI80" s="604"/>
      <c r="BJ80" s="604"/>
      <c r="BK80" s="604"/>
      <c r="BL80" s="604"/>
      <c r="BM80" s="604"/>
      <c r="BN80" s="604"/>
      <c r="BO80" s="604"/>
      <c r="BP80" s="604"/>
      <c r="BQ80" s="604"/>
      <c r="BR80" s="604"/>
      <c r="BS80" s="604"/>
      <c r="BT80" s="604"/>
      <c r="BU80" s="604"/>
      <c r="BV80" s="604"/>
      <c r="BW80" s="604"/>
      <c r="BX80" s="604"/>
      <c r="BY80" s="604"/>
      <c r="BZ80" s="604"/>
      <c r="CA80" s="604"/>
      <c r="CB80" s="604"/>
      <c r="CC80" s="604"/>
      <c r="CD80" s="604"/>
      <c r="CE80" s="604"/>
      <c r="CF80" s="605"/>
    </row>
  </sheetData>
  <hyperlinks>
    <hyperlink ref="B1" display="Information relating to this table can be found in the 'Notes' tab" xr:uid="{780FD87B-54FB-4FD7-A495-F4CAB3E92B22}"/>
    <hyperlink ref="A1" display="Contents page" xr:uid="{E1F8A268-25EC-4541-AC7A-3E1025BBFA8B}"/>
  </hyperlinks>
  <pageMargins left="0.75" right="0.75" top="1" bottom="1" header="0.5" footer="0.5"/>
  <pageSetup paperSize="9"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20426-B177-44A1-9495-168EECA5C26E}">
  <dimension ref="A1:CF178"/>
  <sheetViews>
    <sheetView zoomScale="70" zoomScaleNormal="70" workbookViewId="0">
      <pane xSplit="2" topLeftCell="BW1" activePane="topRight" state="frozen"/>
      <selection pane="topRight"/>
    </sheetView>
  </sheetViews>
  <sheetFormatPr defaultColWidth="9" defaultRowHeight="15.6"/>
  <cols>
    <col min="1" max="1" width="23" style="418" bestFit="1" customWidth="1"/>
    <col min="2" max="2" width="75.85546875" style="418" customWidth="1"/>
    <col min="3" max="3" width="25.85546875" style="418" customWidth="1"/>
    <col min="4" max="75" width="12.85546875" style="220" customWidth="1"/>
    <col min="76" max="84" width="12.85546875" style="421" customWidth="1"/>
    <col min="85" max="16384" width="9" style="421"/>
  </cols>
  <sheetData>
    <row r="1" spans="1:84" s="419" customFormat="1" ht="25.5" customHeight="1" thickBot="1">
      <c r="A1" s="34" t="s">
        <v>47</v>
      </c>
      <c r="B1" s="116" t="s">
        <v>126</v>
      </c>
      <c r="C1" s="34"/>
      <c r="D1" s="417"/>
      <c r="E1" s="417"/>
      <c r="F1" s="417"/>
      <c r="G1" s="417"/>
      <c r="H1" s="417"/>
      <c r="I1" s="417"/>
      <c r="J1" s="417"/>
      <c r="K1" s="417"/>
      <c r="L1" s="417"/>
      <c r="M1" s="417"/>
      <c r="N1" s="417"/>
      <c r="O1" s="417"/>
      <c r="P1" s="417"/>
      <c r="Q1" s="417"/>
      <c r="R1" s="417"/>
      <c r="S1" s="417"/>
      <c r="T1" s="417"/>
      <c r="U1" s="417"/>
      <c r="V1" s="417"/>
      <c r="W1" s="417"/>
      <c r="X1" s="417"/>
      <c r="Y1" s="417"/>
      <c r="Z1" s="417"/>
      <c r="AA1" s="417"/>
      <c r="AB1" s="417"/>
      <c r="AC1" s="417"/>
      <c r="AD1" s="417"/>
      <c r="AE1" s="417"/>
      <c r="AF1" s="417"/>
      <c r="AG1" s="417"/>
      <c r="AH1" s="417"/>
      <c r="AI1" s="417"/>
      <c r="AJ1" s="417"/>
      <c r="AK1" s="417"/>
      <c r="AL1" s="417"/>
      <c r="AM1" s="417"/>
      <c r="AN1" s="417"/>
      <c r="AO1" s="417"/>
      <c r="AP1" s="417"/>
      <c r="AQ1" s="417"/>
      <c r="AR1" s="417"/>
      <c r="AS1" s="417"/>
      <c r="AT1" s="417"/>
      <c r="AU1" s="417"/>
      <c r="AV1" s="417"/>
      <c r="AW1" s="417"/>
      <c r="AX1" s="417"/>
      <c r="AY1" s="417"/>
      <c r="AZ1" s="417"/>
      <c r="BA1" s="417"/>
      <c r="BB1" s="417"/>
      <c r="BC1" s="417"/>
      <c r="BD1" s="417"/>
      <c r="BE1" s="417"/>
      <c r="BF1" s="417"/>
      <c r="BG1" s="417"/>
      <c r="BH1" s="417"/>
      <c r="BI1" s="417"/>
      <c r="BJ1" s="417"/>
      <c r="BK1" s="417"/>
      <c r="BL1" s="417"/>
      <c r="BM1" s="417"/>
      <c r="BN1" s="417"/>
      <c r="BO1" s="417"/>
      <c r="BP1" s="417"/>
      <c r="BQ1" s="482"/>
      <c r="BR1" s="482"/>
      <c r="BS1" s="482"/>
      <c r="BT1" s="482"/>
      <c r="BU1" s="482"/>
      <c r="BV1" s="482"/>
      <c r="BW1" s="482"/>
      <c r="BX1" s="482"/>
      <c r="BY1" s="482"/>
      <c r="BZ1" s="482"/>
      <c r="CA1" s="482"/>
      <c r="CB1" s="482"/>
      <c r="CC1" s="482"/>
      <c r="CD1" s="482"/>
      <c r="CE1" s="482"/>
      <c r="CF1" s="482"/>
    </row>
    <row r="2" spans="1:84">
      <c r="A2" s="37" t="s">
        <v>48</v>
      </c>
      <c r="B2" s="38" t="s">
        <v>728</v>
      </c>
      <c r="C2" s="503"/>
      <c r="D2" s="41" t="s">
        <v>190</v>
      </c>
      <c r="E2" s="41" t="s">
        <v>191</v>
      </c>
      <c r="F2" s="41" t="s">
        <v>192</v>
      </c>
      <c r="G2" s="41" t="s">
        <v>193</v>
      </c>
      <c r="H2" s="41" t="s">
        <v>194</v>
      </c>
      <c r="I2" s="41" t="s">
        <v>195</v>
      </c>
      <c r="J2" s="41" t="s">
        <v>196</v>
      </c>
      <c r="K2" s="41" t="s">
        <v>197</v>
      </c>
      <c r="L2" s="41" t="s">
        <v>198</v>
      </c>
      <c r="M2" s="41" t="s">
        <v>199</v>
      </c>
      <c r="N2" s="41" t="s">
        <v>200</v>
      </c>
      <c r="O2" s="41" t="s">
        <v>201</v>
      </c>
      <c r="P2" s="41" t="s">
        <v>202</v>
      </c>
      <c r="Q2" s="41" t="s">
        <v>203</v>
      </c>
      <c r="R2" s="41" t="s">
        <v>204</v>
      </c>
      <c r="S2" s="41" t="s">
        <v>205</v>
      </c>
      <c r="T2" s="41" t="s">
        <v>206</v>
      </c>
      <c r="U2" s="41" t="s">
        <v>207</v>
      </c>
      <c r="V2" s="41" t="s">
        <v>208</v>
      </c>
      <c r="W2" s="41" t="s">
        <v>209</v>
      </c>
      <c r="X2" s="41" t="s">
        <v>210</v>
      </c>
      <c r="Y2" s="41" t="s">
        <v>211</v>
      </c>
      <c r="Z2" s="41" t="s">
        <v>212</v>
      </c>
      <c r="AA2" s="41" t="s">
        <v>213</v>
      </c>
      <c r="AB2" s="41" t="s">
        <v>214</v>
      </c>
      <c r="AC2" s="41" t="s">
        <v>215</v>
      </c>
      <c r="AD2" s="41" t="s">
        <v>216</v>
      </c>
      <c r="AE2" s="41" t="s">
        <v>217</v>
      </c>
      <c r="AF2" s="41" t="s">
        <v>218</v>
      </c>
      <c r="AG2" s="41" t="s">
        <v>219</v>
      </c>
      <c r="AH2" s="41" t="s">
        <v>220</v>
      </c>
      <c r="AI2" s="41" t="s">
        <v>221</v>
      </c>
      <c r="AJ2" s="41" t="s">
        <v>222</v>
      </c>
      <c r="AK2" s="41" t="s">
        <v>223</v>
      </c>
      <c r="AL2" s="41" t="s">
        <v>224</v>
      </c>
      <c r="AM2" s="41" t="s">
        <v>225</v>
      </c>
      <c r="AN2" s="41" t="s">
        <v>226</v>
      </c>
      <c r="AO2" s="41" t="s">
        <v>227</v>
      </c>
      <c r="AP2" s="41" t="s">
        <v>228</v>
      </c>
      <c r="AQ2" s="41" t="s">
        <v>229</v>
      </c>
      <c r="AR2" s="41" t="s">
        <v>230</v>
      </c>
      <c r="AS2" s="41" t="s">
        <v>231</v>
      </c>
      <c r="AT2" s="41" t="s">
        <v>232</v>
      </c>
      <c r="AU2" s="41" t="s">
        <v>233</v>
      </c>
      <c r="AV2" s="41" t="s">
        <v>234</v>
      </c>
      <c r="AW2" s="41" t="s">
        <v>235</v>
      </c>
      <c r="AX2" s="41" t="s">
        <v>236</v>
      </c>
      <c r="AY2" s="41" t="s">
        <v>128</v>
      </c>
      <c r="AZ2" s="41" t="s">
        <v>129</v>
      </c>
      <c r="BA2" s="41" t="s">
        <v>130</v>
      </c>
      <c r="BB2" s="41" t="s">
        <v>131</v>
      </c>
      <c r="BC2" s="41" t="s">
        <v>132</v>
      </c>
      <c r="BD2" s="41" t="s">
        <v>133</v>
      </c>
      <c r="BE2" s="41" t="s">
        <v>134</v>
      </c>
      <c r="BF2" s="41" t="s">
        <v>135</v>
      </c>
      <c r="BG2" s="41" t="s">
        <v>136</v>
      </c>
      <c r="BH2" s="41" t="s">
        <v>137</v>
      </c>
      <c r="BI2" s="41" t="s">
        <v>138</v>
      </c>
      <c r="BJ2" s="41" t="s">
        <v>139</v>
      </c>
      <c r="BK2" s="41" t="s">
        <v>140</v>
      </c>
      <c r="BL2" s="41" t="s">
        <v>141</v>
      </c>
      <c r="BM2" s="41" t="s">
        <v>142</v>
      </c>
      <c r="BN2" s="41" t="s">
        <v>143</v>
      </c>
      <c r="BO2" s="41" t="s">
        <v>144</v>
      </c>
      <c r="BP2" s="41" t="s">
        <v>145</v>
      </c>
      <c r="BQ2" s="41" t="s">
        <v>146</v>
      </c>
      <c r="BR2" s="41" t="s">
        <v>147</v>
      </c>
      <c r="BS2" s="41" t="s">
        <v>148</v>
      </c>
      <c r="BT2" s="41" t="s">
        <v>149</v>
      </c>
      <c r="BU2" s="41" t="s">
        <v>150</v>
      </c>
      <c r="BV2" s="41" t="s">
        <v>151</v>
      </c>
      <c r="BW2" s="41" t="s">
        <v>152</v>
      </c>
      <c r="BX2" s="41" t="s">
        <v>153</v>
      </c>
      <c r="BY2" s="41" t="s">
        <v>154</v>
      </c>
      <c r="BZ2" s="41" t="s">
        <v>155</v>
      </c>
      <c r="CA2" s="41" t="s">
        <v>156</v>
      </c>
      <c r="CB2" s="41" t="s">
        <v>157</v>
      </c>
      <c r="CC2" s="41" t="s">
        <v>158</v>
      </c>
      <c r="CD2" s="41" t="s">
        <v>159</v>
      </c>
      <c r="CE2" s="41" t="s">
        <v>160</v>
      </c>
      <c r="CF2" s="42" t="s">
        <v>161</v>
      </c>
    </row>
    <row r="3" spans="1:84" ht="15.95" thickBot="1">
      <c r="A3" s="119">
        <v>2023</v>
      </c>
      <c r="B3" s="422" t="s">
        <v>264</v>
      </c>
      <c r="C3" s="469"/>
      <c r="D3" s="47" t="s">
        <v>163</v>
      </c>
      <c r="E3" s="47" t="s">
        <v>163</v>
      </c>
      <c r="F3" s="47" t="s">
        <v>163</v>
      </c>
      <c r="G3" s="47" t="s">
        <v>163</v>
      </c>
      <c r="H3" s="47" t="s">
        <v>163</v>
      </c>
      <c r="I3" s="47" t="s">
        <v>163</v>
      </c>
      <c r="J3" s="47" t="s">
        <v>163</v>
      </c>
      <c r="K3" s="47" t="s">
        <v>163</v>
      </c>
      <c r="L3" s="47" t="s">
        <v>163</v>
      </c>
      <c r="M3" s="47" t="s">
        <v>163</v>
      </c>
      <c r="N3" s="47" t="s">
        <v>163</v>
      </c>
      <c r="O3" s="47" t="s">
        <v>163</v>
      </c>
      <c r="P3" s="47" t="s">
        <v>163</v>
      </c>
      <c r="Q3" s="47" t="s">
        <v>163</v>
      </c>
      <c r="R3" s="47" t="s">
        <v>163</v>
      </c>
      <c r="S3" s="47" t="s">
        <v>163</v>
      </c>
      <c r="T3" s="47" t="s">
        <v>163</v>
      </c>
      <c r="U3" s="47" t="s">
        <v>163</v>
      </c>
      <c r="V3" s="47" t="s">
        <v>163</v>
      </c>
      <c r="W3" s="47" t="s">
        <v>163</v>
      </c>
      <c r="X3" s="47" t="s">
        <v>163</v>
      </c>
      <c r="Y3" s="47" t="s">
        <v>163</v>
      </c>
      <c r="Z3" s="47" t="s">
        <v>163</v>
      </c>
      <c r="AA3" s="47" t="s">
        <v>163</v>
      </c>
      <c r="AB3" s="47" t="s">
        <v>163</v>
      </c>
      <c r="AC3" s="47" t="s">
        <v>163</v>
      </c>
      <c r="AD3" s="47" t="s">
        <v>163</v>
      </c>
      <c r="AE3" s="47" t="s">
        <v>163</v>
      </c>
      <c r="AF3" s="47" t="s">
        <v>163</v>
      </c>
      <c r="AG3" s="47" t="s">
        <v>163</v>
      </c>
      <c r="AH3" s="47" t="s">
        <v>163</v>
      </c>
      <c r="AI3" s="47" t="s">
        <v>163</v>
      </c>
      <c r="AJ3" s="47" t="s">
        <v>163</v>
      </c>
      <c r="AK3" s="47" t="s">
        <v>163</v>
      </c>
      <c r="AL3" s="47" t="s">
        <v>163</v>
      </c>
      <c r="AM3" s="47" t="s">
        <v>163</v>
      </c>
      <c r="AN3" s="47" t="s">
        <v>163</v>
      </c>
      <c r="AO3" s="47" t="s">
        <v>163</v>
      </c>
      <c r="AP3" s="47" t="s">
        <v>163</v>
      </c>
      <c r="AQ3" s="47" t="s">
        <v>163</v>
      </c>
      <c r="AR3" s="47" t="s">
        <v>163</v>
      </c>
      <c r="AS3" s="47" t="s">
        <v>163</v>
      </c>
      <c r="AT3" s="47" t="s">
        <v>163</v>
      </c>
      <c r="AU3" s="47" t="s">
        <v>163</v>
      </c>
      <c r="AV3" s="47" t="s">
        <v>163</v>
      </c>
      <c r="AW3" s="47" t="s">
        <v>163</v>
      </c>
      <c r="AX3" s="47" t="s">
        <v>163</v>
      </c>
      <c r="AY3" s="47" t="s">
        <v>163</v>
      </c>
      <c r="AZ3" s="47" t="s">
        <v>163</v>
      </c>
      <c r="BA3" s="47" t="s">
        <v>163</v>
      </c>
      <c r="BB3" s="47" t="s">
        <v>163</v>
      </c>
      <c r="BC3" s="47" t="s">
        <v>163</v>
      </c>
      <c r="BD3" s="47" t="s">
        <v>163</v>
      </c>
      <c r="BE3" s="47" t="s">
        <v>163</v>
      </c>
      <c r="BF3" s="47" t="s">
        <v>163</v>
      </c>
      <c r="BG3" s="47" t="s">
        <v>163</v>
      </c>
      <c r="BH3" s="47" t="s">
        <v>163</v>
      </c>
      <c r="BI3" s="47" t="s">
        <v>163</v>
      </c>
      <c r="BJ3" s="47" t="s">
        <v>163</v>
      </c>
      <c r="BK3" s="47" t="s">
        <v>163</v>
      </c>
      <c r="BL3" s="47" t="s">
        <v>163</v>
      </c>
      <c r="BM3" s="47" t="s">
        <v>163</v>
      </c>
      <c r="BN3" s="47" t="s">
        <v>163</v>
      </c>
      <c r="BO3" s="47" t="s">
        <v>163</v>
      </c>
      <c r="BP3" s="47" t="s">
        <v>163</v>
      </c>
      <c r="BQ3" s="47" t="s">
        <v>163</v>
      </c>
      <c r="BR3" s="47" t="s">
        <v>163</v>
      </c>
      <c r="BS3" s="47" t="s">
        <v>163</v>
      </c>
      <c r="BT3" s="47" t="s">
        <v>163</v>
      </c>
      <c r="BU3" s="47" t="s">
        <v>163</v>
      </c>
      <c r="BV3" s="47" t="s">
        <v>163</v>
      </c>
      <c r="BW3" s="47" t="s">
        <v>163</v>
      </c>
      <c r="BX3" s="47" t="s">
        <v>163</v>
      </c>
      <c r="BY3" s="47" t="s">
        <v>163</v>
      </c>
      <c r="BZ3" s="47" t="s">
        <v>163</v>
      </c>
      <c r="CA3" s="47" t="s">
        <v>164</v>
      </c>
      <c r="CB3" s="47" t="s">
        <v>164</v>
      </c>
      <c r="CC3" s="47" t="s">
        <v>164</v>
      </c>
      <c r="CD3" s="47" t="s">
        <v>164</v>
      </c>
      <c r="CE3" s="47" t="s">
        <v>164</v>
      </c>
      <c r="CF3" s="48" t="s">
        <v>164</v>
      </c>
    </row>
    <row r="4" spans="1:84" s="245" customFormat="1" ht="24" customHeight="1">
      <c r="A4" s="112"/>
      <c r="B4" s="109" t="s">
        <v>176</v>
      </c>
      <c r="C4" s="109"/>
      <c r="D4" s="504">
        <v>0</v>
      </c>
      <c r="E4" s="504">
        <v>0</v>
      </c>
      <c r="F4" s="504">
        <v>0</v>
      </c>
      <c r="G4" s="504">
        <v>0</v>
      </c>
      <c r="H4" s="504">
        <v>0</v>
      </c>
      <c r="I4" s="504">
        <v>0</v>
      </c>
      <c r="J4" s="504">
        <v>0</v>
      </c>
      <c r="K4" s="504">
        <v>0</v>
      </c>
      <c r="L4" s="504">
        <v>0</v>
      </c>
      <c r="M4" s="504">
        <v>0</v>
      </c>
      <c r="N4" s="504">
        <v>0</v>
      </c>
      <c r="O4" s="504">
        <v>0</v>
      </c>
      <c r="P4" s="504">
        <v>0</v>
      </c>
      <c r="Q4" s="504">
        <v>0</v>
      </c>
      <c r="R4" s="504">
        <v>0</v>
      </c>
      <c r="S4" s="504">
        <v>0</v>
      </c>
      <c r="T4" s="504">
        <v>0</v>
      </c>
      <c r="U4" s="504">
        <v>0</v>
      </c>
      <c r="V4" s="504">
        <v>0</v>
      </c>
      <c r="W4" s="504">
        <v>0</v>
      </c>
      <c r="X4" s="504">
        <v>0</v>
      </c>
      <c r="Y4" s="504">
        <v>0</v>
      </c>
      <c r="Z4" s="504">
        <v>22</v>
      </c>
      <c r="AA4" s="504">
        <v>20</v>
      </c>
      <c r="AB4" s="504">
        <v>105</v>
      </c>
      <c r="AC4" s="504">
        <v>225</v>
      </c>
      <c r="AD4" s="504">
        <v>138</v>
      </c>
      <c r="AE4" s="504">
        <v>194</v>
      </c>
      <c r="AF4" s="504">
        <v>201</v>
      </c>
      <c r="AG4" s="504">
        <v>684</v>
      </c>
      <c r="AH4" s="504">
        <v>721</v>
      </c>
      <c r="AI4" s="504">
        <v>793</v>
      </c>
      <c r="AJ4" s="504">
        <v>1024</v>
      </c>
      <c r="AK4" s="504">
        <v>1655.6</v>
      </c>
      <c r="AL4" s="504">
        <v>2128</v>
      </c>
      <c r="AM4" s="504">
        <v>2516</v>
      </c>
      <c r="AN4" s="504">
        <v>2833</v>
      </c>
      <c r="AO4" s="504">
        <v>3177</v>
      </c>
      <c r="AP4" s="504">
        <v>3415</v>
      </c>
      <c r="AQ4" s="504">
        <v>3536</v>
      </c>
      <c r="AR4" s="504">
        <v>3723.4489999999996</v>
      </c>
      <c r="AS4" s="504">
        <v>4232.5369999999994</v>
      </c>
      <c r="AT4" s="504">
        <v>5095.3410000000003</v>
      </c>
      <c r="AU4" s="504">
        <v>6358.652</v>
      </c>
      <c r="AV4" s="504">
        <v>7812.0959999999995</v>
      </c>
      <c r="AW4" s="504">
        <v>9216.8450000000012</v>
      </c>
      <c r="AX4" s="504">
        <v>10103.235919999999</v>
      </c>
      <c r="AY4" s="504">
        <v>10874.666694000003</v>
      </c>
      <c r="AZ4" s="504">
        <v>11379.761964999998</v>
      </c>
      <c r="BA4" s="504">
        <v>11176.396122999999</v>
      </c>
      <c r="BB4" s="504">
        <v>11064.804220000002</v>
      </c>
      <c r="BC4" s="504">
        <v>11064.103816674598</v>
      </c>
      <c r="BD4" s="504">
        <v>11162.3689748</v>
      </c>
      <c r="BE4" s="504">
        <v>11588.695131</v>
      </c>
      <c r="BF4" s="504">
        <v>12636.220416</v>
      </c>
      <c r="BG4" s="504">
        <v>12347.373120710001</v>
      </c>
      <c r="BH4" s="504">
        <v>13157.570061439999</v>
      </c>
      <c r="BI4" s="504">
        <v>13928.205135</v>
      </c>
      <c r="BJ4" s="504">
        <v>14840.547586000004</v>
      </c>
      <c r="BK4" s="504">
        <v>15731.800594999997</v>
      </c>
      <c r="BL4" s="504">
        <f t="shared" ref="BL4:BV4" si="0">SUM(BL5:BL8)</f>
        <v>17103.441162000006</v>
      </c>
      <c r="BM4" s="504">
        <f t="shared" si="0"/>
        <v>19989.231178000002</v>
      </c>
      <c r="BN4" s="504">
        <f t="shared" si="0"/>
        <v>21426.990300999998</v>
      </c>
      <c r="BO4" s="504">
        <f t="shared" si="0"/>
        <v>22820.290123000006</v>
      </c>
      <c r="BP4" s="504">
        <f t="shared" si="0"/>
        <v>23899.631612000001</v>
      </c>
      <c r="BQ4" s="504">
        <f t="shared" si="0"/>
        <v>24169.807673000003</v>
      </c>
      <c r="BR4" s="504">
        <f t="shared" si="0"/>
        <v>24316.565554999994</v>
      </c>
      <c r="BS4" s="504">
        <f t="shared" si="0"/>
        <v>24243.713647000004</v>
      </c>
      <c r="BT4" s="504">
        <f t="shared" si="0"/>
        <v>23440.599919000008</v>
      </c>
      <c r="BU4" s="504">
        <f t="shared" si="0"/>
        <v>22301.220213999997</v>
      </c>
      <c r="BV4" s="504">
        <f t="shared" si="0"/>
        <v>20729.821950999998</v>
      </c>
      <c r="BW4" s="504">
        <f t="shared" ref="BW4:CD4" si="1">SUM(BW5:BW8)</f>
        <v>24299.36473413316</v>
      </c>
      <c r="BX4" s="504">
        <f t="shared" si="1"/>
        <v>28985.344200399893</v>
      </c>
      <c r="BY4" s="504">
        <f t="shared" si="1"/>
        <v>29576.287383586539</v>
      </c>
      <c r="BZ4" s="504">
        <f>SUM(BZ5:BZ8)</f>
        <v>29552.721789074632</v>
      </c>
      <c r="CA4" s="504">
        <f t="shared" si="1"/>
        <v>31462.954657011476</v>
      </c>
      <c r="CB4" s="504">
        <f t="shared" si="1"/>
        <v>36037.283050171805</v>
      </c>
      <c r="CC4" s="504">
        <f t="shared" si="1"/>
        <v>36844.455265632467</v>
      </c>
      <c r="CD4" s="504">
        <f t="shared" si="1"/>
        <v>37802.03871539556</v>
      </c>
      <c r="CE4" s="504">
        <f>SUM(CE5:CE8)</f>
        <v>39004.300357020373</v>
      </c>
      <c r="CF4" s="507">
        <f>SUM(CF5:CF8)</f>
        <v>40453.449180808253</v>
      </c>
    </row>
    <row r="5" spans="1:84" s="245" customFormat="1">
      <c r="A5" s="578"/>
      <c r="B5" s="63" t="s">
        <v>729</v>
      </c>
      <c r="C5" s="109"/>
      <c r="D5" s="459"/>
      <c r="E5" s="459"/>
      <c r="F5" s="459"/>
      <c r="G5" s="459"/>
      <c r="H5" s="459"/>
      <c r="I5" s="459"/>
      <c r="J5" s="459"/>
      <c r="K5" s="459"/>
      <c r="L5" s="459"/>
      <c r="M5" s="459"/>
      <c r="N5" s="459"/>
      <c r="O5" s="459"/>
      <c r="P5" s="459"/>
      <c r="Q5" s="459"/>
      <c r="R5" s="459"/>
      <c r="S5" s="459"/>
      <c r="T5" s="459"/>
      <c r="U5" s="459"/>
      <c r="V5" s="459"/>
      <c r="W5" s="459"/>
      <c r="X5" s="459"/>
      <c r="Y5" s="459"/>
      <c r="Z5" s="459"/>
      <c r="AA5" s="459"/>
      <c r="AB5" s="459"/>
      <c r="AC5" s="459"/>
      <c r="AD5" s="459"/>
      <c r="AE5" s="459"/>
      <c r="AF5" s="459"/>
      <c r="AG5" s="459"/>
      <c r="AH5" s="459"/>
      <c r="AI5" s="459"/>
      <c r="AJ5" s="459"/>
      <c r="AK5" s="459"/>
      <c r="AL5" s="459"/>
      <c r="AM5" s="459"/>
      <c r="AN5" s="459"/>
      <c r="AO5" s="459"/>
      <c r="AP5" s="459"/>
      <c r="AQ5" s="459"/>
      <c r="AR5" s="459"/>
      <c r="AS5" s="459"/>
      <c r="AT5" s="459"/>
      <c r="AU5" s="459"/>
      <c r="AV5" s="459"/>
      <c r="AW5" s="459"/>
      <c r="AX5" s="459"/>
      <c r="AY5" s="459"/>
      <c r="AZ5" s="459"/>
      <c r="BA5" s="459"/>
      <c r="BB5" s="459"/>
      <c r="BC5" s="459"/>
      <c r="BD5" s="459"/>
      <c r="BE5" s="459"/>
      <c r="BF5" s="459"/>
      <c r="BG5" s="459"/>
      <c r="BH5" s="459"/>
      <c r="BI5" s="459"/>
      <c r="BJ5" s="459"/>
      <c r="BK5" s="459"/>
      <c r="BL5" s="462">
        <v>15141.776923958705</v>
      </c>
      <c r="BM5" s="462">
        <v>16923.255930776253</v>
      </c>
      <c r="BN5" s="462">
        <v>18018.287469340114</v>
      </c>
      <c r="BO5" s="462">
        <v>19055.311208911484</v>
      </c>
      <c r="BP5" s="462">
        <v>19879.676398880401</v>
      </c>
      <c r="BQ5" s="462">
        <v>20522.749055613676</v>
      </c>
      <c r="BR5" s="462">
        <v>21398.772408641653</v>
      </c>
      <c r="BS5" s="462">
        <v>21750.305519860998</v>
      </c>
      <c r="BT5" s="462">
        <v>21298.013079496453</v>
      </c>
      <c r="BU5" s="462">
        <v>20268.515139952928</v>
      </c>
      <c r="BV5" s="462">
        <v>19121.662095377484</v>
      </c>
      <c r="BW5" s="462">
        <v>17367.520159591215</v>
      </c>
      <c r="BX5" s="462">
        <v>16510.894920611816</v>
      </c>
      <c r="BY5" s="462">
        <v>15369.794350334201</v>
      </c>
      <c r="BZ5" s="462">
        <v>14839.630317686593</v>
      </c>
      <c r="CA5" s="462">
        <v>14629.697055509736</v>
      </c>
      <c r="CB5" s="462">
        <v>15006.568538071946</v>
      </c>
      <c r="CC5" s="462">
        <v>12055.773080428587</v>
      </c>
      <c r="CD5" s="462">
        <v>11579.995747130057</v>
      </c>
      <c r="CE5" s="462">
        <v>11757.142927153303</v>
      </c>
      <c r="CF5" s="430">
        <v>11425.887567209465</v>
      </c>
    </row>
    <row r="6" spans="1:84" s="245" customFormat="1">
      <c r="A6" s="578"/>
      <c r="B6" s="63" t="s">
        <v>730</v>
      </c>
      <c r="C6" s="109"/>
      <c r="D6" s="459"/>
      <c r="E6" s="459"/>
      <c r="F6" s="459"/>
      <c r="G6" s="459"/>
      <c r="H6" s="459"/>
      <c r="I6" s="459"/>
      <c r="J6" s="459"/>
      <c r="K6" s="459"/>
      <c r="L6" s="459"/>
      <c r="M6" s="459"/>
      <c r="N6" s="459"/>
      <c r="O6" s="459"/>
      <c r="P6" s="459"/>
      <c r="Q6" s="459"/>
      <c r="R6" s="459"/>
      <c r="S6" s="459"/>
      <c r="T6" s="459"/>
      <c r="U6" s="459"/>
      <c r="V6" s="459"/>
      <c r="W6" s="459"/>
      <c r="X6" s="459"/>
      <c r="Y6" s="459"/>
      <c r="Z6" s="459"/>
      <c r="AA6" s="459"/>
      <c r="AB6" s="459"/>
      <c r="AC6" s="459"/>
      <c r="AD6" s="459"/>
      <c r="AE6" s="459"/>
      <c r="AF6" s="459"/>
      <c r="AG6" s="459"/>
      <c r="AH6" s="459"/>
      <c r="AI6" s="459"/>
      <c r="AJ6" s="459"/>
      <c r="AK6" s="459"/>
      <c r="AL6" s="459"/>
      <c r="AM6" s="459"/>
      <c r="AN6" s="459"/>
      <c r="AO6" s="459"/>
      <c r="AP6" s="459"/>
      <c r="AQ6" s="459"/>
      <c r="AR6" s="459"/>
      <c r="AS6" s="459"/>
      <c r="AT6" s="459"/>
      <c r="AU6" s="459"/>
      <c r="AV6" s="459"/>
      <c r="AW6" s="459"/>
      <c r="AX6" s="459"/>
      <c r="AY6" s="459"/>
      <c r="AZ6" s="459"/>
      <c r="BA6" s="459"/>
      <c r="BB6" s="459"/>
      <c r="BC6" s="459"/>
      <c r="BD6" s="459"/>
      <c r="BE6" s="459"/>
      <c r="BF6" s="459"/>
      <c r="BG6" s="459"/>
      <c r="BH6" s="459"/>
      <c r="BI6" s="459"/>
      <c r="BJ6" s="459"/>
      <c r="BK6" s="459"/>
      <c r="BL6" s="462">
        <v>1613.425236041295</v>
      </c>
      <c r="BM6" s="462">
        <v>2679.944486223746</v>
      </c>
      <c r="BN6" s="462">
        <v>3009.2036966598816</v>
      </c>
      <c r="BO6" s="462">
        <v>3331.7742650885075</v>
      </c>
      <c r="BP6" s="462">
        <v>3573.0294971195967</v>
      </c>
      <c r="BQ6" s="462">
        <v>3176.1656353863264</v>
      </c>
      <c r="BR6" s="462">
        <v>2353.825090358343</v>
      </c>
      <c r="BS6" s="462">
        <v>1865.1421391390063</v>
      </c>
      <c r="BT6" s="462">
        <v>1596.4824745035512</v>
      </c>
      <c r="BU6" s="462">
        <v>1407.9342720470704</v>
      </c>
      <c r="BV6" s="462">
        <v>1075.1419406225161</v>
      </c>
      <c r="BW6" s="462">
        <v>514.60455095282919</v>
      </c>
      <c r="BX6" s="462">
        <v>367.35823438818261</v>
      </c>
      <c r="BY6" s="462">
        <v>253.47812582013648</v>
      </c>
      <c r="BZ6" s="462">
        <v>160.78647461457331</v>
      </c>
      <c r="CA6" s="462">
        <v>92.651819786707847</v>
      </c>
      <c r="CB6" s="462">
        <v>0</v>
      </c>
      <c r="CC6" s="462">
        <v>0</v>
      </c>
      <c r="CD6" s="462">
        <v>0</v>
      </c>
      <c r="CE6" s="462">
        <v>0</v>
      </c>
      <c r="CF6" s="430">
        <v>0</v>
      </c>
    </row>
    <row r="7" spans="1:84" s="245" customFormat="1">
      <c r="A7" s="578"/>
      <c r="B7" s="63" t="s">
        <v>291</v>
      </c>
      <c r="C7" s="109"/>
      <c r="D7" s="459"/>
      <c r="E7" s="459"/>
      <c r="F7" s="459"/>
      <c r="G7" s="459"/>
      <c r="H7" s="459"/>
      <c r="I7" s="459"/>
      <c r="J7" s="459"/>
      <c r="K7" s="459"/>
      <c r="L7" s="459"/>
      <c r="M7" s="459"/>
      <c r="N7" s="459"/>
      <c r="O7" s="459"/>
      <c r="P7" s="459"/>
      <c r="Q7" s="459"/>
      <c r="R7" s="459"/>
      <c r="S7" s="459"/>
      <c r="T7" s="459"/>
      <c r="U7" s="459"/>
      <c r="V7" s="459"/>
      <c r="W7" s="459"/>
      <c r="X7" s="459"/>
      <c r="Y7" s="459"/>
      <c r="Z7" s="459"/>
      <c r="AA7" s="459"/>
      <c r="AB7" s="459"/>
      <c r="AC7" s="459"/>
      <c r="AD7" s="459"/>
      <c r="AE7" s="459"/>
      <c r="AF7" s="459"/>
      <c r="AG7" s="459"/>
      <c r="AH7" s="459"/>
      <c r="AI7" s="459"/>
      <c r="AJ7" s="459"/>
      <c r="AK7" s="459"/>
      <c r="AL7" s="459"/>
      <c r="AM7" s="459"/>
      <c r="AN7" s="459"/>
      <c r="AO7" s="459"/>
      <c r="AP7" s="459"/>
      <c r="AQ7" s="459"/>
      <c r="AR7" s="459"/>
      <c r="AS7" s="459"/>
      <c r="AT7" s="459"/>
      <c r="AU7" s="459"/>
      <c r="AV7" s="459"/>
      <c r="AW7" s="459"/>
      <c r="AX7" s="459"/>
      <c r="AY7" s="459"/>
      <c r="AZ7" s="459"/>
      <c r="BA7" s="459"/>
      <c r="BB7" s="459"/>
      <c r="BC7" s="459"/>
      <c r="BD7" s="459"/>
      <c r="BE7" s="459"/>
      <c r="BF7" s="459"/>
      <c r="BG7" s="459"/>
      <c r="BH7" s="459"/>
      <c r="BI7" s="459"/>
      <c r="BJ7" s="459"/>
      <c r="BK7" s="459"/>
      <c r="BL7" s="462">
        <v>348.23900200000571</v>
      </c>
      <c r="BM7" s="462">
        <v>386.0307610000018</v>
      </c>
      <c r="BN7" s="462">
        <v>399.49913500000184</v>
      </c>
      <c r="BO7" s="462">
        <v>433.20464900001389</v>
      </c>
      <c r="BP7" s="462">
        <v>446.92571600000156</v>
      </c>
      <c r="BQ7" s="462">
        <v>470.89298200000121</v>
      </c>
      <c r="BR7" s="462">
        <v>563.96805599999789</v>
      </c>
      <c r="BS7" s="462">
        <v>628.2659879999992</v>
      </c>
      <c r="BT7" s="462">
        <v>546.10436500000287</v>
      </c>
      <c r="BU7" s="462">
        <v>624.77080199999909</v>
      </c>
      <c r="BV7" s="462">
        <v>533.01791499999558</v>
      </c>
      <c r="BW7" s="462">
        <v>496.51820399999997</v>
      </c>
      <c r="BX7" s="462">
        <v>456.04254800000126</v>
      </c>
      <c r="BY7" s="462">
        <v>502.48501104114075</v>
      </c>
      <c r="BZ7" s="462">
        <v>578.73585277024722</v>
      </c>
      <c r="CA7" s="462">
        <v>536.53147398989142</v>
      </c>
      <c r="CB7" s="462">
        <v>553.01976737242205</v>
      </c>
      <c r="CC7" s="462">
        <v>506.11561790783185</v>
      </c>
      <c r="CD7" s="462">
        <v>516.19245665885012</v>
      </c>
      <c r="CE7" s="462">
        <v>522.18629961956685</v>
      </c>
      <c r="CF7" s="430">
        <v>529.28500277422063</v>
      </c>
    </row>
    <row r="8" spans="1:84" s="245" customFormat="1">
      <c r="A8" s="578"/>
      <c r="B8" s="542" t="s">
        <v>731</v>
      </c>
      <c r="C8" s="109"/>
      <c r="D8" s="459"/>
      <c r="E8" s="459"/>
      <c r="F8" s="459"/>
      <c r="G8" s="459"/>
      <c r="H8" s="459"/>
      <c r="I8" s="459"/>
      <c r="J8" s="459"/>
      <c r="K8" s="459"/>
      <c r="L8" s="459"/>
      <c r="M8" s="459"/>
      <c r="N8" s="459"/>
      <c r="O8" s="459"/>
      <c r="P8" s="459"/>
      <c r="Q8" s="459"/>
      <c r="R8" s="459"/>
      <c r="S8" s="459"/>
      <c r="T8" s="459"/>
      <c r="U8" s="459"/>
      <c r="V8" s="459"/>
      <c r="W8" s="459"/>
      <c r="X8" s="459"/>
      <c r="Y8" s="459"/>
      <c r="Z8" s="459"/>
      <c r="AA8" s="459"/>
      <c r="AB8" s="459"/>
      <c r="AC8" s="459"/>
      <c r="AD8" s="459"/>
      <c r="AE8" s="459"/>
      <c r="AF8" s="459"/>
      <c r="AG8" s="459"/>
      <c r="AH8" s="459"/>
      <c r="AI8" s="459"/>
      <c r="AJ8" s="459"/>
      <c r="AK8" s="459"/>
      <c r="AL8" s="459"/>
      <c r="AM8" s="459"/>
      <c r="AN8" s="459"/>
      <c r="AO8" s="459"/>
      <c r="AP8" s="459"/>
      <c r="AQ8" s="459"/>
      <c r="AR8" s="459"/>
      <c r="AS8" s="459"/>
      <c r="AT8" s="459"/>
      <c r="AU8" s="459"/>
      <c r="AV8" s="459"/>
      <c r="AW8" s="459"/>
      <c r="AX8" s="459"/>
      <c r="AY8" s="459"/>
      <c r="AZ8" s="459"/>
      <c r="BA8" s="459"/>
      <c r="BB8" s="459"/>
      <c r="BC8" s="459"/>
      <c r="BD8" s="459"/>
      <c r="BE8" s="459"/>
      <c r="BF8" s="459"/>
      <c r="BG8" s="459"/>
      <c r="BH8" s="459"/>
      <c r="BI8" s="459"/>
      <c r="BJ8" s="459"/>
      <c r="BK8" s="459"/>
      <c r="BL8" s="462"/>
      <c r="BM8" s="462"/>
      <c r="BN8" s="462"/>
      <c r="BO8" s="462"/>
      <c r="BP8" s="462"/>
      <c r="BQ8" s="462"/>
      <c r="BR8" s="462"/>
      <c r="BS8" s="462"/>
      <c r="BT8" s="462"/>
      <c r="BU8" s="462"/>
      <c r="BV8" s="462"/>
      <c r="BW8" s="461">
        <v>5920.7218195891146</v>
      </c>
      <c r="BX8" s="462">
        <v>11651.048497399894</v>
      </c>
      <c r="BY8" s="461">
        <v>13450.529896391059</v>
      </c>
      <c r="BZ8" s="461">
        <v>13973.569144003217</v>
      </c>
      <c r="CA8" s="461">
        <v>16204.074307725139</v>
      </c>
      <c r="CB8" s="461">
        <v>20477.694744727436</v>
      </c>
      <c r="CC8" s="461">
        <v>24282.566567296046</v>
      </c>
      <c r="CD8" s="461">
        <v>25705.850511606652</v>
      </c>
      <c r="CE8" s="461">
        <v>26724.971130247504</v>
      </c>
      <c r="CF8" s="430">
        <v>28498.276610824563</v>
      </c>
    </row>
    <row r="9" spans="1:84" s="43" customFormat="1" ht="26.25" customHeight="1">
      <c r="A9" s="106"/>
      <c r="B9" s="65" t="s">
        <v>732</v>
      </c>
      <c r="D9" s="196"/>
      <c r="E9" s="196"/>
      <c r="F9" s="196"/>
      <c r="G9" s="196"/>
      <c r="H9" s="196"/>
      <c r="I9" s="196"/>
      <c r="J9" s="196"/>
      <c r="K9" s="196"/>
      <c r="L9" s="196"/>
      <c r="M9" s="196"/>
      <c r="N9" s="196"/>
      <c r="O9" s="196"/>
      <c r="P9" s="196"/>
      <c r="Q9" s="196"/>
      <c r="R9" s="196"/>
      <c r="S9" s="196"/>
      <c r="T9" s="196"/>
      <c r="U9" s="196"/>
      <c r="V9" s="196"/>
      <c r="W9" s="196"/>
      <c r="X9" s="196"/>
      <c r="Y9" s="196"/>
      <c r="Z9" s="196"/>
      <c r="AA9" s="196"/>
      <c r="AB9" s="196"/>
      <c r="AC9" s="196"/>
      <c r="AD9" s="196"/>
      <c r="AE9" s="196"/>
      <c r="AF9" s="196"/>
      <c r="AG9" s="196"/>
      <c r="AH9" s="196"/>
      <c r="AI9" s="196"/>
      <c r="AJ9" s="196"/>
      <c r="AK9" s="196"/>
      <c r="AL9" s="196"/>
      <c r="AM9" s="196"/>
      <c r="AN9" s="196"/>
      <c r="AO9" s="196"/>
      <c r="AP9" s="196"/>
      <c r="AQ9" s="196"/>
      <c r="AR9" s="196"/>
      <c r="AS9" s="196"/>
      <c r="AT9" s="196"/>
      <c r="AU9" s="196"/>
      <c r="AV9" s="196"/>
      <c r="AW9" s="196"/>
      <c r="AX9" s="196"/>
      <c r="AY9" s="196"/>
      <c r="AZ9" s="196"/>
      <c r="BA9" s="196"/>
      <c r="BB9" s="196"/>
      <c r="BC9" s="196"/>
      <c r="BD9" s="196"/>
      <c r="BE9" s="196"/>
      <c r="BF9" s="196"/>
      <c r="BG9" s="196"/>
      <c r="BH9" s="196"/>
      <c r="BI9" s="196"/>
      <c r="BJ9" s="196"/>
      <c r="BK9" s="196"/>
      <c r="BL9" s="196"/>
      <c r="BM9" s="196"/>
      <c r="BN9" s="196"/>
      <c r="BO9" s="196"/>
      <c r="BP9" s="196"/>
      <c r="BQ9" s="196"/>
      <c r="BR9" s="196"/>
      <c r="BS9" s="196"/>
      <c r="BT9" s="196"/>
      <c r="BU9" s="196"/>
      <c r="BV9" s="196"/>
      <c r="BW9" s="196"/>
      <c r="BX9" s="196"/>
      <c r="BY9" s="607"/>
      <c r="BZ9" s="196"/>
      <c r="CA9" s="196"/>
      <c r="CB9" s="196"/>
      <c r="CC9" s="196"/>
      <c r="CD9" s="196"/>
      <c r="CE9" s="196"/>
      <c r="CF9" s="221"/>
    </row>
    <row r="10" spans="1:84" s="43" customFormat="1">
      <c r="A10" s="106"/>
      <c r="B10" s="608" t="s">
        <v>733</v>
      </c>
      <c r="D10" s="462" t="s">
        <v>521</v>
      </c>
      <c r="E10" s="462" t="s">
        <v>521</v>
      </c>
      <c r="F10" s="462" t="s">
        <v>521</v>
      </c>
      <c r="G10" s="462" t="s">
        <v>521</v>
      </c>
      <c r="H10" s="462" t="s">
        <v>521</v>
      </c>
      <c r="I10" s="462" t="s">
        <v>521</v>
      </c>
      <c r="J10" s="462" t="s">
        <v>521</v>
      </c>
      <c r="K10" s="462" t="s">
        <v>521</v>
      </c>
      <c r="L10" s="462" t="s">
        <v>521</v>
      </c>
      <c r="M10" s="462" t="s">
        <v>521</v>
      </c>
      <c r="N10" s="462" t="s">
        <v>521</v>
      </c>
      <c r="O10" s="462" t="s">
        <v>521</v>
      </c>
      <c r="P10" s="462" t="s">
        <v>521</v>
      </c>
      <c r="Q10" s="462" t="s">
        <v>521</v>
      </c>
      <c r="R10" s="462" t="s">
        <v>521</v>
      </c>
      <c r="S10" s="462" t="s">
        <v>521</v>
      </c>
      <c r="T10" s="462" t="s">
        <v>521</v>
      </c>
      <c r="U10" s="462" t="s">
        <v>521</v>
      </c>
      <c r="V10" s="462" t="s">
        <v>521</v>
      </c>
      <c r="W10" s="462" t="s">
        <v>521</v>
      </c>
      <c r="X10" s="462" t="s">
        <v>521</v>
      </c>
      <c r="Y10" s="462" t="s">
        <v>521</v>
      </c>
      <c r="Z10" s="462">
        <v>22</v>
      </c>
      <c r="AA10" s="462">
        <v>20</v>
      </c>
      <c r="AB10" s="462">
        <v>90</v>
      </c>
      <c r="AC10" s="462">
        <v>196</v>
      </c>
      <c r="AD10" s="462">
        <v>122</v>
      </c>
      <c r="AE10" s="462">
        <v>162</v>
      </c>
      <c r="AF10" s="462">
        <v>174</v>
      </c>
      <c r="AG10" s="462">
        <v>541</v>
      </c>
      <c r="AH10" s="462">
        <v>574</v>
      </c>
      <c r="AI10" s="462">
        <v>636</v>
      </c>
      <c r="AJ10" s="462">
        <v>841</v>
      </c>
      <c r="AK10" s="462">
        <v>1385.6</v>
      </c>
      <c r="AL10" s="462">
        <v>1777</v>
      </c>
      <c r="AM10" s="462">
        <v>1980</v>
      </c>
      <c r="AN10" s="462">
        <v>2146</v>
      </c>
      <c r="AO10" s="462">
        <v>2296</v>
      </c>
      <c r="AP10" s="462">
        <v>2419</v>
      </c>
      <c r="AQ10" s="462">
        <v>2506</v>
      </c>
      <c r="AR10" s="462">
        <v>2652.7289999999998</v>
      </c>
      <c r="AS10" s="462">
        <v>2867.1709999999998</v>
      </c>
      <c r="AT10" s="462">
        <v>3328.549</v>
      </c>
      <c r="AU10" s="462">
        <v>3945.2429999999999</v>
      </c>
      <c r="AV10" s="462">
        <v>4566.0839999999998</v>
      </c>
      <c r="AW10" s="462">
        <v>5028.2650000000003</v>
      </c>
      <c r="AX10" s="462">
        <v>5228.0419039999988</v>
      </c>
      <c r="AY10" s="462">
        <v>5429.9853480000011</v>
      </c>
      <c r="AZ10" s="462">
        <v>5569.4310189999987</v>
      </c>
      <c r="BA10" s="462">
        <v>5497.5839939999996</v>
      </c>
      <c r="BB10" s="462">
        <v>5404.9490960500016</v>
      </c>
      <c r="BC10" s="462">
        <v>5344.729778154182</v>
      </c>
      <c r="BD10" s="462">
        <v>5258.2568189613457</v>
      </c>
      <c r="BE10" s="462">
        <v>5282.4738553494062</v>
      </c>
      <c r="BF10" s="462">
        <v>5405.2261763595543</v>
      </c>
      <c r="BG10" s="462">
        <v>5029.8907191137514</v>
      </c>
      <c r="BH10" s="462">
        <v>5200.1683993846509</v>
      </c>
      <c r="BI10" s="462">
        <v>5262.5853160000006</v>
      </c>
      <c r="BJ10" s="462">
        <v>5369.7323449999994</v>
      </c>
      <c r="BK10" s="462">
        <v>5453.8794029999999</v>
      </c>
      <c r="BL10" s="462">
        <v>5368.0309110000007</v>
      </c>
      <c r="BM10" s="462">
        <v>5469.598512999999</v>
      </c>
      <c r="BN10" s="462">
        <v>5405.463205</v>
      </c>
      <c r="BO10" s="462">
        <v>5577.661986000001</v>
      </c>
      <c r="BP10" s="462">
        <v>5877.8337030000002</v>
      </c>
      <c r="BQ10" s="462">
        <v>5949.4745670000002</v>
      </c>
      <c r="BR10" s="462">
        <v>5996.8369509999993</v>
      </c>
      <c r="BS10" s="462">
        <v>5971.5869619999994</v>
      </c>
      <c r="BT10" s="462">
        <v>5801.1453980000015</v>
      </c>
      <c r="BU10" s="462">
        <v>5485.4757249999984</v>
      </c>
      <c r="BV10" s="462">
        <v>5177.6325700000007</v>
      </c>
      <c r="BW10" s="462">
        <v>4802.5128439999999</v>
      </c>
      <c r="BX10" s="462">
        <v>4627.0056789999999</v>
      </c>
      <c r="BY10" s="462">
        <v>4369.6281436568788</v>
      </c>
      <c r="BZ10" s="462">
        <v>4332.1930272781947</v>
      </c>
      <c r="CA10" s="462">
        <v>4522.0780053111339</v>
      </c>
      <c r="CB10" s="462">
        <v>4693.852348095139</v>
      </c>
      <c r="CC10" s="462">
        <v>4254.1293235816511</v>
      </c>
      <c r="CD10" s="462">
        <v>4343.6123056348906</v>
      </c>
      <c r="CE10" s="462">
        <v>4693.0547329966985</v>
      </c>
      <c r="CF10" s="430">
        <v>4900.1104160047971</v>
      </c>
    </row>
    <row r="11" spans="1:84" s="43" customFormat="1">
      <c r="A11" s="106"/>
      <c r="B11" s="608" t="s">
        <v>734</v>
      </c>
      <c r="D11" s="462" t="s">
        <v>521</v>
      </c>
      <c r="E11" s="462" t="s">
        <v>521</v>
      </c>
      <c r="F11" s="462" t="s">
        <v>521</v>
      </c>
      <c r="G11" s="462" t="s">
        <v>521</v>
      </c>
      <c r="H11" s="462" t="s">
        <v>521</v>
      </c>
      <c r="I11" s="462" t="s">
        <v>521</v>
      </c>
      <c r="J11" s="462" t="s">
        <v>521</v>
      </c>
      <c r="K11" s="462" t="s">
        <v>521</v>
      </c>
      <c r="L11" s="462" t="s">
        <v>521</v>
      </c>
      <c r="M11" s="462" t="s">
        <v>521</v>
      </c>
      <c r="N11" s="462" t="s">
        <v>521</v>
      </c>
      <c r="O11" s="462" t="s">
        <v>521</v>
      </c>
      <c r="P11" s="462" t="s">
        <v>521</v>
      </c>
      <c r="Q11" s="462" t="s">
        <v>521</v>
      </c>
      <c r="R11" s="462" t="s">
        <v>521</v>
      </c>
      <c r="S11" s="462" t="s">
        <v>521</v>
      </c>
      <c r="T11" s="462" t="s">
        <v>521</v>
      </c>
      <c r="U11" s="462" t="s">
        <v>521</v>
      </c>
      <c r="V11" s="462" t="s">
        <v>521</v>
      </c>
      <c r="W11" s="462" t="s">
        <v>521</v>
      </c>
      <c r="X11" s="462" t="s">
        <v>521</v>
      </c>
      <c r="Y11" s="462" t="s">
        <v>521</v>
      </c>
      <c r="Z11" s="462" t="s">
        <v>521</v>
      </c>
      <c r="AA11" s="462" t="s">
        <v>521</v>
      </c>
      <c r="AB11" s="462" t="s">
        <v>521</v>
      </c>
      <c r="AC11" s="462" t="s">
        <v>521</v>
      </c>
      <c r="AD11" s="462" t="s">
        <v>521</v>
      </c>
      <c r="AE11" s="462" t="s">
        <v>521</v>
      </c>
      <c r="AF11" s="462" t="s">
        <v>521</v>
      </c>
      <c r="AG11" s="462" t="s">
        <v>521</v>
      </c>
      <c r="AH11" s="462" t="s">
        <v>521</v>
      </c>
      <c r="AI11" s="462" t="s">
        <v>521</v>
      </c>
      <c r="AJ11" s="462" t="s">
        <v>521</v>
      </c>
      <c r="AK11" s="462" t="s">
        <v>521</v>
      </c>
      <c r="AL11" s="462" t="s">
        <v>521</v>
      </c>
      <c r="AM11" s="462" t="s">
        <v>521</v>
      </c>
      <c r="AN11" s="462" t="s">
        <v>521</v>
      </c>
      <c r="AO11" s="462" t="s">
        <v>521</v>
      </c>
      <c r="AP11" s="462" t="s">
        <v>521</v>
      </c>
      <c r="AQ11" s="462" t="s">
        <v>521</v>
      </c>
      <c r="AR11" s="462" t="s">
        <v>521</v>
      </c>
      <c r="AS11" s="462" t="s">
        <v>521</v>
      </c>
      <c r="AT11" s="462" t="s">
        <v>521</v>
      </c>
      <c r="AU11" s="462" t="s">
        <v>521</v>
      </c>
      <c r="AV11" s="462" t="s">
        <v>521</v>
      </c>
      <c r="AW11" s="462" t="s">
        <v>521</v>
      </c>
      <c r="AX11" s="462">
        <v>1308.5634420000383</v>
      </c>
      <c r="AY11" s="462">
        <v>1640.2769817999344</v>
      </c>
      <c r="AZ11" s="462">
        <v>1990.7376319759783</v>
      </c>
      <c r="BA11" s="462">
        <v>2242.2150966862773</v>
      </c>
      <c r="BB11" s="462">
        <v>2480.1925472964745</v>
      </c>
      <c r="BC11" s="462">
        <v>2753.0026466072081</v>
      </c>
      <c r="BD11" s="462">
        <v>3053.0684534672382</v>
      </c>
      <c r="BE11" s="462">
        <v>3481.9717405472043</v>
      </c>
      <c r="BF11" s="462">
        <v>4199.332684970158</v>
      </c>
      <c r="BG11" s="462">
        <v>4292.258269780411</v>
      </c>
      <c r="BH11" s="462">
        <v>4603.3960303730873</v>
      </c>
      <c r="BI11" s="462">
        <v>4949.5769554409108</v>
      </c>
      <c r="BJ11" s="462">
        <v>5195.0334294040358</v>
      </c>
      <c r="BK11" s="462">
        <v>5579.7007413789333</v>
      </c>
      <c r="BL11" s="462">
        <v>6111.8128355627241</v>
      </c>
      <c r="BM11" s="462">
        <v>6947.1654035862148</v>
      </c>
      <c r="BN11" s="462">
        <v>7349.7853795119054</v>
      </c>
      <c r="BO11" s="462">
        <v>8026.1615392231415</v>
      </c>
      <c r="BP11" s="462">
        <v>8749.8103466936554</v>
      </c>
      <c r="BQ11" s="462">
        <v>8945.1177198424903</v>
      </c>
      <c r="BR11" s="462">
        <v>9221.9510450522685</v>
      </c>
      <c r="BS11" s="462">
        <v>9488.978110994547</v>
      </c>
      <c r="BT11" s="462">
        <v>9348.6610615558184</v>
      </c>
      <c r="BU11" s="462">
        <v>9106.6553628610582</v>
      </c>
      <c r="BV11" s="462">
        <v>8681.201595014214</v>
      </c>
      <c r="BW11" s="462">
        <v>7967.028298480519</v>
      </c>
      <c r="BX11" s="462">
        <v>7726.0940272998196</v>
      </c>
      <c r="BY11" s="462">
        <v>7304.6900109224625</v>
      </c>
      <c r="BZ11" s="462">
        <v>7265.7885946296074</v>
      </c>
      <c r="CA11" s="462">
        <v>7449.5249035694897</v>
      </c>
      <c r="CB11" s="462">
        <v>7699.3979924497671</v>
      </c>
      <c r="CC11" s="462">
        <v>6167.0556900458641</v>
      </c>
      <c r="CD11" s="462">
        <v>5837.4696270629129</v>
      </c>
      <c r="CE11" s="462">
        <v>5729.1522401150432</v>
      </c>
      <c r="CF11" s="430">
        <v>5275.4439187803564</v>
      </c>
    </row>
    <row r="12" spans="1:84" s="43" customFormat="1">
      <c r="A12" s="106"/>
      <c r="B12" s="608" t="s">
        <v>735</v>
      </c>
      <c r="D12" s="462" t="s">
        <v>521</v>
      </c>
      <c r="E12" s="462" t="s">
        <v>521</v>
      </c>
      <c r="F12" s="462" t="s">
        <v>521</v>
      </c>
      <c r="G12" s="462" t="s">
        <v>521</v>
      </c>
      <c r="H12" s="462" t="s">
        <v>521</v>
      </c>
      <c r="I12" s="462" t="s">
        <v>521</v>
      </c>
      <c r="J12" s="462" t="s">
        <v>521</v>
      </c>
      <c r="K12" s="462" t="s">
        <v>521</v>
      </c>
      <c r="L12" s="462" t="s">
        <v>521</v>
      </c>
      <c r="M12" s="462" t="s">
        <v>521</v>
      </c>
      <c r="N12" s="462" t="s">
        <v>521</v>
      </c>
      <c r="O12" s="462" t="s">
        <v>521</v>
      </c>
      <c r="P12" s="462" t="s">
        <v>521</v>
      </c>
      <c r="Q12" s="462" t="s">
        <v>521</v>
      </c>
      <c r="R12" s="462" t="s">
        <v>521</v>
      </c>
      <c r="S12" s="462" t="s">
        <v>521</v>
      </c>
      <c r="T12" s="462" t="s">
        <v>521</v>
      </c>
      <c r="U12" s="462" t="s">
        <v>521</v>
      </c>
      <c r="V12" s="462" t="s">
        <v>521</v>
      </c>
      <c r="W12" s="462" t="s">
        <v>521</v>
      </c>
      <c r="X12" s="462" t="s">
        <v>521</v>
      </c>
      <c r="Y12" s="462" t="s">
        <v>521</v>
      </c>
      <c r="Z12" s="462" t="s">
        <v>521</v>
      </c>
      <c r="AA12" s="462" t="s">
        <v>521</v>
      </c>
      <c r="AB12" s="462" t="s">
        <v>521</v>
      </c>
      <c r="AC12" s="462" t="s">
        <v>521</v>
      </c>
      <c r="AD12" s="462" t="s">
        <v>521</v>
      </c>
      <c r="AE12" s="462" t="s">
        <v>521</v>
      </c>
      <c r="AF12" s="462" t="s">
        <v>521</v>
      </c>
      <c r="AG12" s="462" t="s">
        <v>521</v>
      </c>
      <c r="AH12" s="462" t="s">
        <v>521</v>
      </c>
      <c r="AI12" s="462" t="s">
        <v>521</v>
      </c>
      <c r="AJ12" s="462" t="s">
        <v>521</v>
      </c>
      <c r="AK12" s="462" t="s">
        <v>521</v>
      </c>
      <c r="AL12" s="462" t="s">
        <v>521</v>
      </c>
      <c r="AM12" s="462" t="s">
        <v>521</v>
      </c>
      <c r="AN12" s="462" t="s">
        <v>521</v>
      </c>
      <c r="AO12" s="462" t="s">
        <v>521</v>
      </c>
      <c r="AP12" s="462" t="s">
        <v>521</v>
      </c>
      <c r="AQ12" s="462" t="s">
        <v>521</v>
      </c>
      <c r="AR12" s="462" t="s">
        <v>521</v>
      </c>
      <c r="AS12" s="462" t="s">
        <v>521</v>
      </c>
      <c r="AT12" s="462" t="s">
        <v>521</v>
      </c>
      <c r="AU12" s="462" t="s">
        <v>521</v>
      </c>
      <c r="AV12" s="462" t="s">
        <v>521</v>
      </c>
      <c r="AW12" s="462" t="s">
        <v>521</v>
      </c>
      <c r="AX12" s="462">
        <v>3566.6305739999607</v>
      </c>
      <c r="AY12" s="462">
        <v>3804.4043642000647</v>
      </c>
      <c r="AZ12" s="462">
        <v>3819.5933140240209</v>
      </c>
      <c r="BA12" s="462">
        <v>3436.5970323137235</v>
      </c>
      <c r="BB12" s="462">
        <v>3179.6625766535249</v>
      </c>
      <c r="BC12" s="462">
        <v>2966.3833413927578</v>
      </c>
      <c r="BD12" s="462">
        <v>2851.0551250032404</v>
      </c>
      <c r="BE12" s="462">
        <v>2824.2625689397278</v>
      </c>
      <c r="BF12" s="462">
        <v>3031.6314852320297</v>
      </c>
      <c r="BG12" s="462">
        <v>3027.5829635595874</v>
      </c>
      <c r="BH12" s="462">
        <v>3354.006205881341</v>
      </c>
      <c r="BI12" s="462">
        <v>3716.0428635590897</v>
      </c>
      <c r="BJ12" s="462">
        <v>4275.7818115959699</v>
      </c>
      <c r="BK12" s="462">
        <v>4698.2204506210655</v>
      </c>
      <c r="BL12" s="462">
        <v>5623.5974154372798</v>
      </c>
      <c r="BM12" s="462">
        <v>7572.4672614137844</v>
      </c>
      <c r="BN12" s="462">
        <v>8671.7417164880899</v>
      </c>
      <c r="BO12" s="462">
        <v>9216.4665977768636</v>
      </c>
      <c r="BP12" s="462">
        <v>9271.9875623063435</v>
      </c>
      <c r="BQ12" s="462">
        <v>9275.2153861575061</v>
      </c>
      <c r="BR12" s="462">
        <v>9097.7775589477278</v>
      </c>
      <c r="BS12" s="462">
        <v>8783.1485740054559</v>
      </c>
      <c r="BT12" s="462">
        <v>8290.7934594441886</v>
      </c>
      <c r="BU12" s="462">
        <v>7709.0891261389406</v>
      </c>
      <c r="BV12" s="462">
        <v>6870.9877859857834</v>
      </c>
      <c r="BW12" s="462">
        <v>5609.463321869709</v>
      </c>
      <c r="BX12" s="462">
        <v>4981.1959967001821</v>
      </c>
      <c r="BY12" s="462">
        <v>4451.4393326161407</v>
      </c>
      <c r="BZ12" s="462">
        <v>3981.1710231636102</v>
      </c>
      <c r="CA12" s="462">
        <v>3287.2774404057168</v>
      </c>
      <c r="CB12" s="462">
        <v>3165.3379648994519</v>
      </c>
      <c r="CC12" s="462">
        <v>2140.7036847089089</v>
      </c>
      <c r="CD12" s="462">
        <v>1915.1062710767465</v>
      </c>
      <c r="CE12" s="462">
        <v>1857.1222536322894</v>
      </c>
      <c r="CF12" s="430">
        <v>1779.6182351985337</v>
      </c>
    </row>
    <row r="13" spans="1:84" s="43" customFormat="1">
      <c r="A13" s="106"/>
      <c r="B13" s="609" t="s">
        <v>736</v>
      </c>
      <c r="D13" s="462" t="s">
        <v>521</v>
      </c>
      <c r="E13" s="462" t="s">
        <v>521</v>
      </c>
      <c r="F13" s="462" t="s">
        <v>521</v>
      </c>
      <c r="G13" s="462" t="s">
        <v>521</v>
      </c>
      <c r="H13" s="462" t="s">
        <v>521</v>
      </c>
      <c r="I13" s="462" t="s">
        <v>521</v>
      </c>
      <c r="J13" s="462" t="s">
        <v>521</v>
      </c>
      <c r="K13" s="462" t="s">
        <v>521</v>
      </c>
      <c r="L13" s="462" t="s">
        <v>521</v>
      </c>
      <c r="M13" s="462" t="s">
        <v>521</v>
      </c>
      <c r="N13" s="462" t="s">
        <v>521</v>
      </c>
      <c r="O13" s="462" t="s">
        <v>521</v>
      </c>
      <c r="P13" s="462" t="s">
        <v>521</v>
      </c>
      <c r="Q13" s="462" t="s">
        <v>521</v>
      </c>
      <c r="R13" s="462" t="s">
        <v>521</v>
      </c>
      <c r="S13" s="462" t="s">
        <v>521</v>
      </c>
      <c r="T13" s="462" t="s">
        <v>521</v>
      </c>
      <c r="U13" s="462" t="s">
        <v>521</v>
      </c>
      <c r="V13" s="462" t="s">
        <v>521</v>
      </c>
      <c r="W13" s="462" t="s">
        <v>521</v>
      </c>
      <c r="X13" s="462" t="s">
        <v>521</v>
      </c>
      <c r="Y13" s="462" t="s">
        <v>521</v>
      </c>
      <c r="Z13" s="462" t="s">
        <v>521</v>
      </c>
      <c r="AA13" s="462" t="s">
        <v>521</v>
      </c>
      <c r="AB13" s="462" t="s">
        <v>521</v>
      </c>
      <c r="AC13" s="462" t="s">
        <v>521</v>
      </c>
      <c r="AD13" s="462" t="s">
        <v>521</v>
      </c>
      <c r="AE13" s="462" t="s">
        <v>521</v>
      </c>
      <c r="AF13" s="462" t="s">
        <v>521</v>
      </c>
      <c r="AG13" s="462" t="s">
        <v>521</v>
      </c>
      <c r="AH13" s="462" t="s">
        <v>521</v>
      </c>
      <c r="AI13" s="462" t="s">
        <v>521</v>
      </c>
      <c r="AJ13" s="462" t="s">
        <v>521</v>
      </c>
      <c r="AK13" s="462" t="s">
        <v>521</v>
      </c>
      <c r="AL13" s="462" t="s">
        <v>521</v>
      </c>
      <c r="AM13" s="462" t="s">
        <v>521</v>
      </c>
      <c r="AN13" s="462" t="s">
        <v>521</v>
      </c>
      <c r="AO13" s="462" t="s">
        <v>521</v>
      </c>
      <c r="AP13" s="462" t="s">
        <v>521</v>
      </c>
      <c r="AQ13" s="462" t="s">
        <v>521</v>
      </c>
      <c r="AR13" s="462" t="s">
        <v>521</v>
      </c>
      <c r="AS13" s="462" t="s">
        <v>521</v>
      </c>
      <c r="AT13" s="462" t="s">
        <v>521</v>
      </c>
      <c r="AU13" s="462" t="s">
        <v>521</v>
      </c>
      <c r="AV13" s="462" t="s">
        <v>521</v>
      </c>
      <c r="AW13" s="462" t="s">
        <v>521</v>
      </c>
      <c r="AX13" s="462" t="s">
        <v>521</v>
      </c>
      <c r="AY13" s="462" t="s">
        <v>521</v>
      </c>
      <c r="AZ13" s="462" t="s">
        <v>521</v>
      </c>
      <c r="BA13" s="462" t="s">
        <v>521</v>
      </c>
      <c r="BB13" s="462" t="s">
        <v>521</v>
      </c>
      <c r="BC13" s="462" t="s">
        <v>521</v>
      </c>
      <c r="BD13" s="462" t="s">
        <v>521</v>
      </c>
      <c r="BE13" s="462" t="s">
        <v>521</v>
      </c>
      <c r="BF13" s="462" t="s">
        <v>521</v>
      </c>
      <c r="BG13" s="462" t="s">
        <v>521</v>
      </c>
      <c r="BH13" s="462" t="s">
        <v>521</v>
      </c>
      <c r="BI13" s="462" t="s">
        <v>521</v>
      </c>
      <c r="BJ13" s="462">
        <v>378.67377499999998</v>
      </c>
      <c r="BK13" s="462">
        <v>421.67804699999999</v>
      </c>
      <c r="BL13" s="462">
        <v>1863.213853579424</v>
      </c>
      <c r="BM13" s="462">
        <v>4769.8138420000005</v>
      </c>
      <c r="BN13" s="462">
        <v>6358.6353639999998</v>
      </c>
      <c r="BO13" s="462">
        <v>7201.4408910000002</v>
      </c>
      <c r="BP13" s="462">
        <v>7480.1284109999988</v>
      </c>
      <c r="BQ13" s="462">
        <v>7686.8701579999997</v>
      </c>
      <c r="BR13" s="462">
        <v>7627.6554859999987</v>
      </c>
      <c r="BS13" s="462">
        <v>7440.5281910000012</v>
      </c>
      <c r="BT13" s="462">
        <v>7054.434866999999</v>
      </c>
      <c r="BU13" s="462">
        <v>6550.6822560000019</v>
      </c>
      <c r="BV13" s="462">
        <v>5783.0674838660107</v>
      </c>
      <c r="BW13" s="462">
        <v>4375.4119602827104</v>
      </c>
      <c r="BX13" s="462">
        <v>3885.3600228568466</v>
      </c>
      <c r="BY13" s="462">
        <v>3472.1469379194809</v>
      </c>
      <c r="BZ13" s="462">
        <v>3105.3350937812966</v>
      </c>
      <c r="CA13" s="462">
        <v>2564.0943178009047</v>
      </c>
      <c r="CB13" s="462">
        <v>2468.9808623869781</v>
      </c>
      <c r="CC13" s="462">
        <v>1669.7605400109226</v>
      </c>
      <c r="CD13" s="462">
        <v>1493.793327966473</v>
      </c>
      <c r="CE13" s="462">
        <v>1448.5654783712009</v>
      </c>
      <c r="CF13" s="430">
        <v>1388.1119216284508</v>
      </c>
    </row>
    <row r="14" spans="1:84" s="43" customFormat="1">
      <c r="A14" s="106"/>
      <c r="B14" s="608" t="s">
        <v>737</v>
      </c>
      <c r="D14" s="462"/>
      <c r="E14" s="462"/>
      <c r="F14" s="462"/>
      <c r="G14" s="462"/>
      <c r="H14" s="462"/>
      <c r="I14" s="462"/>
      <c r="J14" s="462"/>
      <c r="K14" s="462"/>
      <c r="L14" s="462"/>
      <c r="M14" s="462"/>
      <c r="N14" s="462"/>
      <c r="O14" s="462"/>
      <c r="P14" s="462"/>
      <c r="Q14" s="462"/>
      <c r="R14" s="462"/>
      <c r="S14" s="462"/>
      <c r="T14" s="462"/>
      <c r="U14" s="462"/>
      <c r="V14" s="462"/>
      <c r="W14" s="462"/>
      <c r="X14" s="462"/>
      <c r="Y14" s="462"/>
      <c r="Z14" s="462"/>
      <c r="AA14" s="462"/>
      <c r="AB14" s="462"/>
      <c r="AC14" s="462"/>
      <c r="AD14" s="462"/>
      <c r="AE14" s="462"/>
      <c r="AF14" s="462"/>
      <c r="AG14" s="462"/>
      <c r="AH14" s="462"/>
      <c r="AI14" s="462"/>
      <c r="AJ14" s="462"/>
      <c r="AK14" s="462"/>
      <c r="AL14" s="462"/>
      <c r="AM14" s="462"/>
      <c r="AN14" s="462"/>
      <c r="AO14" s="462"/>
      <c r="AP14" s="462"/>
      <c r="AQ14" s="462"/>
      <c r="AR14" s="462"/>
      <c r="AS14" s="462"/>
      <c r="AT14" s="462"/>
      <c r="AU14" s="462"/>
      <c r="AV14" s="462"/>
      <c r="AW14" s="462"/>
      <c r="AX14" s="462"/>
      <c r="AY14" s="462"/>
      <c r="AZ14" s="462"/>
      <c r="BA14" s="462"/>
      <c r="BB14" s="462"/>
      <c r="BC14" s="462"/>
      <c r="BD14" s="462"/>
      <c r="BE14" s="462"/>
      <c r="BF14" s="462"/>
      <c r="BG14" s="462"/>
      <c r="BH14" s="462"/>
      <c r="BI14" s="462"/>
      <c r="BJ14" s="462"/>
      <c r="BK14" s="462"/>
      <c r="BL14" s="462"/>
      <c r="BM14" s="462"/>
      <c r="BN14" s="462"/>
      <c r="BO14" s="462"/>
      <c r="BP14" s="462"/>
      <c r="BQ14" s="462"/>
      <c r="BR14" s="462"/>
      <c r="BS14" s="462"/>
      <c r="BT14" s="462"/>
      <c r="BU14" s="462"/>
      <c r="BV14" s="462"/>
      <c r="BW14" s="461">
        <v>3095.072653179489</v>
      </c>
      <c r="BX14" s="461">
        <v>6750.2680570575103</v>
      </c>
      <c r="BY14" s="461">
        <v>7396.5984333349006</v>
      </c>
      <c r="BZ14" s="461">
        <v>7200.2254696231912</v>
      </c>
      <c r="CA14" s="461">
        <v>7944.3931679966308</v>
      </c>
      <c r="CB14" s="461">
        <v>9725.3427871808562</v>
      </c>
      <c r="CC14" s="461">
        <v>11190.985832728218</v>
      </c>
      <c r="CD14" s="461">
        <v>11630.736818080182</v>
      </c>
      <c r="CE14" s="461">
        <v>11922.923892330995</v>
      </c>
      <c r="CF14" s="430">
        <v>12360.770861910383</v>
      </c>
    </row>
    <row r="15" spans="1:84" s="43" customFormat="1">
      <c r="A15" s="106"/>
      <c r="B15" s="608" t="s">
        <v>738</v>
      </c>
      <c r="D15" s="462"/>
      <c r="E15" s="462"/>
      <c r="F15" s="462"/>
      <c r="G15" s="462"/>
      <c r="H15" s="462"/>
      <c r="I15" s="462"/>
      <c r="J15" s="462"/>
      <c r="K15" s="462"/>
      <c r="L15" s="462"/>
      <c r="M15" s="462"/>
      <c r="N15" s="462"/>
      <c r="O15" s="462"/>
      <c r="P15" s="462"/>
      <c r="Q15" s="462"/>
      <c r="R15" s="462"/>
      <c r="S15" s="462"/>
      <c r="T15" s="462"/>
      <c r="U15" s="462"/>
      <c r="V15" s="462"/>
      <c r="W15" s="462"/>
      <c r="X15" s="462"/>
      <c r="Y15" s="462"/>
      <c r="Z15" s="462"/>
      <c r="AA15" s="462"/>
      <c r="AB15" s="462"/>
      <c r="AC15" s="462"/>
      <c r="AD15" s="462"/>
      <c r="AE15" s="462"/>
      <c r="AF15" s="462"/>
      <c r="AG15" s="462"/>
      <c r="AH15" s="462"/>
      <c r="AI15" s="462"/>
      <c r="AJ15" s="462"/>
      <c r="AK15" s="462"/>
      <c r="AL15" s="462"/>
      <c r="AM15" s="462"/>
      <c r="AN15" s="462"/>
      <c r="AO15" s="462"/>
      <c r="AP15" s="462"/>
      <c r="AQ15" s="462"/>
      <c r="AR15" s="462"/>
      <c r="AS15" s="462"/>
      <c r="AT15" s="462"/>
      <c r="AU15" s="462"/>
      <c r="AV15" s="462"/>
      <c r="AW15" s="462"/>
      <c r="AX15" s="462"/>
      <c r="AY15" s="462"/>
      <c r="AZ15" s="462"/>
      <c r="BA15" s="462"/>
      <c r="BB15" s="462"/>
      <c r="BC15" s="462"/>
      <c r="BD15" s="462"/>
      <c r="BE15" s="462"/>
      <c r="BF15" s="462"/>
      <c r="BG15" s="462"/>
      <c r="BH15" s="462"/>
      <c r="BI15" s="462"/>
      <c r="BJ15" s="462"/>
      <c r="BK15" s="462"/>
      <c r="BL15" s="462"/>
      <c r="BM15" s="462"/>
      <c r="BN15" s="462"/>
      <c r="BO15" s="462"/>
      <c r="BP15" s="462"/>
      <c r="BQ15" s="462"/>
      <c r="BR15" s="462"/>
      <c r="BS15" s="462"/>
      <c r="BT15" s="462"/>
      <c r="BU15" s="462"/>
      <c r="BV15" s="462"/>
      <c r="BW15" s="461">
        <v>2640.9920179231126</v>
      </c>
      <c r="BX15" s="461">
        <v>4307.4562065269265</v>
      </c>
      <c r="BY15" s="461">
        <v>5306.7885262061072</v>
      </c>
      <c r="BZ15" s="461">
        <v>5947.3627641911398</v>
      </c>
      <c r="CA15" s="461">
        <v>7312.9517626084516</v>
      </c>
      <c r="CB15" s="461">
        <v>9548.97049000687</v>
      </c>
      <c r="CC15" s="461">
        <v>11767.630567596127</v>
      </c>
      <c r="CD15" s="461">
        <v>12721.990061579525</v>
      </c>
      <c r="CE15" s="461">
        <v>13430.628061397023</v>
      </c>
      <c r="CF15" s="430">
        <v>14696.016489408299</v>
      </c>
    </row>
    <row r="16" spans="1:84" s="43" customFormat="1">
      <c r="A16" s="106"/>
      <c r="B16" s="608" t="s">
        <v>739</v>
      </c>
      <c r="D16" s="462"/>
      <c r="E16" s="462"/>
      <c r="F16" s="462"/>
      <c r="G16" s="462"/>
      <c r="H16" s="462"/>
      <c r="I16" s="462"/>
      <c r="J16" s="462"/>
      <c r="K16" s="462"/>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2"/>
      <c r="AO16" s="462"/>
      <c r="AP16" s="462"/>
      <c r="AQ16" s="462"/>
      <c r="AR16" s="462"/>
      <c r="AS16" s="462"/>
      <c r="AT16" s="462"/>
      <c r="AU16" s="462"/>
      <c r="AV16" s="462"/>
      <c r="AW16" s="462"/>
      <c r="AX16" s="462"/>
      <c r="AY16" s="462"/>
      <c r="AZ16" s="462"/>
      <c r="BA16" s="462"/>
      <c r="BB16" s="462"/>
      <c r="BC16" s="462"/>
      <c r="BD16" s="462"/>
      <c r="BE16" s="462"/>
      <c r="BF16" s="462"/>
      <c r="BG16" s="462"/>
      <c r="BH16" s="462"/>
      <c r="BI16" s="462"/>
      <c r="BJ16" s="462"/>
      <c r="BK16" s="462"/>
      <c r="BL16" s="462"/>
      <c r="BM16" s="462"/>
      <c r="BN16" s="462"/>
      <c r="BO16" s="462"/>
      <c r="BP16" s="462"/>
      <c r="BQ16" s="462"/>
      <c r="BR16" s="462"/>
      <c r="BS16" s="462"/>
      <c r="BT16" s="462"/>
      <c r="BU16" s="462"/>
      <c r="BV16" s="462"/>
      <c r="BW16" s="461">
        <v>184.65714848651371</v>
      </c>
      <c r="BX16" s="461">
        <v>593.32423381545834</v>
      </c>
      <c r="BY16" s="461">
        <v>747.14293685005157</v>
      </c>
      <c r="BZ16" s="461">
        <v>825.98091018888556</v>
      </c>
      <c r="CA16" s="461">
        <v>946.7293771200566</v>
      </c>
      <c r="CB16" s="461">
        <v>1203.3814675397118</v>
      </c>
      <c r="CC16" s="461">
        <v>1323.9501669716985</v>
      </c>
      <c r="CD16" s="461">
        <v>1353.123631946944</v>
      </c>
      <c r="CE16" s="461">
        <v>1371.4191765194921</v>
      </c>
      <c r="CF16" s="430">
        <v>1441.4892595058782</v>
      </c>
    </row>
    <row r="17" spans="1:84" s="43" customFormat="1">
      <c r="A17" s="106"/>
      <c r="B17" s="542" t="s">
        <v>740</v>
      </c>
      <c r="D17" s="462"/>
      <c r="E17" s="462"/>
      <c r="F17" s="462"/>
      <c r="G17" s="462"/>
      <c r="H17" s="462"/>
      <c r="I17" s="462"/>
      <c r="J17" s="462"/>
      <c r="K17" s="462"/>
      <c r="L17" s="462"/>
      <c r="M17" s="462"/>
      <c r="N17" s="462"/>
      <c r="O17" s="462"/>
      <c r="P17" s="462"/>
      <c r="Q17" s="462"/>
      <c r="R17" s="462"/>
      <c r="S17" s="462"/>
      <c r="T17" s="462"/>
      <c r="U17" s="462"/>
      <c r="V17" s="462"/>
      <c r="W17" s="462"/>
      <c r="X17" s="462"/>
      <c r="Y17" s="462"/>
      <c r="Z17" s="462"/>
      <c r="AA17" s="462"/>
      <c r="AB17" s="462"/>
      <c r="AC17" s="462"/>
      <c r="AD17" s="462"/>
      <c r="AE17" s="462"/>
      <c r="AF17" s="462"/>
      <c r="AG17" s="462"/>
      <c r="AH17" s="462"/>
      <c r="AI17" s="462"/>
      <c r="AJ17" s="462"/>
      <c r="AK17" s="462"/>
      <c r="AL17" s="462"/>
      <c r="AM17" s="462"/>
      <c r="AN17" s="462"/>
      <c r="AO17" s="462"/>
      <c r="AP17" s="462"/>
      <c r="AQ17" s="462"/>
      <c r="AR17" s="462"/>
      <c r="AS17" s="462"/>
      <c r="AT17" s="462"/>
      <c r="AU17" s="462"/>
      <c r="AV17" s="462"/>
      <c r="AW17" s="462"/>
      <c r="AX17" s="462"/>
      <c r="AY17" s="462"/>
      <c r="AZ17" s="462"/>
      <c r="BA17" s="462"/>
      <c r="BB17" s="462"/>
      <c r="BC17" s="462"/>
      <c r="BD17" s="462"/>
      <c r="BE17" s="462"/>
      <c r="BF17" s="462"/>
      <c r="BG17" s="462"/>
      <c r="BH17" s="462"/>
      <c r="BI17" s="462"/>
      <c r="BJ17" s="462"/>
      <c r="BK17" s="462"/>
      <c r="BL17" s="462"/>
      <c r="BM17" s="462"/>
      <c r="BN17" s="462"/>
      <c r="BO17" s="462"/>
      <c r="BP17" s="462"/>
      <c r="BQ17" s="462"/>
      <c r="BR17" s="462"/>
      <c r="BS17" s="462"/>
      <c r="BT17" s="462"/>
      <c r="BU17" s="462"/>
      <c r="BV17" s="462"/>
      <c r="BW17" s="462">
        <f>SUM(BW10:BW11,BW15)</f>
        <v>15410.533160403631</v>
      </c>
      <c r="BX17" s="462">
        <f t="shared" ref="BX17:CD17" si="2">SUM(BX10:BX11,BX15)</f>
        <v>16660.555912826745</v>
      </c>
      <c r="BY17" s="462">
        <f t="shared" si="2"/>
        <v>16981.106680785448</v>
      </c>
      <c r="BZ17" s="462">
        <f t="shared" si="2"/>
        <v>17545.344386098943</v>
      </c>
      <c r="CA17" s="462">
        <f t="shared" si="2"/>
        <v>19284.554671489077</v>
      </c>
      <c r="CB17" s="462">
        <f t="shared" si="2"/>
        <v>21942.220830551778</v>
      </c>
      <c r="CC17" s="462">
        <f t="shared" si="2"/>
        <v>22188.815581223644</v>
      </c>
      <c r="CD17" s="462">
        <f t="shared" si="2"/>
        <v>22903.071994277328</v>
      </c>
      <c r="CE17" s="462">
        <f>SUM(CE10:CE11,CE15)</f>
        <v>23852.835034508764</v>
      </c>
      <c r="CF17" s="430">
        <f>SUM(CF10:CF11,CF15)</f>
        <v>24871.570824193452</v>
      </c>
    </row>
    <row r="18" spans="1:84" s="43" customFormat="1">
      <c r="A18" s="106"/>
      <c r="B18" s="542" t="s">
        <v>741</v>
      </c>
      <c r="D18" s="462"/>
      <c r="E18" s="462"/>
      <c r="F18" s="462"/>
      <c r="G18" s="462"/>
      <c r="H18" s="462"/>
      <c r="I18" s="462"/>
      <c r="J18" s="462"/>
      <c r="K18" s="462"/>
      <c r="L18" s="462"/>
      <c r="M18" s="462"/>
      <c r="N18" s="462"/>
      <c r="O18" s="462"/>
      <c r="P18" s="462"/>
      <c r="Q18" s="462"/>
      <c r="R18" s="462"/>
      <c r="S18" s="462"/>
      <c r="T18" s="462"/>
      <c r="U18" s="462"/>
      <c r="V18" s="462"/>
      <c r="W18" s="462"/>
      <c r="X18" s="462"/>
      <c r="Y18" s="462"/>
      <c r="Z18" s="462"/>
      <c r="AA18" s="462"/>
      <c r="AB18" s="462"/>
      <c r="AC18" s="462"/>
      <c r="AD18" s="462"/>
      <c r="AE18" s="462"/>
      <c r="AF18" s="462"/>
      <c r="AG18" s="462"/>
      <c r="AH18" s="462"/>
      <c r="AI18" s="462"/>
      <c r="AJ18" s="462"/>
      <c r="AK18" s="462"/>
      <c r="AL18" s="462"/>
      <c r="AM18" s="462"/>
      <c r="AN18" s="462"/>
      <c r="AO18" s="462"/>
      <c r="AP18" s="462"/>
      <c r="AQ18" s="462"/>
      <c r="AR18" s="462"/>
      <c r="AS18" s="462"/>
      <c r="AT18" s="462"/>
      <c r="AU18" s="462"/>
      <c r="AV18" s="462"/>
      <c r="AW18" s="462"/>
      <c r="AX18" s="462"/>
      <c r="AY18" s="462"/>
      <c r="AZ18" s="462"/>
      <c r="BA18" s="462"/>
      <c r="BB18" s="462"/>
      <c r="BC18" s="462"/>
      <c r="BD18" s="462"/>
      <c r="BE18" s="462"/>
      <c r="BF18" s="462"/>
      <c r="BG18" s="462"/>
      <c r="BH18" s="462"/>
      <c r="BI18" s="462"/>
      <c r="BJ18" s="462"/>
      <c r="BK18" s="462"/>
      <c r="BL18" s="462"/>
      <c r="BM18" s="462"/>
      <c r="BN18" s="462"/>
      <c r="BO18" s="462"/>
      <c r="BP18" s="462"/>
      <c r="BQ18" s="462"/>
      <c r="BR18" s="462"/>
      <c r="BS18" s="462"/>
      <c r="BT18" s="462"/>
      <c r="BU18" s="462"/>
      <c r="BV18" s="462"/>
      <c r="BW18" s="462">
        <f t="shared" ref="BW18:CD18" si="3">SUM(BW12,BW14)</f>
        <v>8704.5359750491989</v>
      </c>
      <c r="BX18" s="461">
        <f t="shared" si="3"/>
        <v>11731.464053757692</v>
      </c>
      <c r="BY18" s="461">
        <f t="shared" si="3"/>
        <v>11848.037765951041</v>
      </c>
      <c r="BZ18" s="461">
        <f>SUM(BZ12,BZ14)</f>
        <v>11181.396492786802</v>
      </c>
      <c r="CA18" s="461">
        <f t="shared" si="3"/>
        <v>11231.670608402348</v>
      </c>
      <c r="CB18" s="461">
        <f t="shared" si="3"/>
        <v>12890.680752080309</v>
      </c>
      <c r="CC18" s="461">
        <f t="shared" si="3"/>
        <v>13331.689517437128</v>
      </c>
      <c r="CD18" s="461">
        <f t="shared" si="3"/>
        <v>13545.84308915693</v>
      </c>
      <c r="CE18" s="461">
        <f>SUM(CE12,CE14)</f>
        <v>13780.046145963284</v>
      </c>
      <c r="CF18" s="430">
        <f>SUM(CF12,CF14)</f>
        <v>14140.389097108917</v>
      </c>
    </row>
    <row r="19" spans="1:84" s="43" customFormat="1" ht="26.25" customHeight="1">
      <c r="A19" s="610"/>
      <c r="B19" s="611" t="s">
        <v>742</v>
      </c>
      <c r="D19" s="462"/>
      <c r="E19" s="462"/>
      <c r="F19" s="462"/>
      <c r="G19" s="462"/>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c r="AK19" s="462"/>
      <c r="AL19" s="462"/>
      <c r="AM19" s="462"/>
      <c r="AN19" s="462"/>
      <c r="AO19" s="462"/>
      <c r="AP19" s="462"/>
      <c r="AQ19" s="462"/>
      <c r="AR19" s="462"/>
      <c r="AS19" s="462"/>
      <c r="AT19" s="462"/>
      <c r="AU19" s="462"/>
      <c r="AV19" s="462"/>
      <c r="AW19" s="462"/>
      <c r="AX19" s="462"/>
      <c r="AY19" s="462"/>
      <c r="AZ19" s="462"/>
      <c r="BA19" s="462"/>
      <c r="BB19" s="462"/>
      <c r="BC19" s="462"/>
      <c r="BD19" s="462"/>
      <c r="BE19" s="462"/>
      <c r="BF19" s="462"/>
      <c r="BG19" s="462"/>
      <c r="BH19" s="462"/>
      <c r="BI19" s="462"/>
      <c r="BJ19" s="462"/>
      <c r="BK19" s="462"/>
      <c r="BL19" s="462"/>
      <c r="BM19" s="462"/>
      <c r="BN19" s="462"/>
      <c r="BO19" s="462"/>
      <c r="BP19" s="462"/>
      <c r="BQ19" s="462"/>
      <c r="BR19" s="462"/>
      <c r="BS19" s="462"/>
      <c r="BT19" s="462"/>
      <c r="BU19" s="462"/>
      <c r="BV19" s="462"/>
      <c r="BW19" s="462"/>
      <c r="BX19" s="462"/>
      <c r="BY19" s="462"/>
      <c r="BZ19" s="462"/>
      <c r="CA19" s="462"/>
      <c r="CB19" s="462"/>
      <c r="CC19" s="462"/>
      <c r="CD19" s="462"/>
      <c r="CE19" s="462"/>
      <c r="CF19" s="430"/>
    </row>
    <row r="20" spans="1:84" s="43" customFormat="1">
      <c r="A20" s="612"/>
      <c r="B20" s="63" t="s">
        <v>696</v>
      </c>
      <c r="D20" s="462" t="s">
        <v>521</v>
      </c>
      <c r="E20" s="462" t="s">
        <v>521</v>
      </c>
      <c r="F20" s="462" t="s">
        <v>521</v>
      </c>
      <c r="G20" s="462" t="s">
        <v>521</v>
      </c>
      <c r="H20" s="462" t="s">
        <v>521</v>
      </c>
      <c r="I20" s="462" t="s">
        <v>521</v>
      </c>
      <c r="J20" s="462" t="s">
        <v>521</v>
      </c>
      <c r="K20" s="462" t="s">
        <v>521</v>
      </c>
      <c r="L20" s="462" t="s">
        <v>521</v>
      </c>
      <c r="M20" s="462" t="s">
        <v>521</v>
      </c>
      <c r="N20" s="462" t="s">
        <v>521</v>
      </c>
      <c r="O20" s="462" t="s">
        <v>521</v>
      </c>
      <c r="P20" s="462" t="s">
        <v>521</v>
      </c>
      <c r="Q20" s="462" t="s">
        <v>521</v>
      </c>
      <c r="R20" s="462" t="s">
        <v>521</v>
      </c>
      <c r="S20" s="462" t="s">
        <v>521</v>
      </c>
      <c r="T20" s="462" t="s">
        <v>521</v>
      </c>
      <c r="U20" s="462" t="s">
        <v>521</v>
      </c>
      <c r="V20" s="462" t="s">
        <v>521</v>
      </c>
      <c r="W20" s="462" t="s">
        <v>521</v>
      </c>
      <c r="X20" s="462" t="s">
        <v>521</v>
      </c>
      <c r="Y20" s="462" t="s">
        <v>521</v>
      </c>
      <c r="Z20" s="462" t="s">
        <v>521</v>
      </c>
      <c r="AA20" s="462" t="s">
        <v>521</v>
      </c>
      <c r="AB20" s="462" t="s">
        <v>521</v>
      </c>
      <c r="AC20" s="462" t="s">
        <v>521</v>
      </c>
      <c r="AD20" s="462" t="s">
        <v>521</v>
      </c>
      <c r="AE20" s="462" t="s">
        <v>521</v>
      </c>
      <c r="AF20" s="462" t="s">
        <v>521</v>
      </c>
      <c r="AG20" s="462" t="s">
        <v>521</v>
      </c>
      <c r="AH20" s="462" t="s">
        <v>521</v>
      </c>
      <c r="AI20" s="462" t="s">
        <v>521</v>
      </c>
      <c r="AJ20" s="462" t="s">
        <v>521</v>
      </c>
      <c r="AK20" s="462" t="s">
        <v>521</v>
      </c>
      <c r="AL20" s="462" t="s">
        <v>521</v>
      </c>
      <c r="AM20" s="462" t="s">
        <v>521</v>
      </c>
      <c r="AN20" s="462" t="s">
        <v>521</v>
      </c>
      <c r="AO20" s="462" t="s">
        <v>521</v>
      </c>
      <c r="AP20" s="462" t="s">
        <v>521</v>
      </c>
      <c r="AQ20" s="462" t="s">
        <v>521</v>
      </c>
      <c r="AR20" s="462" t="s">
        <v>521</v>
      </c>
      <c r="AS20" s="462" t="s">
        <v>521</v>
      </c>
      <c r="AT20" s="462" t="s">
        <v>521</v>
      </c>
      <c r="AU20" s="462" t="s">
        <v>521</v>
      </c>
      <c r="AV20" s="462" t="s">
        <v>521</v>
      </c>
      <c r="AW20" s="462" t="s">
        <v>521</v>
      </c>
      <c r="AX20" s="462" t="s">
        <v>521</v>
      </c>
      <c r="AY20" s="462" t="s">
        <v>521</v>
      </c>
      <c r="AZ20" s="462" t="s">
        <v>521</v>
      </c>
      <c r="BA20" s="462" t="s">
        <v>521</v>
      </c>
      <c r="BB20" s="462" t="s">
        <v>521</v>
      </c>
      <c r="BC20" s="462" t="s">
        <v>521</v>
      </c>
      <c r="BD20" s="462" t="s">
        <v>521</v>
      </c>
      <c r="BE20" s="462" t="s">
        <v>521</v>
      </c>
      <c r="BF20" s="462" t="s">
        <v>521</v>
      </c>
      <c r="BG20" s="462" t="s">
        <v>521</v>
      </c>
      <c r="BH20" s="462" t="s">
        <v>521</v>
      </c>
      <c r="BI20" s="462" t="s">
        <v>521</v>
      </c>
      <c r="BJ20" s="462" t="s">
        <v>521</v>
      </c>
      <c r="BK20" s="462" t="s">
        <v>521</v>
      </c>
      <c r="BL20" s="462">
        <v>1646.9585583274306</v>
      </c>
      <c r="BM20" s="462">
        <v>2732.7185734874533</v>
      </c>
      <c r="BN20" s="462">
        <v>3068.8441160952298</v>
      </c>
      <c r="BO20" s="462">
        <v>3399.1006602323869</v>
      </c>
      <c r="BP20" s="462">
        <v>3644.1718667287919</v>
      </c>
      <c r="BQ20" s="462">
        <v>3241.9422918321306</v>
      </c>
      <c r="BR20" s="462">
        <v>2411.6856133845986</v>
      </c>
      <c r="BS20" s="462">
        <v>1916.7666369866961</v>
      </c>
      <c r="BT20" s="462">
        <v>1636.6315206723273</v>
      </c>
      <c r="BU20" s="462">
        <v>1451.7127921035253</v>
      </c>
      <c r="BV20" s="462">
        <v>1105.4230032394248</v>
      </c>
      <c r="BW20" s="462">
        <v>528.45708434416804</v>
      </c>
      <c r="BX20" s="462">
        <v>375.94350546184688</v>
      </c>
      <c r="BY20" s="462">
        <v>260.27179289283532</v>
      </c>
      <c r="BZ20" s="462">
        <v>165.68615937184339</v>
      </c>
      <c r="CA20" s="462">
        <v>95.546391172976428</v>
      </c>
      <c r="CB20" s="462">
        <v>0</v>
      </c>
      <c r="CC20" s="462">
        <v>0</v>
      </c>
      <c r="CD20" s="462">
        <v>0</v>
      </c>
      <c r="CE20" s="462">
        <v>0</v>
      </c>
      <c r="CF20" s="430">
        <v>0</v>
      </c>
    </row>
    <row r="21" spans="1:84" s="43" customFormat="1">
      <c r="A21" s="612"/>
      <c r="B21" s="63" t="s">
        <v>697</v>
      </c>
      <c r="D21" s="462" t="s">
        <v>521</v>
      </c>
      <c r="E21" s="462" t="s">
        <v>521</v>
      </c>
      <c r="F21" s="462" t="s">
        <v>521</v>
      </c>
      <c r="G21" s="462" t="s">
        <v>521</v>
      </c>
      <c r="H21" s="462" t="s">
        <v>521</v>
      </c>
      <c r="I21" s="462" t="s">
        <v>521</v>
      </c>
      <c r="J21" s="462" t="s">
        <v>521</v>
      </c>
      <c r="K21" s="462" t="s">
        <v>521</v>
      </c>
      <c r="L21" s="462" t="s">
        <v>521</v>
      </c>
      <c r="M21" s="462" t="s">
        <v>521</v>
      </c>
      <c r="N21" s="462" t="s">
        <v>521</v>
      </c>
      <c r="O21" s="462" t="s">
        <v>521</v>
      </c>
      <c r="P21" s="462" t="s">
        <v>521</v>
      </c>
      <c r="Q21" s="462" t="s">
        <v>521</v>
      </c>
      <c r="R21" s="462" t="s">
        <v>521</v>
      </c>
      <c r="S21" s="462" t="s">
        <v>521</v>
      </c>
      <c r="T21" s="462" t="s">
        <v>521</v>
      </c>
      <c r="U21" s="462" t="s">
        <v>521</v>
      </c>
      <c r="V21" s="462" t="s">
        <v>521</v>
      </c>
      <c r="W21" s="462" t="s">
        <v>521</v>
      </c>
      <c r="X21" s="462" t="s">
        <v>521</v>
      </c>
      <c r="Y21" s="462" t="s">
        <v>521</v>
      </c>
      <c r="Z21" s="462" t="s">
        <v>521</v>
      </c>
      <c r="AA21" s="462" t="s">
        <v>521</v>
      </c>
      <c r="AB21" s="462" t="s">
        <v>521</v>
      </c>
      <c r="AC21" s="462" t="s">
        <v>521</v>
      </c>
      <c r="AD21" s="462" t="s">
        <v>521</v>
      </c>
      <c r="AE21" s="462" t="s">
        <v>521</v>
      </c>
      <c r="AF21" s="462" t="s">
        <v>521</v>
      </c>
      <c r="AG21" s="462" t="s">
        <v>521</v>
      </c>
      <c r="AH21" s="462" t="s">
        <v>521</v>
      </c>
      <c r="AI21" s="462" t="s">
        <v>521</v>
      </c>
      <c r="AJ21" s="462" t="s">
        <v>521</v>
      </c>
      <c r="AK21" s="462" t="s">
        <v>521</v>
      </c>
      <c r="AL21" s="462" t="s">
        <v>521</v>
      </c>
      <c r="AM21" s="462" t="s">
        <v>521</v>
      </c>
      <c r="AN21" s="462" t="s">
        <v>521</v>
      </c>
      <c r="AO21" s="462" t="s">
        <v>521</v>
      </c>
      <c r="AP21" s="462" t="s">
        <v>521</v>
      </c>
      <c r="AQ21" s="462" t="s">
        <v>521</v>
      </c>
      <c r="AR21" s="462" t="s">
        <v>521</v>
      </c>
      <c r="AS21" s="462" t="s">
        <v>521</v>
      </c>
      <c r="AT21" s="462" t="s">
        <v>521</v>
      </c>
      <c r="AU21" s="462" t="s">
        <v>521</v>
      </c>
      <c r="AV21" s="462" t="s">
        <v>521</v>
      </c>
      <c r="AW21" s="462" t="s">
        <v>521</v>
      </c>
      <c r="AX21" s="462" t="s">
        <v>521</v>
      </c>
      <c r="AY21" s="462" t="s">
        <v>521</v>
      </c>
      <c r="AZ21" s="462" t="s">
        <v>521</v>
      </c>
      <c r="BA21" s="462" t="s">
        <v>521</v>
      </c>
      <c r="BB21" s="462" t="s">
        <v>521</v>
      </c>
      <c r="BC21" s="462" t="s">
        <v>521</v>
      </c>
      <c r="BD21" s="462" t="s">
        <v>521</v>
      </c>
      <c r="BE21" s="462" t="s">
        <v>521</v>
      </c>
      <c r="BF21" s="462" t="s">
        <v>521</v>
      </c>
      <c r="BG21" s="462" t="s">
        <v>521</v>
      </c>
      <c r="BH21" s="462" t="s">
        <v>521</v>
      </c>
      <c r="BI21" s="462" t="s">
        <v>521</v>
      </c>
      <c r="BJ21" s="462" t="s">
        <v>521</v>
      </c>
      <c r="BK21" s="462" t="s">
        <v>521</v>
      </c>
      <c r="BL21" s="462">
        <v>4476.9210732179572</v>
      </c>
      <c r="BM21" s="462">
        <v>5069.1288261388017</v>
      </c>
      <c r="BN21" s="462">
        <v>5380.0316400709962</v>
      </c>
      <c r="BO21" s="462">
        <v>5751.430097558853</v>
      </c>
      <c r="BP21" s="462">
        <v>6054.4950272257229</v>
      </c>
      <c r="BQ21" s="462">
        <v>6194.2714010260988</v>
      </c>
      <c r="BR21" s="462">
        <v>6678.1472903271933</v>
      </c>
      <c r="BS21" s="462">
        <v>6946.5151764190032</v>
      </c>
      <c r="BT21" s="462">
        <v>6870.0617211736808</v>
      </c>
      <c r="BU21" s="462">
        <v>6679.3883075615377</v>
      </c>
      <c r="BV21" s="462">
        <v>6268.7171839573311</v>
      </c>
      <c r="BW21" s="462">
        <v>5669.1485899978188</v>
      </c>
      <c r="BX21" s="462">
        <v>5431.8340381891176</v>
      </c>
      <c r="BY21" s="462">
        <v>5035.5088229492994</v>
      </c>
      <c r="BZ21" s="462">
        <v>4750.5160676256646</v>
      </c>
      <c r="CA21" s="462">
        <v>4490.0922733149009</v>
      </c>
      <c r="CB21" s="462">
        <v>4485.7431263308017</v>
      </c>
      <c r="CC21" s="462">
        <v>3998.2854255397592</v>
      </c>
      <c r="CD21" s="462">
        <v>3838.4423947362616</v>
      </c>
      <c r="CE21" s="462">
        <v>3637.2948828612143</v>
      </c>
      <c r="CF21" s="430">
        <v>2814.2987770859258</v>
      </c>
    </row>
    <row r="22" spans="1:84" s="43" customFormat="1">
      <c r="A22" s="612"/>
      <c r="B22" s="63" t="s">
        <v>698</v>
      </c>
      <c r="D22" s="462" t="s">
        <v>521</v>
      </c>
      <c r="E22" s="462" t="s">
        <v>521</v>
      </c>
      <c r="F22" s="462" t="s">
        <v>521</v>
      </c>
      <c r="G22" s="462" t="s">
        <v>521</v>
      </c>
      <c r="H22" s="462" t="s">
        <v>521</v>
      </c>
      <c r="I22" s="462" t="s">
        <v>521</v>
      </c>
      <c r="J22" s="462" t="s">
        <v>521</v>
      </c>
      <c r="K22" s="462" t="s">
        <v>521</v>
      </c>
      <c r="L22" s="462" t="s">
        <v>521</v>
      </c>
      <c r="M22" s="462" t="s">
        <v>521</v>
      </c>
      <c r="N22" s="462" t="s">
        <v>521</v>
      </c>
      <c r="O22" s="462" t="s">
        <v>521</v>
      </c>
      <c r="P22" s="462" t="s">
        <v>521</v>
      </c>
      <c r="Q22" s="462" t="s">
        <v>521</v>
      </c>
      <c r="R22" s="462" t="s">
        <v>521</v>
      </c>
      <c r="S22" s="462" t="s">
        <v>521</v>
      </c>
      <c r="T22" s="462" t="s">
        <v>521</v>
      </c>
      <c r="U22" s="462" t="s">
        <v>521</v>
      </c>
      <c r="V22" s="462" t="s">
        <v>521</v>
      </c>
      <c r="W22" s="462" t="s">
        <v>521</v>
      </c>
      <c r="X22" s="462" t="s">
        <v>521</v>
      </c>
      <c r="Y22" s="462" t="s">
        <v>521</v>
      </c>
      <c r="Z22" s="462" t="s">
        <v>521</v>
      </c>
      <c r="AA22" s="462" t="s">
        <v>521</v>
      </c>
      <c r="AB22" s="462" t="s">
        <v>521</v>
      </c>
      <c r="AC22" s="462" t="s">
        <v>521</v>
      </c>
      <c r="AD22" s="462" t="s">
        <v>521</v>
      </c>
      <c r="AE22" s="462" t="s">
        <v>521</v>
      </c>
      <c r="AF22" s="462" t="s">
        <v>521</v>
      </c>
      <c r="AG22" s="462" t="s">
        <v>521</v>
      </c>
      <c r="AH22" s="462" t="s">
        <v>521</v>
      </c>
      <c r="AI22" s="462" t="s">
        <v>521</v>
      </c>
      <c r="AJ22" s="462" t="s">
        <v>521</v>
      </c>
      <c r="AK22" s="462" t="s">
        <v>521</v>
      </c>
      <c r="AL22" s="462" t="s">
        <v>521</v>
      </c>
      <c r="AM22" s="462" t="s">
        <v>521</v>
      </c>
      <c r="AN22" s="462" t="s">
        <v>521</v>
      </c>
      <c r="AO22" s="462" t="s">
        <v>521</v>
      </c>
      <c r="AP22" s="462" t="s">
        <v>521</v>
      </c>
      <c r="AQ22" s="462" t="s">
        <v>521</v>
      </c>
      <c r="AR22" s="462" t="s">
        <v>521</v>
      </c>
      <c r="AS22" s="462" t="s">
        <v>521</v>
      </c>
      <c r="AT22" s="462" t="s">
        <v>521</v>
      </c>
      <c r="AU22" s="462" t="s">
        <v>521</v>
      </c>
      <c r="AV22" s="462" t="s">
        <v>521</v>
      </c>
      <c r="AW22" s="462" t="s">
        <v>521</v>
      </c>
      <c r="AX22" s="462" t="s">
        <v>521</v>
      </c>
      <c r="AY22" s="462" t="s">
        <v>521</v>
      </c>
      <c r="AZ22" s="462" t="s">
        <v>521</v>
      </c>
      <c r="BA22" s="462" t="s">
        <v>521</v>
      </c>
      <c r="BB22" s="462" t="s">
        <v>521</v>
      </c>
      <c r="BC22" s="462" t="s">
        <v>521</v>
      </c>
      <c r="BD22" s="462" t="s">
        <v>521</v>
      </c>
      <c r="BE22" s="462" t="s">
        <v>521</v>
      </c>
      <c r="BF22" s="462" t="s">
        <v>521</v>
      </c>
      <c r="BG22" s="462" t="s">
        <v>521</v>
      </c>
      <c r="BH22" s="462" t="s">
        <v>521</v>
      </c>
      <c r="BI22" s="462" t="s">
        <v>521</v>
      </c>
      <c r="BJ22" s="462" t="s">
        <v>521</v>
      </c>
      <c r="BK22" s="462" t="s">
        <v>521</v>
      </c>
      <c r="BL22" s="462">
        <v>3278.6721206416673</v>
      </c>
      <c r="BM22" s="462">
        <v>3414.699558166159</v>
      </c>
      <c r="BN22" s="462">
        <v>3246.9003947534702</v>
      </c>
      <c r="BO22" s="462">
        <v>3003.0285087410157</v>
      </c>
      <c r="BP22" s="462">
        <v>2754.4785976389271</v>
      </c>
      <c r="BQ22" s="462">
        <v>2504.5623245995998</v>
      </c>
      <c r="BR22" s="462">
        <v>2378.8444446022886</v>
      </c>
      <c r="BS22" s="462">
        <v>2256.0112500659761</v>
      </c>
      <c r="BT22" s="462">
        <v>2088.7413831652643</v>
      </c>
      <c r="BU22" s="462">
        <v>1868.0857479177519</v>
      </c>
      <c r="BV22" s="462">
        <v>1624.7547253145538</v>
      </c>
      <c r="BW22" s="462">
        <v>1152.5859545698952</v>
      </c>
      <c r="BX22" s="462">
        <v>841.90021053132944</v>
      </c>
      <c r="BY22" s="462">
        <v>614.08719892553017</v>
      </c>
      <c r="BZ22" s="462">
        <v>456.3633813403161</v>
      </c>
      <c r="CA22" s="462">
        <v>365.1939348840117</v>
      </c>
      <c r="CB22" s="462">
        <v>293.43085193196396</v>
      </c>
      <c r="CC22" s="462">
        <v>46.908993051591089</v>
      </c>
      <c r="CD22" s="462">
        <v>0.19509637057454751</v>
      </c>
      <c r="CE22" s="462">
        <v>0</v>
      </c>
      <c r="CF22" s="430">
        <v>0</v>
      </c>
    </row>
    <row r="23" spans="1:84" s="43" customFormat="1">
      <c r="A23" s="612"/>
      <c r="B23" s="63" t="s">
        <v>492</v>
      </c>
      <c r="D23" s="462" t="s">
        <v>521</v>
      </c>
      <c r="E23" s="462" t="s">
        <v>521</v>
      </c>
      <c r="F23" s="462" t="s">
        <v>521</v>
      </c>
      <c r="G23" s="462" t="s">
        <v>521</v>
      </c>
      <c r="H23" s="462" t="s">
        <v>521</v>
      </c>
      <c r="I23" s="462" t="s">
        <v>521</v>
      </c>
      <c r="J23" s="462" t="s">
        <v>521</v>
      </c>
      <c r="K23" s="462" t="s">
        <v>521</v>
      </c>
      <c r="L23" s="462" t="s">
        <v>521</v>
      </c>
      <c r="M23" s="462" t="s">
        <v>521</v>
      </c>
      <c r="N23" s="462" t="s">
        <v>521</v>
      </c>
      <c r="O23" s="462" t="s">
        <v>521</v>
      </c>
      <c r="P23" s="462" t="s">
        <v>521</v>
      </c>
      <c r="Q23" s="462" t="s">
        <v>521</v>
      </c>
      <c r="R23" s="462" t="s">
        <v>521</v>
      </c>
      <c r="S23" s="462" t="s">
        <v>521</v>
      </c>
      <c r="T23" s="462" t="s">
        <v>521</v>
      </c>
      <c r="U23" s="462" t="s">
        <v>521</v>
      </c>
      <c r="V23" s="462" t="s">
        <v>521</v>
      </c>
      <c r="W23" s="462" t="s">
        <v>521</v>
      </c>
      <c r="X23" s="462" t="s">
        <v>521</v>
      </c>
      <c r="Y23" s="462" t="s">
        <v>521</v>
      </c>
      <c r="Z23" s="462" t="s">
        <v>521</v>
      </c>
      <c r="AA23" s="462" t="s">
        <v>521</v>
      </c>
      <c r="AB23" s="462" t="s">
        <v>521</v>
      </c>
      <c r="AC23" s="462" t="s">
        <v>521</v>
      </c>
      <c r="AD23" s="462" t="s">
        <v>521</v>
      </c>
      <c r="AE23" s="462" t="s">
        <v>521</v>
      </c>
      <c r="AF23" s="462" t="s">
        <v>521</v>
      </c>
      <c r="AG23" s="462" t="s">
        <v>521</v>
      </c>
      <c r="AH23" s="462" t="s">
        <v>521</v>
      </c>
      <c r="AI23" s="462" t="s">
        <v>521</v>
      </c>
      <c r="AJ23" s="462" t="s">
        <v>521</v>
      </c>
      <c r="AK23" s="462" t="s">
        <v>521</v>
      </c>
      <c r="AL23" s="462" t="s">
        <v>521</v>
      </c>
      <c r="AM23" s="462" t="s">
        <v>521</v>
      </c>
      <c r="AN23" s="462" t="s">
        <v>521</v>
      </c>
      <c r="AO23" s="462" t="s">
        <v>521</v>
      </c>
      <c r="AP23" s="462" t="s">
        <v>521</v>
      </c>
      <c r="AQ23" s="462" t="s">
        <v>521</v>
      </c>
      <c r="AR23" s="462" t="s">
        <v>521</v>
      </c>
      <c r="AS23" s="462" t="s">
        <v>521</v>
      </c>
      <c r="AT23" s="462" t="s">
        <v>521</v>
      </c>
      <c r="AU23" s="462" t="s">
        <v>521</v>
      </c>
      <c r="AV23" s="462" t="s">
        <v>521</v>
      </c>
      <c r="AW23" s="462" t="s">
        <v>521</v>
      </c>
      <c r="AX23" s="462" t="s">
        <v>521</v>
      </c>
      <c r="AY23" s="462" t="s">
        <v>521</v>
      </c>
      <c r="AZ23" s="462" t="s">
        <v>521</v>
      </c>
      <c r="BA23" s="462" t="s">
        <v>521</v>
      </c>
      <c r="BB23" s="462" t="s">
        <v>521</v>
      </c>
      <c r="BC23" s="462" t="s">
        <v>521</v>
      </c>
      <c r="BD23" s="462" t="s">
        <v>521</v>
      </c>
      <c r="BE23" s="462" t="s">
        <v>521</v>
      </c>
      <c r="BF23" s="462" t="s">
        <v>521</v>
      </c>
      <c r="BG23" s="462" t="s">
        <v>521</v>
      </c>
      <c r="BH23" s="462" t="s">
        <v>521</v>
      </c>
      <c r="BI23" s="462" t="s">
        <v>521</v>
      </c>
      <c r="BJ23" s="462" t="s">
        <v>521</v>
      </c>
      <c r="BK23" s="462" t="s">
        <v>521</v>
      </c>
      <c r="BL23" s="462">
        <v>315.32689004851829</v>
      </c>
      <c r="BM23" s="462">
        <v>391.93425198433891</v>
      </c>
      <c r="BN23" s="462">
        <v>465.09166515156534</v>
      </c>
      <c r="BO23" s="462">
        <v>540.50149467791391</v>
      </c>
      <c r="BP23" s="462">
        <v>626.09691811330299</v>
      </c>
      <c r="BQ23" s="462">
        <v>695.36424794605682</v>
      </c>
      <c r="BR23" s="462">
        <v>781.28564014637732</v>
      </c>
      <c r="BS23" s="462">
        <v>885.7633665276046</v>
      </c>
      <c r="BT23" s="462">
        <v>935.86524437191224</v>
      </c>
      <c r="BU23" s="462">
        <v>953.07062235629201</v>
      </c>
      <c r="BV23" s="462">
        <v>940.40185978316003</v>
      </c>
      <c r="BW23" s="462">
        <v>846.18591161976656</v>
      </c>
      <c r="BX23" s="462">
        <v>779.67067405148509</v>
      </c>
      <c r="BY23" s="462">
        <v>710.79495320214107</v>
      </c>
      <c r="BZ23" s="462">
        <v>683.30971387269585</v>
      </c>
      <c r="CA23" s="462">
        <v>601.26058710152142</v>
      </c>
      <c r="CB23" s="462">
        <v>510.12771683076426</v>
      </c>
      <c r="CC23" s="462">
        <v>86.446861738179294</v>
      </c>
      <c r="CD23" s="462">
        <v>0.80557035813427424</v>
      </c>
      <c r="CE23" s="462">
        <v>0</v>
      </c>
      <c r="CF23" s="430">
        <v>0</v>
      </c>
    </row>
    <row r="24" spans="1:84" s="43" customFormat="1">
      <c r="A24" s="612"/>
      <c r="B24" s="63" t="s">
        <v>743</v>
      </c>
      <c r="D24" s="462" t="s">
        <v>521</v>
      </c>
      <c r="E24" s="462" t="s">
        <v>521</v>
      </c>
      <c r="F24" s="462" t="s">
        <v>521</v>
      </c>
      <c r="G24" s="462" t="s">
        <v>521</v>
      </c>
      <c r="H24" s="462" t="s">
        <v>521</v>
      </c>
      <c r="I24" s="462" t="s">
        <v>521</v>
      </c>
      <c r="J24" s="462" t="s">
        <v>521</v>
      </c>
      <c r="K24" s="462" t="s">
        <v>521</v>
      </c>
      <c r="L24" s="462" t="s">
        <v>521</v>
      </c>
      <c r="M24" s="462" t="s">
        <v>521</v>
      </c>
      <c r="N24" s="462" t="s">
        <v>521</v>
      </c>
      <c r="O24" s="462" t="s">
        <v>521</v>
      </c>
      <c r="P24" s="462" t="s">
        <v>521</v>
      </c>
      <c r="Q24" s="462" t="s">
        <v>521</v>
      </c>
      <c r="R24" s="462" t="s">
        <v>521</v>
      </c>
      <c r="S24" s="462" t="s">
        <v>521</v>
      </c>
      <c r="T24" s="462" t="s">
        <v>521</v>
      </c>
      <c r="U24" s="462" t="s">
        <v>521</v>
      </c>
      <c r="V24" s="462" t="s">
        <v>521</v>
      </c>
      <c r="W24" s="462" t="s">
        <v>521</v>
      </c>
      <c r="X24" s="462" t="s">
        <v>521</v>
      </c>
      <c r="Y24" s="462" t="s">
        <v>521</v>
      </c>
      <c r="Z24" s="462" t="s">
        <v>521</v>
      </c>
      <c r="AA24" s="462" t="s">
        <v>521</v>
      </c>
      <c r="AB24" s="462" t="s">
        <v>521</v>
      </c>
      <c r="AC24" s="462" t="s">
        <v>521</v>
      </c>
      <c r="AD24" s="462" t="s">
        <v>521</v>
      </c>
      <c r="AE24" s="462" t="s">
        <v>521</v>
      </c>
      <c r="AF24" s="462" t="s">
        <v>521</v>
      </c>
      <c r="AG24" s="462" t="s">
        <v>521</v>
      </c>
      <c r="AH24" s="462" t="s">
        <v>521</v>
      </c>
      <c r="AI24" s="462" t="s">
        <v>521</v>
      </c>
      <c r="AJ24" s="462" t="s">
        <v>521</v>
      </c>
      <c r="AK24" s="462" t="s">
        <v>521</v>
      </c>
      <c r="AL24" s="462" t="s">
        <v>521</v>
      </c>
      <c r="AM24" s="462" t="s">
        <v>521</v>
      </c>
      <c r="AN24" s="462" t="s">
        <v>521</v>
      </c>
      <c r="AO24" s="462" t="s">
        <v>521</v>
      </c>
      <c r="AP24" s="462" t="s">
        <v>521</v>
      </c>
      <c r="AQ24" s="462" t="s">
        <v>521</v>
      </c>
      <c r="AR24" s="462" t="s">
        <v>521</v>
      </c>
      <c r="AS24" s="462" t="s">
        <v>521</v>
      </c>
      <c r="AT24" s="462" t="s">
        <v>521</v>
      </c>
      <c r="AU24" s="462" t="s">
        <v>521</v>
      </c>
      <c r="AV24" s="462" t="s">
        <v>521</v>
      </c>
      <c r="AW24" s="462" t="s">
        <v>521</v>
      </c>
      <c r="AX24" s="462" t="s">
        <v>521</v>
      </c>
      <c r="AY24" s="462" t="s">
        <v>521</v>
      </c>
      <c r="AZ24" s="462" t="s">
        <v>521</v>
      </c>
      <c r="BA24" s="462" t="s">
        <v>521</v>
      </c>
      <c r="BB24" s="462" t="s">
        <v>521</v>
      </c>
      <c r="BC24" s="462" t="s">
        <v>521</v>
      </c>
      <c r="BD24" s="462" t="s">
        <v>521</v>
      </c>
      <c r="BE24" s="462" t="s">
        <v>521</v>
      </c>
      <c r="BF24" s="462" t="s">
        <v>521</v>
      </c>
      <c r="BG24" s="462" t="s">
        <v>521</v>
      </c>
      <c r="BH24" s="462" t="s">
        <v>521</v>
      </c>
      <c r="BI24" s="462" t="s">
        <v>521</v>
      </c>
      <c r="BJ24" s="462" t="s">
        <v>521</v>
      </c>
      <c r="BK24" s="462" t="s">
        <v>521</v>
      </c>
      <c r="BL24" s="462">
        <v>648.39868019601681</v>
      </c>
      <c r="BM24" s="462">
        <v>677.56700463404729</v>
      </c>
      <c r="BN24" s="462">
        <v>663.08095054898035</v>
      </c>
      <c r="BO24" s="462">
        <v>626.78101775676737</v>
      </c>
      <c r="BP24" s="462">
        <v>550.93048016298599</v>
      </c>
      <c r="BQ24" s="462">
        <v>491.29283105119077</v>
      </c>
      <c r="BR24" s="462">
        <v>443.77461406450112</v>
      </c>
      <c r="BS24" s="462">
        <v>381.44098743695912</v>
      </c>
      <c r="BT24" s="462">
        <v>309.89289354464535</v>
      </c>
      <c r="BU24" s="462">
        <v>223.58938666833674</v>
      </c>
      <c r="BV24" s="462">
        <v>129.18126513060972</v>
      </c>
      <c r="BW24" s="462">
        <v>72.70363447009683</v>
      </c>
      <c r="BX24" s="462">
        <v>50.805339842238681</v>
      </c>
      <c r="BY24" s="462">
        <v>41.016415656275093</v>
      </c>
      <c r="BZ24" s="462">
        <v>34.495313757704018</v>
      </c>
      <c r="CA24" s="462">
        <v>29.226843043423308</v>
      </c>
      <c r="CB24" s="462">
        <v>22.069379277303906</v>
      </c>
      <c r="CC24" s="462" t="s">
        <v>521</v>
      </c>
      <c r="CD24" s="462">
        <v>1.1581966310606098E-3</v>
      </c>
      <c r="CE24" s="613">
        <v>0</v>
      </c>
      <c r="CF24" s="430">
        <v>0</v>
      </c>
    </row>
    <row r="25" spans="1:84" s="43" customFormat="1" ht="26.25" customHeight="1">
      <c r="A25" s="612"/>
      <c r="B25" s="63" t="s">
        <v>700</v>
      </c>
      <c r="D25" s="462" t="s">
        <v>521</v>
      </c>
      <c r="E25" s="462" t="s">
        <v>521</v>
      </c>
      <c r="F25" s="462" t="s">
        <v>521</v>
      </c>
      <c r="G25" s="462" t="s">
        <v>521</v>
      </c>
      <c r="H25" s="462" t="s">
        <v>521</v>
      </c>
      <c r="I25" s="462" t="s">
        <v>521</v>
      </c>
      <c r="J25" s="462" t="s">
        <v>521</v>
      </c>
      <c r="K25" s="462" t="s">
        <v>521</v>
      </c>
      <c r="L25" s="462" t="s">
        <v>521</v>
      </c>
      <c r="M25" s="462" t="s">
        <v>521</v>
      </c>
      <c r="N25" s="462" t="s">
        <v>521</v>
      </c>
      <c r="O25" s="462" t="s">
        <v>521</v>
      </c>
      <c r="P25" s="462" t="s">
        <v>521</v>
      </c>
      <c r="Q25" s="462" t="s">
        <v>521</v>
      </c>
      <c r="R25" s="462" t="s">
        <v>521</v>
      </c>
      <c r="S25" s="462" t="s">
        <v>521</v>
      </c>
      <c r="T25" s="462" t="s">
        <v>521</v>
      </c>
      <c r="U25" s="462" t="s">
        <v>521</v>
      </c>
      <c r="V25" s="462" t="s">
        <v>521</v>
      </c>
      <c r="W25" s="462" t="s">
        <v>521</v>
      </c>
      <c r="X25" s="462" t="s">
        <v>521</v>
      </c>
      <c r="Y25" s="462" t="s">
        <v>521</v>
      </c>
      <c r="Z25" s="462" t="s">
        <v>521</v>
      </c>
      <c r="AA25" s="462" t="s">
        <v>521</v>
      </c>
      <c r="AB25" s="462" t="s">
        <v>521</v>
      </c>
      <c r="AC25" s="462" t="s">
        <v>521</v>
      </c>
      <c r="AD25" s="462" t="s">
        <v>521</v>
      </c>
      <c r="AE25" s="462" t="s">
        <v>521</v>
      </c>
      <c r="AF25" s="462" t="s">
        <v>521</v>
      </c>
      <c r="AG25" s="462" t="s">
        <v>521</v>
      </c>
      <c r="AH25" s="462" t="s">
        <v>521</v>
      </c>
      <c r="AI25" s="462" t="s">
        <v>521</v>
      </c>
      <c r="AJ25" s="462" t="s">
        <v>521</v>
      </c>
      <c r="AK25" s="462" t="s">
        <v>521</v>
      </c>
      <c r="AL25" s="462" t="s">
        <v>521</v>
      </c>
      <c r="AM25" s="462" t="s">
        <v>521</v>
      </c>
      <c r="AN25" s="462" t="s">
        <v>521</v>
      </c>
      <c r="AO25" s="462" t="s">
        <v>521</v>
      </c>
      <c r="AP25" s="462" t="s">
        <v>521</v>
      </c>
      <c r="AQ25" s="462" t="s">
        <v>521</v>
      </c>
      <c r="AR25" s="462" t="s">
        <v>521</v>
      </c>
      <c r="AS25" s="462" t="s">
        <v>521</v>
      </c>
      <c r="AT25" s="462" t="s">
        <v>521</v>
      </c>
      <c r="AU25" s="462" t="s">
        <v>521</v>
      </c>
      <c r="AV25" s="462" t="s">
        <v>521</v>
      </c>
      <c r="AW25" s="462" t="s">
        <v>521</v>
      </c>
      <c r="AX25" s="462" t="s">
        <v>521</v>
      </c>
      <c r="AY25" s="462" t="s">
        <v>521</v>
      </c>
      <c r="AZ25" s="462" t="s">
        <v>521</v>
      </c>
      <c r="BA25" s="462" t="s">
        <v>521</v>
      </c>
      <c r="BB25" s="462" t="s">
        <v>521</v>
      </c>
      <c r="BC25" s="462" t="s">
        <v>521</v>
      </c>
      <c r="BD25" s="462" t="s">
        <v>521</v>
      </c>
      <c r="BE25" s="462" t="s">
        <v>521</v>
      </c>
      <c r="BF25" s="462" t="s">
        <v>521</v>
      </c>
      <c r="BG25" s="462" t="s">
        <v>521</v>
      </c>
      <c r="BH25" s="462" t="s">
        <v>521</v>
      </c>
      <c r="BI25" s="462" t="s">
        <v>521</v>
      </c>
      <c r="BJ25" s="462" t="s">
        <v>521</v>
      </c>
      <c r="BK25" s="462" t="s">
        <v>521</v>
      </c>
      <c r="BL25" s="462">
        <v>4152.579372791467</v>
      </c>
      <c r="BM25" s="462">
        <v>4313.2385099654957</v>
      </c>
      <c r="BN25" s="462">
        <v>4443.152787180662</v>
      </c>
      <c r="BO25" s="462">
        <v>4622.5520183609024</v>
      </c>
      <c r="BP25" s="462">
        <v>4745.7790610750062</v>
      </c>
      <c r="BQ25" s="462">
        <v>4846.240294482328</v>
      </c>
      <c r="BR25" s="462">
        <v>4852.202471269452</v>
      </c>
      <c r="BS25" s="462">
        <v>4802.0500860739676</v>
      </c>
      <c r="BT25" s="462">
        <v>4647.386078796203</v>
      </c>
      <c r="BU25" s="462">
        <v>4480.8573206008805</v>
      </c>
      <c r="BV25" s="462">
        <v>4304.6380938767288</v>
      </c>
      <c r="BW25" s="462">
        <v>4197.4133171045278</v>
      </c>
      <c r="BX25" s="462">
        <v>4138.8330686008376</v>
      </c>
      <c r="BY25" s="462">
        <v>4021.5597614583803</v>
      </c>
      <c r="BZ25" s="462">
        <v>4093.2206777674546</v>
      </c>
      <c r="CA25" s="462">
        <v>4217.6972344313544</v>
      </c>
      <c r="CB25" s="462">
        <v>4362.0254961466371</v>
      </c>
      <c r="CC25" s="462">
        <v>4274.5511858026966</v>
      </c>
      <c r="CD25" s="462">
        <v>4219.3590621656294</v>
      </c>
      <c r="CE25" s="462">
        <v>4385.0911611765659</v>
      </c>
      <c r="CF25" s="430">
        <v>4560.7890384905431</v>
      </c>
    </row>
    <row r="26" spans="1:84" s="43" customFormat="1">
      <c r="A26" s="612"/>
      <c r="B26" s="63" t="s">
        <v>493</v>
      </c>
      <c r="D26" s="462" t="s">
        <v>521</v>
      </c>
      <c r="E26" s="462" t="s">
        <v>521</v>
      </c>
      <c r="F26" s="462" t="s">
        <v>521</v>
      </c>
      <c r="G26" s="462" t="s">
        <v>521</v>
      </c>
      <c r="H26" s="462" t="s">
        <v>521</v>
      </c>
      <c r="I26" s="462" t="s">
        <v>521</v>
      </c>
      <c r="J26" s="462" t="s">
        <v>521</v>
      </c>
      <c r="K26" s="462" t="s">
        <v>521</v>
      </c>
      <c r="L26" s="462" t="s">
        <v>521</v>
      </c>
      <c r="M26" s="462" t="s">
        <v>521</v>
      </c>
      <c r="N26" s="462" t="s">
        <v>521</v>
      </c>
      <c r="O26" s="462" t="s">
        <v>521</v>
      </c>
      <c r="P26" s="462" t="s">
        <v>521</v>
      </c>
      <c r="Q26" s="462" t="s">
        <v>521</v>
      </c>
      <c r="R26" s="462" t="s">
        <v>521</v>
      </c>
      <c r="S26" s="462" t="s">
        <v>521</v>
      </c>
      <c r="T26" s="462" t="s">
        <v>521</v>
      </c>
      <c r="U26" s="462" t="s">
        <v>521</v>
      </c>
      <c r="V26" s="462" t="s">
        <v>521</v>
      </c>
      <c r="W26" s="462" t="s">
        <v>521</v>
      </c>
      <c r="X26" s="462" t="s">
        <v>521</v>
      </c>
      <c r="Y26" s="462" t="s">
        <v>521</v>
      </c>
      <c r="Z26" s="462" t="s">
        <v>521</v>
      </c>
      <c r="AA26" s="462" t="s">
        <v>521</v>
      </c>
      <c r="AB26" s="462" t="s">
        <v>521</v>
      </c>
      <c r="AC26" s="462" t="s">
        <v>521</v>
      </c>
      <c r="AD26" s="462" t="s">
        <v>521</v>
      </c>
      <c r="AE26" s="462" t="s">
        <v>521</v>
      </c>
      <c r="AF26" s="462" t="s">
        <v>521</v>
      </c>
      <c r="AG26" s="462" t="s">
        <v>521</v>
      </c>
      <c r="AH26" s="462" t="s">
        <v>521</v>
      </c>
      <c r="AI26" s="462" t="s">
        <v>521</v>
      </c>
      <c r="AJ26" s="462" t="s">
        <v>521</v>
      </c>
      <c r="AK26" s="462" t="s">
        <v>521</v>
      </c>
      <c r="AL26" s="462" t="s">
        <v>521</v>
      </c>
      <c r="AM26" s="462" t="s">
        <v>521</v>
      </c>
      <c r="AN26" s="462" t="s">
        <v>521</v>
      </c>
      <c r="AO26" s="462" t="s">
        <v>521</v>
      </c>
      <c r="AP26" s="462" t="s">
        <v>521</v>
      </c>
      <c r="AQ26" s="462" t="s">
        <v>521</v>
      </c>
      <c r="AR26" s="462" t="s">
        <v>521</v>
      </c>
      <c r="AS26" s="462" t="s">
        <v>521</v>
      </c>
      <c r="AT26" s="462" t="s">
        <v>521</v>
      </c>
      <c r="AU26" s="462" t="s">
        <v>521</v>
      </c>
      <c r="AV26" s="462" t="s">
        <v>521</v>
      </c>
      <c r="AW26" s="462" t="s">
        <v>521</v>
      </c>
      <c r="AX26" s="462" t="s">
        <v>521</v>
      </c>
      <c r="AY26" s="462" t="s">
        <v>521</v>
      </c>
      <c r="AZ26" s="462" t="s">
        <v>521</v>
      </c>
      <c r="BA26" s="462" t="s">
        <v>521</v>
      </c>
      <c r="BB26" s="462" t="s">
        <v>521</v>
      </c>
      <c r="BC26" s="462" t="s">
        <v>521</v>
      </c>
      <c r="BD26" s="462" t="s">
        <v>521</v>
      </c>
      <c r="BE26" s="462" t="s">
        <v>521</v>
      </c>
      <c r="BF26" s="462" t="s">
        <v>521</v>
      </c>
      <c r="BG26" s="462" t="s">
        <v>521</v>
      </c>
      <c r="BH26" s="462" t="s">
        <v>521</v>
      </c>
      <c r="BI26" s="462" t="s">
        <v>521</v>
      </c>
      <c r="BJ26" s="462" t="s">
        <v>521</v>
      </c>
      <c r="BK26" s="462" t="s">
        <v>521</v>
      </c>
      <c r="BL26" s="462">
        <v>99.45993897531325</v>
      </c>
      <c r="BM26" s="462">
        <v>126.1038655767793</v>
      </c>
      <c r="BN26" s="462">
        <v>152.98604032937789</v>
      </c>
      <c r="BO26" s="462">
        <v>179.42766398503792</v>
      </c>
      <c r="BP26" s="462">
        <v>220.87045793975454</v>
      </c>
      <c r="BQ26" s="462">
        <v>252.27197576665208</v>
      </c>
      <c r="BR26" s="462">
        <v>274.23709589580255</v>
      </c>
      <c r="BS26" s="462">
        <v>300.25519274908095</v>
      </c>
      <c r="BT26" s="462">
        <v>302.12204374352308</v>
      </c>
      <c r="BU26" s="462">
        <v>285.93220021424474</v>
      </c>
      <c r="BV26" s="462">
        <v>307.00938115698864</v>
      </c>
      <c r="BW26" s="462">
        <v>345.25748577713114</v>
      </c>
      <c r="BX26" s="462">
        <v>420.80895447009993</v>
      </c>
      <c r="BY26" s="462">
        <v>500.69367743036167</v>
      </c>
      <c r="BZ26" s="462">
        <v>662.28603794986986</v>
      </c>
      <c r="CA26" s="462">
        <v>717.35574212154904</v>
      </c>
      <c r="CB26" s="462">
        <v>739.65849521805478</v>
      </c>
      <c r="CC26" s="462">
        <v>439.11588047157119</v>
      </c>
      <c r="CD26" s="462">
        <v>416.50829221649246</v>
      </c>
      <c r="CE26" s="462">
        <v>427.59293875568648</v>
      </c>
      <c r="CF26" s="430">
        <v>435.35446548898466</v>
      </c>
    </row>
    <row r="27" spans="1:84" s="43" customFormat="1">
      <c r="A27" s="612"/>
      <c r="B27" s="63" t="s">
        <v>701</v>
      </c>
      <c r="D27" s="462" t="s">
        <v>521</v>
      </c>
      <c r="E27" s="462" t="s">
        <v>521</v>
      </c>
      <c r="F27" s="462" t="s">
        <v>521</v>
      </c>
      <c r="G27" s="462" t="s">
        <v>521</v>
      </c>
      <c r="H27" s="462" t="s">
        <v>521</v>
      </c>
      <c r="I27" s="462" t="s">
        <v>521</v>
      </c>
      <c r="J27" s="462" t="s">
        <v>521</v>
      </c>
      <c r="K27" s="462" t="s">
        <v>521</v>
      </c>
      <c r="L27" s="462" t="s">
        <v>521</v>
      </c>
      <c r="M27" s="462" t="s">
        <v>521</v>
      </c>
      <c r="N27" s="462" t="s">
        <v>521</v>
      </c>
      <c r="O27" s="462" t="s">
        <v>521</v>
      </c>
      <c r="P27" s="462" t="s">
        <v>521</v>
      </c>
      <c r="Q27" s="462" t="s">
        <v>521</v>
      </c>
      <c r="R27" s="462" t="s">
        <v>521</v>
      </c>
      <c r="S27" s="462" t="s">
        <v>521</v>
      </c>
      <c r="T27" s="462" t="s">
        <v>521</v>
      </c>
      <c r="U27" s="462" t="s">
        <v>521</v>
      </c>
      <c r="V27" s="462" t="s">
        <v>521</v>
      </c>
      <c r="W27" s="462" t="s">
        <v>521</v>
      </c>
      <c r="X27" s="462" t="s">
        <v>521</v>
      </c>
      <c r="Y27" s="462" t="s">
        <v>521</v>
      </c>
      <c r="Z27" s="462" t="s">
        <v>521</v>
      </c>
      <c r="AA27" s="462" t="s">
        <v>521</v>
      </c>
      <c r="AB27" s="462" t="s">
        <v>521</v>
      </c>
      <c r="AC27" s="462" t="s">
        <v>521</v>
      </c>
      <c r="AD27" s="462" t="s">
        <v>521</v>
      </c>
      <c r="AE27" s="462" t="s">
        <v>521</v>
      </c>
      <c r="AF27" s="462" t="s">
        <v>521</v>
      </c>
      <c r="AG27" s="462" t="s">
        <v>521</v>
      </c>
      <c r="AH27" s="462" t="s">
        <v>521</v>
      </c>
      <c r="AI27" s="462" t="s">
        <v>521</v>
      </c>
      <c r="AJ27" s="462" t="s">
        <v>521</v>
      </c>
      <c r="AK27" s="462" t="s">
        <v>521</v>
      </c>
      <c r="AL27" s="462" t="s">
        <v>521</v>
      </c>
      <c r="AM27" s="462" t="s">
        <v>521</v>
      </c>
      <c r="AN27" s="462" t="s">
        <v>521</v>
      </c>
      <c r="AO27" s="462" t="s">
        <v>521</v>
      </c>
      <c r="AP27" s="462" t="s">
        <v>521</v>
      </c>
      <c r="AQ27" s="462" t="s">
        <v>521</v>
      </c>
      <c r="AR27" s="462" t="s">
        <v>521</v>
      </c>
      <c r="AS27" s="462" t="s">
        <v>521</v>
      </c>
      <c r="AT27" s="462" t="s">
        <v>521</v>
      </c>
      <c r="AU27" s="462" t="s">
        <v>521</v>
      </c>
      <c r="AV27" s="462" t="s">
        <v>521</v>
      </c>
      <c r="AW27" s="462" t="s">
        <v>521</v>
      </c>
      <c r="AX27" s="462" t="s">
        <v>521</v>
      </c>
      <c r="AY27" s="462" t="s">
        <v>521</v>
      </c>
      <c r="AZ27" s="462" t="s">
        <v>521</v>
      </c>
      <c r="BA27" s="462" t="s">
        <v>521</v>
      </c>
      <c r="BB27" s="462" t="s">
        <v>521</v>
      </c>
      <c r="BC27" s="462" t="s">
        <v>521</v>
      </c>
      <c r="BD27" s="462" t="s">
        <v>521</v>
      </c>
      <c r="BE27" s="462" t="s">
        <v>521</v>
      </c>
      <c r="BF27" s="462" t="s">
        <v>521</v>
      </c>
      <c r="BG27" s="462" t="s">
        <v>521</v>
      </c>
      <c r="BH27" s="462" t="s">
        <v>521</v>
      </c>
      <c r="BI27" s="462" t="s">
        <v>521</v>
      </c>
      <c r="BJ27" s="462" t="s">
        <v>521</v>
      </c>
      <c r="BK27" s="462" t="s">
        <v>521</v>
      </c>
      <c r="BL27" s="462">
        <v>22.911098280285508</v>
      </c>
      <c r="BM27" s="462">
        <v>26.48139283378131</v>
      </c>
      <c r="BN27" s="462">
        <v>29.383466506712136</v>
      </c>
      <c r="BO27" s="462">
        <v>31.163302722754715</v>
      </c>
      <c r="BP27" s="462">
        <v>32.761190341591991</v>
      </c>
      <c r="BQ27" s="462">
        <v>32.515440545309076</v>
      </c>
      <c r="BR27" s="462">
        <v>32.218041485030888</v>
      </c>
      <c r="BS27" s="462">
        <v>32.620100909511436</v>
      </c>
      <c r="BT27" s="462">
        <v>31.906919767503069</v>
      </c>
      <c r="BU27" s="462">
        <v>26.665432947447133</v>
      </c>
      <c r="BV27" s="462">
        <v>24.959949829831139</v>
      </c>
      <c r="BW27" s="462">
        <v>18.638667864965907</v>
      </c>
      <c r="BX27" s="462">
        <v>14.247975373449069</v>
      </c>
      <c r="BY27" s="462">
        <v>11.381068063983371</v>
      </c>
      <c r="BZ27" s="462">
        <v>8.4095643646398024</v>
      </c>
      <c r="CA27" s="462">
        <v>6.9677425719802262</v>
      </c>
      <c r="CB27" s="462">
        <v>6.013988340791113</v>
      </c>
      <c r="CC27" s="462">
        <v>0.12786893153656956</v>
      </c>
      <c r="CD27" s="462" t="s">
        <v>521</v>
      </c>
      <c r="CE27" s="462" t="s">
        <v>521</v>
      </c>
      <c r="CF27" s="430" t="s">
        <v>521</v>
      </c>
    </row>
    <row r="28" spans="1:84" s="43" customFormat="1">
      <c r="A28" s="612"/>
      <c r="B28" s="63" t="s">
        <v>36</v>
      </c>
      <c r="D28" s="462" t="s">
        <v>521</v>
      </c>
      <c r="E28" s="462" t="s">
        <v>521</v>
      </c>
      <c r="F28" s="462" t="s">
        <v>521</v>
      </c>
      <c r="G28" s="462" t="s">
        <v>521</v>
      </c>
      <c r="H28" s="462" t="s">
        <v>521</v>
      </c>
      <c r="I28" s="462" t="s">
        <v>521</v>
      </c>
      <c r="J28" s="462" t="s">
        <v>521</v>
      </c>
      <c r="K28" s="462" t="s">
        <v>521</v>
      </c>
      <c r="L28" s="462" t="s">
        <v>521</v>
      </c>
      <c r="M28" s="462" t="s">
        <v>521</v>
      </c>
      <c r="N28" s="462" t="s">
        <v>521</v>
      </c>
      <c r="O28" s="462" t="s">
        <v>521</v>
      </c>
      <c r="P28" s="462" t="s">
        <v>521</v>
      </c>
      <c r="Q28" s="462" t="s">
        <v>521</v>
      </c>
      <c r="R28" s="462" t="s">
        <v>521</v>
      </c>
      <c r="S28" s="462" t="s">
        <v>521</v>
      </c>
      <c r="T28" s="462" t="s">
        <v>521</v>
      </c>
      <c r="U28" s="462" t="s">
        <v>521</v>
      </c>
      <c r="V28" s="462" t="s">
        <v>521</v>
      </c>
      <c r="W28" s="462" t="s">
        <v>521</v>
      </c>
      <c r="X28" s="462" t="s">
        <v>521</v>
      </c>
      <c r="Y28" s="462" t="s">
        <v>521</v>
      </c>
      <c r="Z28" s="462" t="s">
        <v>521</v>
      </c>
      <c r="AA28" s="462" t="s">
        <v>521</v>
      </c>
      <c r="AB28" s="462" t="s">
        <v>521</v>
      </c>
      <c r="AC28" s="462" t="s">
        <v>521</v>
      </c>
      <c r="AD28" s="462" t="s">
        <v>521</v>
      </c>
      <c r="AE28" s="462" t="s">
        <v>521</v>
      </c>
      <c r="AF28" s="462" t="s">
        <v>521</v>
      </c>
      <c r="AG28" s="462" t="s">
        <v>521</v>
      </c>
      <c r="AH28" s="462" t="s">
        <v>521</v>
      </c>
      <c r="AI28" s="462" t="s">
        <v>521</v>
      </c>
      <c r="AJ28" s="462" t="s">
        <v>521</v>
      </c>
      <c r="AK28" s="462" t="s">
        <v>521</v>
      </c>
      <c r="AL28" s="462" t="s">
        <v>521</v>
      </c>
      <c r="AM28" s="462" t="s">
        <v>521</v>
      </c>
      <c r="AN28" s="462" t="s">
        <v>521</v>
      </c>
      <c r="AO28" s="462" t="s">
        <v>521</v>
      </c>
      <c r="AP28" s="462" t="s">
        <v>521</v>
      </c>
      <c r="AQ28" s="462" t="s">
        <v>521</v>
      </c>
      <c r="AR28" s="462" t="s">
        <v>521</v>
      </c>
      <c r="AS28" s="462" t="s">
        <v>521</v>
      </c>
      <c r="AT28" s="462" t="s">
        <v>521</v>
      </c>
      <c r="AU28" s="462" t="s">
        <v>521</v>
      </c>
      <c r="AV28" s="462" t="s">
        <v>521</v>
      </c>
      <c r="AW28" s="462" t="s">
        <v>521</v>
      </c>
      <c r="AX28" s="462" t="s">
        <v>521</v>
      </c>
      <c r="AY28" s="462" t="s">
        <v>521</v>
      </c>
      <c r="AZ28" s="462" t="s">
        <v>521</v>
      </c>
      <c r="BA28" s="462" t="s">
        <v>521</v>
      </c>
      <c r="BB28" s="462" t="s">
        <v>521</v>
      </c>
      <c r="BC28" s="462" t="s">
        <v>521</v>
      </c>
      <c r="BD28" s="462" t="s">
        <v>521</v>
      </c>
      <c r="BE28" s="462" t="s">
        <v>521</v>
      </c>
      <c r="BF28" s="462" t="s">
        <v>521</v>
      </c>
      <c r="BG28" s="462" t="s">
        <v>521</v>
      </c>
      <c r="BH28" s="462" t="s">
        <v>521</v>
      </c>
      <c r="BI28" s="462" t="s">
        <v>521</v>
      </c>
      <c r="BJ28" s="462" t="s">
        <v>521</v>
      </c>
      <c r="BK28" s="462" t="s">
        <v>521</v>
      </c>
      <c r="BL28" s="462">
        <v>729.57844381337998</v>
      </c>
      <c r="BM28" s="462">
        <v>811.77139366659742</v>
      </c>
      <c r="BN28" s="462">
        <v>789.08018610923807</v>
      </c>
      <c r="BO28" s="462">
        <v>845.76504266207826</v>
      </c>
      <c r="BP28" s="462">
        <v>954.91007025113925</v>
      </c>
      <c r="BQ28" s="462">
        <v>1050.0322154118712</v>
      </c>
      <c r="BR28" s="462">
        <v>1152.4229375804537</v>
      </c>
      <c r="BS28" s="462">
        <v>1242.6322315630098</v>
      </c>
      <c r="BT28" s="462">
        <v>1317.0764254864059</v>
      </c>
      <c r="BU28" s="462">
        <v>1382.1764984226986</v>
      </c>
      <c r="BV28" s="462">
        <v>1433.7626230447277</v>
      </c>
      <c r="BW28" s="462">
        <v>1488.0625701761858</v>
      </c>
      <c r="BX28" s="462">
        <v>1572.0684177442804</v>
      </c>
      <c r="BY28" s="462">
        <v>1653.5244285917215</v>
      </c>
      <c r="BZ28" s="462">
        <v>1765.2498846493579</v>
      </c>
      <c r="CA28" s="462">
        <v>1778.663675397175</v>
      </c>
      <c r="CB28" s="462">
        <v>2021.3082473065292</v>
      </c>
      <c r="CC28" s="462">
        <v>2196.8245471809805</v>
      </c>
      <c r="CD28" s="462">
        <v>2353.5800555810069</v>
      </c>
      <c r="CE28" s="462">
        <v>2498.6031273024291</v>
      </c>
      <c r="CF28" s="430">
        <v>2755.9565962561501</v>
      </c>
    </row>
    <row r="29" spans="1:84" s="43" customFormat="1">
      <c r="A29" s="612"/>
      <c r="B29" s="63" t="s">
        <v>744</v>
      </c>
      <c r="D29" s="462" t="s">
        <v>521</v>
      </c>
      <c r="E29" s="462" t="s">
        <v>521</v>
      </c>
      <c r="F29" s="462" t="s">
        <v>521</v>
      </c>
      <c r="G29" s="462" t="s">
        <v>521</v>
      </c>
      <c r="H29" s="462" t="s">
        <v>521</v>
      </c>
      <c r="I29" s="462" t="s">
        <v>521</v>
      </c>
      <c r="J29" s="462" t="s">
        <v>521</v>
      </c>
      <c r="K29" s="462" t="s">
        <v>521</v>
      </c>
      <c r="L29" s="462" t="s">
        <v>521</v>
      </c>
      <c r="M29" s="462" t="s">
        <v>521</v>
      </c>
      <c r="N29" s="462" t="s">
        <v>521</v>
      </c>
      <c r="O29" s="462" t="s">
        <v>521</v>
      </c>
      <c r="P29" s="462" t="s">
        <v>521</v>
      </c>
      <c r="Q29" s="462" t="s">
        <v>521</v>
      </c>
      <c r="R29" s="462" t="s">
        <v>521</v>
      </c>
      <c r="S29" s="462" t="s">
        <v>521</v>
      </c>
      <c r="T29" s="462" t="s">
        <v>521</v>
      </c>
      <c r="U29" s="462" t="s">
        <v>521</v>
      </c>
      <c r="V29" s="462" t="s">
        <v>521</v>
      </c>
      <c r="W29" s="462" t="s">
        <v>521</v>
      </c>
      <c r="X29" s="462" t="s">
        <v>521</v>
      </c>
      <c r="Y29" s="462" t="s">
        <v>521</v>
      </c>
      <c r="Z29" s="462" t="s">
        <v>521</v>
      </c>
      <c r="AA29" s="462" t="s">
        <v>521</v>
      </c>
      <c r="AB29" s="462" t="s">
        <v>521</v>
      </c>
      <c r="AC29" s="462" t="s">
        <v>521</v>
      </c>
      <c r="AD29" s="462" t="s">
        <v>521</v>
      </c>
      <c r="AE29" s="462" t="s">
        <v>521</v>
      </c>
      <c r="AF29" s="462" t="s">
        <v>521</v>
      </c>
      <c r="AG29" s="462" t="s">
        <v>521</v>
      </c>
      <c r="AH29" s="462" t="s">
        <v>521</v>
      </c>
      <c r="AI29" s="462" t="s">
        <v>521</v>
      </c>
      <c r="AJ29" s="462" t="s">
        <v>521</v>
      </c>
      <c r="AK29" s="462" t="s">
        <v>521</v>
      </c>
      <c r="AL29" s="462" t="s">
        <v>521</v>
      </c>
      <c r="AM29" s="462" t="s">
        <v>521</v>
      </c>
      <c r="AN29" s="462" t="s">
        <v>521</v>
      </c>
      <c r="AO29" s="462" t="s">
        <v>521</v>
      </c>
      <c r="AP29" s="462" t="s">
        <v>521</v>
      </c>
      <c r="AQ29" s="462" t="s">
        <v>521</v>
      </c>
      <c r="AR29" s="462" t="s">
        <v>521</v>
      </c>
      <c r="AS29" s="462" t="s">
        <v>521</v>
      </c>
      <c r="AT29" s="462" t="s">
        <v>521</v>
      </c>
      <c r="AU29" s="462" t="s">
        <v>521</v>
      </c>
      <c r="AV29" s="462" t="s">
        <v>521</v>
      </c>
      <c r="AW29" s="462" t="s">
        <v>521</v>
      </c>
      <c r="AX29" s="462" t="s">
        <v>521</v>
      </c>
      <c r="AY29" s="462" t="s">
        <v>521</v>
      </c>
      <c r="AZ29" s="462" t="s">
        <v>521</v>
      </c>
      <c r="BA29" s="462" t="s">
        <v>521</v>
      </c>
      <c r="BB29" s="462" t="s">
        <v>521</v>
      </c>
      <c r="BC29" s="462" t="s">
        <v>521</v>
      </c>
      <c r="BD29" s="462" t="s">
        <v>521</v>
      </c>
      <c r="BE29" s="462" t="s">
        <v>521</v>
      </c>
      <c r="BF29" s="462" t="s">
        <v>521</v>
      </c>
      <c r="BG29" s="462" t="s">
        <v>521</v>
      </c>
      <c r="BH29" s="462" t="s">
        <v>521</v>
      </c>
      <c r="BI29" s="462" t="s">
        <v>521</v>
      </c>
      <c r="BJ29" s="462" t="s">
        <v>521</v>
      </c>
      <c r="BK29" s="462" t="s">
        <v>521</v>
      </c>
      <c r="BL29" s="462">
        <v>1732.6349857079667</v>
      </c>
      <c r="BM29" s="462">
        <v>2425.5878015465441</v>
      </c>
      <c r="BN29" s="462">
        <v>3188.439054253764</v>
      </c>
      <c r="BO29" s="462">
        <v>3820.5403163022961</v>
      </c>
      <c r="BP29" s="462">
        <v>4315.1379425227778</v>
      </c>
      <c r="BQ29" s="462">
        <v>4861.3146503387634</v>
      </c>
      <c r="BR29" s="462">
        <v>5311.7474062442998</v>
      </c>
      <c r="BS29" s="462">
        <v>5479.6586182681949</v>
      </c>
      <c r="BT29" s="462">
        <v>5300.9156882785428</v>
      </c>
      <c r="BU29" s="462">
        <v>4949.7419052072837</v>
      </c>
      <c r="BV29" s="462">
        <v>4590.9738656666432</v>
      </c>
      <c r="BW29" s="462">
        <v>4060.5512484256724</v>
      </c>
      <c r="BX29" s="462">
        <v>3708.1835187353158</v>
      </c>
      <c r="BY29" s="462">
        <v>3276.9193680249527</v>
      </c>
      <c r="BZ29" s="462">
        <v>2959.615844371865</v>
      </c>
      <c r="CA29" s="462">
        <v>2956.8759252474429</v>
      </c>
      <c r="CB29" s="462">
        <v>3118.2110040615157</v>
      </c>
      <c r="CC29" s="462">
        <v>1519.6279356201078</v>
      </c>
      <c r="CD29" s="462">
        <v>1267.2965741498228</v>
      </c>
      <c r="CE29" s="462">
        <v>1330.7471166481353</v>
      </c>
      <c r="CF29" s="430">
        <v>1388.773692662083</v>
      </c>
    </row>
    <row r="30" spans="1:84" s="43" customFormat="1" ht="26.25" customHeight="1">
      <c r="A30" s="612"/>
      <c r="B30" s="608" t="s">
        <v>745</v>
      </c>
      <c r="D30" s="462">
        <f t="shared" ref="D30:AG30" si="4">D33</f>
        <v>0</v>
      </c>
      <c r="E30" s="462">
        <f t="shared" si="4"/>
        <v>0</v>
      </c>
      <c r="F30" s="462">
        <f t="shared" si="4"/>
        <v>0</v>
      </c>
      <c r="G30" s="462">
        <f t="shared" si="4"/>
        <v>0</v>
      </c>
      <c r="H30" s="462">
        <f t="shared" si="4"/>
        <v>0</v>
      </c>
      <c r="I30" s="462">
        <f t="shared" si="4"/>
        <v>0</v>
      </c>
      <c r="J30" s="462">
        <f t="shared" si="4"/>
        <v>0</v>
      </c>
      <c r="K30" s="462">
        <f t="shared" si="4"/>
        <v>0</v>
      </c>
      <c r="L30" s="462">
        <f t="shared" si="4"/>
        <v>0</v>
      </c>
      <c r="M30" s="462">
        <f t="shared" si="4"/>
        <v>0</v>
      </c>
      <c r="N30" s="462">
        <f t="shared" si="4"/>
        <v>0</v>
      </c>
      <c r="O30" s="462">
        <f t="shared" si="4"/>
        <v>0</v>
      </c>
      <c r="P30" s="462">
        <f t="shared" si="4"/>
        <v>0</v>
      </c>
      <c r="Q30" s="462">
        <f t="shared" si="4"/>
        <v>0</v>
      </c>
      <c r="R30" s="462">
        <f t="shared" si="4"/>
        <v>0</v>
      </c>
      <c r="S30" s="462">
        <f t="shared" si="4"/>
        <v>0</v>
      </c>
      <c r="T30" s="462">
        <f t="shared" si="4"/>
        <v>0</v>
      </c>
      <c r="U30" s="462">
        <f t="shared" si="4"/>
        <v>0</v>
      </c>
      <c r="V30" s="462">
        <f t="shared" si="4"/>
        <v>0</v>
      </c>
      <c r="W30" s="462">
        <f t="shared" si="4"/>
        <v>0</v>
      </c>
      <c r="X30" s="462">
        <f t="shared" si="4"/>
        <v>0</v>
      </c>
      <c r="Y30" s="462">
        <f t="shared" si="4"/>
        <v>0</v>
      </c>
      <c r="Z30" s="462">
        <f t="shared" si="4"/>
        <v>0</v>
      </c>
      <c r="AA30" s="462">
        <f t="shared" si="4"/>
        <v>0</v>
      </c>
      <c r="AB30" s="462">
        <f t="shared" si="4"/>
        <v>0</v>
      </c>
      <c r="AC30" s="462">
        <f t="shared" si="4"/>
        <v>0</v>
      </c>
      <c r="AD30" s="462">
        <f t="shared" si="4"/>
        <v>0</v>
      </c>
      <c r="AE30" s="462">
        <f t="shared" si="4"/>
        <v>0</v>
      </c>
      <c r="AF30" s="462">
        <f t="shared" si="4"/>
        <v>0</v>
      </c>
      <c r="AG30" s="462">
        <f t="shared" si="4"/>
        <v>0</v>
      </c>
      <c r="AH30" s="462">
        <f>AH33</f>
        <v>320.9395900106818</v>
      </c>
      <c r="AI30" s="462">
        <f t="shared" ref="AI30:AQ30" si="5">AI33</f>
        <v>352.75813604081998</v>
      </c>
      <c r="AJ30" s="462">
        <f t="shared" si="5"/>
        <v>455.35323341022615</v>
      </c>
      <c r="AK30" s="462">
        <f t="shared" si="5"/>
        <v>736.40552867942881</v>
      </c>
      <c r="AL30" s="462">
        <f t="shared" si="5"/>
        <v>946.35929177961918</v>
      </c>
      <c r="AM30" s="462">
        <f t="shared" si="5"/>
        <v>1119.0866247744702</v>
      </c>
      <c r="AN30" s="462">
        <f t="shared" si="5"/>
        <v>1260.4022225303984</v>
      </c>
      <c r="AO30" s="462">
        <f t="shared" si="5"/>
        <v>1413.4558865030046</v>
      </c>
      <c r="AP30" s="462">
        <f t="shared" si="5"/>
        <v>1518.3915054319073</v>
      </c>
      <c r="AQ30" s="462">
        <f t="shared" si="5"/>
        <v>1572.8116400781266</v>
      </c>
      <c r="AR30" s="462">
        <f>AR33</f>
        <v>1819.8820000000001</v>
      </c>
      <c r="AS30" s="462">
        <f>AS33</f>
        <v>2044.9829999999999</v>
      </c>
      <c r="AT30" s="462">
        <f t="shared" ref="AT30:BQ30" si="6">AT33</f>
        <v>2323.52</v>
      </c>
      <c r="AU30" s="462">
        <f t="shared" si="6"/>
        <v>2573.1280000000002</v>
      </c>
      <c r="AV30" s="462">
        <f t="shared" si="6"/>
        <v>2807.8249999999998</v>
      </c>
      <c r="AW30" s="462">
        <f t="shared" si="6"/>
        <v>3189.0050000000001</v>
      </c>
      <c r="AX30" s="462">
        <f t="shared" si="6"/>
        <v>3402.2148963971672</v>
      </c>
      <c r="AY30" s="462">
        <f t="shared" si="6"/>
        <v>3614.8473488867526</v>
      </c>
      <c r="AZ30" s="462">
        <f t="shared" si="6"/>
        <v>3751.9206727282358</v>
      </c>
      <c r="BA30" s="462">
        <f t="shared" si="6"/>
        <v>3788.0146137757624</v>
      </c>
      <c r="BB30" s="462">
        <f t="shared" si="6"/>
        <v>3851.7417929521921</v>
      </c>
      <c r="BC30" s="462">
        <f t="shared" si="6"/>
        <v>3997.2728888889624</v>
      </c>
      <c r="BD30" s="462">
        <f t="shared" si="6"/>
        <v>4207.3417317175063</v>
      </c>
      <c r="BE30" s="462">
        <f t="shared" si="6"/>
        <v>4458.6120397296809</v>
      </c>
      <c r="BF30" s="462">
        <f t="shared" si="6"/>
        <v>4782.8062827579006</v>
      </c>
      <c r="BG30" s="462">
        <f t="shared" si="6"/>
        <v>4439.9426964228405</v>
      </c>
      <c r="BH30" s="462">
        <f t="shared" si="6"/>
        <v>4548.4601171225586</v>
      </c>
      <c r="BI30" s="462">
        <f t="shared" si="6"/>
        <v>4563.9384927414358</v>
      </c>
      <c r="BJ30" s="462">
        <f t="shared" si="6"/>
        <v>4861.4789099542368</v>
      </c>
      <c r="BK30" s="462">
        <f t="shared" si="6"/>
        <v>4923.6027084858815</v>
      </c>
      <c r="BL30" s="462">
        <f t="shared" si="6"/>
        <v>5503.9442212258709</v>
      </c>
      <c r="BM30" s="462">
        <f t="shared" si="6"/>
        <v>5762.4397376097304</v>
      </c>
      <c r="BN30" s="462">
        <f t="shared" si="6"/>
        <v>5948.9797621593234</v>
      </c>
      <c r="BO30" s="462">
        <f t="shared" si="6"/>
        <v>6241.622946717006</v>
      </c>
      <c r="BP30" s="462">
        <f t="shared" si="6"/>
        <v>6427.139962759471</v>
      </c>
      <c r="BQ30" s="462">
        <f t="shared" si="6"/>
        <v>6544.0581409153201</v>
      </c>
      <c r="BR30" s="462">
        <v>6578.0549409279665</v>
      </c>
      <c r="BS30" s="462">
        <v>6527.4880116677159</v>
      </c>
      <c r="BT30" s="462">
        <v>6329.2889150000001</v>
      </c>
      <c r="BU30" s="462">
        <v>6088.1434402404884</v>
      </c>
      <c r="BV30" s="462">
        <v>5834.4756976856261</v>
      </c>
      <c r="BW30" s="462">
        <v>5764.5872541995759</v>
      </c>
      <c r="BX30" s="462">
        <v>5766.2510478545228</v>
      </c>
      <c r="BY30" s="462">
        <v>5690.3929603690958</v>
      </c>
      <c r="BZ30" s="462">
        <v>5890.0821823973192</v>
      </c>
      <c r="CA30" s="462">
        <v>6068.7128562787711</v>
      </c>
      <c r="CB30" s="462">
        <v>6442.3743939404221</v>
      </c>
      <c r="CC30" s="462">
        <v>6531.6909279584252</v>
      </c>
      <c r="CD30" s="462">
        <v>6647.1881364781202</v>
      </c>
      <c r="CE30" s="462">
        <v>6945.5304625769359</v>
      </c>
      <c r="CF30" s="430">
        <v>7360.4675135064463</v>
      </c>
    </row>
    <row r="31" spans="1:84" s="43" customFormat="1">
      <c r="A31" s="612"/>
      <c r="B31" s="608" t="s">
        <v>746</v>
      </c>
      <c r="D31" s="462">
        <f t="shared" ref="D31:AG31" si="7">SUM(D34:D37)</f>
        <v>0</v>
      </c>
      <c r="E31" s="462">
        <f t="shared" si="7"/>
        <v>0</v>
      </c>
      <c r="F31" s="462">
        <f t="shared" si="7"/>
        <v>0</v>
      </c>
      <c r="G31" s="462">
        <f t="shared" si="7"/>
        <v>0</v>
      </c>
      <c r="H31" s="462">
        <f t="shared" si="7"/>
        <v>0</v>
      </c>
      <c r="I31" s="462">
        <f t="shared" si="7"/>
        <v>0</v>
      </c>
      <c r="J31" s="462">
        <f t="shared" si="7"/>
        <v>0</v>
      </c>
      <c r="K31" s="462">
        <f t="shared" si="7"/>
        <v>0</v>
      </c>
      <c r="L31" s="462">
        <f t="shared" si="7"/>
        <v>0</v>
      </c>
      <c r="M31" s="462">
        <f t="shared" si="7"/>
        <v>0</v>
      </c>
      <c r="N31" s="462">
        <f t="shared" si="7"/>
        <v>0</v>
      </c>
      <c r="O31" s="462">
        <f t="shared" si="7"/>
        <v>0</v>
      </c>
      <c r="P31" s="462">
        <f t="shared" si="7"/>
        <v>0</v>
      </c>
      <c r="Q31" s="462">
        <f t="shared" si="7"/>
        <v>0</v>
      </c>
      <c r="R31" s="462">
        <f t="shared" si="7"/>
        <v>0</v>
      </c>
      <c r="S31" s="462">
        <f t="shared" si="7"/>
        <v>0</v>
      </c>
      <c r="T31" s="462">
        <f t="shared" si="7"/>
        <v>0</v>
      </c>
      <c r="U31" s="462">
        <f t="shared" si="7"/>
        <v>0</v>
      </c>
      <c r="V31" s="462">
        <f t="shared" si="7"/>
        <v>0</v>
      </c>
      <c r="W31" s="462">
        <f t="shared" si="7"/>
        <v>0</v>
      </c>
      <c r="X31" s="462">
        <f t="shared" si="7"/>
        <v>0</v>
      </c>
      <c r="Y31" s="462">
        <f t="shared" si="7"/>
        <v>0</v>
      </c>
      <c r="Z31" s="462">
        <f t="shared" si="7"/>
        <v>0</v>
      </c>
      <c r="AA31" s="462">
        <f t="shared" si="7"/>
        <v>0</v>
      </c>
      <c r="AB31" s="462">
        <f t="shared" si="7"/>
        <v>0</v>
      </c>
      <c r="AC31" s="462">
        <f t="shared" si="7"/>
        <v>0</v>
      </c>
      <c r="AD31" s="462">
        <f t="shared" si="7"/>
        <v>0</v>
      </c>
      <c r="AE31" s="462">
        <f t="shared" si="7"/>
        <v>0</v>
      </c>
      <c r="AF31" s="462">
        <f t="shared" si="7"/>
        <v>0</v>
      </c>
      <c r="AG31" s="462">
        <f t="shared" si="7"/>
        <v>0</v>
      </c>
      <c r="AH31" s="462">
        <f>SUM(AH34:AH37)</f>
        <v>400.06040998931815</v>
      </c>
      <c r="AI31" s="462">
        <f t="shared" ref="AI31:AQ31" si="8">SUM(AI34:AI37)</f>
        <v>440.24186395917997</v>
      </c>
      <c r="AJ31" s="462">
        <f t="shared" si="8"/>
        <v>568.64676658977396</v>
      </c>
      <c r="AK31" s="462">
        <f t="shared" si="8"/>
        <v>919.19447132057121</v>
      </c>
      <c r="AL31" s="462">
        <f t="shared" si="8"/>
        <v>1181.6407082203809</v>
      </c>
      <c r="AM31" s="462">
        <f t="shared" si="8"/>
        <v>1396.9133752255298</v>
      </c>
      <c r="AN31" s="462">
        <f t="shared" si="8"/>
        <v>1572.5977774696016</v>
      </c>
      <c r="AO31" s="462">
        <f t="shared" si="8"/>
        <v>1763.5441134969951</v>
      </c>
      <c r="AP31" s="462">
        <f t="shared" si="8"/>
        <v>1896.6084945680932</v>
      </c>
      <c r="AQ31" s="462">
        <f t="shared" si="8"/>
        <v>1963.1883599218736</v>
      </c>
      <c r="AR31" s="462">
        <f>SUM(AR34:AR37)</f>
        <v>1903.5669999999996</v>
      </c>
      <c r="AS31" s="462">
        <f>SUM(AS34:AS37)</f>
        <v>2187.5540000000001</v>
      </c>
      <c r="AT31" s="462">
        <f t="shared" ref="AT31:BQ31" si="9">SUM(AT34:AT37)</f>
        <v>2771.8209999999999</v>
      </c>
      <c r="AU31" s="462">
        <f t="shared" si="9"/>
        <v>3785.5240000000008</v>
      </c>
      <c r="AV31" s="462">
        <f t="shared" si="9"/>
        <v>5004.2709999999997</v>
      </c>
      <c r="AW31" s="462">
        <f t="shared" si="9"/>
        <v>6027.8400000000011</v>
      </c>
      <c r="AX31" s="462">
        <f t="shared" si="9"/>
        <v>6701.0210236028324</v>
      </c>
      <c r="AY31" s="462">
        <f t="shared" si="9"/>
        <v>7259.8193451132465</v>
      </c>
      <c r="AZ31" s="462">
        <f t="shared" si="9"/>
        <v>7627.8412922717607</v>
      </c>
      <c r="BA31" s="462">
        <f t="shared" si="9"/>
        <v>7388.3815092242394</v>
      </c>
      <c r="BB31" s="462">
        <f t="shared" si="9"/>
        <v>7213.0624270478074</v>
      </c>
      <c r="BC31" s="462">
        <f t="shared" si="9"/>
        <v>7066.8309277856351</v>
      </c>
      <c r="BD31" s="462">
        <f t="shared" si="9"/>
        <v>6955.0272430824934</v>
      </c>
      <c r="BE31" s="462">
        <f t="shared" si="9"/>
        <v>7130.0830912703177</v>
      </c>
      <c r="BF31" s="462">
        <f t="shared" si="9"/>
        <v>7853.4141332420995</v>
      </c>
      <c r="BG31" s="462">
        <f t="shared" si="9"/>
        <v>7907.4304242871603</v>
      </c>
      <c r="BH31" s="462">
        <f t="shared" si="9"/>
        <v>8609.1099443174389</v>
      </c>
      <c r="BI31" s="462">
        <f t="shared" si="9"/>
        <v>9364.2666422585644</v>
      </c>
      <c r="BJ31" s="462">
        <f t="shared" si="9"/>
        <v>9979.0686760457666</v>
      </c>
      <c r="BK31" s="462">
        <f t="shared" si="9"/>
        <v>10808.197886514117</v>
      </c>
      <c r="BL31" s="462">
        <f t="shared" si="9"/>
        <v>11599.496940774132</v>
      </c>
      <c r="BM31" s="462">
        <f t="shared" si="9"/>
        <v>14226.791440390265</v>
      </c>
      <c r="BN31" s="462">
        <f t="shared" si="9"/>
        <v>15478.01053884067</v>
      </c>
      <c r="BO31" s="462">
        <f t="shared" si="9"/>
        <v>16578.667176283001</v>
      </c>
      <c r="BP31" s="462">
        <f t="shared" si="9"/>
        <v>17472.491649240532</v>
      </c>
      <c r="BQ31" s="462">
        <f t="shared" si="9"/>
        <v>17625.749532084679</v>
      </c>
      <c r="BR31" s="462">
        <v>17738.510614072031</v>
      </c>
      <c r="BS31" s="462">
        <v>17716.225635332288</v>
      </c>
      <c r="BT31" s="462">
        <v>17111.31100400001</v>
      </c>
      <c r="BU31" s="462">
        <v>16213.076773759509</v>
      </c>
      <c r="BV31" s="462">
        <v>14895.346253314372</v>
      </c>
      <c r="BW31" s="462">
        <v>12614.417210150652</v>
      </c>
      <c r="BX31" s="462">
        <v>11568.044655145477</v>
      </c>
      <c r="BY31" s="462">
        <v>10435.36452682639</v>
      </c>
      <c r="BZ31" s="462">
        <v>9689.0704626740935</v>
      </c>
      <c r="CA31" s="462">
        <v>9190.1674930075533</v>
      </c>
      <c r="CB31" s="462">
        <v>9116.2139115039445</v>
      </c>
      <c r="CC31" s="462">
        <v>6030.1977703779958</v>
      </c>
      <c r="CD31" s="462">
        <v>5449.0000672964279</v>
      </c>
      <c r="CE31" s="462">
        <v>5333.7987641670952</v>
      </c>
      <c r="CF31" s="430">
        <v>4594.7050564772417</v>
      </c>
    </row>
    <row r="32" spans="1:84" s="43" customFormat="1" ht="26.25" customHeight="1">
      <c r="A32" s="610"/>
      <c r="B32" s="65" t="s">
        <v>705</v>
      </c>
      <c r="D32" s="462"/>
      <c r="E32" s="462"/>
      <c r="F32" s="462"/>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2"/>
      <c r="AI32" s="462"/>
      <c r="AJ32" s="462"/>
      <c r="AK32" s="462"/>
      <c r="AL32" s="462"/>
      <c r="AM32" s="462"/>
      <c r="AN32" s="462"/>
      <c r="AO32" s="462"/>
      <c r="AP32" s="462"/>
      <c r="AQ32" s="462"/>
      <c r="AR32" s="462"/>
      <c r="AS32" s="462"/>
      <c r="AT32" s="462"/>
      <c r="AU32" s="462"/>
      <c r="AV32" s="462"/>
      <c r="AW32" s="462"/>
      <c r="AX32" s="462"/>
      <c r="AY32" s="462"/>
      <c r="AZ32" s="462"/>
      <c r="BA32" s="462"/>
      <c r="BB32" s="462"/>
      <c r="BC32" s="462"/>
      <c r="BD32" s="462"/>
      <c r="BE32" s="462"/>
      <c r="BF32" s="462"/>
      <c r="BG32" s="462"/>
      <c r="BH32" s="462"/>
      <c r="BI32" s="462"/>
      <c r="BJ32" s="462"/>
      <c r="BK32" s="462"/>
      <c r="BL32" s="462"/>
      <c r="BM32" s="462"/>
      <c r="BN32" s="462"/>
      <c r="BO32" s="462"/>
      <c r="BP32" s="462"/>
      <c r="BQ32" s="462"/>
      <c r="BR32" s="462"/>
      <c r="BS32" s="462"/>
      <c r="BT32" s="462"/>
      <c r="BU32" s="462"/>
      <c r="BV32" s="462"/>
      <c r="BW32" s="462"/>
      <c r="BX32" s="462"/>
      <c r="BY32" s="462"/>
      <c r="BZ32" s="462"/>
      <c r="CA32" s="462"/>
      <c r="CB32" s="462"/>
      <c r="CC32" s="462"/>
      <c r="CD32" s="462"/>
      <c r="CE32" s="462"/>
      <c r="CF32" s="430"/>
    </row>
    <row r="33" spans="1:84" s="43" customFormat="1">
      <c r="A33" s="106"/>
      <c r="B33" s="63" t="s">
        <v>747</v>
      </c>
      <c r="D33" s="462">
        <v>0</v>
      </c>
      <c r="E33" s="462">
        <v>0</v>
      </c>
      <c r="F33" s="462">
        <v>0</v>
      </c>
      <c r="G33" s="462">
        <v>0</v>
      </c>
      <c r="H33" s="462">
        <v>0</v>
      </c>
      <c r="I33" s="462">
        <v>0</v>
      </c>
      <c r="J33" s="462">
        <v>0</v>
      </c>
      <c r="K33" s="462">
        <v>0</v>
      </c>
      <c r="L33" s="462">
        <v>0</v>
      </c>
      <c r="M33" s="462">
        <v>0</v>
      </c>
      <c r="N33" s="462">
        <v>0</v>
      </c>
      <c r="O33" s="462">
        <v>0</v>
      </c>
      <c r="P33" s="462">
        <v>0</v>
      </c>
      <c r="Q33" s="462">
        <v>0</v>
      </c>
      <c r="R33" s="462">
        <v>0</v>
      </c>
      <c r="S33" s="462">
        <v>0</v>
      </c>
      <c r="T33" s="462">
        <v>0</v>
      </c>
      <c r="U33" s="462">
        <v>0</v>
      </c>
      <c r="V33" s="462">
        <v>0</v>
      </c>
      <c r="W33" s="462">
        <v>0</v>
      </c>
      <c r="X33" s="462">
        <v>0</v>
      </c>
      <c r="Y33" s="462">
        <v>0</v>
      </c>
      <c r="Z33" s="462">
        <v>0</v>
      </c>
      <c r="AA33" s="462">
        <v>0</v>
      </c>
      <c r="AB33" s="462">
        <v>0</v>
      </c>
      <c r="AC33" s="462">
        <v>0</v>
      </c>
      <c r="AD33" s="462">
        <v>0</v>
      </c>
      <c r="AE33" s="462">
        <v>0</v>
      </c>
      <c r="AF33" s="462">
        <v>0</v>
      </c>
      <c r="AG33" s="462">
        <v>0</v>
      </c>
      <c r="AH33" s="462">
        <v>320.9395900106818</v>
      </c>
      <c r="AI33" s="462">
        <v>352.75813604081998</v>
      </c>
      <c r="AJ33" s="462">
        <v>455.35323341022615</v>
      </c>
      <c r="AK33" s="462">
        <v>736.40552867942881</v>
      </c>
      <c r="AL33" s="462">
        <v>946.35929177961918</v>
      </c>
      <c r="AM33" s="462">
        <v>1119.0866247744702</v>
      </c>
      <c r="AN33" s="462">
        <v>1260.4022225303984</v>
      </c>
      <c r="AO33" s="462">
        <v>1413.4558865030046</v>
      </c>
      <c r="AP33" s="462">
        <v>1518.3915054319073</v>
      </c>
      <c r="AQ33" s="462">
        <v>1572.8116400781266</v>
      </c>
      <c r="AR33" s="462">
        <v>1819.8820000000001</v>
      </c>
      <c r="AS33" s="462">
        <v>2044.9829999999999</v>
      </c>
      <c r="AT33" s="462">
        <v>2323.52</v>
      </c>
      <c r="AU33" s="462">
        <v>2573.1280000000002</v>
      </c>
      <c r="AV33" s="462">
        <v>2807.8249999999998</v>
      </c>
      <c r="AW33" s="462">
        <v>3189.0050000000001</v>
      </c>
      <c r="AX33" s="462">
        <v>3402.2148963971672</v>
      </c>
      <c r="AY33" s="462">
        <v>3614.8473488867526</v>
      </c>
      <c r="AZ33" s="462">
        <v>3751.9206727282358</v>
      </c>
      <c r="BA33" s="462">
        <v>3788.0146137757624</v>
      </c>
      <c r="BB33" s="462">
        <v>3851.7417929521921</v>
      </c>
      <c r="BC33" s="462">
        <v>3997.2728888889624</v>
      </c>
      <c r="BD33" s="462">
        <v>4207.3417317175063</v>
      </c>
      <c r="BE33" s="462">
        <v>4458.6120397296809</v>
      </c>
      <c r="BF33" s="462">
        <v>4782.8062827579006</v>
      </c>
      <c r="BG33" s="462">
        <v>4439.9426964228405</v>
      </c>
      <c r="BH33" s="462">
        <v>4548.4601171225586</v>
      </c>
      <c r="BI33" s="462">
        <v>4563.9384927414358</v>
      </c>
      <c r="BJ33" s="462">
        <v>4861.4789099542368</v>
      </c>
      <c r="BK33" s="462">
        <v>4923.6027084858815</v>
      </c>
      <c r="BL33" s="462">
        <v>5503.9442212258709</v>
      </c>
      <c r="BM33" s="462">
        <v>5762.4397376097304</v>
      </c>
      <c r="BN33" s="462">
        <v>5948.9797621593234</v>
      </c>
      <c r="BO33" s="462">
        <v>6241.622946717006</v>
      </c>
      <c r="BP33" s="462">
        <v>6427.139962759471</v>
      </c>
      <c r="BQ33" s="462">
        <v>6544.0581409153201</v>
      </c>
      <c r="BR33" s="462">
        <v>6578.0549409279665</v>
      </c>
      <c r="BS33" s="462">
        <v>6527.4880116677159</v>
      </c>
      <c r="BT33" s="462">
        <v>6329.2889150000001</v>
      </c>
      <c r="BU33" s="462">
        <v>6088.1434402404884</v>
      </c>
      <c r="BV33" s="462"/>
      <c r="BW33" s="462"/>
      <c r="BX33" s="462"/>
      <c r="BY33" s="462"/>
      <c r="BZ33" s="462"/>
      <c r="CA33" s="462"/>
      <c r="CB33" s="462"/>
      <c r="CC33" s="462"/>
      <c r="CD33" s="462"/>
      <c r="CE33" s="462"/>
      <c r="CF33" s="430"/>
    </row>
    <row r="34" spans="1:84" s="43" customFormat="1" ht="23.25" customHeight="1">
      <c r="A34" s="106"/>
      <c r="B34" s="63" t="s">
        <v>496</v>
      </c>
      <c r="D34" s="462">
        <v>0</v>
      </c>
      <c r="E34" s="462">
        <v>0</v>
      </c>
      <c r="F34" s="462">
        <v>0</v>
      </c>
      <c r="G34" s="462">
        <v>0</v>
      </c>
      <c r="H34" s="462">
        <v>0</v>
      </c>
      <c r="I34" s="462">
        <v>0</v>
      </c>
      <c r="J34" s="462">
        <v>0</v>
      </c>
      <c r="K34" s="462">
        <v>0</v>
      </c>
      <c r="L34" s="462">
        <v>0</v>
      </c>
      <c r="M34" s="462">
        <v>0</v>
      </c>
      <c r="N34" s="462">
        <v>0</v>
      </c>
      <c r="O34" s="462">
        <v>0</v>
      </c>
      <c r="P34" s="462">
        <v>0</v>
      </c>
      <c r="Q34" s="462">
        <v>0</v>
      </c>
      <c r="R34" s="462">
        <v>0</v>
      </c>
      <c r="S34" s="462">
        <v>0</v>
      </c>
      <c r="T34" s="462">
        <v>0</v>
      </c>
      <c r="U34" s="462">
        <v>0</v>
      </c>
      <c r="V34" s="462">
        <v>0</v>
      </c>
      <c r="W34" s="462">
        <v>0</v>
      </c>
      <c r="X34" s="462">
        <v>0</v>
      </c>
      <c r="Y34" s="462">
        <v>0</v>
      </c>
      <c r="Z34" s="462">
        <v>0</v>
      </c>
      <c r="AA34" s="462">
        <v>0</v>
      </c>
      <c r="AB34" s="462">
        <v>0</v>
      </c>
      <c r="AC34" s="462">
        <v>0</v>
      </c>
      <c r="AD34" s="462">
        <v>0</v>
      </c>
      <c r="AE34" s="462">
        <v>0</v>
      </c>
      <c r="AF34" s="462">
        <v>0</v>
      </c>
      <c r="AG34" s="462">
        <v>0</v>
      </c>
      <c r="AH34" s="462">
        <v>51.497172727332845</v>
      </c>
      <c r="AI34" s="462">
        <v>56.414147956273574</v>
      </c>
      <c r="AJ34" s="462">
        <v>72.615417878922116</v>
      </c>
      <c r="AK34" s="462">
        <v>117.78692276529311</v>
      </c>
      <c r="AL34" s="462">
        <v>151.22362386540289</v>
      </c>
      <c r="AM34" s="462">
        <v>178.70507247687672</v>
      </c>
      <c r="AN34" s="462">
        <v>201.80019075346371</v>
      </c>
      <c r="AO34" s="462">
        <v>225.35883833034222</v>
      </c>
      <c r="AP34" s="462">
        <v>242.96586799409306</v>
      </c>
      <c r="AQ34" s="462">
        <v>251.3770479196252</v>
      </c>
      <c r="AR34" s="462">
        <v>219.61099999999999</v>
      </c>
      <c r="AS34" s="462">
        <v>302.30599999999998</v>
      </c>
      <c r="AT34" s="462">
        <v>415.50300000000004</v>
      </c>
      <c r="AU34" s="462">
        <v>549.82100000000003</v>
      </c>
      <c r="AV34" s="462">
        <v>722.96500000000003</v>
      </c>
      <c r="AW34" s="462">
        <v>963.53300000000002</v>
      </c>
      <c r="AX34" s="462">
        <v>1237.7020586775143</v>
      </c>
      <c r="AY34" s="462">
        <v>1440.7675679371928</v>
      </c>
      <c r="AZ34" s="462">
        <v>1632.1173192887268</v>
      </c>
      <c r="BA34" s="462">
        <v>1783.2014949487759</v>
      </c>
      <c r="BB34" s="462">
        <v>1966.2753495570933</v>
      </c>
      <c r="BC34" s="462">
        <v>2143.4684371455282</v>
      </c>
      <c r="BD34" s="462">
        <v>2303.1767229957381</v>
      </c>
      <c r="BE34" s="462">
        <v>2531.7035246192022</v>
      </c>
      <c r="BF34" s="462">
        <v>2999.4614887041653</v>
      </c>
      <c r="BG34" s="462">
        <v>2966.6712049912694</v>
      </c>
      <c r="BH34" s="462">
        <v>3201.5130041258617</v>
      </c>
      <c r="BI34" s="462">
        <v>3472.5465205192463</v>
      </c>
      <c r="BJ34" s="462">
        <v>3760.9241738617989</v>
      </c>
      <c r="BK34" s="462">
        <v>3996.4280011900032</v>
      </c>
      <c r="BL34" s="462">
        <v>4244.6051546596109</v>
      </c>
      <c r="BM34" s="462">
        <v>4816.6368835239837</v>
      </c>
      <c r="BN34" s="462">
        <v>5116.2278732207014</v>
      </c>
      <c r="BO34" s="462">
        <v>5469.0315633652781</v>
      </c>
      <c r="BP34" s="462">
        <v>5737.9549651022062</v>
      </c>
      <c r="BQ34" s="462">
        <v>5906.7941022493942</v>
      </c>
      <c r="BR34" s="462">
        <v>6506.7348483009719</v>
      </c>
      <c r="BS34" s="462">
        <v>6964.344186289647</v>
      </c>
      <c r="BT34" s="462">
        <v>7015.2522599964095</v>
      </c>
      <c r="BU34" s="462">
        <v>6928.772256702845</v>
      </c>
      <c r="BV34" s="462"/>
      <c r="BW34" s="462"/>
      <c r="BX34" s="614"/>
      <c r="BY34" s="462"/>
      <c r="BZ34" s="462"/>
      <c r="CA34" s="462"/>
      <c r="CB34" s="462"/>
      <c r="CC34" s="462"/>
      <c r="CD34" s="462"/>
      <c r="CE34" s="462"/>
      <c r="CF34" s="430"/>
    </row>
    <row r="35" spans="1:84" s="43" customFormat="1">
      <c r="A35" s="106"/>
      <c r="B35" s="63" t="s">
        <v>707</v>
      </c>
      <c r="D35" s="462">
        <v>0</v>
      </c>
      <c r="E35" s="462">
        <v>0</v>
      </c>
      <c r="F35" s="462">
        <v>0</v>
      </c>
      <c r="G35" s="462">
        <v>0</v>
      </c>
      <c r="H35" s="462">
        <v>0</v>
      </c>
      <c r="I35" s="462">
        <v>0</v>
      </c>
      <c r="J35" s="462">
        <v>0</v>
      </c>
      <c r="K35" s="462">
        <v>0</v>
      </c>
      <c r="L35" s="462">
        <v>0</v>
      </c>
      <c r="M35" s="462">
        <v>0</v>
      </c>
      <c r="N35" s="462">
        <v>0</v>
      </c>
      <c r="O35" s="462">
        <v>0</v>
      </c>
      <c r="P35" s="462">
        <v>0</v>
      </c>
      <c r="Q35" s="462">
        <v>0</v>
      </c>
      <c r="R35" s="462">
        <v>0</v>
      </c>
      <c r="S35" s="462">
        <v>0</v>
      </c>
      <c r="T35" s="462">
        <v>0</v>
      </c>
      <c r="U35" s="462">
        <v>0</v>
      </c>
      <c r="V35" s="462">
        <v>0</v>
      </c>
      <c r="W35" s="462">
        <v>0</v>
      </c>
      <c r="X35" s="462">
        <v>0</v>
      </c>
      <c r="Y35" s="462">
        <v>0</v>
      </c>
      <c r="Z35" s="462">
        <v>0</v>
      </c>
      <c r="AA35" s="462">
        <v>0</v>
      </c>
      <c r="AB35" s="462">
        <v>0</v>
      </c>
      <c r="AC35" s="462">
        <v>0</v>
      </c>
      <c r="AD35" s="462">
        <v>0</v>
      </c>
      <c r="AE35" s="462">
        <v>0</v>
      </c>
      <c r="AF35" s="462">
        <v>0</v>
      </c>
      <c r="AG35" s="462">
        <v>0</v>
      </c>
      <c r="AH35" s="462">
        <v>168.08730332909167</v>
      </c>
      <c r="AI35" s="462">
        <v>184.99751749637238</v>
      </c>
      <c r="AJ35" s="462">
        <v>239.23474572028033</v>
      </c>
      <c r="AK35" s="462">
        <v>386.48978982576017</v>
      </c>
      <c r="AL35" s="462">
        <v>497.02647197775968</v>
      </c>
      <c r="AM35" s="462">
        <v>587.578235170884</v>
      </c>
      <c r="AN35" s="462">
        <v>661.2712513369687</v>
      </c>
      <c r="AO35" s="462">
        <v>741.87435234499264</v>
      </c>
      <c r="AP35" s="462">
        <v>797.59674087542669</v>
      </c>
      <c r="AQ35" s="462">
        <v>825.30668435995631</v>
      </c>
      <c r="AR35" s="462">
        <v>605.18799999999999</v>
      </c>
      <c r="AS35" s="462">
        <v>725.47699999999998</v>
      </c>
      <c r="AT35" s="462">
        <v>943.97500000000002</v>
      </c>
      <c r="AU35" s="462">
        <v>1292.8490000000002</v>
      </c>
      <c r="AV35" s="462">
        <v>1634.97</v>
      </c>
      <c r="AW35" s="462">
        <v>1949.7149999999999</v>
      </c>
      <c r="AX35" s="462">
        <v>2178.8338293619486</v>
      </c>
      <c r="AY35" s="462">
        <v>2410.3410278276319</v>
      </c>
      <c r="AZ35" s="462">
        <v>2602.0677779938896</v>
      </c>
      <c r="BA35" s="462">
        <v>2613.3758641330728</v>
      </c>
      <c r="BB35" s="462">
        <v>2654.0090183747411</v>
      </c>
      <c r="BC35" s="462">
        <v>2717.25314288246</v>
      </c>
      <c r="BD35" s="462">
        <v>2631.7231073019957</v>
      </c>
      <c r="BE35" s="462">
        <v>2676.4827117072482</v>
      </c>
      <c r="BF35" s="462">
        <v>2863.2198953002007</v>
      </c>
      <c r="BG35" s="462">
        <v>3002.8396047330152</v>
      </c>
      <c r="BH35" s="462">
        <v>3231.1334929200289</v>
      </c>
      <c r="BI35" s="462">
        <v>3522.8486328112713</v>
      </c>
      <c r="BJ35" s="462">
        <v>3676.4928151004046</v>
      </c>
      <c r="BK35" s="462">
        <v>3930.1189148811586</v>
      </c>
      <c r="BL35" s="462">
        <v>4122.4846621636352</v>
      </c>
      <c r="BM35" s="462">
        <v>4731.9697243651808</v>
      </c>
      <c r="BN35" s="462">
        <v>5152.3156460949622</v>
      </c>
      <c r="BO35" s="462">
        <v>5488.63957396979</v>
      </c>
      <c r="BP35" s="462">
        <v>5687.7660422616582</v>
      </c>
      <c r="BQ35" s="462">
        <v>5692.0412985289258</v>
      </c>
      <c r="BR35" s="462">
        <v>5596.288435049948</v>
      </c>
      <c r="BS35" s="462">
        <v>5467.8613278076509</v>
      </c>
      <c r="BT35" s="462">
        <v>5175.8452222501146</v>
      </c>
      <c r="BU35" s="462">
        <v>4716.3196085507116</v>
      </c>
      <c r="BV35" s="462"/>
      <c r="BW35" s="462"/>
      <c r="BX35" s="462"/>
      <c r="BY35" s="462"/>
      <c r="BZ35" s="462"/>
      <c r="CA35" s="462"/>
      <c r="CB35" s="462"/>
      <c r="CC35" s="462"/>
      <c r="CD35" s="462"/>
      <c r="CE35" s="462"/>
      <c r="CF35" s="430"/>
    </row>
    <row r="36" spans="1:84" s="43" customFormat="1">
      <c r="A36" s="106"/>
      <c r="B36" s="63" t="s">
        <v>454</v>
      </c>
      <c r="D36" s="462">
        <v>0</v>
      </c>
      <c r="E36" s="462">
        <v>0</v>
      </c>
      <c r="F36" s="462">
        <v>0</v>
      </c>
      <c r="G36" s="462">
        <v>0</v>
      </c>
      <c r="H36" s="462">
        <v>0</v>
      </c>
      <c r="I36" s="462">
        <v>0</v>
      </c>
      <c r="J36" s="462">
        <v>0</v>
      </c>
      <c r="K36" s="462">
        <v>0</v>
      </c>
      <c r="L36" s="462">
        <v>0</v>
      </c>
      <c r="M36" s="462">
        <v>0</v>
      </c>
      <c r="N36" s="462">
        <v>0</v>
      </c>
      <c r="O36" s="462">
        <v>0</v>
      </c>
      <c r="P36" s="462">
        <v>0</v>
      </c>
      <c r="Q36" s="462">
        <v>0</v>
      </c>
      <c r="R36" s="462">
        <v>0</v>
      </c>
      <c r="S36" s="462">
        <v>0</v>
      </c>
      <c r="T36" s="462">
        <v>0</v>
      </c>
      <c r="U36" s="462">
        <v>0</v>
      </c>
      <c r="V36" s="462">
        <v>0</v>
      </c>
      <c r="W36" s="462">
        <v>0</v>
      </c>
      <c r="X36" s="462">
        <v>0</v>
      </c>
      <c r="Y36" s="462">
        <v>0</v>
      </c>
      <c r="Z36" s="462">
        <v>0</v>
      </c>
      <c r="AA36" s="462">
        <v>0</v>
      </c>
      <c r="AB36" s="462">
        <v>0</v>
      </c>
      <c r="AC36" s="462">
        <v>0</v>
      </c>
      <c r="AD36" s="462">
        <v>0</v>
      </c>
      <c r="AE36" s="462">
        <v>0</v>
      </c>
      <c r="AF36" s="462">
        <v>0</v>
      </c>
      <c r="AG36" s="462">
        <v>0</v>
      </c>
      <c r="AH36" s="462">
        <v>167.7572054033308</v>
      </c>
      <c r="AI36" s="462">
        <v>184.83191810654029</v>
      </c>
      <c r="AJ36" s="462">
        <v>238.69433276913807</v>
      </c>
      <c r="AK36" s="462">
        <v>385.67308278503288</v>
      </c>
      <c r="AL36" s="462">
        <v>495.78191354102592</v>
      </c>
      <c r="AM36" s="462">
        <v>586.16955262509271</v>
      </c>
      <c r="AN36" s="462">
        <v>659.48966179596255</v>
      </c>
      <c r="AO36" s="462">
        <v>740.17522248237037</v>
      </c>
      <c r="AP36" s="462">
        <v>795.69381732493002</v>
      </c>
      <c r="AQ36" s="462">
        <v>824.05582000417701</v>
      </c>
      <c r="AR36" s="462">
        <v>827.64699999999993</v>
      </c>
      <c r="AS36" s="462">
        <v>856.07600000000002</v>
      </c>
      <c r="AT36" s="462">
        <v>998.779</v>
      </c>
      <c r="AU36" s="462">
        <v>1447.0230000000001</v>
      </c>
      <c r="AV36" s="462">
        <v>2057.3580000000002</v>
      </c>
      <c r="AW36" s="462">
        <v>2331.1950000000002</v>
      </c>
      <c r="AX36" s="462">
        <v>2407.7275243945537</v>
      </c>
      <c r="AY36" s="462">
        <v>2329.3000610574099</v>
      </c>
      <c r="AZ36" s="462">
        <v>2177.215384967817</v>
      </c>
      <c r="BA36" s="462">
        <v>1713.8246039972835</v>
      </c>
      <c r="BB36" s="462">
        <v>1410.9078789879757</v>
      </c>
      <c r="BC36" s="462">
        <v>1214.0820612666143</v>
      </c>
      <c r="BD36" s="462">
        <v>1085.7342355085079</v>
      </c>
      <c r="BE36" s="462">
        <v>1001.1096309288404</v>
      </c>
      <c r="BF36" s="462">
        <v>1053.6159987005542</v>
      </c>
      <c r="BG36" s="462">
        <v>956.77120862113122</v>
      </c>
      <c r="BH36" s="462">
        <v>1087.8137888204469</v>
      </c>
      <c r="BI36" s="462">
        <v>1160.1935787766724</v>
      </c>
      <c r="BJ36" s="462">
        <v>1245.1512127626136</v>
      </c>
      <c r="BK36" s="462">
        <v>1315.7849954177275</v>
      </c>
      <c r="BL36" s="462">
        <v>1528.2356823684902</v>
      </c>
      <c r="BM36" s="462">
        <v>2474.492773813538</v>
      </c>
      <c r="BN36" s="462">
        <v>2492.3723448820447</v>
      </c>
      <c r="BO36" s="462">
        <v>2602.272972800276</v>
      </c>
      <c r="BP36" s="462">
        <v>2678.532284898341</v>
      </c>
      <c r="BQ36" s="462">
        <v>2355.381181651002</v>
      </c>
      <c r="BR36" s="462">
        <v>1753.117847664269</v>
      </c>
      <c r="BS36" s="462">
        <v>1374.1237680959821</v>
      </c>
      <c r="BT36" s="462">
        <v>1130.7432728882734</v>
      </c>
      <c r="BU36" s="462">
        <v>990.0355456553425</v>
      </c>
      <c r="BV36" s="462"/>
      <c r="BW36" s="462"/>
      <c r="BX36" s="462"/>
      <c r="BY36" s="462"/>
      <c r="BZ36" s="462"/>
      <c r="CA36" s="462"/>
      <c r="CB36" s="462"/>
      <c r="CC36" s="462"/>
      <c r="CD36" s="462"/>
      <c r="CE36" s="462"/>
      <c r="CF36" s="430"/>
    </row>
    <row r="37" spans="1:84" s="43" customFormat="1">
      <c r="A37" s="106"/>
      <c r="B37" s="63" t="s">
        <v>708</v>
      </c>
      <c r="D37" s="462">
        <v>0</v>
      </c>
      <c r="E37" s="462">
        <v>0</v>
      </c>
      <c r="F37" s="462">
        <v>0</v>
      </c>
      <c r="G37" s="462">
        <v>0</v>
      </c>
      <c r="H37" s="462">
        <v>0</v>
      </c>
      <c r="I37" s="462">
        <v>0</v>
      </c>
      <c r="J37" s="462">
        <v>0</v>
      </c>
      <c r="K37" s="462">
        <v>0</v>
      </c>
      <c r="L37" s="462">
        <v>0</v>
      </c>
      <c r="M37" s="462">
        <v>0</v>
      </c>
      <c r="N37" s="462">
        <v>0</v>
      </c>
      <c r="O37" s="462">
        <v>0</v>
      </c>
      <c r="P37" s="462">
        <v>0</v>
      </c>
      <c r="Q37" s="462">
        <v>0</v>
      </c>
      <c r="R37" s="462">
        <v>0</v>
      </c>
      <c r="S37" s="462">
        <v>0</v>
      </c>
      <c r="T37" s="462">
        <v>0</v>
      </c>
      <c r="U37" s="462">
        <v>0</v>
      </c>
      <c r="V37" s="462">
        <v>0</v>
      </c>
      <c r="W37" s="462">
        <v>0</v>
      </c>
      <c r="X37" s="462">
        <v>0</v>
      </c>
      <c r="Y37" s="462">
        <v>0</v>
      </c>
      <c r="Z37" s="462">
        <v>0</v>
      </c>
      <c r="AA37" s="462">
        <v>0</v>
      </c>
      <c r="AB37" s="462">
        <v>0</v>
      </c>
      <c r="AC37" s="462">
        <v>0</v>
      </c>
      <c r="AD37" s="462">
        <v>0</v>
      </c>
      <c r="AE37" s="462">
        <v>0</v>
      </c>
      <c r="AF37" s="462">
        <v>0</v>
      </c>
      <c r="AG37" s="462">
        <v>0</v>
      </c>
      <c r="AH37" s="462">
        <v>12.718728529562867</v>
      </c>
      <c r="AI37" s="462">
        <v>13.998280399993689</v>
      </c>
      <c r="AJ37" s="462">
        <v>18.102270221433344</v>
      </c>
      <c r="AK37" s="462">
        <v>29.244675944485095</v>
      </c>
      <c r="AL37" s="462">
        <v>37.608698836192275</v>
      </c>
      <c r="AM37" s="462">
        <v>44.460514952676363</v>
      </c>
      <c r="AN37" s="462">
        <v>50.036673583206834</v>
      </c>
      <c r="AO37" s="462">
        <v>56.135700339289997</v>
      </c>
      <c r="AP37" s="462">
        <v>60.352068373643192</v>
      </c>
      <c r="AQ37" s="462">
        <v>62.448807638114886</v>
      </c>
      <c r="AR37" s="462">
        <v>251.12099999999964</v>
      </c>
      <c r="AS37" s="462">
        <v>303.69499999999999</v>
      </c>
      <c r="AT37" s="462">
        <v>413.56399999999968</v>
      </c>
      <c r="AU37" s="462">
        <v>495.83100000000047</v>
      </c>
      <c r="AV37" s="462">
        <v>588.97799999999972</v>
      </c>
      <c r="AW37" s="462">
        <v>783.39700000000119</v>
      </c>
      <c r="AX37" s="462">
        <v>876.75761116881586</v>
      </c>
      <c r="AY37" s="462">
        <v>1079.4106882910114</v>
      </c>
      <c r="AZ37" s="462">
        <v>1216.4408100213277</v>
      </c>
      <c r="BA37" s="462">
        <v>1277.9795461451065</v>
      </c>
      <c r="BB37" s="462">
        <v>1181.8701801279974</v>
      </c>
      <c r="BC37" s="462">
        <v>992.02728649103301</v>
      </c>
      <c r="BD37" s="462">
        <v>934.39317727625121</v>
      </c>
      <c r="BE37" s="462">
        <v>920.78722401502739</v>
      </c>
      <c r="BF37" s="462">
        <v>937.11675053717931</v>
      </c>
      <c r="BG37" s="462">
        <v>981.1484059417445</v>
      </c>
      <c r="BH37" s="462">
        <v>1088.6496584511015</v>
      </c>
      <c r="BI37" s="462">
        <v>1208.6779101513739</v>
      </c>
      <c r="BJ37" s="462">
        <v>1296.5004743209502</v>
      </c>
      <c r="BK37" s="462">
        <v>1565.8659750252277</v>
      </c>
      <c r="BL37" s="462">
        <v>1704.1714415823972</v>
      </c>
      <c r="BM37" s="462">
        <v>2203.6920586875649</v>
      </c>
      <c r="BN37" s="462">
        <v>2717.0946746429627</v>
      </c>
      <c r="BO37" s="462">
        <v>3018.723066147656</v>
      </c>
      <c r="BP37" s="462">
        <v>3368.2383569783251</v>
      </c>
      <c r="BQ37" s="462">
        <v>3671.532949655355</v>
      </c>
      <c r="BR37" s="462">
        <v>3882.3694830568411</v>
      </c>
      <c r="BS37" s="462">
        <v>3909.8963531390082</v>
      </c>
      <c r="BT37" s="462">
        <v>3789.4702488652092</v>
      </c>
      <c r="BU37" s="462">
        <v>3577.9493628506098</v>
      </c>
      <c r="BV37" s="462"/>
      <c r="BW37" s="462"/>
      <c r="BX37" s="462"/>
      <c r="BY37" s="462"/>
      <c r="BZ37" s="462"/>
      <c r="CA37" s="462"/>
      <c r="CB37" s="462"/>
      <c r="CC37" s="462"/>
      <c r="CD37" s="462"/>
      <c r="CE37" s="462"/>
      <c r="CF37" s="430"/>
    </row>
    <row r="38" spans="1:84" s="43" customFormat="1">
      <c r="A38" s="106"/>
      <c r="B38" s="63" t="s">
        <v>704</v>
      </c>
      <c r="D38" s="462">
        <f t="shared" ref="D38:AI38" si="10">SUM(D34:D37)</f>
        <v>0</v>
      </c>
      <c r="E38" s="462">
        <f t="shared" si="10"/>
        <v>0</v>
      </c>
      <c r="F38" s="462">
        <f t="shared" si="10"/>
        <v>0</v>
      </c>
      <c r="G38" s="462">
        <f t="shared" si="10"/>
        <v>0</v>
      </c>
      <c r="H38" s="462">
        <f t="shared" si="10"/>
        <v>0</v>
      </c>
      <c r="I38" s="462">
        <f t="shared" si="10"/>
        <v>0</v>
      </c>
      <c r="J38" s="462">
        <f t="shared" si="10"/>
        <v>0</v>
      </c>
      <c r="K38" s="462">
        <f t="shared" si="10"/>
        <v>0</v>
      </c>
      <c r="L38" s="462">
        <f t="shared" si="10"/>
        <v>0</v>
      </c>
      <c r="M38" s="462">
        <f t="shared" si="10"/>
        <v>0</v>
      </c>
      <c r="N38" s="462">
        <f t="shared" si="10"/>
        <v>0</v>
      </c>
      <c r="O38" s="462">
        <f t="shared" si="10"/>
        <v>0</v>
      </c>
      <c r="P38" s="462">
        <f t="shared" si="10"/>
        <v>0</v>
      </c>
      <c r="Q38" s="462">
        <f t="shared" si="10"/>
        <v>0</v>
      </c>
      <c r="R38" s="462">
        <f t="shared" si="10"/>
        <v>0</v>
      </c>
      <c r="S38" s="462">
        <f t="shared" si="10"/>
        <v>0</v>
      </c>
      <c r="T38" s="462">
        <f t="shared" si="10"/>
        <v>0</v>
      </c>
      <c r="U38" s="462">
        <f t="shared" si="10"/>
        <v>0</v>
      </c>
      <c r="V38" s="462">
        <f t="shared" si="10"/>
        <v>0</v>
      </c>
      <c r="W38" s="462">
        <f t="shared" si="10"/>
        <v>0</v>
      </c>
      <c r="X38" s="462">
        <f t="shared" si="10"/>
        <v>0</v>
      </c>
      <c r="Y38" s="462">
        <f t="shared" si="10"/>
        <v>0</v>
      </c>
      <c r="Z38" s="462">
        <f t="shared" si="10"/>
        <v>0</v>
      </c>
      <c r="AA38" s="462">
        <f t="shared" si="10"/>
        <v>0</v>
      </c>
      <c r="AB38" s="462">
        <f t="shared" si="10"/>
        <v>0</v>
      </c>
      <c r="AC38" s="462">
        <f t="shared" si="10"/>
        <v>0</v>
      </c>
      <c r="AD38" s="462">
        <f t="shared" si="10"/>
        <v>0</v>
      </c>
      <c r="AE38" s="462">
        <f t="shared" si="10"/>
        <v>0</v>
      </c>
      <c r="AF38" s="462">
        <f t="shared" si="10"/>
        <v>0</v>
      </c>
      <c r="AG38" s="462">
        <f t="shared" si="10"/>
        <v>0</v>
      </c>
      <c r="AH38" s="462">
        <f t="shared" si="10"/>
        <v>400.06040998931815</v>
      </c>
      <c r="AI38" s="462">
        <f t="shared" si="10"/>
        <v>440.24186395917997</v>
      </c>
      <c r="AJ38" s="462">
        <f t="shared" ref="AJ38:BQ38" si="11">SUM(AJ34:AJ37)</f>
        <v>568.64676658977396</v>
      </c>
      <c r="AK38" s="462">
        <f t="shared" si="11"/>
        <v>919.19447132057121</v>
      </c>
      <c r="AL38" s="462">
        <f t="shared" si="11"/>
        <v>1181.6407082203809</v>
      </c>
      <c r="AM38" s="462">
        <f t="shared" si="11"/>
        <v>1396.9133752255298</v>
      </c>
      <c r="AN38" s="462">
        <f t="shared" si="11"/>
        <v>1572.5977774696016</v>
      </c>
      <c r="AO38" s="462">
        <f t="shared" si="11"/>
        <v>1763.5441134969951</v>
      </c>
      <c r="AP38" s="462">
        <f t="shared" si="11"/>
        <v>1896.6084945680932</v>
      </c>
      <c r="AQ38" s="462">
        <f t="shared" si="11"/>
        <v>1963.1883599218736</v>
      </c>
      <c r="AR38" s="462">
        <f t="shared" si="11"/>
        <v>1903.5669999999996</v>
      </c>
      <c r="AS38" s="462">
        <f t="shared" si="11"/>
        <v>2187.5540000000001</v>
      </c>
      <c r="AT38" s="462">
        <f t="shared" si="11"/>
        <v>2771.8209999999999</v>
      </c>
      <c r="AU38" s="462">
        <f t="shared" si="11"/>
        <v>3785.5240000000008</v>
      </c>
      <c r="AV38" s="462">
        <f t="shared" si="11"/>
        <v>5004.2709999999997</v>
      </c>
      <c r="AW38" s="462">
        <f t="shared" si="11"/>
        <v>6027.8400000000011</v>
      </c>
      <c r="AX38" s="462">
        <f t="shared" si="11"/>
        <v>6701.0210236028324</v>
      </c>
      <c r="AY38" s="462">
        <f t="shared" si="11"/>
        <v>7259.8193451132465</v>
      </c>
      <c r="AZ38" s="462">
        <f t="shared" si="11"/>
        <v>7627.8412922717607</v>
      </c>
      <c r="BA38" s="462">
        <f t="shared" si="11"/>
        <v>7388.3815092242394</v>
      </c>
      <c r="BB38" s="462">
        <f t="shared" si="11"/>
        <v>7213.0624270478074</v>
      </c>
      <c r="BC38" s="462">
        <f t="shared" si="11"/>
        <v>7066.8309277856351</v>
      </c>
      <c r="BD38" s="462">
        <f t="shared" si="11"/>
        <v>6955.0272430824934</v>
      </c>
      <c r="BE38" s="462">
        <f t="shared" si="11"/>
        <v>7130.0830912703177</v>
      </c>
      <c r="BF38" s="462">
        <f t="shared" si="11"/>
        <v>7853.4141332420995</v>
      </c>
      <c r="BG38" s="462">
        <f t="shared" si="11"/>
        <v>7907.4304242871603</v>
      </c>
      <c r="BH38" s="462">
        <f t="shared" si="11"/>
        <v>8609.1099443174389</v>
      </c>
      <c r="BI38" s="462">
        <f t="shared" si="11"/>
        <v>9364.2666422585644</v>
      </c>
      <c r="BJ38" s="462">
        <f t="shared" si="11"/>
        <v>9979.0686760457666</v>
      </c>
      <c r="BK38" s="462">
        <f t="shared" si="11"/>
        <v>10808.197886514117</v>
      </c>
      <c r="BL38" s="462">
        <f t="shared" si="11"/>
        <v>11599.496940774132</v>
      </c>
      <c r="BM38" s="462">
        <f t="shared" si="11"/>
        <v>14226.791440390265</v>
      </c>
      <c r="BN38" s="462">
        <f t="shared" si="11"/>
        <v>15478.01053884067</v>
      </c>
      <c r="BO38" s="462">
        <f t="shared" si="11"/>
        <v>16578.667176283001</v>
      </c>
      <c r="BP38" s="462">
        <f t="shared" si="11"/>
        <v>17472.491649240532</v>
      </c>
      <c r="BQ38" s="462">
        <f t="shared" si="11"/>
        <v>17625.749532084679</v>
      </c>
      <c r="BR38" s="462">
        <f>SUM(BR34:BR37)</f>
        <v>17738.510614072031</v>
      </c>
      <c r="BS38" s="462">
        <f>SUM(BS34:BS37)</f>
        <v>17716.225635332288</v>
      </c>
      <c r="BT38" s="462">
        <f>SUM(BT34:BT37)</f>
        <v>17111.31100400001</v>
      </c>
      <c r="BU38" s="462">
        <f>SUM(BU34:BU37)</f>
        <v>16213.076773759509</v>
      </c>
      <c r="BV38" s="462"/>
      <c r="BW38" s="462"/>
      <c r="BX38" s="462"/>
      <c r="BY38" s="462"/>
      <c r="BZ38" s="462"/>
      <c r="CA38" s="462"/>
      <c r="CB38" s="462"/>
      <c r="CC38" s="462"/>
      <c r="CD38" s="462"/>
      <c r="CE38" s="462"/>
      <c r="CF38" s="430"/>
    </row>
    <row r="39" spans="1:84" s="43" customFormat="1" ht="26.25" customHeight="1">
      <c r="A39" s="610"/>
      <c r="B39" s="65" t="s">
        <v>709</v>
      </c>
      <c r="D39" s="462"/>
      <c r="E39" s="462"/>
      <c r="F39" s="462"/>
      <c r="G39" s="462"/>
      <c r="H39" s="462"/>
      <c r="I39" s="462"/>
      <c r="J39" s="462"/>
      <c r="K39" s="462"/>
      <c r="L39" s="462"/>
      <c r="M39" s="462"/>
      <c r="N39" s="462"/>
      <c r="O39" s="462"/>
      <c r="P39" s="462"/>
      <c r="Q39" s="462"/>
      <c r="R39" s="462"/>
      <c r="S39" s="462"/>
      <c r="T39" s="462"/>
      <c r="U39" s="462"/>
      <c r="V39" s="462"/>
      <c r="W39" s="462"/>
      <c r="X39" s="462"/>
      <c r="Y39" s="462"/>
      <c r="Z39" s="462"/>
      <c r="AA39" s="462"/>
      <c r="AB39" s="462"/>
      <c r="AC39" s="462"/>
      <c r="AD39" s="462"/>
      <c r="AE39" s="462"/>
      <c r="AF39" s="462"/>
      <c r="AG39" s="462"/>
      <c r="AH39" s="462"/>
      <c r="AI39" s="462"/>
      <c r="AJ39" s="462"/>
      <c r="AK39" s="462"/>
      <c r="AL39" s="462"/>
      <c r="AM39" s="462"/>
      <c r="AN39" s="462"/>
      <c r="AO39" s="462"/>
      <c r="AP39" s="462"/>
      <c r="AQ39" s="462"/>
      <c r="AR39" s="462"/>
      <c r="AS39" s="462"/>
      <c r="AT39" s="462"/>
      <c r="AU39" s="462"/>
      <c r="AV39" s="462"/>
      <c r="AW39" s="462"/>
      <c r="AX39" s="462"/>
      <c r="AY39" s="462"/>
      <c r="AZ39" s="462"/>
      <c r="BA39" s="462"/>
      <c r="BB39" s="462"/>
      <c r="BC39" s="462"/>
      <c r="BD39" s="462"/>
      <c r="BE39" s="462"/>
      <c r="BF39" s="462"/>
      <c r="BG39" s="462"/>
      <c r="BH39" s="462"/>
      <c r="BI39" s="462"/>
      <c r="BJ39" s="462"/>
      <c r="BK39" s="462"/>
      <c r="BL39" s="462"/>
      <c r="BM39" s="462"/>
      <c r="BN39" s="462"/>
      <c r="BO39" s="462"/>
      <c r="BP39" s="462"/>
      <c r="BQ39" s="462"/>
      <c r="BR39" s="462"/>
      <c r="BS39" s="462"/>
      <c r="BT39" s="462"/>
      <c r="BU39" s="462"/>
      <c r="BV39" s="462"/>
      <c r="BW39" s="462"/>
      <c r="BX39" s="462"/>
      <c r="BY39" s="462"/>
      <c r="BZ39" s="462"/>
      <c r="CA39" s="462"/>
      <c r="CB39" s="462"/>
      <c r="CC39" s="462"/>
      <c r="CD39" s="462"/>
      <c r="CE39" s="462"/>
      <c r="CF39" s="430"/>
    </row>
    <row r="40" spans="1:84" s="43" customFormat="1">
      <c r="A40" s="106"/>
      <c r="B40" s="608" t="s">
        <v>748</v>
      </c>
      <c r="D40" s="462">
        <f t="shared" ref="D40:BO40" si="12">SUM(D41:D43)</f>
        <v>0</v>
      </c>
      <c r="E40" s="462">
        <f t="shared" si="12"/>
        <v>0</v>
      </c>
      <c r="F40" s="462">
        <f t="shared" si="12"/>
        <v>0</v>
      </c>
      <c r="G40" s="462">
        <f t="shared" si="12"/>
        <v>0</v>
      </c>
      <c r="H40" s="462">
        <f t="shared" si="12"/>
        <v>0</v>
      </c>
      <c r="I40" s="462">
        <f t="shared" si="12"/>
        <v>0</v>
      </c>
      <c r="J40" s="462">
        <f t="shared" si="12"/>
        <v>0</v>
      </c>
      <c r="K40" s="462">
        <f t="shared" si="12"/>
        <v>0</v>
      </c>
      <c r="L40" s="462">
        <f t="shared" si="12"/>
        <v>0</v>
      </c>
      <c r="M40" s="462">
        <f t="shared" si="12"/>
        <v>0</v>
      </c>
      <c r="N40" s="462">
        <f t="shared" si="12"/>
        <v>0</v>
      </c>
      <c r="O40" s="462">
        <f t="shared" si="12"/>
        <v>0</v>
      </c>
      <c r="P40" s="462">
        <f t="shared" si="12"/>
        <v>0</v>
      </c>
      <c r="Q40" s="462">
        <f t="shared" si="12"/>
        <v>0</v>
      </c>
      <c r="R40" s="462">
        <f t="shared" si="12"/>
        <v>0</v>
      </c>
      <c r="S40" s="462">
        <f t="shared" si="12"/>
        <v>0</v>
      </c>
      <c r="T40" s="462">
        <f t="shared" si="12"/>
        <v>0</v>
      </c>
      <c r="U40" s="462">
        <f t="shared" si="12"/>
        <v>0</v>
      </c>
      <c r="V40" s="462">
        <f t="shared" si="12"/>
        <v>0</v>
      </c>
      <c r="W40" s="462">
        <f t="shared" si="12"/>
        <v>0</v>
      </c>
      <c r="X40" s="462">
        <f t="shared" si="12"/>
        <v>0</v>
      </c>
      <c r="Y40" s="462">
        <f t="shared" si="12"/>
        <v>0</v>
      </c>
      <c r="Z40" s="462">
        <f t="shared" si="12"/>
        <v>0</v>
      </c>
      <c r="AA40" s="462">
        <f t="shared" si="12"/>
        <v>0</v>
      </c>
      <c r="AB40" s="462">
        <f t="shared" si="12"/>
        <v>0</v>
      </c>
      <c r="AC40" s="462">
        <f t="shared" si="12"/>
        <v>0</v>
      </c>
      <c r="AD40" s="462">
        <f t="shared" si="12"/>
        <v>0</v>
      </c>
      <c r="AE40" s="462">
        <f t="shared" si="12"/>
        <v>0</v>
      </c>
      <c r="AF40" s="462">
        <f t="shared" si="12"/>
        <v>0</v>
      </c>
      <c r="AG40" s="462">
        <f t="shared" si="12"/>
        <v>0</v>
      </c>
      <c r="AH40" s="462">
        <f t="shared" si="12"/>
        <v>0</v>
      </c>
      <c r="AI40" s="462">
        <f t="shared" si="12"/>
        <v>0</v>
      </c>
      <c r="AJ40" s="462">
        <f t="shared" si="12"/>
        <v>0</v>
      </c>
      <c r="AK40" s="462">
        <f t="shared" si="12"/>
        <v>0</v>
      </c>
      <c r="AL40" s="462">
        <f t="shared" si="12"/>
        <v>0</v>
      </c>
      <c r="AM40" s="462">
        <f t="shared" si="12"/>
        <v>0</v>
      </c>
      <c r="AN40" s="462">
        <f t="shared" si="12"/>
        <v>0</v>
      </c>
      <c r="AO40" s="462">
        <f t="shared" si="12"/>
        <v>0</v>
      </c>
      <c r="AP40" s="462">
        <f t="shared" si="12"/>
        <v>0</v>
      </c>
      <c r="AQ40" s="462">
        <f t="shared" si="12"/>
        <v>0</v>
      </c>
      <c r="AR40" s="462">
        <f t="shared" si="12"/>
        <v>0</v>
      </c>
      <c r="AS40" s="462">
        <f t="shared" si="12"/>
        <v>0</v>
      </c>
      <c r="AT40" s="462">
        <f t="shared" si="12"/>
        <v>0</v>
      </c>
      <c r="AU40" s="462">
        <f t="shared" si="12"/>
        <v>3945.2429999999995</v>
      </c>
      <c r="AV40" s="462">
        <f t="shared" si="12"/>
        <v>4566.0839999999998</v>
      </c>
      <c r="AW40" s="462">
        <f t="shared" si="12"/>
        <v>5028.2650000000003</v>
      </c>
      <c r="AX40" s="462">
        <f t="shared" si="12"/>
        <v>5228.0419039999997</v>
      </c>
      <c r="AY40" s="462">
        <f t="shared" si="12"/>
        <v>5429.9853480000002</v>
      </c>
      <c r="AZ40" s="462">
        <f t="shared" si="12"/>
        <v>5569.4310189999997</v>
      </c>
      <c r="BA40" s="462">
        <f t="shared" si="12"/>
        <v>5497.5839940000005</v>
      </c>
      <c r="BB40" s="462">
        <f t="shared" si="12"/>
        <v>5404.9490960500007</v>
      </c>
      <c r="BC40" s="462">
        <f t="shared" si="12"/>
        <v>5344.7178286746339</v>
      </c>
      <c r="BD40" s="462">
        <f t="shared" si="12"/>
        <v>5258.2453963295238</v>
      </c>
      <c r="BE40" s="462">
        <f t="shared" si="12"/>
        <v>5282.4608215130647</v>
      </c>
      <c r="BF40" s="462">
        <f t="shared" si="12"/>
        <v>5405.2562457978129</v>
      </c>
      <c r="BG40" s="462">
        <f t="shared" si="12"/>
        <v>5027.4844449073989</v>
      </c>
      <c r="BH40" s="462">
        <f t="shared" si="12"/>
        <v>5200.1678251855656</v>
      </c>
      <c r="BI40" s="462">
        <f t="shared" si="12"/>
        <v>5262.5853160000006</v>
      </c>
      <c r="BJ40" s="462">
        <f t="shared" si="12"/>
        <v>5369.7323449999994</v>
      </c>
      <c r="BK40" s="462">
        <f t="shared" si="12"/>
        <v>5453.8794030000026</v>
      </c>
      <c r="BL40" s="462">
        <f t="shared" si="12"/>
        <v>5368.0309109999998</v>
      </c>
      <c r="BM40" s="462">
        <f t="shared" si="12"/>
        <v>5469.5985130000008</v>
      </c>
      <c r="BN40" s="462">
        <f t="shared" si="12"/>
        <v>5405.4632049999982</v>
      </c>
      <c r="BO40" s="462">
        <f t="shared" si="12"/>
        <v>5577.6619860000001</v>
      </c>
      <c r="BP40" s="462">
        <f t="shared" ref="BP40:CF40" si="13">SUM(BP41:BP43)</f>
        <v>5877.8337030000021</v>
      </c>
      <c r="BQ40" s="462">
        <f t="shared" si="13"/>
        <v>5949.4745670000011</v>
      </c>
      <c r="BR40" s="462">
        <f t="shared" si="13"/>
        <v>5996.8369509999993</v>
      </c>
      <c r="BS40" s="462">
        <f t="shared" si="13"/>
        <v>5971.5869620000003</v>
      </c>
      <c r="BT40" s="462">
        <f t="shared" si="13"/>
        <v>5801.1453980000006</v>
      </c>
      <c r="BU40" s="462">
        <f t="shared" si="13"/>
        <v>5485.4757249999984</v>
      </c>
      <c r="BV40" s="462">
        <f t="shared" si="13"/>
        <v>5177.6325700000007</v>
      </c>
      <c r="BW40" s="462">
        <f t="shared" si="13"/>
        <v>4802.5128440000008</v>
      </c>
      <c r="BX40" s="462">
        <f t="shared" si="13"/>
        <v>4627.0056789999999</v>
      </c>
      <c r="BY40" s="462">
        <f t="shared" si="13"/>
        <v>4369.6281436568825</v>
      </c>
      <c r="BZ40" s="462">
        <f t="shared" si="13"/>
        <v>4332.1930272781929</v>
      </c>
      <c r="CA40" s="462">
        <f t="shared" si="13"/>
        <v>4522.0780053111339</v>
      </c>
      <c r="CB40" s="462">
        <f t="shared" si="13"/>
        <v>4693.8523480951426</v>
      </c>
      <c r="CC40" s="462">
        <f t="shared" si="13"/>
        <v>4254.1293235816511</v>
      </c>
      <c r="CD40" s="462">
        <f t="shared" si="13"/>
        <v>4343.6123056348915</v>
      </c>
      <c r="CE40" s="462">
        <f t="shared" si="13"/>
        <v>4693.0547329966985</v>
      </c>
      <c r="CF40" s="430">
        <f t="shared" si="13"/>
        <v>4900.1104160047971</v>
      </c>
    </row>
    <row r="41" spans="1:84" s="43" customFormat="1">
      <c r="A41" s="106"/>
      <c r="B41" s="200" t="s">
        <v>710</v>
      </c>
      <c r="D41" s="462" t="s">
        <v>521</v>
      </c>
      <c r="E41" s="462" t="s">
        <v>521</v>
      </c>
      <c r="F41" s="462" t="s">
        <v>521</v>
      </c>
      <c r="G41" s="462" t="s">
        <v>521</v>
      </c>
      <c r="H41" s="462" t="s">
        <v>521</v>
      </c>
      <c r="I41" s="462" t="s">
        <v>521</v>
      </c>
      <c r="J41" s="462" t="s">
        <v>521</v>
      </c>
      <c r="K41" s="462" t="s">
        <v>521</v>
      </c>
      <c r="L41" s="462" t="s">
        <v>521</v>
      </c>
      <c r="M41" s="462" t="s">
        <v>521</v>
      </c>
      <c r="N41" s="462" t="s">
        <v>521</v>
      </c>
      <c r="O41" s="462" t="s">
        <v>521</v>
      </c>
      <c r="P41" s="462" t="s">
        <v>521</v>
      </c>
      <c r="Q41" s="462" t="s">
        <v>521</v>
      </c>
      <c r="R41" s="462" t="s">
        <v>521</v>
      </c>
      <c r="S41" s="462" t="s">
        <v>521</v>
      </c>
      <c r="T41" s="462" t="s">
        <v>521</v>
      </c>
      <c r="U41" s="462" t="s">
        <v>521</v>
      </c>
      <c r="V41" s="462" t="s">
        <v>521</v>
      </c>
      <c r="W41" s="462" t="s">
        <v>521</v>
      </c>
      <c r="X41" s="462" t="s">
        <v>521</v>
      </c>
      <c r="Y41" s="462" t="s">
        <v>521</v>
      </c>
      <c r="Z41" s="462" t="s">
        <v>521</v>
      </c>
      <c r="AA41" s="462" t="s">
        <v>521</v>
      </c>
      <c r="AB41" s="462" t="s">
        <v>521</v>
      </c>
      <c r="AC41" s="462" t="s">
        <v>521</v>
      </c>
      <c r="AD41" s="462" t="s">
        <v>521</v>
      </c>
      <c r="AE41" s="462" t="s">
        <v>521</v>
      </c>
      <c r="AF41" s="462" t="s">
        <v>521</v>
      </c>
      <c r="AG41" s="462" t="s">
        <v>521</v>
      </c>
      <c r="AH41" s="462" t="s">
        <v>521</v>
      </c>
      <c r="AI41" s="462" t="s">
        <v>521</v>
      </c>
      <c r="AJ41" s="462" t="s">
        <v>521</v>
      </c>
      <c r="AK41" s="462" t="s">
        <v>521</v>
      </c>
      <c r="AL41" s="462" t="s">
        <v>521</v>
      </c>
      <c r="AM41" s="462" t="s">
        <v>521</v>
      </c>
      <c r="AN41" s="462" t="s">
        <v>521</v>
      </c>
      <c r="AO41" s="462" t="s">
        <v>521</v>
      </c>
      <c r="AP41" s="462" t="s">
        <v>521</v>
      </c>
      <c r="AQ41" s="462" t="s">
        <v>521</v>
      </c>
      <c r="AR41" s="462" t="s">
        <v>521</v>
      </c>
      <c r="AS41" s="462" t="s">
        <v>521</v>
      </c>
      <c r="AT41" s="462" t="s">
        <v>521</v>
      </c>
      <c r="AU41" s="462">
        <v>3236.7390749716378</v>
      </c>
      <c r="AV41" s="462">
        <v>3777.160321579041</v>
      </c>
      <c r="AW41" s="462">
        <v>4181.6408677259369</v>
      </c>
      <c r="AX41" s="462">
        <v>4354.828047</v>
      </c>
      <c r="AY41" s="462">
        <v>4537.4679940000005</v>
      </c>
      <c r="AZ41" s="462">
        <v>4634.1636629999994</v>
      </c>
      <c r="BA41" s="462">
        <v>4535.8971240000001</v>
      </c>
      <c r="BB41" s="462">
        <v>4440.2668552700006</v>
      </c>
      <c r="BC41" s="462">
        <v>4375.6373696746332</v>
      </c>
      <c r="BD41" s="462">
        <v>4287.3265713295241</v>
      </c>
      <c r="BE41" s="462">
        <v>4295.7709825130651</v>
      </c>
      <c r="BF41" s="462">
        <v>4378.7157327978121</v>
      </c>
      <c r="BG41" s="462">
        <v>4215.6524239073988</v>
      </c>
      <c r="BH41" s="462">
        <v>4369.9485561855663</v>
      </c>
      <c r="BI41" s="462">
        <v>4418.6826030000011</v>
      </c>
      <c r="BJ41" s="462">
        <v>4504.6312519999992</v>
      </c>
      <c r="BK41" s="462">
        <v>4581.3157550000024</v>
      </c>
      <c r="BL41" s="462">
        <v>4510.0732129999997</v>
      </c>
      <c r="BM41" s="462">
        <v>4583.9270970000007</v>
      </c>
      <c r="BN41" s="462">
        <v>4509.0307519999978</v>
      </c>
      <c r="BO41" s="462">
        <v>4682.9926180000002</v>
      </c>
      <c r="BP41" s="462">
        <v>4958.7607460000017</v>
      </c>
      <c r="BQ41" s="462">
        <v>5047.1581330000008</v>
      </c>
      <c r="BR41" s="462">
        <v>5091.0835709999992</v>
      </c>
      <c r="BS41" s="462">
        <v>5058.5009950000003</v>
      </c>
      <c r="BT41" s="462">
        <v>4893.5645820000009</v>
      </c>
      <c r="BU41" s="462">
        <v>4601.4981699999989</v>
      </c>
      <c r="BV41" s="462">
        <v>4323.6726686648526</v>
      </c>
      <c r="BW41" s="462">
        <v>4009.0528172699987</v>
      </c>
      <c r="BX41" s="462">
        <v>3857.7041331464156</v>
      </c>
      <c r="BY41" s="462">
        <v>3631.0013796878839</v>
      </c>
      <c r="BZ41" s="462">
        <v>3615.5417096031733</v>
      </c>
      <c r="CA41" s="462">
        <v>3793.9612271158653</v>
      </c>
      <c r="CB41" s="462">
        <v>3943.3173015498119</v>
      </c>
      <c r="CC41" s="462">
        <v>3578.1514673419656</v>
      </c>
      <c r="CD41" s="462">
        <v>3721.826505413891</v>
      </c>
      <c r="CE41" s="462">
        <v>3983.9869711549136</v>
      </c>
      <c r="CF41" s="430">
        <v>4128.5007226661437</v>
      </c>
    </row>
    <row r="42" spans="1:84" s="43" customFormat="1">
      <c r="A42" s="106"/>
      <c r="B42" s="200" t="s">
        <v>711</v>
      </c>
      <c r="D42" s="462" t="s">
        <v>521</v>
      </c>
      <c r="E42" s="462" t="s">
        <v>521</v>
      </c>
      <c r="F42" s="462" t="s">
        <v>521</v>
      </c>
      <c r="G42" s="462" t="s">
        <v>521</v>
      </c>
      <c r="H42" s="462" t="s">
        <v>521</v>
      </c>
      <c r="I42" s="462" t="s">
        <v>521</v>
      </c>
      <c r="J42" s="462" t="s">
        <v>521</v>
      </c>
      <c r="K42" s="462" t="s">
        <v>521</v>
      </c>
      <c r="L42" s="462" t="s">
        <v>521</v>
      </c>
      <c r="M42" s="462" t="s">
        <v>521</v>
      </c>
      <c r="N42" s="462" t="s">
        <v>521</v>
      </c>
      <c r="O42" s="462" t="s">
        <v>521</v>
      </c>
      <c r="P42" s="462" t="s">
        <v>521</v>
      </c>
      <c r="Q42" s="462" t="s">
        <v>521</v>
      </c>
      <c r="R42" s="462" t="s">
        <v>521</v>
      </c>
      <c r="S42" s="462" t="s">
        <v>521</v>
      </c>
      <c r="T42" s="462" t="s">
        <v>521</v>
      </c>
      <c r="U42" s="462" t="s">
        <v>521</v>
      </c>
      <c r="V42" s="462" t="s">
        <v>521</v>
      </c>
      <c r="W42" s="462" t="s">
        <v>521</v>
      </c>
      <c r="X42" s="462" t="s">
        <v>521</v>
      </c>
      <c r="Y42" s="462" t="s">
        <v>521</v>
      </c>
      <c r="Z42" s="462" t="s">
        <v>521</v>
      </c>
      <c r="AA42" s="462" t="s">
        <v>521</v>
      </c>
      <c r="AB42" s="462" t="s">
        <v>521</v>
      </c>
      <c r="AC42" s="462" t="s">
        <v>521</v>
      </c>
      <c r="AD42" s="462" t="s">
        <v>521</v>
      </c>
      <c r="AE42" s="462" t="s">
        <v>521</v>
      </c>
      <c r="AF42" s="462" t="s">
        <v>521</v>
      </c>
      <c r="AG42" s="462" t="s">
        <v>521</v>
      </c>
      <c r="AH42" s="462" t="s">
        <v>521</v>
      </c>
      <c r="AI42" s="462" t="s">
        <v>521</v>
      </c>
      <c r="AJ42" s="462" t="s">
        <v>521</v>
      </c>
      <c r="AK42" s="462" t="s">
        <v>521</v>
      </c>
      <c r="AL42" s="462" t="s">
        <v>521</v>
      </c>
      <c r="AM42" s="462" t="s">
        <v>521</v>
      </c>
      <c r="AN42" s="462" t="s">
        <v>521</v>
      </c>
      <c r="AO42" s="462" t="s">
        <v>521</v>
      </c>
      <c r="AP42" s="462" t="s">
        <v>521</v>
      </c>
      <c r="AQ42" s="462" t="s">
        <v>521</v>
      </c>
      <c r="AR42" s="462" t="s">
        <v>521</v>
      </c>
      <c r="AS42" s="462" t="s">
        <v>521</v>
      </c>
      <c r="AT42" s="462" t="s">
        <v>521</v>
      </c>
      <c r="AU42" s="462">
        <v>183.55250930270057</v>
      </c>
      <c r="AV42" s="462">
        <v>215.76524734087627</v>
      </c>
      <c r="AW42" s="462">
        <v>233.48116452688467</v>
      </c>
      <c r="AX42" s="462">
        <v>249.68303599999999</v>
      </c>
      <c r="AY42" s="462">
        <v>261.47803500000003</v>
      </c>
      <c r="AZ42" s="462">
        <v>270.25333700000004</v>
      </c>
      <c r="BA42" s="462">
        <v>267.80757900000003</v>
      </c>
      <c r="BB42" s="462">
        <v>266.30177027999997</v>
      </c>
      <c r="BC42" s="462">
        <v>267.94469299999997</v>
      </c>
      <c r="BD42" s="462">
        <v>270.05906600000003</v>
      </c>
      <c r="BE42" s="462">
        <v>273.37646599999994</v>
      </c>
      <c r="BF42" s="462">
        <v>283.87166200000001</v>
      </c>
      <c r="BG42" s="462">
        <v>272.87907999999999</v>
      </c>
      <c r="BH42" s="462">
        <v>273.85431499999993</v>
      </c>
      <c r="BI42" s="462">
        <v>281.61558000000008</v>
      </c>
      <c r="BJ42" s="462">
        <v>289.47423800000001</v>
      </c>
      <c r="BK42" s="462">
        <v>298.57093800000001</v>
      </c>
      <c r="BL42" s="462">
        <v>265.65446399999996</v>
      </c>
      <c r="BM42" s="462">
        <v>250.632768</v>
      </c>
      <c r="BN42" s="462">
        <v>232.66302899999994</v>
      </c>
      <c r="BO42" s="462">
        <v>220.99752100000003</v>
      </c>
      <c r="BP42" s="462">
        <v>229.47088200000007</v>
      </c>
      <c r="BQ42" s="462">
        <v>230.47488800000002</v>
      </c>
      <c r="BR42" s="462">
        <v>230.44787599999995</v>
      </c>
      <c r="BS42" s="462">
        <v>235.603419</v>
      </c>
      <c r="BT42" s="462">
        <v>238.79134599999998</v>
      </c>
      <c r="BU42" s="462">
        <v>240.23291299999997</v>
      </c>
      <c r="BV42" s="462">
        <v>237.28107100976376</v>
      </c>
      <c r="BW42" s="462">
        <v>222.09259873421991</v>
      </c>
      <c r="BX42" s="462">
        <v>211.9868481260437</v>
      </c>
      <c r="BY42" s="462">
        <v>208.05259796857678</v>
      </c>
      <c r="BZ42" s="462">
        <v>204.95340063186998</v>
      </c>
      <c r="CA42" s="462">
        <v>215.4301749408215</v>
      </c>
      <c r="CB42" s="462">
        <v>223.38009588074223</v>
      </c>
      <c r="CC42" s="462">
        <v>200.12698067482111</v>
      </c>
      <c r="CD42" s="462">
        <v>203.11006223324748</v>
      </c>
      <c r="CE42" s="462">
        <v>223.54214935542851</v>
      </c>
      <c r="CF42" s="430">
        <v>226.09557792589558</v>
      </c>
    </row>
    <row r="43" spans="1:84" s="43" customFormat="1">
      <c r="A43" s="106"/>
      <c r="B43" s="200" t="s">
        <v>712</v>
      </c>
      <c r="D43" s="462" t="s">
        <v>521</v>
      </c>
      <c r="E43" s="462" t="s">
        <v>521</v>
      </c>
      <c r="F43" s="462" t="s">
        <v>521</v>
      </c>
      <c r="G43" s="462" t="s">
        <v>521</v>
      </c>
      <c r="H43" s="462" t="s">
        <v>521</v>
      </c>
      <c r="I43" s="462" t="s">
        <v>521</v>
      </c>
      <c r="J43" s="462" t="s">
        <v>521</v>
      </c>
      <c r="K43" s="462" t="s">
        <v>521</v>
      </c>
      <c r="L43" s="462" t="s">
        <v>521</v>
      </c>
      <c r="M43" s="462" t="s">
        <v>521</v>
      </c>
      <c r="N43" s="462" t="s">
        <v>521</v>
      </c>
      <c r="O43" s="462" t="s">
        <v>521</v>
      </c>
      <c r="P43" s="462" t="s">
        <v>521</v>
      </c>
      <c r="Q43" s="462" t="s">
        <v>521</v>
      </c>
      <c r="R43" s="462" t="s">
        <v>521</v>
      </c>
      <c r="S43" s="462" t="s">
        <v>521</v>
      </c>
      <c r="T43" s="462" t="s">
        <v>521</v>
      </c>
      <c r="U43" s="462" t="s">
        <v>521</v>
      </c>
      <c r="V43" s="462" t="s">
        <v>521</v>
      </c>
      <c r="W43" s="462" t="s">
        <v>521</v>
      </c>
      <c r="X43" s="462" t="s">
        <v>521</v>
      </c>
      <c r="Y43" s="462" t="s">
        <v>521</v>
      </c>
      <c r="Z43" s="462" t="s">
        <v>521</v>
      </c>
      <c r="AA43" s="462" t="s">
        <v>521</v>
      </c>
      <c r="AB43" s="462" t="s">
        <v>521</v>
      </c>
      <c r="AC43" s="462" t="s">
        <v>521</v>
      </c>
      <c r="AD43" s="462" t="s">
        <v>521</v>
      </c>
      <c r="AE43" s="462" t="s">
        <v>521</v>
      </c>
      <c r="AF43" s="462" t="s">
        <v>521</v>
      </c>
      <c r="AG43" s="462" t="s">
        <v>521</v>
      </c>
      <c r="AH43" s="462" t="s">
        <v>521</v>
      </c>
      <c r="AI43" s="462" t="s">
        <v>521</v>
      </c>
      <c r="AJ43" s="462" t="s">
        <v>521</v>
      </c>
      <c r="AK43" s="462" t="s">
        <v>521</v>
      </c>
      <c r="AL43" s="462" t="s">
        <v>521</v>
      </c>
      <c r="AM43" s="462" t="s">
        <v>521</v>
      </c>
      <c r="AN43" s="462" t="s">
        <v>521</v>
      </c>
      <c r="AO43" s="462" t="s">
        <v>521</v>
      </c>
      <c r="AP43" s="462" t="s">
        <v>521</v>
      </c>
      <c r="AQ43" s="462" t="s">
        <v>521</v>
      </c>
      <c r="AR43" s="462" t="s">
        <v>521</v>
      </c>
      <c r="AS43" s="462" t="s">
        <v>521</v>
      </c>
      <c r="AT43" s="462" t="s">
        <v>521</v>
      </c>
      <c r="AU43" s="462">
        <v>524.95141572566149</v>
      </c>
      <c r="AV43" s="462">
        <v>573.15843108008266</v>
      </c>
      <c r="AW43" s="462">
        <v>613.142967747179</v>
      </c>
      <c r="AX43" s="462">
        <v>623.53082099999983</v>
      </c>
      <c r="AY43" s="462">
        <v>631.03931899999998</v>
      </c>
      <c r="AZ43" s="462">
        <v>665.01401899999996</v>
      </c>
      <c r="BA43" s="462">
        <v>693.87929099999985</v>
      </c>
      <c r="BB43" s="462">
        <v>698.3804705</v>
      </c>
      <c r="BC43" s="462">
        <v>701.13576599999999</v>
      </c>
      <c r="BD43" s="462">
        <v>700.85975900000005</v>
      </c>
      <c r="BE43" s="462">
        <v>713.31337299999996</v>
      </c>
      <c r="BF43" s="462">
        <v>742.66885100000002</v>
      </c>
      <c r="BG43" s="462">
        <v>538.95294100000001</v>
      </c>
      <c r="BH43" s="462">
        <v>556.36495400000001</v>
      </c>
      <c r="BI43" s="462">
        <v>562.28713300000015</v>
      </c>
      <c r="BJ43" s="462">
        <v>575.62685500000009</v>
      </c>
      <c r="BK43" s="462">
        <v>573.99270999999999</v>
      </c>
      <c r="BL43" s="462">
        <v>592.30323399999986</v>
      </c>
      <c r="BM43" s="462">
        <v>635.03864799999997</v>
      </c>
      <c r="BN43" s="462">
        <v>663.76942399999973</v>
      </c>
      <c r="BO43" s="462">
        <v>673.67184699999996</v>
      </c>
      <c r="BP43" s="462">
        <v>689.60207500000024</v>
      </c>
      <c r="BQ43" s="462">
        <v>671.84154600000011</v>
      </c>
      <c r="BR43" s="462">
        <v>675.30550399999993</v>
      </c>
      <c r="BS43" s="462">
        <v>677.48254800000007</v>
      </c>
      <c r="BT43" s="462">
        <v>668.78947000000005</v>
      </c>
      <c r="BU43" s="462">
        <v>643.74464199999989</v>
      </c>
      <c r="BV43" s="462">
        <v>616.6788303253843</v>
      </c>
      <c r="BW43" s="462">
        <v>571.36742799578246</v>
      </c>
      <c r="BX43" s="462">
        <v>557.31469772754019</v>
      </c>
      <c r="BY43" s="462">
        <v>530.57416600042143</v>
      </c>
      <c r="BZ43" s="462">
        <v>511.69791704314963</v>
      </c>
      <c r="CA43" s="462">
        <v>512.68660325444716</v>
      </c>
      <c r="CB43" s="462">
        <v>527.15495066458914</v>
      </c>
      <c r="CC43" s="462">
        <v>475.85087556486474</v>
      </c>
      <c r="CD43" s="462">
        <v>418.67573798775351</v>
      </c>
      <c r="CE43" s="462">
        <v>485.52561248635652</v>
      </c>
      <c r="CF43" s="430">
        <v>545.51411541275786</v>
      </c>
    </row>
    <row r="44" spans="1:84" s="43" customFormat="1" ht="26.25" customHeight="1">
      <c r="A44" s="106"/>
      <c r="B44" s="608" t="s">
        <v>749</v>
      </c>
      <c r="D44" s="462">
        <f t="shared" ref="D44:AI44" si="14">SUM(D45:D47)</f>
        <v>0</v>
      </c>
      <c r="E44" s="462">
        <f t="shared" si="14"/>
        <v>0</v>
      </c>
      <c r="F44" s="462">
        <f t="shared" si="14"/>
        <v>0</v>
      </c>
      <c r="G44" s="462">
        <f t="shared" si="14"/>
        <v>0</v>
      </c>
      <c r="H44" s="462">
        <f t="shared" si="14"/>
        <v>0</v>
      </c>
      <c r="I44" s="462">
        <f t="shared" si="14"/>
        <v>0</v>
      </c>
      <c r="J44" s="462">
        <f t="shared" si="14"/>
        <v>0</v>
      </c>
      <c r="K44" s="462">
        <f t="shared" si="14"/>
        <v>0</v>
      </c>
      <c r="L44" s="462">
        <f t="shared" si="14"/>
        <v>0</v>
      </c>
      <c r="M44" s="462">
        <f t="shared" si="14"/>
        <v>0</v>
      </c>
      <c r="N44" s="462">
        <f t="shared" si="14"/>
        <v>0</v>
      </c>
      <c r="O44" s="462">
        <f t="shared" si="14"/>
        <v>0</v>
      </c>
      <c r="P44" s="462">
        <f t="shared" si="14"/>
        <v>0</v>
      </c>
      <c r="Q44" s="462">
        <f t="shared" si="14"/>
        <v>0</v>
      </c>
      <c r="R44" s="462">
        <f t="shared" si="14"/>
        <v>0</v>
      </c>
      <c r="S44" s="462">
        <f t="shared" si="14"/>
        <v>0</v>
      </c>
      <c r="T44" s="462">
        <f t="shared" si="14"/>
        <v>0</v>
      </c>
      <c r="U44" s="462">
        <f t="shared" si="14"/>
        <v>0</v>
      </c>
      <c r="V44" s="462">
        <f t="shared" si="14"/>
        <v>0</v>
      </c>
      <c r="W44" s="462">
        <f t="shared" si="14"/>
        <v>0</v>
      </c>
      <c r="X44" s="462">
        <f t="shared" si="14"/>
        <v>0</v>
      </c>
      <c r="Y44" s="462">
        <f t="shared" si="14"/>
        <v>0</v>
      </c>
      <c r="Z44" s="462">
        <f t="shared" si="14"/>
        <v>0</v>
      </c>
      <c r="AA44" s="462">
        <f t="shared" si="14"/>
        <v>0</v>
      </c>
      <c r="AB44" s="462">
        <f t="shared" si="14"/>
        <v>0</v>
      </c>
      <c r="AC44" s="462">
        <f t="shared" si="14"/>
        <v>0</v>
      </c>
      <c r="AD44" s="462">
        <f t="shared" si="14"/>
        <v>0</v>
      </c>
      <c r="AE44" s="462">
        <f t="shared" si="14"/>
        <v>0</v>
      </c>
      <c r="AF44" s="462">
        <f t="shared" si="14"/>
        <v>0</v>
      </c>
      <c r="AG44" s="462">
        <f t="shared" si="14"/>
        <v>0</v>
      </c>
      <c r="AH44" s="462">
        <f t="shared" si="14"/>
        <v>0</v>
      </c>
      <c r="AI44" s="462">
        <f t="shared" si="14"/>
        <v>0</v>
      </c>
      <c r="AJ44" s="462">
        <f t="shared" ref="AJ44:CF44" si="15">SUM(AJ45:AJ47)</f>
        <v>0</v>
      </c>
      <c r="AK44" s="462">
        <f t="shared" si="15"/>
        <v>0</v>
      </c>
      <c r="AL44" s="462">
        <f t="shared" si="15"/>
        <v>0</v>
      </c>
      <c r="AM44" s="462">
        <f t="shared" si="15"/>
        <v>0</v>
      </c>
      <c r="AN44" s="462">
        <f t="shared" si="15"/>
        <v>0</v>
      </c>
      <c r="AO44" s="462">
        <f t="shared" si="15"/>
        <v>0</v>
      </c>
      <c r="AP44" s="462">
        <f t="shared" si="15"/>
        <v>0</v>
      </c>
      <c r="AQ44" s="462">
        <f t="shared" si="15"/>
        <v>0</v>
      </c>
      <c r="AR44" s="462">
        <f t="shared" si="15"/>
        <v>0</v>
      </c>
      <c r="AS44" s="462">
        <f t="shared" si="15"/>
        <v>0</v>
      </c>
      <c r="AT44" s="462">
        <f t="shared" si="15"/>
        <v>0</v>
      </c>
      <c r="AU44" s="462">
        <f t="shared" si="15"/>
        <v>2413.4089999999997</v>
      </c>
      <c r="AV44" s="462">
        <f t="shared" si="15"/>
        <v>3246.0120000000002</v>
      </c>
      <c r="AW44" s="462">
        <f t="shared" si="15"/>
        <v>4188.58</v>
      </c>
      <c r="AX44" s="462">
        <f t="shared" si="15"/>
        <v>4875.1940160000004</v>
      </c>
      <c r="AY44" s="462">
        <f t="shared" si="15"/>
        <v>5444.6813459999994</v>
      </c>
      <c r="AZ44" s="462">
        <f t="shared" si="15"/>
        <v>5810.3309459999982</v>
      </c>
      <c r="BA44" s="462">
        <f t="shared" si="15"/>
        <v>5678.8121289999999</v>
      </c>
      <c r="BB44" s="462">
        <f t="shared" si="15"/>
        <v>5659.8551239500011</v>
      </c>
      <c r="BC44" s="462">
        <f t="shared" si="15"/>
        <v>5719.3859879999654</v>
      </c>
      <c r="BD44" s="462">
        <f t="shared" si="15"/>
        <v>5904.123578470475</v>
      </c>
      <c r="BE44" s="462">
        <f t="shared" si="15"/>
        <v>6306.2343094869357</v>
      </c>
      <c r="BF44" s="462">
        <f t="shared" si="15"/>
        <v>7230.9641702021872</v>
      </c>
      <c r="BG44" s="462">
        <f t="shared" si="15"/>
        <v>7319.8412333400011</v>
      </c>
      <c r="BH44" s="462">
        <f t="shared" si="15"/>
        <v>7957.4022362544338</v>
      </c>
      <c r="BI44" s="462">
        <f t="shared" si="15"/>
        <v>8665.6198189999977</v>
      </c>
      <c r="BJ44" s="462">
        <f t="shared" si="15"/>
        <v>9470.8152410000039</v>
      </c>
      <c r="BK44" s="462">
        <f t="shared" si="15"/>
        <v>10277.921191999998</v>
      </c>
      <c r="BL44" s="462">
        <f t="shared" si="15"/>
        <v>11735.410251000003</v>
      </c>
      <c r="BM44" s="462">
        <f t="shared" si="15"/>
        <v>14519.632665000001</v>
      </c>
      <c r="BN44" s="462">
        <f t="shared" si="15"/>
        <v>16021.527095999994</v>
      </c>
      <c r="BO44" s="462">
        <f t="shared" si="15"/>
        <v>17242.628137000007</v>
      </c>
      <c r="BP44" s="462">
        <f t="shared" si="15"/>
        <v>18021.797909000001</v>
      </c>
      <c r="BQ44" s="462">
        <f t="shared" si="15"/>
        <v>18220.333105999998</v>
      </c>
      <c r="BR44" s="462">
        <f t="shared" si="15"/>
        <v>18319.728604</v>
      </c>
      <c r="BS44" s="462">
        <f t="shared" si="15"/>
        <v>18272.126685000003</v>
      </c>
      <c r="BT44" s="462">
        <f t="shared" si="15"/>
        <v>17639.454521000003</v>
      </c>
      <c r="BU44" s="462">
        <f t="shared" si="15"/>
        <v>16815.744488999997</v>
      </c>
      <c r="BV44" s="462">
        <f t="shared" si="15"/>
        <v>15552.189380999998</v>
      </c>
      <c r="BW44" s="462">
        <f t="shared" si="15"/>
        <v>13576.491620350231</v>
      </c>
      <c r="BX44" s="462">
        <f t="shared" si="15"/>
        <v>12707.290024</v>
      </c>
      <c r="BY44" s="462">
        <f t="shared" si="15"/>
        <v>11756.129343538609</v>
      </c>
      <c r="BZ44" s="462">
        <f t="shared" si="15"/>
        <v>11246.959617793213</v>
      </c>
      <c r="CA44" s="462">
        <f t="shared" si="15"/>
        <v>10736.802343975205</v>
      </c>
      <c r="CB44" s="462">
        <f t="shared" si="15"/>
        <v>10864.735957349225</v>
      </c>
      <c r="CC44" s="462">
        <f t="shared" si="15"/>
        <v>8307.7593747547744</v>
      </c>
      <c r="CD44" s="462">
        <f t="shared" si="15"/>
        <v>7752.5758981396611</v>
      </c>
      <c r="CE44" s="462">
        <f t="shared" si="15"/>
        <v>7586.2744937473326</v>
      </c>
      <c r="CF44" s="430">
        <f t="shared" si="15"/>
        <v>7055.0621539788899</v>
      </c>
    </row>
    <row r="45" spans="1:84" s="43" customFormat="1">
      <c r="A45" s="106"/>
      <c r="B45" s="200" t="s">
        <v>710</v>
      </c>
      <c r="D45" s="462" t="s">
        <v>521</v>
      </c>
      <c r="E45" s="462" t="s">
        <v>521</v>
      </c>
      <c r="F45" s="462" t="s">
        <v>521</v>
      </c>
      <c r="G45" s="462" t="s">
        <v>521</v>
      </c>
      <c r="H45" s="462" t="s">
        <v>521</v>
      </c>
      <c r="I45" s="462" t="s">
        <v>521</v>
      </c>
      <c r="J45" s="462" t="s">
        <v>521</v>
      </c>
      <c r="K45" s="462" t="s">
        <v>521</v>
      </c>
      <c r="L45" s="462" t="s">
        <v>521</v>
      </c>
      <c r="M45" s="462" t="s">
        <v>521</v>
      </c>
      <c r="N45" s="462" t="s">
        <v>521</v>
      </c>
      <c r="O45" s="462" t="s">
        <v>521</v>
      </c>
      <c r="P45" s="462" t="s">
        <v>521</v>
      </c>
      <c r="Q45" s="462" t="s">
        <v>521</v>
      </c>
      <c r="R45" s="462" t="s">
        <v>521</v>
      </c>
      <c r="S45" s="462" t="s">
        <v>521</v>
      </c>
      <c r="T45" s="462" t="s">
        <v>521</v>
      </c>
      <c r="U45" s="462" t="s">
        <v>521</v>
      </c>
      <c r="V45" s="462" t="s">
        <v>521</v>
      </c>
      <c r="W45" s="462" t="s">
        <v>521</v>
      </c>
      <c r="X45" s="462" t="s">
        <v>521</v>
      </c>
      <c r="Y45" s="462" t="s">
        <v>521</v>
      </c>
      <c r="Z45" s="462" t="s">
        <v>521</v>
      </c>
      <c r="AA45" s="462" t="s">
        <v>521</v>
      </c>
      <c r="AB45" s="462" t="s">
        <v>521</v>
      </c>
      <c r="AC45" s="462" t="s">
        <v>521</v>
      </c>
      <c r="AD45" s="462" t="s">
        <v>521</v>
      </c>
      <c r="AE45" s="462" t="s">
        <v>521</v>
      </c>
      <c r="AF45" s="462" t="s">
        <v>521</v>
      </c>
      <c r="AG45" s="462" t="s">
        <v>521</v>
      </c>
      <c r="AH45" s="462" t="s">
        <v>521</v>
      </c>
      <c r="AI45" s="462" t="s">
        <v>521</v>
      </c>
      <c r="AJ45" s="462" t="s">
        <v>521</v>
      </c>
      <c r="AK45" s="462" t="s">
        <v>521</v>
      </c>
      <c r="AL45" s="462" t="s">
        <v>521</v>
      </c>
      <c r="AM45" s="462" t="s">
        <v>521</v>
      </c>
      <c r="AN45" s="462" t="s">
        <v>521</v>
      </c>
      <c r="AO45" s="462" t="s">
        <v>521</v>
      </c>
      <c r="AP45" s="462" t="s">
        <v>521</v>
      </c>
      <c r="AQ45" s="462" t="s">
        <v>521</v>
      </c>
      <c r="AR45" s="462" t="s">
        <v>521</v>
      </c>
      <c r="AS45" s="462" t="s">
        <v>521</v>
      </c>
      <c r="AT45" s="462" t="s">
        <v>521</v>
      </c>
      <c r="AU45" s="462">
        <v>2167.1547548999097</v>
      </c>
      <c r="AV45" s="462">
        <v>2933.9340063665963</v>
      </c>
      <c r="AW45" s="462">
        <v>3808.909900802536</v>
      </c>
      <c r="AX45" s="462">
        <v>4431.8053010000003</v>
      </c>
      <c r="AY45" s="462">
        <v>4945.9247070000001</v>
      </c>
      <c r="AZ45" s="462">
        <v>5272.4258929999987</v>
      </c>
      <c r="BA45" s="462">
        <v>5125.3931899999998</v>
      </c>
      <c r="BB45" s="462">
        <v>5085.6280137300009</v>
      </c>
      <c r="BC45" s="462">
        <v>5127.7575389068625</v>
      </c>
      <c r="BD45" s="462">
        <v>5286.4482749333047</v>
      </c>
      <c r="BE45" s="462">
        <v>5644.5086698518116</v>
      </c>
      <c r="BF45" s="462">
        <v>6440.9761648831518</v>
      </c>
      <c r="BG45" s="462">
        <v>6436.3892621292925</v>
      </c>
      <c r="BH45" s="462">
        <v>7040.1673683997742</v>
      </c>
      <c r="BI45" s="462">
        <v>7712.8027929999989</v>
      </c>
      <c r="BJ45" s="462">
        <v>8463.0670730000038</v>
      </c>
      <c r="BK45" s="462">
        <v>9198.6850749999976</v>
      </c>
      <c r="BL45" s="462">
        <v>10489.469894000003</v>
      </c>
      <c r="BM45" s="462">
        <v>13015.576289000001</v>
      </c>
      <c r="BN45" s="462">
        <v>14364.520094999996</v>
      </c>
      <c r="BO45" s="462">
        <v>15453.731155000005</v>
      </c>
      <c r="BP45" s="462">
        <v>16160.501292999999</v>
      </c>
      <c r="BQ45" s="462">
        <v>16348.544953999997</v>
      </c>
      <c r="BR45" s="462">
        <v>16438.019783</v>
      </c>
      <c r="BS45" s="462">
        <v>16388.976737000001</v>
      </c>
      <c r="BT45" s="462">
        <v>15805.191595000006</v>
      </c>
      <c r="BU45" s="462">
        <v>15036.677091999998</v>
      </c>
      <c r="BV45" s="462">
        <v>13873.505020699633</v>
      </c>
      <c r="BW45" s="462">
        <v>12085.492587363724</v>
      </c>
      <c r="BX45" s="462">
        <v>11325.617321497688</v>
      </c>
      <c r="BY45" s="462">
        <v>10469.705933515563</v>
      </c>
      <c r="BZ45" s="462">
        <v>10013.47108867617</v>
      </c>
      <c r="CA45" s="462">
        <v>9547.4784247660191</v>
      </c>
      <c r="CB45" s="462">
        <v>9675.2365594232833</v>
      </c>
      <c r="CC45" s="462">
        <v>7366.7044893685652</v>
      </c>
      <c r="CD45" s="462">
        <v>6974.368468446316</v>
      </c>
      <c r="CE45" s="462">
        <v>6775.8349339103524</v>
      </c>
      <c r="CF45" s="430">
        <v>6254.074057604591</v>
      </c>
    </row>
    <row r="46" spans="1:84" s="43" customFormat="1">
      <c r="A46" s="106"/>
      <c r="B46" s="200" t="s">
        <v>711</v>
      </c>
      <c r="D46" s="462" t="s">
        <v>521</v>
      </c>
      <c r="E46" s="462" t="s">
        <v>521</v>
      </c>
      <c r="F46" s="462" t="s">
        <v>521</v>
      </c>
      <c r="G46" s="462" t="s">
        <v>521</v>
      </c>
      <c r="H46" s="462" t="s">
        <v>521</v>
      </c>
      <c r="I46" s="462" t="s">
        <v>521</v>
      </c>
      <c r="J46" s="462" t="s">
        <v>521</v>
      </c>
      <c r="K46" s="462" t="s">
        <v>521</v>
      </c>
      <c r="L46" s="462" t="s">
        <v>521</v>
      </c>
      <c r="M46" s="462" t="s">
        <v>521</v>
      </c>
      <c r="N46" s="462" t="s">
        <v>521</v>
      </c>
      <c r="O46" s="462" t="s">
        <v>521</v>
      </c>
      <c r="P46" s="462" t="s">
        <v>521</v>
      </c>
      <c r="Q46" s="462" t="s">
        <v>521</v>
      </c>
      <c r="R46" s="462" t="s">
        <v>521</v>
      </c>
      <c r="S46" s="462" t="s">
        <v>521</v>
      </c>
      <c r="T46" s="462" t="s">
        <v>521</v>
      </c>
      <c r="U46" s="462" t="s">
        <v>521</v>
      </c>
      <c r="V46" s="462" t="s">
        <v>521</v>
      </c>
      <c r="W46" s="462" t="s">
        <v>521</v>
      </c>
      <c r="X46" s="462" t="s">
        <v>521</v>
      </c>
      <c r="Y46" s="462" t="s">
        <v>521</v>
      </c>
      <c r="Z46" s="462" t="s">
        <v>521</v>
      </c>
      <c r="AA46" s="462" t="s">
        <v>521</v>
      </c>
      <c r="AB46" s="462" t="s">
        <v>521</v>
      </c>
      <c r="AC46" s="462" t="s">
        <v>521</v>
      </c>
      <c r="AD46" s="462" t="s">
        <v>521</v>
      </c>
      <c r="AE46" s="462" t="s">
        <v>521</v>
      </c>
      <c r="AF46" s="462" t="s">
        <v>521</v>
      </c>
      <c r="AG46" s="462" t="s">
        <v>521</v>
      </c>
      <c r="AH46" s="462" t="s">
        <v>521</v>
      </c>
      <c r="AI46" s="462" t="s">
        <v>521</v>
      </c>
      <c r="AJ46" s="462" t="s">
        <v>521</v>
      </c>
      <c r="AK46" s="462" t="s">
        <v>521</v>
      </c>
      <c r="AL46" s="462" t="s">
        <v>521</v>
      </c>
      <c r="AM46" s="462" t="s">
        <v>521</v>
      </c>
      <c r="AN46" s="462" t="s">
        <v>521</v>
      </c>
      <c r="AO46" s="462" t="s">
        <v>521</v>
      </c>
      <c r="AP46" s="462" t="s">
        <v>521</v>
      </c>
      <c r="AQ46" s="462" t="s">
        <v>521</v>
      </c>
      <c r="AR46" s="462" t="s">
        <v>521</v>
      </c>
      <c r="AS46" s="462" t="s">
        <v>521</v>
      </c>
      <c r="AT46" s="462" t="s">
        <v>521</v>
      </c>
      <c r="AU46" s="462">
        <v>109.79860287962624</v>
      </c>
      <c r="AV46" s="462">
        <v>141.66202051450421</v>
      </c>
      <c r="AW46" s="462">
        <v>175.6639341584962</v>
      </c>
      <c r="AX46" s="462">
        <v>202.48892000000004</v>
      </c>
      <c r="AY46" s="462">
        <v>222.72060800000003</v>
      </c>
      <c r="AZ46" s="462">
        <v>236.10433199999997</v>
      </c>
      <c r="BA46" s="462">
        <v>233.49411200000003</v>
      </c>
      <c r="BB46" s="462">
        <v>233.80841371999998</v>
      </c>
      <c r="BC46" s="462">
        <v>239.17032009310364</v>
      </c>
      <c r="BD46" s="462">
        <v>245.04842974875737</v>
      </c>
      <c r="BE46" s="462">
        <v>256.9479966351247</v>
      </c>
      <c r="BF46" s="462">
        <v>289.38963031903631</v>
      </c>
      <c r="BG46" s="462">
        <v>272.54368921070835</v>
      </c>
      <c r="BH46" s="462">
        <v>285.19785585465985</v>
      </c>
      <c r="BI46" s="462">
        <v>301.48449999999997</v>
      </c>
      <c r="BJ46" s="462">
        <v>324.24810600000001</v>
      </c>
      <c r="BK46" s="462">
        <v>357.63231799999994</v>
      </c>
      <c r="BL46" s="462">
        <v>446.53869700000007</v>
      </c>
      <c r="BM46" s="462">
        <v>583.22119599999996</v>
      </c>
      <c r="BN46" s="462">
        <v>660.18464399999982</v>
      </c>
      <c r="BO46" s="462">
        <v>734.82701900000029</v>
      </c>
      <c r="BP46" s="462">
        <v>762.09558300000015</v>
      </c>
      <c r="BQ46" s="462">
        <v>773.47292899999979</v>
      </c>
      <c r="BR46" s="462">
        <v>780.83464700000013</v>
      </c>
      <c r="BS46" s="462">
        <v>788.56670200000008</v>
      </c>
      <c r="BT46" s="462">
        <v>769.92821600000002</v>
      </c>
      <c r="BU46" s="462">
        <v>751.35525000000007</v>
      </c>
      <c r="BV46" s="462">
        <v>707.78068435206228</v>
      </c>
      <c r="BW46" s="462">
        <v>627.16658024079982</v>
      </c>
      <c r="BX46" s="462">
        <v>581.65349695224211</v>
      </c>
      <c r="BY46" s="462">
        <v>544.16338304703527</v>
      </c>
      <c r="BZ46" s="462">
        <v>528.70037222688575</v>
      </c>
      <c r="CA46" s="462">
        <v>523.18265828739322</v>
      </c>
      <c r="CB46" s="462">
        <v>534.47484894392301</v>
      </c>
      <c r="CC46" s="462">
        <v>420.66475115377017</v>
      </c>
      <c r="CD46" s="462">
        <v>394.35836637677187</v>
      </c>
      <c r="CE46" s="462">
        <v>389.51262431015908</v>
      </c>
      <c r="CF46" s="430">
        <v>349.15614054988157</v>
      </c>
    </row>
    <row r="47" spans="1:84" s="43" customFormat="1">
      <c r="A47" s="106"/>
      <c r="B47" s="200" t="s">
        <v>712</v>
      </c>
      <c r="D47" s="462" t="s">
        <v>521</v>
      </c>
      <c r="E47" s="462" t="s">
        <v>521</v>
      </c>
      <c r="F47" s="462" t="s">
        <v>521</v>
      </c>
      <c r="G47" s="462" t="s">
        <v>521</v>
      </c>
      <c r="H47" s="462" t="s">
        <v>521</v>
      </c>
      <c r="I47" s="462" t="s">
        <v>521</v>
      </c>
      <c r="J47" s="462" t="s">
        <v>521</v>
      </c>
      <c r="K47" s="462" t="s">
        <v>521</v>
      </c>
      <c r="L47" s="462" t="s">
        <v>521</v>
      </c>
      <c r="M47" s="462" t="s">
        <v>521</v>
      </c>
      <c r="N47" s="462" t="s">
        <v>521</v>
      </c>
      <c r="O47" s="462" t="s">
        <v>521</v>
      </c>
      <c r="P47" s="462" t="s">
        <v>521</v>
      </c>
      <c r="Q47" s="462" t="s">
        <v>521</v>
      </c>
      <c r="R47" s="462" t="s">
        <v>521</v>
      </c>
      <c r="S47" s="462" t="s">
        <v>521</v>
      </c>
      <c r="T47" s="462" t="s">
        <v>521</v>
      </c>
      <c r="U47" s="462" t="s">
        <v>521</v>
      </c>
      <c r="V47" s="462" t="s">
        <v>521</v>
      </c>
      <c r="W47" s="462" t="s">
        <v>521</v>
      </c>
      <c r="X47" s="462" t="s">
        <v>521</v>
      </c>
      <c r="Y47" s="462" t="s">
        <v>521</v>
      </c>
      <c r="Z47" s="462" t="s">
        <v>521</v>
      </c>
      <c r="AA47" s="462" t="s">
        <v>521</v>
      </c>
      <c r="AB47" s="462" t="s">
        <v>521</v>
      </c>
      <c r="AC47" s="462" t="s">
        <v>521</v>
      </c>
      <c r="AD47" s="462" t="s">
        <v>521</v>
      </c>
      <c r="AE47" s="462" t="s">
        <v>521</v>
      </c>
      <c r="AF47" s="462" t="s">
        <v>521</v>
      </c>
      <c r="AG47" s="462" t="s">
        <v>521</v>
      </c>
      <c r="AH47" s="462" t="s">
        <v>521</v>
      </c>
      <c r="AI47" s="462" t="s">
        <v>521</v>
      </c>
      <c r="AJ47" s="462" t="s">
        <v>521</v>
      </c>
      <c r="AK47" s="462" t="s">
        <v>521</v>
      </c>
      <c r="AL47" s="462" t="s">
        <v>521</v>
      </c>
      <c r="AM47" s="462" t="s">
        <v>521</v>
      </c>
      <c r="AN47" s="462" t="s">
        <v>521</v>
      </c>
      <c r="AO47" s="462" t="s">
        <v>521</v>
      </c>
      <c r="AP47" s="462" t="s">
        <v>521</v>
      </c>
      <c r="AQ47" s="462" t="s">
        <v>521</v>
      </c>
      <c r="AR47" s="462" t="s">
        <v>521</v>
      </c>
      <c r="AS47" s="462" t="s">
        <v>521</v>
      </c>
      <c r="AT47" s="462" t="s">
        <v>521</v>
      </c>
      <c r="AU47" s="462">
        <v>136.45564222046383</v>
      </c>
      <c r="AV47" s="462">
        <v>170.41597311889956</v>
      </c>
      <c r="AW47" s="462">
        <v>204.00616503896794</v>
      </c>
      <c r="AX47" s="462">
        <v>240.89979499999998</v>
      </c>
      <c r="AY47" s="462">
        <v>276.03603100000004</v>
      </c>
      <c r="AZ47" s="462">
        <v>301.80072100000007</v>
      </c>
      <c r="BA47" s="462">
        <v>319.92482699999994</v>
      </c>
      <c r="BB47" s="462">
        <v>340.41869650000012</v>
      </c>
      <c r="BC47" s="462">
        <v>352.45812899999993</v>
      </c>
      <c r="BD47" s="462">
        <v>372.62687378841298</v>
      </c>
      <c r="BE47" s="462">
        <v>404.7776429999999</v>
      </c>
      <c r="BF47" s="462">
        <v>500.59837500000003</v>
      </c>
      <c r="BG47" s="462">
        <v>610.90828199999987</v>
      </c>
      <c r="BH47" s="462">
        <v>632.037012</v>
      </c>
      <c r="BI47" s="462">
        <v>651.33252599999992</v>
      </c>
      <c r="BJ47" s="462">
        <v>683.50006199999996</v>
      </c>
      <c r="BK47" s="462">
        <v>721.60379899999998</v>
      </c>
      <c r="BL47" s="462">
        <v>799.40165999999999</v>
      </c>
      <c r="BM47" s="462">
        <v>920.83518000000004</v>
      </c>
      <c r="BN47" s="462">
        <v>996.82235699999978</v>
      </c>
      <c r="BO47" s="462">
        <v>1054.0699630000004</v>
      </c>
      <c r="BP47" s="462">
        <v>1099.2010330000003</v>
      </c>
      <c r="BQ47" s="462">
        <v>1098.3152229999996</v>
      </c>
      <c r="BR47" s="462">
        <v>1100.874174</v>
      </c>
      <c r="BS47" s="462">
        <v>1094.5832460000001</v>
      </c>
      <c r="BT47" s="462">
        <v>1064.3347100000001</v>
      </c>
      <c r="BU47" s="462">
        <v>1027.712147</v>
      </c>
      <c r="BV47" s="462">
        <v>970.90367594830263</v>
      </c>
      <c r="BW47" s="462">
        <v>863.83245274570663</v>
      </c>
      <c r="BX47" s="462">
        <v>800.01920555006939</v>
      </c>
      <c r="BY47" s="462">
        <v>742.26002697601132</v>
      </c>
      <c r="BZ47" s="462">
        <v>704.78815689015835</v>
      </c>
      <c r="CA47" s="462">
        <v>666.14126092179345</v>
      </c>
      <c r="CB47" s="462">
        <v>655.02454898201893</v>
      </c>
      <c r="CC47" s="462">
        <v>520.39013423243932</v>
      </c>
      <c r="CD47" s="462">
        <v>383.84906331657277</v>
      </c>
      <c r="CE47" s="462">
        <v>420.92693552682044</v>
      </c>
      <c r="CF47" s="430">
        <v>451.83195582441783</v>
      </c>
    </row>
    <row r="48" spans="1:84" s="43" customFormat="1" ht="25.5" customHeight="1">
      <c r="A48" s="106"/>
      <c r="B48" s="542" t="s">
        <v>750</v>
      </c>
      <c r="D48" s="462"/>
      <c r="E48" s="462"/>
      <c r="F48" s="462"/>
      <c r="G48" s="462"/>
      <c r="H48" s="462"/>
      <c r="I48" s="462"/>
      <c r="J48" s="462"/>
      <c r="K48" s="462"/>
      <c r="L48" s="462"/>
      <c r="M48" s="462"/>
      <c r="N48" s="462"/>
      <c r="O48" s="462"/>
      <c r="P48" s="462"/>
      <c r="Q48" s="462"/>
      <c r="R48" s="462"/>
      <c r="S48" s="462"/>
      <c r="T48" s="462"/>
      <c r="U48" s="462"/>
      <c r="V48" s="462"/>
      <c r="W48" s="462"/>
      <c r="X48" s="462"/>
      <c r="Y48" s="462"/>
      <c r="Z48" s="462"/>
      <c r="AA48" s="462"/>
      <c r="AB48" s="462"/>
      <c r="AC48" s="462"/>
      <c r="AD48" s="462"/>
      <c r="AE48" s="462"/>
      <c r="AF48" s="462"/>
      <c r="AG48" s="462"/>
      <c r="AH48" s="462"/>
      <c r="AI48" s="462"/>
      <c r="AJ48" s="462"/>
      <c r="AK48" s="462"/>
      <c r="AL48" s="462"/>
      <c r="AM48" s="462"/>
      <c r="AN48" s="462"/>
      <c r="AO48" s="462"/>
      <c r="AP48" s="462"/>
      <c r="AQ48" s="462"/>
      <c r="AR48" s="462"/>
      <c r="AS48" s="462"/>
      <c r="AT48" s="462"/>
      <c r="AU48" s="462"/>
      <c r="AV48" s="462"/>
      <c r="AW48" s="462"/>
      <c r="AX48" s="462"/>
      <c r="AY48" s="462"/>
      <c r="AZ48" s="462"/>
      <c r="BA48" s="462"/>
      <c r="BB48" s="462"/>
      <c r="BC48" s="462"/>
      <c r="BD48" s="462"/>
      <c r="BE48" s="462"/>
      <c r="BF48" s="462"/>
      <c r="BG48" s="462"/>
      <c r="BH48" s="462"/>
      <c r="BI48" s="462"/>
      <c r="BJ48" s="462"/>
      <c r="BK48" s="462"/>
      <c r="BL48" s="462"/>
      <c r="BM48" s="462"/>
      <c r="BN48" s="462"/>
      <c r="BO48" s="462"/>
      <c r="BP48" s="462"/>
      <c r="BQ48" s="462"/>
      <c r="BR48" s="462"/>
      <c r="BS48" s="462"/>
      <c r="BT48" s="462"/>
      <c r="BU48" s="462"/>
      <c r="BV48" s="462"/>
      <c r="BW48" s="462">
        <f>SUM(BW49:BW51)</f>
        <v>5920.7218195891137</v>
      </c>
      <c r="BX48" s="462">
        <f t="shared" ref="BX48:CD48" si="16">SUM(BX49:BX51)</f>
        <v>11651.048497399894</v>
      </c>
      <c r="BY48" s="462">
        <f t="shared" si="16"/>
        <v>13450.529896391061</v>
      </c>
      <c r="BZ48" s="462">
        <f t="shared" si="16"/>
        <v>13973.569144003217</v>
      </c>
      <c r="CA48" s="462">
        <f t="shared" si="16"/>
        <v>16204.074307725139</v>
      </c>
      <c r="CB48" s="462">
        <f t="shared" si="16"/>
        <v>20477.694744727436</v>
      </c>
      <c r="CC48" s="462">
        <f t="shared" si="16"/>
        <v>24282.566567296049</v>
      </c>
      <c r="CD48" s="462">
        <f t="shared" si="16"/>
        <v>25705.850511606652</v>
      </c>
      <c r="CE48" s="462">
        <f>SUM(CE49:CE51)</f>
        <v>26724.971130247504</v>
      </c>
      <c r="CF48" s="430">
        <f>SUM(CF49:CF51)</f>
        <v>28498.276610824563</v>
      </c>
    </row>
    <row r="49" spans="1:84" s="43" customFormat="1">
      <c r="A49" s="106"/>
      <c r="B49" s="550" t="s">
        <v>710</v>
      </c>
      <c r="D49" s="462"/>
      <c r="E49" s="462"/>
      <c r="F49" s="462"/>
      <c r="G49" s="462"/>
      <c r="H49" s="462"/>
      <c r="I49" s="462"/>
      <c r="J49" s="462"/>
      <c r="K49" s="462"/>
      <c r="L49" s="462"/>
      <c r="M49" s="462"/>
      <c r="N49" s="462"/>
      <c r="O49" s="462"/>
      <c r="P49" s="462"/>
      <c r="Q49" s="462"/>
      <c r="R49" s="462"/>
      <c r="S49" s="462"/>
      <c r="T49" s="462"/>
      <c r="U49" s="462"/>
      <c r="V49" s="462"/>
      <c r="W49" s="462"/>
      <c r="X49" s="462"/>
      <c r="Y49" s="462"/>
      <c r="Z49" s="462"/>
      <c r="AA49" s="462"/>
      <c r="AB49" s="462"/>
      <c r="AC49" s="462"/>
      <c r="AD49" s="462"/>
      <c r="AE49" s="462"/>
      <c r="AF49" s="462"/>
      <c r="AG49" s="462"/>
      <c r="AH49" s="462"/>
      <c r="AI49" s="462"/>
      <c r="AJ49" s="462"/>
      <c r="AK49" s="462"/>
      <c r="AL49" s="462"/>
      <c r="AM49" s="462"/>
      <c r="AN49" s="462"/>
      <c r="AO49" s="462"/>
      <c r="AP49" s="462"/>
      <c r="AQ49" s="462"/>
      <c r="AR49" s="462"/>
      <c r="AS49" s="462"/>
      <c r="AT49" s="462"/>
      <c r="AU49" s="462"/>
      <c r="AV49" s="462"/>
      <c r="AW49" s="462"/>
      <c r="AX49" s="462"/>
      <c r="AY49" s="462"/>
      <c r="AZ49" s="462"/>
      <c r="BA49" s="462"/>
      <c r="BB49" s="462"/>
      <c r="BC49" s="462"/>
      <c r="BD49" s="462"/>
      <c r="BE49" s="462"/>
      <c r="BF49" s="462"/>
      <c r="BG49" s="462"/>
      <c r="BH49" s="462"/>
      <c r="BI49" s="462"/>
      <c r="BJ49" s="462"/>
      <c r="BK49" s="462"/>
      <c r="BL49" s="462"/>
      <c r="BM49" s="462"/>
      <c r="BN49" s="462"/>
      <c r="BO49" s="462"/>
      <c r="BP49" s="462"/>
      <c r="BQ49" s="462"/>
      <c r="BR49" s="462"/>
      <c r="BS49" s="462"/>
      <c r="BT49" s="462"/>
      <c r="BU49" s="462"/>
      <c r="BV49" s="462"/>
      <c r="BW49" s="462">
        <v>5247.8749177753771</v>
      </c>
      <c r="BX49" s="461">
        <v>10468.318318574211</v>
      </c>
      <c r="BY49" s="461">
        <v>12091.3603667236</v>
      </c>
      <c r="BZ49" s="461">
        <v>12558.44860598762</v>
      </c>
      <c r="CA49" s="461">
        <v>14514.394794786889</v>
      </c>
      <c r="CB49" s="461">
        <v>18296.884096490376</v>
      </c>
      <c r="CC49" s="461">
        <v>21683.051560553224</v>
      </c>
      <c r="CD49" s="461">
        <v>22925.030756733617</v>
      </c>
      <c r="CE49" s="461">
        <v>23811.665003921702</v>
      </c>
      <c r="CF49" s="430">
        <v>25343.89892108602</v>
      </c>
    </row>
    <row r="50" spans="1:84" s="43" customFormat="1">
      <c r="A50" s="106"/>
      <c r="B50" s="550" t="s">
        <v>711</v>
      </c>
      <c r="D50" s="462"/>
      <c r="E50" s="462"/>
      <c r="F50" s="462"/>
      <c r="G50" s="462"/>
      <c r="H50" s="462"/>
      <c r="I50" s="462"/>
      <c r="J50" s="462"/>
      <c r="K50" s="462"/>
      <c r="L50" s="462"/>
      <c r="M50" s="462"/>
      <c r="N50" s="462"/>
      <c r="O50" s="462"/>
      <c r="P50" s="462"/>
      <c r="Q50" s="462"/>
      <c r="R50" s="462"/>
      <c r="S50" s="462"/>
      <c r="T50" s="462"/>
      <c r="U50" s="462"/>
      <c r="V50" s="462"/>
      <c r="W50" s="462"/>
      <c r="X50" s="462"/>
      <c r="Y50" s="462"/>
      <c r="Z50" s="462"/>
      <c r="AA50" s="462"/>
      <c r="AB50" s="462"/>
      <c r="AC50" s="462"/>
      <c r="AD50" s="462"/>
      <c r="AE50" s="462"/>
      <c r="AF50" s="462"/>
      <c r="AG50" s="462"/>
      <c r="AH50" s="462"/>
      <c r="AI50" s="462"/>
      <c r="AJ50" s="462"/>
      <c r="AK50" s="462"/>
      <c r="AL50" s="462"/>
      <c r="AM50" s="462"/>
      <c r="AN50" s="462"/>
      <c r="AO50" s="462"/>
      <c r="AP50" s="462"/>
      <c r="AQ50" s="462"/>
      <c r="AR50" s="462"/>
      <c r="AS50" s="462"/>
      <c r="AT50" s="462"/>
      <c r="AU50" s="462"/>
      <c r="AV50" s="462"/>
      <c r="AW50" s="462"/>
      <c r="AX50" s="462"/>
      <c r="AY50" s="462"/>
      <c r="AZ50" s="462"/>
      <c r="BA50" s="462"/>
      <c r="BB50" s="462"/>
      <c r="BC50" s="462"/>
      <c r="BD50" s="462"/>
      <c r="BE50" s="462"/>
      <c r="BF50" s="462"/>
      <c r="BG50" s="462"/>
      <c r="BH50" s="462"/>
      <c r="BI50" s="462"/>
      <c r="BJ50" s="462"/>
      <c r="BK50" s="462"/>
      <c r="BL50" s="462"/>
      <c r="BM50" s="462"/>
      <c r="BN50" s="462"/>
      <c r="BO50" s="462"/>
      <c r="BP50" s="462"/>
      <c r="BQ50" s="462"/>
      <c r="BR50" s="462"/>
      <c r="BS50" s="462"/>
      <c r="BT50" s="462"/>
      <c r="BU50" s="462"/>
      <c r="BV50" s="462"/>
      <c r="BW50" s="461">
        <v>421.83522773396646</v>
      </c>
      <c r="BX50" s="461">
        <v>743.6878427689993</v>
      </c>
      <c r="BY50" s="461">
        <v>847.36342527511226</v>
      </c>
      <c r="BZ50" s="461">
        <v>876.05817885111162</v>
      </c>
      <c r="CA50" s="461">
        <v>1040.2971505743928</v>
      </c>
      <c r="CB50" s="461">
        <v>1350.2141314879707</v>
      </c>
      <c r="CC50" s="461">
        <v>1617.2620801432349</v>
      </c>
      <c r="CD50" s="461">
        <v>1739.3438478149531</v>
      </c>
      <c r="CE50" s="461">
        <v>1828.6717673049934</v>
      </c>
      <c r="CF50" s="430">
        <v>1985.1128150151962</v>
      </c>
    </row>
    <row r="51" spans="1:84" s="43" customFormat="1">
      <c r="A51" s="106"/>
      <c r="B51" s="550" t="s">
        <v>712</v>
      </c>
      <c r="D51" s="462"/>
      <c r="E51" s="462"/>
      <c r="F51" s="462"/>
      <c r="G51" s="462"/>
      <c r="H51" s="462"/>
      <c r="I51" s="462"/>
      <c r="J51" s="462"/>
      <c r="K51" s="462"/>
      <c r="L51" s="462"/>
      <c r="M51" s="462"/>
      <c r="N51" s="462"/>
      <c r="O51" s="462"/>
      <c r="P51" s="462"/>
      <c r="Q51" s="462"/>
      <c r="R51" s="462"/>
      <c r="S51" s="462"/>
      <c r="T51" s="462"/>
      <c r="U51" s="462"/>
      <c r="V51" s="462"/>
      <c r="W51" s="462"/>
      <c r="X51" s="462"/>
      <c r="Y51" s="462"/>
      <c r="Z51" s="462"/>
      <c r="AA51" s="462"/>
      <c r="AB51" s="462"/>
      <c r="AC51" s="462"/>
      <c r="AD51" s="462"/>
      <c r="AE51" s="462"/>
      <c r="AF51" s="462"/>
      <c r="AG51" s="462"/>
      <c r="AH51" s="462"/>
      <c r="AI51" s="462"/>
      <c r="AJ51" s="462"/>
      <c r="AK51" s="462"/>
      <c r="AL51" s="462"/>
      <c r="AM51" s="462"/>
      <c r="AN51" s="462"/>
      <c r="AO51" s="462"/>
      <c r="AP51" s="462"/>
      <c r="AQ51" s="462"/>
      <c r="AR51" s="462"/>
      <c r="AS51" s="462"/>
      <c r="AT51" s="462"/>
      <c r="AU51" s="462"/>
      <c r="AV51" s="462"/>
      <c r="AW51" s="462"/>
      <c r="AX51" s="462"/>
      <c r="AY51" s="462"/>
      <c r="AZ51" s="462"/>
      <c r="BA51" s="462"/>
      <c r="BB51" s="462"/>
      <c r="BC51" s="462"/>
      <c r="BD51" s="462"/>
      <c r="BE51" s="462"/>
      <c r="BF51" s="462"/>
      <c r="BG51" s="462"/>
      <c r="BH51" s="462"/>
      <c r="BI51" s="462"/>
      <c r="BJ51" s="462"/>
      <c r="BK51" s="462"/>
      <c r="BL51" s="462"/>
      <c r="BM51" s="462"/>
      <c r="BN51" s="462"/>
      <c r="BO51" s="462"/>
      <c r="BP51" s="462"/>
      <c r="BQ51" s="462"/>
      <c r="BR51" s="462"/>
      <c r="BS51" s="462"/>
      <c r="BT51" s="462"/>
      <c r="BU51" s="462"/>
      <c r="BV51" s="462"/>
      <c r="BW51" s="461">
        <v>251.01167407977007</v>
      </c>
      <c r="BX51" s="461">
        <v>439.0423360566831</v>
      </c>
      <c r="BY51" s="461">
        <v>511.80610439234721</v>
      </c>
      <c r="BZ51" s="461">
        <v>539.06235916448554</v>
      </c>
      <c r="CA51" s="461">
        <v>649.38236236385626</v>
      </c>
      <c r="CB51" s="461">
        <v>830.59651674908991</v>
      </c>
      <c r="CC51" s="461">
        <v>982.25292659959098</v>
      </c>
      <c r="CD51" s="461">
        <v>1041.4759070580822</v>
      </c>
      <c r="CE51" s="461">
        <v>1084.6343590208076</v>
      </c>
      <c r="CF51" s="430">
        <v>1169.2648747233459</v>
      </c>
    </row>
    <row r="52" spans="1:84" s="43" customFormat="1" ht="25.5" customHeight="1">
      <c r="A52" s="106"/>
      <c r="B52" s="542" t="s">
        <v>751</v>
      </c>
      <c r="D52" s="462"/>
      <c r="E52" s="462"/>
      <c r="F52" s="462"/>
      <c r="G52" s="462"/>
      <c r="H52" s="462"/>
      <c r="I52" s="462"/>
      <c r="J52" s="462"/>
      <c r="K52" s="462"/>
      <c r="L52" s="462"/>
      <c r="M52" s="462"/>
      <c r="N52" s="462"/>
      <c r="O52" s="462"/>
      <c r="P52" s="462"/>
      <c r="Q52" s="462"/>
      <c r="R52" s="462"/>
      <c r="S52" s="462"/>
      <c r="T52" s="462"/>
      <c r="U52" s="462"/>
      <c r="V52" s="462"/>
      <c r="W52" s="462"/>
      <c r="X52" s="462"/>
      <c r="Y52" s="462"/>
      <c r="Z52" s="462"/>
      <c r="AA52" s="462"/>
      <c r="AB52" s="462"/>
      <c r="AC52" s="462"/>
      <c r="AD52" s="462"/>
      <c r="AE52" s="462"/>
      <c r="AF52" s="462"/>
      <c r="AG52" s="462"/>
      <c r="AH52" s="462"/>
      <c r="AI52" s="462"/>
      <c r="AJ52" s="462"/>
      <c r="AK52" s="462"/>
      <c r="AL52" s="462"/>
      <c r="AM52" s="462"/>
      <c r="AN52" s="462"/>
      <c r="AO52" s="462"/>
      <c r="AP52" s="462"/>
      <c r="AQ52" s="462"/>
      <c r="AR52" s="462"/>
      <c r="AS52" s="462"/>
      <c r="AT52" s="462"/>
      <c r="AU52" s="462"/>
      <c r="AV52" s="462"/>
      <c r="AW52" s="462"/>
      <c r="AX52" s="462"/>
      <c r="AY52" s="462"/>
      <c r="AZ52" s="462"/>
      <c r="BA52" s="462"/>
      <c r="BB52" s="462"/>
      <c r="BC52" s="462"/>
      <c r="BD52" s="462"/>
      <c r="BE52" s="462"/>
      <c r="BF52" s="462"/>
      <c r="BG52" s="462"/>
      <c r="BH52" s="462"/>
      <c r="BI52" s="462"/>
      <c r="BJ52" s="462"/>
      <c r="BK52" s="462"/>
      <c r="BL52" s="462"/>
      <c r="BM52" s="462"/>
      <c r="BN52" s="462"/>
      <c r="BO52" s="462"/>
      <c r="BP52" s="462"/>
      <c r="BQ52" s="462"/>
      <c r="BR52" s="462"/>
      <c r="BS52" s="462"/>
      <c r="BT52" s="462"/>
      <c r="BU52" s="462"/>
      <c r="BV52" s="462"/>
      <c r="BW52" s="461">
        <f t="shared" ref="BW52:CF54" si="17">BW41+BW45+BW49</f>
        <v>21342.4203224091</v>
      </c>
      <c r="BX52" s="462">
        <f t="shared" si="17"/>
        <v>25651.639773218314</v>
      </c>
      <c r="BY52" s="461">
        <f t="shared" si="17"/>
        <v>26192.067679927044</v>
      </c>
      <c r="BZ52" s="461">
        <f>BZ41+BZ45+BZ49</f>
        <v>26187.461404266964</v>
      </c>
      <c r="CA52" s="461">
        <f t="shared" si="17"/>
        <v>27855.834446668774</v>
      </c>
      <c r="CB52" s="461">
        <f t="shared" si="17"/>
        <v>31915.437957463473</v>
      </c>
      <c r="CC52" s="461">
        <f t="shared" si="17"/>
        <v>32627.907517263753</v>
      </c>
      <c r="CD52" s="461">
        <f t="shared" si="17"/>
        <v>33621.225730593826</v>
      </c>
      <c r="CE52" s="461">
        <f>CE41+CE45+CE49</f>
        <v>34571.486908986968</v>
      </c>
      <c r="CF52" s="430">
        <f>CF41+CF45+CF49</f>
        <v>35726.47370135675</v>
      </c>
    </row>
    <row r="53" spans="1:84" s="43" customFormat="1">
      <c r="A53" s="106"/>
      <c r="B53" s="542" t="s">
        <v>752</v>
      </c>
      <c r="D53" s="462"/>
      <c r="E53" s="462"/>
      <c r="F53" s="462"/>
      <c r="G53" s="462"/>
      <c r="H53" s="462"/>
      <c r="I53" s="462"/>
      <c r="J53" s="462"/>
      <c r="K53" s="462"/>
      <c r="L53" s="462"/>
      <c r="M53" s="462"/>
      <c r="N53" s="462"/>
      <c r="O53" s="462"/>
      <c r="P53" s="462"/>
      <c r="Q53" s="462"/>
      <c r="R53" s="462"/>
      <c r="S53" s="462"/>
      <c r="T53" s="462"/>
      <c r="U53" s="462"/>
      <c r="V53" s="462"/>
      <c r="W53" s="462"/>
      <c r="X53" s="462"/>
      <c r="Y53" s="462"/>
      <c r="Z53" s="462"/>
      <c r="AA53" s="462"/>
      <c r="AB53" s="462"/>
      <c r="AC53" s="462"/>
      <c r="AD53" s="462"/>
      <c r="AE53" s="462"/>
      <c r="AF53" s="462"/>
      <c r="AG53" s="462"/>
      <c r="AH53" s="462"/>
      <c r="AI53" s="462"/>
      <c r="AJ53" s="462"/>
      <c r="AK53" s="462"/>
      <c r="AL53" s="462"/>
      <c r="AM53" s="462"/>
      <c r="AN53" s="462"/>
      <c r="AO53" s="462"/>
      <c r="AP53" s="462"/>
      <c r="AQ53" s="462"/>
      <c r="AR53" s="462"/>
      <c r="AS53" s="462"/>
      <c r="AT53" s="462"/>
      <c r="AU53" s="462"/>
      <c r="AV53" s="462"/>
      <c r="AW53" s="462"/>
      <c r="AX53" s="462"/>
      <c r="AY53" s="462"/>
      <c r="AZ53" s="462"/>
      <c r="BA53" s="462"/>
      <c r="BB53" s="462"/>
      <c r="BC53" s="462"/>
      <c r="BD53" s="462"/>
      <c r="BE53" s="462"/>
      <c r="BF53" s="462"/>
      <c r="BG53" s="462"/>
      <c r="BH53" s="462"/>
      <c r="BI53" s="462"/>
      <c r="BJ53" s="462"/>
      <c r="BK53" s="462"/>
      <c r="BL53" s="462"/>
      <c r="BM53" s="462"/>
      <c r="BN53" s="462"/>
      <c r="BO53" s="462"/>
      <c r="BP53" s="462"/>
      <c r="BQ53" s="462"/>
      <c r="BR53" s="462"/>
      <c r="BS53" s="462"/>
      <c r="BT53" s="462"/>
      <c r="BU53" s="462"/>
      <c r="BV53" s="462"/>
      <c r="BW53" s="462">
        <f t="shared" si="17"/>
        <v>1271.0944067089863</v>
      </c>
      <c r="BX53" s="462">
        <f t="shared" si="17"/>
        <v>1537.3281878472851</v>
      </c>
      <c r="BY53" s="462">
        <f t="shared" si="17"/>
        <v>1599.5794062907244</v>
      </c>
      <c r="BZ53" s="462">
        <f t="shared" si="17"/>
        <v>1609.7119517098672</v>
      </c>
      <c r="CA53" s="462">
        <f t="shared" si="17"/>
        <v>1778.9099838026077</v>
      </c>
      <c r="CB53" s="462">
        <f t="shared" si="17"/>
        <v>2108.0690763126358</v>
      </c>
      <c r="CC53" s="462">
        <f t="shared" si="17"/>
        <v>2238.0538119718262</v>
      </c>
      <c r="CD53" s="462">
        <f t="shared" si="17"/>
        <v>2336.8122764249724</v>
      </c>
      <c r="CE53" s="462">
        <f t="shared" si="17"/>
        <v>2441.726540970581</v>
      </c>
      <c r="CF53" s="430">
        <f t="shared" si="17"/>
        <v>2560.3645334909734</v>
      </c>
    </row>
    <row r="54" spans="1:84" s="43" customFormat="1">
      <c r="A54" s="106"/>
      <c r="B54" s="542" t="s">
        <v>753</v>
      </c>
      <c r="D54" s="462"/>
      <c r="E54" s="462"/>
      <c r="F54" s="462"/>
      <c r="G54" s="462"/>
      <c r="H54" s="462"/>
      <c r="I54" s="462"/>
      <c r="J54" s="462"/>
      <c r="K54" s="462"/>
      <c r="L54" s="462"/>
      <c r="M54" s="462"/>
      <c r="N54" s="462"/>
      <c r="O54" s="462"/>
      <c r="P54" s="462"/>
      <c r="Q54" s="462"/>
      <c r="R54" s="462"/>
      <c r="S54" s="462"/>
      <c r="T54" s="462"/>
      <c r="U54" s="462"/>
      <c r="V54" s="462"/>
      <c r="W54" s="462"/>
      <c r="X54" s="462"/>
      <c r="Y54" s="462"/>
      <c r="Z54" s="462"/>
      <c r="AA54" s="462"/>
      <c r="AB54" s="462"/>
      <c r="AC54" s="462"/>
      <c r="AD54" s="462"/>
      <c r="AE54" s="462"/>
      <c r="AF54" s="462"/>
      <c r="AG54" s="462"/>
      <c r="AH54" s="462"/>
      <c r="AI54" s="462"/>
      <c r="AJ54" s="462"/>
      <c r="AK54" s="462"/>
      <c r="AL54" s="462"/>
      <c r="AM54" s="462"/>
      <c r="AN54" s="462"/>
      <c r="AO54" s="462"/>
      <c r="AP54" s="462"/>
      <c r="AQ54" s="462"/>
      <c r="AR54" s="462"/>
      <c r="AS54" s="462"/>
      <c r="AT54" s="462"/>
      <c r="AU54" s="462"/>
      <c r="AV54" s="462"/>
      <c r="AW54" s="462"/>
      <c r="AX54" s="462"/>
      <c r="AY54" s="462"/>
      <c r="AZ54" s="462"/>
      <c r="BA54" s="462"/>
      <c r="BB54" s="462"/>
      <c r="BC54" s="462"/>
      <c r="BD54" s="462"/>
      <c r="BE54" s="462"/>
      <c r="BF54" s="462"/>
      <c r="BG54" s="462"/>
      <c r="BH54" s="462"/>
      <c r="BI54" s="462"/>
      <c r="BJ54" s="462"/>
      <c r="BK54" s="462"/>
      <c r="BL54" s="462"/>
      <c r="BM54" s="462"/>
      <c r="BN54" s="462"/>
      <c r="BO54" s="462"/>
      <c r="BP54" s="462"/>
      <c r="BQ54" s="462"/>
      <c r="BR54" s="462"/>
      <c r="BS54" s="462"/>
      <c r="BT54" s="462"/>
      <c r="BU54" s="462"/>
      <c r="BV54" s="462"/>
      <c r="BW54" s="462">
        <f t="shared" si="17"/>
        <v>1686.2115548212591</v>
      </c>
      <c r="BX54" s="462">
        <f t="shared" si="17"/>
        <v>1796.3762393342927</v>
      </c>
      <c r="BY54" s="462">
        <f t="shared" si="17"/>
        <v>1784.64029736878</v>
      </c>
      <c r="BZ54" s="462">
        <f t="shared" si="17"/>
        <v>1755.5484330977936</v>
      </c>
      <c r="CA54" s="462">
        <f t="shared" si="17"/>
        <v>1828.2102265400968</v>
      </c>
      <c r="CB54" s="462">
        <f t="shared" si="17"/>
        <v>2012.776016395698</v>
      </c>
      <c r="CC54" s="462">
        <f t="shared" si="17"/>
        <v>1978.4939363968952</v>
      </c>
      <c r="CD54" s="462">
        <f t="shared" si="17"/>
        <v>1844.0007083624084</v>
      </c>
      <c r="CE54" s="462">
        <f t="shared" si="17"/>
        <v>1991.0869070339845</v>
      </c>
      <c r="CF54" s="430">
        <f t="shared" si="17"/>
        <v>2166.6109459605213</v>
      </c>
    </row>
    <row r="55" spans="1:84" s="43" customFormat="1" ht="26.25" customHeight="1">
      <c r="A55" s="106"/>
      <c r="B55" s="615" t="s">
        <v>754</v>
      </c>
      <c r="D55" s="462"/>
      <c r="E55" s="462"/>
      <c r="F55" s="462"/>
      <c r="G55" s="462"/>
      <c r="H55" s="462"/>
      <c r="I55" s="462"/>
      <c r="J55" s="462"/>
      <c r="K55" s="462"/>
      <c r="L55" s="462"/>
      <c r="M55" s="462"/>
      <c r="N55" s="462"/>
      <c r="O55" s="462"/>
      <c r="P55" s="462"/>
      <c r="Q55" s="462"/>
      <c r="R55" s="462"/>
      <c r="S55" s="462"/>
      <c r="T55" s="462"/>
      <c r="U55" s="462"/>
      <c r="V55" s="462"/>
      <c r="W55" s="462"/>
      <c r="X55" s="462"/>
      <c r="Y55" s="462"/>
      <c r="Z55" s="462"/>
      <c r="AA55" s="462"/>
      <c r="AB55" s="462"/>
      <c r="AC55" s="462"/>
      <c r="AD55" s="462"/>
      <c r="AE55" s="462"/>
      <c r="AF55" s="462"/>
      <c r="AG55" s="462"/>
      <c r="AH55" s="462"/>
      <c r="AI55" s="462"/>
      <c r="AJ55" s="462"/>
      <c r="AK55" s="462"/>
      <c r="AL55" s="462"/>
      <c r="AM55" s="462"/>
      <c r="AN55" s="462"/>
      <c r="AO55" s="462"/>
      <c r="AP55" s="462"/>
      <c r="AQ55" s="462"/>
      <c r="AR55" s="462"/>
      <c r="AS55" s="462"/>
      <c r="AT55" s="462"/>
      <c r="AU55" s="462"/>
      <c r="AV55" s="462"/>
      <c r="AW55" s="462"/>
      <c r="AX55" s="462"/>
      <c r="AY55" s="462"/>
      <c r="AZ55" s="462"/>
      <c r="BA55" s="462"/>
      <c r="BB55" s="462"/>
      <c r="BC55" s="462"/>
      <c r="BD55" s="462"/>
      <c r="BE55" s="462"/>
      <c r="BF55" s="462"/>
      <c r="BG55" s="462"/>
      <c r="BH55" s="462"/>
      <c r="BI55" s="462"/>
      <c r="BJ55" s="462"/>
      <c r="BK55" s="462"/>
      <c r="BL55" s="462"/>
      <c r="BM55" s="462"/>
      <c r="BN55" s="462"/>
      <c r="BO55" s="462"/>
      <c r="BP55" s="462"/>
      <c r="BQ55" s="462"/>
      <c r="BR55" s="462"/>
      <c r="BS55" s="462"/>
      <c r="BT55" s="462"/>
      <c r="BU55" s="462"/>
      <c r="BV55" s="462"/>
      <c r="BW55" s="462"/>
      <c r="BX55" s="462"/>
      <c r="BY55" s="462"/>
      <c r="BZ55" s="462"/>
      <c r="CA55" s="462"/>
      <c r="CB55" s="462"/>
      <c r="CC55" s="462"/>
      <c r="CD55" s="462"/>
      <c r="CE55" s="462"/>
      <c r="CF55" s="430"/>
    </row>
    <row r="56" spans="1:84" s="43" customFormat="1">
      <c r="A56" s="106"/>
      <c r="B56" s="63" t="s">
        <v>716</v>
      </c>
      <c r="D56" s="462">
        <f t="shared" ref="D56:AT56" si="18">SUM(D57:D59)</f>
        <v>0</v>
      </c>
      <c r="E56" s="462">
        <f t="shared" si="18"/>
        <v>0</v>
      </c>
      <c r="F56" s="462">
        <f t="shared" si="18"/>
        <v>0</v>
      </c>
      <c r="G56" s="462">
        <f t="shared" si="18"/>
        <v>0</v>
      </c>
      <c r="H56" s="462">
        <f t="shared" si="18"/>
        <v>0</v>
      </c>
      <c r="I56" s="462">
        <f t="shared" si="18"/>
        <v>0</v>
      </c>
      <c r="J56" s="462">
        <f t="shared" si="18"/>
        <v>0</v>
      </c>
      <c r="K56" s="462">
        <f t="shared" si="18"/>
        <v>0</v>
      </c>
      <c r="L56" s="462">
        <f t="shared" si="18"/>
        <v>0</v>
      </c>
      <c r="M56" s="462">
        <f t="shared" si="18"/>
        <v>0</v>
      </c>
      <c r="N56" s="462">
        <f t="shared" si="18"/>
        <v>0</v>
      </c>
      <c r="O56" s="462">
        <f t="shared" si="18"/>
        <v>0</v>
      </c>
      <c r="P56" s="462">
        <f t="shared" si="18"/>
        <v>0</v>
      </c>
      <c r="Q56" s="462">
        <f t="shared" si="18"/>
        <v>0</v>
      </c>
      <c r="R56" s="462">
        <f t="shared" si="18"/>
        <v>0</v>
      </c>
      <c r="S56" s="462">
        <f t="shared" si="18"/>
        <v>0</v>
      </c>
      <c r="T56" s="462">
        <f t="shared" si="18"/>
        <v>0</v>
      </c>
      <c r="U56" s="462">
        <f t="shared" si="18"/>
        <v>0</v>
      </c>
      <c r="V56" s="462">
        <f t="shared" si="18"/>
        <v>0</v>
      </c>
      <c r="W56" s="462">
        <f t="shared" si="18"/>
        <v>0</v>
      </c>
      <c r="X56" s="462">
        <f t="shared" si="18"/>
        <v>0</v>
      </c>
      <c r="Y56" s="462">
        <f t="shared" si="18"/>
        <v>0</v>
      </c>
      <c r="Z56" s="462">
        <f t="shared" si="18"/>
        <v>0</v>
      </c>
      <c r="AA56" s="462">
        <f t="shared" si="18"/>
        <v>0</v>
      </c>
      <c r="AB56" s="462">
        <f t="shared" si="18"/>
        <v>0</v>
      </c>
      <c r="AC56" s="462">
        <f t="shared" si="18"/>
        <v>0</v>
      </c>
      <c r="AD56" s="462">
        <f t="shared" si="18"/>
        <v>0</v>
      </c>
      <c r="AE56" s="462">
        <f t="shared" si="18"/>
        <v>0</v>
      </c>
      <c r="AF56" s="462">
        <f t="shared" si="18"/>
        <v>0</v>
      </c>
      <c r="AG56" s="462">
        <f t="shared" si="18"/>
        <v>0</v>
      </c>
      <c r="AH56" s="462">
        <f t="shared" si="18"/>
        <v>0</v>
      </c>
      <c r="AI56" s="462">
        <f t="shared" si="18"/>
        <v>0</v>
      </c>
      <c r="AJ56" s="462">
        <f t="shared" si="18"/>
        <v>0</v>
      </c>
      <c r="AK56" s="462">
        <f t="shared" si="18"/>
        <v>0</v>
      </c>
      <c r="AL56" s="462">
        <f t="shared" si="18"/>
        <v>0</v>
      </c>
      <c r="AM56" s="462">
        <f t="shared" si="18"/>
        <v>0</v>
      </c>
      <c r="AN56" s="462">
        <f t="shared" si="18"/>
        <v>0</v>
      </c>
      <c r="AO56" s="462">
        <f t="shared" si="18"/>
        <v>0</v>
      </c>
      <c r="AP56" s="462">
        <f t="shared" si="18"/>
        <v>0</v>
      </c>
      <c r="AQ56" s="462">
        <f t="shared" si="18"/>
        <v>0</v>
      </c>
      <c r="AR56" s="462">
        <f t="shared" si="18"/>
        <v>0</v>
      </c>
      <c r="AS56" s="462">
        <f t="shared" si="18"/>
        <v>0</v>
      </c>
      <c r="AT56" s="462">
        <f t="shared" si="18"/>
        <v>0</v>
      </c>
      <c r="AU56" s="462">
        <v>2708.66</v>
      </c>
      <c r="AV56" s="462">
        <v>3535.2440000000001</v>
      </c>
      <c r="AW56" s="462">
        <v>4454.2159999999994</v>
      </c>
      <c r="AX56" s="462">
        <f t="shared" ref="AX56:BT56" si="19">SUM(AX57:AX59)</f>
        <v>5113.3546770751864</v>
      </c>
      <c r="AY56" s="462">
        <f t="shared" si="19"/>
        <v>5651.4439407474802</v>
      </c>
      <c r="AZ56" s="462">
        <f t="shared" si="19"/>
        <v>6028.8879480805444</v>
      </c>
      <c r="BA56" s="462">
        <f t="shared" si="19"/>
        <v>5953.7060448394323</v>
      </c>
      <c r="BB56" s="462">
        <f t="shared" si="19"/>
        <v>5958.6779989229053</v>
      </c>
      <c r="BC56" s="462">
        <f t="shared" si="19"/>
        <v>6007.0621828336034</v>
      </c>
      <c r="BD56" s="462">
        <f t="shared" si="19"/>
        <v>6181.0154254508516</v>
      </c>
      <c r="BE56" s="462">
        <f t="shared" si="19"/>
        <v>6626.9679922369442</v>
      </c>
      <c r="BF56" s="462">
        <f t="shared" si="19"/>
        <v>7599.9883777870036</v>
      </c>
      <c r="BG56" s="462">
        <f t="shared" si="19"/>
        <v>7549.9188525306281</v>
      </c>
      <c r="BH56" s="462">
        <f t="shared" si="19"/>
        <v>12804.77139214534</v>
      </c>
      <c r="BI56" s="462">
        <f t="shared" si="19"/>
        <v>13557.341300000002</v>
      </c>
      <c r="BJ56" s="462">
        <f t="shared" si="19"/>
        <v>14497.841268</v>
      </c>
      <c r="BK56" s="462">
        <f t="shared" si="19"/>
        <v>15410.146448000001</v>
      </c>
      <c r="BL56" s="462">
        <f t="shared" si="19"/>
        <v>16755.202160000001</v>
      </c>
      <c r="BM56" s="462">
        <f t="shared" si="19"/>
        <v>19603.200417</v>
      </c>
      <c r="BN56" s="462">
        <f t="shared" si="19"/>
        <v>21027.491165999996</v>
      </c>
      <c r="BO56" s="462">
        <f t="shared" si="19"/>
        <v>22387.085473999996</v>
      </c>
      <c r="BP56" s="462">
        <f t="shared" si="19"/>
        <v>23452.705895999996</v>
      </c>
      <c r="BQ56" s="462">
        <f t="shared" si="19"/>
        <v>23698.914690999998</v>
      </c>
      <c r="BR56" s="462">
        <f t="shared" si="19"/>
        <v>23752.597499000003</v>
      </c>
      <c r="BS56" s="462">
        <f t="shared" si="19"/>
        <v>23615.447659000001</v>
      </c>
      <c r="BT56" s="462">
        <f t="shared" si="19"/>
        <v>22894.495554000001</v>
      </c>
      <c r="BU56" s="462">
        <f t="shared" ref="BU56:CD56" si="20">SUM(BU57:BU59)</f>
        <v>21676.449412000002</v>
      </c>
      <c r="BV56" s="462">
        <f t="shared" si="20"/>
        <v>20196.804036000001</v>
      </c>
      <c r="BW56" s="462">
        <f t="shared" si="20"/>
        <v>17882.48626035023</v>
      </c>
      <c r="BX56" s="462">
        <f t="shared" si="20"/>
        <v>16878.253154999999</v>
      </c>
      <c r="BY56" s="462">
        <f t="shared" si="20"/>
        <v>15623.272476154336</v>
      </c>
      <c r="BZ56" s="462">
        <f t="shared" si="20"/>
        <v>15000.41679230117</v>
      </c>
      <c r="CA56" s="462">
        <f t="shared" si="20"/>
        <v>14722.348875296444</v>
      </c>
      <c r="CB56" s="462">
        <f t="shared" si="20"/>
        <v>15005.568538071944</v>
      </c>
      <c r="CC56" s="462">
        <f t="shared" si="20"/>
        <v>12055.773080428595</v>
      </c>
      <c r="CD56" s="462">
        <f t="shared" si="20"/>
        <v>11579.995747115701</v>
      </c>
      <c r="CE56" s="462">
        <f>SUM(CE57:CE59)</f>
        <v>11757.142927124463</v>
      </c>
      <c r="CF56" s="430">
        <f>SUM(CF57:CF59)</f>
        <v>11425.887567209465</v>
      </c>
    </row>
    <row r="57" spans="1:84" s="43" customFormat="1">
      <c r="A57" s="106"/>
      <c r="B57" s="200" t="s">
        <v>755</v>
      </c>
      <c r="D57" s="462" t="s">
        <v>521</v>
      </c>
      <c r="E57" s="462" t="s">
        <v>521</v>
      </c>
      <c r="F57" s="462" t="s">
        <v>521</v>
      </c>
      <c r="G57" s="462" t="s">
        <v>521</v>
      </c>
      <c r="H57" s="462" t="s">
        <v>521</v>
      </c>
      <c r="I57" s="462" t="s">
        <v>521</v>
      </c>
      <c r="J57" s="462" t="s">
        <v>521</v>
      </c>
      <c r="K57" s="462" t="s">
        <v>521</v>
      </c>
      <c r="L57" s="462" t="s">
        <v>521</v>
      </c>
      <c r="M57" s="462" t="s">
        <v>521</v>
      </c>
      <c r="N57" s="462" t="s">
        <v>521</v>
      </c>
      <c r="O57" s="462" t="s">
        <v>521</v>
      </c>
      <c r="P57" s="462" t="s">
        <v>521</v>
      </c>
      <c r="Q57" s="462" t="s">
        <v>521</v>
      </c>
      <c r="R57" s="462" t="s">
        <v>521</v>
      </c>
      <c r="S57" s="462" t="s">
        <v>521</v>
      </c>
      <c r="T57" s="462" t="s">
        <v>521</v>
      </c>
      <c r="U57" s="462" t="s">
        <v>521</v>
      </c>
      <c r="V57" s="462" t="s">
        <v>521</v>
      </c>
      <c r="W57" s="462" t="s">
        <v>521</v>
      </c>
      <c r="X57" s="462" t="s">
        <v>521</v>
      </c>
      <c r="Y57" s="462" t="s">
        <v>521</v>
      </c>
      <c r="Z57" s="462" t="s">
        <v>521</v>
      </c>
      <c r="AA57" s="462" t="s">
        <v>521</v>
      </c>
      <c r="AB57" s="462" t="s">
        <v>521</v>
      </c>
      <c r="AC57" s="462" t="s">
        <v>521</v>
      </c>
      <c r="AD57" s="462" t="s">
        <v>521</v>
      </c>
      <c r="AE57" s="462" t="s">
        <v>521</v>
      </c>
      <c r="AF57" s="462" t="s">
        <v>521</v>
      </c>
      <c r="AG57" s="462" t="s">
        <v>521</v>
      </c>
      <c r="AH57" s="462" t="s">
        <v>521</v>
      </c>
      <c r="AI57" s="462" t="s">
        <v>521</v>
      </c>
      <c r="AJ57" s="462" t="s">
        <v>521</v>
      </c>
      <c r="AK57" s="462" t="s">
        <v>521</v>
      </c>
      <c r="AL57" s="462" t="s">
        <v>521</v>
      </c>
      <c r="AM57" s="462" t="s">
        <v>521</v>
      </c>
      <c r="AN57" s="462" t="s">
        <v>521</v>
      </c>
      <c r="AO57" s="462" t="s">
        <v>521</v>
      </c>
      <c r="AP57" s="462" t="s">
        <v>521</v>
      </c>
      <c r="AQ57" s="462" t="s">
        <v>521</v>
      </c>
      <c r="AR57" s="462" t="s">
        <v>521</v>
      </c>
      <c r="AS57" s="462" t="s">
        <v>521</v>
      </c>
      <c r="AT57" s="462" t="s">
        <v>521</v>
      </c>
      <c r="AU57" s="462" t="s">
        <v>521</v>
      </c>
      <c r="AV57" s="462" t="s">
        <v>521</v>
      </c>
      <c r="AW57" s="462" t="s">
        <v>521</v>
      </c>
      <c r="AX57" s="462">
        <v>4429.415416868932</v>
      </c>
      <c r="AY57" s="462">
        <v>4968.5965239301477</v>
      </c>
      <c r="AZ57" s="462">
        <v>5313.8474070000002</v>
      </c>
      <c r="BA57" s="462">
        <v>5219.4321618548292</v>
      </c>
      <c r="BB57" s="462">
        <v>5207.4534479525946</v>
      </c>
      <c r="BC57" s="462">
        <v>5247.5654994292272</v>
      </c>
      <c r="BD57" s="462">
        <v>5411.0352473970588</v>
      </c>
      <c r="BE57" s="462">
        <v>5803.9106138518118</v>
      </c>
      <c r="BF57" s="462">
        <v>6684.2752928831515</v>
      </c>
      <c r="BG57" s="462">
        <v>6757.0424057892933</v>
      </c>
      <c r="BH57" s="462">
        <v>7812.838736879773</v>
      </c>
      <c r="BI57" s="462">
        <v>8496.7527129999999</v>
      </c>
      <c r="BJ57" s="462">
        <v>9293.8341270000001</v>
      </c>
      <c r="BK57" s="462">
        <v>10107.739526000001</v>
      </c>
      <c r="BL57" s="462">
        <v>11544.045435999999</v>
      </c>
      <c r="BM57" s="462">
        <v>14280.365131999999</v>
      </c>
      <c r="BN57" s="462">
        <v>15754.283516999996</v>
      </c>
      <c r="BO57" s="462">
        <v>16935.230993999998</v>
      </c>
      <c r="BP57" s="462">
        <v>17703.513562999997</v>
      </c>
      <c r="BQ57" s="462">
        <v>17883.090279</v>
      </c>
      <c r="BR57" s="462">
        <v>17907.511554000001</v>
      </c>
      <c r="BS57" s="462">
        <v>17818.636347000003</v>
      </c>
      <c r="BT57" s="462">
        <v>17252.238771999997</v>
      </c>
      <c r="BU57" s="462">
        <v>16398.714596000002</v>
      </c>
      <c r="BV57" s="462">
        <v>15207.664475000001</v>
      </c>
      <c r="BW57" s="462">
        <v>13270.088346350229</v>
      </c>
      <c r="BX57" s="462">
        <v>12461.907048999998</v>
      </c>
      <c r="BY57" s="462">
        <v>11475.574670124281</v>
      </c>
      <c r="BZ57" s="462">
        <v>10946.477184692423</v>
      </c>
      <c r="CA57" s="462">
        <v>10528.499064687621</v>
      </c>
      <c r="CB57" s="462">
        <v>10658.880195957252</v>
      </c>
      <c r="CC57" s="462">
        <v>8150.0427254313372</v>
      </c>
      <c r="CD57" s="462">
        <v>7598.9156178451349</v>
      </c>
      <c r="CE57" s="462">
        <v>7443.3800424860965</v>
      </c>
      <c r="CF57" s="430">
        <v>6921.7821275300066</v>
      </c>
    </row>
    <row r="58" spans="1:84" s="43" customFormat="1">
      <c r="A58" s="106"/>
      <c r="B58" s="200" t="s">
        <v>756</v>
      </c>
      <c r="D58" s="462" t="s">
        <v>521</v>
      </c>
      <c r="E58" s="462" t="s">
        <v>521</v>
      </c>
      <c r="F58" s="462" t="s">
        <v>521</v>
      </c>
      <c r="G58" s="462" t="s">
        <v>521</v>
      </c>
      <c r="H58" s="462" t="s">
        <v>521</v>
      </c>
      <c r="I58" s="462" t="s">
        <v>521</v>
      </c>
      <c r="J58" s="462" t="s">
        <v>521</v>
      </c>
      <c r="K58" s="462" t="s">
        <v>521</v>
      </c>
      <c r="L58" s="462" t="s">
        <v>521</v>
      </c>
      <c r="M58" s="462" t="s">
        <v>521</v>
      </c>
      <c r="N58" s="462" t="s">
        <v>521</v>
      </c>
      <c r="O58" s="462" t="s">
        <v>521</v>
      </c>
      <c r="P58" s="462" t="s">
        <v>521</v>
      </c>
      <c r="Q58" s="462" t="s">
        <v>521</v>
      </c>
      <c r="R58" s="462" t="s">
        <v>521</v>
      </c>
      <c r="S58" s="462" t="s">
        <v>521</v>
      </c>
      <c r="T58" s="462" t="s">
        <v>521</v>
      </c>
      <c r="U58" s="462" t="s">
        <v>521</v>
      </c>
      <c r="V58" s="462" t="s">
        <v>521</v>
      </c>
      <c r="W58" s="462" t="s">
        <v>521</v>
      </c>
      <c r="X58" s="462" t="s">
        <v>521</v>
      </c>
      <c r="Y58" s="462" t="s">
        <v>521</v>
      </c>
      <c r="Z58" s="462" t="s">
        <v>521</v>
      </c>
      <c r="AA58" s="462" t="s">
        <v>521</v>
      </c>
      <c r="AB58" s="462" t="s">
        <v>521</v>
      </c>
      <c r="AC58" s="462" t="s">
        <v>521</v>
      </c>
      <c r="AD58" s="462" t="s">
        <v>521</v>
      </c>
      <c r="AE58" s="462" t="s">
        <v>521</v>
      </c>
      <c r="AF58" s="462" t="s">
        <v>521</v>
      </c>
      <c r="AG58" s="462" t="s">
        <v>521</v>
      </c>
      <c r="AH58" s="462" t="s">
        <v>521</v>
      </c>
      <c r="AI58" s="462" t="s">
        <v>521</v>
      </c>
      <c r="AJ58" s="462" t="s">
        <v>521</v>
      </c>
      <c r="AK58" s="462" t="s">
        <v>521</v>
      </c>
      <c r="AL58" s="462" t="s">
        <v>521</v>
      </c>
      <c r="AM58" s="462" t="s">
        <v>521</v>
      </c>
      <c r="AN58" s="462" t="s">
        <v>521</v>
      </c>
      <c r="AO58" s="462" t="s">
        <v>521</v>
      </c>
      <c r="AP58" s="462" t="s">
        <v>521</v>
      </c>
      <c r="AQ58" s="462" t="s">
        <v>521</v>
      </c>
      <c r="AR58" s="462" t="s">
        <v>521</v>
      </c>
      <c r="AS58" s="462" t="s">
        <v>521</v>
      </c>
      <c r="AT58" s="462" t="s">
        <v>521</v>
      </c>
      <c r="AU58" s="462" t="s">
        <v>521</v>
      </c>
      <c r="AV58" s="462" t="s">
        <v>521</v>
      </c>
      <c r="AW58" s="462" t="s">
        <v>521</v>
      </c>
      <c r="AX58" s="462">
        <v>97.835934361254431</v>
      </c>
      <c r="AY58" s="462">
        <v>92.96147905233147</v>
      </c>
      <c r="AZ58" s="462">
        <v>95.657403645544264</v>
      </c>
      <c r="BA58" s="462">
        <v>90.424803879432829</v>
      </c>
      <c r="BB58" s="462">
        <v>106.58802431385607</v>
      </c>
      <c r="BC58" s="462">
        <v>116.47249782937627</v>
      </c>
      <c r="BD58" s="462">
        <v>125.77455034379273</v>
      </c>
      <c r="BE58" s="462">
        <v>168.56066903013232</v>
      </c>
      <c r="BF58" s="462">
        <v>232.54356990385213</v>
      </c>
      <c r="BG58" s="462">
        <v>301.1443687413348</v>
      </c>
      <c r="BH58" s="462">
        <v>446.74966326556677</v>
      </c>
      <c r="BI58" s="462">
        <v>543.66435000000001</v>
      </c>
      <c r="BJ58" s="462">
        <v>611.69554699999992</v>
      </c>
      <c r="BK58" s="462">
        <v>646.66085999999996</v>
      </c>
      <c r="BL58" s="462">
        <v>596.97222399999998</v>
      </c>
      <c r="BM58" s="462">
        <v>527.91480200000001</v>
      </c>
      <c r="BN58" s="462">
        <v>451.205443</v>
      </c>
      <c r="BO58" s="462">
        <v>478.69337500000006</v>
      </c>
      <c r="BP58" s="462">
        <v>516.43352000000016</v>
      </c>
      <c r="BQ58" s="462">
        <v>557.09083299999986</v>
      </c>
      <c r="BR58" s="462">
        <v>585.29426899999999</v>
      </c>
      <c r="BS58" s="462">
        <v>633.61245500000007</v>
      </c>
      <c r="BT58" s="462">
        <v>663.14482100000009</v>
      </c>
      <c r="BU58" s="462">
        <v>566.02567199999999</v>
      </c>
      <c r="BV58" s="462">
        <v>608.47759739999992</v>
      </c>
      <c r="BW58" s="462">
        <v>654.11341720499991</v>
      </c>
      <c r="BX58" s="462">
        <v>703.17192349537481</v>
      </c>
      <c r="BY58" s="462">
        <v>755.90981775752778</v>
      </c>
      <c r="BZ58" s="462">
        <v>812.60305408934221</v>
      </c>
      <c r="CA58" s="462">
        <v>873.54828314604265</v>
      </c>
      <c r="CB58" s="462">
        <v>939.0644043819957</v>
      </c>
      <c r="CC58" s="462">
        <v>1009.4942347106453</v>
      </c>
      <c r="CD58" s="462">
        <v>1085.2063023139435</v>
      </c>
      <c r="CE58" s="462">
        <v>1166.596774987489</v>
      </c>
      <c r="CF58" s="430">
        <v>1254.0915331115505</v>
      </c>
    </row>
    <row r="59" spans="1:84" s="43" customFormat="1">
      <c r="A59" s="106"/>
      <c r="B59" s="200" t="s">
        <v>757</v>
      </c>
      <c r="D59" s="462" t="s">
        <v>521</v>
      </c>
      <c r="E59" s="462" t="s">
        <v>521</v>
      </c>
      <c r="F59" s="462" t="s">
        <v>521</v>
      </c>
      <c r="G59" s="462" t="s">
        <v>521</v>
      </c>
      <c r="H59" s="462" t="s">
        <v>521</v>
      </c>
      <c r="I59" s="462" t="s">
        <v>521</v>
      </c>
      <c r="J59" s="462" t="s">
        <v>521</v>
      </c>
      <c r="K59" s="462" t="s">
        <v>521</v>
      </c>
      <c r="L59" s="462" t="s">
        <v>521</v>
      </c>
      <c r="M59" s="462" t="s">
        <v>521</v>
      </c>
      <c r="N59" s="462" t="s">
        <v>521</v>
      </c>
      <c r="O59" s="462" t="s">
        <v>521</v>
      </c>
      <c r="P59" s="462" t="s">
        <v>521</v>
      </c>
      <c r="Q59" s="462" t="s">
        <v>521</v>
      </c>
      <c r="R59" s="462" t="s">
        <v>521</v>
      </c>
      <c r="S59" s="462" t="s">
        <v>521</v>
      </c>
      <c r="T59" s="462" t="s">
        <v>521</v>
      </c>
      <c r="U59" s="462" t="s">
        <v>521</v>
      </c>
      <c r="V59" s="462" t="s">
        <v>521</v>
      </c>
      <c r="W59" s="462" t="s">
        <v>521</v>
      </c>
      <c r="X59" s="462" t="s">
        <v>521</v>
      </c>
      <c r="Y59" s="462" t="s">
        <v>521</v>
      </c>
      <c r="Z59" s="462" t="s">
        <v>521</v>
      </c>
      <c r="AA59" s="462" t="s">
        <v>521</v>
      </c>
      <c r="AB59" s="462" t="s">
        <v>521</v>
      </c>
      <c r="AC59" s="462" t="s">
        <v>521</v>
      </c>
      <c r="AD59" s="462" t="s">
        <v>521</v>
      </c>
      <c r="AE59" s="462" t="s">
        <v>521</v>
      </c>
      <c r="AF59" s="462" t="s">
        <v>521</v>
      </c>
      <c r="AG59" s="462" t="s">
        <v>521</v>
      </c>
      <c r="AH59" s="462" t="s">
        <v>521</v>
      </c>
      <c r="AI59" s="462" t="s">
        <v>521</v>
      </c>
      <c r="AJ59" s="462" t="s">
        <v>521</v>
      </c>
      <c r="AK59" s="462" t="s">
        <v>521</v>
      </c>
      <c r="AL59" s="462" t="s">
        <v>521</v>
      </c>
      <c r="AM59" s="462" t="s">
        <v>521</v>
      </c>
      <c r="AN59" s="462" t="s">
        <v>521</v>
      </c>
      <c r="AO59" s="462" t="s">
        <v>521</v>
      </c>
      <c r="AP59" s="462" t="s">
        <v>521</v>
      </c>
      <c r="AQ59" s="462" t="s">
        <v>521</v>
      </c>
      <c r="AR59" s="462" t="s">
        <v>521</v>
      </c>
      <c r="AS59" s="462" t="s">
        <v>521</v>
      </c>
      <c r="AT59" s="462" t="s">
        <v>521</v>
      </c>
      <c r="AU59" s="462" t="s">
        <v>521</v>
      </c>
      <c r="AV59" s="462" t="s">
        <v>521</v>
      </c>
      <c r="AW59" s="462" t="s">
        <v>521</v>
      </c>
      <c r="AX59" s="462">
        <v>586.10332584499997</v>
      </c>
      <c r="AY59" s="462">
        <v>589.88593776500011</v>
      </c>
      <c r="AZ59" s="462">
        <v>619.38313743499998</v>
      </c>
      <c r="BA59" s="462">
        <v>643.84907910517018</v>
      </c>
      <c r="BB59" s="462">
        <v>644.63652665645463</v>
      </c>
      <c r="BC59" s="462">
        <v>643.02418557499993</v>
      </c>
      <c r="BD59" s="462">
        <v>644.20562771000004</v>
      </c>
      <c r="BE59" s="462">
        <v>654.49670935500001</v>
      </c>
      <c r="BF59" s="462">
        <v>683.16951500000005</v>
      </c>
      <c r="BG59" s="462">
        <v>491.732078</v>
      </c>
      <c r="BH59" s="462">
        <v>4545.182992</v>
      </c>
      <c r="BI59" s="462">
        <v>4516.9242370000011</v>
      </c>
      <c r="BJ59" s="462">
        <v>4592.3115940000016</v>
      </c>
      <c r="BK59" s="462">
        <v>4655.7460620000002</v>
      </c>
      <c r="BL59" s="462">
        <v>4614.1845000000012</v>
      </c>
      <c r="BM59" s="462">
        <v>4794.9204830000017</v>
      </c>
      <c r="BN59" s="462">
        <v>4822.0022060000001</v>
      </c>
      <c r="BO59" s="462">
        <v>4973.1611050000001</v>
      </c>
      <c r="BP59" s="462">
        <v>5232.7588130000004</v>
      </c>
      <c r="BQ59" s="462">
        <v>5258.7335790000016</v>
      </c>
      <c r="BR59" s="462">
        <v>5259.7916759999998</v>
      </c>
      <c r="BS59" s="462">
        <v>5163.1988570000003</v>
      </c>
      <c r="BT59" s="462">
        <v>4979.1119610000005</v>
      </c>
      <c r="BU59" s="462">
        <v>4711.7091439999995</v>
      </c>
      <c r="BV59" s="462">
        <v>4380.6619635999978</v>
      </c>
      <c r="BW59" s="462">
        <v>3958.2844967949995</v>
      </c>
      <c r="BX59" s="462">
        <v>3713.1741825046261</v>
      </c>
      <c r="BY59" s="462">
        <v>3391.7879882725274</v>
      </c>
      <c r="BZ59" s="462">
        <v>3241.3365535194034</v>
      </c>
      <c r="CA59" s="462">
        <v>3320.3015274627792</v>
      </c>
      <c r="CB59" s="462">
        <v>3407.6239377326965</v>
      </c>
      <c r="CC59" s="462">
        <v>2896.2361202866123</v>
      </c>
      <c r="CD59" s="462">
        <v>2895.873826956622</v>
      </c>
      <c r="CE59" s="462">
        <v>3147.1661096508769</v>
      </c>
      <c r="CF59" s="430">
        <v>3250.0139065679086</v>
      </c>
    </row>
    <row r="60" spans="1:84" s="43" customFormat="1" ht="24.75" customHeight="1">
      <c r="A60" s="106"/>
      <c r="B60" s="63" t="s">
        <v>717</v>
      </c>
      <c r="D60" s="462">
        <f t="shared" ref="D60:AI60" si="21">SUM(D61:D63)</f>
        <v>0</v>
      </c>
      <c r="E60" s="462">
        <f t="shared" si="21"/>
        <v>0</v>
      </c>
      <c r="F60" s="462">
        <f t="shared" si="21"/>
        <v>0</v>
      </c>
      <c r="G60" s="462">
        <f t="shared" si="21"/>
        <v>0</v>
      </c>
      <c r="H60" s="462">
        <f t="shared" si="21"/>
        <v>0</v>
      </c>
      <c r="I60" s="462">
        <f t="shared" si="21"/>
        <v>0</v>
      </c>
      <c r="J60" s="462">
        <f t="shared" si="21"/>
        <v>0</v>
      </c>
      <c r="K60" s="462">
        <f t="shared" si="21"/>
        <v>0</v>
      </c>
      <c r="L60" s="462">
        <f t="shared" si="21"/>
        <v>0</v>
      </c>
      <c r="M60" s="462">
        <f t="shared" si="21"/>
        <v>0</v>
      </c>
      <c r="N60" s="462">
        <f t="shared" si="21"/>
        <v>0</v>
      </c>
      <c r="O60" s="462">
        <f t="shared" si="21"/>
        <v>0</v>
      </c>
      <c r="P60" s="462">
        <f t="shared" si="21"/>
        <v>0</v>
      </c>
      <c r="Q60" s="462">
        <f t="shared" si="21"/>
        <v>0</v>
      </c>
      <c r="R60" s="462">
        <f t="shared" si="21"/>
        <v>0</v>
      </c>
      <c r="S60" s="462">
        <f t="shared" si="21"/>
        <v>0</v>
      </c>
      <c r="T60" s="462">
        <f t="shared" si="21"/>
        <v>0</v>
      </c>
      <c r="U60" s="462">
        <f t="shared" si="21"/>
        <v>0</v>
      </c>
      <c r="V60" s="462">
        <f t="shared" si="21"/>
        <v>0</v>
      </c>
      <c r="W60" s="462">
        <f t="shared" si="21"/>
        <v>0</v>
      </c>
      <c r="X60" s="462">
        <f t="shared" si="21"/>
        <v>0</v>
      </c>
      <c r="Y60" s="462">
        <f t="shared" si="21"/>
        <v>0</v>
      </c>
      <c r="Z60" s="462">
        <f t="shared" si="21"/>
        <v>0</v>
      </c>
      <c r="AA60" s="462">
        <f t="shared" si="21"/>
        <v>0</v>
      </c>
      <c r="AB60" s="462">
        <f t="shared" si="21"/>
        <v>0</v>
      </c>
      <c r="AC60" s="462">
        <f t="shared" si="21"/>
        <v>0</v>
      </c>
      <c r="AD60" s="462">
        <f t="shared" si="21"/>
        <v>0</v>
      </c>
      <c r="AE60" s="462">
        <f t="shared" si="21"/>
        <v>0</v>
      </c>
      <c r="AF60" s="462">
        <f t="shared" si="21"/>
        <v>0</v>
      </c>
      <c r="AG60" s="462">
        <f t="shared" si="21"/>
        <v>0</v>
      </c>
      <c r="AH60" s="462">
        <f t="shared" si="21"/>
        <v>0</v>
      </c>
      <c r="AI60" s="462">
        <f t="shared" si="21"/>
        <v>0</v>
      </c>
      <c r="AJ60" s="462">
        <f t="shared" ref="AJ60:CF60" si="22">SUM(AJ61:AJ63)</f>
        <v>0</v>
      </c>
      <c r="AK60" s="462">
        <f t="shared" si="22"/>
        <v>0</v>
      </c>
      <c r="AL60" s="462">
        <f t="shared" si="22"/>
        <v>0</v>
      </c>
      <c r="AM60" s="462">
        <f t="shared" si="22"/>
        <v>0</v>
      </c>
      <c r="AN60" s="462">
        <f t="shared" si="22"/>
        <v>0</v>
      </c>
      <c r="AO60" s="462">
        <f t="shared" si="22"/>
        <v>0</v>
      </c>
      <c r="AP60" s="462">
        <f t="shared" si="22"/>
        <v>0</v>
      </c>
      <c r="AQ60" s="462">
        <f t="shared" si="22"/>
        <v>0</v>
      </c>
      <c r="AR60" s="462">
        <f t="shared" si="22"/>
        <v>0</v>
      </c>
      <c r="AS60" s="462">
        <f t="shared" si="22"/>
        <v>0</v>
      </c>
      <c r="AT60" s="462">
        <f t="shared" si="22"/>
        <v>0</v>
      </c>
      <c r="AU60" s="462">
        <f t="shared" si="22"/>
        <v>3649.9919999999997</v>
      </c>
      <c r="AV60" s="462">
        <f t="shared" si="22"/>
        <v>4276.851999999999</v>
      </c>
      <c r="AW60" s="462">
        <f t="shared" si="22"/>
        <v>4762.6290000000017</v>
      </c>
      <c r="AX60" s="462">
        <f t="shared" si="22"/>
        <v>4989.8812429248146</v>
      </c>
      <c r="AY60" s="462">
        <f t="shared" si="22"/>
        <v>5223.2227532525258</v>
      </c>
      <c r="AZ60" s="462">
        <f t="shared" si="22"/>
        <v>5350.8740169194498</v>
      </c>
      <c r="BA60" s="462">
        <f t="shared" si="22"/>
        <v>5222.6900781605664</v>
      </c>
      <c r="BB60" s="462">
        <f t="shared" si="22"/>
        <v>5106.1262210770974</v>
      </c>
      <c r="BC60" s="462">
        <f t="shared" si="22"/>
        <v>5057.0168972702568</v>
      </c>
      <c r="BD60" s="462">
        <f t="shared" si="22"/>
        <v>4981.3293010757343</v>
      </c>
      <c r="BE60" s="462">
        <f t="shared" si="22"/>
        <v>4961.6985451279334</v>
      </c>
      <c r="BF60" s="462">
        <f t="shared" si="22"/>
        <v>5036.3023338939556</v>
      </c>
      <c r="BG60" s="462">
        <f t="shared" si="22"/>
        <v>4791.5473475060626</v>
      </c>
      <c r="BH60" s="462">
        <f t="shared" si="22"/>
        <v>352.83686502826782</v>
      </c>
      <c r="BI60" s="462">
        <f t="shared" si="22"/>
        <v>370.8638349999992</v>
      </c>
      <c r="BJ60" s="462">
        <f t="shared" si="22"/>
        <v>342.7063180000041</v>
      </c>
      <c r="BK60" s="462">
        <f t="shared" si="22"/>
        <v>321.65414699999565</v>
      </c>
      <c r="BL60" s="462">
        <f t="shared" si="22"/>
        <v>348.23900200000571</v>
      </c>
      <c r="BM60" s="462">
        <f t="shared" si="22"/>
        <v>386.0307610000018</v>
      </c>
      <c r="BN60" s="462">
        <f t="shared" si="22"/>
        <v>399.49913500000184</v>
      </c>
      <c r="BO60" s="462">
        <f t="shared" si="22"/>
        <v>433.20464900001389</v>
      </c>
      <c r="BP60" s="462">
        <f t="shared" si="22"/>
        <v>446.92571600000156</v>
      </c>
      <c r="BQ60" s="462">
        <f t="shared" si="22"/>
        <v>470.89298200000121</v>
      </c>
      <c r="BR60" s="462">
        <f t="shared" si="22"/>
        <v>563.96805599999789</v>
      </c>
      <c r="BS60" s="462">
        <f t="shared" si="22"/>
        <v>628.2659879999992</v>
      </c>
      <c r="BT60" s="462">
        <f t="shared" si="22"/>
        <v>546.10436500000287</v>
      </c>
      <c r="BU60" s="462">
        <f t="shared" si="22"/>
        <v>624.77080199999909</v>
      </c>
      <c r="BV60" s="462">
        <f t="shared" si="22"/>
        <v>533.01791499999672</v>
      </c>
      <c r="BW60" s="462">
        <f t="shared" si="22"/>
        <v>496.51820399999997</v>
      </c>
      <c r="BX60" s="462">
        <f t="shared" si="22"/>
        <v>456.04254800000126</v>
      </c>
      <c r="BY60" s="462">
        <f t="shared" si="22"/>
        <v>502.48501104114075</v>
      </c>
      <c r="BZ60" s="462">
        <f t="shared" si="22"/>
        <v>578.73585277024722</v>
      </c>
      <c r="CA60" s="462">
        <f t="shared" si="22"/>
        <v>536.53147398989142</v>
      </c>
      <c r="CB60" s="462">
        <f t="shared" si="22"/>
        <v>553.01976737242205</v>
      </c>
      <c r="CC60" s="462">
        <f t="shared" si="22"/>
        <v>506.11561790783185</v>
      </c>
      <c r="CD60" s="462">
        <f t="shared" si="22"/>
        <v>516.19245665885012</v>
      </c>
      <c r="CE60" s="462">
        <f t="shared" si="22"/>
        <v>522.18629961956685</v>
      </c>
      <c r="CF60" s="430">
        <f t="shared" si="22"/>
        <v>529.28500277422063</v>
      </c>
    </row>
    <row r="61" spans="1:84" s="43" customFormat="1">
      <c r="A61" s="106"/>
      <c r="B61" s="200" t="s">
        <v>758</v>
      </c>
      <c r="D61" s="462" t="s">
        <v>521</v>
      </c>
      <c r="E61" s="462" t="s">
        <v>521</v>
      </c>
      <c r="F61" s="462" t="s">
        <v>521</v>
      </c>
      <c r="G61" s="462" t="s">
        <v>521</v>
      </c>
      <c r="H61" s="462" t="s">
        <v>521</v>
      </c>
      <c r="I61" s="462" t="s">
        <v>521</v>
      </c>
      <c r="J61" s="462" t="s">
        <v>521</v>
      </c>
      <c r="K61" s="462" t="s">
        <v>521</v>
      </c>
      <c r="L61" s="462" t="s">
        <v>521</v>
      </c>
      <c r="M61" s="462" t="s">
        <v>521</v>
      </c>
      <c r="N61" s="462" t="s">
        <v>521</v>
      </c>
      <c r="O61" s="462" t="s">
        <v>521</v>
      </c>
      <c r="P61" s="462" t="s">
        <v>521</v>
      </c>
      <c r="Q61" s="462" t="s">
        <v>521</v>
      </c>
      <c r="R61" s="462" t="s">
        <v>521</v>
      </c>
      <c r="S61" s="462" t="s">
        <v>521</v>
      </c>
      <c r="T61" s="462" t="s">
        <v>521</v>
      </c>
      <c r="U61" s="462" t="s">
        <v>521</v>
      </c>
      <c r="V61" s="462" t="s">
        <v>521</v>
      </c>
      <c r="W61" s="462" t="s">
        <v>521</v>
      </c>
      <c r="X61" s="462" t="s">
        <v>521</v>
      </c>
      <c r="Y61" s="462" t="s">
        <v>521</v>
      </c>
      <c r="Z61" s="462" t="s">
        <v>521</v>
      </c>
      <c r="AA61" s="462" t="s">
        <v>521</v>
      </c>
      <c r="AB61" s="462" t="s">
        <v>521</v>
      </c>
      <c r="AC61" s="462" t="s">
        <v>521</v>
      </c>
      <c r="AD61" s="462" t="s">
        <v>521</v>
      </c>
      <c r="AE61" s="462" t="s">
        <v>521</v>
      </c>
      <c r="AF61" s="462" t="s">
        <v>521</v>
      </c>
      <c r="AG61" s="462" t="s">
        <v>521</v>
      </c>
      <c r="AH61" s="462" t="s">
        <v>521</v>
      </c>
      <c r="AI61" s="462" t="s">
        <v>521</v>
      </c>
      <c r="AJ61" s="462" t="s">
        <v>521</v>
      </c>
      <c r="AK61" s="462" t="s">
        <v>521</v>
      </c>
      <c r="AL61" s="462" t="s">
        <v>521</v>
      </c>
      <c r="AM61" s="462" t="s">
        <v>521</v>
      </c>
      <c r="AN61" s="462" t="s">
        <v>521</v>
      </c>
      <c r="AO61" s="462" t="s">
        <v>521</v>
      </c>
      <c r="AP61" s="462" t="s">
        <v>521</v>
      </c>
      <c r="AQ61" s="462" t="s">
        <v>521</v>
      </c>
      <c r="AR61" s="462" t="s">
        <v>521</v>
      </c>
      <c r="AS61" s="462" t="s">
        <v>521</v>
      </c>
      <c r="AT61" s="462" t="s">
        <v>521</v>
      </c>
      <c r="AU61" s="462">
        <v>3114.1550000000002</v>
      </c>
      <c r="AV61" s="462">
        <v>3633.5120000000002</v>
      </c>
      <c r="AW61" s="462">
        <v>4037.9810000000002</v>
      </c>
      <c r="AX61" s="462">
        <v>4226.3026981393186</v>
      </c>
      <c r="AY61" s="462">
        <v>4421.0604006604308</v>
      </c>
      <c r="AZ61" s="462">
        <v>4534.5630379493414</v>
      </c>
      <c r="BA61" s="462">
        <v>4441.312006402869</v>
      </c>
      <c r="BB61" s="462">
        <v>4315.8404802199366</v>
      </c>
      <c r="BC61" s="462">
        <v>4240.8678359897649</v>
      </c>
      <c r="BD61" s="462">
        <v>4129.9407028060114</v>
      </c>
      <c r="BE61" s="462">
        <v>4079.0531644913372</v>
      </c>
      <c r="BF61" s="462">
        <v>4096.7528282306994</v>
      </c>
      <c r="BG61" s="462">
        <v>3844.8726073335538</v>
      </c>
      <c r="BH61" s="462" t="s">
        <v>521</v>
      </c>
      <c r="BI61" s="462" t="s">
        <v>521</v>
      </c>
      <c r="BJ61" s="462" t="s">
        <v>521</v>
      </c>
      <c r="BK61" s="462" t="s">
        <v>521</v>
      </c>
      <c r="BL61" s="462" t="s">
        <v>521</v>
      </c>
      <c r="BM61" s="462" t="s">
        <v>521</v>
      </c>
      <c r="BN61" s="462" t="s">
        <v>521</v>
      </c>
      <c r="BO61" s="462" t="s">
        <v>521</v>
      </c>
      <c r="BP61" s="462" t="s">
        <v>521</v>
      </c>
      <c r="BQ61" s="462" t="s">
        <v>521</v>
      </c>
      <c r="BR61" s="462" t="s">
        <v>521</v>
      </c>
      <c r="BS61" s="462" t="s">
        <v>521</v>
      </c>
      <c r="BT61" s="462" t="s">
        <v>521</v>
      </c>
      <c r="BU61" s="462" t="s">
        <v>521</v>
      </c>
      <c r="BV61" s="462" t="s">
        <v>521</v>
      </c>
      <c r="BW61" s="462" t="s">
        <v>521</v>
      </c>
      <c r="BX61" s="462" t="s">
        <v>521</v>
      </c>
      <c r="BY61" s="462" t="s">
        <v>521</v>
      </c>
      <c r="BZ61" s="462" t="s">
        <v>521</v>
      </c>
      <c r="CA61" s="462" t="s">
        <v>521</v>
      </c>
      <c r="CB61" s="462" t="s">
        <v>521</v>
      </c>
      <c r="CC61" s="462" t="s">
        <v>521</v>
      </c>
      <c r="CD61" s="462" t="s">
        <v>521</v>
      </c>
      <c r="CE61" s="462" t="s">
        <v>521</v>
      </c>
      <c r="CF61" s="430" t="s">
        <v>521</v>
      </c>
    </row>
    <row r="62" spans="1:84" s="43" customFormat="1">
      <c r="A62" s="106"/>
      <c r="B62" s="200" t="s">
        <v>759</v>
      </c>
      <c r="D62" s="462" t="s">
        <v>521</v>
      </c>
      <c r="E62" s="462" t="s">
        <v>521</v>
      </c>
      <c r="F62" s="462" t="s">
        <v>521</v>
      </c>
      <c r="G62" s="462" t="s">
        <v>521</v>
      </c>
      <c r="H62" s="462" t="s">
        <v>521</v>
      </c>
      <c r="I62" s="462" t="s">
        <v>521</v>
      </c>
      <c r="J62" s="462" t="s">
        <v>521</v>
      </c>
      <c r="K62" s="462" t="s">
        <v>521</v>
      </c>
      <c r="L62" s="462" t="s">
        <v>521</v>
      </c>
      <c r="M62" s="462" t="s">
        <v>521</v>
      </c>
      <c r="N62" s="462" t="s">
        <v>521</v>
      </c>
      <c r="O62" s="462" t="s">
        <v>521</v>
      </c>
      <c r="P62" s="462" t="s">
        <v>521</v>
      </c>
      <c r="Q62" s="462" t="s">
        <v>521</v>
      </c>
      <c r="R62" s="462" t="s">
        <v>521</v>
      </c>
      <c r="S62" s="462" t="s">
        <v>521</v>
      </c>
      <c r="T62" s="462" t="s">
        <v>521</v>
      </c>
      <c r="U62" s="462" t="s">
        <v>521</v>
      </c>
      <c r="V62" s="462" t="s">
        <v>521</v>
      </c>
      <c r="W62" s="462" t="s">
        <v>521</v>
      </c>
      <c r="X62" s="462" t="s">
        <v>521</v>
      </c>
      <c r="Y62" s="462" t="s">
        <v>521</v>
      </c>
      <c r="Z62" s="462" t="s">
        <v>521</v>
      </c>
      <c r="AA62" s="462" t="s">
        <v>521</v>
      </c>
      <c r="AB62" s="462" t="s">
        <v>521</v>
      </c>
      <c r="AC62" s="462" t="s">
        <v>521</v>
      </c>
      <c r="AD62" s="462" t="s">
        <v>521</v>
      </c>
      <c r="AE62" s="462" t="s">
        <v>521</v>
      </c>
      <c r="AF62" s="462" t="s">
        <v>521</v>
      </c>
      <c r="AG62" s="462" t="s">
        <v>521</v>
      </c>
      <c r="AH62" s="462" t="s">
        <v>521</v>
      </c>
      <c r="AI62" s="462" t="s">
        <v>521</v>
      </c>
      <c r="AJ62" s="462" t="s">
        <v>521</v>
      </c>
      <c r="AK62" s="462" t="s">
        <v>521</v>
      </c>
      <c r="AL62" s="462" t="s">
        <v>521</v>
      </c>
      <c r="AM62" s="462" t="s">
        <v>521</v>
      </c>
      <c r="AN62" s="462" t="s">
        <v>521</v>
      </c>
      <c r="AO62" s="462" t="s">
        <v>521</v>
      </c>
      <c r="AP62" s="462" t="s">
        <v>521</v>
      </c>
      <c r="AQ62" s="462" t="s">
        <v>521</v>
      </c>
      <c r="AR62" s="462" t="s">
        <v>521</v>
      </c>
      <c r="AS62" s="462" t="s">
        <v>521</v>
      </c>
      <c r="AT62" s="462" t="s">
        <v>521</v>
      </c>
      <c r="AU62" s="462">
        <v>181.965</v>
      </c>
      <c r="AV62" s="462">
        <v>214.066</v>
      </c>
      <c r="AW62" s="462">
        <v>231.85599999999999</v>
      </c>
      <c r="AX62" s="462">
        <v>248.25138732470668</v>
      </c>
      <c r="AY62" s="462">
        <v>260.59597526855003</v>
      </c>
      <c r="AZ62" s="462">
        <v>269.42270267979103</v>
      </c>
      <c r="BA62" s="462">
        <v>266.82421889558537</v>
      </c>
      <c r="BB62" s="462">
        <v>265.2056659520656</v>
      </c>
      <c r="BC62" s="462">
        <v>266.9137775611797</v>
      </c>
      <c r="BD62" s="462">
        <v>268.83757781930126</v>
      </c>
      <c r="BE62" s="462">
        <v>272.36002185110834</v>
      </c>
      <c r="BF62" s="462">
        <v>282.06406816095773</v>
      </c>
      <c r="BG62" s="462">
        <v>289.39901345521349</v>
      </c>
      <c r="BH62" s="462" t="s">
        <v>521</v>
      </c>
      <c r="BI62" s="462" t="s">
        <v>521</v>
      </c>
      <c r="BJ62" s="462" t="s">
        <v>521</v>
      </c>
      <c r="BK62" s="462" t="s">
        <v>521</v>
      </c>
      <c r="BL62" s="462" t="s">
        <v>521</v>
      </c>
      <c r="BM62" s="462" t="s">
        <v>521</v>
      </c>
      <c r="BN62" s="462" t="s">
        <v>521</v>
      </c>
      <c r="BO62" s="462" t="s">
        <v>521</v>
      </c>
      <c r="BP62" s="462" t="s">
        <v>521</v>
      </c>
      <c r="BQ62" s="462" t="s">
        <v>521</v>
      </c>
      <c r="BR62" s="462" t="s">
        <v>521</v>
      </c>
      <c r="BS62" s="462" t="s">
        <v>521</v>
      </c>
      <c r="BT62" s="462" t="s">
        <v>521</v>
      </c>
      <c r="BU62" s="462" t="s">
        <v>521</v>
      </c>
      <c r="BV62" s="462" t="s">
        <v>521</v>
      </c>
      <c r="BW62" s="462" t="s">
        <v>521</v>
      </c>
      <c r="BX62" s="462" t="s">
        <v>521</v>
      </c>
      <c r="BY62" s="462" t="s">
        <v>521</v>
      </c>
      <c r="BZ62" s="462" t="s">
        <v>521</v>
      </c>
      <c r="CA62" s="462" t="s">
        <v>521</v>
      </c>
      <c r="CB62" s="462" t="s">
        <v>521</v>
      </c>
      <c r="CC62" s="462" t="s">
        <v>521</v>
      </c>
      <c r="CD62" s="462" t="s">
        <v>521</v>
      </c>
      <c r="CE62" s="462" t="s">
        <v>521</v>
      </c>
      <c r="CF62" s="430" t="s">
        <v>521</v>
      </c>
    </row>
    <row r="63" spans="1:84" s="24" customFormat="1" ht="24.75" customHeight="1" thickBot="1">
      <c r="A63" s="616"/>
      <c r="B63" s="586" t="s">
        <v>760</v>
      </c>
      <c r="C63" s="202"/>
      <c r="D63" s="466" t="s">
        <v>521</v>
      </c>
      <c r="E63" s="466" t="s">
        <v>521</v>
      </c>
      <c r="F63" s="466" t="s">
        <v>521</v>
      </c>
      <c r="G63" s="466" t="s">
        <v>521</v>
      </c>
      <c r="H63" s="466" t="s">
        <v>521</v>
      </c>
      <c r="I63" s="466" t="s">
        <v>521</v>
      </c>
      <c r="J63" s="466" t="s">
        <v>521</v>
      </c>
      <c r="K63" s="466" t="s">
        <v>521</v>
      </c>
      <c r="L63" s="466" t="s">
        <v>521</v>
      </c>
      <c r="M63" s="466" t="s">
        <v>521</v>
      </c>
      <c r="N63" s="466" t="s">
        <v>521</v>
      </c>
      <c r="O63" s="466" t="s">
        <v>521</v>
      </c>
      <c r="P63" s="466" t="s">
        <v>521</v>
      </c>
      <c r="Q63" s="466" t="s">
        <v>521</v>
      </c>
      <c r="R63" s="466" t="s">
        <v>521</v>
      </c>
      <c r="S63" s="466" t="s">
        <v>521</v>
      </c>
      <c r="T63" s="466" t="s">
        <v>521</v>
      </c>
      <c r="U63" s="466" t="s">
        <v>521</v>
      </c>
      <c r="V63" s="466" t="s">
        <v>521</v>
      </c>
      <c r="W63" s="466" t="s">
        <v>521</v>
      </c>
      <c r="X63" s="466" t="s">
        <v>521</v>
      </c>
      <c r="Y63" s="466" t="s">
        <v>521</v>
      </c>
      <c r="Z63" s="466" t="s">
        <v>521</v>
      </c>
      <c r="AA63" s="466" t="s">
        <v>521</v>
      </c>
      <c r="AB63" s="466" t="s">
        <v>521</v>
      </c>
      <c r="AC63" s="466" t="s">
        <v>521</v>
      </c>
      <c r="AD63" s="466" t="s">
        <v>521</v>
      </c>
      <c r="AE63" s="466" t="s">
        <v>521</v>
      </c>
      <c r="AF63" s="466" t="s">
        <v>521</v>
      </c>
      <c r="AG63" s="466" t="s">
        <v>521</v>
      </c>
      <c r="AH63" s="466" t="s">
        <v>521</v>
      </c>
      <c r="AI63" s="466" t="s">
        <v>521</v>
      </c>
      <c r="AJ63" s="466" t="s">
        <v>521</v>
      </c>
      <c r="AK63" s="466" t="s">
        <v>521</v>
      </c>
      <c r="AL63" s="466" t="s">
        <v>521</v>
      </c>
      <c r="AM63" s="466" t="s">
        <v>521</v>
      </c>
      <c r="AN63" s="466" t="s">
        <v>521</v>
      </c>
      <c r="AO63" s="466" t="s">
        <v>521</v>
      </c>
      <c r="AP63" s="466" t="s">
        <v>521</v>
      </c>
      <c r="AQ63" s="466" t="s">
        <v>521</v>
      </c>
      <c r="AR63" s="466" t="s">
        <v>521</v>
      </c>
      <c r="AS63" s="466" t="s">
        <v>521</v>
      </c>
      <c r="AT63" s="466" t="s">
        <v>521</v>
      </c>
      <c r="AU63" s="466">
        <v>353.87199999999939</v>
      </c>
      <c r="AV63" s="466">
        <v>429.27399999999852</v>
      </c>
      <c r="AW63" s="466">
        <v>492.79200000000128</v>
      </c>
      <c r="AX63" s="466">
        <v>515.32715746078907</v>
      </c>
      <c r="AY63" s="466">
        <v>541.56637732354477</v>
      </c>
      <c r="AZ63" s="466">
        <v>546.888276290318</v>
      </c>
      <c r="BA63" s="466">
        <v>514.55385286211151</v>
      </c>
      <c r="BB63" s="466">
        <v>525.08007490509476</v>
      </c>
      <c r="BC63" s="466">
        <v>549.23528371931229</v>
      </c>
      <c r="BD63" s="466">
        <v>582.55102045042167</v>
      </c>
      <c r="BE63" s="466">
        <v>610.28535878548792</v>
      </c>
      <c r="BF63" s="466">
        <v>657.4854375022984</v>
      </c>
      <c r="BG63" s="466">
        <v>657.2757267172957</v>
      </c>
      <c r="BH63" s="466">
        <v>352.83686502826782</v>
      </c>
      <c r="BI63" s="466">
        <v>370.8638349999992</v>
      </c>
      <c r="BJ63" s="466">
        <v>342.7063180000041</v>
      </c>
      <c r="BK63" s="466">
        <v>321.65414699999565</v>
      </c>
      <c r="BL63" s="466">
        <v>348.23900200000571</v>
      </c>
      <c r="BM63" s="466">
        <v>386.0307610000018</v>
      </c>
      <c r="BN63" s="466">
        <v>399.49913500000184</v>
      </c>
      <c r="BO63" s="466">
        <v>433.20464900001389</v>
      </c>
      <c r="BP63" s="466">
        <v>446.92571600000156</v>
      </c>
      <c r="BQ63" s="466">
        <v>470.89298200000121</v>
      </c>
      <c r="BR63" s="466">
        <v>563.96805599999789</v>
      </c>
      <c r="BS63" s="466">
        <v>628.2659879999992</v>
      </c>
      <c r="BT63" s="466">
        <v>546.10436500000287</v>
      </c>
      <c r="BU63" s="466">
        <v>624.77080199999909</v>
      </c>
      <c r="BV63" s="466">
        <v>533.01791499999672</v>
      </c>
      <c r="BW63" s="466">
        <v>496.51820399999997</v>
      </c>
      <c r="BX63" s="466">
        <v>456.04254800000126</v>
      </c>
      <c r="BY63" s="466">
        <v>502.48501104114075</v>
      </c>
      <c r="BZ63" s="466">
        <v>578.73585277024722</v>
      </c>
      <c r="CA63" s="466">
        <v>536.53147398989142</v>
      </c>
      <c r="CB63" s="466">
        <v>553.01976737242205</v>
      </c>
      <c r="CC63" s="466">
        <v>506.11561790783185</v>
      </c>
      <c r="CD63" s="466">
        <v>516.19245665885012</v>
      </c>
      <c r="CE63" s="466">
        <v>522.18629961956685</v>
      </c>
      <c r="CF63" s="467">
        <v>529.28500277422063</v>
      </c>
    </row>
    <row r="64" spans="1:84" ht="26.25" customHeight="1">
      <c r="A64" s="443"/>
      <c r="B64" s="109" t="s">
        <v>761</v>
      </c>
      <c r="C64" s="421"/>
      <c r="D64" s="41" t="s">
        <v>190</v>
      </c>
      <c r="E64" s="41" t="s">
        <v>191</v>
      </c>
      <c r="F64" s="41" t="s">
        <v>192</v>
      </c>
      <c r="G64" s="41" t="s">
        <v>193</v>
      </c>
      <c r="H64" s="41" t="s">
        <v>194</v>
      </c>
      <c r="I64" s="41" t="s">
        <v>195</v>
      </c>
      <c r="J64" s="41" t="s">
        <v>196</v>
      </c>
      <c r="K64" s="41" t="s">
        <v>197</v>
      </c>
      <c r="L64" s="41" t="s">
        <v>198</v>
      </c>
      <c r="M64" s="41" t="s">
        <v>199</v>
      </c>
      <c r="N64" s="41" t="s">
        <v>200</v>
      </c>
      <c r="O64" s="41" t="s">
        <v>201</v>
      </c>
      <c r="P64" s="41" t="s">
        <v>202</v>
      </c>
      <c r="Q64" s="41" t="s">
        <v>203</v>
      </c>
      <c r="R64" s="41" t="s">
        <v>204</v>
      </c>
      <c r="S64" s="41" t="s">
        <v>205</v>
      </c>
      <c r="T64" s="41" t="s">
        <v>206</v>
      </c>
      <c r="U64" s="41" t="s">
        <v>207</v>
      </c>
      <c r="V64" s="41" t="s">
        <v>208</v>
      </c>
      <c r="W64" s="41" t="s">
        <v>209</v>
      </c>
      <c r="X64" s="41" t="s">
        <v>210</v>
      </c>
      <c r="Y64" s="41" t="s">
        <v>211</v>
      </c>
      <c r="Z64" s="41" t="s">
        <v>212</v>
      </c>
      <c r="AA64" s="41" t="s">
        <v>213</v>
      </c>
      <c r="AB64" s="41" t="s">
        <v>214</v>
      </c>
      <c r="AC64" s="41" t="s">
        <v>215</v>
      </c>
      <c r="AD64" s="41" t="s">
        <v>216</v>
      </c>
      <c r="AE64" s="41" t="s">
        <v>217</v>
      </c>
      <c r="AF64" s="41" t="s">
        <v>218</v>
      </c>
      <c r="AG64" s="41" t="s">
        <v>219</v>
      </c>
      <c r="AH64" s="41" t="s">
        <v>220</v>
      </c>
      <c r="AI64" s="41" t="s">
        <v>221</v>
      </c>
      <c r="AJ64" s="41" t="s">
        <v>222</v>
      </c>
      <c r="AK64" s="41" t="s">
        <v>223</v>
      </c>
      <c r="AL64" s="41" t="s">
        <v>224</v>
      </c>
      <c r="AM64" s="41" t="s">
        <v>225</v>
      </c>
      <c r="AN64" s="41" t="s">
        <v>226</v>
      </c>
      <c r="AO64" s="41" t="s">
        <v>227</v>
      </c>
      <c r="AP64" s="41" t="s">
        <v>228</v>
      </c>
      <c r="AQ64" s="41" t="s">
        <v>229</v>
      </c>
      <c r="AR64" s="41" t="s">
        <v>230</v>
      </c>
      <c r="AS64" s="41" t="s">
        <v>231</v>
      </c>
      <c r="AT64" s="41" t="s">
        <v>232</v>
      </c>
      <c r="AU64" s="41" t="s">
        <v>233</v>
      </c>
      <c r="AV64" s="41" t="s">
        <v>234</v>
      </c>
      <c r="AW64" s="41" t="s">
        <v>235</v>
      </c>
      <c r="AX64" s="41" t="s">
        <v>236</v>
      </c>
      <c r="AY64" s="41" t="s">
        <v>128</v>
      </c>
      <c r="AZ64" s="41" t="s">
        <v>129</v>
      </c>
      <c r="BA64" s="41" t="s">
        <v>130</v>
      </c>
      <c r="BB64" s="41" t="s">
        <v>131</v>
      </c>
      <c r="BC64" s="41" t="s">
        <v>132</v>
      </c>
      <c r="BD64" s="41" t="s">
        <v>133</v>
      </c>
      <c r="BE64" s="41" t="s">
        <v>134</v>
      </c>
      <c r="BF64" s="41" t="s">
        <v>135</v>
      </c>
      <c r="BG64" s="41" t="s">
        <v>136</v>
      </c>
      <c r="BH64" s="41" t="s">
        <v>137</v>
      </c>
      <c r="BI64" s="41" t="s">
        <v>138</v>
      </c>
      <c r="BJ64" s="41" t="s">
        <v>139</v>
      </c>
      <c r="BK64" s="41" t="s">
        <v>140</v>
      </c>
      <c r="BL64" s="41" t="s">
        <v>141</v>
      </c>
      <c r="BM64" s="41" t="s">
        <v>142</v>
      </c>
      <c r="BN64" s="41" t="s">
        <v>143</v>
      </c>
      <c r="BO64" s="41" t="s">
        <v>144</v>
      </c>
      <c r="BP64" s="41" t="s">
        <v>145</v>
      </c>
      <c r="BQ64" s="41" t="s">
        <v>146</v>
      </c>
      <c r="BR64" s="41" t="s">
        <v>147</v>
      </c>
      <c r="BS64" s="41" t="s">
        <v>148</v>
      </c>
      <c r="BT64" s="41" t="s">
        <v>149</v>
      </c>
      <c r="BU64" s="41" t="s">
        <v>150</v>
      </c>
      <c r="BV64" s="41" t="s">
        <v>151</v>
      </c>
      <c r="BW64" s="41" t="s">
        <v>152</v>
      </c>
      <c r="BX64" s="41" t="s">
        <v>153</v>
      </c>
      <c r="BY64" s="41" t="s">
        <v>154</v>
      </c>
      <c r="BZ64" s="41" t="s">
        <v>155</v>
      </c>
      <c r="CA64" s="41" t="s">
        <v>156</v>
      </c>
      <c r="CB64" s="41" t="s">
        <v>157</v>
      </c>
      <c r="CC64" s="41" t="s">
        <v>158</v>
      </c>
      <c r="CD64" s="41" t="s">
        <v>159</v>
      </c>
      <c r="CE64" s="41" t="s">
        <v>160</v>
      </c>
      <c r="CF64" s="42" t="s">
        <v>161</v>
      </c>
    </row>
    <row r="65" spans="1:84" ht="15" customHeight="1" thickBot="1">
      <c r="A65" s="443"/>
      <c r="B65" s="446" t="s">
        <v>762</v>
      </c>
      <c r="C65" s="469"/>
      <c r="D65" s="47" t="s">
        <v>163</v>
      </c>
      <c r="E65" s="47" t="s">
        <v>163</v>
      </c>
      <c r="F65" s="47" t="s">
        <v>163</v>
      </c>
      <c r="G65" s="47" t="s">
        <v>163</v>
      </c>
      <c r="H65" s="47" t="s">
        <v>163</v>
      </c>
      <c r="I65" s="47" t="s">
        <v>163</v>
      </c>
      <c r="J65" s="47" t="s">
        <v>163</v>
      </c>
      <c r="K65" s="47" t="s">
        <v>163</v>
      </c>
      <c r="L65" s="47" t="s">
        <v>163</v>
      </c>
      <c r="M65" s="47" t="s">
        <v>163</v>
      </c>
      <c r="N65" s="47" t="s">
        <v>163</v>
      </c>
      <c r="O65" s="47" t="s">
        <v>163</v>
      </c>
      <c r="P65" s="47" t="s">
        <v>163</v>
      </c>
      <c r="Q65" s="47" t="s">
        <v>163</v>
      </c>
      <c r="R65" s="47" t="s">
        <v>163</v>
      </c>
      <c r="S65" s="47" t="s">
        <v>163</v>
      </c>
      <c r="T65" s="47" t="s">
        <v>163</v>
      </c>
      <c r="U65" s="47" t="s">
        <v>163</v>
      </c>
      <c r="V65" s="47" t="s">
        <v>163</v>
      </c>
      <c r="W65" s="47" t="s">
        <v>163</v>
      </c>
      <c r="X65" s="47" t="s">
        <v>163</v>
      </c>
      <c r="Y65" s="47" t="s">
        <v>163</v>
      </c>
      <c r="Z65" s="47" t="s">
        <v>163</v>
      </c>
      <c r="AA65" s="47" t="s">
        <v>163</v>
      </c>
      <c r="AB65" s="47" t="s">
        <v>163</v>
      </c>
      <c r="AC65" s="47" t="s">
        <v>163</v>
      </c>
      <c r="AD65" s="47" t="s">
        <v>163</v>
      </c>
      <c r="AE65" s="47" t="s">
        <v>163</v>
      </c>
      <c r="AF65" s="47" t="s">
        <v>163</v>
      </c>
      <c r="AG65" s="47" t="s">
        <v>163</v>
      </c>
      <c r="AH65" s="47" t="s">
        <v>163</v>
      </c>
      <c r="AI65" s="47" t="s">
        <v>163</v>
      </c>
      <c r="AJ65" s="47" t="s">
        <v>163</v>
      </c>
      <c r="AK65" s="47" t="s">
        <v>163</v>
      </c>
      <c r="AL65" s="47" t="s">
        <v>163</v>
      </c>
      <c r="AM65" s="47" t="s">
        <v>163</v>
      </c>
      <c r="AN65" s="47" t="s">
        <v>163</v>
      </c>
      <c r="AO65" s="47" t="s">
        <v>163</v>
      </c>
      <c r="AP65" s="47" t="s">
        <v>163</v>
      </c>
      <c r="AQ65" s="47" t="s">
        <v>163</v>
      </c>
      <c r="AR65" s="47" t="s">
        <v>163</v>
      </c>
      <c r="AS65" s="47" t="s">
        <v>163</v>
      </c>
      <c r="AT65" s="47" t="s">
        <v>163</v>
      </c>
      <c r="AU65" s="47" t="s">
        <v>163</v>
      </c>
      <c r="AV65" s="47" t="s">
        <v>163</v>
      </c>
      <c r="AW65" s="47" t="s">
        <v>163</v>
      </c>
      <c r="AX65" s="47" t="s">
        <v>163</v>
      </c>
      <c r="AY65" s="47" t="s">
        <v>163</v>
      </c>
      <c r="AZ65" s="47" t="s">
        <v>163</v>
      </c>
      <c r="BA65" s="47" t="s">
        <v>163</v>
      </c>
      <c r="BB65" s="47" t="s">
        <v>163</v>
      </c>
      <c r="BC65" s="47" t="s">
        <v>163</v>
      </c>
      <c r="BD65" s="47" t="s">
        <v>163</v>
      </c>
      <c r="BE65" s="47" t="s">
        <v>163</v>
      </c>
      <c r="BF65" s="47" t="s">
        <v>163</v>
      </c>
      <c r="BG65" s="47" t="s">
        <v>163</v>
      </c>
      <c r="BH65" s="47" t="s">
        <v>163</v>
      </c>
      <c r="BI65" s="47" t="s">
        <v>163</v>
      </c>
      <c r="BJ65" s="47" t="s">
        <v>163</v>
      </c>
      <c r="BK65" s="47" t="s">
        <v>163</v>
      </c>
      <c r="BL65" s="47" t="s">
        <v>163</v>
      </c>
      <c r="BM65" s="47" t="s">
        <v>163</v>
      </c>
      <c r="BN65" s="47" t="s">
        <v>163</v>
      </c>
      <c r="BO65" s="47" t="s">
        <v>163</v>
      </c>
      <c r="BP65" s="47" t="s">
        <v>163</v>
      </c>
      <c r="BQ65" s="47" t="s">
        <v>163</v>
      </c>
      <c r="BR65" s="47" t="s">
        <v>163</v>
      </c>
      <c r="BS65" s="47" t="s">
        <v>163</v>
      </c>
      <c r="BT65" s="47" t="s">
        <v>163</v>
      </c>
      <c r="BU65" s="47" t="s">
        <v>163</v>
      </c>
      <c r="BV65" s="47" t="s">
        <v>163</v>
      </c>
      <c r="BW65" s="47" t="s">
        <v>163</v>
      </c>
      <c r="BX65" s="47" t="s">
        <v>163</v>
      </c>
      <c r="BY65" s="47" t="s">
        <v>163</v>
      </c>
      <c r="BZ65" s="47" t="s">
        <v>163</v>
      </c>
      <c r="CA65" s="47" t="s">
        <v>164</v>
      </c>
      <c r="CB65" s="47" t="s">
        <v>164</v>
      </c>
      <c r="CC65" s="47" t="s">
        <v>164</v>
      </c>
      <c r="CD65" s="47" t="s">
        <v>164</v>
      </c>
      <c r="CE65" s="47" t="s">
        <v>164</v>
      </c>
      <c r="CF65" s="48" t="s">
        <v>164</v>
      </c>
    </row>
    <row r="66" spans="1:84" s="245" customFormat="1" ht="24" customHeight="1">
      <c r="A66" s="578"/>
      <c r="B66" s="109" t="s">
        <v>176</v>
      </c>
      <c r="C66" s="109"/>
      <c r="D66" s="504">
        <v>0</v>
      </c>
      <c r="E66" s="504">
        <v>0</v>
      </c>
      <c r="F66" s="504">
        <v>0</v>
      </c>
      <c r="G66" s="504">
        <v>0</v>
      </c>
      <c r="H66" s="504">
        <v>0</v>
      </c>
      <c r="I66" s="504">
        <v>0</v>
      </c>
      <c r="J66" s="504">
        <v>0</v>
      </c>
      <c r="K66" s="504">
        <v>0</v>
      </c>
      <c r="L66" s="504">
        <v>0</v>
      </c>
      <c r="M66" s="504">
        <v>0</v>
      </c>
      <c r="N66" s="504">
        <v>0</v>
      </c>
      <c r="O66" s="504">
        <v>0</v>
      </c>
      <c r="P66" s="504">
        <v>0</v>
      </c>
      <c r="Q66" s="504">
        <v>0</v>
      </c>
      <c r="R66" s="504">
        <v>0</v>
      </c>
      <c r="S66" s="504">
        <v>0</v>
      </c>
      <c r="T66" s="504">
        <v>0</v>
      </c>
      <c r="U66" s="504">
        <v>0</v>
      </c>
      <c r="V66" s="504">
        <v>0</v>
      </c>
      <c r="W66" s="504">
        <v>0</v>
      </c>
      <c r="X66" s="504">
        <v>0</v>
      </c>
      <c r="Y66" s="504">
        <v>0</v>
      </c>
      <c r="Z66" s="504">
        <v>354.63478532078858</v>
      </c>
      <c r="AA66" s="504">
        <v>299.73068502880216</v>
      </c>
      <c r="AB66" s="504">
        <v>1450.2278278635233</v>
      </c>
      <c r="AC66" s="504">
        <v>2856.7223448167842</v>
      </c>
      <c r="AD66" s="504">
        <v>1456.1672585840099</v>
      </c>
      <c r="AE66" s="504">
        <v>1644.7828522782202</v>
      </c>
      <c r="AF66" s="504">
        <v>1495.52113249734</v>
      </c>
      <c r="AG66" s="504">
        <v>4474.4736934683287</v>
      </c>
      <c r="AH66" s="504">
        <v>4239.2194859636775</v>
      </c>
      <c r="AI66" s="504">
        <v>3989.3525729481385</v>
      </c>
      <c r="AJ66" s="504">
        <v>4325.747272276577</v>
      </c>
      <c r="AK66" s="504">
        <v>6327.244238631285</v>
      </c>
      <c r="AL66" s="504">
        <v>7574.2051093120872</v>
      </c>
      <c r="AM66" s="504">
        <v>8548.2065320151523</v>
      </c>
      <c r="AN66" s="504">
        <v>9093.9422471051021</v>
      </c>
      <c r="AO66" s="504">
        <v>9671.9855806453179</v>
      </c>
      <c r="AP66" s="504">
        <v>9991.6430199482038</v>
      </c>
      <c r="AQ66" s="504">
        <v>9776.1563926632261</v>
      </c>
      <c r="AR66" s="504">
        <v>9638.165403950954</v>
      </c>
      <c r="AS66" s="504">
        <v>10137.697333668273</v>
      </c>
      <c r="AT66" s="504">
        <v>11258.791595561604</v>
      </c>
      <c r="AU66" s="504">
        <v>13251.058320722801</v>
      </c>
      <c r="AV66" s="504">
        <v>15842.839047223837</v>
      </c>
      <c r="AW66" s="504">
        <v>18173.513934826751</v>
      </c>
      <c r="AX66" s="504">
        <v>19597.316049218905</v>
      </c>
      <c r="AY66" s="504">
        <v>20444.830438688579</v>
      </c>
      <c r="AZ66" s="504">
        <v>20693.904583318879</v>
      </c>
      <c r="BA66" s="504">
        <v>20327.536447810504</v>
      </c>
      <c r="BB66" s="504">
        <v>19853.226479180019</v>
      </c>
      <c r="BC66" s="504">
        <v>19590.604885892302</v>
      </c>
      <c r="BD66" s="504">
        <v>19564.935120428483</v>
      </c>
      <c r="BE66" s="504">
        <v>19973.182433045837</v>
      </c>
      <c r="BF66" s="504">
        <v>21294.692445329023</v>
      </c>
      <c r="BG66" s="504">
        <v>20345.392762926702</v>
      </c>
      <c r="BH66" s="504">
        <v>21048.356255957799</v>
      </c>
      <c r="BI66" s="504">
        <v>21687.619218377607</v>
      </c>
      <c r="BJ66" s="504">
        <v>22506.351122067572</v>
      </c>
      <c r="BK66" s="504">
        <v>23294.401753238159</v>
      </c>
      <c r="BL66" s="504">
        <f t="shared" ref="BL66" si="23">SUM(BL67:BL70)</f>
        <v>24445.16126879544</v>
      </c>
      <c r="BM66" s="504">
        <f t="shared" ref="BM66:CF66" si="24">SUM(BM67:BM70)</f>
        <v>28188.255685098389</v>
      </c>
      <c r="BN66" s="504">
        <f t="shared" si="24"/>
        <v>29656.806539244186</v>
      </c>
      <c r="BO66" s="504">
        <f t="shared" si="24"/>
        <v>31038.230915309614</v>
      </c>
      <c r="BP66" s="504">
        <f t="shared" si="24"/>
        <v>31920.369957428593</v>
      </c>
      <c r="BQ66" s="504">
        <f t="shared" si="24"/>
        <v>31672.20473156884</v>
      </c>
      <c r="BR66" s="504">
        <f t="shared" si="24"/>
        <v>31481.565429226106</v>
      </c>
      <c r="BS66" s="504">
        <f t="shared" si="24"/>
        <v>31163.044291597853</v>
      </c>
      <c r="BT66" s="504">
        <f t="shared" si="24"/>
        <v>29460.631472870125</v>
      </c>
      <c r="BU66" s="504">
        <f t="shared" si="24"/>
        <v>27596.439449183621</v>
      </c>
      <c r="BV66" s="504">
        <f t="shared" si="24"/>
        <v>25122.005899842716</v>
      </c>
      <c r="BW66" s="504">
        <f t="shared" si="24"/>
        <v>28768.637618054945</v>
      </c>
      <c r="BX66" s="504">
        <f t="shared" si="24"/>
        <v>32544.268048035668</v>
      </c>
      <c r="BY66" s="504">
        <f t="shared" si="24"/>
        <v>33474.906577912683</v>
      </c>
      <c r="BZ66" s="504">
        <f t="shared" si="24"/>
        <v>31355.044142410246</v>
      </c>
      <c r="CA66" s="504">
        <f t="shared" si="24"/>
        <v>31462.954657011476</v>
      </c>
      <c r="CB66" s="504">
        <f t="shared" si="24"/>
        <v>35442.830902393151</v>
      </c>
      <c r="CC66" s="504">
        <f t="shared" si="24"/>
        <v>35626.734402393035</v>
      </c>
      <c r="CD66" s="504">
        <f t="shared" si="24"/>
        <v>35968.371283330962</v>
      </c>
      <c r="CE66" s="504">
        <f t="shared" si="24"/>
        <v>36465.279086505572</v>
      </c>
      <c r="CF66" s="507">
        <f t="shared" si="24"/>
        <v>37121.878912090295</v>
      </c>
    </row>
    <row r="67" spans="1:84">
      <c r="A67" s="612"/>
      <c r="B67" s="63" t="s">
        <v>729</v>
      </c>
      <c r="C67" s="43"/>
      <c r="D67" s="462"/>
      <c r="E67" s="462"/>
      <c r="F67" s="462"/>
      <c r="G67" s="462"/>
      <c r="H67" s="462"/>
      <c r="I67" s="462"/>
      <c r="J67" s="462"/>
      <c r="K67" s="462"/>
      <c r="L67" s="462"/>
      <c r="M67" s="462"/>
      <c r="N67" s="462"/>
      <c r="O67" s="462"/>
      <c r="P67" s="462"/>
      <c r="Q67" s="462"/>
      <c r="R67" s="462"/>
      <c r="S67" s="462"/>
      <c r="T67" s="462"/>
      <c r="U67" s="462"/>
      <c r="V67" s="462"/>
      <c r="W67" s="462"/>
      <c r="X67" s="462"/>
      <c r="Y67" s="462"/>
      <c r="Z67" s="462"/>
      <c r="AA67" s="462"/>
      <c r="AB67" s="462"/>
      <c r="AC67" s="462"/>
      <c r="AD67" s="462"/>
      <c r="AE67" s="462"/>
      <c r="AF67" s="462"/>
      <c r="AG67" s="462"/>
      <c r="AH67" s="462"/>
      <c r="AI67" s="462"/>
      <c r="AJ67" s="462"/>
      <c r="AK67" s="462"/>
      <c r="AL67" s="462"/>
      <c r="AM67" s="462"/>
      <c r="AN67" s="462"/>
      <c r="AO67" s="462"/>
      <c r="AP67" s="462"/>
      <c r="AQ67" s="462"/>
      <c r="AR67" s="462"/>
      <c r="AS67" s="462"/>
      <c r="AT67" s="462"/>
      <c r="AU67" s="462"/>
      <c r="AV67" s="462"/>
      <c r="AW67" s="462"/>
      <c r="AX67" s="462"/>
      <c r="AY67" s="462"/>
      <c r="AZ67" s="462"/>
      <c r="BA67" s="462"/>
      <c r="BB67" s="462"/>
      <c r="BC67" s="462"/>
      <c r="BD67" s="462"/>
      <c r="BE67" s="462"/>
      <c r="BF67" s="462"/>
      <c r="BG67" s="462"/>
      <c r="BH67" s="462"/>
      <c r="BI67" s="462"/>
      <c r="BJ67" s="462"/>
      <c r="BK67" s="462"/>
      <c r="BL67" s="462">
        <v>21641.44485874987</v>
      </c>
      <c r="BM67" s="462">
        <v>23864.702996986805</v>
      </c>
      <c r="BN67" s="462">
        <v>24938.867201604542</v>
      </c>
      <c r="BO67" s="462">
        <v>25917.424637348555</v>
      </c>
      <c r="BP67" s="462">
        <v>26551.31407831443</v>
      </c>
      <c r="BQ67" s="462">
        <v>26893.085726541409</v>
      </c>
      <c r="BR67" s="462">
        <v>27704.02967327146</v>
      </c>
      <c r="BS67" s="462">
        <v>27957.999510322028</v>
      </c>
      <c r="BT67" s="462">
        <v>26767.783956366438</v>
      </c>
      <c r="BU67" s="462">
        <v>25081.08728657983</v>
      </c>
      <c r="BV67" s="462">
        <v>23173.113069198309</v>
      </c>
      <c r="BW67" s="462">
        <v>20561.850042676324</v>
      </c>
      <c r="BX67" s="462">
        <v>18538.161434078407</v>
      </c>
      <c r="BY67" s="462">
        <v>17395.774639540879</v>
      </c>
      <c r="BZ67" s="462">
        <v>15744.650086345977</v>
      </c>
      <c r="CA67" s="462">
        <v>14629.697055509736</v>
      </c>
      <c r="CB67" s="462">
        <v>14759.028042695953</v>
      </c>
      <c r="CC67" s="462">
        <v>11657.325979048535</v>
      </c>
      <c r="CD67" s="462">
        <v>11018.283686444</v>
      </c>
      <c r="CE67" s="462">
        <v>10991.800754642012</v>
      </c>
      <c r="CF67" s="430">
        <v>10484.901122704052</v>
      </c>
    </row>
    <row r="68" spans="1:84">
      <c r="A68" s="612"/>
      <c r="B68" s="63" t="s">
        <v>730</v>
      </c>
      <c r="C68" s="43"/>
      <c r="D68" s="462"/>
      <c r="E68" s="462"/>
      <c r="F68" s="462"/>
      <c r="G68" s="462"/>
      <c r="H68" s="462"/>
      <c r="I68" s="462"/>
      <c r="J68" s="462"/>
      <c r="K68" s="462"/>
      <c r="L68" s="462"/>
      <c r="M68" s="462"/>
      <c r="N68" s="462"/>
      <c r="O68" s="462"/>
      <c r="P68" s="462"/>
      <c r="Q68" s="462"/>
      <c r="R68" s="462"/>
      <c r="S68" s="462"/>
      <c r="T68" s="462"/>
      <c r="U68" s="462"/>
      <c r="V68" s="462"/>
      <c r="W68" s="462"/>
      <c r="X68" s="462"/>
      <c r="Y68" s="462"/>
      <c r="Z68" s="462"/>
      <c r="AA68" s="462"/>
      <c r="AB68" s="462"/>
      <c r="AC68" s="462"/>
      <c r="AD68" s="462"/>
      <c r="AE68" s="462"/>
      <c r="AF68" s="462"/>
      <c r="AG68" s="462"/>
      <c r="AH68" s="462"/>
      <c r="AI68" s="462"/>
      <c r="AJ68" s="462"/>
      <c r="AK68" s="462"/>
      <c r="AL68" s="462"/>
      <c r="AM68" s="462"/>
      <c r="AN68" s="462"/>
      <c r="AO68" s="462"/>
      <c r="AP68" s="462"/>
      <c r="AQ68" s="462"/>
      <c r="AR68" s="462"/>
      <c r="AS68" s="462"/>
      <c r="AT68" s="462"/>
      <c r="AU68" s="462"/>
      <c r="AV68" s="462"/>
      <c r="AW68" s="462"/>
      <c r="AX68" s="462"/>
      <c r="AY68" s="462"/>
      <c r="AZ68" s="462"/>
      <c r="BA68" s="462"/>
      <c r="BB68" s="462"/>
      <c r="BC68" s="462"/>
      <c r="BD68" s="462"/>
      <c r="BE68" s="462"/>
      <c r="BF68" s="462"/>
      <c r="BG68" s="462"/>
      <c r="BH68" s="462"/>
      <c r="BI68" s="462"/>
      <c r="BJ68" s="462"/>
      <c r="BK68" s="462"/>
      <c r="BL68" s="462">
        <v>2305.9944321498051</v>
      </c>
      <c r="BM68" s="462">
        <v>3779.1828873682043</v>
      </c>
      <c r="BN68" s="462">
        <v>4164.9980055694323</v>
      </c>
      <c r="BO68" s="462">
        <v>4531.5979087082815</v>
      </c>
      <c r="BP68" s="462">
        <v>4772.1414818627109</v>
      </c>
      <c r="BQ68" s="462">
        <v>4162.0591121916432</v>
      </c>
      <c r="BR68" s="462">
        <v>3047.3916402159548</v>
      </c>
      <c r="BS68" s="462">
        <v>2397.4671512137256</v>
      </c>
      <c r="BT68" s="462">
        <v>2006.4922398219651</v>
      </c>
      <c r="BU68" s="462">
        <v>1742.2352909006347</v>
      </c>
      <c r="BV68" s="462">
        <v>1302.9403841157578</v>
      </c>
      <c r="BW68" s="462">
        <v>609.25345188831579</v>
      </c>
      <c r="BX68" s="462">
        <v>412.46378745494377</v>
      </c>
      <c r="BY68" s="462">
        <v>286.89052386211034</v>
      </c>
      <c r="BZ68" s="462">
        <v>170.59230770772032</v>
      </c>
      <c r="CA68" s="462">
        <v>92.651819786707847</v>
      </c>
      <c r="CB68" s="462">
        <v>0</v>
      </c>
      <c r="CC68" s="462">
        <v>0</v>
      </c>
      <c r="CD68" s="462">
        <v>0</v>
      </c>
      <c r="CE68" s="462">
        <v>0</v>
      </c>
      <c r="CF68" s="430">
        <v>0</v>
      </c>
    </row>
    <row r="69" spans="1:84">
      <c r="A69" s="612"/>
      <c r="B69" s="63" t="s">
        <v>291</v>
      </c>
      <c r="C69" s="43"/>
      <c r="D69" s="462"/>
      <c r="E69" s="462"/>
      <c r="F69" s="462"/>
      <c r="G69" s="462"/>
      <c r="H69" s="462"/>
      <c r="I69" s="462"/>
      <c r="J69" s="462"/>
      <c r="K69" s="462"/>
      <c r="L69" s="462"/>
      <c r="M69" s="462"/>
      <c r="N69" s="462"/>
      <c r="O69" s="462"/>
      <c r="P69" s="462"/>
      <c r="Q69" s="462"/>
      <c r="R69" s="462"/>
      <c r="S69" s="462"/>
      <c r="T69" s="462"/>
      <c r="U69" s="462"/>
      <c r="V69" s="462"/>
      <c r="W69" s="462"/>
      <c r="X69" s="462"/>
      <c r="Y69" s="462"/>
      <c r="Z69" s="462"/>
      <c r="AA69" s="462"/>
      <c r="AB69" s="462"/>
      <c r="AC69" s="462"/>
      <c r="AD69" s="462"/>
      <c r="AE69" s="462"/>
      <c r="AF69" s="462"/>
      <c r="AG69" s="462"/>
      <c r="AH69" s="462"/>
      <c r="AI69" s="462"/>
      <c r="AJ69" s="462"/>
      <c r="AK69" s="462"/>
      <c r="AL69" s="462"/>
      <c r="AM69" s="462"/>
      <c r="AN69" s="462"/>
      <c r="AO69" s="462"/>
      <c r="AP69" s="462"/>
      <c r="AQ69" s="462"/>
      <c r="AR69" s="462"/>
      <c r="AS69" s="462"/>
      <c r="AT69" s="462"/>
      <c r="AU69" s="462"/>
      <c r="AV69" s="462"/>
      <c r="AW69" s="462"/>
      <c r="AX69" s="462"/>
      <c r="AY69" s="462"/>
      <c r="AZ69" s="462"/>
      <c r="BA69" s="462"/>
      <c r="BB69" s="462"/>
      <c r="BC69" s="462"/>
      <c r="BD69" s="462"/>
      <c r="BE69" s="462"/>
      <c r="BF69" s="462"/>
      <c r="BG69" s="462"/>
      <c r="BH69" s="462"/>
      <c r="BI69" s="462"/>
      <c r="BJ69" s="462"/>
      <c r="BK69" s="462"/>
      <c r="BL69" s="462">
        <v>497.72197789576694</v>
      </c>
      <c r="BM69" s="462">
        <v>544.36980074337691</v>
      </c>
      <c r="BN69" s="462">
        <v>552.94133207021196</v>
      </c>
      <c r="BO69" s="462">
        <v>589.20836925277672</v>
      </c>
      <c r="BP69" s="462">
        <v>596.91439725145131</v>
      </c>
      <c r="BQ69" s="462">
        <v>617.05989283578833</v>
      </c>
      <c r="BR69" s="462">
        <v>730.14411573869108</v>
      </c>
      <c r="BS69" s="462">
        <v>807.5776300621003</v>
      </c>
      <c r="BT69" s="462">
        <v>686.35527668172369</v>
      </c>
      <c r="BU69" s="462">
        <v>773.11687170315599</v>
      </c>
      <c r="BV69" s="462">
        <v>645.95244652864972</v>
      </c>
      <c r="BW69" s="462">
        <v>587.84056447280796</v>
      </c>
      <c r="BX69" s="462">
        <v>512.03707711073014</v>
      </c>
      <c r="BY69" s="462">
        <v>568.72042739002745</v>
      </c>
      <c r="BZ69" s="462">
        <v>614.03103037078142</v>
      </c>
      <c r="CA69" s="462">
        <v>536.53147398989142</v>
      </c>
      <c r="CB69" s="462">
        <v>543.89744291691568</v>
      </c>
      <c r="CC69" s="462">
        <v>489.38833716248291</v>
      </c>
      <c r="CD69" s="462">
        <v>491.15345536109049</v>
      </c>
      <c r="CE69" s="462">
        <v>488.19409594536722</v>
      </c>
      <c r="CF69" s="430">
        <v>485.69539015455172</v>
      </c>
    </row>
    <row r="70" spans="1:84">
      <c r="A70" s="612"/>
      <c r="B70" s="63" t="s">
        <v>763</v>
      </c>
      <c r="C70" s="43"/>
      <c r="D70" s="462"/>
      <c r="E70" s="462"/>
      <c r="F70" s="462"/>
      <c r="G70" s="462"/>
      <c r="H70" s="462"/>
      <c r="I70" s="462"/>
      <c r="J70" s="462"/>
      <c r="K70" s="462"/>
      <c r="L70" s="462"/>
      <c r="M70" s="462"/>
      <c r="N70" s="462"/>
      <c r="O70" s="462"/>
      <c r="P70" s="462"/>
      <c r="Q70" s="462"/>
      <c r="R70" s="462"/>
      <c r="S70" s="462"/>
      <c r="T70" s="462"/>
      <c r="U70" s="462"/>
      <c r="V70" s="462"/>
      <c r="W70" s="462"/>
      <c r="X70" s="462"/>
      <c r="Y70" s="462"/>
      <c r="Z70" s="462"/>
      <c r="AA70" s="462"/>
      <c r="AB70" s="462"/>
      <c r="AC70" s="462"/>
      <c r="AD70" s="462"/>
      <c r="AE70" s="462"/>
      <c r="AF70" s="462"/>
      <c r="AG70" s="462"/>
      <c r="AH70" s="462"/>
      <c r="AI70" s="462"/>
      <c r="AJ70" s="462"/>
      <c r="AK70" s="462"/>
      <c r="AL70" s="462"/>
      <c r="AM70" s="462"/>
      <c r="AN70" s="462"/>
      <c r="AO70" s="462"/>
      <c r="AP70" s="462"/>
      <c r="AQ70" s="462"/>
      <c r="AR70" s="462"/>
      <c r="AS70" s="462"/>
      <c r="AT70" s="462"/>
      <c r="AU70" s="462"/>
      <c r="AV70" s="462"/>
      <c r="AW70" s="462"/>
      <c r="AX70" s="462"/>
      <c r="AY70" s="462"/>
      <c r="AZ70" s="462"/>
      <c r="BA70" s="462"/>
      <c r="BB70" s="462"/>
      <c r="BC70" s="462"/>
      <c r="BD70" s="462"/>
      <c r="BE70" s="462"/>
      <c r="BF70" s="462"/>
      <c r="BG70" s="462"/>
      <c r="BH70" s="462"/>
      <c r="BI70" s="462"/>
      <c r="BJ70" s="462"/>
      <c r="BK70" s="462"/>
      <c r="BL70" s="462"/>
      <c r="BM70" s="462"/>
      <c r="BN70" s="462"/>
      <c r="BO70" s="462"/>
      <c r="BP70" s="462"/>
      <c r="BQ70" s="462"/>
      <c r="BR70" s="462"/>
      <c r="BS70" s="462"/>
      <c r="BT70" s="462"/>
      <c r="BU70" s="462"/>
      <c r="BV70" s="462"/>
      <c r="BW70" s="462">
        <v>7009.6935590174971</v>
      </c>
      <c r="BX70" s="462">
        <v>13081.605749391587</v>
      </c>
      <c r="BY70" s="462">
        <v>15223.520987119668</v>
      </c>
      <c r="BZ70" s="462">
        <v>14825.770717985768</v>
      </c>
      <c r="CA70" s="462">
        <v>16204.074307725139</v>
      </c>
      <c r="CB70" s="462">
        <v>20139.905416780282</v>
      </c>
      <c r="CC70" s="462">
        <v>23480.020086182012</v>
      </c>
      <c r="CD70" s="462">
        <v>24458.934141525871</v>
      </c>
      <c r="CE70" s="462">
        <v>24985.284235918196</v>
      </c>
      <c r="CF70" s="430">
        <v>26151.282399231688</v>
      </c>
    </row>
    <row r="71" spans="1:84" s="43" customFormat="1" ht="26.25" customHeight="1">
      <c r="A71" s="106"/>
      <c r="B71" s="43" t="s">
        <v>732</v>
      </c>
      <c r="D71" s="462"/>
      <c r="E71" s="462"/>
      <c r="F71" s="462"/>
      <c r="G71" s="462"/>
      <c r="H71" s="462"/>
      <c r="I71" s="462"/>
      <c r="J71" s="462"/>
      <c r="K71" s="462"/>
      <c r="L71" s="462"/>
      <c r="M71" s="462"/>
      <c r="N71" s="462"/>
      <c r="O71" s="462"/>
      <c r="P71" s="462"/>
      <c r="Q71" s="462"/>
      <c r="R71" s="462"/>
      <c r="S71" s="462"/>
      <c r="T71" s="462"/>
      <c r="U71" s="462"/>
      <c r="V71" s="462"/>
      <c r="W71" s="462"/>
      <c r="X71" s="462"/>
      <c r="Y71" s="462"/>
      <c r="Z71" s="462"/>
      <c r="AA71" s="462"/>
      <c r="AB71" s="462"/>
      <c r="AC71" s="462"/>
      <c r="AD71" s="462"/>
      <c r="AE71" s="462"/>
      <c r="AF71" s="462"/>
      <c r="AG71" s="462"/>
      <c r="AH71" s="462"/>
      <c r="AI71" s="462"/>
      <c r="AJ71" s="462"/>
      <c r="AK71" s="462"/>
      <c r="AL71" s="462"/>
      <c r="AM71" s="462"/>
      <c r="AN71" s="462"/>
      <c r="AO71" s="462"/>
      <c r="AP71" s="462"/>
      <c r="AQ71" s="462"/>
      <c r="AR71" s="462"/>
      <c r="AS71" s="462"/>
      <c r="AT71" s="462"/>
      <c r="AU71" s="462"/>
      <c r="AV71" s="462"/>
      <c r="AW71" s="462"/>
      <c r="AX71" s="462"/>
      <c r="AY71" s="462"/>
      <c r="AZ71" s="462"/>
      <c r="BA71" s="462"/>
      <c r="BB71" s="462"/>
      <c r="BC71" s="462"/>
      <c r="BD71" s="462"/>
      <c r="BE71" s="462"/>
      <c r="BF71" s="462"/>
      <c r="BG71" s="462"/>
      <c r="BH71" s="462"/>
      <c r="BI71" s="462"/>
      <c r="BJ71" s="462"/>
      <c r="BK71" s="462"/>
      <c r="BL71" s="462"/>
      <c r="BM71" s="462"/>
      <c r="BN71" s="462"/>
      <c r="BO71" s="462"/>
      <c r="BP71" s="462"/>
      <c r="BQ71" s="462"/>
      <c r="BR71" s="462"/>
      <c r="BS71" s="462"/>
      <c r="BT71" s="462"/>
      <c r="BU71" s="462"/>
      <c r="BV71" s="462"/>
      <c r="BW71" s="462"/>
      <c r="BX71" s="462"/>
      <c r="BY71" s="462"/>
      <c r="BZ71" s="462"/>
      <c r="CA71" s="462"/>
      <c r="CB71" s="462"/>
      <c r="CC71" s="462"/>
      <c r="CD71" s="462"/>
      <c r="CE71" s="462"/>
      <c r="CF71" s="430"/>
    </row>
    <row r="72" spans="1:84" s="43" customFormat="1">
      <c r="A72" s="106"/>
      <c r="B72" s="608" t="s">
        <v>733</v>
      </c>
      <c r="D72" s="462" t="s">
        <v>521</v>
      </c>
      <c r="E72" s="462" t="s">
        <v>521</v>
      </c>
      <c r="F72" s="462" t="s">
        <v>521</v>
      </c>
      <c r="G72" s="462" t="s">
        <v>521</v>
      </c>
      <c r="H72" s="462" t="s">
        <v>521</v>
      </c>
      <c r="I72" s="462" t="s">
        <v>521</v>
      </c>
      <c r="J72" s="462" t="s">
        <v>521</v>
      </c>
      <c r="K72" s="462" t="s">
        <v>521</v>
      </c>
      <c r="L72" s="462" t="s">
        <v>521</v>
      </c>
      <c r="M72" s="462" t="s">
        <v>521</v>
      </c>
      <c r="N72" s="462" t="s">
        <v>521</v>
      </c>
      <c r="O72" s="462" t="s">
        <v>521</v>
      </c>
      <c r="P72" s="462" t="s">
        <v>521</v>
      </c>
      <c r="Q72" s="462" t="s">
        <v>521</v>
      </c>
      <c r="R72" s="462" t="s">
        <v>521</v>
      </c>
      <c r="S72" s="462" t="s">
        <v>521</v>
      </c>
      <c r="T72" s="462" t="s">
        <v>521</v>
      </c>
      <c r="U72" s="462" t="s">
        <v>521</v>
      </c>
      <c r="V72" s="462" t="s">
        <v>521</v>
      </c>
      <c r="W72" s="462" t="s">
        <v>521</v>
      </c>
      <c r="X72" s="462" t="s">
        <v>521</v>
      </c>
      <c r="Y72" s="462" t="s">
        <v>521</v>
      </c>
      <c r="Z72" s="462">
        <v>354.63478532078858</v>
      </c>
      <c r="AA72" s="462">
        <v>299.73068502880216</v>
      </c>
      <c r="AB72" s="462">
        <v>1243.0524238830201</v>
      </c>
      <c r="AC72" s="462">
        <v>2488.5225759292875</v>
      </c>
      <c r="AD72" s="462">
        <v>1287.336272081516</v>
      </c>
      <c r="AE72" s="462">
        <v>1373.4784642735654</v>
      </c>
      <c r="AF72" s="462">
        <v>1294.6302341021749</v>
      </c>
      <c r="AG72" s="462">
        <v>3539.0208598923477</v>
      </c>
      <c r="AH72" s="462">
        <v>3374.9126004759373</v>
      </c>
      <c r="AI72" s="462">
        <v>3199.5311934363381</v>
      </c>
      <c r="AJ72" s="462">
        <v>3552.6889218599617</v>
      </c>
      <c r="AK72" s="462">
        <v>5295.379087368633</v>
      </c>
      <c r="AL72" s="462">
        <v>6324.8883831050653</v>
      </c>
      <c r="AM72" s="462">
        <v>6727.1259671661364</v>
      </c>
      <c r="AN72" s="462">
        <v>6888.6692771929229</v>
      </c>
      <c r="AO72" s="462">
        <v>6989.8894847849078</v>
      </c>
      <c r="AP72" s="462">
        <v>7077.5357145694597</v>
      </c>
      <c r="AQ72" s="462">
        <v>6928.4637782845148</v>
      </c>
      <c r="AR72" s="462">
        <v>6866.6016034750073</v>
      </c>
      <c r="AS72" s="462">
        <v>6867.3969777159655</v>
      </c>
      <c r="AT72" s="462">
        <v>7354.8442600043809</v>
      </c>
      <c r="AU72" s="462">
        <v>8221.6553260696419</v>
      </c>
      <c r="AV72" s="462">
        <v>9259.9647889764819</v>
      </c>
      <c r="AW72" s="462">
        <v>9914.5905182849037</v>
      </c>
      <c r="AX72" s="462">
        <v>10140.868759525923</v>
      </c>
      <c r="AY72" s="462">
        <v>10208.600672393481</v>
      </c>
      <c r="AZ72" s="462">
        <v>10127.916071095291</v>
      </c>
      <c r="BA72" s="462">
        <v>9998.9601104920184</v>
      </c>
      <c r="BB72" s="462">
        <v>9697.9283481908715</v>
      </c>
      <c r="BC72" s="462">
        <v>9463.6213687618601</v>
      </c>
      <c r="BD72" s="462">
        <v>9216.453401763014</v>
      </c>
      <c r="BE72" s="462">
        <v>9104.3739452989048</v>
      </c>
      <c r="BF72" s="462">
        <v>9108.9443863511096</v>
      </c>
      <c r="BG72" s="462">
        <v>8288.0059778321993</v>
      </c>
      <c r="BH72" s="462">
        <v>8318.7850454237232</v>
      </c>
      <c r="BI72" s="462">
        <v>8194.3757527544058</v>
      </c>
      <c r="BJ72" s="462">
        <v>8143.438164107999</v>
      </c>
      <c r="BK72" s="462">
        <v>8075.6717681490991</v>
      </c>
      <c r="BL72" s="462">
        <v>7672.2795180434505</v>
      </c>
      <c r="BM72" s="462">
        <v>7713.0751056081408</v>
      </c>
      <c r="BN72" s="462">
        <v>7481.6282769403333</v>
      </c>
      <c r="BO72" s="462">
        <v>7586.2646686743174</v>
      </c>
      <c r="BP72" s="462">
        <v>7850.4400985744551</v>
      </c>
      <c r="BQ72" s="462">
        <v>7796.2133203808489</v>
      </c>
      <c r="BR72" s="462">
        <v>7763.835497833621</v>
      </c>
      <c r="BS72" s="462">
        <v>7675.9209293400472</v>
      </c>
      <c r="BT72" s="462">
        <v>7290.9996877889416</v>
      </c>
      <c r="BU72" s="462">
        <v>6787.9513875163557</v>
      </c>
      <c r="BV72" s="462">
        <v>6274.6566891995517</v>
      </c>
      <c r="BW72" s="462">
        <v>5685.8174350136624</v>
      </c>
      <c r="BX72" s="462">
        <v>5195.1259241931575</v>
      </c>
      <c r="BY72" s="462">
        <v>4945.6137611885224</v>
      </c>
      <c r="BZ72" s="462">
        <v>4596.3990922138019</v>
      </c>
      <c r="CA72" s="462">
        <v>4522.0780053111339</v>
      </c>
      <c r="CB72" s="462">
        <v>4616.4250180215495</v>
      </c>
      <c r="CC72" s="462">
        <v>4113.5290081503053</v>
      </c>
      <c r="CD72" s="462">
        <v>4132.91625079185</v>
      </c>
      <c r="CE72" s="462">
        <v>4387.5559628175261</v>
      </c>
      <c r="CF72" s="430">
        <v>4496.5586174317941</v>
      </c>
    </row>
    <row r="73" spans="1:84" s="43" customFormat="1">
      <c r="A73" s="106"/>
      <c r="B73" s="608" t="s">
        <v>734</v>
      </c>
      <c r="D73" s="462" t="s">
        <v>521</v>
      </c>
      <c r="E73" s="462" t="s">
        <v>521</v>
      </c>
      <c r="F73" s="462" t="s">
        <v>521</v>
      </c>
      <c r="G73" s="462" t="s">
        <v>521</v>
      </c>
      <c r="H73" s="462" t="s">
        <v>521</v>
      </c>
      <c r="I73" s="462" t="s">
        <v>521</v>
      </c>
      <c r="J73" s="462" t="s">
        <v>521</v>
      </c>
      <c r="K73" s="462" t="s">
        <v>521</v>
      </c>
      <c r="L73" s="462" t="s">
        <v>521</v>
      </c>
      <c r="M73" s="462" t="s">
        <v>521</v>
      </c>
      <c r="N73" s="462" t="s">
        <v>521</v>
      </c>
      <c r="O73" s="462" t="s">
        <v>521</v>
      </c>
      <c r="P73" s="462" t="s">
        <v>521</v>
      </c>
      <c r="Q73" s="462" t="s">
        <v>521</v>
      </c>
      <c r="R73" s="462" t="s">
        <v>521</v>
      </c>
      <c r="S73" s="462" t="s">
        <v>521</v>
      </c>
      <c r="T73" s="462" t="s">
        <v>521</v>
      </c>
      <c r="U73" s="462" t="s">
        <v>521</v>
      </c>
      <c r="V73" s="462" t="s">
        <v>521</v>
      </c>
      <c r="W73" s="462" t="s">
        <v>521</v>
      </c>
      <c r="X73" s="462" t="s">
        <v>521</v>
      </c>
      <c r="Y73" s="462" t="s">
        <v>521</v>
      </c>
      <c r="Z73" s="462" t="s">
        <v>521</v>
      </c>
      <c r="AA73" s="462" t="s">
        <v>521</v>
      </c>
      <c r="AB73" s="462" t="s">
        <v>521</v>
      </c>
      <c r="AC73" s="462" t="s">
        <v>521</v>
      </c>
      <c r="AD73" s="462" t="s">
        <v>521</v>
      </c>
      <c r="AE73" s="462" t="s">
        <v>521</v>
      </c>
      <c r="AF73" s="462" t="s">
        <v>521</v>
      </c>
      <c r="AG73" s="462" t="s">
        <v>521</v>
      </c>
      <c r="AH73" s="462" t="s">
        <v>521</v>
      </c>
      <c r="AI73" s="462" t="s">
        <v>521</v>
      </c>
      <c r="AJ73" s="462" t="s">
        <v>521</v>
      </c>
      <c r="AK73" s="462" t="s">
        <v>521</v>
      </c>
      <c r="AL73" s="462" t="s">
        <v>521</v>
      </c>
      <c r="AM73" s="462" t="s">
        <v>521</v>
      </c>
      <c r="AN73" s="462" t="s">
        <v>521</v>
      </c>
      <c r="AO73" s="462" t="s">
        <v>521</v>
      </c>
      <c r="AP73" s="462" t="s">
        <v>521</v>
      </c>
      <c r="AQ73" s="462" t="s">
        <v>521</v>
      </c>
      <c r="AR73" s="462" t="s">
        <v>521</v>
      </c>
      <c r="AS73" s="462" t="s">
        <v>521</v>
      </c>
      <c r="AT73" s="462" t="s">
        <v>521</v>
      </c>
      <c r="AU73" s="462" t="s">
        <v>521</v>
      </c>
      <c r="AV73" s="462" t="s">
        <v>521</v>
      </c>
      <c r="AW73" s="462" t="s">
        <v>521</v>
      </c>
      <c r="AX73" s="462">
        <v>2538.2294886892523</v>
      </c>
      <c r="AY73" s="462">
        <v>3083.7896653776302</v>
      </c>
      <c r="AZ73" s="462">
        <v>3620.1226996871615</v>
      </c>
      <c r="BA73" s="462">
        <v>4078.1221961097503</v>
      </c>
      <c r="BB73" s="462">
        <v>4450.1306461842933</v>
      </c>
      <c r="BC73" s="462">
        <v>4874.5915614254945</v>
      </c>
      <c r="BD73" s="462">
        <v>5351.2911412591702</v>
      </c>
      <c r="BE73" s="462">
        <v>6001.1982379812816</v>
      </c>
      <c r="BF73" s="462">
        <v>7076.759905899482</v>
      </c>
      <c r="BG73" s="462">
        <v>7072.5715895091644</v>
      </c>
      <c r="BH73" s="462">
        <v>7364.1196043116752</v>
      </c>
      <c r="BI73" s="462">
        <v>7706.9901872650171</v>
      </c>
      <c r="BJ73" s="462">
        <v>7878.4994809318914</v>
      </c>
      <c r="BK73" s="462">
        <v>8261.9780201022622</v>
      </c>
      <c r="BL73" s="462">
        <v>8735.3327903373811</v>
      </c>
      <c r="BM73" s="462">
        <v>9796.6986793611795</v>
      </c>
      <c r="BN73" s="462">
        <v>10172.738216761003</v>
      </c>
      <c r="BO73" s="462">
        <v>10916.506927618109</v>
      </c>
      <c r="BP73" s="462">
        <v>11686.254744761964</v>
      </c>
      <c r="BQ73" s="462">
        <v>11721.715108528639</v>
      </c>
      <c r="BR73" s="462">
        <v>11939.245883769012</v>
      </c>
      <c r="BS73" s="462">
        <v>12197.200868667955</v>
      </c>
      <c r="BT73" s="462">
        <v>11749.590848825694</v>
      </c>
      <c r="BU73" s="462">
        <v>11268.946761397983</v>
      </c>
      <c r="BV73" s="462">
        <v>10520.553345956287</v>
      </c>
      <c r="BW73" s="462">
        <v>9432.3679865514514</v>
      </c>
      <c r="BX73" s="462">
        <v>8674.7313832244836</v>
      </c>
      <c r="BY73" s="462">
        <v>8267.5628798474809</v>
      </c>
      <c r="BZ73" s="462">
        <v>7708.9049103509269</v>
      </c>
      <c r="CA73" s="462">
        <v>7449.5249035694897</v>
      </c>
      <c r="CB73" s="462">
        <v>7572.3927554888578</v>
      </c>
      <c r="CC73" s="462">
        <v>5963.2325550751802</v>
      </c>
      <c r="CD73" s="462">
        <v>5554.3108794249938</v>
      </c>
      <c r="CE73" s="462">
        <v>5356.2077374186529</v>
      </c>
      <c r="CF73" s="430">
        <v>4840.9812840729137</v>
      </c>
    </row>
    <row r="74" spans="1:84" s="43" customFormat="1">
      <c r="A74" s="106"/>
      <c r="B74" s="608" t="s">
        <v>735</v>
      </c>
      <c r="D74" s="462" t="s">
        <v>521</v>
      </c>
      <c r="E74" s="462" t="s">
        <v>521</v>
      </c>
      <c r="F74" s="462" t="s">
        <v>521</v>
      </c>
      <c r="G74" s="462" t="s">
        <v>521</v>
      </c>
      <c r="H74" s="462" t="s">
        <v>521</v>
      </c>
      <c r="I74" s="462" t="s">
        <v>521</v>
      </c>
      <c r="J74" s="462" t="s">
        <v>521</v>
      </c>
      <c r="K74" s="462" t="s">
        <v>521</v>
      </c>
      <c r="L74" s="462" t="s">
        <v>521</v>
      </c>
      <c r="M74" s="462" t="s">
        <v>521</v>
      </c>
      <c r="N74" s="462" t="s">
        <v>521</v>
      </c>
      <c r="O74" s="462" t="s">
        <v>521</v>
      </c>
      <c r="P74" s="462" t="s">
        <v>521</v>
      </c>
      <c r="Q74" s="462" t="s">
        <v>521</v>
      </c>
      <c r="R74" s="462" t="s">
        <v>521</v>
      </c>
      <c r="S74" s="462" t="s">
        <v>521</v>
      </c>
      <c r="T74" s="462" t="s">
        <v>521</v>
      </c>
      <c r="U74" s="462" t="s">
        <v>521</v>
      </c>
      <c r="V74" s="462" t="s">
        <v>521</v>
      </c>
      <c r="W74" s="462" t="s">
        <v>521</v>
      </c>
      <c r="X74" s="462" t="s">
        <v>521</v>
      </c>
      <c r="Y74" s="462" t="s">
        <v>521</v>
      </c>
      <c r="Z74" s="462" t="s">
        <v>521</v>
      </c>
      <c r="AA74" s="462" t="s">
        <v>521</v>
      </c>
      <c r="AB74" s="462" t="s">
        <v>521</v>
      </c>
      <c r="AC74" s="462" t="s">
        <v>521</v>
      </c>
      <c r="AD74" s="462" t="s">
        <v>521</v>
      </c>
      <c r="AE74" s="462" t="s">
        <v>521</v>
      </c>
      <c r="AF74" s="462" t="s">
        <v>521</v>
      </c>
      <c r="AG74" s="462" t="s">
        <v>521</v>
      </c>
      <c r="AH74" s="462" t="s">
        <v>521</v>
      </c>
      <c r="AI74" s="462" t="s">
        <v>521</v>
      </c>
      <c r="AJ74" s="462" t="s">
        <v>521</v>
      </c>
      <c r="AK74" s="462" t="s">
        <v>521</v>
      </c>
      <c r="AL74" s="462" t="s">
        <v>521</v>
      </c>
      <c r="AM74" s="462" t="s">
        <v>521</v>
      </c>
      <c r="AN74" s="462" t="s">
        <v>521</v>
      </c>
      <c r="AO74" s="462" t="s">
        <v>521</v>
      </c>
      <c r="AP74" s="462" t="s">
        <v>521</v>
      </c>
      <c r="AQ74" s="462" t="s">
        <v>521</v>
      </c>
      <c r="AR74" s="462" t="s">
        <v>521</v>
      </c>
      <c r="AS74" s="462" t="s">
        <v>521</v>
      </c>
      <c r="AT74" s="462" t="s">
        <v>521</v>
      </c>
      <c r="AU74" s="462" t="s">
        <v>521</v>
      </c>
      <c r="AV74" s="462" t="s">
        <v>521</v>
      </c>
      <c r="AW74" s="462" t="s">
        <v>521</v>
      </c>
      <c r="AX74" s="462">
        <v>6918.2178010037278</v>
      </c>
      <c r="AY74" s="462">
        <v>7152.4401009174626</v>
      </c>
      <c r="AZ74" s="462">
        <v>6945.8658125364263</v>
      </c>
      <c r="BA74" s="462">
        <v>6250.4541412087383</v>
      </c>
      <c r="BB74" s="462">
        <v>5705.1674848048524</v>
      </c>
      <c r="BC74" s="462">
        <v>5252.4131139963283</v>
      </c>
      <c r="BD74" s="462">
        <v>4997.2105985192948</v>
      </c>
      <c r="BE74" s="462">
        <v>4867.6327136572318</v>
      </c>
      <c r="BF74" s="462">
        <v>5108.9374797426854</v>
      </c>
      <c r="BG74" s="462">
        <v>4988.7019622537673</v>
      </c>
      <c r="BH74" s="462">
        <v>5365.4525247770225</v>
      </c>
      <c r="BI74" s="462">
        <v>5786.2532783581864</v>
      </c>
      <c r="BJ74" s="462">
        <v>6484.4134770276833</v>
      </c>
      <c r="BK74" s="462">
        <v>6956.7519649867991</v>
      </c>
      <c r="BL74" s="462">
        <v>8037.548960414606</v>
      </c>
      <c r="BM74" s="462">
        <v>10678.48190012906</v>
      </c>
      <c r="BN74" s="462">
        <v>12002.440045542849</v>
      </c>
      <c r="BO74" s="462">
        <v>12535.459319017185</v>
      </c>
      <c r="BP74" s="462">
        <v>12383.675114092171</v>
      </c>
      <c r="BQ74" s="462">
        <v>12154.27630265934</v>
      </c>
      <c r="BR74" s="462">
        <v>11778.484047623473</v>
      </c>
      <c r="BS74" s="462">
        <v>11289.922493589849</v>
      </c>
      <c r="BT74" s="462">
        <v>10420.040936255493</v>
      </c>
      <c r="BU74" s="462">
        <v>9539.5413002692821</v>
      </c>
      <c r="BV74" s="462">
        <v>8326.795864686881</v>
      </c>
      <c r="BW74" s="462">
        <v>6641.1866855085182</v>
      </c>
      <c r="BX74" s="462">
        <v>5592.8049912264414</v>
      </c>
      <c r="BY74" s="462">
        <v>5038.2089497570196</v>
      </c>
      <c r="BZ74" s="462">
        <v>4223.9694218597488</v>
      </c>
      <c r="CA74" s="462">
        <v>3287.2774404057168</v>
      </c>
      <c r="CB74" s="462">
        <v>3113.1242075787313</v>
      </c>
      <c r="CC74" s="462">
        <v>2069.9527529855377</v>
      </c>
      <c r="CD74" s="462">
        <v>1822.2100115745859</v>
      </c>
      <c r="CE74" s="462">
        <v>1736.2311503242393</v>
      </c>
      <c r="CF74" s="430">
        <v>1633.0566113538969</v>
      </c>
    </row>
    <row r="75" spans="1:84" s="43" customFormat="1">
      <c r="A75" s="106"/>
      <c r="B75" s="609" t="s">
        <v>736</v>
      </c>
      <c r="D75" s="462" t="s">
        <v>521</v>
      </c>
      <c r="E75" s="462" t="s">
        <v>521</v>
      </c>
      <c r="F75" s="462" t="s">
        <v>521</v>
      </c>
      <c r="G75" s="462" t="s">
        <v>521</v>
      </c>
      <c r="H75" s="462" t="s">
        <v>521</v>
      </c>
      <c r="I75" s="462" t="s">
        <v>521</v>
      </c>
      <c r="J75" s="462" t="s">
        <v>521</v>
      </c>
      <c r="K75" s="462" t="s">
        <v>521</v>
      </c>
      <c r="L75" s="462" t="s">
        <v>521</v>
      </c>
      <c r="M75" s="462" t="s">
        <v>521</v>
      </c>
      <c r="N75" s="462" t="s">
        <v>521</v>
      </c>
      <c r="O75" s="462" t="s">
        <v>521</v>
      </c>
      <c r="P75" s="462" t="s">
        <v>521</v>
      </c>
      <c r="Q75" s="462" t="s">
        <v>521</v>
      </c>
      <c r="R75" s="462" t="s">
        <v>521</v>
      </c>
      <c r="S75" s="462" t="s">
        <v>521</v>
      </c>
      <c r="T75" s="462" t="s">
        <v>521</v>
      </c>
      <c r="U75" s="462" t="s">
        <v>521</v>
      </c>
      <c r="V75" s="462" t="s">
        <v>521</v>
      </c>
      <c r="W75" s="462" t="s">
        <v>521</v>
      </c>
      <c r="X75" s="462" t="s">
        <v>521</v>
      </c>
      <c r="Y75" s="462" t="s">
        <v>521</v>
      </c>
      <c r="Z75" s="462" t="s">
        <v>521</v>
      </c>
      <c r="AA75" s="462" t="s">
        <v>521</v>
      </c>
      <c r="AB75" s="462" t="s">
        <v>521</v>
      </c>
      <c r="AC75" s="462" t="s">
        <v>521</v>
      </c>
      <c r="AD75" s="462" t="s">
        <v>521</v>
      </c>
      <c r="AE75" s="462" t="s">
        <v>521</v>
      </c>
      <c r="AF75" s="462" t="s">
        <v>521</v>
      </c>
      <c r="AG75" s="462" t="s">
        <v>521</v>
      </c>
      <c r="AH75" s="462" t="s">
        <v>521</v>
      </c>
      <c r="AI75" s="462" t="s">
        <v>521</v>
      </c>
      <c r="AJ75" s="462" t="s">
        <v>521</v>
      </c>
      <c r="AK75" s="462" t="s">
        <v>521</v>
      </c>
      <c r="AL75" s="462" t="s">
        <v>521</v>
      </c>
      <c r="AM75" s="462" t="s">
        <v>521</v>
      </c>
      <c r="AN75" s="462" t="s">
        <v>521</v>
      </c>
      <c r="AO75" s="462" t="s">
        <v>521</v>
      </c>
      <c r="AP75" s="462" t="s">
        <v>521</v>
      </c>
      <c r="AQ75" s="462" t="s">
        <v>521</v>
      </c>
      <c r="AR75" s="462" t="s">
        <v>521</v>
      </c>
      <c r="AS75" s="462" t="s">
        <v>521</v>
      </c>
      <c r="AT75" s="462" t="s">
        <v>521</v>
      </c>
      <c r="AU75" s="462" t="s">
        <v>521</v>
      </c>
      <c r="AV75" s="462" t="s">
        <v>521</v>
      </c>
      <c r="AW75" s="462" t="s">
        <v>521</v>
      </c>
      <c r="AX75" s="462" t="s">
        <v>521</v>
      </c>
      <c r="AY75" s="462" t="s">
        <v>521</v>
      </c>
      <c r="AZ75" s="462" t="s">
        <v>521</v>
      </c>
      <c r="BA75" s="462" t="s">
        <v>521</v>
      </c>
      <c r="BB75" s="462" t="s">
        <v>521</v>
      </c>
      <c r="BC75" s="462" t="s">
        <v>521</v>
      </c>
      <c r="BD75" s="462" t="s">
        <v>521</v>
      </c>
      <c r="BE75" s="462" t="s">
        <v>521</v>
      </c>
      <c r="BF75" s="462" t="s">
        <v>521</v>
      </c>
      <c r="BG75" s="462" t="s">
        <v>521</v>
      </c>
      <c r="BH75" s="462" t="s">
        <v>521</v>
      </c>
      <c r="BI75" s="462" t="s">
        <v>521</v>
      </c>
      <c r="BJ75" s="462">
        <v>574.27563851543255</v>
      </c>
      <c r="BK75" s="462">
        <v>624.38738515798252</v>
      </c>
      <c r="BL75" s="462">
        <v>2663.0058067026325</v>
      </c>
      <c r="BM75" s="462">
        <v>6726.2583013495369</v>
      </c>
      <c r="BN75" s="462">
        <v>8800.9009289066453</v>
      </c>
      <c r="BO75" s="462">
        <v>9794.7915689525234</v>
      </c>
      <c r="BP75" s="462">
        <v>9990.4663839381865</v>
      </c>
      <c r="BQ75" s="462">
        <v>10072.902882927416</v>
      </c>
      <c r="BR75" s="462">
        <v>9875.1830192043108</v>
      </c>
      <c r="BS75" s="462">
        <v>9564.1085745008295</v>
      </c>
      <c r="BT75" s="462">
        <v>8866.1598501835033</v>
      </c>
      <c r="BU75" s="462">
        <v>8106.0813934773169</v>
      </c>
      <c r="BV75" s="462">
        <v>7008.3696711086395</v>
      </c>
      <c r="BW75" s="462">
        <v>5180.1618063809474</v>
      </c>
      <c r="BX75" s="462">
        <v>4362.4183716000416</v>
      </c>
      <c r="BY75" s="462">
        <v>3929.8304369378811</v>
      </c>
      <c r="BZ75" s="462">
        <v>3294.7191679138073</v>
      </c>
      <c r="CA75" s="462">
        <v>2564.0943178009047</v>
      </c>
      <c r="CB75" s="462">
        <v>2428.2538471337198</v>
      </c>
      <c r="CC75" s="462">
        <v>1614.5744277037647</v>
      </c>
      <c r="CD75" s="462">
        <v>1421.3337393091037</v>
      </c>
      <c r="CE75" s="462">
        <v>1354.2697589850709</v>
      </c>
      <c r="CF75" s="430">
        <v>1273.7930563302039</v>
      </c>
    </row>
    <row r="76" spans="1:84" s="43" customFormat="1">
      <c r="A76" s="106"/>
      <c r="B76" s="608" t="s">
        <v>737</v>
      </c>
      <c r="D76" s="462">
        <v>0</v>
      </c>
      <c r="E76" s="462">
        <v>0</v>
      </c>
      <c r="F76" s="462">
        <v>0</v>
      </c>
      <c r="G76" s="462">
        <v>0</v>
      </c>
      <c r="H76" s="462">
        <v>0</v>
      </c>
      <c r="I76" s="462">
        <v>0</v>
      </c>
      <c r="J76" s="462">
        <v>0</v>
      </c>
      <c r="K76" s="462">
        <v>0</v>
      </c>
      <c r="L76" s="462">
        <v>0</v>
      </c>
      <c r="M76" s="462">
        <v>0</v>
      </c>
      <c r="N76" s="462">
        <v>0</v>
      </c>
      <c r="O76" s="462">
        <v>0</v>
      </c>
      <c r="P76" s="462">
        <v>0</v>
      </c>
      <c r="Q76" s="462">
        <v>0</v>
      </c>
      <c r="R76" s="462">
        <v>0</v>
      </c>
      <c r="S76" s="462">
        <v>0</v>
      </c>
      <c r="T76" s="462">
        <v>0</v>
      </c>
      <c r="U76" s="462">
        <v>0</v>
      </c>
      <c r="V76" s="462">
        <v>0</v>
      </c>
      <c r="W76" s="462">
        <v>0</v>
      </c>
      <c r="X76" s="462">
        <v>0</v>
      </c>
      <c r="Y76" s="462">
        <v>0</v>
      </c>
      <c r="Z76" s="462">
        <v>0</v>
      </c>
      <c r="AA76" s="462">
        <v>0</v>
      </c>
      <c r="AB76" s="462">
        <v>0</v>
      </c>
      <c r="AC76" s="462">
        <v>0</v>
      </c>
      <c r="AD76" s="462">
        <v>0</v>
      </c>
      <c r="AE76" s="462">
        <v>0</v>
      </c>
      <c r="AF76" s="462">
        <v>0</v>
      </c>
      <c r="AG76" s="462">
        <v>0</v>
      </c>
      <c r="AH76" s="462">
        <v>0</v>
      </c>
      <c r="AI76" s="462">
        <v>0</v>
      </c>
      <c r="AJ76" s="462">
        <v>0</v>
      </c>
      <c r="AK76" s="462">
        <v>0</v>
      </c>
      <c r="AL76" s="462">
        <v>0</v>
      </c>
      <c r="AM76" s="462">
        <v>0</v>
      </c>
      <c r="AN76" s="462">
        <v>0</v>
      </c>
      <c r="AO76" s="462">
        <v>0</v>
      </c>
      <c r="AP76" s="462">
        <v>0</v>
      </c>
      <c r="AQ76" s="462">
        <v>0</v>
      </c>
      <c r="AR76" s="462">
        <v>0</v>
      </c>
      <c r="AS76" s="462">
        <v>0</v>
      </c>
      <c r="AT76" s="462">
        <v>0</v>
      </c>
      <c r="AU76" s="462">
        <v>0</v>
      </c>
      <c r="AV76" s="462">
        <v>0</v>
      </c>
      <c r="AW76" s="462">
        <v>0</v>
      </c>
      <c r="AX76" s="462">
        <v>0</v>
      </c>
      <c r="AY76" s="462">
        <v>0</v>
      </c>
      <c r="AZ76" s="462">
        <v>0</v>
      </c>
      <c r="BA76" s="462">
        <v>0</v>
      </c>
      <c r="BB76" s="462">
        <v>0</v>
      </c>
      <c r="BC76" s="462">
        <v>0</v>
      </c>
      <c r="BD76" s="462">
        <v>0</v>
      </c>
      <c r="BE76" s="462">
        <v>0</v>
      </c>
      <c r="BF76" s="462">
        <v>0</v>
      </c>
      <c r="BG76" s="462">
        <v>0</v>
      </c>
      <c r="BH76" s="462">
        <v>0</v>
      </c>
      <c r="BI76" s="462">
        <v>0</v>
      </c>
      <c r="BJ76" s="462">
        <v>0</v>
      </c>
      <c r="BK76" s="462">
        <v>0</v>
      </c>
      <c r="BL76" s="462">
        <v>0</v>
      </c>
      <c r="BM76" s="462">
        <v>0</v>
      </c>
      <c r="BN76" s="462">
        <v>0</v>
      </c>
      <c r="BO76" s="462">
        <v>0</v>
      </c>
      <c r="BP76" s="462">
        <v>0</v>
      </c>
      <c r="BQ76" s="462">
        <v>0</v>
      </c>
      <c r="BR76" s="462">
        <v>0</v>
      </c>
      <c r="BS76" s="462">
        <v>0</v>
      </c>
      <c r="BT76" s="462">
        <v>0</v>
      </c>
      <c r="BU76" s="462">
        <v>0</v>
      </c>
      <c r="BV76" s="462">
        <v>0</v>
      </c>
      <c r="BW76" s="462">
        <v>3664.3354480702628</v>
      </c>
      <c r="BX76" s="462">
        <v>7579.0900230862781</v>
      </c>
      <c r="BY76" s="462">
        <v>8371.5862758226995</v>
      </c>
      <c r="BZ76" s="462">
        <v>7639.3433080943614</v>
      </c>
      <c r="CA76" s="462">
        <v>7944.3931679966308</v>
      </c>
      <c r="CB76" s="462">
        <v>9564.9186259122471</v>
      </c>
      <c r="CC76" s="462">
        <v>10821.12022254395</v>
      </c>
      <c r="CD76" s="462">
        <v>11066.563454976818</v>
      </c>
      <c r="CE76" s="462">
        <v>11146.790053439849</v>
      </c>
      <c r="CF76" s="430">
        <v>11342.791492143499</v>
      </c>
    </row>
    <row r="77" spans="1:84" s="43" customFormat="1">
      <c r="A77" s="106"/>
      <c r="B77" s="608" t="s">
        <v>738</v>
      </c>
      <c r="D77" s="462">
        <v>0</v>
      </c>
      <c r="E77" s="462">
        <v>0</v>
      </c>
      <c r="F77" s="462">
        <v>0</v>
      </c>
      <c r="G77" s="462">
        <v>0</v>
      </c>
      <c r="H77" s="462">
        <v>0</v>
      </c>
      <c r="I77" s="462">
        <v>0</v>
      </c>
      <c r="J77" s="462">
        <v>0</v>
      </c>
      <c r="K77" s="462">
        <v>0</v>
      </c>
      <c r="L77" s="462">
        <v>0</v>
      </c>
      <c r="M77" s="462">
        <v>0</v>
      </c>
      <c r="N77" s="462">
        <v>0</v>
      </c>
      <c r="O77" s="462">
        <v>0</v>
      </c>
      <c r="P77" s="462">
        <v>0</v>
      </c>
      <c r="Q77" s="462">
        <v>0</v>
      </c>
      <c r="R77" s="462">
        <v>0</v>
      </c>
      <c r="S77" s="462">
        <v>0</v>
      </c>
      <c r="T77" s="462">
        <v>0</v>
      </c>
      <c r="U77" s="462">
        <v>0</v>
      </c>
      <c r="V77" s="462">
        <v>0</v>
      </c>
      <c r="W77" s="462">
        <v>0</v>
      </c>
      <c r="X77" s="462">
        <v>0</v>
      </c>
      <c r="Y77" s="462">
        <v>0</v>
      </c>
      <c r="Z77" s="462">
        <v>0</v>
      </c>
      <c r="AA77" s="462">
        <v>0</v>
      </c>
      <c r="AB77" s="462">
        <v>0</v>
      </c>
      <c r="AC77" s="462">
        <v>0</v>
      </c>
      <c r="AD77" s="462">
        <v>0</v>
      </c>
      <c r="AE77" s="462">
        <v>0</v>
      </c>
      <c r="AF77" s="462">
        <v>0</v>
      </c>
      <c r="AG77" s="462">
        <v>0</v>
      </c>
      <c r="AH77" s="462">
        <v>0</v>
      </c>
      <c r="AI77" s="462">
        <v>0</v>
      </c>
      <c r="AJ77" s="462">
        <v>0</v>
      </c>
      <c r="AK77" s="462">
        <v>0</v>
      </c>
      <c r="AL77" s="462">
        <v>0</v>
      </c>
      <c r="AM77" s="462">
        <v>0</v>
      </c>
      <c r="AN77" s="462">
        <v>0</v>
      </c>
      <c r="AO77" s="462">
        <v>0</v>
      </c>
      <c r="AP77" s="462">
        <v>0</v>
      </c>
      <c r="AQ77" s="462">
        <v>0</v>
      </c>
      <c r="AR77" s="462">
        <v>0</v>
      </c>
      <c r="AS77" s="462">
        <v>0</v>
      </c>
      <c r="AT77" s="462">
        <v>0</v>
      </c>
      <c r="AU77" s="462">
        <v>0</v>
      </c>
      <c r="AV77" s="462">
        <v>0</v>
      </c>
      <c r="AW77" s="462">
        <v>0</v>
      </c>
      <c r="AX77" s="462">
        <v>0</v>
      </c>
      <c r="AY77" s="462">
        <v>0</v>
      </c>
      <c r="AZ77" s="462">
        <v>0</v>
      </c>
      <c r="BA77" s="462">
        <v>0</v>
      </c>
      <c r="BB77" s="462">
        <v>0</v>
      </c>
      <c r="BC77" s="462">
        <v>0</v>
      </c>
      <c r="BD77" s="462">
        <v>0</v>
      </c>
      <c r="BE77" s="462">
        <v>0</v>
      </c>
      <c r="BF77" s="462">
        <v>0</v>
      </c>
      <c r="BG77" s="462">
        <v>0</v>
      </c>
      <c r="BH77" s="462">
        <v>0</v>
      </c>
      <c r="BI77" s="462">
        <v>0</v>
      </c>
      <c r="BJ77" s="462">
        <v>0</v>
      </c>
      <c r="BK77" s="462">
        <v>0</v>
      </c>
      <c r="BL77" s="462">
        <v>0</v>
      </c>
      <c r="BM77" s="462">
        <v>0</v>
      </c>
      <c r="BN77" s="462">
        <v>0</v>
      </c>
      <c r="BO77" s="462">
        <v>0</v>
      </c>
      <c r="BP77" s="462">
        <v>0</v>
      </c>
      <c r="BQ77" s="462">
        <v>0</v>
      </c>
      <c r="BR77" s="462">
        <v>0</v>
      </c>
      <c r="BS77" s="462">
        <v>0</v>
      </c>
      <c r="BT77" s="462">
        <v>0</v>
      </c>
      <c r="BU77" s="462">
        <v>0</v>
      </c>
      <c r="BV77" s="462">
        <v>0</v>
      </c>
      <c r="BW77" s="462">
        <v>3126.7378035229149</v>
      </c>
      <c r="BX77" s="462">
        <v>4836.3410288035548</v>
      </c>
      <c r="BY77" s="462">
        <v>6006.3066009452114</v>
      </c>
      <c r="BZ77" s="462">
        <v>6310.0726671842485</v>
      </c>
      <c r="CA77" s="462">
        <v>7312.9517626084516</v>
      </c>
      <c r="CB77" s="462">
        <v>9391.4556737828843</v>
      </c>
      <c r="CC77" s="462">
        <v>11378.706667113813</v>
      </c>
      <c r="CD77" s="462">
        <v>12104.88316365269</v>
      </c>
      <c r="CE77" s="462">
        <v>12556.348814951773</v>
      </c>
      <c r="CF77" s="430">
        <v>13485.716438456666</v>
      </c>
    </row>
    <row r="78" spans="1:84" s="43" customFormat="1">
      <c r="A78" s="106"/>
      <c r="B78" s="608" t="s">
        <v>739</v>
      </c>
      <c r="D78" s="462">
        <v>0</v>
      </c>
      <c r="E78" s="462">
        <v>0</v>
      </c>
      <c r="F78" s="462">
        <v>0</v>
      </c>
      <c r="G78" s="462">
        <v>0</v>
      </c>
      <c r="H78" s="462">
        <v>0</v>
      </c>
      <c r="I78" s="462">
        <v>0</v>
      </c>
      <c r="J78" s="462">
        <v>0</v>
      </c>
      <c r="K78" s="462">
        <v>0</v>
      </c>
      <c r="L78" s="462">
        <v>0</v>
      </c>
      <c r="M78" s="462">
        <v>0</v>
      </c>
      <c r="N78" s="462">
        <v>0</v>
      </c>
      <c r="O78" s="462">
        <v>0</v>
      </c>
      <c r="P78" s="462">
        <v>0</v>
      </c>
      <c r="Q78" s="462">
        <v>0</v>
      </c>
      <c r="R78" s="462">
        <v>0</v>
      </c>
      <c r="S78" s="462">
        <v>0</v>
      </c>
      <c r="T78" s="462">
        <v>0</v>
      </c>
      <c r="U78" s="462">
        <v>0</v>
      </c>
      <c r="V78" s="462">
        <v>0</v>
      </c>
      <c r="W78" s="462">
        <v>0</v>
      </c>
      <c r="X78" s="462">
        <v>0</v>
      </c>
      <c r="Y78" s="462">
        <v>0</v>
      </c>
      <c r="Z78" s="462">
        <v>0</v>
      </c>
      <c r="AA78" s="462">
        <v>0</v>
      </c>
      <c r="AB78" s="462">
        <v>0</v>
      </c>
      <c r="AC78" s="462">
        <v>0</v>
      </c>
      <c r="AD78" s="462">
        <v>0</v>
      </c>
      <c r="AE78" s="462">
        <v>0</v>
      </c>
      <c r="AF78" s="462">
        <v>0</v>
      </c>
      <c r="AG78" s="462">
        <v>0</v>
      </c>
      <c r="AH78" s="462">
        <v>0</v>
      </c>
      <c r="AI78" s="462">
        <v>0</v>
      </c>
      <c r="AJ78" s="462">
        <v>0</v>
      </c>
      <c r="AK78" s="462">
        <v>0</v>
      </c>
      <c r="AL78" s="462">
        <v>0</v>
      </c>
      <c r="AM78" s="462">
        <v>0</v>
      </c>
      <c r="AN78" s="462">
        <v>0</v>
      </c>
      <c r="AO78" s="462">
        <v>0</v>
      </c>
      <c r="AP78" s="462">
        <v>0</v>
      </c>
      <c r="AQ78" s="462">
        <v>0</v>
      </c>
      <c r="AR78" s="462">
        <v>0</v>
      </c>
      <c r="AS78" s="462">
        <v>0</v>
      </c>
      <c r="AT78" s="462">
        <v>0</v>
      </c>
      <c r="AU78" s="462">
        <v>0</v>
      </c>
      <c r="AV78" s="462">
        <v>0</v>
      </c>
      <c r="AW78" s="462">
        <v>0</v>
      </c>
      <c r="AX78" s="462">
        <v>0</v>
      </c>
      <c r="AY78" s="462">
        <v>0</v>
      </c>
      <c r="AZ78" s="462">
        <v>0</v>
      </c>
      <c r="BA78" s="462">
        <v>0</v>
      </c>
      <c r="BB78" s="462">
        <v>0</v>
      </c>
      <c r="BC78" s="462">
        <v>0</v>
      </c>
      <c r="BD78" s="462">
        <v>0</v>
      </c>
      <c r="BE78" s="462">
        <v>0</v>
      </c>
      <c r="BF78" s="462">
        <v>0</v>
      </c>
      <c r="BG78" s="462">
        <v>0</v>
      </c>
      <c r="BH78" s="462">
        <v>0</v>
      </c>
      <c r="BI78" s="462">
        <v>0</v>
      </c>
      <c r="BJ78" s="462">
        <v>0</v>
      </c>
      <c r="BK78" s="462">
        <v>0</v>
      </c>
      <c r="BL78" s="462">
        <v>0</v>
      </c>
      <c r="BM78" s="462">
        <v>0</v>
      </c>
      <c r="BN78" s="462">
        <v>0</v>
      </c>
      <c r="BO78" s="462">
        <v>0</v>
      </c>
      <c r="BP78" s="462">
        <v>0</v>
      </c>
      <c r="BQ78" s="462">
        <v>0</v>
      </c>
      <c r="BR78" s="462">
        <v>0</v>
      </c>
      <c r="BS78" s="462">
        <v>0</v>
      </c>
      <c r="BT78" s="462">
        <v>0</v>
      </c>
      <c r="BU78" s="462">
        <v>0</v>
      </c>
      <c r="BV78" s="462">
        <v>0</v>
      </c>
      <c r="BW78" s="462">
        <v>218.6203074243202</v>
      </c>
      <c r="BX78" s="462">
        <v>666.17469750175553</v>
      </c>
      <c r="BY78" s="462">
        <v>845.62811035175696</v>
      </c>
      <c r="BZ78" s="462">
        <v>876.35474270715736</v>
      </c>
      <c r="CA78" s="462">
        <v>946.7293771200566</v>
      </c>
      <c r="CB78" s="462">
        <v>1183.5311170851539</v>
      </c>
      <c r="CC78" s="462">
        <v>1280.1931965242459</v>
      </c>
      <c r="CD78" s="462">
        <v>1287.4875228963608</v>
      </c>
      <c r="CE78" s="462">
        <v>1282.1453675265782</v>
      </c>
      <c r="CF78" s="430">
        <v>1322.774468631522</v>
      </c>
    </row>
    <row r="79" spans="1:84" s="43" customFormat="1" ht="25.5" customHeight="1">
      <c r="A79" s="106"/>
      <c r="B79" s="542" t="s">
        <v>740</v>
      </c>
      <c r="D79" s="462">
        <v>0</v>
      </c>
      <c r="E79" s="462">
        <v>0</v>
      </c>
      <c r="F79" s="462">
        <v>0</v>
      </c>
      <c r="G79" s="462">
        <v>0</v>
      </c>
      <c r="H79" s="462">
        <v>0</v>
      </c>
      <c r="I79" s="462">
        <v>0</v>
      </c>
      <c r="J79" s="462">
        <v>0</v>
      </c>
      <c r="K79" s="462">
        <v>0</v>
      </c>
      <c r="L79" s="462">
        <v>0</v>
      </c>
      <c r="M79" s="462">
        <v>0</v>
      </c>
      <c r="N79" s="462">
        <v>0</v>
      </c>
      <c r="O79" s="462">
        <v>0</v>
      </c>
      <c r="P79" s="462">
        <v>0</v>
      </c>
      <c r="Q79" s="462">
        <v>0</v>
      </c>
      <c r="R79" s="462">
        <v>0</v>
      </c>
      <c r="S79" s="462">
        <v>0</v>
      </c>
      <c r="T79" s="462">
        <v>0</v>
      </c>
      <c r="U79" s="462">
        <v>0</v>
      </c>
      <c r="V79" s="462">
        <v>0</v>
      </c>
      <c r="W79" s="462">
        <v>0</v>
      </c>
      <c r="X79" s="462">
        <v>0</v>
      </c>
      <c r="Y79" s="462">
        <v>0</v>
      </c>
      <c r="Z79" s="462">
        <v>0</v>
      </c>
      <c r="AA79" s="462">
        <v>0</v>
      </c>
      <c r="AB79" s="462">
        <v>0</v>
      </c>
      <c r="AC79" s="462">
        <v>0</v>
      </c>
      <c r="AD79" s="462">
        <v>0</v>
      </c>
      <c r="AE79" s="462">
        <v>0</v>
      </c>
      <c r="AF79" s="462">
        <v>0</v>
      </c>
      <c r="AG79" s="462">
        <v>0</v>
      </c>
      <c r="AH79" s="462">
        <v>0</v>
      </c>
      <c r="AI79" s="462">
        <v>0</v>
      </c>
      <c r="AJ79" s="462">
        <v>0</v>
      </c>
      <c r="AK79" s="462">
        <v>0</v>
      </c>
      <c r="AL79" s="462">
        <v>0</v>
      </c>
      <c r="AM79" s="462">
        <v>0</v>
      </c>
      <c r="AN79" s="462">
        <v>0</v>
      </c>
      <c r="AO79" s="462">
        <v>0</v>
      </c>
      <c r="AP79" s="462">
        <v>0</v>
      </c>
      <c r="AQ79" s="462">
        <v>0</v>
      </c>
      <c r="AR79" s="462">
        <v>0</v>
      </c>
      <c r="AS79" s="462">
        <v>0</v>
      </c>
      <c r="AT79" s="462">
        <v>0</v>
      </c>
      <c r="AU79" s="462">
        <v>0</v>
      </c>
      <c r="AV79" s="462">
        <v>0</v>
      </c>
      <c r="AW79" s="462">
        <v>0</v>
      </c>
      <c r="AX79" s="462">
        <v>0</v>
      </c>
      <c r="AY79" s="462">
        <v>0</v>
      </c>
      <c r="AZ79" s="462">
        <v>0</v>
      </c>
      <c r="BA79" s="462">
        <v>0</v>
      </c>
      <c r="BB79" s="462">
        <v>0</v>
      </c>
      <c r="BC79" s="462">
        <v>0</v>
      </c>
      <c r="BD79" s="462">
        <v>0</v>
      </c>
      <c r="BE79" s="462">
        <v>0</v>
      </c>
      <c r="BF79" s="462">
        <v>0</v>
      </c>
      <c r="BG79" s="462">
        <v>0</v>
      </c>
      <c r="BH79" s="462">
        <v>0</v>
      </c>
      <c r="BI79" s="462">
        <v>0</v>
      </c>
      <c r="BJ79" s="462">
        <v>0</v>
      </c>
      <c r="BK79" s="462">
        <v>0</v>
      </c>
      <c r="BL79" s="462">
        <v>0</v>
      </c>
      <c r="BM79" s="462">
        <v>0</v>
      </c>
      <c r="BN79" s="462">
        <v>0</v>
      </c>
      <c r="BO79" s="462">
        <v>0</v>
      </c>
      <c r="BP79" s="462">
        <v>0</v>
      </c>
      <c r="BQ79" s="462">
        <v>0</v>
      </c>
      <c r="BR79" s="462">
        <v>0</v>
      </c>
      <c r="BS79" s="462">
        <v>0</v>
      </c>
      <c r="BT79" s="462">
        <v>0</v>
      </c>
      <c r="BU79" s="462">
        <v>0</v>
      </c>
      <c r="BV79" s="462">
        <v>0</v>
      </c>
      <c r="BW79" s="462">
        <v>18244.923225088027</v>
      </c>
      <c r="BX79" s="462">
        <v>18706.198336221194</v>
      </c>
      <c r="BY79" s="462">
        <v>19219.483241981212</v>
      </c>
      <c r="BZ79" s="462">
        <v>18615.376669748977</v>
      </c>
      <c r="CA79" s="462">
        <v>19284.554671489077</v>
      </c>
      <c r="CB79" s="462">
        <v>21580.273447293293</v>
      </c>
      <c r="CC79" s="462">
        <v>21455.468230339298</v>
      </c>
      <c r="CD79" s="462">
        <v>21792.110293869533</v>
      </c>
      <c r="CE79" s="462">
        <v>22300.11251518795</v>
      </c>
      <c r="CF79" s="430">
        <v>22823.256339961372</v>
      </c>
    </row>
    <row r="80" spans="1:84" s="43" customFormat="1">
      <c r="A80" s="106"/>
      <c r="B80" s="542" t="s">
        <v>741</v>
      </c>
      <c r="D80" s="462">
        <v>0</v>
      </c>
      <c r="E80" s="462">
        <v>0</v>
      </c>
      <c r="F80" s="462">
        <v>0</v>
      </c>
      <c r="G80" s="462">
        <v>0</v>
      </c>
      <c r="H80" s="462">
        <v>0</v>
      </c>
      <c r="I80" s="462">
        <v>0</v>
      </c>
      <c r="J80" s="462">
        <v>0</v>
      </c>
      <c r="K80" s="462">
        <v>0</v>
      </c>
      <c r="L80" s="462">
        <v>0</v>
      </c>
      <c r="M80" s="462">
        <v>0</v>
      </c>
      <c r="N80" s="462">
        <v>0</v>
      </c>
      <c r="O80" s="462">
        <v>0</v>
      </c>
      <c r="P80" s="462">
        <v>0</v>
      </c>
      <c r="Q80" s="462">
        <v>0</v>
      </c>
      <c r="R80" s="462">
        <v>0</v>
      </c>
      <c r="S80" s="462">
        <v>0</v>
      </c>
      <c r="T80" s="462">
        <v>0</v>
      </c>
      <c r="U80" s="462">
        <v>0</v>
      </c>
      <c r="V80" s="462">
        <v>0</v>
      </c>
      <c r="W80" s="462">
        <v>0</v>
      </c>
      <c r="X80" s="462">
        <v>0</v>
      </c>
      <c r="Y80" s="462">
        <v>0</v>
      </c>
      <c r="Z80" s="462">
        <v>0</v>
      </c>
      <c r="AA80" s="462">
        <v>0</v>
      </c>
      <c r="AB80" s="462">
        <v>0</v>
      </c>
      <c r="AC80" s="462">
        <v>0</v>
      </c>
      <c r="AD80" s="462">
        <v>0</v>
      </c>
      <c r="AE80" s="462">
        <v>0</v>
      </c>
      <c r="AF80" s="462">
        <v>0</v>
      </c>
      <c r="AG80" s="462">
        <v>0</v>
      </c>
      <c r="AH80" s="462">
        <v>0</v>
      </c>
      <c r="AI80" s="462">
        <v>0</v>
      </c>
      <c r="AJ80" s="462">
        <v>0</v>
      </c>
      <c r="AK80" s="462">
        <v>0</v>
      </c>
      <c r="AL80" s="462">
        <v>0</v>
      </c>
      <c r="AM80" s="462">
        <v>0</v>
      </c>
      <c r="AN80" s="462">
        <v>0</v>
      </c>
      <c r="AO80" s="462">
        <v>0</v>
      </c>
      <c r="AP80" s="462">
        <v>0</v>
      </c>
      <c r="AQ80" s="462">
        <v>0</v>
      </c>
      <c r="AR80" s="462">
        <v>0</v>
      </c>
      <c r="AS80" s="462">
        <v>0</v>
      </c>
      <c r="AT80" s="462">
        <v>0</v>
      </c>
      <c r="AU80" s="462">
        <v>0</v>
      </c>
      <c r="AV80" s="462">
        <v>0</v>
      </c>
      <c r="AW80" s="462">
        <v>0</v>
      </c>
      <c r="AX80" s="462">
        <v>0</v>
      </c>
      <c r="AY80" s="462">
        <v>0</v>
      </c>
      <c r="AZ80" s="462">
        <v>0</v>
      </c>
      <c r="BA80" s="462">
        <v>0</v>
      </c>
      <c r="BB80" s="462">
        <v>0</v>
      </c>
      <c r="BC80" s="462">
        <v>0</v>
      </c>
      <c r="BD80" s="462">
        <v>0</v>
      </c>
      <c r="BE80" s="462">
        <v>0</v>
      </c>
      <c r="BF80" s="462">
        <v>0</v>
      </c>
      <c r="BG80" s="462">
        <v>0</v>
      </c>
      <c r="BH80" s="462">
        <v>0</v>
      </c>
      <c r="BI80" s="462">
        <v>0</v>
      </c>
      <c r="BJ80" s="462">
        <v>0</v>
      </c>
      <c r="BK80" s="462">
        <v>0</v>
      </c>
      <c r="BL80" s="462">
        <v>0</v>
      </c>
      <c r="BM80" s="462">
        <v>0</v>
      </c>
      <c r="BN80" s="462">
        <v>0</v>
      </c>
      <c r="BO80" s="462">
        <v>0</v>
      </c>
      <c r="BP80" s="462">
        <v>0</v>
      </c>
      <c r="BQ80" s="462">
        <v>0</v>
      </c>
      <c r="BR80" s="462">
        <v>0</v>
      </c>
      <c r="BS80" s="462">
        <v>0</v>
      </c>
      <c r="BT80" s="462">
        <v>0</v>
      </c>
      <c r="BU80" s="462">
        <v>0</v>
      </c>
      <c r="BV80" s="462">
        <v>0</v>
      </c>
      <c r="BW80" s="462">
        <v>10305.522133578781</v>
      </c>
      <c r="BX80" s="462">
        <v>13171.89501431272</v>
      </c>
      <c r="BY80" s="462">
        <v>13409.795225579719</v>
      </c>
      <c r="BZ80" s="462">
        <v>11863.31272995411</v>
      </c>
      <c r="CA80" s="462">
        <v>11231.670608402348</v>
      </c>
      <c r="CB80" s="462">
        <v>12678.042833490978</v>
      </c>
      <c r="CC80" s="462">
        <v>12891.072975529489</v>
      </c>
      <c r="CD80" s="462">
        <v>12888.773466551405</v>
      </c>
      <c r="CE80" s="462">
        <v>12883.021203764089</v>
      </c>
      <c r="CF80" s="430">
        <v>12975.848103497396</v>
      </c>
    </row>
    <row r="81" spans="1:84" s="43" customFormat="1" ht="26.25" customHeight="1">
      <c r="A81" s="610"/>
      <c r="B81" s="611" t="s">
        <v>742</v>
      </c>
      <c r="D81" s="462"/>
      <c r="E81" s="462"/>
      <c r="F81" s="462"/>
      <c r="G81" s="462"/>
      <c r="H81" s="462"/>
      <c r="I81" s="462"/>
      <c r="J81" s="462"/>
      <c r="K81" s="462"/>
      <c r="L81" s="462"/>
      <c r="M81" s="462"/>
      <c r="N81" s="462"/>
      <c r="O81" s="462"/>
      <c r="P81" s="462"/>
      <c r="Q81" s="462"/>
      <c r="R81" s="462"/>
      <c r="S81" s="462"/>
      <c r="T81" s="462"/>
      <c r="U81" s="462"/>
      <c r="V81" s="462"/>
      <c r="W81" s="462"/>
      <c r="X81" s="462"/>
      <c r="Y81" s="462"/>
      <c r="Z81" s="462"/>
      <c r="AA81" s="462"/>
      <c r="AB81" s="462"/>
      <c r="AC81" s="462"/>
      <c r="AD81" s="462"/>
      <c r="AE81" s="462"/>
      <c r="AF81" s="462"/>
      <c r="AG81" s="462"/>
      <c r="AH81" s="462"/>
      <c r="AI81" s="462"/>
      <c r="AJ81" s="462"/>
      <c r="AK81" s="462"/>
      <c r="AL81" s="462"/>
      <c r="AM81" s="462"/>
      <c r="AN81" s="462"/>
      <c r="AO81" s="462"/>
      <c r="AP81" s="462"/>
      <c r="AQ81" s="462"/>
      <c r="AR81" s="462"/>
      <c r="AS81" s="462"/>
      <c r="AT81" s="462"/>
      <c r="AU81" s="462"/>
      <c r="AV81" s="462"/>
      <c r="AW81" s="462"/>
      <c r="AX81" s="462"/>
      <c r="AY81" s="462"/>
      <c r="AZ81" s="462"/>
      <c r="BA81" s="462"/>
      <c r="BB81" s="462"/>
      <c r="BC81" s="462"/>
      <c r="BD81" s="462"/>
      <c r="BE81" s="462"/>
      <c r="BF81" s="462"/>
      <c r="BG81" s="462"/>
      <c r="BH81" s="462"/>
      <c r="BI81" s="462"/>
      <c r="BJ81" s="462"/>
      <c r="BK81" s="462"/>
      <c r="BL81" s="462"/>
      <c r="BM81" s="462"/>
      <c r="BN81" s="462"/>
      <c r="BO81" s="462"/>
      <c r="BP81" s="462"/>
      <c r="BQ81" s="462"/>
      <c r="BR81" s="462"/>
      <c r="BS81" s="462"/>
      <c r="BT81" s="462"/>
      <c r="BU81" s="462"/>
      <c r="BV81" s="462"/>
      <c r="BW81" s="462"/>
      <c r="BX81" s="462"/>
      <c r="BY81" s="462"/>
      <c r="BZ81" s="462"/>
      <c r="CA81" s="462"/>
      <c r="CB81" s="462"/>
      <c r="CC81" s="462"/>
      <c r="CD81" s="462"/>
      <c r="CE81" s="462"/>
      <c r="CF81" s="430"/>
    </row>
    <row r="82" spans="1:84" s="43" customFormat="1">
      <c r="A82" s="612"/>
      <c r="B82" s="63" t="s">
        <v>696</v>
      </c>
      <c r="D82" s="462" t="s">
        <v>521</v>
      </c>
      <c r="E82" s="462" t="s">
        <v>521</v>
      </c>
      <c r="F82" s="462" t="s">
        <v>521</v>
      </c>
      <c r="G82" s="462" t="s">
        <v>521</v>
      </c>
      <c r="H82" s="462" t="s">
        <v>521</v>
      </c>
      <c r="I82" s="462" t="s">
        <v>521</v>
      </c>
      <c r="J82" s="462" t="s">
        <v>521</v>
      </c>
      <c r="K82" s="462" t="s">
        <v>521</v>
      </c>
      <c r="L82" s="462" t="s">
        <v>521</v>
      </c>
      <c r="M82" s="462" t="s">
        <v>521</v>
      </c>
      <c r="N82" s="462" t="s">
        <v>521</v>
      </c>
      <c r="O82" s="462" t="s">
        <v>521</v>
      </c>
      <c r="P82" s="462" t="s">
        <v>521</v>
      </c>
      <c r="Q82" s="462" t="s">
        <v>521</v>
      </c>
      <c r="R82" s="462" t="s">
        <v>521</v>
      </c>
      <c r="S82" s="462" t="s">
        <v>521</v>
      </c>
      <c r="T82" s="462" t="s">
        <v>521</v>
      </c>
      <c r="U82" s="462" t="s">
        <v>521</v>
      </c>
      <c r="V82" s="462" t="s">
        <v>521</v>
      </c>
      <c r="W82" s="462" t="s">
        <v>521</v>
      </c>
      <c r="X82" s="462" t="s">
        <v>521</v>
      </c>
      <c r="Y82" s="462" t="s">
        <v>521</v>
      </c>
      <c r="Z82" s="462" t="s">
        <v>521</v>
      </c>
      <c r="AA82" s="462" t="s">
        <v>521</v>
      </c>
      <c r="AB82" s="462" t="s">
        <v>521</v>
      </c>
      <c r="AC82" s="462" t="s">
        <v>521</v>
      </c>
      <c r="AD82" s="462" t="s">
        <v>521</v>
      </c>
      <c r="AE82" s="462" t="s">
        <v>521</v>
      </c>
      <c r="AF82" s="462" t="s">
        <v>521</v>
      </c>
      <c r="AG82" s="462" t="s">
        <v>521</v>
      </c>
      <c r="AH82" s="462" t="s">
        <v>521</v>
      </c>
      <c r="AI82" s="462" t="s">
        <v>521</v>
      </c>
      <c r="AJ82" s="462" t="s">
        <v>521</v>
      </c>
      <c r="AK82" s="462" t="s">
        <v>521</v>
      </c>
      <c r="AL82" s="462" t="s">
        <v>521</v>
      </c>
      <c r="AM82" s="462" t="s">
        <v>521</v>
      </c>
      <c r="AN82" s="462" t="s">
        <v>521</v>
      </c>
      <c r="AO82" s="462" t="s">
        <v>521</v>
      </c>
      <c r="AP82" s="462" t="s">
        <v>521</v>
      </c>
      <c r="AQ82" s="462" t="s">
        <v>521</v>
      </c>
      <c r="AR82" s="462" t="s">
        <v>521</v>
      </c>
      <c r="AS82" s="462" t="s">
        <v>521</v>
      </c>
      <c r="AT82" s="462" t="s">
        <v>521</v>
      </c>
      <c r="AU82" s="462" t="s">
        <v>521</v>
      </c>
      <c r="AV82" s="462" t="s">
        <v>521</v>
      </c>
      <c r="AW82" s="462" t="s">
        <v>521</v>
      </c>
      <c r="AX82" s="462" t="s">
        <v>521</v>
      </c>
      <c r="AY82" s="462" t="s">
        <v>521</v>
      </c>
      <c r="AZ82" s="462" t="s">
        <v>521</v>
      </c>
      <c r="BA82" s="462" t="s">
        <v>521</v>
      </c>
      <c r="BB82" s="462" t="s">
        <v>521</v>
      </c>
      <c r="BC82" s="462" t="s">
        <v>521</v>
      </c>
      <c r="BD82" s="462" t="s">
        <v>521</v>
      </c>
      <c r="BE82" s="462" t="s">
        <v>521</v>
      </c>
      <c r="BF82" s="462" t="s">
        <v>521</v>
      </c>
      <c r="BG82" s="462" t="s">
        <v>521</v>
      </c>
      <c r="BH82" s="462" t="s">
        <v>521</v>
      </c>
      <c r="BI82" s="462" t="s">
        <v>521</v>
      </c>
      <c r="BJ82" s="462" t="s">
        <v>521</v>
      </c>
      <c r="BK82" s="462" t="s">
        <v>521</v>
      </c>
      <c r="BL82" s="462">
        <v>2353.9220663258052</v>
      </c>
      <c r="BM82" s="462">
        <v>3853.6034317148187</v>
      </c>
      <c r="BN82" s="462">
        <v>4247.5455008670315</v>
      </c>
      <c r="BO82" s="462">
        <v>4623.1695840861048</v>
      </c>
      <c r="BP82" s="462">
        <v>4867.159296130334</v>
      </c>
      <c r="BQ82" s="462">
        <v>4248.2530843446284</v>
      </c>
      <c r="BR82" s="462">
        <v>3122.3010610097872</v>
      </c>
      <c r="BS82" s="462">
        <v>2463.8256529013634</v>
      </c>
      <c r="BT82" s="462">
        <v>2056.9523926018783</v>
      </c>
      <c r="BU82" s="462">
        <v>1796.4086171276185</v>
      </c>
      <c r="BV82" s="462">
        <v>1339.6373241817957</v>
      </c>
      <c r="BW82" s="462">
        <v>625.65381945297224</v>
      </c>
      <c r="BX82" s="462">
        <v>422.10318870388676</v>
      </c>
      <c r="BY82" s="462">
        <v>294.57970295448825</v>
      </c>
      <c r="BZ82" s="462">
        <v>175.79080796582156</v>
      </c>
      <c r="CA82" s="462">
        <v>95.546391172976428</v>
      </c>
      <c r="CB82" s="462">
        <v>0</v>
      </c>
      <c r="CC82" s="462">
        <v>0</v>
      </c>
      <c r="CD82" s="462">
        <v>0</v>
      </c>
      <c r="CE82" s="462">
        <v>0</v>
      </c>
      <c r="CF82" s="430">
        <v>0</v>
      </c>
    </row>
    <row r="83" spans="1:84" s="43" customFormat="1">
      <c r="A83" s="612"/>
      <c r="B83" s="63" t="s">
        <v>697</v>
      </c>
      <c r="D83" s="462" t="s">
        <v>521</v>
      </c>
      <c r="E83" s="462" t="s">
        <v>521</v>
      </c>
      <c r="F83" s="462" t="s">
        <v>521</v>
      </c>
      <c r="G83" s="462" t="s">
        <v>521</v>
      </c>
      <c r="H83" s="462" t="s">
        <v>521</v>
      </c>
      <c r="I83" s="462" t="s">
        <v>521</v>
      </c>
      <c r="J83" s="462" t="s">
        <v>521</v>
      </c>
      <c r="K83" s="462" t="s">
        <v>521</v>
      </c>
      <c r="L83" s="462" t="s">
        <v>521</v>
      </c>
      <c r="M83" s="462" t="s">
        <v>521</v>
      </c>
      <c r="N83" s="462" t="s">
        <v>521</v>
      </c>
      <c r="O83" s="462" t="s">
        <v>521</v>
      </c>
      <c r="P83" s="462" t="s">
        <v>521</v>
      </c>
      <c r="Q83" s="462" t="s">
        <v>521</v>
      </c>
      <c r="R83" s="462" t="s">
        <v>521</v>
      </c>
      <c r="S83" s="462" t="s">
        <v>521</v>
      </c>
      <c r="T83" s="462" t="s">
        <v>521</v>
      </c>
      <c r="U83" s="462" t="s">
        <v>521</v>
      </c>
      <c r="V83" s="462" t="s">
        <v>521</v>
      </c>
      <c r="W83" s="462" t="s">
        <v>521</v>
      </c>
      <c r="X83" s="462" t="s">
        <v>521</v>
      </c>
      <c r="Y83" s="462" t="s">
        <v>521</v>
      </c>
      <c r="Z83" s="462" t="s">
        <v>521</v>
      </c>
      <c r="AA83" s="462" t="s">
        <v>521</v>
      </c>
      <c r="AB83" s="462" t="s">
        <v>521</v>
      </c>
      <c r="AC83" s="462" t="s">
        <v>521</v>
      </c>
      <c r="AD83" s="462" t="s">
        <v>521</v>
      </c>
      <c r="AE83" s="462" t="s">
        <v>521</v>
      </c>
      <c r="AF83" s="462" t="s">
        <v>521</v>
      </c>
      <c r="AG83" s="462" t="s">
        <v>521</v>
      </c>
      <c r="AH83" s="462" t="s">
        <v>521</v>
      </c>
      <c r="AI83" s="462" t="s">
        <v>521</v>
      </c>
      <c r="AJ83" s="462" t="s">
        <v>521</v>
      </c>
      <c r="AK83" s="462" t="s">
        <v>521</v>
      </c>
      <c r="AL83" s="462" t="s">
        <v>521</v>
      </c>
      <c r="AM83" s="462" t="s">
        <v>521</v>
      </c>
      <c r="AN83" s="462" t="s">
        <v>521</v>
      </c>
      <c r="AO83" s="462" t="s">
        <v>521</v>
      </c>
      <c r="AP83" s="462" t="s">
        <v>521</v>
      </c>
      <c r="AQ83" s="462" t="s">
        <v>521</v>
      </c>
      <c r="AR83" s="462" t="s">
        <v>521</v>
      </c>
      <c r="AS83" s="462" t="s">
        <v>521</v>
      </c>
      <c r="AT83" s="462" t="s">
        <v>521</v>
      </c>
      <c r="AU83" s="462" t="s">
        <v>521</v>
      </c>
      <c r="AV83" s="462" t="s">
        <v>521</v>
      </c>
      <c r="AW83" s="462" t="s">
        <v>521</v>
      </c>
      <c r="AX83" s="462" t="s">
        <v>521</v>
      </c>
      <c r="AY83" s="462" t="s">
        <v>521</v>
      </c>
      <c r="AZ83" s="462" t="s">
        <v>521</v>
      </c>
      <c r="BA83" s="462" t="s">
        <v>521</v>
      </c>
      <c r="BB83" s="462" t="s">
        <v>521</v>
      </c>
      <c r="BC83" s="462" t="s">
        <v>521</v>
      </c>
      <c r="BD83" s="462" t="s">
        <v>521</v>
      </c>
      <c r="BE83" s="462" t="s">
        <v>521</v>
      </c>
      <c r="BF83" s="462" t="s">
        <v>521</v>
      </c>
      <c r="BG83" s="462" t="s">
        <v>521</v>
      </c>
      <c r="BH83" s="462" t="s">
        <v>521</v>
      </c>
      <c r="BI83" s="462" t="s">
        <v>521</v>
      </c>
      <c r="BJ83" s="462" t="s">
        <v>521</v>
      </c>
      <c r="BK83" s="462" t="s">
        <v>521</v>
      </c>
      <c r="BL83" s="462">
        <v>6398.6572401366029</v>
      </c>
      <c r="BM83" s="462">
        <v>7148.3439347665726</v>
      </c>
      <c r="BN83" s="462">
        <v>7446.4287929953343</v>
      </c>
      <c r="BO83" s="462">
        <v>7822.6093752144416</v>
      </c>
      <c r="BP83" s="462">
        <v>8086.3891256558154</v>
      </c>
      <c r="BQ83" s="462">
        <v>8116.9959906366657</v>
      </c>
      <c r="BR83" s="462">
        <v>8645.8973982538882</v>
      </c>
      <c r="BS83" s="462">
        <v>8929.1006842835468</v>
      </c>
      <c r="BT83" s="462">
        <v>8634.435861827722</v>
      </c>
      <c r="BU83" s="462">
        <v>8265.3475109623014</v>
      </c>
      <c r="BV83" s="462">
        <v>7596.9176412643819</v>
      </c>
      <c r="BW83" s="462">
        <v>6711.8495966052051</v>
      </c>
      <c r="BX83" s="462">
        <v>6098.7739772581963</v>
      </c>
      <c r="BY83" s="462">
        <v>5699.267972153516</v>
      </c>
      <c r="BZ83" s="462">
        <v>5040.2342654847535</v>
      </c>
      <c r="CA83" s="462">
        <v>4490.0922733149009</v>
      </c>
      <c r="CB83" s="462">
        <v>4411.7486569886414</v>
      </c>
      <c r="CC83" s="462">
        <v>3866.1408316038728</v>
      </c>
      <c r="CD83" s="462">
        <v>3652.2506694149129</v>
      </c>
      <c r="CE83" s="462">
        <v>3400.5217837365935</v>
      </c>
      <c r="CF83" s="430">
        <v>2582.5253604083459</v>
      </c>
    </row>
    <row r="84" spans="1:84" s="43" customFormat="1">
      <c r="A84" s="612"/>
      <c r="B84" s="63" t="s">
        <v>698</v>
      </c>
      <c r="D84" s="462" t="s">
        <v>521</v>
      </c>
      <c r="E84" s="462" t="s">
        <v>521</v>
      </c>
      <c r="F84" s="462" t="s">
        <v>521</v>
      </c>
      <c r="G84" s="462" t="s">
        <v>521</v>
      </c>
      <c r="H84" s="462" t="s">
        <v>521</v>
      </c>
      <c r="I84" s="462" t="s">
        <v>521</v>
      </c>
      <c r="J84" s="462" t="s">
        <v>521</v>
      </c>
      <c r="K84" s="462" t="s">
        <v>521</v>
      </c>
      <c r="L84" s="462" t="s">
        <v>521</v>
      </c>
      <c r="M84" s="462" t="s">
        <v>521</v>
      </c>
      <c r="N84" s="462" t="s">
        <v>521</v>
      </c>
      <c r="O84" s="462" t="s">
        <v>521</v>
      </c>
      <c r="P84" s="462" t="s">
        <v>521</v>
      </c>
      <c r="Q84" s="462" t="s">
        <v>521</v>
      </c>
      <c r="R84" s="462" t="s">
        <v>521</v>
      </c>
      <c r="S84" s="462" t="s">
        <v>521</v>
      </c>
      <c r="T84" s="462" t="s">
        <v>521</v>
      </c>
      <c r="U84" s="462" t="s">
        <v>521</v>
      </c>
      <c r="V84" s="462" t="s">
        <v>521</v>
      </c>
      <c r="W84" s="462" t="s">
        <v>521</v>
      </c>
      <c r="X84" s="462" t="s">
        <v>521</v>
      </c>
      <c r="Y84" s="462" t="s">
        <v>521</v>
      </c>
      <c r="Z84" s="462" t="s">
        <v>521</v>
      </c>
      <c r="AA84" s="462" t="s">
        <v>521</v>
      </c>
      <c r="AB84" s="462" t="s">
        <v>521</v>
      </c>
      <c r="AC84" s="462" t="s">
        <v>521</v>
      </c>
      <c r="AD84" s="462" t="s">
        <v>521</v>
      </c>
      <c r="AE84" s="462" t="s">
        <v>521</v>
      </c>
      <c r="AF84" s="462" t="s">
        <v>521</v>
      </c>
      <c r="AG84" s="462" t="s">
        <v>521</v>
      </c>
      <c r="AH84" s="462" t="s">
        <v>521</v>
      </c>
      <c r="AI84" s="462" t="s">
        <v>521</v>
      </c>
      <c r="AJ84" s="462" t="s">
        <v>521</v>
      </c>
      <c r="AK84" s="462" t="s">
        <v>521</v>
      </c>
      <c r="AL84" s="462" t="s">
        <v>521</v>
      </c>
      <c r="AM84" s="462" t="s">
        <v>521</v>
      </c>
      <c r="AN84" s="462" t="s">
        <v>521</v>
      </c>
      <c r="AO84" s="462" t="s">
        <v>521</v>
      </c>
      <c r="AP84" s="462" t="s">
        <v>521</v>
      </c>
      <c r="AQ84" s="462" t="s">
        <v>521</v>
      </c>
      <c r="AR84" s="462" t="s">
        <v>521</v>
      </c>
      <c r="AS84" s="462" t="s">
        <v>521</v>
      </c>
      <c r="AT84" s="462" t="s">
        <v>521</v>
      </c>
      <c r="AU84" s="462" t="s">
        <v>521</v>
      </c>
      <c r="AV84" s="462" t="s">
        <v>521</v>
      </c>
      <c r="AW84" s="462" t="s">
        <v>521</v>
      </c>
      <c r="AX84" s="462" t="s">
        <v>521</v>
      </c>
      <c r="AY84" s="462" t="s">
        <v>521</v>
      </c>
      <c r="AZ84" s="462" t="s">
        <v>521</v>
      </c>
      <c r="BA84" s="462" t="s">
        <v>521</v>
      </c>
      <c r="BB84" s="462" t="s">
        <v>521</v>
      </c>
      <c r="BC84" s="462" t="s">
        <v>521</v>
      </c>
      <c r="BD84" s="462" t="s">
        <v>521</v>
      </c>
      <c r="BE84" s="462" t="s">
        <v>521</v>
      </c>
      <c r="BF84" s="462" t="s">
        <v>521</v>
      </c>
      <c r="BG84" s="462" t="s">
        <v>521</v>
      </c>
      <c r="BH84" s="462" t="s">
        <v>521</v>
      </c>
      <c r="BI84" s="462" t="s">
        <v>521</v>
      </c>
      <c r="BJ84" s="462" t="s">
        <v>521</v>
      </c>
      <c r="BK84" s="462" t="s">
        <v>521</v>
      </c>
      <c r="BL84" s="462">
        <v>4686.0551614992637</v>
      </c>
      <c r="BM84" s="462">
        <v>4815.3139746223496</v>
      </c>
      <c r="BN84" s="462">
        <v>4493.990780165951</v>
      </c>
      <c r="BO84" s="462">
        <v>4084.4657012322023</v>
      </c>
      <c r="BP84" s="462">
        <v>3678.8841478337699</v>
      </c>
      <c r="BQ84" s="462">
        <v>3281.9876674610923</v>
      </c>
      <c r="BR84" s="462">
        <v>3079.7830746003142</v>
      </c>
      <c r="BS84" s="462">
        <v>2899.8931241232808</v>
      </c>
      <c r="BT84" s="462">
        <v>2625.1734317467935</v>
      </c>
      <c r="BU84" s="462">
        <v>2311.6454944439365</v>
      </c>
      <c r="BV84" s="462">
        <v>1969.0037807189442</v>
      </c>
      <c r="BW84" s="462">
        <v>1364.575906138977</v>
      </c>
      <c r="BX84" s="462">
        <v>945.27171841731104</v>
      </c>
      <c r="BY84" s="462">
        <v>695.03353643135461</v>
      </c>
      <c r="BZ84" s="462">
        <v>484.19546832384236</v>
      </c>
      <c r="CA84" s="462">
        <v>365.1939348840117</v>
      </c>
      <c r="CB84" s="462">
        <v>288.59057027386473</v>
      </c>
      <c r="CC84" s="462">
        <v>45.358636041271602</v>
      </c>
      <c r="CD84" s="462">
        <v>0.18563281059224274</v>
      </c>
      <c r="CE84" s="462">
        <v>0</v>
      </c>
      <c r="CF84" s="430">
        <v>0</v>
      </c>
    </row>
    <row r="85" spans="1:84" s="43" customFormat="1">
      <c r="A85" s="612"/>
      <c r="B85" s="63" t="s">
        <v>492</v>
      </c>
      <c r="D85" s="462" t="s">
        <v>521</v>
      </c>
      <c r="E85" s="462" t="s">
        <v>521</v>
      </c>
      <c r="F85" s="462" t="s">
        <v>521</v>
      </c>
      <c r="G85" s="462" t="s">
        <v>521</v>
      </c>
      <c r="H85" s="462" t="s">
        <v>521</v>
      </c>
      <c r="I85" s="462" t="s">
        <v>521</v>
      </c>
      <c r="J85" s="462" t="s">
        <v>521</v>
      </c>
      <c r="K85" s="462" t="s">
        <v>521</v>
      </c>
      <c r="L85" s="462" t="s">
        <v>521</v>
      </c>
      <c r="M85" s="462" t="s">
        <v>521</v>
      </c>
      <c r="N85" s="462" t="s">
        <v>521</v>
      </c>
      <c r="O85" s="462" t="s">
        <v>521</v>
      </c>
      <c r="P85" s="462" t="s">
        <v>521</v>
      </c>
      <c r="Q85" s="462" t="s">
        <v>521</v>
      </c>
      <c r="R85" s="462" t="s">
        <v>521</v>
      </c>
      <c r="S85" s="462" t="s">
        <v>521</v>
      </c>
      <c r="T85" s="462" t="s">
        <v>521</v>
      </c>
      <c r="U85" s="462" t="s">
        <v>521</v>
      </c>
      <c r="V85" s="462" t="s">
        <v>521</v>
      </c>
      <c r="W85" s="462" t="s">
        <v>521</v>
      </c>
      <c r="X85" s="462" t="s">
        <v>521</v>
      </c>
      <c r="Y85" s="462" t="s">
        <v>521</v>
      </c>
      <c r="Z85" s="462" t="s">
        <v>521</v>
      </c>
      <c r="AA85" s="462" t="s">
        <v>521</v>
      </c>
      <c r="AB85" s="462" t="s">
        <v>521</v>
      </c>
      <c r="AC85" s="462" t="s">
        <v>521</v>
      </c>
      <c r="AD85" s="462" t="s">
        <v>521</v>
      </c>
      <c r="AE85" s="462" t="s">
        <v>521</v>
      </c>
      <c r="AF85" s="462" t="s">
        <v>521</v>
      </c>
      <c r="AG85" s="462" t="s">
        <v>521</v>
      </c>
      <c r="AH85" s="462" t="s">
        <v>521</v>
      </c>
      <c r="AI85" s="462" t="s">
        <v>521</v>
      </c>
      <c r="AJ85" s="462" t="s">
        <v>521</v>
      </c>
      <c r="AK85" s="462" t="s">
        <v>521</v>
      </c>
      <c r="AL85" s="462" t="s">
        <v>521</v>
      </c>
      <c r="AM85" s="462" t="s">
        <v>521</v>
      </c>
      <c r="AN85" s="462" t="s">
        <v>521</v>
      </c>
      <c r="AO85" s="462" t="s">
        <v>521</v>
      </c>
      <c r="AP85" s="462" t="s">
        <v>521</v>
      </c>
      <c r="AQ85" s="462" t="s">
        <v>521</v>
      </c>
      <c r="AR85" s="462" t="s">
        <v>521</v>
      </c>
      <c r="AS85" s="462" t="s">
        <v>521</v>
      </c>
      <c r="AT85" s="462" t="s">
        <v>521</v>
      </c>
      <c r="AU85" s="462" t="s">
        <v>521</v>
      </c>
      <c r="AV85" s="462" t="s">
        <v>521</v>
      </c>
      <c r="AW85" s="462" t="s">
        <v>521</v>
      </c>
      <c r="AX85" s="462" t="s">
        <v>521</v>
      </c>
      <c r="AY85" s="462" t="s">
        <v>521</v>
      </c>
      <c r="AZ85" s="462" t="s">
        <v>521</v>
      </c>
      <c r="BA85" s="462" t="s">
        <v>521</v>
      </c>
      <c r="BB85" s="462" t="s">
        <v>521</v>
      </c>
      <c r="BC85" s="462" t="s">
        <v>521</v>
      </c>
      <c r="BD85" s="462" t="s">
        <v>521</v>
      </c>
      <c r="BE85" s="462" t="s">
        <v>521</v>
      </c>
      <c r="BF85" s="462" t="s">
        <v>521</v>
      </c>
      <c r="BG85" s="462" t="s">
        <v>521</v>
      </c>
      <c r="BH85" s="462" t="s">
        <v>521</v>
      </c>
      <c r="BI85" s="462" t="s">
        <v>521</v>
      </c>
      <c r="BJ85" s="462" t="s">
        <v>521</v>
      </c>
      <c r="BK85" s="462" t="s">
        <v>521</v>
      </c>
      <c r="BL85" s="462">
        <v>450.68221105994036</v>
      </c>
      <c r="BM85" s="462">
        <v>552.69473889729227</v>
      </c>
      <c r="BN85" s="462">
        <v>643.72706304772942</v>
      </c>
      <c r="BO85" s="462">
        <v>735.14447500274127</v>
      </c>
      <c r="BP85" s="462">
        <v>836.21561954737069</v>
      </c>
      <c r="BQ85" s="462">
        <v>911.20786403954367</v>
      </c>
      <c r="BR85" s="462">
        <v>1011.4954327555319</v>
      </c>
      <c r="BS85" s="462">
        <v>1138.5666166862295</v>
      </c>
      <c r="BT85" s="462">
        <v>1176.2148224867044</v>
      </c>
      <c r="BU85" s="462">
        <v>1179.3684591365995</v>
      </c>
      <c r="BV85" s="462">
        <v>1139.6519046588321</v>
      </c>
      <c r="BW85" s="462">
        <v>1001.8210811370395</v>
      </c>
      <c r="BX85" s="462">
        <v>875.40141769902152</v>
      </c>
      <c r="BY85" s="462">
        <v>804.4888915874526</v>
      </c>
      <c r="BZ85" s="462">
        <v>724.98250395795333</v>
      </c>
      <c r="CA85" s="462">
        <v>601.26058710152142</v>
      </c>
      <c r="CB85" s="462">
        <v>501.71291717760278</v>
      </c>
      <c r="CC85" s="462">
        <v>83.589765701849856</v>
      </c>
      <c r="CD85" s="462">
        <v>0.76649447280786098</v>
      </c>
      <c r="CE85" s="462">
        <v>0</v>
      </c>
      <c r="CF85" s="430">
        <v>0</v>
      </c>
    </row>
    <row r="86" spans="1:84" s="43" customFormat="1">
      <c r="A86" s="612"/>
      <c r="B86" s="63" t="s">
        <v>699</v>
      </c>
      <c r="D86" s="462" t="s">
        <v>521</v>
      </c>
      <c r="E86" s="462" t="s">
        <v>521</v>
      </c>
      <c r="F86" s="462" t="s">
        <v>521</v>
      </c>
      <c r="G86" s="462" t="s">
        <v>521</v>
      </c>
      <c r="H86" s="462" t="s">
        <v>521</v>
      </c>
      <c r="I86" s="462" t="s">
        <v>521</v>
      </c>
      <c r="J86" s="462" t="s">
        <v>521</v>
      </c>
      <c r="K86" s="462" t="s">
        <v>521</v>
      </c>
      <c r="L86" s="462" t="s">
        <v>521</v>
      </c>
      <c r="M86" s="462" t="s">
        <v>521</v>
      </c>
      <c r="N86" s="462" t="s">
        <v>521</v>
      </c>
      <c r="O86" s="462" t="s">
        <v>521</v>
      </c>
      <c r="P86" s="462" t="s">
        <v>521</v>
      </c>
      <c r="Q86" s="462" t="s">
        <v>521</v>
      </c>
      <c r="R86" s="462" t="s">
        <v>521</v>
      </c>
      <c r="S86" s="462" t="s">
        <v>521</v>
      </c>
      <c r="T86" s="462" t="s">
        <v>521</v>
      </c>
      <c r="U86" s="462" t="s">
        <v>521</v>
      </c>
      <c r="V86" s="462" t="s">
        <v>521</v>
      </c>
      <c r="W86" s="462" t="s">
        <v>521</v>
      </c>
      <c r="X86" s="462" t="s">
        <v>521</v>
      </c>
      <c r="Y86" s="462" t="s">
        <v>521</v>
      </c>
      <c r="Z86" s="462" t="s">
        <v>521</v>
      </c>
      <c r="AA86" s="462" t="s">
        <v>521</v>
      </c>
      <c r="AB86" s="462" t="s">
        <v>521</v>
      </c>
      <c r="AC86" s="462" t="s">
        <v>521</v>
      </c>
      <c r="AD86" s="462" t="s">
        <v>521</v>
      </c>
      <c r="AE86" s="462" t="s">
        <v>521</v>
      </c>
      <c r="AF86" s="462" t="s">
        <v>521</v>
      </c>
      <c r="AG86" s="462" t="s">
        <v>521</v>
      </c>
      <c r="AH86" s="462" t="s">
        <v>521</v>
      </c>
      <c r="AI86" s="462" t="s">
        <v>521</v>
      </c>
      <c r="AJ86" s="462" t="s">
        <v>521</v>
      </c>
      <c r="AK86" s="462" t="s">
        <v>521</v>
      </c>
      <c r="AL86" s="462" t="s">
        <v>521</v>
      </c>
      <c r="AM86" s="462" t="s">
        <v>521</v>
      </c>
      <c r="AN86" s="462" t="s">
        <v>521</v>
      </c>
      <c r="AO86" s="462" t="s">
        <v>521</v>
      </c>
      <c r="AP86" s="462" t="s">
        <v>521</v>
      </c>
      <c r="AQ86" s="462" t="s">
        <v>521</v>
      </c>
      <c r="AR86" s="462" t="s">
        <v>521</v>
      </c>
      <c r="AS86" s="462" t="s">
        <v>521</v>
      </c>
      <c r="AT86" s="462" t="s">
        <v>521</v>
      </c>
      <c r="AU86" s="462" t="s">
        <v>521</v>
      </c>
      <c r="AV86" s="462" t="s">
        <v>521</v>
      </c>
      <c r="AW86" s="462" t="s">
        <v>521</v>
      </c>
      <c r="AX86" s="462" t="s">
        <v>521</v>
      </c>
      <c r="AY86" s="462" t="s">
        <v>521</v>
      </c>
      <c r="AZ86" s="462" t="s">
        <v>521</v>
      </c>
      <c r="BA86" s="462" t="s">
        <v>521</v>
      </c>
      <c r="BB86" s="462" t="s">
        <v>521</v>
      </c>
      <c r="BC86" s="462" t="s">
        <v>521</v>
      </c>
      <c r="BD86" s="462" t="s">
        <v>521</v>
      </c>
      <c r="BE86" s="462" t="s">
        <v>521</v>
      </c>
      <c r="BF86" s="462" t="s">
        <v>521</v>
      </c>
      <c r="BG86" s="462" t="s">
        <v>521</v>
      </c>
      <c r="BH86" s="462" t="s">
        <v>521</v>
      </c>
      <c r="BI86" s="462" t="s">
        <v>521</v>
      </c>
      <c r="BJ86" s="462" t="s">
        <v>521</v>
      </c>
      <c r="BK86" s="462" t="s">
        <v>521</v>
      </c>
      <c r="BL86" s="462">
        <v>926.72639112422291</v>
      </c>
      <c r="BM86" s="462">
        <v>955.48607149190707</v>
      </c>
      <c r="BN86" s="462">
        <v>917.7613465093832</v>
      </c>
      <c r="BO86" s="462">
        <v>852.49459396048337</v>
      </c>
      <c r="BP86" s="462">
        <v>735.82325590309131</v>
      </c>
      <c r="BQ86" s="462">
        <v>643.79192994521645</v>
      </c>
      <c r="BR86" s="462">
        <v>574.53506404519703</v>
      </c>
      <c r="BS86" s="462">
        <v>490.30699500939272</v>
      </c>
      <c r="BT86" s="462">
        <v>389.47980701552143</v>
      </c>
      <c r="BU86" s="462">
        <v>276.67862616769992</v>
      </c>
      <c r="BV86" s="462">
        <v>156.55187547830204</v>
      </c>
      <c r="BW86" s="462">
        <v>86.075687017764238</v>
      </c>
      <c r="BX86" s="462">
        <v>57.04340050840419</v>
      </c>
      <c r="BY86" s="462">
        <v>46.423023432501758</v>
      </c>
      <c r="BZ86" s="462">
        <v>36.599068380190936</v>
      </c>
      <c r="CA86" s="462">
        <v>29.226843043423308</v>
      </c>
      <c r="CB86" s="462">
        <v>21.705334354903119</v>
      </c>
      <c r="CC86" s="462" t="s">
        <v>521</v>
      </c>
      <c r="CD86" s="462">
        <v>1.1020158663592118E-3</v>
      </c>
      <c r="CE86" s="462">
        <v>0</v>
      </c>
      <c r="CF86" s="430">
        <v>0</v>
      </c>
    </row>
    <row r="87" spans="1:84" s="43" customFormat="1" ht="26.25" customHeight="1">
      <c r="A87" s="612"/>
      <c r="B87" s="63" t="s">
        <v>700</v>
      </c>
      <c r="D87" s="462" t="s">
        <v>521</v>
      </c>
      <c r="E87" s="462" t="s">
        <v>521</v>
      </c>
      <c r="F87" s="462" t="s">
        <v>521</v>
      </c>
      <c r="G87" s="462" t="s">
        <v>521</v>
      </c>
      <c r="H87" s="462" t="s">
        <v>521</v>
      </c>
      <c r="I87" s="462" t="s">
        <v>521</v>
      </c>
      <c r="J87" s="462" t="s">
        <v>521</v>
      </c>
      <c r="K87" s="462" t="s">
        <v>521</v>
      </c>
      <c r="L87" s="462" t="s">
        <v>521</v>
      </c>
      <c r="M87" s="462" t="s">
        <v>521</v>
      </c>
      <c r="N87" s="462" t="s">
        <v>521</v>
      </c>
      <c r="O87" s="462" t="s">
        <v>521</v>
      </c>
      <c r="P87" s="462" t="s">
        <v>521</v>
      </c>
      <c r="Q87" s="462" t="s">
        <v>521</v>
      </c>
      <c r="R87" s="462" t="s">
        <v>521</v>
      </c>
      <c r="S87" s="462" t="s">
        <v>521</v>
      </c>
      <c r="T87" s="462" t="s">
        <v>521</v>
      </c>
      <c r="U87" s="462" t="s">
        <v>521</v>
      </c>
      <c r="V87" s="462" t="s">
        <v>521</v>
      </c>
      <c r="W87" s="462" t="s">
        <v>521</v>
      </c>
      <c r="X87" s="462" t="s">
        <v>521</v>
      </c>
      <c r="Y87" s="462" t="s">
        <v>521</v>
      </c>
      <c r="Z87" s="462" t="s">
        <v>521</v>
      </c>
      <c r="AA87" s="462" t="s">
        <v>521</v>
      </c>
      <c r="AB87" s="462" t="s">
        <v>521</v>
      </c>
      <c r="AC87" s="462" t="s">
        <v>521</v>
      </c>
      <c r="AD87" s="462" t="s">
        <v>521</v>
      </c>
      <c r="AE87" s="462" t="s">
        <v>521</v>
      </c>
      <c r="AF87" s="462" t="s">
        <v>521</v>
      </c>
      <c r="AG87" s="462" t="s">
        <v>521</v>
      </c>
      <c r="AH87" s="462" t="s">
        <v>521</v>
      </c>
      <c r="AI87" s="462" t="s">
        <v>521</v>
      </c>
      <c r="AJ87" s="462" t="s">
        <v>521</v>
      </c>
      <c r="AK87" s="462" t="s">
        <v>521</v>
      </c>
      <c r="AL87" s="462" t="s">
        <v>521</v>
      </c>
      <c r="AM87" s="462" t="s">
        <v>521</v>
      </c>
      <c r="AN87" s="462" t="s">
        <v>521</v>
      </c>
      <c r="AO87" s="462" t="s">
        <v>521</v>
      </c>
      <c r="AP87" s="462" t="s">
        <v>521</v>
      </c>
      <c r="AQ87" s="462" t="s">
        <v>521</v>
      </c>
      <c r="AR87" s="462" t="s">
        <v>521</v>
      </c>
      <c r="AS87" s="462" t="s">
        <v>521</v>
      </c>
      <c r="AT87" s="462" t="s">
        <v>521</v>
      </c>
      <c r="AU87" s="462" t="s">
        <v>521</v>
      </c>
      <c r="AV87" s="462" t="s">
        <v>521</v>
      </c>
      <c r="AW87" s="462" t="s">
        <v>521</v>
      </c>
      <c r="AX87" s="462" t="s">
        <v>521</v>
      </c>
      <c r="AY87" s="462" t="s">
        <v>521</v>
      </c>
      <c r="AZ87" s="462" t="s">
        <v>521</v>
      </c>
      <c r="BA87" s="462" t="s">
        <v>521</v>
      </c>
      <c r="BB87" s="462" t="s">
        <v>521</v>
      </c>
      <c r="BC87" s="462" t="s">
        <v>521</v>
      </c>
      <c r="BD87" s="462" t="s">
        <v>521</v>
      </c>
      <c r="BE87" s="462" t="s">
        <v>521</v>
      </c>
      <c r="BF87" s="462" t="s">
        <v>521</v>
      </c>
      <c r="BG87" s="462" t="s">
        <v>521</v>
      </c>
      <c r="BH87" s="462" t="s">
        <v>521</v>
      </c>
      <c r="BI87" s="462" t="s">
        <v>521</v>
      </c>
      <c r="BJ87" s="462" t="s">
        <v>521</v>
      </c>
      <c r="BK87" s="462" t="s">
        <v>521</v>
      </c>
      <c r="BL87" s="462">
        <v>5935.0905755091107</v>
      </c>
      <c r="BM87" s="462">
        <v>6082.40851621813</v>
      </c>
      <c r="BN87" s="462">
        <v>6149.7074849364544</v>
      </c>
      <c r="BO87" s="462">
        <v>6287.2047721825611</v>
      </c>
      <c r="BP87" s="462">
        <v>6338.4668778606065</v>
      </c>
      <c r="BQ87" s="462">
        <v>6350.5310783538862</v>
      </c>
      <c r="BR87" s="462">
        <v>6281.9286395365252</v>
      </c>
      <c r="BS87" s="462">
        <v>6172.5897979871615</v>
      </c>
      <c r="BT87" s="462">
        <v>5840.9310790968357</v>
      </c>
      <c r="BU87" s="462">
        <v>5544.7956005010992</v>
      </c>
      <c r="BV87" s="462">
        <v>5216.6942797037491</v>
      </c>
      <c r="BW87" s="462">
        <v>4969.4246732037382</v>
      </c>
      <c r="BX87" s="462">
        <v>4647.0137411292617</v>
      </c>
      <c r="BY87" s="462">
        <v>4551.6644995484012</v>
      </c>
      <c r="BZ87" s="462">
        <v>4342.852612765847</v>
      </c>
      <c r="CA87" s="462">
        <v>4217.6972344313544</v>
      </c>
      <c r="CB87" s="462">
        <v>4290.0718080386969</v>
      </c>
      <c r="CC87" s="462">
        <v>4133.2759213861236</v>
      </c>
      <c r="CD87" s="462">
        <v>4014.6901723544365</v>
      </c>
      <c r="CE87" s="462">
        <v>4099.6395666225881</v>
      </c>
      <c r="CF87" s="430">
        <v>4185.1822739198124</v>
      </c>
    </row>
    <row r="88" spans="1:84" s="43" customFormat="1">
      <c r="A88" s="612"/>
      <c r="B88" s="63" t="s">
        <v>493</v>
      </c>
      <c r="D88" s="462" t="s">
        <v>521</v>
      </c>
      <c r="E88" s="462" t="s">
        <v>521</v>
      </c>
      <c r="F88" s="462" t="s">
        <v>521</v>
      </c>
      <c r="G88" s="462" t="s">
        <v>521</v>
      </c>
      <c r="H88" s="462" t="s">
        <v>521</v>
      </c>
      <c r="I88" s="462" t="s">
        <v>521</v>
      </c>
      <c r="J88" s="462" t="s">
        <v>521</v>
      </c>
      <c r="K88" s="462" t="s">
        <v>521</v>
      </c>
      <c r="L88" s="462" t="s">
        <v>521</v>
      </c>
      <c r="M88" s="462" t="s">
        <v>521</v>
      </c>
      <c r="N88" s="462" t="s">
        <v>521</v>
      </c>
      <c r="O88" s="462" t="s">
        <v>521</v>
      </c>
      <c r="P88" s="462" t="s">
        <v>521</v>
      </c>
      <c r="Q88" s="462" t="s">
        <v>521</v>
      </c>
      <c r="R88" s="462" t="s">
        <v>521</v>
      </c>
      <c r="S88" s="462" t="s">
        <v>521</v>
      </c>
      <c r="T88" s="462" t="s">
        <v>521</v>
      </c>
      <c r="U88" s="462" t="s">
        <v>521</v>
      </c>
      <c r="V88" s="462" t="s">
        <v>521</v>
      </c>
      <c r="W88" s="462" t="s">
        <v>521</v>
      </c>
      <c r="X88" s="462" t="s">
        <v>521</v>
      </c>
      <c r="Y88" s="462" t="s">
        <v>521</v>
      </c>
      <c r="Z88" s="462" t="s">
        <v>521</v>
      </c>
      <c r="AA88" s="462" t="s">
        <v>521</v>
      </c>
      <c r="AB88" s="462" t="s">
        <v>521</v>
      </c>
      <c r="AC88" s="462" t="s">
        <v>521</v>
      </c>
      <c r="AD88" s="462" t="s">
        <v>521</v>
      </c>
      <c r="AE88" s="462" t="s">
        <v>521</v>
      </c>
      <c r="AF88" s="462" t="s">
        <v>521</v>
      </c>
      <c r="AG88" s="462" t="s">
        <v>521</v>
      </c>
      <c r="AH88" s="462" t="s">
        <v>521</v>
      </c>
      <c r="AI88" s="462" t="s">
        <v>521</v>
      </c>
      <c r="AJ88" s="462" t="s">
        <v>521</v>
      </c>
      <c r="AK88" s="462" t="s">
        <v>521</v>
      </c>
      <c r="AL88" s="462" t="s">
        <v>521</v>
      </c>
      <c r="AM88" s="462" t="s">
        <v>521</v>
      </c>
      <c r="AN88" s="462" t="s">
        <v>521</v>
      </c>
      <c r="AO88" s="462" t="s">
        <v>521</v>
      </c>
      <c r="AP88" s="462" t="s">
        <v>521</v>
      </c>
      <c r="AQ88" s="462" t="s">
        <v>521</v>
      </c>
      <c r="AR88" s="462" t="s">
        <v>521</v>
      </c>
      <c r="AS88" s="462" t="s">
        <v>521</v>
      </c>
      <c r="AT88" s="462" t="s">
        <v>521</v>
      </c>
      <c r="AU88" s="462" t="s">
        <v>521</v>
      </c>
      <c r="AV88" s="462" t="s">
        <v>521</v>
      </c>
      <c r="AW88" s="462" t="s">
        <v>521</v>
      </c>
      <c r="AX88" s="462" t="s">
        <v>521</v>
      </c>
      <c r="AY88" s="462" t="s">
        <v>521</v>
      </c>
      <c r="AZ88" s="462" t="s">
        <v>521</v>
      </c>
      <c r="BA88" s="462" t="s">
        <v>521</v>
      </c>
      <c r="BB88" s="462" t="s">
        <v>521</v>
      </c>
      <c r="BC88" s="462" t="s">
        <v>521</v>
      </c>
      <c r="BD88" s="462" t="s">
        <v>521</v>
      </c>
      <c r="BE88" s="462" t="s">
        <v>521</v>
      </c>
      <c r="BF88" s="462" t="s">
        <v>521</v>
      </c>
      <c r="BG88" s="462" t="s">
        <v>521</v>
      </c>
      <c r="BH88" s="462" t="s">
        <v>521</v>
      </c>
      <c r="BI88" s="462" t="s">
        <v>521</v>
      </c>
      <c r="BJ88" s="462" t="s">
        <v>521</v>
      </c>
      <c r="BK88" s="462" t="s">
        <v>521</v>
      </c>
      <c r="BL88" s="462">
        <v>142.15351314435588</v>
      </c>
      <c r="BM88" s="462">
        <v>177.82815027272039</v>
      </c>
      <c r="BN88" s="462">
        <v>211.7459025984449</v>
      </c>
      <c r="BO88" s="462">
        <v>244.04235166796647</v>
      </c>
      <c r="BP88" s="462">
        <v>294.99478672146972</v>
      </c>
      <c r="BQ88" s="462">
        <v>330.57812344300885</v>
      </c>
      <c r="BR88" s="462">
        <v>355.04245276897058</v>
      </c>
      <c r="BS88" s="462">
        <v>385.95018925987478</v>
      </c>
      <c r="BT88" s="462">
        <v>379.71324203796195</v>
      </c>
      <c r="BU88" s="462">
        <v>353.82416630417003</v>
      </c>
      <c r="BV88" s="462">
        <v>372.05777758071258</v>
      </c>
      <c r="BW88" s="462">
        <v>408.7591425503731</v>
      </c>
      <c r="BX88" s="462">
        <v>472.4773774154329</v>
      </c>
      <c r="BY88" s="462">
        <v>566.69296787514656</v>
      </c>
      <c r="BZ88" s="462">
        <v>702.67666386306109</v>
      </c>
      <c r="CA88" s="462">
        <v>717.35574212154904</v>
      </c>
      <c r="CB88" s="462">
        <v>727.45747605429176</v>
      </c>
      <c r="CC88" s="462">
        <v>424.60296217287782</v>
      </c>
      <c r="CD88" s="462">
        <v>396.30468107339345</v>
      </c>
      <c r="CE88" s="462">
        <v>399.75837803583983</v>
      </c>
      <c r="CF88" s="430">
        <v>399.50056370933623</v>
      </c>
    </row>
    <row r="89" spans="1:84" s="43" customFormat="1">
      <c r="A89" s="612"/>
      <c r="B89" s="63" t="s">
        <v>701</v>
      </c>
      <c r="D89" s="462" t="s">
        <v>521</v>
      </c>
      <c r="E89" s="462" t="s">
        <v>521</v>
      </c>
      <c r="F89" s="462" t="s">
        <v>521</v>
      </c>
      <c r="G89" s="462" t="s">
        <v>521</v>
      </c>
      <c r="H89" s="462" t="s">
        <v>521</v>
      </c>
      <c r="I89" s="462" t="s">
        <v>521</v>
      </c>
      <c r="J89" s="462" t="s">
        <v>521</v>
      </c>
      <c r="K89" s="462" t="s">
        <v>521</v>
      </c>
      <c r="L89" s="462" t="s">
        <v>521</v>
      </c>
      <c r="M89" s="462" t="s">
        <v>521</v>
      </c>
      <c r="N89" s="462" t="s">
        <v>521</v>
      </c>
      <c r="O89" s="462" t="s">
        <v>521</v>
      </c>
      <c r="P89" s="462" t="s">
        <v>521</v>
      </c>
      <c r="Q89" s="462" t="s">
        <v>521</v>
      </c>
      <c r="R89" s="462" t="s">
        <v>521</v>
      </c>
      <c r="S89" s="462" t="s">
        <v>521</v>
      </c>
      <c r="T89" s="462" t="s">
        <v>521</v>
      </c>
      <c r="U89" s="462" t="s">
        <v>521</v>
      </c>
      <c r="V89" s="462" t="s">
        <v>521</v>
      </c>
      <c r="W89" s="462" t="s">
        <v>521</v>
      </c>
      <c r="X89" s="462" t="s">
        <v>521</v>
      </c>
      <c r="Y89" s="462" t="s">
        <v>521</v>
      </c>
      <c r="Z89" s="462" t="s">
        <v>521</v>
      </c>
      <c r="AA89" s="462" t="s">
        <v>521</v>
      </c>
      <c r="AB89" s="462" t="s">
        <v>521</v>
      </c>
      <c r="AC89" s="462" t="s">
        <v>521</v>
      </c>
      <c r="AD89" s="462" t="s">
        <v>521</v>
      </c>
      <c r="AE89" s="462" t="s">
        <v>521</v>
      </c>
      <c r="AF89" s="462" t="s">
        <v>521</v>
      </c>
      <c r="AG89" s="462" t="s">
        <v>521</v>
      </c>
      <c r="AH89" s="462" t="s">
        <v>521</v>
      </c>
      <c r="AI89" s="462" t="s">
        <v>521</v>
      </c>
      <c r="AJ89" s="462" t="s">
        <v>521</v>
      </c>
      <c r="AK89" s="462" t="s">
        <v>521</v>
      </c>
      <c r="AL89" s="462" t="s">
        <v>521</v>
      </c>
      <c r="AM89" s="462" t="s">
        <v>521</v>
      </c>
      <c r="AN89" s="462" t="s">
        <v>521</v>
      </c>
      <c r="AO89" s="462" t="s">
        <v>521</v>
      </c>
      <c r="AP89" s="462" t="s">
        <v>521</v>
      </c>
      <c r="AQ89" s="462" t="s">
        <v>521</v>
      </c>
      <c r="AR89" s="462" t="s">
        <v>521</v>
      </c>
      <c r="AS89" s="462" t="s">
        <v>521</v>
      </c>
      <c r="AT89" s="462" t="s">
        <v>521</v>
      </c>
      <c r="AU89" s="462" t="s">
        <v>521</v>
      </c>
      <c r="AV89" s="462" t="s">
        <v>521</v>
      </c>
      <c r="AW89" s="462" t="s">
        <v>521</v>
      </c>
      <c r="AX89" s="462" t="s">
        <v>521</v>
      </c>
      <c r="AY89" s="462" t="s">
        <v>521</v>
      </c>
      <c r="AZ89" s="462" t="s">
        <v>521</v>
      </c>
      <c r="BA89" s="462" t="s">
        <v>521</v>
      </c>
      <c r="BB89" s="462" t="s">
        <v>521</v>
      </c>
      <c r="BC89" s="462" t="s">
        <v>521</v>
      </c>
      <c r="BD89" s="462" t="s">
        <v>521</v>
      </c>
      <c r="BE89" s="462" t="s">
        <v>521</v>
      </c>
      <c r="BF89" s="462" t="s">
        <v>521</v>
      </c>
      <c r="BG89" s="462" t="s">
        <v>521</v>
      </c>
      <c r="BH89" s="462" t="s">
        <v>521</v>
      </c>
      <c r="BI89" s="462" t="s">
        <v>521</v>
      </c>
      <c r="BJ89" s="462" t="s">
        <v>521</v>
      </c>
      <c r="BK89" s="462" t="s">
        <v>521</v>
      </c>
      <c r="BL89" s="462">
        <v>32.745778291162864</v>
      </c>
      <c r="BM89" s="462">
        <v>37.34332078352832</v>
      </c>
      <c r="BN89" s="462">
        <v>40.669257296544068</v>
      </c>
      <c r="BO89" s="462">
        <v>42.385691889941683</v>
      </c>
      <c r="BP89" s="462">
        <v>43.755875945145625</v>
      </c>
      <c r="BQ89" s="462">
        <v>42.608352694448982</v>
      </c>
      <c r="BR89" s="462">
        <v>41.711251480740664</v>
      </c>
      <c r="BS89" s="462">
        <v>41.930112863104476</v>
      </c>
      <c r="BT89" s="462">
        <v>40.101277610344702</v>
      </c>
      <c r="BU89" s="462">
        <v>32.996894280185366</v>
      </c>
      <c r="BV89" s="462">
        <v>30.248402922464457</v>
      </c>
      <c r="BW89" s="462">
        <v>22.066794229286192</v>
      </c>
      <c r="BX89" s="462">
        <v>15.997392561201337</v>
      </c>
      <c r="BY89" s="462">
        <v>12.881271582792882</v>
      </c>
      <c r="BZ89" s="462">
        <v>8.9224357659402482</v>
      </c>
      <c r="CA89" s="462">
        <v>6.9677425719802262</v>
      </c>
      <c r="CB89" s="462">
        <v>5.9147847387625738</v>
      </c>
      <c r="CC89" s="462">
        <v>0.12364282303341423</v>
      </c>
      <c r="CD89" s="462" t="s">
        <v>521</v>
      </c>
      <c r="CE89" s="462" t="s">
        <v>521</v>
      </c>
      <c r="CF89" s="430" t="s">
        <v>521</v>
      </c>
    </row>
    <row r="90" spans="1:84" s="43" customFormat="1">
      <c r="A90" s="612"/>
      <c r="B90" s="63" t="s">
        <v>36</v>
      </c>
      <c r="D90" s="462" t="s">
        <v>521</v>
      </c>
      <c r="E90" s="462" t="s">
        <v>521</v>
      </c>
      <c r="F90" s="462" t="s">
        <v>521</v>
      </c>
      <c r="G90" s="462" t="s">
        <v>521</v>
      </c>
      <c r="H90" s="462" t="s">
        <v>521</v>
      </c>
      <c r="I90" s="462" t="s">
        <v>521</v>
      </c>
      <c r="J90" s="462" t="s">
        <v>521</v>
      </c>
      <c r="K90" s="462" t="s">
        <v>521</v>
      </c>
      <c r="L90" s="462" t="s">
        <v>521</v>
      </c>
      <c r="M90" s="462" t="s">
        <v>521</v>
      </c>
      <c r="N90" s="462" t="s">
        <v>521</v>
      </c>
      <c r="O90" s="462" t="s">
        <v>521</v>
      </c>
      <c r="P90" s="462" t="s">
        <v>521</v>
      </c>
      <c r="Q90" s="462" t="s">
        <v>521</v>
      </c>
      <c r="R90" s="462" t="s">
        <v>521</v>
      </c>
      <c r="S90" s="462" t="s">
        <v>521</v>
      </c>
      <c r="T90" s="462" t="s">
        <v>521</v>
      </c>
      <c r="U90" s="462" t="s">
        <v>521</v>
      </c>
      <c r="V90" s="462" t="s">
        <v>521</v>
      </c>
      <c r="W90" s="462" t="s">
        <v>521</v>
      </c>
      <c r="X90" s="462" t="s">
        <v>521</v>
      </c>
      <c r="Y90" s="462" t="s">
        <v>521</v>
      </c>
      <c r="Z90" s="462" t="s">
        <v>521</v>
      </c>
      <c r="AA90" s="462" t="s">
        <v>521</v>
      </c>
      <c r="AB90" s="462" t="s">
        <v>521</v>
      </c>
      <c r="AC90" s="462" t="s">
        <v>521</v>
      </c>
      <c r="AD90" s="462" t="s">
        <v>521</v>
      </c>
      <c r="AE90" s="462" t="s">
        <v>521</v>
      </c>
      <c r="AF90" s="462" t="s">
        <v>521</v>
      </c>
      <c r="AG90" s="462" t="s">
        <v>521</v>
      </c>
      <c r="AH90" s="462" t="s">
        <v>521</v>
      </c>
      <c r="AI90" s="462" t="s">
        <v>521</v>
      </c>
      <c r="AJ90" s="462" t="s">
        <v>521</v>
      </c>
      <c r="AK90" s="462" t="s">
        <v>521</v>
      </c>
      <c r="AL90" s="462" t="s">
        <v>521</v>
      </c>
      <c r="AM90" s="462" t="s">
        <v>521</v>
      </c>
      <c r="AN90" s="462" t="s">
        <v>521</v>
      </c>
      <c r="AO90" s="462" t="s">
        <v>521</v>
      </c>
      <c r="AP90" s="462" t="s">
        <v>521</v>
      </c>
      <c r="AQ90" s="462" t="s">
        <v>521</v>
      </c>
      <c r="AR90" s="462" t="s">
        <v>521</v>
      </c>
      <c r="AS90" s="462" t="s">
        <v>521</v>
      </c>
      <c r="AT90" s="462" t="s">
        <v>521</v>
      </c>
      <c r="AU90" s="462" t="s">
        <v>521</v>
      </c>
      <c r="AV90" s="462" t="s">
        <v>521</v>
      </c>
      <c r="AW90" s="462" t="s">
        <v>521</v>
      </c>
      <c r="AX90" s="462" t="s">
        <v>521</v>
      </c>
      <c r="AY90" s="462" t="s">
        <v>521</v>
      </c>
      <c r="AZ90" s="462" t="s">
        <v>521</v>
      </c>
      <c r="BA90" s="462" t="s">
        <v>521</v>
      </c>
      <c r="BB90" s="462" t="s">
        <v>521</v>
      </c>
      <c r="BC90" s="462" t="s">
        <v>521</v>
      </c>
      <c r="BD90" s="462" t="s">
        <v>521</v>
      </c>
      <c r="BE90" s="462" t="s">
        <v>521</v>
      </c>
      <c r="BF90" s="462" t="s">
        <v>521</v>
      </c>
      <c r="BG90" s="462" t="s">
        <v>521</v>
      </c>
      <c r="BH90" s="462" t="s">
        <v>521</v>
      </c>
      <c r="BI90" s="462" t="s">
        <v>521</v>
      </c>
      <c r="BJ90" s="462" t="s">
        <v>521</v>
      </c>
      <c r="BK90" s="462" t="s">
        <v>521</v>
      </c>
      <c r="BL90" s="462">
        <v>1042.7528909725775</v>
      </c>
      <c r="BM90" s="462">
        <v>1144.7373537661081</v>
      </c>
      <c r="BN90" s="462">
        <v>1092.1551788027048</v>
      </c>
      <c r="BO90" s="462">
        <v>1150.3381662875743</v>
      </c>
      <c r="BP90" s="462">
        <v>1275.3787678964034</v>
      </c>
      <c r="BQ90" s="462">
        <v>1375.9660710258217</v>
      </c>
      <c r="BR90" s="462">
        <v>1491.990224915626</v>
      </c>
      <c r="BS90" s="462">
        <v>1597.2884284234653</v>
      </c>
      <c r="BT90" s="462">
        <v>1655.3289304429804</v>
      </c>
      <c r="BU90" s="462">
        <v>1710.3615712857536</v>
      </c>
      <c r="BV90" s="462">
        <v>1737.544739180265</v>
      </c>
      <c r="BW90" s="462">
        <v>1761.7552270515068</v>
      </c>
      <c r="BX90" s="462">
        <v>1765.0925800017005</v>
      </c>
      <c r="BY90" s="462">
        <v>1871.4849180875176</v>
      </c>
      <c r="BZ90" s="462">
        <v>1872.9066124808649</v>
      </c>
      <c r="CA90" s="462">
        <v>1778.663675397175</v>
      </c>
      <c r="CB90" s="462">
        <v>1987.9658050568951</v>
      </c>
      <c r="CC90" s="462">
        <v>2124.2188032585268</v>
      </c>
      <c r="CD90" s="462">
        <v>2239.4147025118868</v>
      </c>
      <c r="CE90" s="462">
        <v>2335.9542288802886</v>
      </c>
      <c r="CF90" s="430">
        <v>2528.987988043626</v>
      </c>
    </row>
    <row r="91" spans="1:84" s="43" customFormat="1">
      <c r="A91" s="612"/>
      <c r="B91" s="63" t="s">
        <v>744</v>
      </c>
      <c r="D91" s="462" t="s">
        <v>521</v>
      </c>
      <c r="E91" s="462" t="s">
        <v>521</v>
      </c>
      <c r="F91" s="462" t="s">
        <v>521</v>
      </c>
      <c r="G91" s="462" t="s">
        <v>521</v>
      </c>
      <c r="H91" s="462" t="s">
        <v>521</v>
      </c>
      <c r="I91" s="462" t="s">
        <v>521</v>
      </c>
      <c r="J91" s="462" t="s">
        <v>521</v>
      </c>
      <c r="K91" s="462" t="s">
        <v>521</v>
      </c>
      <c r="L91" s="462" t="s">
        <v>521</v>
      </c>
      <c r="M91" s="462" t="s">
        <v>521</v>
      </c>
      <c r="N91" s="462" t="s">
        <v>521</v>
      </c>
      <c r="O91" s="462" t="s">
        <v>521</v>
      </c>
      <c r="P91" s="462" t="s">
        <v>521</v>
      </c>
      <c r="Q91" s="462" t="s">
        <v>521</v>
      </c>
      <c r="R91" s="462" t="s">
        <v>521</v>
      </c>
      <c r="S91" s="462" t="s">
        <v>521</v>
      </c>
      <c r="T91" s="462" t="s">
        <v>521</v>
      </c>
      <c r="U91" s="462" t="s">
        <v>521</v>
      </c>
      <c r="V91" s="462" t="s">
        <v>521</v>
      </c>
      <c r="W91" s="462" t="s">
        <v>521</v>
      </c>
      <c r="X91" s="462" t="s">
        <v>521</v>
      </c>
      <c r="Y91" s="462" t="s">
        <v>521</v>
      </c>
      <c r="Z91" s="462" t="s">
        <v>521</v>
      </c>
      <c r="AA91" s="462" t="s">
        <v>521</v>
      </c>
      <c r="AB91" s="462" t="s">
        <v>521</v>
      </c>
      <c r="AC91" s="462" t="s">
        <v>521</v>
      </c>
      <c r="AD91" s="462" t="s">
        <v>521</v>
      </c>
      <c r="AE91" s="462" t="s">
        <v>521</v>
      </c>
      <c r="AF91" s="462" t="s">
        <v>521</v>
      </c>
      <c r="AG91" s="462" t="s">
        <v>521</v>
      </c>
      <c r="AH91" s="462" t="s">
        <v>521</v>
      </c>
      <c r="AI91" s="462" t="s">
        <v>521</v>
      </c>
      <c r="AJ91" s="462" t="s">
        <v>521</v>
      </c>
      <c r="AK91" s="462" t="s">
        <v>521</v>
      </c>
      <c r="AL91" s="462" t="s">
        <v>521</v>
      </c>
      <c r="AM91" s="462" t="s">
        <v>521</v>
      </c>
      <c r="AN91" s="462" t="s">
        <v>521</v>
      </c>
      <c r="AO91" s="462" t="s">
        <v>521</v>
      </c>
      <c r="AP91" s="462" t="s">
        <v>521</v>
      </c>
      <c r="AQ91" s="462" t="s">
        <v>521</v>
      </c>
      <c r="AR91" s="462" t="s">
        <v>521</v>
      </c>
      <c r="AS91" s="462" t="s">
        <v>521</v>
      </c>
      <c r="AT91" s="462" t="s">
        <v>521</v>
      </c>
      <c r="AU91" s="462" t="s">
        <v>521</v>
      </c>
      <c r="AV91" s="462" t="s">
        <v>521</v>
      </c>
      <c r="AW91" s="462" t="s">
        <v>521</v>
      </c>
      <c r="AX91" s="462" t="s">
        <v>521</v>
      </c>
      <c r="AY91" s="462" t="s">
        <v>521</v>
      </c>
      <c r="AZ91" s="462" t="s">
        <v>521</v>
      </c>
      <c r="BA91" s="462" t="s">
        <v>521</v>
      </c>
      <c r="BB91" s="462" t="s">
        <v>521</v>
      </c>
      <c r="BC91" s="462" t="s">
        <v>521</v>
      </c>
      <c r="BD91" s="462" t="s">
        <v>521</v>
      </c>
      <c r="BE91" s="462" t="s">
        <v>521</v>
      </c>
      <c r="BF91" s="462" t="s">
        <v>521</v>
      </c>
      <c r="BG91" s="462" t="s">
        <v>521</v>
      </c>
      <c r="BH91" s="462" t="s">
        <v>521</v>
      </c>
      <c r="BI91" s="462" t="s">
        <v>521</v>
      </c>
      <c r="BJ91" s="462" t="s">
        <v>521</v>
      </c>
      <c r="BK91" s="462" t="s">
        <v>521</v>
      </c>
      <c r="BL91" s="462">
        <v>2476.3754407323936</v>
      </c>
      <c r="BM91" s="462">
        <v>3420.4961925649536</v>
      </c>
      <c r="BN91" s="462">
        <v>4413.0752320246074</v>
      </c>
      <c r="BO91" s="462">
        <v>5196.3762037855959</v>
      </c>
      <c r="BP91" s="462">
        <v>5763.302203934586</v>
      </c>
      <c r="BQ91" s="462">
        <v>6370.2845696245222</v>
      </c>
      <c r="BR91" s="462">
        <v>6876.8808298595277</v>
      </c>
      <c r="BS91" s="462">
        <v>7043.5926900604354</v>
      </c>
      <c r="BT91" s="462">
        <v>6662.3006280033851</v>
      </c>
      <c r="BU91" s="462">
        <v>6125.0125089742587</v>
      </c>
      <c r="BV91" s="462">
        <v>5563.6981741532736</v>
      </c>
      <c r="BW91" s="462">
        <v>4807.3901796867704</v>
      </c>
      <c r="BX91" s="462">
        <v>4163.4875049496659</v>
      </c>
      <c r="BY91" s="462">
        <v>3708.8688071398492</v>
      </c>
      <c r="BZ91" s="462">
        <v>3140.1129854362007</v>
      </c>
      <c r="CA91" s="462">
        <v>2956.8759252474429</v>
      </c>
      <c r="CB91" s="462">
        <v>3066.7746284054833</v>
      </c>
      <c r="CC91" s="462">
        <v>1469.4037532234647</v>
      </c>
      <c r="CD91" s="462">
        <v>1205.823687137537</v>
      </c>
      <c r="CE91" s="462">
        <v>1244.120893285108</v>
      </c>
      <c r="CF91" s="430">
        <v>1274.4003267774833</v>
      </c>
    </row>
    <row r="92" spans="1:84" s="43" customFormat="1" ht="26.25" customHeight="1">
      <c r="A92" s="612"/>
      <c r="B92" s="608" t="s">
        <v>745</v>
      </c>
      <c r="D92" s="462">
        <v>0</v>
      </c>
      <c r="E92" s="462">
        <v>0</v>
      </c>
      <c r="F92" s="462">
        <v>0</v>
      </c>
      <c r="G92" s="462">
        <v>0</v>
      </c>
      <c r="H92" s="462">
        <v>0</v>
      </c>
      <c r="I92" s="462">
        <v>0</v>
      </c>
      <c r="J92" s="462">
        <v>0</v>
      </c>
      <c r="K92" s="462">
        <v>0</v>
      </c>
      <c r="L92" s="462">
        <v>0</v>
      </c>
      <c r="M92" s="462">
        <v>0</v>
      </c>
      <c r="N92" s="462">
        <v>0</v>
      </c>
      <c r="O92" s="462">
        <v>0</v>
      </c>
      <c r="P92" s="462">
        <v>0</v>
      </c>
      <c r="Q92" s="462">
        <v>0</v>
      </c>
      <c r="R92" s="462">
        <v>0</v>
      </c>
      <c r="S92" s="462">
        <v>0</v>
      </c>
      <c r="T92" s="462">
        <v>0</v>
      </c>
      <c r="U92" s="462">
        <v>0</v>
      </c>
      <c r="V92" s="462">
        <v>0</v>
      </c>
      <c r="W92" s="462">
        <v>0</v>
      </c>
      <c r="X92" s="462">
        <v>0</v>
      </c>
      <c r="Y92" s="462">
        <v>0</v>
      </c>
      <c r="Z92" s="462">
        <v>0</v>
      </c>
      <c r="AA92" s="462">
        <v>0</v>
      </c>
      <c r="AB92" s="462">
        <v>0</v>
      </c>
      <c r="AC92" s="462">
        <v>0</v>
      </c>
      <c r="AD92" s="462">
        <v>0</v>
      </c>
      <c r="AE92" s="462">
        <v>0</v>
      </c>
      <c r="AF92" s="462">
        <v>0</v>
      </c>
      <c r="AG92" s="462">
        <v>0</v>
      </c>
      <c r="AH92" s="462">
        <v>1887.008826339079</v>
      </c>
      <c r="AI92" s="462">
        <v>1774.6236792469542</v>
      </c>
      <c r="AJ92" s="462">
        <v>1923.5771556119189</v>
      </c>
      <c r="AK92" s="462">
        <v>2814.3377860794526</v>
      </c>
      <c r="AL92" s="462">
        <v>3368.3831687228194</v>
      </c>
      <c r="AM92" s="462">
        <v>3802.1397439538614</v>
      </c>
      <c r="AN92" s="462">
        <v>4045.8965830618977</v>
      </c>
      <c r="AO92" s="462">
        <v>4303.0925253809592</v>
      </c>
      <c r="AP92" s="462">
        <v>4442.5258819318769</v>
      </c>
      <c r="AQ92" s="462">
        <v>4348.4311565624748</v>
      </c>
      <c r="AR92" s="462">
        <v>4710.7731921863497</v>
      </c>
      <c r="AS92" s="462">
        <v>4898.1069052667344</v>
      </c>
      <c r="AT92" s="462">
        <v>5134.1073047160726</v>
      </c>
      <c r="AU92" s="462">
        <v>5362.2480353831006</v>
      </c>
      <c r="AV92" s="462">
        <v>5694.2361624551559</v>
      </c>
      <c r="AW92" s="462">
        <v>6287.9897411459315</v>
      </c>
      <c r="AX92" s="462">
        <v>6599.2995828267121</v>
      </c>
      <c r="AY92" s="462">
        <v>6796.0649451912814</v>
      </c>
      <c r="AZ92" s="462">
        <v>6822.8042593876617</v>
      </c>
      <c r="BA92" s="462">
        <v>6889.6095198258618</v>
      </c>
      <c r="BB92" s="462">
        <v>6911.0578582657263</v>
      </c>
      <c r="BC92" s="462">
        <v>7077.7529825139791</v>
      </c>
      <c r="BD92" s="462">
        <v>7374.4532362584014</v>
      </c>
      <c r="BE92" s="462">
        <v>7684.4433873730768</v>
      </c>
      <c r="BF92" s="462">
        <v>8060.0357910785006</v>
      </c>
      <c r="BG92" s="462">
        <v>7315.9187076073567</v>
      </c>
      <c r="BH92" s="462">
        <v>7276.237824625603</v>
      </c>
      <c r="BI92" s="462">
        <v>7106.51223235825</v>
      </c>
      <c r="BJ92" s="462">
        <v>7372.6492021880267</v>
      </c>
      <c r="BK92" s="462">
        <v>7290.4801247769492</v>
      </c>
      <c r="BL92" s="462">
        <v>7866.5341569537122</v>
      </c>
      <c r="BM92" s="462">
        <v>8126.0316240920274</v>
      </c>
      <c r="BN92" s="462">
        <v>8233.9021688922912</v>
      </c>
      <c r="BO92" s="462">
        <v>8489.3282803290513</v>
      </c>
      <c r="BP92" s="462">
        <v>8584.0940442130923</v>
      </c>
      <c r="BQ92" s="462">
        <v>8575.3578190816315</v>
      </c>
      <c r="BR92" s="462">
        <v>8516.3123283783934</v>
      </c>
      <c r="BS92" s="462">
        <v>8390.4801460005056</v>
      </c>
      <c r="BT92" s="462">
        <v>7954.7813987045656</v>
      </c>
      <c r="BU92" s="462">
        <v>7533.7169981877978</v>
      </c>
      <c r="BV92" s="462">
        <v>7070.6701314758093</v>
      </c>
      <c r="BW92" s="462">
        <v>6824.8418651361926</v>
      </c>
      <c r="BX92" s="462">
        <v>6474.2518990357594</v>
      </c>
      <c r="BY92" s="462">
        <v>6440.4761243183621</v>
      </c>
      <c r="BZ92" s="462">
        <v>6249.2987329433699</v>
      </c>
      <c r="CA92" s="462">
        <v>6068.7128562787711</v>
      </c>
      <c r="CB92" s="462">
        <v>6336.1043599331324</v>
      </c>
      <c r="CC92" s="462">
        <v>6315.8164834086701</v>
      </c>
      <c r="CD92" s="462">
        <v>6324.7522887072428</v>
      </c>
      <c r="CE92" s="462">
        <v>6493.4046862375781</v>
      </c>
      <c r="CF92" s="430">
        <v>6754.2913967985523</v>
      </c>
    </row>
    <row r="93" spans="1:84" s="43" customFormat="1">
      <c r="A93" s="612"/>
      <c r="B93" s="608" t="s">
        <v>746</v>
      </c>
      <c r="D93" s="462">
        <v>0</v>
      </c>
      <c r="E93" s="462">
        <v>0</v>
      </c>
      <c r="F93" s="462">
        <v>0</v>
      </c>
      <c r="G93" s="462">
        <v>0</v>
      </c>
      <c r="H93" s="462">
        <v>0</v>
      </c>
      <c r="I93" s="462">
        <v>0</v>
      </c>
      <c r="J93" s="462">
        <v>0</v>
      </c>
      <c r="K93" s="462">
        <v>0</v>
      </c>
      <c r="L93" s="462">
        <v>0</v>
      </c>
      <c r="M93" s="462">
        <v>0</v>
      </c>
      <c r="N93" s="462">
        <v>0</v>
      </c>
      <c r="O93" s="462">
        <v>0</v>
      </c>
      <c r="P93" s="462">
        <v>0</v>
      </c>
      <c r="Q93" s="462">
        <v>0</v>
      </c>
      <c r="R93" s="462">
        <v>0</v>
      </c>
      <c r="S93" s="462">
        <v>0</v>
      </c>
      <c r="T93" s="462">
        <v>0</v>
      </c>
      <c r="U93" s="462">
        <v>0</v>
      </c>
      <c r="V93" s="462">
        <v>0</v>
      </c>
      <c r="W93" s="462">
        <v>0</v>
      </c>
      <c r="X93" s="462">
        <v>0</v>
      </c>
      <c r="Y93" s="462">
        <v>0</v>
      </c>
      <c r="Z93" s="462">
        <v>0</v>
      </c>
      <c r="AA93" s="462">
        <v>0</v>
      </c>
      <c r="AB93" s="462">
        <v>0</v>
      </c>
      <c r="AC93" s="462">
        <v>0</v>
      </c>
      <c r="AD93" s="462">
        <v>0</v>
      </c>
      <c r="AE93" s="462">
        <v>0</v>
      </c>
      <c r="AF93" s="462">
        <v>0</v>
      </c>
      <c r="AG93" s="462">
        <v>0</v>
      </c>
      <c r="AH93" s="462">
        <v>2352.2106596245981</v>
      </c>
      <c r="AI93" s="462">
        <v>2214.728893701184</v>
      </c>
      <c r="AJ93" s="462">
        <v>2402.1701166646581</v>
      </c>
      <c r="AK93" s="462">
        <v>3512.9064525518329</v>
      </c>
      <c r="AL93" s="462">
        <v>4205.8219405892678</v>
      </c>
      <c r="AM93" s="462">
        <v>4746.06678806129</v>
      </c>
      <c r="AN93" s="462">
        <v>5048.0456640432049</v>
      </c>
      <c r="AO93" s="462">
        <v>5368.8930552643587</v>
      </c>
      <c r="AP93" s="462">
        <v>5549.1171380163278</v>
      </c>
      <c r="AQ93" s="462">
        <v>5427.7252361007522</v>
      </c>
      <c r="AR93" s="462">
        <v>4927.3922117646043</v>
      </c>
      <c r="AS93" s="462">
        <v>5239.5904284015405</v>
      </c>
      <c r="AT93" s="462">
        <v>6124.684290845531</v>
      </c>
      <c r="AU93" s="462">
        <v>7888.8102853397031</v>
      </c>
      <c r="AV93" s="462">
        <v>10148.602884768683</v>
      </c>
      <c r="AW93" s="462">
        <v>11885.524193680818</v>
      </c>
      <c r="AX93" s="462">
        <v>12998.016466392195</v>
      </c>
      <c r="AY93" s="462">
        <v>13648.765493497289</v>
      </c>
      <c r="AZ93" s="462">
        <v>13871.100323931216</v>
      </c>
      <c r="BA93" s="462">
        <v>13437.926927984649</v>
      </c>
      <c r="BB93" s="462">
        <v>12942.168620914288</v>
      </c>
      <c r="BC93" s="462">
        <v>12512.85190337832</v>
      </c>
      <c r="BD93" s="462">
        <v>12190.481884170082</v>
      </c>
      <c r="BE93" s="462">
        <v>12288.739045672757</v>
      </c>
      <c r="BF93" s="462">
        <v>13234.656654250524</v>
      </c>
      <c r="BG93" s="462">
        <v>13029.474055319346</v>
      </c>
      <c r="BH93" s="462">
        <v>13772.118431332192</v>
      </c>
      <c r="BI93" s="462">
        <v>14581.106986019358</v>
      </c>
      <c r="BJ93" s="462">
        <v>15133.701919879544</v>
      </c>
      <c r="BK93" s="462">
        <v>16003.921628461212</v>
      </c>
      <c r="BL93" s="462">
        <v>16578.627111841724</v>
      </c>
      <c r="BM93" s="462">
        <v>20062.224061006349</v>
      </c>
      <c r="BN93" s="462">
        <v>21422.904370351891</v>
      </c>
      <c r="BO93" s="462">
        <v>22548.902634980564</v>
      </c>
      <c r="BP93" s="462">
        <v>23336.275913215504</v>
      </c>
      <c r="BQ93" s="462">
        <v>23096.846912487203</v>
      </c>
      <c r="BR93" s="462">
        <v>22965.253100847716</v>
      </c>
      <c r="BS93" s="462">
        <v>22772.564145597349</v>
      </c>
      <c r="BT93" s="462">
        <v>21505.850074165563</v>
      </c>
      <c r="BU93" s="462">
        <v>20062.722450995825</v>
      </c>
      <c r="BV93" s="462">
        <v>18051.335768366913</v>
      </c>
      <c r="BW93" s="462">
        <v>14934.530241937438</v>
      </c>
      <c r="BX93" s="462">
        <v>12988.410399608321</v>
      </c>
      <c r="BY93" s="462">
        <v>11810.909466474664</v>
      </c>
      <c r="BZ93" s="462">
        <v>10279.974691481108</v>
      </c>
      <c r="CA93" s="462">
        <v>9190.1674930075533</v>
      </c>
      <c r="CB93" s="462">
        <v>8965.8376211560153</v>
      </c>
      <c r="CC93" s="462">
        <v>5830.8978328023504</v>
      </c>
      <c r="CD93" s="462">
        <v>5184.6848530841853</v>
      </c>
      <c r="CE93" s="462">
        <v>4986.5901643228408</v>
      </c>
      <c r="CF93" s="430">
        <v>4216.3051160600526</v>
      </c>
    </row>
    <row r="94" spans="1:84" s="43" customFormat="1" ht="26.25" customHeight="1">
      <c r="A94" s="610"/>
      <c r="B94" s="65" t="s">
        <v>705</v>
      </c>
      <c r="D94" s="462"/>
      <c r="E94" s="462"/>
      <c r="F94" s="462"/>
      <c r="G94" s="462"/>
      <c r="H94" s="462"/>
      <c r="I94" s="462"/>
      <c r="J94" s="462"/>
      <c r="K94" s="462"/>
      <c r="L94" s="462"/>
      <c r="M94" s="462"/>
      <c r="N94" s="462"/>
      <c r="O94" s="462"/>
      <c r="P94" s="462"/>
      <c r="Q94" s="462"/>
      <c r="R94" s="462"/>
      <c r="S94" s="462"/>
      <c r="T94" s="462"/>
      <c r="U94" s="462"/>
      <c r="V94" s="462"/>
      <c r="W94" s="462"/>
      <c r="X94" s="462"/>
      <c r="Y94" s="462"/>
      <c r="Z94" s="462"/>
      <c r="AA94" s="462"/>
      <c r="AB94" s="462"/>
      <c r="AC94" s="462"/>
      <c r="AD94" s="462"/>
      <c r="AE94" s="462"/>
      <c r="AF94" s="462"/>
      <c r="AG94" s="462"/>
      <c r="AH94" s="462"/>
      <c r="AI94" s="462"/>
      <c r="AJ94" s="462"/>
      <c r="AK94" s="462"/>
      <c r="AL94" s="462"/>
      <c r="AM94" s="462"/>
      <c r="AN94" s="462"/>
      <c r="AO94" s="462"/>
      <c r="AP94" s="462"/>
      <c r="AQ94" s="462"/>
      <c r="AR94" s="462"/>
      <c r="AS94" s="462"/>
      <c r="AT94" s="462"/>
      <c r="AU94" s="462"/>
      <c r="AV94" s="462"/>
      <c r="AW94" s="462"/>
      <c r="AX94" s="462"/>
      <c r="AY94" s="462"/>
      <c r="AZ94" s="462"/>
      <c r="BA94" s="462"/>
      <c r="BB94" s="462"/>
      <c r="BC94" s="462"/>
      <c r="BD94" s="462"/>
      <c r="BE94" s="462"/>
      <c r="BF94" s="462"/>
      <c r="BG94" s="462"/>
      <c r="BH94" s="462"/>
      <c r="BI94" s="462"/>
      <c r="BJ94" s="462"/>
      <c r="BK94" s="462"/>
      <c r="BL94" s="462"/>
      <c r="BM94" s="462"/>
      <c r="BN94" s="462"/>
      <c r="BO94" s="462"/>
      <c r="BP94" s="462"/>
      <c r="BQ94" s="462"/>
      <c r="BR94" s="462"/>
      <c r="BS94" s="462"/>
      <c r="BT94" s="462"/>
      <c r="BU94" s="462"/>
      <c r="BV94" s="462"/>
      <c r="BW94" s="462"/>
      <c r="BX94" s="462"/>
      <c r="BY94" s="462"/>
      <c r="BZ94" s="462"/>
      <c r="CA94" s="462"/>
      <c r="CB94" s="462"/>
      <c r="CC94" s="462"/>
      <c r="CD94" s="462"/>
      <c r="CE94" s="462"/>
      <c r="CF94" s="430"/>
    </row>
    <row r="95" spans="1:84" s="43" customFormat="1">
      <c r="A95" s="106"/>
      <c r="B95" s="63" t="s">
        <v>747</v>
      </c>
      <c r="D95" s="462">
        <v>0</v>
      </c>
      <c r="E95" s="462">
        <v>0</v>
      </c>
      <c r="F95" s="462">
        <v>0</v>
      </c>
      <c r="G95" s="462">
        <v>0</v>
      </c>
      <c r="H95" s="462">
        <v>0</v>
      </c>
      <c r="I95" s="462">
        <v>0</v>
      </c>
      <c r="J95" s="462">
        <v>0</v>
      </c>
      <c r="K95" s="462">
        <v>0</v>
      </c>
      <c r="L95" s="462">
        <v>0</v>
      </c>
      <c r="M95" s="462">
        <v>0</v>
      </c>
      <c r="N95" s="462">
        <v>0</v>
      </c>
      <c r="O95" s="462">
        <v>0</v>
      </c>
      <c r="P95" s="462">
        <v>0</v>
      </c>
      <c r="Q95" s="462">
        <v>0</v>
      </c>
      <c r="R95" s="462">
        <v>0</v>
      </c>
      <c r="S95" s="462">
        <v>0</v>
      </c>
      <c r="T95" s="462">
        <v>0</v>
      </c>
      <c r="U95" s="462">
        <v>0</v>
      </c>
      <c r="V95" s="462">
        <v>0</v>
      </c>
      <c r="W95" s="462">
        <v>0</v>
      </c>
      <c r="X95" s="462">
        <v>0</v>
      </c>
      <c r="Y95" s="462">
        <v>0</v>
      </c>
      <c r="Z95" s="462">
        <v>0</v>
      </c>
      <c r="AA95" s="462">
        <v>0</v>
      </c>
      <c r="AB95" s="462">
        <v>0</v>
      </c>
      <c r="AC95" s="462">
        <v>0</v>
      </c>
      <c r="AD95" s="462">
        <v>0</v>
      </c>
      <c r="AE95" s="462">
        <v>0</v>
      </c>
      <c r="AF95" s="462">
        <v>0</v>
      </c>
      <c r="AG95" s="462">
        <v>0</v>
      </c>
      <c r="AH95" s="462">
        <v>1887.008826339079</v>
      </c>
      <c r="AI95" s="462">
        <v>1774.6236792469542</v>
      </c>
      <c r="AJ95" s="462">
        <v>1923.5771556119189</v>
      </c>
      <c r="AK95" s="462">
        <v>2814.3377860794526</v>
      </c>
      <c r="AL95" s="462">
        <v>3368.3831687228194</v>
      </c>
      <c r="AM95" s="462">
        <v>3802.1397439538614</v>
      </c>
      <c r="AN95" s="462">
        <v>4045.8965830618977</v>
      </c>
      <c r="AO95" s="462">
        <v>4303.0925253809592</v>
      </c>
      <c r="AP95" s="462">
        <v>4442.5258819318769</v>
      </c>
      <c r="AQ95" s="462">
        <v>4348.4311565624748</v>
      </c>
      <c r="AR95" s="462">
        <v>4710.7731921863497</v>
      </c>
      <c r="AS95" s="462">
        <v>4898.1069052667344</v>
      </c>
      <c r="AT95" s="462">
        <v>5134.1073047160726</v>
      </c>
      <c r="AU95" s="462">
        <v>5362.2480353831006</v>
      </c>
      <c r="AV95" s="462">
        <v>5694.2361624551559</v>
      </c>
      <c r="AW95" s="462">
        <v>6287.9897411459315</v>
      </c>
      <c r="AX95" s="462">
        <v>6599.2995828267121</v>
      </c>
      <c r="AY95" s="462">
        <v>6796.0649451912814</v>
      </c>
      <c r="AZ95" s="462">
        <v>6822.8042593876617</v>
      </c>
      <c r="BA95" s="462">
        <v>6889.6095198258618</v>
      </c>
      <c r="BB95" s="462">
        <v>6911.0578582657263</v>
      </c>
      <c r="BC95" s="462">
        <v>7077.7529825139791</v>
      </c>
      <c r="BD95" s="462">
        <v>7374.4532362584014</v>
      </c>
      <c r="BE95" s="462">
        <v>7684.4433873730768</v>
      </c>
      <c r="BF95" s="462">
        <v>8060.0357910785006</v>
      </c>
      <c r="BG95" s="462">
        <v>7315.9187076073567</v>
      </c>
      <c r="BH95" s="462">
        <v>7276.237824625603</v>
      </c>
      <c r="BI95" s="462">
        <v>7106.51223235825</v>
      </c>
      <c r="BJ95" s="462">
        <v>7372.6492021880267</v>
      </c>
      <c r="BK95" s="462">
        <v>7290.4801247769492</v>
      </c>
      <c r="BL95" s="462">
        <v>7866.5341569537122</v>
      </c>
      <c r="BM95" s="462">
        <v>8126.0316240920274</v>
      </c>
      <c r="BN95" s="462">
        <v>8233.9021688922912</v>
      </c>
      <c r="BO95" s="462">
        <v>8489.3282803290513</v>
      </c>
      <c r="BP95" s="462">
        <v>8584.0940442130923</v>
      </c>
      <c r="BQ95" s="462">
        <v>8575.3578190816315</v>
      </c>
      <c r="BR95" s="462">
        <v>8516.3123283783934</v>
      </c>
      <c r="BS95" s="462">
        <v>8390.4801460005056</v>
      </c>
      <c r="BT95" s="462">
        <v>7954.7813987045656</v>
      </c>
      <c r="BU95" s="462">
        <v>7533.7169981877978</v>
      </c>
      <c r="BV95" s="462"/>
      <c r="BW95" s="462"/>
      <c r="BX95" s="462"/>
      <c r="BY95" s="462"/>
      <c r="BZ95" s="462"/>
      <c r="CA95" s="462"/>
      <c r="CB95" s="462"/>
      <c r="CC95" s="462"/>
      <c r="CD95" s="462"/>
      <c r="CE95" s="462"/>
      <c r="CF95" s="430"/>
    </row>
    <row r="96" spans="1:84" s="43" customFormat="1">
      <c r="A96" s="106"/>
      <c r="B96" s="63" t="s">
        <v>496</v>
      </c>
      <c r="D96" s="462">
        <v>0</v>
      </c>
      <c r="E96" s="462">
        <v>0</v>
      </c>
      <c r="F96" s="462">
        <v>0</v>
      </c>
      <c r="G96" s="462">
        <v>0</v>
      </c>
      <c r="H96" s="462">
        <v>0</v>
      </c>
      <c r="I96" s="462">
        <v>0</v>
      </c>
      <c r="J96" s="462">
        <v>0</v>
      </c>
      <c r="K96" s="462">
        <v>0</v>
      </c>
      <c r="L96" s="462">
        <v>0</v>
      </c>
      <c r="M96" s="462">
        <v>0</v>
      </c>
      <c r="N96" s="462">
        <v>0</v>
      </c>
      <c r="O96" s="462">
        <v>0</v>
      </c>
      <c r="P96" s="462">
        <v>0</v>
      </c>
      <c r="Q96" s="462">
        <v>0</v>
      </c>
      <c r="R96" s="462">
        <v>0</v>
      </c>
      <c r="S96" s="462">
        <v>0</v>
      </c>
      <c r="T96" s="462">
        <v>0</v>
      </c>
      <c r="U96" s="462">
        <v>0</v>
      </c>
      <c r="V96" s="462">
        <v>0</v>
      </c>
      <c r="W96" s="462">
        <v>0</v>
      </c>
      <c r="X96" s="462">
        <v>0</v>
      </c>
      <c r="Y96" s="462">
        <v>0</v>
      </c>
      <c r="Z96" s="462">
        <v>0</v>
      </c>
      <c r="AA96" s="462">
        <v>0</v>
      </c>
      <c r="AB96" s="462">
        <v>0</v>
      </c>
      <c r="AC96" s="462">
        <v>0</v>
      </c>
      <c r="AD96" s="462">
        <v>0</v>
      </c>
      <c r="AE96" s="462">
        <v>0</v>
      </c>
      <c r="AF96" s="462">
        <v>0</v>
      </c>
      <c r="AG96" s="462">
        <v>0</v>
      </c>
      <c r="AH96" s="462">
        <v>302.78476851282477</v>
      </c>
      <c r="AI96" s="462">
        <v>283.80318575036188</v>
      </c>
      <c r="AJ96" s="462">
        <v>306.75385333493273</v>
      </c>
      <c r="AK96" s="462">
        <v>450.1489662073019</v>
      </c>
      <c r="AL96" s="462">
        <v>538.25128972275559</v>
      </c>
      <c r="AM96" s="462">
        <v>607.15734016338581</v>
      </c>
      <c r="AN96" s="462">
        <v>647.77948470412707</v>
      </c>
      <c r="AO96" s="462">
        <v>686.07725363615032</v>
      </c>
      <c r="AP96" s="462">
        <v>710.87209927637969</v>
      </c>
      <c r="AQ96" s="462">
        <v>694.99472115052436</v>
      </c>
      <c r="AR96" s="462">
        <v>568.46411553564269</v>
      </c>
      <c r="AS96" s="462">
        <v>724.07795375490434</v>
      </c>
      <c r="AT96" s="462">
        <v>918.10571349996667</v>
      </c>
      <c r="AU96" s="462">
        <v>1145.7947591656425</v>
      </c>
      <c r="AV96" s="462">
        <v>1466.1645391680008</v>
      </c>
      <c r="AW96" s="462">
        <v>1899.8670805644904</v>
      </c>
      <c r="AX96" s="462">
        <v>2400.7791771601164</v>
      </c>
      <c r="AY96" s="462">
        <v>2708.7035820867823</v>
      </c>
      <c r="AZ96" s="462">
        <v>2967.9777290616739</v>
      </c>
      <c r="BA96" s="462">
        <v>3243.2720694076124</v>
      </c>
      <c r="BB96" s="462">
        <v>3528.0253549019258</v>
      </c>
      <c r="BC96" s="462">
        <v>3795.3225975892997</v>
      </c>
      <c r="BD96" s="462">
        <v>4036.9121696319921</v>
      </c>
      <c r="BE96" s="462">
        <v>4363.4055251258533</v>
      </c>
      <c r="BF96" s="462">
        <v>5054.7242609576788</v>
      </c>
      <c r="BG96" s="462">
        <v>4888.33456913803</v>
      </c>
      <c r="BH96" s="462">
        <v>5121.5069313146305</v>
      </c>
      <c r="BI96" s="462">
        <v>5407.1049302594511</v>
      </c>
      <c r="BJ96" s="462">
        <v>5703.6089477086452</v>
      </c>
      <c r="BK96" s="462">
        <v>5917.5934042285317</v>
      </c>
      <c r="BL96" s="462">
        <v>6066.6187900564755</v>
      </c>
      <c r="BM96" s="462">
        <v>6792.2868471539723</v>
      </c>
      <c r="BN96" s="462">
        <v>7081.3015787716022</v>
      </c>
      <c r="BO96" s="462">
        <v>7438.5147441996087</v>
      </c>
      <c r="BP96" s="462">
        <v>7663.6179276153889</v>
      </c>
      <c r="BQ96" s="462">
        <v>7740.2846826395653</v>
      </c>
      <c r="BR96" s="462">
        <v>8423.9774072573673</v>
      </c>
      <c r="BS96" s="462">
        <v>8952.0182220982588</v>
      </c>
      <c r="BT96" s="462">
        <v>8816.9143381629947</v>
      </c>
      <c r="BU96" s="462">
        <v>8573.9453807665741</v>
      </c>
      <c r="BV96" s="462"/>
      <c r="BW96" s="462"/>
      <c r="BX96" s="462"/>
      <c r="BY96" s="462"/>
      <c r="BZ96" s="462"/>
      <c r="CA96" s="462"/>
      <c r="CB96" s="462"/>
      <c r="CC96" s="462"/>
      <c r="CD96" s="462"/>
      <c r="CE96" s="462"/>
      <c r="CF96" s="430"/>
    </row>
    <row r="97" spans="1:84" s="43" customFormat="1">
      <c r="A97" s="106"/>
      <c r="B97" s="63" t="s">
        <v>707</v>
      </c>
      <c r="D97" s="462">
        <v>0</v>
      </c>
      <c r="E97" s="462">
        <v>0</v>
      </c>
      <c r="F97" s="462">
        <v>0</v>
      </c>
      <c r="G97" s="462">
        <v>0</v>
      </c>
      <c r="H97" s="462">
        <v>0</v>
      </c>
      <c r="I97" s="462">
        <v>0</v>
      </c>
      <c r="J97" s="462">
        <v>0</v>
      </c>
      <c r="K97" s="462">
        <v>0</v>
      </c>
      <c r="L97" s="462">
        <v>0</v>
      </c>
      <c r="M97" s="462">
        <v>0</v>
      </c>
      <c r="N97" s="462">
        <v>0</v>
      </c>
      <c r="O97" s="462">
        <v>0</v>
      </c>
      <c r="P97" s="462">
        <v>0</v>
      </c>
      <c r="Q97" s="462">
        <v>0</v>
      </c>
      <c r="R97" s="462">
        <v>0</v>
      </c>
      <c r="S97" s="462">
        <v>0</v>
      </c>
      <c r="T97" s="462">
        <v>0</v>
      </c>
      <c r="U97" s="462">
        <v>0</v>
      </c>
      <c r="V97" s="462">
        <v>0</v>
      </c>
      <c r="W97" s="462">
        <v>0</v>
      </c>
      <c r="X97" s="462">
        <v>0</v>
      </c>
      <c r="Y97" s="462">
        <v>0</v>
      </c>
      <c r="Z97" s="462">
        <v>0</v>
      </c>
      <c r="AA97" s="462">
        <v>0</v>
      </c>
      <c r="AB97" s="462">
        <v>0</v>
      </c>
      <c r="AC97" s="462">
        <v>0</v>
      </c>
      <c r="AD97" s="462">
        <v>0</v>
      </c>
      <c r="AE97" s="462">
        <v>0</v>
      </c>
      <c r="AF97" s="462">
        <v>0</v>
      </c>
      <c r="AG97" s="462">
        <v>0</v>
      </c>
      <c r="AH97" s="462">
        <v>988.292609730614</v>
      </c>
      <c r="AI97" s="462">
        <v>930.66875461938389</v>
      </c>
      <c r="AJ97" s="462">
        <v>1010.6143054035967</v>
      </c>
      <c r="AK97" s="462">
        <v>1477.0568349630694</v>
      </c>
      <c r="AL97" s="462">
        <v>1769.0697572919682</v>
      </c>
      <c r="AM97" s="462">
        <v>1996.3195977574267</v>
      </c>
      <c r="AN97" s="462">
        <v>2122.6835754780504</v>
      </c>
      <c r="AO97" s="462">
        <v>2258.5451805260791</v>
      </c>
      <c r="AP97" s="462">
        <v>2333.616957159998</v>
      </c>
      <c r="AQ97" s="462">
        <v>2281.7667472322619</v>
      </c>
      <c r="AR97" s="462">
        <v>1566.5320095659349</v>
      </c>
      <c r="AS97" s="462">
        <v>1737.6496055528064</v>
      </c>
      <c r="AT97" s="462">
        <v>2085.8305256547628</v>
      </c>
      <c r="AU97" s="462">
        <v>2694.2215895583145</v>
      </c>
      <c r="AV97" s="462">
        <v>3315.6999807784696</v>
      </c>
      <c r="AW97" s="462">
        <v>3844.3928178721385</v>
      </c>
      <c r="AX97" s="462">
        <v>4226.2989314354254</v>
      </c>
      <c r="AY97" s="462">
        <v>4531.5424371157533</v>
      </c>
      <c r="AZ97" s="462">
        <v>4731.8162262750047</v>
      </c>
      <c r="BA97" s="462">
        <v>4753.1863174274959</v>
      </c>
      <c r="BB97" s="462">
        <v>4762.0040148871221</v>
      </c>
      <c r="BC97" s="462">
        <v>4811.2918659469706</v>
      </c>
      <c r="BD97" s="462">
        <v>4612.7745790824429</v>
      </c>
      <c r="BE97" s="462">
        <v>4612.9332833013414</v>
      </c>
      <c r="BF97" s="462">
        <v>4825.1284851412447</v>
      </c>
      <c r="BG97" s="462">
        <v>4947.9310753064647</v>
      </c>
      <c r="BH97" s="462">
        <v>5168.8912581853174</v>
      </c>
      <c r="BI97" s="462">
        <v>5485.4303890458177</v>
      </c>
      <c r="BJ97" s="462">
        <v>5575.5650332246669</v>
      </c>
      <c r="BK97" s="462">
        <v>5819.4081718998632</v>
      </c>
      <c r="BL97" s="462">
        <v>5892.0775907145908</v>
      </c>
      <c r="BM97" s="462">
        <v>6672.8915833118108</v>
      </c>
      <c r="BN97" s="462">
        <v>7131.2501755427584</v>
      </c>
      <c r="BO97" s="462">
        <v>7465.1839038663948</v>
      </c>
      <c r="BP97" s="462">
        <v>7596.5855561193057</v>
      </c>
      <c r="BQ97" s="462">
        <v>7458.8718200245585</v>
      </c>
      <c r="BR97" s="462">
        <v>7245.2633218435749</v>
      </c>
      <c r="BS97" s="462">
        <v>7028.4283678573365</v>
      </c>
      <c r="BT97" s="462">
        <v>6505.1094758768977</v>
      </c>
      <c r="BU97" s="462">
        <v>5836.1662389513913</v>
      </c>
      <c r="BV97" s="462"/>
      <c r="BW97" s="462"/>
      <c r="BX97" s="462"/>
      <c r="BY97" s="462"/>
      <c r="BZ97" s="462"/>
      <c r="CA97" s="462"/>
      <c r="CB97" s="462"/>
      <c r="CC97" s="462"/>
      <c r="CD97" s="462"/>
      <c r="CE97" s="462"/>
      <c r="CF97" s="430"/>
    </row>
    <row r="98" spans="1:84" s="43" customFormat="1">
      <c r="A98" s="106"/>
      <c r="B98" s="63" t="s">
        <v>454</v>
      </c>
      <c r="D98" s="462">
        <v>0</v>
      </c>
      <c r="E98" s="462">
        <v>0</v>
      </c>
      <c r="F98" s="462">
        <v>0</v>
      </c>
      <c r="G98" s="462">
        <v>0</v>
      </c>
      <c r="H98" s="462">
        <v>0</v>
      </c>
      <c r="I98" s="462">
        <v>0</v>
      </c>
      <c r="J98" s="462">
        <v>0</v>
      </c>
      <c r="K98" s="462">
        <v>0</v>
      </c>
      <c r="L98" s="462">
        <v>0</v>
      </c>
      <c r="M98" s="462">
        <v>0</v>
      </c>
      <c r="N98" s="462">
        <v>0</v>
      </c>
      <c r="O98" s="462">
        <v>0</v>
      </c>
      <c r="P98" s="462">
        <v>0</v>
      </c>
      <c r="Q98" s="462">
        <v>0</v>
      </c>
      <c r="R98" s="462">
        <v>0</v>
      </c>
      <c r="S98" s="462">
        <v>0</v>
      </c>
      <c r="T98" s="462">
        <v>0</v>
      </c>
      <c r="U98" s="462">
        <v>0</v>
      </c>
      <c r="V98" s="462">
        <v>0</v>
      </c>
      <c r="W98" s="462">
        <v>0</v>
      </c>
      <c r="X98" s="462">
        <v>0</v>
      </c>
      <c r="Y98" s="462">
        <v>0</v>
      </c>
      <c r="Z98" s="462">
        <v>0</v>
      </c>
      <c r="AA98" s="462">
        <v>0</v>
      </c>
      <c r="AB98" s="462">
        <v>0</v>
      </c>
      <c r="AC98" s="462">
        <v>0</v>
      </c>
      <c r="AD98" s="462">
        <v>0</v>
      </c>
      <c r="AE98" s="462">
        <v>0</v>
      </c>
      <c r="AF98" s="462">
        <v>0</v>
      </c>
      <c r="AG98" s="462">
        <v>0</v>
      </c>
      <c r="AH98" s="462">
        <v>986.35175319918312</v>
      </c>
      <c r="AI98" s="462">
        <v>929.83567220840621</v>
      </c>
      <c r="AJ98" s="462">
        <v>1008.3314051601333</v>
      </c>
      <c r="AK98" s="462">
        <v>1473.9356070589311</v>
      </c>
      <c r="AL98" s="462">
        <v>1764.6399918453767</v>
      </c>
      <c r="AM98" s="462">
        <v>1991.5335447608174</v>
      </c>
      <c r="AN98" s="462">
        <v>2116.9646653495797</v>
      </c>
      <c r="AO98" s="462">
        <v>2253.3723887316419</v>
      </c>
      <c r="AP98" s="462">
        <v>2328.0493633647375</v>
      </c>
      <c r="AQ98" s="462">
        <v>2278.3084198657161</v>
      </c>
      <c r="AR98" s="462">
        <v>2142.3681866150969</v>
      </c>
      <c r="AS98" s="462">
        <v>2050.4580072465765</v>
      </c>
      <c r="AT98" s="462">
        <v>2206.9268005857552</v>
      </c>
      <c r="AU98" s="462">
        <v>3015.5111750772448</v>
      </c>
      <c r="AV98" s="462">
        <v>4172.2978899028312</v>
      </c>
      <c r="AW98" s="462">
        <v>4596.5842777326125</v>
      </c>
      <c r="AX98" s="462">
        <v>4670.2856025125366</v>
      </c>
      <c r="AY98" s="462">
        <v>4379.1820134975515</v>
      </c>
      <c r="AZ98" s="462">
        <v>3959.2293382261355</v>
      </c>
      <c r="BA98" s="462">
        <v>3117.0899563246617</v>
      </c>
      <c r="BB98" s="462">
        <v>2531.5471567203012</v>
      </c>
      <c r="BC98" s="462">
        <v>2149.7088562634776</v>
      </c>
      <c r="BD98" s="462">
        <v>1903.0297174110913</v>
      </c>
      <c r="BE98" s="462">
        <v>1725.4181828058408</v>
      </c>
      <c r="BF98" s="462">
        <v>1775.5648373620841</v>
      </c>
      <c r="BG98" s="462">
        <v>1576.5204334035438</v>
      </c>
      <c r="BH98" s="462">
        <v>1740.1915445115353</v>
      </c>
      <c r="BI98" s="462">
        <v>1806.5383380150265</v>
      </c>
      <c r="BJ98" s="462">
        <v>1888.3272488503201</v>
      </c>
      <c r="BK98" s="462">
        <v>1948.3099928106594</v>
      </c>
      <c r="BL98" s="462">
        <v>2184.2369239253662</v>
      </c>
      <c r="BM98" s="462">
        <v>3489.4606189733031</v>
      </c>
      <c r="BN98" s="462">
        <v>3449.658744302486</v>
      </c>
      <c r="BO98" s="462">
        <v>3539.3918744721891</v>
      </c>
      <c r="BP98" s="462">
        <v>3577.4501827024883</v>
      </c>
      <c r="BQ98" s="462">
        <v>3086.5001499151585</v>
      </c>
      <c r="BR98" s="462">
        <v>2269.6829493274522</v>
      </c>
      <c r="BS98" s="462">
        <v>1766.3085973881459</v>
      </c>
      <c r="BT98" s="462">
        <v>1421.14156498131</v>
      </c>
      <c r="BU98" s="462">
        <v>1225.1103628430872</v>
      </c>
      <c r="BV98" s="462"/>
      <c r="BW98" s="462"/>
      <c r="BX98" s="462"/>
      <c r="BY98" s="462"/>
      <c r="BZ98" s="462"/>
      <c r="CA98" s="462"/>
      <c r="CB98" s="462"/>
      <c r="CC98" s="462"/>
      <c r="CD98" s="462"/>
      <c r="CE98" s="462"/>
      <c r="CF98" s="430"/>
    </row>
    <row r="99" spans="1:84" s="43" customFormat="1">
      <c r="A99" s="106"/>
      <c r="B99" s="63" t="s">
        <v>708</v>
      </c>
      <c r="D99" s="462">
        <v>0</v>
      </c>
      <c r="E99" s="462">
        <v>0</v>
      </c>
      <c r="F99" s="462">
        <v>0</v>
      </c>
      <c r="G99" s="462">
        <v>0</v>
      </c>
      <c r="H99" s="462">
        <v>0</v>
      </c>
      <c r="I99" s="462">
        <v>0</v>
      </c>
      <c r="J99" s="462">
        <v>0</v>
      </c>
      <c r="K99" s="462">
        <v>0</v>
      </c>
      <c r="L99" s="462">
        <v>0</v>
      </c>
      <c r="M99" s="462">
        <v>0</v>
      </c>
      <c r="N99" s="462">
        <v>0</v>
      </c>
      <c r="O99" s="462">
        <v>0</v>
      </c>
      <c r="P99" s="462">
        <v>0</v>
      </c>
      <c r="Q99" s="462">
        <v>0</v>
      </c>
      <c r="R99" s="462">
        <v>0</v>
      </c>
      <c r="S99" s="462">
        <v>0</v>
      </c>
      <c r="T99" s="462">
        <v>0</v>
      </c>
      <c r="U99" s="462">
        <v>0</v>
      </c>
      <c r="V99" s="462">
        <v>0</v>
      </c>
      <c r="W99" s="462">
        <v>0</v>
      </c>
      <c r="X99" s="462">
        <v>0</v>
      </c>
      <c r="Y99" s="462">
        <v>0</v>
      </c>
      <c r="Z99" s="462">
        <v>0</v>
      </c>
      <c r="AA99" s="462">
        <v>0</v>
      </c>
      <c r="AB99" s="462">
        <v>0</v>
      </c>
      <c r="AC99" s="462">
        <v>0</v>
      </c>
      <c r="AD99" s="462">
        <v>0</v>
      </c>
      <c r="AE99" s="462">
        <v>0</v>
      </c>
      <c r="AF99" s="462">
        <v>0</v>
      </c>
      <c r="AG99" s="462">
        <v>0</v>
      </c>
      <c r="AH99" s="462">
        <v>74.781528181976498</v>
      </c>
      <c r="AI99" s="462">
        <v>70.421281123031932</v>
      </c>
      <c r="AJ99" s="462">
        <v>76.47055276599491</v>
      </c>
      <c r="AK99" s="462">
        <v>111.76504432253097</v>
      </c>
      <c r="AL99" s="462">
        <v>133.86090172916684</v>
      </c>
      <c r="AM99" s="462">
        <v>151.05630537966033</v>
      </c>
      <c r="AN99" s="462">
        <v>160.6179385114481</v>
      </c>
      <c r="AO99" s="462">
        <v>170.89823237048768</v>
      </c>
      <c r="AP99" s="462">
        <v>176.57871821521192</v>
      </c>
      <c r="AQ99" s="462">
        <v>172.65534785224915</v>
      </c>
      <c r="AR99" s="462">
        <v>650.02790004792985</v>
      </c>
      <c r="AS99" s="462">
        <v>727.40486184725296</v>
      </c>
      <c r="AT99" s="462">
        <v>913.82125110504592</v>
      </c>
      <c r="AU99" s="462">
        <v>1033.2827615385011</v>
      </c>
      <c r="AV99" s="462">
        <v>1194.4404749193811</v>
      </c>
      <c r="AW99" s="462">
        <v>1544.680017511577</v>
      </c>
      <c r="AX99" s="462">
        <v>1700.6527552841176</v>
      </c>
      <c r="AY99" s="462">
        <v>2029.3374607972009</v>
      </c>
      <c r="AZ99" s="462">
        <v>2212.0770303684017</v>
      </c>
      <c r="BA99" s="462">
        <v>2324.3785848248772</v>
      </c>
      <c r="BB99" s="462">
        <v>2120.5920944049394</v>
      </c>
      <c r="BC99" s="462">
        <v>1756.5285835785728</v>
      </c>
      <c r="BD99" s="462">
        <v>1637.7654180445543</v>
      </c>
      <c r="BE99" s="462">
        <v>1586.9820544397223</v>
      </c>
      <c r="BF99" s="462">
        <v>1579.2390707895163</v>
      </c>
      <c r="BG99" s="462">
        <v>1616.6879774713077</v>
      </c>
      <c r="BH99" s="462">
        <v>1741.5286973207089</v>
      </c>
      <c r="BI99" s="462">
        <v>1882.0333286990622</v>
      </c>
      <c r="BJ99" s="462">
        <v>1966.2006900959138</v>
      </c>
      <c r="BK99" s="462">
        <v>2318.6100595221565</v>
      </c>
      <c r="BL99" s="462">
        <v>2435.6938071452928</v>
      </c>
      <c r="BM99" s="462">
        <v>3107.5850115672674</v>
      </c>
      <c r="BN99" s="462">
        <v>3760.6938717350467</v>
      </c>
      <c r="BO99" s="462">
        <v>4105.8121124423697</v>
      </c>
      <c r="BP99" s="462">
        <v>4498.6222467783182</v>
      </c>
      <c r="BQ99" s="462">
        <v>4811.1902599079158</v>
      </c>
      <c r="BR99" s="462">
        <v>5026.3294224193205</v>
      </c>
      <c r="BS99" s="462">
        <v>5025.8089582536068</v>
      </c>
      <c r="BT99" s="462">
        <v>4762.6846951443558</v>
      </c>
      <c r="BU99" s="462">
        <v>4427.5004684347705</v>
      </c>
      <c r="BV99" s="462"/>
      <c r="BW99" s="462"/>
      <c r="BX99" s="462"/>
      <c r="BY99" s="462"/>
      <c r="BZ99" s="462"/>
      <c r="CA99" s="462"/>
      <c r="CB99" s="462"/>
      <c r="CC99" s="462"/>
      <c r="CD99" s="462"/>
      <c r="CE99" s="462"/>
      <c r="CF99" s="430"/>
    </row>
    <row r="100" spans="1:84" s="43" customFormat="1" ht="26.25" customHeight="1">
      <c r="A100" s="106"/>
      <c r="B100" s="63" t="s">
        <v>704</v>
      </c>
      <c r="D100" s="462">
        <v>0</v>
      </c>
      <c r="E100" s="462">
        <v>0</v>
      </c>
      <c r="F100" s="462">
        <v>0</v>
      </c>
      <c r="G100" s="462">
        <v>0</v>
      </c>
      <c r="H100" s="462">
        <v>0</v>
      </c>
      <c r="I100" s="462">
        <v>0</v>
      </c>
      <c r="J100" s="462">
        <v>0</v>
      </c>
      <c r="K100" s="462">
        <v>0</v>
      </c>
      <c r="L100" s="462">
        <v>0</v>
      </c>
      <c r="M100" s="462">
        <v>0</v>
      </c>
      <c r="N100" s="462">
        <v>0</v>
      </c>
      <c r="O100" s="462">
        <v>0</v>
      </c>
      <c r="P100" s="462">
        <v>0</v>
      </c>
      <c r="Q100" s="462">
        <v>0</v>
      </c>
      <c r="R100" s="462">
        <v>0</v>
      </c>
      <c r="S100" s="462">
        <v>0</v>
      </c>
      <c r="T100" s="462">
        <v>0</v>
      </c>
      <c r="U100" s="462">
        <v>0</v>
      </c>
      <c r="V100" s="462">
        <v>0</v>
      </c>
      <c r="W100" s="462">
        <v>0</v>
      </c>
      <c r="X100" s="462">
        <v>0</v>
      </c>
      <c r="Y100" s="462">
        <v>0</v>
      </c>
      <c r="Z100" s="462">
        <v>0</v>
      </c>
      <c r="AA100" s="462">
        <v>0</v>
      </c>
      <c r="AB100" s="462">
        <v>0</v>
      </c>
      <c r="AC100" s="462">
        <v>0</v>
      </c>
      <c r="AD100" s="462">
        <v>0</v>
      </c>
      <c r="AE100" s="462">
        <v>0</v>
      </c>
      <c r="AF100" s="462">
        <v>0</v>
      </c>
      <c r="AG100" s="462">
        <v>0</v>
      </c>
      <c r="AH100" s="462">
        <v>2352.2106596245981</v>
      </c>
      <c r="AI100" s="462">
        <v>2214.728893701184</v>
      </c>
      <c r="AJ100" s="462">
        <v>2402.1701166646581</v>
      </c>
      <c r="AK100" s="462">
        <v>3512.9064525518329</v>
      </c>
      <c r="AL100" s="462">
        <v>4205.8219405892678</v>
      </c>
      <c r="AM100" s="462">
        <v>4746.06678806129</v>
      </c>
      <c r="AN100" s="462">
        <v>5048.0456640432049</v>
      </c>
      <c r="AO100" s="462">
        <v>5368.8930552643587</v>
      </c>
      <c r="AP100" s="462">
        <v>5549.1171380163278</v>
      </c>
      <c r="AQ100" s="462">
        <v>5427.7252361007522</v>
      </c>
      <c r="AR100" s="462">
        <v>4927.3922117646043</v>
      </c>
      <c r="AS100" s="462">
        <v>5239.5904284015405</v>
      </c>
      <c r="AT100" s="462">
        <v>6124.684290845531</v>
      </c>
      <c r="AU100" s="462">
        <v>7888.8102853397031</v>
      </c>
      <c r="AV100" s="462">
        <v>10148.602884768683</v>
      </c>
      <c r="AW100" s="462">
        <v>11885.524193680818</v>
      </c>
      <c r="AX100" s="462">
        <v>12998.016466392195</v>
      </c>
      <c r="AY100" s="462">
        <v>13648.765493497289</v>
      </c>
      <c r="AZ100" s="462">
        <v>13871.100323931216</v>
      </c>
      <c r="BA100" s="462">
        <v>13437.926927984649</v>
      </c>
      <c r="BB100" s="462">
        <v>12942.168620914288</v>
      </c>
      <c r="BC100" s="462">
        <v>12512.85190337832</v>
      </c>
      <c r="BD100" s="462">
        <v>12190.481884170082</v>
      </c>
      <c r="BE100" s="462">
        <v>12288.739045672757</v>
      </c>
      <c r="BF100" s="462">
        <v>13234.656654250524</v>
      </c>
      <c r="BG100" s="462">
        <v>13029.474055319346</v>
      </c>
      <c r="BH100" s="462">
        <v>13772.118431332192</v>
      </c>
      <c r="BI100" s="462">
        <v>14581.106986019358</v>
      </c>
      <c r="BJ100" s="462">
        <v>15133.701919879544</v>
      </c>
      <c r="BK100" s="462">
        <v>16003.921628461212</v>
      </c>
      <c r="BL100" s="462">
        <v>16578.627111841724</v>
      </c>
      <c r="BM100" s="462">
        <v>20062.224061006349</v>
      </c>
      <c r="BN100" s="462">
        <v>21422.904370351891</v>
      </c>
      <c r="BO100" s="462">
        <v>22548.902634980564</v>
      </c>
      <c r="BP100" s="462">
        <v>23336.275913215504</v>
      </c>
      <c r="BQ100" s="462">
        <v>23096.846912487203</v>
      </c>
      <c r="BR100" s="462">
        <v>22965.253100847716</v>
      </c>
      <c r="BS100" s="462">
        <v>22772.564145597349</v>
      </c>
      <c r="BT100" s="462">
        <v>21505.850074165563</v>
      </c>
      <c r="BU100" s="462">
        <v>20062.722450995825</v>
      </c>
      <c r="BV100" s="462"/>
      <c r="BW100" s="462"/>
      <c r="BX100" s="462"/>
      <c r="BY100" s="462"/>
      <c r="BZ100" s="462"/>
      <c r="CA100" s="462"/>
      <c r="CB100" s="462"/>
      <c r="CC100" s="462"/>
      <c r="CD100" s="462"/>
      <c r="CE100" s="462"/>
      <c r="CF100" s="430"/>
    </row>
    <row r="101" spans="1:84" s="43" customFormat="1" ht="26.25" customHeight="1">
      <c r="A101" s="610"/>
      <c r="B101" s="65" t="s">
        <v>709</v>
      </c>
      <c r="D101" s="462"/>
      <c r="E101" s="462"/>
      <c r="F101" s="462"/>
      <c r="G101" s="462"/>
      <c r="H101" s="462"/>
      <c r="I101" s="462"/>
      <c r="J101" s="462"/>
      <c r="K101" s="462"/>
      <c r="L101" s="462"/>
      <c r="M101" s="462"/>
      <c r="N101" s="462"/>
      <c r="O101" s="462"/>
      <c r="P101" s="462"/>
      <c r="Q101" s="462"/>
      <c r="R101" s="462"/>
      <c r="S101" s="462"/>
      <c r="T101" s="462"/>
      <c r="U101" s="462"/>
      <c r="V101" s="462"/>
      <c r="W101" s="462"/>
      <c r="X101" s="462"/>
      <c r="Y101" s="462"/>
      <c r="Z101" s="462"/>
      <c r="AA101" s="462"/>
      <c r="AB101" s="462"/>
      <c r="AC101" s="462"/>
      <c r="AD101" s="462"/>
      <c r="AE101" s="462"/>
      <c r="AF101" s="462"/>
      <c r="AG101" s="462"/>
      <c r="AH101" s="462"/>
      <c r="AI101" s="462"/>
      <c r="AJ101" s="462"/>
      <c r="AK101" s="462"/>
      <c r="AL101" s="462"/>
      <c r="AM101" s="462"/>
      <c r="AN101" s="462"/>
      <c r="AO101" s="462"/>
      <c r="AP101" s="462"/>
      <c r="AQ101" s="462"/>
      <c r="AR101" s="462"/>
      <c r="AS101" s="462"/>
      <c r="AT101" s="462"/>
      <c r="AU101" s="462"/>
      <c r="AV101" s="462"/>
      <c r="AW101" s="462"/>
      <c r="AX101" s="462"/>
      <c r="AY101" s="462"/>
      <c r="AZ101" s="462"/>
      <c r="BA101" s="462"/>
      <c r="BB101" s="462"/>
      <c r="BC101" s="462"/>
      <c r="BD101" s="462"/>
      <c r="BE101" s="462"/>
      <c r="BF101" s="462"/>
      <c r="BG101" s="462"/>
      <c r="BH101" s="462"/>
      <c r="BI101" s="462"/>
      <c r="BJ101" s="462"/>
      <c r="BK101" s="462"/>
      <c r="BL101" s="462"/>
      <c r="BM101" s="462"/>
      <c r="BN101" s="462"/>
      <c r="BO101" s="462"/>
      <c r="BP101" s="462"/>
      <c r="BQ101" s="462"/>
      <c r="BR101" s="462"/>
      <c r="BS101" s="462"/>
      <c r="BT101" s="462"/>
      <c r="BU101" s="462"/>
      <c r="BV101" s="462"/>
      <c r="BW101" s="462"/>
      <c r="BX101" s="462"/>
      <c r="BY101" s="462"/>
      <c r="BZ101" s="462"/>
      <c r="CA101" s="462"/>
      <c r="CB101" s="462"/>
      <c r="CC101" s="462"/>
      <c r="CD101" s="462"/>
      <c r="CE101" s="462"/>
      <c r="CF101" s="430"/>
    </row>
    <row r="102" spans="1:84" s="43" customFormat="1">
      <c r="A102" s="106"/>
      <c r="B102" s="608" t="s">
        <v>748</v>
      </c>
      <c r="D102" s="462">
        <v>0</v>
      </c>
      <c r="E102" s="462">
        <v>0</v>
      </c>
      <c r="F102" s="462">
        <v>0</v>
      </c>
      <c r="G102" s="462">
        <v>0</v>
      </c>
      <c r="H102" s="462">
        <v>0</v>
      </c>
      <c r="I102" s="462">
        <v>0</v>
      </c>
      <c r="J102" s="462">
        <v>0</v>
      </c>
      <c r="K102" s="462">
        <v>0</v>
      </c>
      <c r="L102" s="462">
        <v>0</v>
      </c>
      <c r="M102" s="462">
        <v>0</v>
      </c>
      <c r="N102" s="462">
        <v>0</v>
      </c>
      <c r="O102" s="462">
        <v>0</v>
      </c>
      <c r="P102" s="462">
        <v>0</v>
      </c>
      <c r="Q102" s="462">
        <v>0</v>
      </c>
      <c r="R102" s="462">
        <v>0</v>
      </c>
      <c r="S102" s="462">
        <v>0</v>
      </c>
      <c r="T102" s="462">
        <v>0</v>
      </c>
      <c r="U102" s="462">
        <v>0</v>
      </c>
      <c r="V102" s="462">
        <v>0</v>
      </c>
      <c r="W102" s="462">
        <v>0</v>
      </c>
      <c r="X102" s="462">
        <v>0</v>
      </c>
      <c r="Y102" s="462">
        <v>0</v>
      </c>
      <c r="Z102" s="462">
        <v>0</v>
      </c>
      <c r="AA102" s="462">
        <v>0</v>
      </c>
      <c r="AB102" s="462">
        <v>0</v>
      </c>
      <c r="AC102" s="462">
        <v>0</v>
      </c>
      <c r="AD102" s="462">
        <v>0</v>
      </c>
      <c r="AE102" s="462">
        <v>0</v>
      </c>
      <c r="AF102" s="462">
        <v>0</v>
      </c>
      <c r="AG102" s="462">
        <v>0</v>
      </c>
      <c r="AH102" s="462">
        <v>0</v>
      </c>
      <c r="AI102" s="462">
        <v>0</v>
      </c>
      <c r="AJ102" s="462">
        <v>0</v>
      </c>
      <c r="AK102" s="462">
        <v>0</v>
      </c>
      <c r="AL102" s="462">
        <v>0</v>
      </c>
      <c r="AM102" s="462">
        <v>0</v>
      </c>
      <c r="AN102" s="462">
        <v>0</v>
      </c>
      <c r="AO102" s="462">
        <v>0</v>
      </c>
      <c r="AP102" s="462">
        <v>0</v>
      </c>
      <c r="AQ102" s="462">
        <v>0</v>
      </c>
      <c r="AR102" s="462">
        <v>0</v>
      </c>
      <c r="AS102" s="462">
        <v>0</v>
      </c>
      <c r="AT102" s="462">
        <v>0</v>
      </c>
      <c r="AU102" s="462">
        <v>8221.6553260696419</v>
      </c>
      <c r="AV102" s="462">
        <v>9259.9647889764819</v>
      </c>
      <c r="AW102" s="462">
        <v>9914.5905182849037</v>
      </c>
      <c r="AX102" s="462">
        <v>10140.868759525925</v>
      </c>
      <c r="AY102" s="462">
        <v>10208.600672393479</v>
      </c>
      <c r="AZ102" s="462">
        <v>10127.916071095293</v>
      </c>
      <c r="BA102" s="462">
        <v>9998.9601104920202</v>
      </c>
      <c r="BB102" s="462">
        <v>9697.9283481908697</v>
      </c>
      <c r="BC102" s="462">
        <v>9463.6002104704803</v>
      </c>
      <c r="BD102" s="462">
        <v>9216.4333806500217</v>
      </c>
      <c r="BE102" s="462">
        <v>9104.3514814073187</v>
      </c>
      <c r="BF102" s="462">
        <v>9108.9950596868584</v>
      </c>
      <c r="BG102" s="462">
        <v>8284.0410378125744</v>
      </c>
      <c r="BH102" s="462">
        <v>8318.7841268690936</v>
      </c>
      <c r="BI102" s="462">
        <v>8194.3757527544058</v>
      </c>
      <c r="BJ102" s="462">
        <v>8143.438164107999</v>
      </c>
      <c r="BK102" s="462">
        <v>8075.6717681491036</v>
      </c>
      <c r="BL102" s="462">
        <v>7672.2795180434496</v>
      </c>
      <c r="BM102" s="462">
        <v>7713.0751056081435</v>
      </c>
      <c r="BN102" s="462">
        <v>7481.6282769403306</v>
      </c>
      <c r="BO102" s="462">
        <v>7586.2646686743165</v>
      </c>
      <c r="BP102" s="462">
        <v>7850.4400985744578</v>
      </c>
      <c r="BQ102" s="462">
        <v>7796.2133203808498</v>
      </c>
      <c r="BR102" s="462">
        <v>7763.835497833621</v>
      </c>
      <c r="BS102" s="462">
        <v>7675.9209293400481</v>
      </c>
      <c r="BT102" s="462">
        <v>7290.9996877889398</v>
      </c>
      <c r="BU102" s="462">
        <v>6787.9513875163557</v>
      </c>
      <c r="BV102" s="462">
        <v>6274.6566891995517</v>
      </c>
      <c r="BW102" s="462">
        <v>5685.8174350136633</v>
      </c>
      <c r="BX102" s="462">
        <v>5195.1259241931575</v>
      </c>
      <c r="BY102" s="462">
        <v>4945.613761188526</v>
      </c>
      <c r="BZ102" s="462">
        <v>4596.3990922138</v>
      </c>
      <c r="CA102" s="462">
        <v>4522.0780053111339</v>
      </c>
      <c r="CB102" s="462">
        <v>4616.4250180215531</v>
      </c>
      <c r="CC102" s="462">
        <v>4113.5290081503053</v>
      </c>
      <c r="CD102" s="462">
        <v>4132.9162507918509</v>
      </c>
      <c r="CE102" s="462">
        <v>4387.5559628175261</v>
      </c>
      <c r="CF102" s="430">
        <v>4496.5586174317941</v>
      </c>
    </row>
    <row r="103" spans="1:84" s="43" customFormat="1">
      <c r="A103" s="106"/>
      <c r="B103" s="200" t="s">
        <v>710</v>
      </c>
      <c r="D103" s="462" t="s">
        <v>521</v>
      </c>
      <c r="E103" s="462" t="s">
        <v>521</v>
      </c>
      <c r="F103" s="462" t="s">
        <v>521</v>
      </c>
      <c r="G103" s="462" t="s">
        <v>521</v>
      </c>
      <c r="H103" s="462" t="s">
        <v>521</v>
      </c>
      <c r="I103" s="462" t="s">
        <v>521</v>
      </c>
      <c r="J103" s="462" t="s">
        <v>521</v>
      </c>
      <c r="K103" s="462" t="s">
        <v>521</v>
      </c>
      <c r="L103" s="462" t="s">
        <v>521</v>
      </c>
      <c r="M103" s="462" t="s">
        <v>521</v>
      </c>
      <c r="N103" s="462" t="s">
        <v>521</v>
      </c>
      <c r="O103" s="462" t="s">
        <v>521</v>
      </c>
      <c r="P103" s="462" t="s">
        <v>521</v>
      </c>
      <c r="Q103" s="462" t="s">
        <v>521</v>
      </c>
      <c r="R103" s="462" t="s">
        <v>521</v>
      </c>
      <c r="S103" s="462" t="s">
        <v>521</v>
      </c>
      <c r="T103" s="462" t="s">
        <v>521</v>
      </c>
      <c r="U103" s="462" t="s">
        <v>521</v>
      </c>
      <c r="V103" s="462" t="s">
        <v>521</v>
      </c>
      <c r="W103" s="462" t="s">
        <v>521</v>
      </c>
      <c r="X103" s="462" t="s">
        <v>521</v>
      </c>
      <c r="Y103" s="462" t="s">
        <v>521</v>
      </c>
      <c r="Z103" s="462" t="s">
        <v>521</v>
      </c>
      <c r="AA103" s="462" t="s">
        <v>521</v>
      </c>
      <c r="AB103" s="462" t="s">
        <v>521</v>
      </c>
      <c r="AC103" s="462" t="s">
        <v>521</v>
      </c>
      <c r="AD103" s="462" t="s">
        <v>521</v>
      </c>
      <c r="AE103" s="462" t="s">
        <v>521</v>
      </c>
      <c r="AF103" s="462" t="s">
        <v>521</v>
      </c>
      <c r="AG103" s="462" t="s">
        <v>521</v>
      </c>
      <c r="AH103" s="462" t="s">
        <v>521</v>
      </c>
      <c r="AI103" s="462" t="s">
        <v>521</v>
      </c>
      <c r="AJ103" s="462" t="s">
        <v>521</v>
      </c>
      <c r="AK103" s="462" t="s">
        <v>521</v>
      </c>
      <c r="AL103" s="462" t="s">
        <v>521</v>
      </c>
      <c r="AM103" s="462" t="s">
        <v>521</v>
      </c>
      <c r="AN103" s="462" t="s">
        <v>521</v>
      </c>
      <c r="AO103" s="462" t="s">
        <v>521</v>
      </c>
      <c r="AP103" s="462" t="s">
        <v>521</v>
      </c>
      <c r="AQ103" s="462" t="s">
        <v>521</v>
      </c>
      <c r="AR103" s="462" t="s">
        <v>521</v>
      </c>
      <c r="AS103" s="462" t="s">
        <v>521</v>
      </c>
      <c r="AT103" s="462" t="s">
        <v>521</v>
      </c>
      <c r="AU103" s="462">
        <v>6745.1746457286145</v>
      </c>
      <c r="AV103" s="462">
        <v>7660.0368237073617</v>
      </c>
      <c r="AW103" s="462">
        <v>8245.2410320514591</v>
      </c>
      <c r="AX103" s="462">
        <v>8447.0898485226826</v>
      </c>
      <c r="AY103" s="462">
        <v>8530.6305350480452</v>
      </c>
      <c r="AZ103" s="462">
        <v>8427.1482092996066</v>
      </c>
      <c r="BA103" s="462">
        <v>8249.8520182084685</v>
      </c>
      <c r="BB103" s="462">
        <v>7967.0296692942075</v>
      </c>
      <c r="BC103" s="462">
        <v>7747.7023221755189</v>
      </c>
      <c r="BD103" s="462">
        <v>7514.6473295695878</v>
      </c>
      <c r="BE103" s="462">
        <v>7403.7858925808341</v>
      </c>
      <c r="BF103" s="462">
        <v>7379.0581175196958</v>
      </c>
      <c r="BG103" s="462">
        <v>6946.3442529748463</v>
      </c>
      <c r="BH103" s="462">
        <v>6990.6702834410489</v>
      </c>
      <c r="BI103" s="462">
        <v>6880.3341716961022</v>
      </c>
      <c r="BJ103" s="462">
        <v>6831.4738418811066</v>
      </c>
      <c r="BK103" s="462">
        <v>6783.6487699524941</v>
      </c>
      <c r="BL103" s="462">
        <v>6446.0400677033858</v>
      </c>
      <c r="BM103" s="462">
        <v>6464.1260037203219</v>
      </c>
      <c r="BN103" s="462">
        <v>6240.8882821646584</v>
      </c>
      <c r="BO103" s="462">
        <v>6369.4109701820935</v>
      </c>
      <c r="BP103" s="462">
        <v>6622.9254120895966</v>
      </c>
      <c r="BQ103" s="462">
        <v>6613.8145517621033</v>
      </c>
      <c r="BR103" s="462">
        <v>6591.1972718177958</v>
      </c>
      <c r="BS103" s="462">
        <v>6502.2336450415669</v>
      </c>
      <c r="BT103" s="462">
        <v>6150.3333206986481</v>
      </c>
      <c r="BU103" s="462">
        <v>5694.0815078906353</v>
      </c>
      <c r="BV103" s="462">
        <v>5239.7618536201362</v>
      </c>
      <c r="BW103" s="462">
        <v>4746.4198736715343</v>
      </c>
      <c r="BX103" s="462">
        <v>4331.366793201646</v>
      </c>
      <c r="BY103" s="462">
        <v>4109.6243890562528</v>
      </c>
      <c r="BZ103" s="462">
        <v>3836.0415907695879</v>
      </c>
      <c r="CA103" s="462">
        <v>3793.9612271158653</v>
      </c>
      <c r="CB103" s="462">
        <v>3878.2704045344212</v>
      </c>
      <c r="CC103" s="462">
        <v>3459.8924331888029</v>
      </c>
      <c r="CD103" s="462">
        <v>3541.2914791907469</v>
      </c>
      <c r="CE103" s="462">
        <v>3724.6456275434139</v>
      </c>
      <c r="CF103" s="430">
        <v>3788.4953451138035</v>
      </c>
    </row>
    <row r="104" spans="1:84" s="43" customFormat="1">
      <c r="A104" s="106"/>
      <c r="B104" s="200" t="s">
        <v>711</v>
      </c>
      <c r="D104" s="462" t="s">
        <v>521</v>
      </c>
      <c r="E104" s="462" t="s">
        <v>521</v>
      </c>
      <c r="F104" s="462" t="s">
        <v>521</v>
      </c>
      <c r="G104" s="462" t="s">
        <v>521</v>
      </c>
      <c r="H104" s="462" t="s">
        <v>521</v>
      </c>
      <c r="I104" s="462" t="s">
        <v>521</v>
      </c>
      <c r="J104" s="462" t="s">
        <v>521</v>
      </c>
      <c r="K104" s="462" t="s">
        <v>521</v>
      </c>
      <c r="L104" s="462" t="s">
        <v>521</v>
      </c>
      <c r="M104" s="462" t="s">
        <v>521</v>
      </c>
      <c r="N104" s="462" t="s">
        <v>521</v>
      </c>
      <c r="O104" s="462" t="s">
        <v>521</v>
      </c>
      <c r="P104" s="462" t="s">
        <v>521</v>
      </c>
      <c r="Q104" s="462" t="s">
        <v>521</v>
      </c>
      <c r="R104" s="462" t="s">
        <v>521</v>
      </c>
      <c r="S104" s="462" t="s">
        <v>521</v>
      </c>
      <c r="T104" s="462" t="s">
        <v>521</v>
      </c>
      <c r="U104" s="462" t="s">
        <v>521</v>
      </c>
      <c r="V104" s="462" t="s">
        <v>521</v>
      </c>
      <c r="W104" s="462" t="s">
        <v>521</v>
      </c>
      <c r="X104" s="462" t="s">
        <v>521</v>
      </c>
      <c r="Y104" s="462" t="s">
        <v>521</v>
      </c>
      <c r="Z104" s="462" t="s">
        <v>521</v>
      </c>
      <c r="AA104" s="462" t="s">
        <v>521</v>
      </c>
      <c r="AB104" s="462" t="s">
        <v>521</v>
      </c>
      <c r="AC104" s="462" t="s">
        <v>521</v>
      </c>
      <c r="AD104" s="462" t="s">
        <v>521</v>
      </c>
      <c r="AE104" s="462" t="s">
        <v>521</v>
      </c>
      <c r="AF104" s="462" t="s">
        <v>521</v>
      </c>
      <c r="AG104" s="462" t="s">
        <v>521</v>
      </c>
      <c r="AH104" s="462" t="s">
        <v>521</v>
      </c>
      <c r="AI104" s="462" t="s">
        <v>521</v>
      </c>
      <c r="AJ104" s="462" t="s">
        <v>521</v>
      </c>
      <c r="AK104" s="462" t="s">
        <v>521</v>
      </c>
      <c r="AL104" s="462" t="s">
        <v>521</v>
      </c>
      <c r="AM104" s="462" t="s">
        <v>521</v>
      </c>
      <c r="AN104" s="462" t="s">
        <v>521</v>
      </c>
      <c r="AO104" s="462" t="s">
        <v>521</v>
      </c>
      <c r="AP104" s="462" t="s">
        <v>521</v>
      </c>
      <c r="AQ104" s="462" t="s">
        <v>521</v>
      </c>
      <c r="AR104" s="462" t="s">
        <v>521</v>
      </c>
      <c r="AS104" s="462" t="s">
        <v>521</v>
      </c>
      <c r="AT104" s="462" t="s">
        <v>521</v>
      </c>
      <c r="AU104" s="462">
        <v>382.51267810930676</v>
      </c>
      <c r="AV104" s="462">
        <v>437.56939054588474</v>
      </c>
      <c r="AW104" s="462">
        <v>460.3715476444396</v>
      </c>
      <c r="AX104" s="462">
        <v>484.31189842199609</v>
      </c>
      <c r="AY104" s="462">
        <v>491.58969552289955</v>
      </c>
      <c r="AZ104" s="462">
        <v>491.45112054209159</v>
      </c>
      <c r="BA104" s="462">
        <v>487.08620052571416</v>
      </c>
      <c r="BB104" s="462">
        <v>477.81680109794195</v>
      </c>
      <c r="BC104" s="462">
        <v>474.43504677926995</v>
      </c>
      <c r="BD104" s="462">
        <v>473.34827552304449</v>
      </c>
      <c r="BE104" s="462">
        <v>471.16590492688067</v>
      </c>
      <c r="BF104" s="462">
        <v>478.38353061491853</v>
      </c>
      <c r="BG104" s="462">
        <v>449.63669641392141</v>
      </c>
      <c r="BH104" s="462">
        <v>438.08873199497435</v>
      </c>
      <c r="BI104" s="462">
        <v>438.50384208191508</v>
      </c>
      <c r="BJ104" s="462">
        <v>439.00056945115438</v>
      </c>
      <c r="BK104" s="462">
        <v>442.10014865200259</v>
      </c>
      <c r="BL104" s="462">
        <v>379.68769867689213</v>
      </c>
      <c r="BM104" s="462">
        <v>353.43533148105877</v>
      </c>
      <c r="BN104" s="462">
        <v>322.02574150442086</v>
      </c>
      <c r="BO104" s="462">
        <v>300.58215962800557</v>
      </c>
      <c r="BP104" s="462">
        <v>306.48152100468633</v>
      </c>
      <c r="BQ104" s="462">
        <v>302.01513958986965</v>
      </c>
      <c r="BR104" s="462">
        <v>298.35051623186285</v>
      </c>
      <c r="BS104" s="462">
        <v>302.84633321666979</v>
      </c>
      <c r="BT104" s="462">
        <v>300.11790942749622</v>
      </c>
      <c r="BU104" s="462">
        <v>297.27400445755256</v>
      </c>
      <c r="BV104" s="462">
        <v>287.55560370554605</v>
      </c>
      <c r="BW104" s="462">
        <v>262.94109169289726</v>
      </c>
      <c r="BX104" s="462">
        <v>238.0153487353451</v>
      </c>
      <c r="BY104" s="462">
        <v>235.47719799866195</v>
      </c>
      <c r="BZ104" s="462">
        <v>217.45282785848605</v>
      </c>
      <c r="CA104" s="462">
        <v>215.4301749408215</v>
      </c>
      <c r="CB104" s="462">
        <v>219.69533480753819</v>
      </c>
      <c r="CC104" s="462">
        <v>193.51272086536315</v>
      </c>
      <c r="CD104" s="462">
        <v>193.25778127438909</v>
      </c>
      <c r="CE104" s="462">
        <v>208.99046487769704</v>
      </c>
      <c r="CF104" s="430">
        <v>207.4753287120443</v>
      </c>
    </row>
    <row r="105" spans="1:84" s="43" customFormat="1">
      <c r="A105" s="106"/>
      <c r="B105" s="200" t="s">
        <v>712</v>
      </c>
      <c r="D105" s="462" t="s">
        <v>521</v>
      </c>
      <c r="E105" s="462" t="s">
        <v>521</v>
      </c>
      <c r="F105" s="462" t="s">
        <v>521</v>
      </c>
      <c r="G105" s="462" t="s">
        <v>521</v>
      </c>
      <c r="H105" s="462" t="s">
        <v>521</v>
      </c>
      <c r="I105" s="462" t="s">
        <v>521</v>
      </c>
      <c r="J105" s="462" t="s">
        <v>521</v>
      </c>
      <c r="K105" s="462" t="s">
        <v>521</v>
      </c>
      <c r="L105" s="462" t="s">
        <v>521</v>
      </c>
      <c r="M105" s="462" t="s">
        <v>521</v>
      </c>
      <c r="N105" s="462" t="s">
        <v>521</v>
      </c>
      <c r="O105" s="462" t="s">
        <v>521</v>
      </c>
      <c r="P105" s="462" t="s">
        <v>521</v>
      </c>
      <c r="Q105" s="462" t="s">
        <v>521</v>
      </c>
      <c r="R105" s="462" t="s">
        <v>521</v>
      </c>
      <c r="S105" s="462" t="s">
        <v>521</v>
      </c>
      <c r="T105" s="462" t="s">
        <v>521</v>
      </c>
      <c r="U105" s="462" t="s">
        <v>521</v>
      </c>
      <c r="V105" s="462" t="s">
        <v>521</v>
      </c>
      <c r="W105" s="462" t="s">
        <v>521</v>
      </c>
      <c r="X105" s="462" t="s">
        <v>521</v>
      </c>
      <c r="Y105" s="462" t="s">
        <v>521</v>
      </c>
      <c r="Z105" s="462" t="s">
        <v>521</v>
      </c>
      <c r="AA105" s="462" t="s">
        <v>521</v>
      </c>
      <c r="AB105" s="462" t="s">
        <v>521</v>
      </c>
      <c r="AC105" s="462" t="s">
        <v>521</v>
      </c>
      <c r="AD105" s="462" t="s">
        <v>521</v>
      </c>
      <c r="AE105" s="462" t="s">
        <v>521</v>
      </c>
      <c r="AF105" s="462" t="s">
        <v>521</v>
      </c>
      <c r="AG105" s="462" t="s">
        <v>521</v>
      </c>
      <c r="AH105" s="462" t="s">
        <v>521</v>
      </c>
      <c r="AI105" s="462" t="s">
        <v>521</v>
      </c>
      <c r="AJ105" s="462" t="s">
        <v>521</v>
      </c>
      <c r="AK105" s="462" t="s">
        <v>521</v>
      </c>
      <c r="AL105" s="462" t="s">
        <v>521</v>
      </c>
      <c r="AM105" s="462" t="s">
        <v>521</v>
      </c>
      <c r="AN105" s="462" t="s">
        <v>521</v>
      </c>
      <c r="AO105" s="462" t="s">
        <v>521</v>
      </c>
      <c r="AP105" s="462" t="s">
        <v>521</v>
      </c>
      <c r="AQ105" s="462" t="s">
        <v>521</v>
      </c>
      <c r="AR105" s="462" t="s">
        <v>521</v>
      </c>
      <c r="AS105" s="462" t="s">
        <v>521</v>
      </c>
      <c r="AT105" s="462" t="s">
        <v>521</v>
      </c>
      <c r="AU105" s="462">
        <v>1093.9680022317216</v>
      </c>
      <c r="AV105" s="462">
        <v>1162.3585747232353</v>
      </c>
      <c r="AW105" s="462">
        <v>1208.9779385890058</v>
      </c>
      <c r="AX105" s="462">
        <v>1209.4670125812463</v>
      </c>
      <c r="AY105" s="462">
        <v>1186.3804418225334</v>
      </c>
      <c r="AZ105" s="462">
        <v>1209.3167412535954</v>
      </c>
      <c r="BA105" s="462">
        <v>1262.0218917578366</v>
      </c>
      <c r="BB105" s="462">
        <v>1253.0818777987197</v>
      </c>
      <c r="BC105" s="462">
        <v>1241.4628415156903</v>
      </c>
      <c r="BD105" s="462">
        <v>1228.4377755573908</v>
      </c>
      <c r="BE105" s="462">
        <v>1229.3996838996034</v>
      </c>
      <c r="BF105" s="462">
        <v>1251.5534115522416</v>
      </c>
      <c r="BG105" s="462">
        <v>888.06008842380709</v>
      </c>
      <c r="BH105" s="462">
        <v>890.02511143307095</v>
      </c>
      <c r="BI105" s="462">
        <v>875.5377389763903</v>
      </c>
      <c r="BJ105" s="462">
        <v>872.96375277573782</v>
      </c>
      <c r="BK105" s="462">
        <v>849.9228495446057</v>
      </c>
      <c r="BL105" s="462">
        <v>846.55175166317065</v>
      </c>
      <c r="BM105" s="462">
        <v>895.51377040676255</v>
      </c>
      <c r="BN105" s="462">
        <v>918.71425327125053</v>
      </c>
      <c r="BO105" s="462">
        <v>916.27153886421786</v>
      </c>
      <c r="BP105" s="462">
        <v>921.03316548017528</v>
      </c>
      <c r="BQ105" s="462">
        <v>880.38362902887638</v>
      </c>
      <c r="BR105" s="462">
        <v>874.28770978396142</v>
      </c>
      <c r="BS105" s="462">
        <v>870.84095108181134</v>
      </c>
      <c r="BT105" s="462">
        <v>840.54845766279664</v>
      </c>
      <c r="BU105" s="462">
        <v>796.59587516816885</v>
      </c>
      <c r="BV105" s="462">
        <v>747.33923187386927</v>
      </c>
      <c r="BW105" s="462">
        <v>676.45646964923208</v>
      </c>
      <c r="BX105" s="462">
        <v>625.74378225616556</v>
      </c>
      <c r="BY105" s="462">
        <v>600.5121741336111</v>
      </c>
      <c r="BZ105" s="462">
        <v>542.90467358572596</v>
      </c>
      <c r="CA105" s="462">
        <v>512.68660325444716</v>
      </c>
      <c r="CB105" s="462">
        <v>518.45927867959415</v>
      </c>
      <c r="CC105" s="462">
        <v>460.1238540961395</v>
      </c>
      <c r="CD105" s="462">
        <v>398.36699032671561</v>
      </c>
      <c r="CE105" s="462">
        <v>453.91987039641538</v>
      </c>
      <c r="CF105" s="430">
        <v>500.58794360594607</v>
      </c>
    </row>
    <row r="106" spans="1:84" s="43" customFormat="1" ht="26.25" customHeight="1">
      <c r="A106" s="106"/>
      <c r="B106" s="608" t="s">
        <v>749</v>
      </c>
      <c r="D106" s="462">
        <v>0</v>
      </c>
      <c r="E106" s="462">
        <v>0</v>
      </c>
      <c r="F106" s="462">
        <v>0</v>
      </c>
      <c r="G106" s="462">
        <v>0</v>
      </c>
      <c r="H106" s="462">
        <v>0</v>
      </c>
      <c r="I106" s="462">
        <v>0</v>
      </c>
      <c r="J106" s="462">
        <v>0</v>
      </c>
      <c r="K106" s="462">
        <v>0</v>
      </c>
      <c r="L106" s="462">
        <v>0</v>
      </c>
      <c r="M106" s="462">
        <v>0</v>
      </c>
      <c r="N106" s="462">
        <v>0</v>
      </c>
      <c r="O106" s="462">
        <v>0</v>
      </c>
      <c r="P106" s="462">
        <v>0</v>
      </c>
      <c r="Q106" s="462">
        <v>0</v>
      </c>
      <c r="R106" s="462">
        <v>0</v>
      </c>
      <c r="S106" s="462">
        <v>0</v>
      </c>
      <c r="T106" s="462">
        <v>0</v>
      </c>
      <c r="U106" s="462">
        <v>0</v>
      </c>
      <c r="V106" s="462">
        <v>0</v>
      </c>
      <c r="W106" s="462">
        <v>0</v>
      </c>
      <c r="X106" s="462">
        <v>0</v>
      </c>
      <c r="Y106" s="462">
        <v>0</v>
      </c>
      <c r="Z106" s="462">
        <v>0</v>
      </c>
      <c r="AA106" s="462">
        <v>0</v>
      </c>
      <c r="AB106" s="462">
        <v>0</v>
      </c>
      <c r="AC106" s="462">
        <v>0</v>
      </c>
      <c r="AD106" s="462">
        <v>0</v>
      </c>
      <c r="AE106" s="462">
        <v>0</v>
      </c>
      <c r="AF106" s="462">
        <v>0</v>
      </c>
      <c r="AG106" s="462">
        <v>0</v>
      </c>
      <c r="AH106" s="462">
        <v>0</v>
      </c>
      <c r="AI106" s="462">
        <v>0</v>
      </c>
      <c r="AJ106" s="462">
        <v>0</v>
      </c>
      <c r="AK106" s="462">
        <v>0</v>
      </c>
      <c r="AL106" s="462">
        <v>0</v>
      </c>
      <c r="AM106" s="462">
        <v>0</v>
      </c>
      <c r="AN106" s="462">
        <v>0</v>
      </c>
      <c r="AO106" s="462">
        <v>0</v>
      </c>
      <c r="AP106" s="462">
        <v>0</v>
      </c>
      <c r="AQ106" s="462">
        <v>0</v>
      </c>
      <c r="AR106" s="462">
        <v>0</v>
      </c>
      <c r="AS106" s="462">
        <v>0</v>
      </c>
      <c r="AT106" s="462">
        <v>0</v>
      </c>
      <c r="AU106" s="462">
        <v>5029.4029946531573</v>
      </c>
      <c r="AV106" s="462">
        <v>6582.8742582473578</v>
      </c>
      <c r="AW106" s="462">
        <v>8258.9234165418438</v>
      </c>
      <c r="AX106" s="462">
        <v>9456.4472896929819</v>
      </c>
      <c r="AY106" s="462">
        <v>10236.229766295093</v>
      </c>
      <c r="AZ106" s="462">
        <v>10565.988512223586</v>
      </c>
      <c r="BA106" s="462">
        <v>10328.576337318487</v>
      </c>
      <c r="BB106" s="462">
        <v>10155.298130989149</v>
      </c>
      <c r="BC106" s="462">
        <v>10127.004675421822</v>
      </c>
      <c r="BD106" s="462">
        <v>10348.50173977846</v>
      </c>
      <c r="BE106" s="462">
        <v>10868.83095163852</v>
      </c>
      <c r="BF106" s="462">
        <v>12185.697385642166</v>
      </c>
      <c r="BG106" s="462">
        <v>12061.273551762937</v>
      </c>
      <c r="BH106" s="462">
        <v>12729.572129088707</v>
      </c>
      <c r="BI106" s="462">
        <v>13493.2434656232</v>
      </c>
      <c r="BJ106" s="462">
        <v>14362.912957959572</v>
      </c>
      <c r="BK106" s="462">
        <v>15218.729985089059</v>
      </c>
      <c r="BL106" s="462">
        <v>16772.881750751985</v>
      </c>
      <c r="BM106" s="462">
        <v>20475.180579490243</v>
      </c>
      <c r="BN106" s="462">
        <v>22175.178262303849</v>
      </c>
      <c r="BO106" s="462">
        <v>23451.966246635297</v>
      </c>
      <c r="BP106" s="462">
        <v>24069.929858854135</v>
      </c>
      <c r="BQ106" s="462">
        <v>23875.991411187981</v>
      </c>
      <c r="BR106" s="462">
        <v>23717.729931392489</v>
      </c>
      <c r="BS106" s="462">
        <v>23487.123362257804</v>
      </c>
      <c r="BT106" s="462">
        <v>22169.631785081183</v>
      </c>
      <c r="BU106" s="462">
        <v>20808.488061667264</v>
      </c>
      <c r="BV106" s="462">
        <v>18847.349210643169</v>
      </c>
      <c r="BW106" s="462">
        <v>16073.554672059972</v>
      </c>
      <c r="BX106" s="462">
        <v>14267.536374450923</v>
      </c>
      <c r="BY106" s="462">
        <v>13305.771829604506</v>
      </c>
      <c r="BZ106" s="462">
        <v>11932.874332210669</v>
      </c>
      <c r="CA106" s="462">
        <v>10736.802343975205</v>
      </c>
      <c r="CB106" s="462">
        <v>10685.516963067595</v>
      </c>
      <c r="CC106" s="462">
        <v>8033.1853080607198</v>
      </c>
      <c r="CD106" s="462">
        <v>7376.5208909995818</v>
      </c>
      <c r="CE106" s="462">
        <v>7092.4388877428919</v>
      </c>
      <c r="CF106" s="430">
        <v>6474.0378954268108</v>
      </c>
    </row>
    <row r="107" spans="1:84" s="43" customFormat="1">
      <c r="A107" s="106"/>
      <c r="B107" s="200" t="s">
        <v>710</v>
      </c>
      <c r="D107" s="462" t="s">
        <v>521</v>
      </c>
      <c r="E107" s="462" t="s">
        <v>521</v>
      </c>
      <c r="F107" s="462" t="s">
        <v>521</v>
      </c>
      <c r="G107" s="462" t="s">
        <v>521</v>
      </c>
      <c r="H107" s="462" t="s">
        <v>521</v>
      </c>
      <c r="I107" s="462" t="s">
        <v>521</v>
      </c>
      <c r="J107" s="462" t="s">
        <v>521</v>
      </c>
      <c r="K107" s="462" t="s">
        <v>521</v>
      </c>
      <c r="L107" s="462" t="s">
        <v>521</v>
      </c>
      <c r="M107" s="462" t="s">
        <v>521</v>
      </c>
      <c r="N107" s="462" t="s">
        <v>521</v>
      </c>
      <c r="O107" s="462" t="s">
        <v>521</v>
      </c>
      <c r="P107" s="462" t="s">
        <v>521</v>
      </c>
      <c r="Q107" s="462" t="s">
        <v>521</v>
      </c>
      <c r="R107" s="462" t="s">
        <v>521</v>
      </c>
      <c r="S107" s="462" t="s">
        <v>521</v>
      </c>
      <c r="T107" s="462" t="s">
        <v>521</v>
      </c>
      <c r="U107" s="462" t="s">
        <v>521</v>
      </c>
      <c r="V107" s="462" t="s">
        <v>521</v>
      </c>
      <c r="W107" s="462" t="s">
        <v>521</v>
      </c>
      <c r="X107" s="462" t="s">
        <v>521</v>
      </c>
      <c r="Y107" s="462" t="s">
        <v>521</v>
      </c>
      <c r="Z107" s="462" t="s">
        <v>521</v>
      </c>
      <c r="AA107" s="462" t="s">
        <v>521</v>
      </c>
      <c r="AB107" s="462" t="s">
        <v>521</v>
      </c>
      <c r="AC107" s="462" t="s">
        <v>521</v>
      </c>
      <c r="AD107" s="462" t="s">
        <v>521</v>
      </c>
      <c r="AE107" s="462" t="s">
        <v>521</v>
      </c>
      <c r="AF107" s="462" t="s">
        <v>521</v>
      </c>
      <c r="AG107" s="462" t="s">
        <v>521</v>
      </c>
      <c r="AH107" s="462" t="s">
        <v>521</v>
      </c>
      <c r="AI107" s="462" t="s">
        <v>521</v>
      </c>
      <c r="AJ107" s="462" t="s">
        <v>521</v>
      </c>
      <c r="AK107" s="462" t="s">
        <v>521</v>
      </c>
      <c r="AL107" s="462" t="s">
        <v>521</v>
      </c>
      <c r="AM107" s="462" t="s">
        <v>521</v>
      </c>
      <c r="AN107" s="462" t="s">
        <v>521</v>
      </c>
      <c r="AO107" s="462" t="s">
        <v>521</v>
      </c>
      <c r="AP107" s="462" t="s">
        <v>521</v>
      </c>
      <c r="AQ107" s="462" t="s">
        <v>521</v>
      </c>
      <c r="AR107" s="462" t="s">
        <v>521</v>
      </c>
      <c r="AS107" s="462" t="s">
        <v>521</v>
      </c>
      <c r="AT107" s="462" t="s">
        <v>521</v>
      </c>
      <c r="AU107" s="462">
        <v>4516.2235717901267</v>
      </c>
      <c r="AV107" s="462">
        <v>5949.9837480290289</v>
      </c>
      <c r="AW107" s="462">
        <v>7510.300667824451</v>
      </c>
      <c r="AX107" s="462">
        <v>8596.4031563761346</v>
      </c>
      <c r="AY107" s="462">
        <v>9298.5463226129723</v>
      </c>
      <c r="AZ107" s="462">
        <v>9587.8172749074565</v>
      </c>
      <c r="BA107" s="462">
        <v>9322.0225672458255</v>
      </c>
      <c r="BB107" s="462">
        <v>9124.9806809003003</v>
      </c>
      <c r="BC107" s="462">
        <v>9079.4404643947601</v>
      </c>
      <c r="BD107" s="462">
        <v>9265.8662108438639</v>
      </c>
      <c r="BE107" s="462">
        <v>9728.3430216643192</v>
      </c>
      <c r="BF107" s="462">
        <v>10854.401234186382</v>
      </c>
      <c r="BG107" s="462">
        <v>10605.564943482852</v>
      </c>
      <c r="BH107" s="462">
        <v>11262.258166188301</v>
      </c>
      <c r="BI107" s="462">
        <v>12009.611321755083</v>
      </c>
      <c r="BJ107" s="462">
        <v>12834.617995782808</v>
      </c>
      <c r="BK107" s="462">
        <v>13620.682797534892</v>
      </c>
      <c r="BL107" s="462">
        <v>14992.11654276363</v>
      </c>
      <c r="BM107" s="462">
        <v>18354.202273023307</v>
      </c>
      <c r="BN107" s="462">
        <v>19881.737355648067</v>
      </c>
      <c r="BO107" s="462">
        <v>21018.859686125139</v>
      </c>
      <c r="BP107" s="462">
        <v>21583.980387005435</v>
      </c>
      <c r="BQ107" s="462">
        <v>21423.193343187861</v>
      </c>
      <c r="BR107" s="462">
        <v>21281.56602357934</v>
      </c>
      <c r="BS107" s="462">
        <v>21066.508843718228</v>
      </c>
      <c r="BT107" s="462">
        <v>19864.292148981131</v>
      </c>
      <c r="BU107" s="462">
        <v>18606.997505266841</v>
      </c>
      <c r="BV107" s="462">
        <v>16812.989315844115</v>
      </c>
      <c r="BW107" s="462">
        <v>14308.3228917984</v>
      </c>
      <c r="BX107" s="462">
        <v>12716.216974066892</v>
      </c>
      <c r="BY107" s="462">
        <v>11849.777609922316</v>
      </c>
      <c r="BZ107" s="462">
        <v>10624.159434284762</v>
      </c>
      <c r="CA107" s="462">
        <v>9547.4784247660191</v>
      </c>
      <c r="CB107" s="462">
        <v>9515.6389242461701</v>
      </c>
      <c r="CC107" s="462">
        <v>7123.232583342281</v>
      </c>
      <c r="CD107" s="462">
        <v>6636.0620502107349</v>
      </c>
      <c r="CE107" s="462">
        <v>6334.755646108204</v>
      </c>
      <c r="CF107" s="430">
        <v>5739.0156976721928</v>
      </c>
    </row>
    <row r="108" spans="1:84" s="43" customFormat="1">
      <c r="A108" s="106"/>
      <c r="B108" s="200" t="s">
        <v>711</v>
      </c>
      <c r="D108" s="462" t="s">
        <v>521</v>
      </c>
      <c r="E108" s="462" t="s">
        <v>521</v>
      </c>
      <c r="F108" s="462" t="s">
        <v>521</v>
      </c>
      <c r="G108" s="462" t="s">
        <v>521</v>
      </c>
      <c r="H108" s="462" t="s">
        <v>521</v>
      </c>
      <c r="I108" s="462" t="s">
        <v>521</v>
      </c>
      <c r="J108" s="462" t="s">
        <v>521</v>
      </c>
      <c r="K108" s="462" t="s">
        <v>521</v>
      </c>
      <c r="L108" s="462" t="s">
        <v>521</v>
      </c>
      <c r="M108" s="462" t="s">
        <v>521</v>
      </c>
      <c r="N108" s="462" t="s">
        <v>521</v>
      </c>
      <c r="O108" s="462" t="s">
        <v>521</v>
      </c>
      <c r="P108" s="462" t="s">
        <v>521</v>
      </c>
      <c r="Q108" s="462" t="s">
        <v>521</v>
      </c>
      <c r="R108" s="462" t="s">
        <v>521</v>
      </c>
      <c r="S108" s="462" t="s">
        <v>521</v>
      </c>
      <c r="T108" s="462" t="s">
        <v>521</v>
      </c>
      <c r="U108" s="462" t="s">
        <v>521</v>
      </c>
      <c r="V108" s="462" t="s">
        <v>521</v>
      </c>
      <c r="W108" s="462" t="s">
        <v>521</v>
      </c>
      <c r="X108" s="462" t="s">
        <v>521</v>
      </c>
      <c r="Y108" s="462" t="s">
        <v>521</v>
      </c>
      <c r="Z108" s="462" t="s">
        <v>521</v>
      </c>
      <c r="AA108" s="462" t="s">
        <v>521</v>
      </c>
      <c r="AB108" s="462" t="s">
        <v>521</v>
      </c>
      <c r="AC108" s="462" t="s">
        <v>521</v>
      </c>
      <c r="AD108" s="462" t="s">
        <v>521</v>
      </c>
      <c r="AE108" s="462" t="s">
        <v>521</v>
      </c>
      <c r="AF108" s="462" t="s">
        <v>521</v>
      </c>
      <c r="AG108" s="462" t="s">
        <v>521</v>
      </c>
      <c r="AH108" s="462" t="s">
        <v>521</v>
      </c>
      <c r="AI108" s="462" t="s">
        <v>521</v>
      </c>
      <c r="AJ108" s="462" t="s">
        <v>521</v>
      </c>
      <c r="AK108" s="462" t="s">
        <v>521</v>
      </c>
      <c r="AL108" s="462" t="s">
        <v>521</v>
      </c>
      <c r="AM108" s="462" t="s">
        <v>521</v>
      </c>
      <c r="AN108" s="462" t="s">
        <v>521</v>
      </c>
      <c r="AO108" s="462" t="s">
        <v>521</v>
      </c>
      <c r="AP108" s="462" t="s">
        <v>521</v>
      </c>
      <c r="AQ108" s="462" t="s">
        <v>521</v>
      </c>
      <c r="AR108" s="462" t="s">
        <v>521</v>
      </c>
      <c r="AS108" s="462" t="s">
        <v>521</v>
      </c>
      <c r="AT108" s="462" t="s">
        <v>521</v>
      </c>
      <c r="AU108" s="462">
        <v>228.8138571338406</v>
      </c>
      <c r="AV108" s="462">
        <v>287.28891581923875</v>
      </c>
      <c r="AW108" s="462">
        <v>346.36917028288087</v>
      </c>
      <c r="AX108" s="462">
        <v>392.76914773905469</v>
      </c>
      <c r="AY108" s="462">
        <v>418.72410381772625</v>
      </c>
      <c r="AZ108" s="462">
        <v>429.35173276414332</v>
      </c>
      <c r="BA108" s="462">
        <v>424.67715172170523</v>
      </c>
      <c r="BB108" s="462">
        <v>419.51500433515844</v>
      </c>
      <c r="BC108" s="462">
        <v>423.48583482332526</v>
      </c>
      <c r="BD108" s="462">
        <v>429.51067468034643</v>
      </c>
      <c r="BE108" s="462">
        <v>442.85134388172844</v>
      </c>
      <c r="BF108" s="462">
        <v>487.68246925389354</v>
      </c>
      <c r="BG108" s="462">
        <v>449.08405600445968</v>
      </c>
      <c r="BH108" s="462">
        <v>456.23515933664743</v>
      </c>
      <c r="BI108" s="462">
        <v>469.44175310948731</v>
      </c>
      <c r="BJ108" s="462">
        <v>491.73668842150386</v>
      </c>
      <c r="BK108" s="462">
        <v>529.55355269895767</v>
      </c>
      <c r="BL108" s="462">
        <v>638.21720772630454</v>
      </c>
      <c r="BM108" s="462">
        <v>822.44224639868128</v>
      </c>
      <c r="BN108" s="462">
        <v>913.75260791404946</v>
      </c>
      <c r="BO108" s="462">
        <v>999.44963782661409</v>
      </c>
      <c r="BP108" s="462">
        <v>1017.8555614249705</v>
      </c>
      <c r="BQ108" s="462">
        <v>1013.5617665249511</v>
      </c>
      <c r="BR108" s="462">
        <v>1010.9115521818673</v>
      </c>
      <c r="BS108" s="462">
        <v>1013.6293234244719</v>
      </c>
      <c r="BT108" s="462">
        <v>967.66172839095168</v>
      </c>
      <c r="BU108" s="462">
        <v>929.75763041138975</v>
      </c>
      <c r="BV108" s="462">
        <v>857.74352380433663</v>
      </c>
      <c r="BW108" s="462">
        <v>742.51850904389471</v>
      </c>
      <c r="BX108" s="462">
        <v>653.07098597883498</v>
      </c>
      <c r="BY108" s="462">
        <v>615.89266341553582</v>
      </c>
      <c r="BZ108" s="462">
        <v>560.94405204366831</v>
      </c>
      <c r="CA108" s="462">
        <v>523.18265828739322</v>
      </c>
      <c r="CB108" s="462">
        <v>525.65843175048337</v>
      </c>
      <c r="CC108" s="462">
        <v>406.76164849649768</v>
      </c>
      <c r="CD108" s="462">
        <v>375.22918399506131</v>
      </c>
      <c r="CE108" s="462">
        <v>364.15693713707719</v>
      </c>
      <c r="CF108" s="430">
        <v>320.40115820468884</v>
      </c>
    </row>
    <row r="109" spans="1:84" s="43" customFormat="1">
      <c r="A109" s="106"/>
      <c r="B109" s="200" t="s">
        <v>712</v>
      </c>
      <c r="D109" s="462" t="s">
        <v>521</v>
      </c>
      <c r="E109" s="462" t="s">
        <v>521</v>
      </c>
      <c r="F109" s="462" t="s">
        <v>521</v>
      </c>
      <c r="G109" s="462" t="s">
        <v>521</v>
      </c>
      <c r="H109" s="462" t="s">
        <v>521</v>
      </c>
      <c r="I109" s="462" t="s">
        <v>521</v>
      </c>
      <c r="J109" s="462" t="s">
        <v>521</v>
      </c>
      <c r="K109" s="462" t="s">
        <v>521</v>
      </c>
      <c r="L109" s="462" t="s">
        <v>521</v>
      </c>
      <c r="M109" s="462" t="s">
        <v>521</v>
      </c>
      <c r="N109" s="462" t="s">
        <v>521</v>
      </c>
      <c r="O109" s="462" t="s">
        <v>521</v>
      </c>
      <c r="P109" s="462" t="s">
        <v>521</v>
      </c>
      <c r="Q109" s="462" t="s">
        <v>521</v>
      </c>
      <c r="R109" s="462" t="s">
        <v>521</v>
      </c>
      <c r="S109" s="462" t="s">
        <v>521</v>
      </c>
      <c r="T109" s="462" t="s">
        <v>521</v>
      </c>
      <c r="U109" s="462" t="s">
        <v>521</v>
      </c>
      <c r="V109" s="462" t="s">
        <v>521</v>
      </c>
      <c r="W109" s="462" t="s">
        <v>521</v>
      </c>
      <c r="X109" s="462" t="s">
        <v>521</v>
      </c>
      <c r="Y109" s="462" t="s">
        <v>521</v>
      </c>
      <c r="Z109" s="462" t="s">
        <v>521</v>
      </c>
      <c r="AA109" s="462" t="s">
        <v>521</v>
      </c>
      <c r="AB109" s="462" t="s">
        <v>521</v>
      </c>
      <c r="AC109" s="462" t="s">
        <v>521</v>
      </c>
      <c r="AD109" s="462" t="s">
        <v>521</v>
      </c>
      <c r="AE109" s="462" t="s">
        <v>521</v>
      </c>
      <c r="AF109" s="462" t="s">
        <v>521</v>
      </c>
      <c r="AG109" s="462" t="s">
        <v>521</v>
      </c>
      <c r="AH109" s="462" t="s">
        <v>521</v>
      </c>
      <c r="AI109" s="462" t="s">
        <v>521</v>
      </c>
      <c r="AJ109" s="462" t="s">
        <v>521</v>
      </c>
      <c r="AK109" s="462" t="s">
        <v>521</v>
      </c>
      <c r="AL109" s="462" t="s">
        <v>521</v>
      </c>
      <c r="AM109" s="462" t="s">
        <v>521</v>
      </c>
      <c r="AN109" s="462" t="s">
        <v>521</v>
      </c>
      <c r="AO109" s="462" t="s">
        <v>521</v>
      </c>
      <c r="AP109" s="462" t="s">
        <v>521</v>
      </c>
      <c r="AQ109" s="462" t="s">
        <v>521</v>
      </c>
      <c r="AR109" s="462" t="s">
        <v>521</v>
      </c>
      <c r="AS109" s="462" t="s">
        <v>521</v>
      </c>
      <c r="AT109" s="462" t="s">
        <v>521</v>
      </c>
      <c r="AU109" s="462">
        <v>284.36556572919085</v>
      </c>
      <c r="AV109" s="462">
        <v>345.60159439908955</v>
      </c>
      <c r="AW109" s="462">
        <v>402.25357843451297</v>
      </c>
      <c r="AX109" s="462">
        <v>467.27498557779342</v>
      </c>
      <c r="AY109" s="462">
        <v>518.95933986439684</v>
      </c>
      <c r="AZ109" s="462">
        <v>548.81950455198694</v>
      </c>
      <c r="BA109" s="462">
        <v>581.87661835095548</v>
      </c>
      <c r="BB109" s="462">
        <v>610.80244575368977</v>
      </c>
      <c r="BC109" s="462">
        <v>624.07837620373743</v>
      </c>
      <c r="BD109" s="462">
        <v>653.12485425424825</v>
      </c>
      <c r="BE109" s="462">
        <v>697.63658609247238</v>
      </c>
      <c r="BF109" s="462">
        <v>843.61368220189229</v>
      </c>
      <c r="BG109" s="462">
        <v>1006.6245522756243</v>
      </c>
      <c r="BH109" s="462">
        <v>1011.0788035637579</v>
      </c>
      <c r="BI109" s="462">
        <v>1014.1903907586318</v>
      </c>
      <c r="BJ109" s="462">
        <v>1036.55827375526</v>
      </c>
      <c r="BK109" s="462">
        <v>1068.4936348552108</v>
      </c>
      <c r="BL109" s="462">
        <v>1142.5480002620525</v>
      </c>
      <c r="BM109" s="462">
        <v>1298.5360600682525</v>
      </c>
      <c r="BN109" s="462">
        <v>1379.6882987417375</v>
      </c>
      <c r="BO109" s="462">
        <v>1433.6569226835445</v>
      </c>
      <c r="BP109" s="462">
        <v>1468.0939104237304</v>
      </c>
      <c r="BQ109" s="462">
        <v>1439.2363014751684</v>
      </c>
      <c r="BR109" s="462">
        <v>1425.2523556312824</v>
      </c>
      <c r="BS109" s="462">
        <v>1406.9851951151018</v>
      </c>
      <c r="BT109" s="462">
        <v>1337.677907709103</v>
      </c>
      <c r="BU109" s="462">
        <v>1271.7329259890334</v>
      </c>
      <c r="BV109" s="462">
        <v>1176.616370994717</v>
      </c>
      <c r="BW109" s="462">
        <v>1022.7132712176781</v>
      </c>
      <c r="BX109" s="462">
        <v>898.24841440519447</v>
      </c>
      <c r="BY109" s="462">
        <v>840.10155626665653</v>
      </c>
      <c r="BZ109" s="462">
        <v>747.77084588224102</v>
      </c>
      <c r="CA109" s="462">
        <v>666.14126092179345</v>
      </c>
      <c r="CB109" s="462">
        <v>644.21960707094308</v>
      </c>
      <c r="CC109" s="462">
        <v>503.19107622194133</v>
      </c>
      <c r="CD109" s="462">
        <v>365.2296567937853</v>
      </c>
      <c r="CE109" s="462">
        <v>393.52630449761017</v>
      </c>
      <c r="CF109" s="430">
        <v>414.62103954992972</v>
      </c>
    </row>
    <row r="110" spans="1:84" s="43" customFormat="1" ht="25.5" customHeight="1">
      <c r="A110" s="106"/>
      <c r="B110" s="542" t="s">
        <v>750</v>
      </c>
      <c r="D110" s="462">
        <v>0</v>
      </c>
      <c r="E110" s="462">
        <v>0</v>
      </c>
      <c r="F110" s="462">
        <v>0</v>
      </c>
      <c r="G110" s="462">
        <v>0</v>
      </c>
      <c r="H110" s="462">
        <v>0</v>
      </c>
      <c r="I110" s="462">
        <v>0</v>
      </c>
      <c r="J110" s="462">
        <v>0</v>
      </c>
      <c r="K110" s="462">
        <v>0</v>
      </c>
      <c r="L110" s="462">
        <v>0</v>
      </c>
      <c r="M110" s="462">
        <v>0</v>
      </c>
      <c r="N110" s="462">
        <v>0</v>
      </c>
      <c r="O110" s="462">
        <v>0</v>
      </c>
      <c r="P110" s="462">
        <v>0</v>
      </c>
      <c r="Q110" s="462">
        <v>0</v>
      </c>
      <c r="R110" s="462">
        <v>0</v>
      </c>
      <c r="S110" s="462">
        <v>0</v>
      </c>
      <c r="T110" s="462">
        <v>0</v>
      </c>
      <c r="U110" s="462">
        <v>0</v>
      </c>
      <c r="V110" s="462">
        <v>0</v>
      </c>
      <c r="W110" s="462">
        <v>0</v>
      </c>
      <c r="X110" s="462">
        <v>0</v>
      </c>
      <c r="Y110" s="462">
        <v>0</v>
      </c>
      <c r="Z110" s="462">
        <v>0</v>
      </c>
      <c r="AA110" s="462">
        <v>0</v>
      </c>
      <c r="AB110" s="462">
        <v>0</v>
      </c>
      <c r="AC110" s="462">
        <v>0</v>
      </c>
      <c r="AD110" s="462">
        <v>0</v>
      </c>
      <c r="AE110" s="462">
        <v>0</v>
      </c>
      <c r="AF110" s="462">
        <v>0</v>
      </c>
      <c r="AG110" s="462">
        <v>0</v>
      </c>
      <c r="AH110" s="462">
        <v>0</v>
      </c>
      <c r="AI110" s="462">
        <v>0</v>
      </c>
      <c r="AJ110" s="462">
        <v>0</v>
      </c>
      <c r="AK110" s="462">
        <v>0</v>
      </c>
      <c r="AL110" s="462">
        <v>0</v>
      </c>
      <c r="AM110" s="462">
        <v>0</v>
      </c>
      <c r="AN110" s="462">
        <v>0</v>
      </c>
      <c r="AO110" s="462">
        <v>0</v>
      </c>
      <c r="AP110" s="462">
        <v>0</v>
      </c>
      <c r="AQ110" s="462">
        <v>0</v>
      </c>
      <c r="AR110" s="462">
        <v>0</v>
      </c>
      <c r="AS110" s="462">
        <v>0</v>
      </c>
      <c r="AT110" s="462">
        <v>0</v>
      </c>
      <c r="AU110" s="462">
        <v>0</v>
      </c>
      <c r="AV110" s="462">
        <v>0</v>
      </c>
      <c r="AW110" s="462">
        <v>0</v>
      </c>
      <c r="AX110" s="462">
        <v>0</v>
      </c>
      <c r="AY110" s="462">
        <v>0</v>
      </c>
      <c r="AZ110" s="462">
        <v>0</v>
      </c>
      <c r="BA110" s="462">
        <v>0</v>
      </c>
      <c r="BB110" s="462">
        <v>0</v>
      </c>
      <c r="BC110" s="462">
        <v>0</v>
      </c>
      <c r="BD110" s="462">
        <v>0</v>
      </c>
      <c r="BE110" s="462">
        <v>0</v>
      </c>
      <c r="BF110" s="462">
        <v>0</v>
      </c>
      <c r="BG110" s="462">
        <v>0</v>
      </c>
      <c r="BH110" s="462">
        <v>0</v>
      </c>
      <c r="BI110" s="462">
        <v>0</v>
      </c>
      <c r="BJ110" s="462">
        <v>0</v>
      </c>
      <c r="BK110" s="462">
        <v>0</v>
      </c>
      <c r="BL110" s="462">
        <v>0</v>
      </c>
      <c r="BM110" s="462">
        <v>0</v>
      </c>
      <c r="BN110" s="462">
        <v>0</v>
      </c>
      <c r="BO110" s="462">
        <v>0</v>
      </c>
      <c r="BP110" s="462">
        <v>0</v>
      </c>
      <c r="BQ110" s="462">
        <v>0</v>
      </c>
      <c r="BR110" s="462">
        <v>0</v>
      </c>
      <c r="BS110" s="462">
        <v>0</v>
      </c>
      <c r="BT110" s="462">
        <v>0</v>
      </c>
      <c r="BU110" s="462">
        <v>0</v>
      </c>
      <c r="BV110" s="462">
        <v>0</v>
      </c>
      <c r="BW110" s="462">
        <v>7009.6935590174962</v>
      </c>
      <c r="BX110" s="462">
        <v>13081.605749391587</v>
      </c>
      <c r="BY110" s="462">
        <v>15223.520987119669</v>
      </c>
      <c r="BZ110" s="462">
        <v>14825.770717985768</v>
      </c>
      <c r="CA110" s="462">
        <v>16204.074307725139</v>
      </c>
      <c r="CB110" s="462">
        <v>20139.905416780282</v>
      </c>
      <c r="CC110" s="462">
        <v>23480.020086182016</v>
      </c>
      <c r="CD110" s="462">
        <v>24458.934141525871</v>
      </c>
      <c r="CE110" s="462">
        <v>24985.284235918196</v>
      </c>
      <c r="CF110" s="430">
        <v>26151.282399231688</v>
      </c>
    </row>
    <row r="111" spans="1:84" s="43" customFormat="1">
      <c r="A111" s="106"/>
      <c r="B111" s="550" t="s">
        <v>710</v>
      </c>
      <c r="D111" s="462">
        <v>0</v>
      </c>
      <c r="E111" s="462">
        <v>0</v>
      </c>
      <c r="F111" s="462">
        <v>0</v>
      </c>
      <c r="G111" s="462">
        <v>0</v>
      </c>
      <c r="H111" s="462">
        <v>0</v>
      </c>
      <c r="I111" s="462">
        <v>0</v>
      </c>
      <c r="J111" s="462">
        <v>0</v>
      </c>
      <c r="K111" s="462">
        <v>0</v>
      </c>
      <c r="L111" s="462">
        <v>0</v>
      </c>
      <c r="M111" s="462">
        <v>0</v>
      </c>
      <c r="N111" s="462">
        <v>0</v>
      </c>
      <c r="O111" s="462">
        <v>0</v>
      </c>
      <c r="P111" s="462">
        <v>0</v>
      </c>
      <c r="Q111" s="462">
        <v>0</v>
      </c>
      <c r="R111" s="462">
        <v>0</v>
      </c>
      <c r="S111" s="462">
        <v>0</v>
      </c>
      <c r="T111" s="462">
        <v>0</v>
      </c>
      <c r="U111" s="462">
        <v>0</v>
      </c>
      <c r="V111" s="462">
        <v>0</v>
      </c>
      <c r="W111" s="462">
        <v>0</v>
      </c>
      <c r="X111" s="462">
        <v>0</v>
      </c>
      <c r="Y111" s="462">
        <v>0</v>
      </c>
      <c r="Z111" s="462">
        <v>0</v>
      </c>
      <c r="AA111" s="462">
        <v>0</v>
      </c>
      <c r="AB111" s="462">
        <v>0</v>
      </c>
      <c r="AC111" s="462">
        <v>0</v>
      </c>
      <c r="AD111" s="462">
        <v>0</v>
      </c>
      <c r="AE111" s="462">
        <v>0</v>
      </c>
      <c r="AF111" s="462">
        <v>0</v>
      </c>
      <c r="AG111" s="462">
        <v>0</v>
      </c>
      <c r="AH111" s="462">
        <v>0</v>
      </c>
      <c r="AI111" s="462">
        <v>0</v>
      </c>
      <c r="AJ111" s="462">
        <v>0</v>
      </c>
      <c r="AK111" s="462">
        <v>0</v>
      </c>
      <c r="AL111" s="462">
        <v>0</v>
      </c>
      <c r="AM111" s="462">
        <v>0</v>
      </c>
      <c r="AN111" s="462">
        <v>0</v>
      </c>
      <c r="AO111" s="462">
        <v>0</v>
      </c>
      <c r="AP111" s="462">
        <v>0</v>
      </c>
      <c r="AQ111" s="462">
        <v>0</v>
      </c>
      <c r="AR111" s="462">
        <v>0</v>
      </c>
      <c r="AS111" s="462">
        <v>0</v>
      </c>
      <c r="AT111" s="462">
        <v>0</v>
      </c>
      <c r="AU111" s="462">
        <v>0</v>
      </c>
      <c r="AV111" s="462">
        <v>0</v>
      </c>
      <c r="AW111" s="462">
        <v>0</v>
      </c>
      <c r="AX111" s="462">
        <v>0</v>
      </c>
      <c r="AY111" s="462">
        <v>0</v>
      </c>
      <c r="AZ111" s="462">
        <v>0</v>
      </c>
      <c r="BA111" s="462">
        <v>0</v>
      </c>
      <c r="BB111" s="462">
        <v>0</v>
      </c>
      <c r="BC111" s="462">
        <v>0</v>
      </c>
      <c r="BD111" s="462">
        <v>0</v>
      </c>
      <c r="BE111" s="462">
        <v>0</v>
      </c>
      <c r="BF111" s="462">
        <v>0</v>
      </c>
      <c r="BG111" s="462">
        <v>0</v>
      </c>
      <c r="BH111" s="462">
        <v>0</v>
      </c>
      <c r="BI111" s="462">
        <v>0</v>
      </c>
      <c r="BJ111" s="462">
        <v>0</v>
      </c>
      <c r="BK111" s="462">
        <v>0</v>
      </c>
      <c r="BL111" s="462">
        <v>0</v>
      </c>
      <c r="BM111" s="462">
        <v>0</v>
      </c>
      <c r="BN111" s="462">
        <v>0</v>
      </c>
      <c r="BO111" s="462">
        <v>0</v>
      </c>
      <c r="BP111" s="462">
        <v>0</v>
      </c>
      <c r="BQ111" s="462">
        <v>0</v>
      </c>
      <c r="BR111" s="462">
        <v>0</v>
      </c>
      <c r="BS111" s="462">
        <v>0</v>
      </c>
      <c r="BT111" s="462">
        <v>0</v>
      </c>
      <c r="BU111" s="462">
        <v>0</v>
      </c>
      <c r="BV111" s="462">
        <v>0</v>
      </c>
      <c r="BW111" s="462">
        <v>6213.0929522732431</v>
      </c>
      <c r="BX111" s="462">
        <v>11753.655744655292</v>
      </c>
      <c r="BY111" s="462">
        <v>13685.191566693053</v>
      </c>
      <c r="BZ111" s="462">
        <v>13324.346678163012</v>
      </c>
      <c r="CA111" s="462">
        <v>14514.394794786889</v>
      </c>
      <c r="CB111" s="462">
        <v>17995.068278864139</v>
      </c>
      <c r="CC111" s="462">
        <v>20966.419870014677</v>
      </c>
      <c r="CD111" s="462">
        <v>21813.003900346601</v>
      </c>
      <c r="CE111" s="462">
        <v>22261.622486098455</v>
      </c>
      <c r="CF111" s="430">
        <v>23256.685547474837</v>
      </c>
    </row>
    <row r="112" spans="1:84" s="43" customFormat="1">
      <c r="A112" s="106"/>
      <c r="B112" s="550" t="s">
        <v>711</v>
      </c>
      <c r="D112" s="462">
        <v>0</v>
      </c>
      <c r="E112" s="462">
        <v>0</v>
      </c>
      <c r="F112" s="462">
        <v>0</v>
      </c>
      <c r="G112" s="462">
        <v>0</v>
      </c>
      <c r="H112" s="462">
        <v>0</v>
      </c>
      <c r="I112" s="462">
        <v>0</v>
      </c>
      <c r="J112" s="462">
        <v>0</v>
      </c>
      <c r="K112" s="462">
        <v>0</v>
      </c>
      <c r="L112" s="462">
        <v>0</v>
      </c>
      <c r="M112" s="462">
        <v>0</v>
      </c>
      <c r="N112" s="462">
        <v>0</v>
      </c>
      <c r="O112" s="462">
        <v>0</v>
      </c>
      <c r="P112" s="462">
        <v>0</v>
      </c>
      <c r="Q112" s="462">
        <v>0</v>
      </c>
      <c r="R112" s="462">
        <v>0</v>
      </c>
      <c r="S112" s="462">
        <v>0</v>
      </c>
      <c r="T112" s="462">
        <v>0</v>
      </c>
      <c r="U112" s="462">
        <v>0</v>
      </c>
      <c r="V112" s="462">
        <v>0</v>
      </c>
      <c r="W112" s="462">
        <v>0</v>
      </c>
      <c r="X112" s="462">
        <v>0</v>
      </c>
      <c r="Y112" s="462">
        <v>0</v>
      </c>
      <c r="Z112" s="462">
        <v>0</v>
      </c>
      <c r="AA112" s="462">
        <v>0</v>
      </c>
      <c r="AB112" s="462">
        <v>0</v>
      </c>
      <c r="AC112" s="462">
        <v>0</v>
      </c>
      <c r="AD112" s="462">
        <v>0</v>
      </c>
      <c r="AE112" s="462">
        <v>0</v>
      </c>
      <c r="AF112" s="462">
        <v>0</v>
      </c>
      <c r="AG112" s="462">
        <v>0</v>
      </c>
      <c r="AH112" s="462">
        <v>0</v>
      </c>
      <c r="AI112" s="462">
        <v>0</v>
      </c>
      <c r="AJ112" s="462">
        <v>0</v>
      </c>
      <c r="AK112" s="462">
        <v>0</v>
      </c>
      <c r="AL112" s="462">
        <v>0</v>
      </c>
      <c r="AM112" s="462">
        <v>0</v>
      </c>
      <c r="AN112" s="462">
        <v>0</v>
      </c>
      <c r="AO112" s="462">
        <v>0</v>
      </c>
      <c r="AP112" s="462">
        <v>0</v>
      </c>
      <c r="AQ112" s="462">
        <v>0</v>
      </c>
      <c r="AR112" s="462">
        <v>0</v>
      </c>
      <c r="AS112" s="462">
        <v>0</v>
      </c>
      <c r="AT112" s="462">
        <v>0</v>
      </c>
      <c r="AU112" s="462">
        <v>0</v>
      </c>
      <c r="AV112" s="462">
        <v>0</v>
      </c>
      <c r="AW112" s="462">
        <v>0</v>
      </c>
      <c r="AX112" s="462">
        <v>0</v>
      </c>
      <c r="AY112" s="462">
        <v>0</v>
      </c>
      <c r="AZ112" s="462">
        <v>0</v>
      </c>
      <c r="BA112" s="462">
        <v>0</v>
      </c>
      <c r="BB112" s="462">
        <v>0</v>
      </c>
      <c r="BC112" s="462">
        <v>0</v>
      </c>
      <c r="BD112" s="462">
        <v>0</v>
      </c>
      <c r="BE112" s="462">
        <v>0</v>
      </c>
      <c r="BF112" s="462">
        <v>0</v>
      </c>
      <c r="BG112" s="462">
        <v>0</v>
      </c>
      <c r="BH112" s="462">
        <v>0</v>
      </c>
      <c r="BI112" s="462">
        <v>0</v>
      </c>
      <c r="BJ112" s="462">
        <v>0</v>
      </c>
      <c r="BK112" s="462">
        <v>0</v>
      </c>
      <c r="BL112" s="462">
        <v>0</v>
      </c>
      <c r="BM112" s="462">
        <v>0</v>
      </c>
      <c r="BN112" s="462">
        <v>0</v>
      </c>
      <c r="BO112" s="462">
        <v>0</v>
      </c>
      <c r="BP112" s="462">
        <v>0</v>
      </c>
      <c r="BQ112" s="462">
        <v>0</v>
      </c>
      <c r="BR112" s="462">
        <v>0</v>
      </c>
      <c r="BS112" s="462">
        <v>0</v>
      </c>
      <c r="BT112" s="462">
        <v>0</v>
      </c>
      <c r="BU112" s="462">
        <v>0</v>
      </c>
      <c r="BV112" s="462">
        <v>0</v>
      </c>
      <c r="BW112" s="462">
        <v>499.42148422346736</v>
      </c>
      <c r="BX112" s="462">
        <v>835.00048617003506</v>
      </c>
      <c r="BY112" s="462">
        <v>959.0592331871228</v>
      </c>
      <c r="BZ112" s="462">
        <v>929.48605767172057</v>
      </c>
      <c r="CA112" s="462">
        <v>1040.2971505743928</v>
      </c>
      <c r="CB112" s="462">
        <v>1327.9417063080073</v>
      </c>
      <c r="CC112" s="462">
        <v>1563.8110584869748</v>
      </c>
      <c r="CD112" s="462">
        <v>1654.9733144976251</v>
      </c>
      <c r="CE112" s="462">
        <v>1709.6326749106192</v>
      </c>
      <c r="CF112" s="430">
        <v>1821.6275506315301</v>
      </c>
    </row>
    <row r="113" spans="1:84" s="43" customFormat="1">
      <c r="A113" s="106"/>
      <c r="B113" s="550" t="s">
        <v>712</v>
      </c>
      <c r="D113" s="462">
        <v>0</v>
      </c>
      <c r="E113" s="462">
        <v>0</v>
      </c>
      <c r="F113" s="462">
        <v>0</v>
      </c>
      <c r="G113" s="462">
        <v>0</v>
      </c>
      <c r="H113" s="462">
        <v>0</v>
      </c>
      <c r="I113" s="462">
        <v>0</v>
      </c>
      <c r="J113" s="462">
        <v>0</v>
      </c>
      <c r="K113" s="462">
        <v>0</v>
      </c>
      <c r="L113" s="462">
        <v>0</v>
      </c>
      <c r="M113" s="462">
        <v>0</v>
      </c>
      <c r="N113" s="462">
        <v>0</v>
      </c>
      <c r="O113" s="462">
        <v>0</v>
      </c>
      <c r="P113" s="462">
        <v>0</v>
      </c>
      <c r="Q113" s="462">
        <v>0</v>
      </c>
      <c r="R113" s="462">
        <v>0</v>
      </c>
      <c r="S113" s="462">
        <v>0</v>
      </c>
      <c r="T113" s="462">
        <v>0</v>
      </c>
      <c r="U113" s="462">
        <v>0</v>
      </c>
      <c r="V113" s="462">
        <v>0</v>
      </c>
      <c r="W113" s="462">
        <v>0</v>
      </c>
      <c r="X113" s="462">
        <v>0</v>
      </c>
      <c r="Y113" s="462">
        <v>0</v>
      </c>
      <c r="Z113" s="462">
        <v>0</v>
      </c>
      <c r="AA113" s="462">
        <v>0</v>
      </c>
      <c r="AB113" s="462">
        <v>0</v>
      </c>
      <c r="AC113" s="462">
        <v>0</v>
      </c>
      <c r="AD113" s="462">
        <v>0</v>
      </c>
      <c r="AE113" s="462">
        <v>0</v>
      </c>
      <c r="AF113" s="462">
        <v>0</v>
      </c>
      <c r="AG113" s="462">
        <v>0</v>
      </c>
      <c r="AH113" s="462">
        <v>0</v>
      </c>
      <c r="AI113" s="462">
        <v>0</v>
      </c>
      <c r="AJ113" s="462">
        <v>0</v>
      </c>
      <c r="AK113" s="462">
        <v>0</v>
      </c>
      <c r="AL113" s="462">
        <v>0</v>
      </c>
      <c r="AM113" s="462">
        <v>0</v>
      </c>
      <c r="AN113" s="462">
        <v>0</v>
      </c>
      <c r="AO113" s="462">
        <v>0</v>
      </c>
      <c r="AP113" s="462">
        <v>0</v>
      </c>
      <c r="AQ113" s="462">
        <v>0</v>
      </c>
      <c r="AR113" s="462">
        <v>0</v>
      </c>
      <c r="AS113" s="462">
        <v>0</v>
      </c>
      <c r="AT113" s="462">
        <v>0</v>
      </c>
      <c r="AU113" s="462">
        <v>0</v>
      </c>
      <c r="AV113" s="462">
        <v>0</v>
      </c>
      <c r="AW113" s="462">
        <v>0</v>
      </c>
      <c r="AX113" s="462">
        <v>0</v>
      </c>
      <c r="AY113" s="462">
        <v>0</v>
      </c>
      <c r="AZ113" s="462">
        <v>0</v>
      </c>
      <c r="BA113" s="462">
        <v>0</v>
      </c>
      <c r="BB113" s="462">
        <v>0</v>
      </c>
      <c r="BC113" s="462">
        <v>0</v>
      </c>
      <c r="BD113" s="462">
        <v>0</v>
      </c>
      <c r="BE113" s="462">
        <v>0</v>
      </c>
      <c r="BF113" s="462">
        <v>0</v>
      </c>
      <c r="BG113" s="462">
        <v>0</v>
      </c>
      <c r="BH113" s="462">
        <v>0</v>
      </c>
      <c r="BI113" s="462">
        <v>0</v>
      </c>
      <c r="BJ113" s="462">
        <v>0</v>
      </c>
      <c r="BK113" s="462">
        <v>0</v>
      </c>
      <c r="BL113" s="462">
        <v>0</v>
      </c>
      <c r="BM113" s="462">
        <v>0</v>
      </c>
      <c r="BN113" s="462">
        <v>0</v>
      </c>
      <c r="BO113" s="462">
        <v>0</v>
      </c>
      <c r="BP113" s="462">
        <v>0</v>
      </c>
      <c r="BQ113" s="462">
        <v>0</v>
      </c>
      <c r="BR113" s="462">
        <v>0</v>
      </c>
      <c r="BS113" s="462">
        <v>0</v>
      </c>
      <c r="BT113" s="462">
        <v>0</v>
      </c>
      <c r="BU113" s="462">
        <v>0</v>
      </c>
      <c r="BV113" s="462">
        <v>0</v>
      </c>
      <c r="BW113" s="462">
        <v>297.17912252078582</v>
      </c>
      <c r="BX113" s="462">
        <v>492.94951856625948</v>
      </c>
      <c r="BY113" s="462">
        <v>579.27018723949379</v>
      </c>
      <c r="BZ113" s="462">
        <v>571.93798215103436</v>
      </c>
      <c r="CA113" s="462">
        <v>649.38236236385626</v>
      </c>
      <c r="CB113" s="462">
        <v>816.89543160813867</v>
      </c>
      <c r="CC113" s="462">
        <v>949.78915768036325</v>
      </c>
      <c r="CD113" s="462">
        <v>990.95692668164622</v>
      </c>
      <c r="CE113" s="462">
        <v>1014.02907490912</v>
      </c>
      <c r="CF113" s="430">
        <v>1072.9693011253198</v>
      </c>
    </row>
    <row r="114" spans="1:84" s="43" customFormat="1" ht="25.5" customHeight="1">
      <c r="A114" s="106"/>
      <c r="B114" s="542" t="s">
        <v>751</v>
      </c>
      <c r="D114" s="462">
        <v>0</v>
      </c>
      <c r="E114" s="462">
        <v>0</v>
      </c>
      <c r="F114" s="462">
        <v>0</v>
      </c>
      <c r="G114" s="462">
        <v>0</v>
      </c>
      <c r="H114" s="462">
        <v>0</v>
      </c>
      <c r="I114" s="462">
        <v>0</v>
      </c>
      <c r="J114" s="462">
        <v>0</v>
      </c>
      <c r="K114" s="462">
        <v>0</v>
      </c>
      <c r="L114" s="462">
        <v>0</v>
      </c>
      <c r="M114" s="462">
        <v>0</v>
      </c>
      <c r="N114" s="462">
        <v>0</v>
      </c>
      <c r="O114" s="462">
        <v>0</v>
      </c>
      <c r="P114" s="462">
        <v>0</v>
      </c>
      <c r="Q114" s="462">
        <v>0</v>
      </c>
      <c r="R114" s="462">
        <v>0</v>
      </c>
      <c r="S114" s="462">
        <v>0</v>
      </c>
      <c r="T114" s="462">
        <v>0</v>
      </c>
      <c r="U114" s="462">
        <v>0</v>
      </c>
      <c r="V114" s="462">
        <v>0</v>
      </c>
      <c r="W114" s="462">
        <v>0</v>
      </c>
      <c r="X114" s="462">
        <v>0</v>
      </c>
      <c r="Y114" s="462">
        <v>0</v>
      </c>
      <c r="Z114" s="462">
        <v>0</v>
      </c>
      <c r="AA114" s="462">
        <v>0</v>
      </c>
      <c r="AB114" s="462">
        <v>0</v>
      </c>
      <c r="AC114" s="462">
        <v>0</v>
      </c>
      <c r="AD114" s="462">
        <v>0</v>
      </c>
      <c r="AE114" s="462">
        <v>0</v>
      </c>
      <c r="AF114" s="462">
        <v>0</v>
      </c>
      <c r="AG114" s="462">
        <v>0</v>
      </c>
      <c r="AH114" s="462">
        <v>0</v>
      </c>
      <c r="AI114" s="462">
        <v>0</v>
      </c>
      <c r="AJ114" s="462">
        <v>0</v>
      </c>
      <c r="AK114" s="462">
        <v>0</v>
      </c>
      <c r="AL114" s="462">
        <v>0</v>
      </c>
      <c r="AM114" s="462">
        <v>0</v>
      </c>
      <c r="AN114" s="462">
        <v>0</v>
      </c>
      <c r="AO114" s="462">
        <v>0</v>
      </c>
      <c r="AP114" s="462">
        <v>0</v>
      </c>
      <c r="AQ114" s="462">
        <v>0</v>
      </c>
      <c r="AR114" s="462">
        <v>0</v>
      </c>
      <c r="AS114" s="462">
        <v>0</v>
      </c>
      <c r="AT114" s="462">
        <v>0</v>
      </c>
      <c r="AU114" s="462">
        <v>0</v>
      </c>
      <c r="AV114" s="462">
        <v>0</v>
      </c>
      <c r="AW114" s="462">
        <v>0</v>
      </c>
      <c r="AX114" s="462">
        <v>0</v>
      </c>
      <c r="AY114" s="462">
        <v>0</v>
      </c>
      <c r="AZ114" s="462">
        <v>0</v>
      </c>
      <c r="BA114" s="462">
        <v>0</v>
      </c>
      <c r="BB114" s="462">
        <v>0</v>
      </c>
      <c r="BC114" s="462">
        <v>0</v>
      </c>
      <c r="BD114" s="462">
        <v>0</v>
      </c>
      <c r="BE114" s="462">
        <v>0</v>
      </c>
      <c r="BF114" s="462">
        <v>0</v>
      </c>
      <c r="BG114" s="462">
        <v>0</v>
      </c>
      <c r="BH114" s="462">
        <v>0</v>
      </c>
      <c r="BI114" s="462">
        <v>0</v>
      </c>
      <c r="BJ114" s="462">
        <v>0</v>
      </c>
      <c r="BK114" s="462">
        <v>0</v>
      </c>
      <c r="BL114" s="462">
        <v>0</v>
      </c>
      <c r="BM114" s="462">
        <v>0</v>
      </c>
      <c r="BN114" s="462">
        <v>0</v>
      </c>
      <c r="BO114" s="462">
        <v>0</v>
      </c>
      <c r="BP114" s="462">
        <v>0</v>
      </c>
      <c r="BQ114" s="462">
        <v>0</v>
      </c>
      <c r="BR114" s="462">
        <v>0</v>
      </c>
      <c r="BS114" s="462">
        <v>0</v>
      </c>
      <c r="BT114" s="462">
        <v>0</v>
      </c>
      <c r="BU114" s="462">
        <v>0</v>
      </c>
      <c r="BV114" s="462">
        <v>0</v>
      </c>
      <c r="BW114" s="462">
        <v>25267.835717743175</v>
      </c>
      <c r="BX114" s="462">
        <v>28801.239511923832</v>
      </c>
      <c r="BY114" s="462">
        <v>29644.593565671617</v>
      </c>
      <c r="BZ114" s="462">
        <v>27784.547703217362</v>
      </c>
      <c r="CA114" s="462">
        <v>27855.834446668774</v>
      </c>
      <c r="CB114" s="462">
        <v>31388.977607644731</v>
      </c>
      <c r="CC114" s="462">
        <v>31549.544886545758</v>
      </c>
      <c r="CD114" s="462">
        <v>31990.357429748085</v>
      </c>
      <c r="CE114" s="462">
        <v>32321.023759750071</v>
      </c>
      <c r="CF114" s="430">
        <v>32784.196590260828</v>
      </c>
    </row>
    <row r="115" spans="1:84" s="43" customFormat="1">
      <c r="A115" s="106"/>
      <c r="B115" s="542" t="s">
        <v>752</v>
      </c>
      <c r="D115" s="462">
        <v>0</v>
      </c>
      <c r="E115" s="462">
        <v>0</v>
      </c>
      <c r="F115" s="462">
        <v>0</v>
      </c>
      <c r="G115" s="462">
        <v>0</v>
      </c>
      <c r="H115" s="462">
        <v>0</v>
      </c>
      <c r="I115" s="462">
        <v>0</v>
      </c>
      <c r="J115" s="462">
        <v>0</v>
      </c>
      <c r="K115" s="462">
        <v>0</v>
      </c>
      <c r="L115" s="462">
        <v>0</v>
      </c>
      <c r="M115" s="462">
        <v>0</v>
      </c>
      <c r="N115" s="462">
        <v>0</v>
      </c>
      <c r="O115" s="462">
        <v>0</v>
      </c>
      <c r="P115" s="462">
        <v>0</v>
      </c>
      <c r="Q115" s="462">
        <v>0</v>
      </c>
      <c r="R115" s="462">
        <v>0</v>
      </c>
      <c r="S115" s="462">
        <v>0</v>
      </c>
      <c r="T115" s="462">
        <v>0</v>
      </c>
      <c r="U115" s="462">
        <v>0</v>
      </c>
      <c r="V115" s="462">
        <v>0</v>
      </c>
      <c r="W115" s="462">
        <v>0</v>
      </c>
      <c r="X115" s="462">
        <v>0</v>
      </c>
      <c r="Y115" s="462">
        <v>0</v>
      </c>
      <c r="Z115" s="462">
        <v>0</v>
      </c>
      <c r="AA115" s="462">
        <v>0</v>
      </c>
      <c r="AB115" s="462">
        <v>0</v>
      </c>
      <c r="AC115" s="462">
        <v>0</v>
      </c>
      <c r="AD115" s="462">
        <v>0</v>
      </c>
      <c r="AE115" s="462">
        <v>0</v>
      </c>
      <c r="AF115" s="462">
        <v>0</v>
      </c>
      <c r="AG115" s="462">
        <v>0</v>
      </c>
      <c r="AH115" s="462">
        <v>0</v>
      </c>
      <c r="AI115" s="462">
        <v>0</v>
      </c>
      <c r="AJ115" s="462">
        <v>0</v>
      </c>
      <c r="AK115" s="462">
        <v>0</v>
      </c>
      <c r="AL115" s="462">
        <v>0</v>
      </c>
      <c r="AM115" s="462">
        <v>0</v>
      </c>
      <c r="AN115" s="462">
        <v>0</v>
      </c>
      <c r="AO115" s="462">
        <v>0</v>
      </c>
      <c r="AP115" s="462">
        <v>0</v>
      </c>
      <c r="AQ115" s="462">
        <v>0</v>
      </c>
      <c r="AR115" s="462">
        <v>0</v>
      </c>
      <c r="AS115" s="462">
        <v>0</v>
      </c>
      <c r="AT115" s="462">
        <v>0</v>
      </c>
      <c r="AU115" s="462">
        <v>0</v>
      </c>
      <c r="AV115" s="462">
        <v>0</v>
      </c>
      <c r="AW115" s="462">
        <v>0</v>
      </c>
      <c r="AX115" s="462">
        <v>0</v>
      </c>
      <c r="AY115" s="462">
        <v>0</v>
      </c>
      <c r="AZ115" s="462">
        <v>0</v>
      </c>
      <c r="BA115" s="462">
        <v>0</v>
      </c>
      <c r="BB115" s="462">
        <v>0</v>
      </c>
      <c r="BC115" s="462">
        <v>0</v>
      </c>
      <c r="BD115" s="462">
        <v>0</v>
      </c>
      <c r="BE115" s="462">
        <v>0</v>
      </c>
      <c r="BF115" s="462">
        <v>0</v>
      </c>
      <c r="BG115" s="462">
        <v>0</v>
      </c>
      <c r="BH115" s="462">
        <v>0</v>
      </c>
      <c r="BI115" s="462">
        <v>0</v>
      </c>
      <c r="BJ115" s="462">
        <v>0</v>
      </c>
      <c r="BK115" s="462">
        <v>0</v>
      </c>
      <c r="BL115" s="462">
        <v>0</v>
      </c>
      <c r="BM115" s="462">
        <v>0</v>
      </c>
      <c r="BN115" s="462">
        <v>0</v>
      </c>
      <c r="BO115" s="462">
        <v>0</v>
      </c>
      <c r="BP115" s="462">
        <v>0</v>
      </c>
      <c r="BQ115" s="462">
        <v>0</v>
      </c>
      <c r="BR115" s="462">
        <v>0</v>
      </c>
      <c r="BS115" s="462">
        <v>0</v>
      </c>
      <c r="BT115" s="462">
        <v>0</v>
      </c>
      <c r="BU115" s="462">
        <v>0</v>
      </c>
      <c r="BV115" s="462">
        <v>0</v>
      </c>
      <c r="BW115" s="462">
        <v>1504.8810849602594</v>
      </c>
      <c r="BX115" s="462">
        <v>1726.0868208842151</v>
      </c>
      <c r="BY115" s="462">
        <v>1810.4290946013207</v>
      </c>
      <c r="BZ115" s="462">
        <v>1707.8829375738749</v>
      </c>
      <c r="CA115" s="462">
        <v>1778.9099838026077</v>
      </c>
      <c r="CB115" s="462">
        <v>2073.2954728660288</v>
      </c>
      <c r="CC115" s="462">
        <v>2164.0854278488359</v>
      </c>
      <c r="CD115" s="462">
        <v>2223.4602797670755</v>
      </c>
      <c r="CE115" s="462">
        <v>2282.7800769253936</v>
      </c>
      <c r="CF115" s="430">
        <v>2349.5040375482631</v>
      </c>
    </row>
    <row r="116" spans="1:84" s="43" customFormat="1">
      <c r="A116" s="106"/>
      <c r="B116" s="542" t="s">
        <v>753</v>
      </c>
      <c r="D116" s="462">
        <v>0</v>
      </c>
      <c r="E116" s="462">
        <v>0</v>
      </c>
      <c r="F116" s="462">
        <v>0</v>
      </c>
      <c r="G116" s="462">
        <v>0</v>
      </c>
      <c r="H116" s="462">
        <v>0</v>
      </c>
      <c r="I116" s="462">
        <v>0</v>
      </c>
      <c r="J116" s="462">
        <v>0</v>
      </c>
      <c r="K116" s="462">
        <v>0</v>
      </c>
      <c r="L116" s="462">
        <v>0</v>
      </c>
      <c r="M116" s="462">
        <v>0</v>
      </c>
      <c r="N116" s="462">
        <v>0</v>
      </c>
      <c r="O116" s="462">
        <v>0</v>
      </c>
      <c r="P116" s="462">
        <v>0</v>
      </c>
      <c r="Q116" s="462">
        <v>0</v>
      </c>
      <c r="R116" s="462">
        <v>0</v>
      </c>
      <c r="S116" s="462">
        <v>0</v>
      </c>
      <c r="T116" s="462">
        <v>0</v>
      </c>
      <c r="U116" s="462">
        <v>0</v>
      </c>
      <c r="V116" s="462">
        <v>0</v>
      </c>
      <c r="W116" s="462">
        <v>0</v>
      </c>
      <c r="X116" s="462">
        <v>0</v>
      </c>
      <c r="Y116" s="462">
        <v>0</v>
      </c>
      <c r="Z116" s="462">
        <v>0</v>
      </c>
      <c r="AA116" s="462">
        <v>0</v>
      </c>
      <c r="AB116" s="462">
        <v>0</v>
      </c>
      <c r="AC116" s="462">
        <v>0</v>
      </c>
      <c r="AD116" s="462">
        <v>0</v>
      </c>
      <c r="AE116" s="462">
        <v>0</v>
      </c>
      <c r="AF116" s="462">
        <v>0</v>
      </c>
      <c r="AG116" s="462">
        <v>0</v>
      </c>
      <c r="AH116" s="462">
        <v>0</v>
      </c>
      <c r="AI116" s="462">
        <v>0</v>
      </c>
      <c r="AJ116" s="462">
        <v>0</v>
      </c>
      <c r="AK116" s="462">
        <v>0</v>
      </c>
      <c r="AL116" s="462">
        <v>0</v>
      </c>
      <c r="AM116" s="462">
        <v>0</v>
      </c>
      <c r="AN116" s="462">
        <v>0</v>
      </c>
      <c r="AO116" s="462">
        <v>0</v>
      </c>
      <c r="AP116" s="462">
        <v>0</v>
      </c>
      <c r="AQ116" s="462">
        <v>0</v>
      </c>
      <c r="AR116" s="462">
        <v>0</v>
      </c>
      <c r="AS116" s="462">
        <v>0</v>
      </c>
      <c r="AT116" s="462">
        <v>0</v>
      </c>
      <c r="AU116" s="462">
        <v>0</v>
      </c>
      <c r="AV116" s="462">
        <v>0</v>
      </c>
      <c r="AW116" s="462">
        <v>0</v>
      </c>
      <c r="AX116" s="462">
        <v>0</v>
      </c>
      <c r="AY116" s="462">
        <v>0</v>
      </c>
      <c r="AZ116" s="462">
        <v>0</v>
      </c>
      <c r="BA116" s="462">
        <v>0</v>
      </c>
      <c r="BB116" s="462">
        <v>0</v>
      </c>
      <c r="BC116" s="462">
        <v>0</v>
      </c>
      <c r="BD116" s="462">
        <v>0</v>
      </c>
      <c r="BE116" s="462">
        <v>0</v>
      </c>
      <c r="BF116" s="462">
        <v>0</v>
      </c>
      <c r="BG116" s="462">
        <v>0</v>
      </c>
      <c r="BH116" s="462">
        <v>0</v>
      </c>
      <c r="BI116" s="462">
        <v>0</v>
      </c>
      <c r="BJ116" s="462">
        <v>0</v>
      </c>
      <c r="BK116" s="462">
        <v>0</v>
      </c>
      <c r="BL116" s="462">
        <v>0</v>
      </c>
      <c r="BM116" s="462">
        <v>0</v>
      </c>
      <c r="BN116" s="462">
        <v>0</v>
      </c>
      <c r="BO116" s="462">
        <v>0</v>
      </c>
      <c r="BP116" s="462">
        <v>0</v>
      </c>
      <c r="BQ116" s="462">
        <v>0</v>
      </c>
      <c r="BR116" s="462">
        <v>0</v>
      </c>
      <c r="BS116" s="462">
        <v>0</v>
      </c>
      <c r="BT116" s="462">
        <v>0</v>
      </c>
      <c r="BU116" s="462">
        <v>0</v>
      </c>
      <c r="BV116" s="462">
        <v>0</v>
      </c>
      <c r="BW116" s="462">
        <v>1996.3488633876959</v>
      </c>
      <c r="BX116" s="462">
        <v>2016.9417152276194</v>
      </c>
      <c r="BY116" s="462">
        <v>2019.8839176397614</v>
      </c>
      <c r="BZ116" s="462">
        <v>1862.6135016190015</v>
      </c>
      <c r="CA116" s="462">
        <v>1828.2102265400968</v>
      </c>
      <c r="CB116" s="462">
        <v>1979.5743173586759</v>
      </c>
      <c r="CC116" s="462">
        <v>1913.1040879984441</v>
      </c>
      <c r="CD116" s="462">
        <v>1754.5535738021472</v>
      </c>
      <c r="CE116" s="462">
        <v>1861.4752498031457</v>
      </c>
      <c r="CF116" s="430">
        <v>1988.1782842811954</v>
      </c>
    </row>
    <row r="117" spans="1:84" s="43" customFormat="1" ht="26.25" customHeight="1">
      <c r="A117" s="106"/>
      <c r="B117" s="615" t="s">
        <v>754</v>
      </c>
      <c r="D117" s="462"/>
      <c r="E117" s="462"/>
      <c r="F117" s="462"/>
      <c r="G117" s="462"/>
      <c r="H117" s="462"/>
      <c r="I117" s="462"/>
      <c r="J117" s="462"/>
      <c r="K117" s="462"/>
      <c r="L117" s="462"/>
      <c r="M117" s="462"/>
      <c r="N117" s="462"/>
      <c r="O117" s="462"/>
      <c r="P117" s="462"/>
      <c r="Q117" s="462"/>
      <c r="R117" s="462"/>
      <c r="S117" s="462"/>
      <c r="T117" s="462"/>
      <c r="U117" s="462"/>
      <c r="V117" s="462"/>
      <c r="W117" s="462"/>
      <c r="X117" s="462"/>
      <c r="Y117" s="462"/>
      <c r="Z117" s="462"/>
      <c r="AA117" s="462"/>
      <c r="AB117" s="462"/>
      <c r="AC117" s="462"/>
      <c r="AD117" s="462"/>
      <c r="AE117" s="462"/>
      <c r="AF117" s="462"/>
      <c r="AG117" s="462"/>
      <c r="AH117" s="462"/>
      <c r="AI117" s="462"/>
      <c r="AJ117" s="462"/>
      <c r="AK117" s="462"/>
      <c r="AL117" s="462"/>
      <c r="AM117" s="462"/>
      <c r="AN117" s="462"/>
      <c r="AO117" s="462"/>
      <c r="AP117" s="462"/>
      <c r="AQ117" s="462"/>
      <c r="AR117" s="462"/>
      <c r="AS117" s="462"/>
      <c r="AT117" s="462"/>
      <c r="AU117" s="462"/>
      <c r="AV117" s="462"/>
      <c r="AW117" s="462"/>
      <c r="AX117" s="462"/>
      <c r="AY117" s="462"/>
      <c r="AZ117" s="462"/>
      <c r="BA117" s="462"/>
      <c r="BB117" s="462"/>
      <c r="BC117" s="462"/>
      <c r="BD117" s="462"/>
      <c r="BE117" s="462"/>
      <c r="BF117" s="462"/>
      <c r="BG117" s="462"/>
      <c r="BH117" s="462"/>
      <c r="BI117" s="462"/>
      <c r="BJ117" s="462"/>
      <c r="BK117" s="462"/>
      <c r="BL117" s="462"/>
      <c r="BM117" s="462"/>
      <c r="BN117" s="462"/>
      <c r="BO117" s="462"/>
      <c r="BP117" s="462"/>
      <c r="BQ117" s="462"/>
      <c r="BR117" s="462"/>
      <c r="BS117" s="462"/>
      <c r="BT117" s="462"/>
      <c r="BU117" s="462"/>
      <c r="BV117" s="462"/>
      <c r="BW117" s="462"/>
      <c r="BX117" s="462"/>
      <c r="BY117" s="462"/>
      <c r="BZ117" s="462"/>
      <c r="CA117" s="462"/>
      <c r="CB117" s="462"/>
      <c r="CC117" s="462"/>
      <c r="CD117" s="462"/>
      <c r="CE117" s="462"/>
      <c r="CF117" s="430"/>
    </row>
    <row r="118" spans="1:84" s="43" customFormat="1">
      <c r="A118" s="106"/>
      <c r="B118" s="63" t="s">
        <v>716</v>
      </c>
      <c r="D118" s="462">
        <v>0</v>
      </c>
      <c r="E118" s="462">
        <v>0</v>
      </c>
      <c r="F118" s="462">
        <v>0</v>
      </c>
      <c r="G118" s="462">
        <v>0</v>
      </c>
      <c r="H118" s="462">
        <v>0</v>
      </c>
      <c r="I118" s="462">
        <v>0</v>
      </c>
      <c r="J118" s="462">
        <v>0</v>
      </c>
      <c r="K118" s="462">
        <v>0</v>
      </c>
      <c r="L118" s="462">
        <v>0</v>
      </c>
      <c r="M118" s="462">
        <v>0</v>
      </c>
      <c r="N118" s="462">
        <v>0</v>
      </c>
      <c r="O118" s="462">
        <v>0</v>
      </c>
      <c r="P118" s="462">
        <v>0</v>
      </c>
      <c r="Q118" s="462">
        <v>0</v>
      </c>
      <c r="R118" s="462">
        <v>0</v>
      </c>
      <c r="S118" s="462">
        <v>0</v>
      </c>
      <c r="T118" s="462">
        <v>0</v>
      </c>
      <c r="U118" s="462">
        <v>0</v>
      </c>
      <c r="V118" s="462">
        <v>0</v>
      </c>
      <c r="W118" s="462">
        <v>0</v>
      </c>
      <c r="X118" s="462">
        <v>0</v>
      </c>
      <c r="Y118" s="462">
        <v>0</v>
      </c>
      <c r="Z118" s="462">
        <v>0</v>
      </c>
      <c r="AA118" s="462">
        <v>0</v>
      </c>
      <c r="AB118" s="462">
        <v>0</v>
      </c>
      <c r="AC118" s="462">
        <v>0</v>
      </c>
      <c r="AD118" s="462">
        <v>0</v>
      </c>
      <c r="AE118" s="462">
        <v>0</v>
      </c>
      <c r="AF118" s="462">
        <v>0</v>
      </c>
      <c r="AG118" s="462">
        <v>0</v>
      </c>
      <c r="AH118" s="462">
        <v>0</v>
      </c>
      <c r="AI118" s="462">
        <v>0</v>
      </c>
      <c r="AJ118" s="462">
        <v>0</v>
      </c>
      <c r="AK118" s="462">
        <v>0</v>
      </c>
      <c r="AL118" s="462">
        <v>0</v>
      </c>
      <c r="AM118" s="462">
        <v>0</v>
      </c>
      <c r="AN118" s="462">
        <v>0</v>
      </c>
      <c r="AO118" s="462">
        <v>0</v>
      </c>
      <c r="AP118" s="462">
        <v>0</v>
      </c>
      <c r="AQ118" s="462">
        <v>0</v>
      </c>
      <c r="AR118" s="462">
        <v>0</v>
      </c>
      <c r="AS118" s="462">
        <v>0</v>
      </c>
      <c r="AT118" s="462">
        <v>0</v>
      </c>
      <c r="AU118" s="462">
        <v>5644.6887848256238</v>
      </c>
      <c r="AV118" s="462">
        <v>7169.4333613749495</v>
      </c>
      <c r="AW118" s="462">
        <v>8782.6969580944715</v>
      </c>
      <c r="AX118" s="462">
        <v>9918.4091583990357</v>
      </c>
      <c r="AY118" s="462">
        <v>10624.952134494926</v>
      </c>
      <c r="AZ118" s="462">
        <v>10963.430722436904</v>
      </c>
      <c r="BA118" s="462">
        <v>10828.551108435269</v>
      </c>
      <c r="BB118" s="462">
        <v>10691.466516442675</v>
      </c>
      <c r="BC118" s="462">
        <v>10636.377215795963</v>
      </c>
      <c r="BD118" s="462">
        <v>10833.826229031311</v>
      </c>
      <c r="BE118" s="462">
        <v>11421.617290874607</v>
      </c>
      <c r="BF118" s="462">
        <v>12807.580887725573</v>
      </c>
      <c r="BG118" s="462">
        <v>12440.384110958803</v>
      </c>
      <c r="BH118" s="462">
        <v>20483.979091841135</v>
      </c>
      <c r="BI118" s="462">
        <v>21110.146847933003</v>
      </c>
      <c r="BJ118" s="462">
        <v>21986.621733380107</v>
      </c>
      <c r="BK118" s="462">
        <v>22818.121820717628</v>
      </c>
      <c r="BL118" s="462">
        <v>23947.439290899674</v>
      </c>
      <c r="BM118" s="462">
        <v>27643.885884355008</v>
      </c>
      <c r="BN118" s="462">
        <v>29103.865207173978</v>
      </c>
      <c r="BO118" s="462">
        <v>30449.02254605684</v>
      </c>
      <c r="BP118" s="462">
        <v>31323.455560177135</v>
      </c>
      <c r="BQ118" s="462">
        <v>31055.144838733046</v>
      </c>
      <c r="BR118" s="462">
        <v>30751.421313487423</v>
      </c>
      <c r="BS118" s="462">
        <v>30355.466661535749</v>
      </c>
      <c r="BT118" s="462">
        <v>28774.276196188399</v>
      </c>
      <c r="BU118" s="462">
        <v>26823.32257748047</v>
      </c>
      <c r="BV118" s="462">
        <v>24476.053453314071</v>
      </c>
      <c r="BW118" s="462">
        <v>21171.531542600827</v>
      </c>
      <c r="BX118" s="462">
        <v>18950.625221533352</v>
      </c>
      <c r="BY118" s="462">
        <v>17682.665163402988</v>
      </c>
      <c r="BZ118" s="462">
        <v>15915.242394053701</v>
      </c>
      <c r="CA118" s="462">
        <v>14722.348875296444</v>
      </c>
      <c r="CB118" s="462">
        <v>14758.044538172231</v>
      </c>
      <c r="CC118" s="462">
        <v>11657.325979048543</v>
      </c>
      <c r="CD118" s="462">
        <v>11018.283686430341</v>
      </c>
      <c r="CE118" s="462">
        <v>10991.800754615049</v>
      </c>
      <c r="CF118" s="430">
        <v>10484.901122704052</v>
      </c>
    </row>
    <row r="119" spans="1:84" s="43" customFormat="1">
      <c r="A119" s="106"/>
      <c r="B119" s="200" t="s">
        <v>755</v>
      </c>
      <c r="D119" s="462" t="s">
        <v>521</v>
      </c>
      <c r="E119" s="462" t="s">
        <v>521</v>
      </c>
      <c r="F119" s="462" t="s">
        <v>521</v>
      </c>
      <c r="G119" s="462" t="s">
        <v>521</v>
      </c>
      <c r="H119" s="462" t="s">
        <v>521</v>
      </c>
      <c r="I119" s="462" t="s">
        <v>521</v>
      </c>
      <c r="J119" s="462" t="s">
        <v>521</v>
      </c>
      <c r="K119" s="462" t="s">
        <v>521</v>
      </c>
      <c r="L119" s="462" t="s">
        <v>521</v>
      </c>
      <c r="M119" s="462" t="s">
        <v>521</v>
      </c>
      <c r="N119" s="462" t="s">
        <v>521</v>
      </c>
      <c r="O119" s="462" t="s">
        <v>521</v>
      </c>
      <c r="P119" s="462" t="s">
        <v>521</v>
      </c>
      <c r="Q119" s="462" t="s">
        <v>521</v>
      </c>
      <c r="R119" s="462" t="s">
        <v>521</v>
      </c>
      <c r="S119" s="462" t="s">
        <v>521</v>
      </c>
      <c r="T119" s="462" t="s">
        <v>521</v>
      </c>
      <c r="U119" s="462" t="s">
        <v>521</v>
      </c>
      <c r="V119" s="462" t="s">
        <v>521</v>
      </c>
      <c r="W119" s="462" t="s">
        <v>521</v>
      </c>
      <c r="X119" s="462" t="s">
        <v>521</v>
      </c>
      <c r="Y119" s="462" t="s">
        <v>521</v>
      </c>
      <c r="Z119" s="462" t="s">
        <v>521</v>
      </c>
      <c r="AA119" s="462" t="s">
        <v>521</v>
      </c>
      <c r="AB119" s="462" t="s">
        <v>521</v>
      </c>
      <c r="AC119" s="462" t="s">
        <v>521</v>
      </c>
      <c r="AD119" s="462" t="s">
        <v>521</v>
      </c>
      <c r="AE119" s="462" t="s">
        <v>521</v>
      </c>
      <c r="AF119" s="462" t="s">
        <v>521</v>
      </c>
      <c r="AG119" s="462" t="s">
        <v>521</v>
      </c>
      <c r="AH119" s="462" t="s">
        <v>521</v>
      </c>
      <c r="AI119" s="462" t="s">
        <v>521</v>
      </c>
      <c r="AJ119" s="462" t="s">
        <v>521</v>
      </c>
      <c r="AK119" s="462" t="s">
        <v>521</v>
      </c>
      <c r="AL119" s="462" t="s">
        <v>521</v>
      </c>
      <c r="AM119" s="462" t="s">
        <v>521</v>
      </c>
      <c r="AN119" s="462" t="s">
        <v>521</v>
      </c>
      <c r="AO119" s="462" t="s">
        <v>521</v>
      </c>
      <c r="AP119" s="462" t="s">
        <v>521</v>
      </c>
      <c r="AQ119" s="462" t="s">
        <v>521</v>
      </c>
      <c r="AR119" s="462" t="s">
        <v>521</v>
      </c>
      <c r="AS119" s="462" t="s">
        <v>521</v>
      </c>
      <c r="AT119" s="462" t="s">
        <v>521</v>
      </c>
      <c r="AU119" s="462" t="s">
        <v>521</v>
      </c>
      <c r="AV119" s="462" t="s">
        <v>521</v>
      </c>
      <c r="AW119" s="462" t="s">
        <v>521</v>
      </c>
      <c r="AX119" s="462">
        <v>8591.7674817261104</v>
      </c>
      <c r="AY119" s="462">
        <v>9341.1702913208683</v>
      </c>
      <c r="AZ119" s="462">
        <v>9663.1415972482046</v>
      </c>
      <c r="BA119" s="462">
        <v>9493.0598682555683</v>
      </c>
      <c r="BB119" s="462">
        <v>9343.5681848864842</v>
      </c>
      <c r="BC119" s="462">
        <v>9291.5778824512436</v>
      </c>
      <c r="BD119" s="462">
        <v>9484.2370637163058</v>
      </c>
      <c r="BE119" s="462">
        <v>10003.073185130052</v>
      </c>
      <c r="BF119" s="462">
        <v>11264.411500896875</v>
      </c>
      <c r="BG119" s="462">
        <v>11133.921386966982</v>
      </c>
      <c r="BH119" s="462">
        <v>12498.311795893658</v>
      </c>
      <c r="BI119" s="462">
        <v>13230.300361473021</v>
      </c>
      <c r="BJ119" s="462">
        <v>14094.513219299231</v>
      </c>
      <c r="BK119" s="462">
        <v>14966.738480690048</v>
      </c>
      <c r="BL119" s="462">
        <v>16499.372828217634</v>
      </c>
      <c r="BM119" s="462">
        <v>20137.772185075868</v>
      </c>
      <c r="BN119" s="462">
        <v>21805.290050757489</v>
      </c>
      <c r="BO119" s="462">
        <v>23033.87061964217</v>
      </c>
      <c r="BP119" s="462">
        <v>23644.828993664352</v>
      </c>
      <c r="BQ119" s="462">
        <v>23434.067172257073</v>
      </c>
      <c r="BR119" s="462">
        <v>23184.051028372029</v>
      </c>
      <c r="BS119" s="462">
        <v>22904.203612640384</v>
      </c>
      <c r="BT119" s="462">
        <v>21682.971011841586</v>
      </c>
      <c r="BU119" s="462">
        <v>20292.438263484059</v>
      </c>
      <c r="BV119" s="462">
        <v>18429.827210616673</v>
      </c>
      <c r="BW119" s="462">
        <v>15710.796021735689</v>
      </c>
      <c r="BX119" s="462">
        <v>13992.02440337989</v>
      </c>
      <c r="BY119" s="462">
        <v>12988.235643918357</v>
      </c>
      <c r="BZ119" s="462">
        <v>11614.066473457802</v>
      </c>
      <c r="CA119" s="462">
        <v>10528.499064687621</v>
      </c>
      <c r="CB119" s="462">
        <v>10483.056890504929</v>
      </c>
      <c r="CC119" s="462">
        <v>7880.6812437239987</v>
      </c>
      <c r="CD119" s="462">
        <v>7230.3142259372735</v>
      </c>
      <c r="CE119" s="462">
        <v>6958.8462839156537</v>
      </c>
      <c r="CF119" s="430">
        <v>6351.734232737329</v>
      </c>
    </row>
    <row r="120" spans="1:84" s="43" customFormat="1">
      <c r="A120" s="106"/>
      <c r="B120" s="200" t="s">
        <v>756</v>
      </c>
      <c r="D120" s="462" t="s">
        <v>521</v>
      </c>
      <c r="E120" s="462" t="s">
        <v>521</v>
      </c>
      <c r="F120" s="462" t="s">
        <v>521</v>
      </c>
      <c r="G120" s="462" t="s">
        <v>521</v>
      </c>
      <c r="H120" s="462" t="s">
        <v>521</v>
      </c>
      <c r="I120" s="462" t="s">
        <v>521</v>
      </c>
      <c r="J120" s="462" t="s">
        <v>521</v>
      </c>
      <c r="K120" s="462" t="s">
        <v>521</v>
      </c>
      <c r="L120" s="462" t="s">
        <v>521</v>
      </c>
      <c r="M120" s="462" t="s">
        <v>521</v>
      </c>
      <c r="N120" s="462" t="s">
        <v>521</v>
      </c>
      <c r="O120" s="462" t="s">
        <v>521</v>
      </c>
      <c r="P120" s="462" t="s">
        <v>521</v>
      </c>
      <c r="Q120" s="462" t="s">
        <v>521</v>
      </c>
      <c r="R120" s="462" t="s">
        <v>521</v>
      </c>
      <c r="S120" s="462" t="s">
        <v>521</v>
      </c>
      <c r="T120" s="462" t="s">
        <v>521</v>
      </c>
      <c r="U120" s="462" t="s">
        <v>521</v>
      </c>
      <c r="V120" s="462" t="s">
        <v>521</v>
      </c>
      <c r="W120" s="462" t="s">
        <v>521</v>
      </c>
      <c r="X120" s="462" t="s">
        <v>521</v>
      </c>
      <c r="Y120" s="462" t="s">
        <v>521</v>
      </c>
      <c r="Z120" s="462" t="s">
        <v>521</v>
      </c>
      <c r="AA120" s="462" t="s">
        <v>521</v>
      </c>
      <c r="AB120" s="462" t="s">
        <v>521</v>
      </c>
      <c r="AC120" s="462" t="s">
        <v>521</v>
      </c>
      <c r="AD120" s="462" t="s">
        <v>521</v>
      </c>
      <c r="AE120" s="462" t="s">
        <v>521</v>
      </c>
      <c r="AF120" s="462" t="s">
        <v>521</v>
      </c>
      <c r="AG120" s="462" t="s">
        <v>521</v>
      </c>
      <c r="AH120" s="462" t="s">
        <v>521</v>
      </c>
      <c r="AI120" s="462" t="s">
        <v>521</v>
      </c>
      <c r="AJ120" s="462" t="s">
        <v>521</v>
      </c>
      <c r="AK120" s="462" t="s">
        <v>521</v>
      </c>
      <c r="AL120" s="462" t="s">
        <v>521</v>
      </c>
      <c r="AM120" s="462" t="s">
        <v>521</v>
      </c>
      <c r="AN120" s="462" t="s">
        <v>521</v>
      </c>
      <c r="AO120" s="462" t="s">
        <v>521</v>
      </c>
      <c r="AP120" s="462" t="s">
        <v>521</v>
      </c>
      <c r="AQ120" s="462" t="s">
        <v>521</v>
      </c>
      <c r="AR120" s="462" t="s">
        <v>521</v>
      </c>
      <c r="AS120" s="462" t="s">
        <v>521</v>
      </c>
      <c r="AT120" s="462" t="s">
        <v>521</v>
      </c>
      <c r="AU120" s="462" t="s">
        <v>521</v>
      </c>
      <c r="AV120" s="462" t="s">
        <v>521</v>
      </c>
      <c r="AW120" s="462" t="s">
        <v>521</v>
      </c>
      <c r="AX120" s="462">
        <v>189.77303329645886</v>
      </c>
      <c r="AY120" s="462">
        <v>174.77148771863008</v>
      </c>
      <c r="AZ120" s="462">
        <v>173.95136996865233</v>
      </c>
      <c r="BA120" s="462">
        <v>164.46388231199307</v>
      </c>
      <c r="BB120" s="462">
        <v>191.2475037602907</v>
      </c>
      <c r="BC120" s="462">
        <v>206.23149627441418</v>
      </c>
      <c r="BD120" s="462">
        <v>220.45238988540612</v>
      </c>
      <c r="BE120" s="462">
        <v>290.51527851216991</v>
      </c>
      <c r="BF120" s="462">
        <v>391.88488632021989</v>
      </c>
      <c r="BG120" s="462">
        <v>496.21084586077313</v>
      </c>
      <c r="BH120" s="462">
        <v>714.6719360591195</v>
      </c>
      <c r="BI120" s="462">
        <v>846.54018885591108</v>
      </c>
      <c r="BJ120" s="462">
        <v>927.66352998823788</v>
      </c>
      <c r="BK120" s="462">
        <v>957.52407869459762</v>
      </c>
      <c r="BL120" s="462">
        <v>853.2249241804052</v>
      </c>
      <c r="BM120" s="462">
        <v>744.45071379743729</v>
      </c>
      <c r="BN120" s="462">
        <v>624.50733138570865</v>
      </c>
      <c r="BO120" s="462">
        <v>651.07829176562905</v>
      </c>
      <c r="BP120" s="462">
        <v>689.74908418839868</v>
      </c>
      <c r="BQ120" s="462">
        <v>730.01387332372497</v>
      </c>
      <c r="BR120" s="462">
        <v>757.75420600405459</v>
      </c>
      <c r="BS120" s="462">
        <v>814.45001728587897</v>
      </c>
      <c r="BT120" s="462">
        <v>833.45414588932056</v>
      </c>
      <c r="BU120" s="462">
        <v>700.42325191809664</v>
      </c>
      <c r="BV120" s="462">
        <v>737.40034178477458</v>
      </c>
      <c r="BW120" s="462">
        <v>774.42155655389524</v>
      </c>
      <c r="BX120" s="462">
        <v>789.5098779530997</v>
      </c>
      <c r="BY120" s="462">
        <v>855.55060385309866</v>
      </c>
      <c r="BZ120" s="462">
        <v>862.16101559376955</v>
      </c>
      <c r="CA120" s="462">
        <v>873.54828314604265</v>
      </c>
      <c r="CB120" s="462">
        <v>923.57408977336718</v>
      </c>
      <c r="CC120" s="462">
        <v>976.13013196941893</v>
      </c>
      <c r="CD120" s="462">
        <v>1032.5660870968236</v>
      </c>
      <c r="CE120" s="462">
        <v>1090.6560710472868</v>
      </c>
      <c r="CF120" s="430">
        <v>1150.8100045751032</v>
      </c>
    </row>
    <row r="121" spans="1:84" s="43" customFormat="1">
      <c r="A121" s="106"/>
      <c r="B121" s="200" t="s">
        <v>757</v>
      </c>
      <c r="D121" s="462" t="s">
        <v>521</v>
      </c>
      <c r="E121" s="462" t="s">
        <v>521</v>
      </c>
      <c r="F121" s="462" t="s">
        <v>521</v>
      </c>
      <c r="G121" s="462" t="s">
        <v>521</v>
      </c>
      <c r="H121" s="462" t="s">
        <v>521</v>
      </c>
      <c r="I121" s="462" t="s">
        <v>521</v>
      </c>
      <c r="J121" s="462" t="s">
        <v>521</v>
      </c>
      <c r="K121" s="462" t="s">
        <v>521</v>
      </c>
      <c r="L121" s="462" t="s">
        <v>521</v>
      </c>
      <c r="M121" s="462" t="s">
        <v>521</v>
      </c>
      <c r="N121" s="462" t="s">
        <v>521</v>
      </c>
      <c r="O121" s="462" t="s">
        <v>521</v>
      </c>
      <c r="P121" s="462" t="s">
        <v>521</v>
      </c>
      <c r="Q121" s="462" t="s">
        <v>521</v>
      </c>
      <c r="R121" s="462" t="s">
        <v>521</v>
      </c>
      <c r="S121" s="462" t="s">
        <v>521</v>
      </c>
      <c r="T121" s="462" t="s">
        <v>521</v>
      </c>
      <c r="U121" s="462" t="s">
        <v>521</v>
      </c>
      <c r="V121" s="462" t="s">
        <v>521</v>
      </c>
      <c r="W121" s="462" t="s">
        <v>521</v>
      </c>
      <c r="X121" s="462" t="s">
        <v>521</v>
      </c>
      <c r="Y121" s="462" t="s">
        <v>521</v>
      </c>
      <c r="Z121" s="462" t="s">
        <v>521</v>
      </c>
      <c r="AA121" s="462" t="s">
        <v>521</v>
      </c>
      <c r="AB121" s="462" t="s">
        <v>521</v>
      </c>
      <c r="AC121" s="462" t="s">
        <v>521</v>
      </c>
      <c r="AD121" s="462" t="s">
        <v>521</v>
      </c>
      <c r="AE121" s="462" t="s">
        <v>521</v>
      </c>
      <c r="AF121" s="462" t="s">
        <v>521</v>
      </c>
      <c r="AG121" s="462" t="s">
        <v>521</v>
      </c>
      <c r="AH121" s="462" t="s">
        <v>521</v>
      </c>
      <c r="AI121" s="462" t="s">
        <v>521</v>
      </c>
      <c r="AJ121" s="462" t="s">
        <v>521</v>
      </c>
      <c r="AK121" s="462" t="s">
        <v>521</v>
      </c>
      <c r="AL121" s="462" t="s">
        <v>521</v>
      </c>
      <c r="AM121" s="462" t="s">
        <v>521</v>
      </c>
      <c r="AN121" s="462" t="s">
        <v>521</v>
      </c>
      <c r="AO121" s="462" t="s">
        <v>521</v>
      </c>
      <c r="AP121" s="462" t="s">
        <v>521</v>
      </c>
      <c r="AQ121" s="462" t="s">
        <v>521</v>
      </c>
      <c r="AR121" s="462" t="s">
        <v>521</v>
      </c>
      <c r="AS121" s="462" t="s">
        <v>521</v>
      </c>
      <c r="AT121" s="462" t="s">
        <v>521</v>
      </c>
      <c r="AU121" s="462" t="s">
        <v>521</v>
      </c>
      <c r="AV121" s="462" t="s">
        <v>521</v>
      </c>
      <c r="AW121" s="462" t="s">
        <v>521</v>
      </c>
      <c r="AX121" s="462">
        <v>1136.8686433764676</v>
      </c>
      <c r="AY121" s="462">
        <v>1109.0103554554264</v>
      </c>
      <c r="AZ121" s="462">
        <v>1126.3377552200475</v>
      </c>
      <c r="BA121" s="462">
        <v>1171.0273578677072</v>
      </c>
      <c r="BB121" s="462">
        <v>1156.6508277958992</v>
      </c>
      <c r="BC121" s="462">
        <v>1138.5678370703056</v>
      </c>
      <c r="BD121" s="462">
        <v>1129.1367754295977</v>
      </c>
      <c r="BE121" s="462">
        <v>1128.028827232386</v>
      </c>
      <c r="BF121" s="462">
        <v>1151.2845005084782</v>
      </c>
      <c r="BG121" s="462">
        <v>810.2518781310489</v>
      </c>
      <c r="BH121" s="462">
        <v>7270.9953598883558</v>
      </c>
      <c r="BI121" s="462">
        <v>7033.3062976040692</v>
      </c>
      <c r="BJ121" s="462">
        <v>6964.44498409264</v>
      </c>
      <c r="BK121" s="462">
        <v>6893.8592613329829</v>
      </c>
      <c r="BL121" s="462">
        <v>6594.8415385016333</v>
      </c>
      <c r="BM121" s="462">
        <v>6761.6629854817065</v>
      </c>
      <c r="BN121" s="462">
        <v>6674.0678250307819</v>
      </c>
      <c r="BO121" s="462">
        <v>6764.0736346490439</v>
      </c>
      <c r="BP121" s="462">
        <v>6988.8774823243875</v>
      </c>
      <c r="BQ121" s="462">
        <v>6891.0637931522506</v>
      </c>
      <c r="BR121" s="462">
        <v>6809.6160791113361</v>
      </c>
      <c r="BS121" s="462">
        <v>6636.8130316094885</v>
      </c>
      <c r="BT121" s="462">
        <v>6257.8510384574884</v>
      </c>
      <c r="BU121" s="462">
        <v>5830.4610620783133</v>
      </c>
      <c r="BV121" s="462">
        <v>5308.8259009126186</v>
      </c>
      <c r="BW121" s="462">
        <v>4686.3139643112399</v>
      </c>
      <c r="BX121" s="462">
        <v>4169.0909402003608</v>
      </c>
      <c r="BY121" s="462">
        <v>3838.8789156315324</v>
      </c>
      <c r="BZ121" s="462">
        <v>3439.0149050021273</v>
      </c>
      <c r="CA121" s="462">
        <v>3320.3015274627792</v>
      </c>
      <c r="CB121" s="462">
        <v>3351.413557893934</v>
      </c>
      <c r="CC121" s="462">
        <v>2800.5146033551255</v>
      </c>
      <c r="CD121" s="462">
        <v>2755.4033733962428</v>
      </c>
      <c r="CE121" s="462">
        <v>2942.2983996521089</v>
      </c>
      <c r="CF121" s="430">
        <v>2982.356885391619</v>
      </c>
    </row>
    <row r="122" spans="1:84" s="43" customFormat="1" ht="26.25" customHeight="1">
      <c r="A122" s="106"/>
      <c r="B122" s="63" t="s">
        <v>717</v>
      </c>
      <c r="D122" s="462">
        <v>0</v>
      </c>
      <c r="E122" s="462">
        <v>0</v>
      </c>
      <c r="F122" s="462">
        <v>0</v>
      </c>
      <c r="G122" s="462">
        <v>0</v>
      </c>
      <c r="H122" s="462">
        <v>0</v>
      </c>
      <c r="I122" s="462">
        <v>0</v>
      </c>
      <c r="J122" s="462">
        <v>0</v>
      </c>
      <c r="K122" s="462">
        <v>0</v>
      </c>
      <c r="L122" s="462">
        <v>0</v>
      </c>
      <c r="M122" s="462">
        <v>0</v>
      </c>
      <c r="N122" s="462">
        <v>0</v>
      </c>
      <c r="O122" s="462">
        <v>0</v>
      </c>
      <c r="P122" s="462">
        <v>0</v>
      </c>
      <c r="Q122" s="462">
        <v>0</v>
      </c>
      <c r="R122" s="462">
        <v>0</v>
      </c>
      <c r="S122" s="462">
        <v>0</v>
      </c>
      <c r="T122" s="462">
        <v>0</v>
      </c>
      <c r="U122" s="462">
        <v>0</v>
      </c>
      <c r="V122" s="462">
        <v>0</v>
      </c>
      <c r="W122" s="462">
        <v>0</v>
      </c>
      <c r="X122" s="462">
        <v>0</v>
      </c>
      <c r="Y122" s="462">
        <v>0</v>
      </c>
      <c r="Z122" s="462">
        <v>0</v>
      </c>
      <c r="AA122" s="462">
        <v>0</v>
      </c>
      <c r="AB122" s="462">
        <v>0</v>
      </c>
      <c r="AC122" s="462">
        <v>0</v>
      </c>
      <c r="AD122" s="462">
        <v>0</v>
      </c>
      <c r="AE122" s="462">
        <v>0</v>
      </c>
      <c r="AF122" s="462">
        <v>0</v>
      </c>
      <c r="AG122" s="462">
        <v>0</v>
      </c>
      <c r="AH122" s="462">
        <v>0</v>
      </c>
      <c r="AI122" s="462">
        <v>0</v>
      </c>
      <c r="AJ122" s="462">
        <v>0</v>
      </c>
      <c r="AK122" s="462">
        <v>0</v>
      </c>
      <c r="AL122" s="462">
        <v>0</v>
      </c>
      <c r="AM122" s="462">
        <v>0</v>
      </c>
      <c r="AN122" s="462">
        <v>0</v>
      </c>
      <c r="AO122" s="462">
        <v>0</v>
      </c>
      <c r="AP122" s="462">
        <v>0</v>
      </c>
      <c r="AQ122" s="462">
        <v>0</v>
      </c>
      <c r="AR122" s="462">
        <v>0</v>
      </c>
      <c r="AS122" s="462">
        <v>0</v>
      </c>
      <c r="AT122" s="462">
        <v>0</v>
      </c>
      <c r="AU122" s="462">
        <v>7606.3695358971772</v>
      </c>
      <c r="AV122" s="462">
        <v>8673.4056858488875</v>
      </c>
      <c r="AW122" s="462">
        <v>9390.8169767322779</v>
      </c>
      <c r="AX122" s="462">
        <v>9678.9068908198733</v>
      </c>
      <c r="AY122" s="462">
        <v>9819.8783041936567</v>
      </c>
      <c r="AZ122" s="462">
        <v>9730.473860881968</v>
      </c>
      <c r="BA122" s="462">
        <v>9498.9853393752346</v>
      </c>
      <c r="BB122" s="462">
        <v>9161.7599627373456</v>
      </c>
      <c r="BC122" s="462">
        <v>8954.1838704003476</v>
      </c>
      <c r="BD122" s="462">
        <v>8731.0663900341387</v>
      </c>
      <c r="BE122" s="462">
        <v>8551.5158608773236</v>
      </c>
      <c r="BF122" s="462">
        <v>8487.2300206293385</v>
      </c>
      <c r="BG122" s="462">
        <v>7895.2755192648483</v>
      </c>
      <c r="BH122" s="462">
        <v>564.43826638742496</v>
      </c>
      <c r="BI122" s="462">
        <v>577.47237044460758</v>
      </c>
      <c r="BJ122" s="462">
        <v>519.72938868746644</v>
      </c>
      <c r="BK122" s="462">
        <v>476.27993252052937</v>
      </c>
      <c r="BL122" s="462">
        <v>497.72197789576694</v>
      </c>
      <c r="BM122" s="462">
        <v>544.36980074337691</v>
      </c>
      <c r="BN122" s="462">
        <v>552.94133207021196</v>
      </c>
      <c r="BO122" s="462">
        <v>589.20836925277672</v>
      </c>
      <c r="BP122" s="462">
        <v>596.91439725145131</v>
      </c>
      <c r="BQ122" s="462">
        <v>617.05989283578833</v>
      </c>
      <c r="BR122" s="462">
        <v>730.14411573869108</v>
      </c>
      <c r="BS122" s="462">
        <v>807.5776300621003</v>
      </c>
      <c r="BT122" s="462">
        <v>686.35527668172369</v>
      </c>
      <c r="BU122" s="462">
        <v>773.11687170315599</v>
      </c>
      <c r="BV122" s="462">
        <v>645.95244652865108</v>
      </c>
      <c r="BW122" s="462">
        <v>587.84056447280796</v>
      </c>
      <c r="BX122" s="462">
        <v>512.03707711073014</v>
      </c>
      <c r="BY122" s="462">
        <v>568.72042739002745</v>
      </c>
      <c r="BZ122" s="462">
        <v>614.03103037078142</v>
      </c>
      <c r="CA122" s="462">
        <v>536.53147398989142</v>
      </c>
      <c r="CB122" s="462">
        <v>543.89744291691568</v>
      </c>
      <c r="CC122" s="462">
        <v>489.38833716248291</v>
      </c>
      <c r="CD122" s="462">
        <v>491.15345536109049</v>
      </c>
      <c r="CE122" s="462">
        <v>488.19409594536722</v>
      </c>
      <c r="CF122" s="430">
        <v>485.69539015455172</v>
      </c>
    </row>
    <row r="123" spans="1:84" s="43" customFormat="1">
      <c r="A123" s="106"/>
      <c r="B123" s="200" t="s">
        <v>758</v>
      </c>
      <c r="D123" s="462" t="s">
        <v>521</v>
      </c>
      <c r="E123" s="462" t="s">
        <v>521</v>
      </c>
      <c r="F123" s="462" t="s">
        <v>521</v>
      </c>
      <c r="G123" s="462" t="s">
        <v>521</v>
      </c>
      <c r="H123" s="462" t="s">
        <v>521</v>
      </c>
      <c r="I123" s="462" t="s">
        <v>521</v>
      </c>
      <c r="J123" s="462" t="s">
        <v>521</v>
      </c>
      <c r="K123" s="462" t="s">
        <v>521</v>
      </c>
      <c r="L123" s="462" t="s">
        <v>521</v>
      </c>
      <c r="M123" s="462" t="s">
        <v>521</v>
      </c>
      <c r="N123" s="462" t="s">
        <v>521</v>
      </c>
      <c r="O123" s="462" t="s">
        <v>521</v>
      </c>
      <c r="P123" s="462" t="s">
        <v>521</v>
      </c>
      <c r="Q123" s="462" t="s">
        <v>521</v>
      </c>
      <c r="R123" s="462" t="s">
        <v>521</v>
      </c>
      <c r="S123" s="462" t="s">
        <v>521</v>
      </c>
      <c r="T123" s="462" t="s">
        <v>521</v>
      </c>
      <c r="U123" s="462" t="s">
        <v>521</v>
      </c>
      <c r="V123" s="462" t="s">
        <v>521</v>
      </c>
      <c r="W123" s="462" t="s">
        <v>521</v>
      </c>
      <c r="X123" s="462" t="s">
        <v>521</v>
      </c>
      <c r="Y123" s="462" t="s">
        <v>521</v>
      </c>
      <c r="Z123" s="462" t="s">
        <v>521</v>
      </c>
      <c r="AA123" s="462" t="s">
        <v>521</v>
      </c>
      <c r="AB123" s="462" t="s">
        <v>521</v>
      </c>
      <c r="AC123" s="462" t="s">
        <v>521</v>
      </c>
      <c r="AD123" s="462" t="s">
        <v>521</v>
      </c>
      <c r="AE123" s="462" t="s">
        <v>521</v>
      </c>
      <c r="AF123" s="462" t="s">
        <v>521</v>
      </c>
      <c r="AG123" s="462" t="s">
        <v>521</v>
      </c>
      <c r="AH123" s="462" t="s">
        <v>521</v>
      </c>
      <c r="AI123" s="462" t="s">
        <v>521</v>
      </c>
      <c r="AJ123" s="462" t="s">
        <v>521</v>
      </c>
      <c r="AK123" s="462" t="s">
        <v>521</v>
      </c>
      <c r="AL123" s="462" t="s">
        <v>521</v>
      </c>
      <c r="AM123" s="462" t="s">
        <v>521</v>
      </c>
      <c r="AN123" s="462" t="s">
        <v>521</v>
      </c>
      <c r="AO123" s="462" t="s">
        <v>521</v>
      </c>
      <c r="AP123" s="462" t="s">
        <v>521</v>
      </c>
      <c r="AQ123" s="462" t="s">
        <v>521</v>
      </c>
      <c r="AR123" s="462" t="s">
        <v>521</v>
      </c>
      <c r="AS123" s="462" t="s">
        <v>521</v>
      </c>
      <c r="AT123" s="462" t="s">
        <v>521</v>
      </c>
      <c r="AU123" s="462">
        <v>6489.7166136424066</v>
      </c>
      <c r="AV123" s="462">
        <v>7368.719712629797</v>
      </c>
      <c r="AW123" s="462">
        <v>7961.9765735526253</v>
      </c>
      <c r="AX123" s="462">
        <v>8197.7883473102993</v>
      </c>
      <c r="AY123" s="462">
        <v>8311.7793670470601</v>
      </c>
      <c r="AZ123" s="462">
        <v>8246.0261579266062</v>
      </c>
      <c r="BA123" s="462">
        <v>8077.8213918584042</v>
      </c>
      <c r="BB123" s="462">
        <v>7743.7753798611211</v>
      </c>
      <c r="BC123" s="462">
        <v>7509.0732629382792</v>
      </c>
      <c r="BD123" s="462">
        <v>7238.7879386565592</v>
      </c>
      <c r="BE123" s="462">
        <v>7030.2714919594346</v>
      </c>
      <c r="BF123" s="462">
        <v>6903.8912451418091</v>
      </c>
      <c r="BG123" s="462">
        <v>6335.3915488642069</v>
      </c>
      <c r="BH123" s="462" t="s">
        <v>521</v>
      </c>
      <c r="BI123" s="462" t="s">
        <v>521</v>
      </c>
      <c r="BJ123" s="462" t="s">
        <v>521</v>
      </c>
      <c r="BK123" s="462" t="s">
        <v>521</v>
      </c>
      <c r="BL123" s="462" t="s">
        <v>521</v>
      </c>
      <c r="BM123" s="462" t="s">
        <v>521</v>
      </c>
      <c r="BN123" s="462" t="s">
        <v>521</v>
      </c>
      <c r="BO123" s="462" t="s">
        <v>521</v>
      </c>
      <c r="BP123" s="462" t="s">
        <v>521</v>
      </c>
      <c r="BQ123" s="462" t="s">
        <v>521</v>
      </c>
      <c r="BR123" s="462" t="s">
        <v>521</v>
      </c>
      <c r="BS123" s="462" t="s">
        <v>521</v>
      </c>
      <c r="BT123" s="462" t="s">
        <v>521</v>
      </c>
      <c r="BU123" s="462" t="s">
        <v>521</v>
      </c>
      <c r="BV123" s="462" t="s">
        <v>521</v>
      </c>
      <c r="BW123" s="462" t="s">
        <v>521</v>
      </c>
      <c r="BX123" s="462" t="s">
        <v>521</v>
      </c>
      <c r="BY123" s="462" t="s">
        <v>521</v>
      </c>
      <c r="BZ123" s="462" t="s">
        <v>521</v>
      </c>
      <c r="CA123" s="462" t="s">
        <v>521</v>
      </c>
      <c r="CB123" s="462" t="s">
        <v>521</v>
      </c>
      <c r="CC123" s="462" t="s">
        <v>521</v>
      </c>
      <c r="CD123" s="462" t="s">
        <v>521</v>
      </c>
      <c r="CE123" s="462" t="s">
        <v>521</v>
      </c>
      <c r="CF123" s="430" t="s">
        <v>521</v>
      </c>
    </row>
    <row r="124" spans="1:84" s="43" customFormat="1">
      <c r="A124" s="106"/>
      <c r="B124" s="200" t="s">
        <v>759</v>
      </c>
      <c r="D124" s="462" t="s">
        <v>521</v>
      </c>
      <c r="E124" s="462" t="s">
        <v>521</v>
      </c>
      <c r="F124" s="462" t="s">
        <v>521</v>
      </c>
      <c r="G124" s="462" t="s">
        <v>521</v>
      </c>
      <c r="H124" s="462" t="s">
        <v>521</v>
      </c>
      <c r="I124" s="462" t="s">
        <v>521</v>
      </c>
      <c r="J124" s="462" t="s">
        <v>521</v>
      </c>
      <c r="K124" s="462" t="s">
        <v>521</v>
      </c>
      <c r="L124" s="462" t="s">
        <v>521</v>
      </c>
      <c r="M124" s="462" t="s">
        <v>521</v>
      </c>
      <c r="N124" s="462" t="s">
        <v>521</v>
      </c>
      <c r="O124" s="462" t="s">
        <v>521</v>
      </c>
      <c r="P124" s="462" t="s">
        <v>521</v>
      </c>
      <c r="Q124" s="462" t="s">
        <v>521</v>
      </c>
      <c r="R124" s="462" t="s">
        <v>521</v>
      </c>
      <c r="S124" s="462" t="s">
        <v>521</v>
      </c>
      <c r="T124" s="462" t="s">
        <v>521</v>
      </c>
      <c r="U124" s="462" t="s">
        <v>521</v>
      </c>
      <c r="V124" s="462" t="s">
        <v>521</v>
      </c>
      <c r="W124" s="462" t="s">
        <v>521</v>
      </c>
      <c r="X124" s="462" t="s">
        <v>521</v>
      </c>
      <c r="Y124" s="462" t="s">
        <v>521</v>
      </c>
      <c r="Z124" s="462" t="s">
        <v>521</v>
      </c>
      <c r="AA124" s="462" t="s">
        <v>521</v>
      </c>
      <c r="AB124" s="462" t="s">
        <v>521</v>
      </c>
      <c r="AC124" s="462" t="s">
        <v>521</v>
      </c>
      <c r="AD124" s="462" t="s">
        <v>521</v>
      </c>
      <c r="AE124" s="462" t="s">
        <v>521</v>
      </c>
      <c r="AF124" s="462" t="s">
        <v>521</v>
      </c>
      <c r="AG124" s="462" t="s">
        <v>521</v>
      </c>
      <c r="AH124" s="462" t="s">
        <v>521</v>
      </c>
      <c r="AI124" s="462" t="s">
        <v>521</v>
      </c>
      <c r="AJ124" s="462" t="s">
        <v>521</v>
      </c>
      <c r="AK124" s="462" t="s">
        <v>521</v>
      </c>
      <c r="AL124" s="462" t="s">
        <v>521</v>
      </c>
      <c r="AM124" s="462" t="s">
        <v>521</v>
      </c>
      <c r="AN124" s="462" t="s">
        <v>521</v>
      </c>
      <c r="AO124" s="462" t="s">
        <v>521</v>
      </c>
      <c r="AP124" s="462" t="s">
        <v>521</v>
      </c>
      <c r="AQ124" s="462" t="s">
        <v>521</v>
      </c>
      <c r="AR124" s="462" t="s">
        <v>521</v>
      </c>
      <c r="AS124" s="462" t="s">
        <v>521</v>
      </c>
      <c r="AT124" s="462" t="s">
        <v>521</v>
      </c>
      <c r="AU124" s="462">
        <v>379.20440170814891</v>
      </c>
      <c r="AV124" s="462">
        <v>434.12333687182269</v>
      </c>
      <c r="AW124" s="462">
        <v>457.16709425765436</v>
      </c>
      <c r="AX124" s="462">
        <v>481.5349196615943</v>
      </c>
      <c r="AY124" s="462">
        <v>489.931386155474</v>
      </c>
      <c r="AZ124" s="462">
        <v>489.94062608544982</v>
      </c>
      <c r="BA124" s="462">
        <v>485.29767333467487</v>
      </c>
      <c r="BB124" s="462">
        <v>475.85009594576616</v>
      </c>
      <c r="BC124" s="462">
        <v>472.60966106639756</v>
      </c>
      <c r="BD124" s="462">
        <v>471.20730194837643</v>
      </c>
      <c r="BE124" s="462">
        <v>469.41405761453689</v>
      </c>
      <c r="BF124" s="462">
        <v>475.33735433741879</v>
      </c>
      <c r="BG124" s="462">
        <v>476.85742840913343</v>
      </c>
      <c r="BH124" s="462" t="s">
        <v>521</v>
      </c>
      <c r="BI124" s="462" t="s">
        <v>521</v>
      </c>
      <c r="BJ124" s="462" t="s">
        <v>521</v>
      </c>
      <c r="BK124" s="462" t="s">
        <v>521</v>
      </c>
      <c r="BL124" s="462" t="s">
        <v>521</v>
      </c>
      <c r="BM124" s="462" t="s">
        <v>521</v>
      </c>
      <c r="BN124" s="462" t="s">
        <v>521</v>
      </c>
      <c r="BO124" s="462" t="s">
        <v>521</v>
      </c>
      <c r="BP124" s="462" t="s">
        <v>521</v>
      </c>
      <c r="BQ124" s="462" t="s">
        <v>521</v>
      </c>
      <c r="BR124" s="462" t="s">
        <v>521</v>
      </c>
      <c r="BS124" s="462" t="s">
        <v>521</v>
      </c>
      <c r="BT124" s="462" t="s">
        <v>521</v>
      </c>
      <c r="BU124" s="462" t="s">
        <v>521</v>
      </c>
      <c r="BV124" s="462" t="s">
        <v>521</v>
      </c>
      <c r="BW124" s="462" t="s">
        <v>521</v>
      </c>
      <c r="BX124" s="462" t="s">
        <v>521</v>
      </c>
      <c r="BY124" s="462" t="s">
        <v>521</v>
      </c>
      <c r="BZ124" s="462" t="s">
        <v>521</v>
      </c>
      <c r="CA124" s="462" t="s">
        <v>521</v>
      </c>
      <c r="CB124" s="462" t="s">
        <v>521</v>
      </c>
      <c r="CC124" s="462" t="s">
        <v>521</v>
      </c>
      <c r="CD124" s="462" t="s">
        <v>521</v>
      </c>
      <c r="CE124" s="462" t="s">
        <v>521</v>
      </c>
      <c r="CF124" s="430" t="s">
        <v>521</v>
      </c>
    </row>
    <row r="125" spans="1:84" s="24" customFormat="1" ht="24.75" customHeight="1" thickBot="1">
      <c r="A125" s="616"/>
      <c r="B125" s="586" t="s">
        <v>760</v>
      </c>
      <c r="C125" s="202"/>
      <c r="D125" s="466" t="s">
        <v>521</v>
      </c>
      <c r="E125" s="466" t="s">
        <v>521</v>
      </c>
      <c r="F125" s="466" t="s">
        <v>521</v>
      </c>
      <c r="G125" s="466" t="s">
        <v>521</v>
      </c>
      <c r="H125" s="466" t="s">
        <v>521</v>
      </c>
      <c r="I125" s="466" t="s">
        <v>521</v>
      </c>
      <c r="J125" s="466" t="s">
        <v>521</v>
      </c>
      <c r="K125" s="466" t="s">
        <v>521</v>
      </c>
      <c r="L125" s="466" t="s">
        <v>521</v>
      </c>
      <c r="M125" s="466" t="s">
        <v>521</v>
      </c>
      <c r="N125" s="466" t="s">
        <v>521</v>
      </c>
      <c r="O125" s="466" t="s">
        <v>521</v>
      </c>
      <c r="P125" s="466" t="s">
        <v>521</v>
      </c>
      <c r="Q125" s="466" t="s">
        <v>521</v>
      </c>
      <c r="R125" s="466" t="s">
        <v>521</v>
      </c>
      <c r="S125" s="466" t="s">
        <v>521</v>
      </c>
      <c r="T125" s="466" t="s">
        <v>521</v>
      </c>
      <c r="U125" s="466" t="s">
        <v>521</v>
      </c>
      <c r="V125" s="466" t="s">
        <v>521</v>
      </c>
      <c r="W125" s="466" t="s">
        <v>521</v>
      </c>
      <c r="X125" s="466" t="s">
        <v>521</v>
      </c>
      <c r="Y125" s="466" t="s">
        <v>521</v>
      </c>
      <c r="Z125" s="466" t="s">
        <v>521</v>
      </c>
      <c r="AA125" s="466" t="s">
        <v>521</v>
      </c>
      <c r="AB125" s="466" t="s">
        <v>521</v>
      </c>
      <c r="AC125" s="466" t="s">
        <v>521</v>
      </c>
      <c r="AD125" s="466" t="s">
        <v>521</v>
      </c>
      <c r="AE125" s="466" t="s">
        <v>521</v>
      </c>
      <c r="AF125" s="466" t="s">
        <v>521</v>
      </c>
      <c r="AG125" s="466" t="s">
        <v>521</v>
      </c>
      <c r="AH125" s="466" t="s">
        <v>521</v>
      </c>
      <c r="AI125" s="466" t="s">
        <v>521</v>
      </c>
      <c r="AJ125" s="466" t="s">
        <v>521</v>
      </c>
      <c r="AK125" s="466" t="s">
        <v>521</v>
      </c>
      <c r="AL125" s="466" t="s">
        <v>521</v>
      </c>
      <c r="AM125" s="466" t="s">
        <v>521</v>
      </c>
      <c r="AN125" s="466" t="s">
        <v>521</v>
      </c>
      <c r="AO125" s="466" t="s">
        <v>521</v>
      </c>
      <c r="AP125" s="466" t="s">
        <v>521</v>
      </c>
      <c r="AQ125" s="466" t="s">
        <v>521</v>
      </c>
      <c r="AR125" s="466" t="s">
        <v>521</v>
      </c>
      <c r="AS125" s="466" t="s">
        <v>521</v>
      </c>
      <c r="AT125" s="466" t="s">
        <v>521</v>
      </c>
      <c r="AU125" s="466">
        <v>737.44852054662078</v>
      </c>
      <c r="AV125" s="466">
        <v>870.56263634726747</v>
      </c>
      <c r="AW125" s="466">
        <v>971.6733089219972</v>
      </c>
      <c r="AX125" s="466">
        <v>999.58362384798011</v>
      </c>
      <c r="AY125" s="466">
        <v>1018.1675509911227</v>
      </c>
      <c r="AZ125" s="466">
        <v>994.5070768699137</v>
      </c>
      <c r="BA125" s="466">
        <v>935.86627418215539</v>
      </c>
      <c r="BB125" s="466">
        <v>942.13448693045677</v>
      </c>
      <c r="BC125" s="466">
        <v>972.50094639567112</v>
      </c>
      <c r="BD125" s="466">
        <v>1021.0711494292027</v>
      </c>
      <c r="BE125" s="466">
        <v>1051.830311303353</v>
      </c>
      <c r="BF125" s="466">
        <v>1108.0014211501107</v>
      </c>
      <c r="BG125" s="466">
        <v>1083.0265419915088</v>
      </c>
      <c r="BH125" s="466">
        <v>564.43826638742496</v>
      </c>
      <c r="BI125" s="466">
        <v>577.47237044460758</v>
      </c>
      <c r="BJ125" s="466">
        <v>519.72938868746644</v>
      </c>
      <c r="BK125" s="466">
        <v>476.27993252052937</v>
      </c>
      <c r="BL125" s="466">
        <v>497.72197789576694</v>
      </c>
      <c r="BM125" s="466">
        <v>544.36980074337691</v>
      </c>
      <c r="BN125" s="466">
        <v>552.94133207021196</v>
      </c>
      <c r="BO125" s="466">
        <v>589.20836925277672</v>
      </c>
      <c r="BP125" s="466">
        <v>596.91439725145131</v>
      </c>
      <c r="BQ125" s="466">
        <v>617.05989283578833</v>
      </c>
      <c r="BR125" s="466">
        <v>730.14411573869108</v>
      </c>
      <c r="BS125" s="466">
        <v>807.5776300621003</v>
      </c>
      <c r="BT125" s="466">
        <v>686.35527668172369</v>
      </c>
      <c r="BU125" s="466">
        <v>773.11687170315599</v>
      </c>
      <c r="BV125" s="466">
        <v>645.95244652865108</v>
      </c>
      <c r="BW125" s="466">
        <v>587.84056447280796</v>
      </c>
      <c r="BX125" s="466">
        <v>512.03707711073014</v>
      </c>
      <c r="BY125" s="466">
        <v>568.72042739002745</v>
      </c>
      <c r="BZ125" s="466">
        <v>614.03103037078142</v>
      </c>
      <c r="CA125" s="466">
        <v>536.53147398989142</v>
      </c>
      <c r="CB125" s="466">
        <v>543.89744291691568</v>
      </c>
      <c r="CC125" s="466">
        <v>489.38833716248291</v>
      </c>
      <c r="CD125" s="466">
        <v>491.15345536109049</v>
      </c>
      <c r="CE125" s="466">
        <v>488.19409594536722</v>
      </c>
      <c r="CF125" s="467">
        <v>485.69539015455172</v>
      </c>
    </row>
    <row r="126" spans="1:84" s="43" customFormat="1" ht="39.75" customHeight="1">
      <c r="A126" s="617"/>
      <c r="B126" s="471" t="s">
        <v>764</v>
      </c>
      <c r="C126" s="618"/>
      <c r="D126" s="473" t="s">
        <v>543</v>
      </c>
      <c r="E126" s="473" t="s">
        <v>544</v>
      </c>
      <c r="F126" s="473" t="s">
        <v>545</v>
      </c>
      <c r="G126" s="473" t="s">
        <v>546</v>
      </c>
      <c r="H126" s="473" t="s">
        <v>547</v>
      </c>
      <c r="I126" s="473" t="s">
        <v>548</v>
      </c>
      <c r="J126" s="473" t="s">
        <v>549</v>
      </c>
      <c r="K126" s="473" t="s">
        <v>550</v>
      </c>
      <c r="L126" s="473" t="s">
        <v>551</v>
      </c>
      <c r="M126" s="473" t="s">
        <v>552</v>
      </c>
      <c r="N126" s="473" t="s">
        <v>553</v>
      </c>
      <c r="O126" s="473" t="s">
        <v>554</v>
      </c>
      <c r="P126" s="473" t="s">
        <v>555</v>
      </c>
      <c r="Q126" s="473" t="s">
        <v>556</v>
      </c>
      <c r="R126" s="473" t="s">
        <v>557</v>
      </c>
      <c r="S126" s="473" t="s">
        <v>558</v>
      </c>
      <c r="T126" s="473" t="s">
        <v>559</v>
      </c>
      <c r="U126" s="473" t="s">
        <v>560</v>
      </c>
      <c r="V126" s="473" t="s">
        <v>561</v>
      </c>
      <c r="W126" s="473" t="s">
        <v>562</v>
      </c>
      <c r="X126" s="473" t="s">
        <v>563</v>
      </c>
      <c r="Y126" s="473" t="s">
        <v>564</v>
      </c>
      <c r="Z126" s="473" t="s">
        <v>565</v>
      </c>
      <c r="AA126" s="473" t="s">
        <v>566</v>
      </c>
      <c r="AB126" s="473" t="s">
        <v>567</v>
      </c>
      <c r="AC126" s="473" t="s">
        <v>568</v>
      </c>
      <c r="AD126" s="473" t="s">
        <v>569</v>
      </c>
      <c r="AE126" s="473" t="s">
        <v>570</v>
      </c>
      <c r="AF126" s="473" t="s">
        <v>571</v>
      </c>
      <c r="AG126" s="473" t="s">
        <v>572</v>
      </c>
      <c r="AH126" s="473" t="s">
        <v>573</v>
      </c>
      <c r="AI126" s="473" t="s">
        <v>574</v>
      </c>
      <c r="AJ126" s="473" t="s">
        <v>575</v>
      </c>
      <c r="AK126" s="473" t="s">
        <v>576</v>
      </c>
      <c r="AL126" s="473" t="s">
        <v>577</v>
      </c>
      <c r="AM126" s="473" t="s">
        <v>578</v>
      </c>
      <c r="AN126" s="473" t="s">
        <v>579</v>
      </c>
      <c r="AO126" s="473" t="s">
        <v>580</v>
      </c>
      <c r="AP126" s="473" t="s">
        <v>581</v>
      </c>
      <c r="AQ126" s="473" t="s">
        <v>582</v>
      </c>
      <c r="AR126" s="473" t="s">
        <v>583</v>
      </c>
      <c r="AS126" s="473" t="s">
        <v>584</v>
      </c>
      <c r="AT126" s="473" t="s">
        <v>585</v>
      </c>
      <c r="AU126" s="473" t="s">
        <v>586</v>
      </c>
      <c r="AV126" s="473" t="s">
        <v>587</v>
      </c>
      <c r="AW126" s="473" t="s">
        <v>588</v>
      </c>
      <c r="AX126" s="473" t="s">
        <v>589</v>
      </c>
      <c r="AY126" s="473" t="s">
        <v>590</v>
      </c>
      <c r="AZ126" s="473" t="s">
        <v>591</v>
      </c>
      <c r="BA126" s="473" t="s">
        <v>592</v>
      </c>
      <c r="BB126" s="473" t="s">
        <v>593</v>
      </c>
      <c r="BC126" s="473" t="s">
        <v>594</v>
      </c>
      <c r="BD126" s="473" t="s">
        <v>595</v>
      </c>
      <c r="BE126" s="473" t="s">
        <v>596</v>
      </c>
      <c r="BF126" s="473" t="s">
        <v>597</v>
      </c>
      <c r="BG126" s="473" t="s">
        <v>598</v>
      </c>
      <c r="BH126" s="473" t="s">
        <v>599</v>
      </c>
      <c r="BI126" s="473" t="s">
        <v>600</v>
      </c>
      <c r="BJ126" s="473" t="s">
        <v>601</v>
      </c>
      <c r="BK126" s="473" t="s">
        <v>602</v>
      </c>
      <c r="BL126" s="473" t="s">
        <v>603</v>
      </c>
      <c r="BM126" s="473" t="s">
        <v>604</v>
      </c>
      <c r="BN126" s="473" t="s">
        <v>605</v>
      </c>
      <c r="BO126" s="473" t="s">
        <v>606</v>
      </c>
      <c r="BP126" s="473" t="s">
        <v>607</v>
      </c>
      <c r="BQ126" s="473" t="s">
        <v>608</v>
      </c>
      <c r="BR126" s="473" t="s">
        <v>609</v>
      </c>
      <c r="BS126" s="473" t="s">
        <v>610</v>
      </c>
      <c r="BT126" s="473" t="s">
        <v>611</v>
      </c>
      <c r="BU126" s="473" t="s">
        <v>612</v>
      </c>
      <c r="BV126" s="473" t="s">
        <v>613</v>
      </c>
      <c r="BW126" s="473" t="s">
        <v>614</v>
      </c>
      <c r="BX126" s="473" t="s">
        <v>615</v>
      </c>
      <c r="BY126" s="473" t="s">
        <v>616</v>
      </c>
      <c r="BZ126" s="473" t="s">
        <v>617</v>
      </c>
      <c r="CA126" s="473" t="s">
        <v>618</v>
      </c>
      <c r="CB126" s="473" t="s">
        <v>619</v>
      </c>
      <c r="CC126" s="473" t="s">
        <v>620</v>
      </c>
      <c r="CD126" s="473" t="s">
        <v>621</v>
      </c>
      <c r="CE126" s="473" t="s">
        <v>622</v>
      </c>
      <c r="CF126" s="474" t="s">
        <v>623</v>
      </c>
    </row>
    <row r="127" spans="1:84" s="109" customFormat="1" ht="26.25" customHeight="1">
      <c r="A127" s="578"/>
      <c r="B127" s="109" t="s">
        <v>176</v>
      </c>
      <c r="D127" s="459"/>
      <c r="E127" s="459"/>
      <c r="F127" s="459"/>
      <c r="G127" s="459"/>
      <c r="H127" s="459"/>
      <c r="I127" s="459"/>
      <c r="J127" s="459"/>
      <c r="K127" s="459"/>
      <c r="L127" s="459"/>
      <c r="M127" s="459"/>
      <c r="N127" s="459"/>
      <c r="O127" s="459"/>
      <c r="P127" s="459"/>
      <c r="Q127" s="459"/>
      <c r="R127" s="459"/>
      <c r="S127" s="459"/>
      <c r="T127" s="459"/>
      <c r="U127" s="459"/>
      <c r="V127" s="459"/>
      <c r="W127" s="459"/>
      <c r="X127" s="459"/>
      <c r="Y127" s="459"/>
      <c r="Z127" s="459"/>
      <c r="AA127" s="459"/>
      <c r="AB127" s="459"/>
      <c r="AC127" s="459"/>
      <c r="AD127" s="459"/>
      <c r="AE127" s="459"/>
      <c r="AF127" s="459"/>
      <c r="AG127" s="459"/>
      <c r="AH127" s="459">
        <v>3408</v>
      </c>
      <c r="AI127" s="459">
        <v>3314</v>
      </c>
      <c r="AJ127" s="459">
        <v>3556</v>
      </c>
      <c r="AK127" s="459">
        <v>4151</v>
      </c>
      <c r="AL127" s="459">
        <v>4431</v>
      </c>
      <c r="AM127" s="459">
        <v>4750</v>
      </c>
      <c r="AN127" s="459">
        <v>4825</v>
      </c>
      <c r="AO127" s="459">
        <v>4860</v>
      </c>
      <c r="AP127" s="459">
        <v>4900</v>
      </c>
      <c r="AQ127" s="459">
        <v>4860</v>
      </c>
      <c r="AR127" s="459">
        <v>3996</v>
      </c>
      <c r="AS127" s="459">
        <v>3886</v>
      </c>
      <c r="AT127" s="459">
        <v>3950</v>
      </c>
      <c r="AU127" s="459">
        <v>4120</v>
      </c>
      <c r="AV127" s="459">
        <v>4380</v>
      </c>
      <c r="AW127" s="459">
        <v>4601</v>
      </c>
      <c r="AX127" s="459">
        <v>4692</v>
      </c>
      <c r="AY127" s="459">
        <v>4757</v>
      </c>
      <c r="AZ127" s="459">
        <v>4740</v>
      </c>
      <c r="BA127" s="459">
        <v>4588</v>
      </c>
      <c r="BB127" s="459">
        <v>4423</v>
      </c>
      <c r="BC127" s="459">
        <v>4187</v>
      </c>
      <c r="BD127" s="459">
        <v>3946</v>
      </c>
      <c r="BE127" s="459">
        <v>3846</v>
      </c>
      <c r="BF127" s="459">
        <v>3807</v>
      </c>
      <c r="BG127" s="459">
        <v>3812</v>
      </c>
      <c r="BH127" s="459">
        <v>3940</v>
      </c>
      <c r="BI127" s="459">
        <v>3986</v>
      </c>
      <c r="BJ127" s="459">
        <v>4021</v>
      </c>
      <c r="BK127" s="459">
        <v>4036</v>
      </c>
      <c r="BL127" s="459">
        <v>4166</v>
      </c>
      <c r="BM127" s="459">
        <v>4547</v>
      </c>
      <c r="BN127" s="459">
        <v>4798</v>
      </c>
      <c r="BO127" s="459">
        <v>4932</v>
      </c>
      <c r="BP127" s="459">
        <v>5053</v>
      </c>
      <c r="BQ127" s="459">
        <v>5026</v>
      </c>
      <c r="BR127" s="459">
        <v>4921</v>
      </c>
      <c r="BS127" s="459">
        <v>4777</v>
      </c>
      <c r="BT127" s="459">
        <v>4594</v>
      </c>
      <c r="BU127" s="459">
        <v>4371</v>
      </c>
      <c r="BV127" s="459">
        <v>3984</v>
      </c>
      <c r="BW127" s="459">
        <v>3394</v>
      </c>
      <c r="BX127" s="459">
        <v>3008</v>
      </c>
      <c r="BY127" s="459">
        <v>2733</v>
      </c>
      <c r="BZ127" s="459">
        <v>2509</v>
      </c>
      <c r="CA127" s="459">
        <v>2352</v>
      </c>
      <c r="CB127" s="459">
        <v>2208</v>
      </c>
      <c r="CC127" s="459">
        <v>1810</v>
      </c>
      <c r="CD127" s="459">
        <v>1694</v>
      </c>
      <c r="CE127" s="459">
        <v>1663</v>
      </c>
      <c r="CF127" s="426">
        <v>1552</v>
      </c>
    </row>
    <row r="128" spans="1:84" s="43" customFormat="1">
      <c r="A128" s="612"/>
      <c r="B128" s="608" t="s">
        <v>765</v>
      </c>
      <c r="D128" s="462"/>
      <c r="E128" s="462"/>
      <c r="F128" s="462"/>
      <c r="G128" s="462"/>
      <c r="H128" s="462"/>
      <c r="I128" s="462"/>
      <c r="J128" s="462"/>
      <c r="K128" s="462"/>
      <c r="L128" s="462"/>
      <c r="M128" s="462"/>
      <c r="N128" s="462"/>
      <c r="O128" s="462"/>
      <c r="P128" s="462"/>
      <c r="Q128" s="462"/>
      <c r="R128" s="462"/>
      <c r="S128" s="462"/>
      <c r="T128" s="462"/>
      <c r="U128" s="462"/>
      <c r="V128" s="462"/>
      <c r="W128" s="462"/>
      <c r="X128" s="462"/>
      <c r="Y128" s="462"/>
      <c r="Z128" s="462"/>
      <c r="AA128" s="462"/>
      <c r="AB128" s="462"/>
      <c r="AC128" s="462"/>
      <c r="AD128" s="462"/>
      <c r="AE128" s="462"/>
      <c r="AF128" s="462"/>
      <c r="AG128" s="462"/>
      <c r="AH128" s="462"/>
      <c r="AI128" s="462"/>
      <c r="AJ128" s="462"/>
      <c r="AK128" s="462"/>
      <c r="AL128" s="462"/>
      <c r="AM128" s="462"/>
      <c r="AN128" s="462"/>
      <c r="AO128" s="462"/>
      <c r="AP128" s="462"/>
      <c r="AQ128" s="462"/>
      <c r="AR128" s="462"/>
      <c r="AS128" s="462"/>
      <c r="AT128" s="462"/>
      <c r="AU128" s="462"/>
      <c r="AV128" s="462"/>
      <c r="AW128" s="462"/>
      <c r="AX128" s="462"/>
      <c r="AY128" s="462"/>
      <c r="AZ128" s="462"/>
      <c r="BA128" s="462"/>
      <c r="BB128" s="462"/>
      <c r="BC128" s="462"/>
      <c r="BD128" s="462"/>
      <c r="BE128" s="462"/>
      <c r="BF128" s="462"/>
      <c r="BG128" s="462"/>
      <c r="BH128" s="462"/>
      <c r="BI128" s="462"/>
      <c r="BJ128" s="462"/>
      <c r="BK128" s="462"/>
      <c r="BL128" s="462">
        <v>3796</v>
      </c>
      <c r="BM128" s="462">
        <v>3966</v>
      </c>
      <c r="BN128" s="462">
        <v>4155</v>
      </c>
      <c r="BO128" s="462">
        <v>4237</v>
      </c>
      <c r="BP128" s="462">
        <v>4309</v>
      </c>
      <c r="BQ128" s="462">
        <v>4365</v>
      </c>
      <c r="BR128" s="462">
        <v>4440</v>
      </c>
      <c r="BS128" s="462">
        <v>4410</v>
      </c>
      <c r="BT128" s="462">
        <v>4287</v>
      </c>
      <c r="BU128" s="462">
        <v>4098</v>
      </c>
      <c r="BV128" s="462">
        <v>3774</v>
      </c>
      <c r="BW128" s="462">
        <v>3291</v>
      </c>
      <c r="BX128" s="462">
        <v>2936</v>
      </c>
      <c r="BY128" s="462">
        <v>2683</v>
      </c>
      <c r="BZ128" s="462">
        <v>2479</v>
      </c>
      <c r="CA128" s="462">
        <v>2336</v>
      </c>
      <c r="CB128" s="462">
        <v>2208</v>
      </c>
      <c r="CC128" s="462">
        <v>1810</v>
      </c>
      <c r="CD128" s="462">
        <v>1694</v>
      </c>
      <c r="CE128" s="462">
        <v>1663</v>
      </c>
      <c r="CF128" s="430">
        <v>1552</v>
      </c>
    </row>
    <row r="129" spans="1:84" s="43" customFormat="1">
      <c r="A129" s="612"/>
      <c r="B129" s="608" t="s">
        <v>766</v>
      </c>
      <c r="D129" s="462"/>
      <c r="E129" s="462"/>
      <c r="F129" s="462"/>
      <c r="G129" s="462"/>
      <c r="H129" s="462"/>
      <c r="I129" s="462"/>
      <c r="J129" s="462"/>
      <c r="K129" s="462"/>
      <c r="L129" s="462"/>
      <c r="M129" s="462"/>
      <c r="N129" s="462"/>
      <c r="O129" s="462"/>
      <c r="P129" s="462"/>
      <c r="Q129" s="462"/>
      <c r="R129" s="462"/>
      <c r="S129" s="462"/>
      <c r="T129" s="462"/>
      <c r="U129" s="462"/>
      <c r="V129" s="462"/>
      <c r="W129" s="462"/>
      <c r="X129" s="462"/>
      <c r="Y129" s="462"/>
      <c r="Z129" s="462"/>
      <c r="AA129" s="462"/>
      <c r="AB129" s="462"/>
      <c r="AC129" s="462"/>
      <c r="AD129" s="462"/>
      <c r="AE129" s="462"/>
      <c r="AF129" s="462"/>
      <c r="AG129" s="462"/>
      <c r="AH129" s="462"/>
      <c r="AI129" s="462"/>
      <c r="AJ129" s="462"/>
      <c r="AK129" s="462"/>
      <c r="AL129" s="462"/>
      <c r="AM129" s="462"/>
      <c r="AN129" s="462"/>
      <c r="AO129" s="462"/>
      <c r="AP129" s="462"/>
      <c r="AQ129" s="462"/>
      <c r="AR129" s="462"/>
      <c r="AS129" s="462"/>
      <c r="AT129" s="462"/>
      <c r="AU129" s="462"/>
      <c r="AV129" s="462"/>
      <c r="AW129" s="462"/>
      <c r="AX129" s="462"/>
      <c r="AY129" s="462"/>
      <c r="AZ129" s="462"/>
      <c r="BA129" s="462"/>
      <c r="BB129" s="462"/>
      <c r="BC129" s="462"/>
      <c r="BD129" s="462"/>
      <c r="BE129" s="462"/>
      <c r="BF129" s="462"/>
      <c r="BG129" s="462"/>
      <c r="BH129" s="462"/>
      <c r="BI129" s="462"/>
      <c r="BJ129" s="462"/>
      <c r="BK129" s="462"/>
      <c r="BL129" s="462">
        <v>370</v>
      </c>
      <c r="BM129" s="462">
        <v>580</v>
      </c>
      <c r="BN129" s="462">
        <v>643</v>
      </c>
      <c r="BO129" s="462">
        <v>696</v>
      </c>
      <c r="BP129" s="462">
        <v>744</v>
      </c>
      <c r="BQ129" s="462">
        <v>661</v>
      </c>
      <c r="BR129" s="462">
        <v>481</v>
      </c>
      <c r="BS129" s="462">
        <v>367</v>
      </c>
      <c r="BT129" s="462">
        <v>307</v>
      </c>
      <c r="BU129" s="462">
        <v>273</v>
      </c>
      <c r="BV129" s="462">
        <v>210</v>
      </c>
      <c r="BW129" s="462">
        <v>103</v>
      </c>
      <c r="BX129" s="462">
        <v>72</v>
      </c>
      <c r="BY129" s="462">
        <v>50</v>
      </c>
      <c r="BZ129" s="462">
        <v>31</v>
      </c>
      <c r="CA129" s="462">
        <v>16</v>
      </c>
      <c r="CB129" s="462">
        <v>0</v>
      </c>
      <c r="CC129" s="462">
        <v>0</v>
      </c>
      <c r="CD129" s="462">
        <v>0</v>
      </c>
      <c r="CE129" s="462">
        <v>0</v>
      </c>
      <c r="CF129" s="430">
        <v>0</v>
      </c>
    </row>
    <row r="130" spans="1:84" s="43" customFormat="1" ht="23.25" customHeight="1">
      <c r="A130" s="612"/>
      <c r="B130" s="65" t="s">
        <v>763</v>
      </c>
      <c r="D130" s="462"/>
      <c r="E130" s="462"/>
      <c r="F130" s="462"/>
      <c r="G130" s="462"/>
      <c r="H130" s="462"/>
      <c r="I130" s="462"/>
      <c r="J130" s="462"/>
      <c r="K130" s="462"/>
      <c r="L130" s="462"/>
      <c r="M130" s="462"/>
      <c r="N130" s="462"/>
      <c r="O130" s="462"/>
      <c r="P130" s="462"/>
      <c r="Q130" s="462"/>
      <c r="R130" s="462"/>
      <c r="S130" s="462"/>
      <c r="T130" s="462"/>
      <c r="U130" s="462"/>
      <c r="V130" s="462"/>
      <c r="W130" s="462"/>
      <c r="X130" s="462"/>
      <c r="Y130" s="462"/>
      <c r="Z130" s="462"/>
      <c r="AA130" s="462"/>
      <c r="AB130" s="462"/>
      <c r="AC130" s="462"/>
      <c r="AD130" s="462"/>
      <c r="AE130" s="462"/>
      <c r="AF130" s="462"/>
      <c r="AG130" s="462"/>
      <c r="AH130" s="462"/>
      <c r="AI130" s="462"/>
      <c r="AJ130" s="462"/>
      <c r="AK130" s="462"/>
      <c r="AL130" s="462"/>
      <c r="AM130" s="462"/>
      <c r="AN130" s="462"/>
      <c r="AO130" s="462"/>
      <c r="AP130" s="462"/>
      <c r="AQ130" s="462"/>
      <c r="AR130" s="462"/>
      <c r="AS130" s="462"/>
      <c r="AT130" s="462"/>
      <c r="AU130" s="462"/>
      <c r="AV130" s="462"/>
      <c r="AW130" s="462"/>
      <c r="AX130" s="462"/>
      <c r="AY130" s="462"/>
      <c r="AZ130" s="462"/>
      <c r="BA130" s="462"/>
      <c r="BB130" s="462"/>
      <c r="BC130" s="462"/>
      <c r="BD130" s="462"/>
      <c r="BE130" s="462"/>
      <c r="BF130" s="462"/>
      <c r="BG130" s="462"/>
      <c r="BH130" s="462"/>
      <c r="BI130" s="462"/>
      <c r="BJ130" s="462"/>
      <c r="BK130" s="462"/>
      <c r="BL130" s="462"/>
      <c r="BM130" s="462"/>
      <c r="BN130" s="462"/>
      <c r="BO130" s="462"/>
      <c r="BP130" s="462"/>
      <c r="BQ130" s="462"/>
      <c r="BR130" s="462"/>
      <c r="BS130" s="462"/>
      <c r="BT130" s="462"/>
      <c r="BU130" s="462"/>
      <c r="BV130" s="462"/>
      <c r="BW130" s="462">
        <v>1381</v>
      </c>
      <c r="BX130" s="462">
        <v>2452</v>
      </c>
      <c r="BY130" s="462">
        <v>2716</v>
      </c>
      <c r="BZ130" s="462">
        <v>2916</v>
      </c>
      <c r="CA130" s="462">
        <v>3200</v>
      </c>
      <c r="CB130" s="462">
        <v>3663</v>
      </c>
      <c r="CC130" s="462">
        <v>4228</v>
      </c>
      <c r="CD130" s="462">
        <v>4415</v>
      </c>
      <c r="CE130" s="462">
        <v>4526</v>
      </c>
      <c r="CF130" s="430">
        <v>4717</v>
      </c>
    </row>
    <row r="131" spans="1:84" s="43" customFormat="1" ht="26.25" customHeight="1">
      <c r="A131" s="106"/>
      <c r="B131" s="65" t="s">
        <v>732</v>
      </c>
      <c r="D131" s="462"/>
      <c r="E131" s="462"/>
      <c r="F131" s="462"/>
      <c r="G131" s="462"/>
      <c r="H131" s="462"/>
      <c r="I131" s="462"/>
      <c r="J131" s="462"/>
      <c r="K131" s="462"/>
      <c r="L131" s="462"/>
      <c r="M131" s="462"/>
      <c r="N131" s="462"/>
      <c r="O131" s="462"/>
      <c r="P131" s="462"/>
      <c r="Q131" s="462"/>
      <c r="R131" s="462"/>
      <c r="S131" s="462"/>
      <c r="T131" s="462"/>
      <c r="U131" s="462"/>
      <c r="V131" s="462"/>
      <c r="W131" s="462"/>
      <c r="X131" s="462"/>
      <c r="Y131" s="462"/>
      <c r="Z131" s="462"/>
      <c r="AA131" s="462"/>
      <c r="AB131" s="462"/>
      <c r="AC131" s="462"/>
      <c r="AD131" s="462"/>
      <c r="AE131" s="462"/>
      <c r="AF131" s="462"/>
      <c r="AG131" s="462"/>
      <c r="AH131" s="462"/>
      <c r="AI131" s="462"/>
      <c r="AJ131" s="462"/>
      <c r="AK131" s="462"/>
      <c r="AL131" s="462"/>
      <c r="AM131" s="462"/>
      <c r="AN131" s="462"/>
      <c r="AO131" s="462"/>
      <c r="AP131" s="462"/>
      <c r="AQ131" s="462"/>
      <c r="AR131" s="462"/>
      <c r="AS131" s="462"/>
      <c r="AT131" s="462"/>
      <c r="AU131" s="462"/>
      <c r="AV131" s="462"/>
      <c r="AW131" s="462"/>
      <c r="AX131" s="462"/>
      <c r="AY131" s="462"/>
      <c r="AZ131" s="462"/>
      <c r="BA131" s="462"/>
      <c r="BB131" s="462"/>
      <c r="BC131" s="462"/>
      <c r="BD131" s="462"/>
      <c r="BE131" s="462"/>
      <c r="BF131" s="462"/>
      <c r="BG131" s="462"/>
      <c r="BH131" s="462"/>
      <c r="BI131" s="462"/>
      <c r="BJ131" s="462"/>
      <c r="BK131" s="462"/>
      <c r="BL131" s="462"/>
      <c r="BM131" s="462"/>
      <c r="BN131" s="462"/>
      <c r="BO131" s="462"/>
      <c r="BP131" s="462"/>
      <c r="BQ131" s="462"/>
      <c r="BR131" s="462"/>
      <c r="BS131" s="462"/>
      <c r="BT131" s="462"/>
      <c r="BU131" s="462"/>
      <c r="BV131" s="462"/>
      <c r="BW131" s="462"/>
      <c r="BX131" s="462"/>
      <c r="BY131" s="462"/>
      <c r="BZ131" s="462"/>
      <c r="CA131" s="462"/>
      <c r="CB131" s="462"/>
      <c r="CC131" s="462"/>
      <c r="CD131" s="462"/>
      <c r="CE131" s="462"/>
      <c r="CF131" s="430"/>
    </row>
    <row r="132" spans="1:84" s="43" customFormat="1">
      <c r="A132" s="106"/>
      <c r="B132" s="608" t="s">
        <v>733</v>
      </c>
      <c r="D132" s="462"/>
      <c r="E132" s="462"/>
      <c r="F132" s="462"/>
      <c r="G132" s="462"/>
      <c r="H132" s="462"/>
      <c r="I132" s="462"/>
      <c r="J132" s="462"/>
      <c r="K132" s="462"/>
      <c r="L132" s="462"/>
      <c r="M132" s="462"/>
      <c r="N132" s="462"/>
      <c r="O132" s="462"/>
      <c r="P132" s="462"/>
      <c r="Q132" s="462"/>
      <c r="R132" s="462"/>
      <c r="S132" s="462"/>
      <c r="T132" s="462"/>
      <c r="U132" s="462"/>
      <c r="V132" s="462"/>
      <c r="W132" s="462"/>
      <c r="X132" s="462"/>
      <c r="Y132" s="462"/>
      <c r="Z132" s="462"/>
      <c r="AA132" s="462"/>
      <c r="AB132" s="462"/>
      <c r="AC132" s="462"/>
      <c r="AD132" s="462"/>
      <c r="AE132" s="462"/>
      <c r="AF132" s="462"/>
      <c r="AG132" s="462"/>
      <c r="AH132" s="462">
        <v>2667</v>
      </c>
      <c r="AI132" s="462">
        <v>2625</v>
      </c>
      <c r="AJ132" s="462">
        <v>2843</v>
      </c>
      <c r="AK132" s="462">
        <v>3354</v>
      </c>
      <c r="AL132" s="462">
        <v>3580</v>
      </c>
      <c r="AM132" s="462">
        <v>3735</v>
      </c>
      <c r="AN132" s="462">
        <v>3745</v>
      </c>
      <c r="AO132" s="462">
        <v>3710</v>
      </c>
      <c r="AP132" s="462">
        <v>3720</v>
      </c>
      <c r="AQ132" s="462">
        <v>3665</v>
      </c>
      <c r="AR132" s="462">
        <v>3082</v>
      </c>
      <c r="AS132" s="462">
        <v>2938</v>
      </c>
      <c r="AT132" s="462">
        <v>2922</v>
      </c>
      <c r="AU132" s="462">
        <v>2967</v>
      </c>
      <c r="AV132" s="462">
        <v>3034</v>
      </c>
      <c r="AW132" s="462">
        <v>3053</v>
      </c>
      <c r="AX132" s="462">
        <v>3006</v>
      </c>
      <c r="AY132" s="462">
        <v>2939</v>
      </c>
      <c r="AZ132" s="462">
        <v>2868</v>
      </c>
      <c r="BA132" s="462">
        <v>2754</v>
      </c>
      <c r="BB132" s="462">
        <v>2628</v>
      </c>
      <c r="BC132" s="462">
        <v>2438</v>
      </c>
      <c r="BD132" s="462">
        <v>2230</v>
      </c>
      <c r="BE132" s="462">
        <v>2093</v>
      </c>
      <c r="BF132" s="462">
        <v>1993</v>
      </c>
      <c r="BG132" s="462">
        <v>1824</v>
      </c>
      <c r="BH132" s="462">
        <v>1808</v>
      </c>
      <c r="BI132" s="462">
        <v>1753</v>
      </c>
      <c r="BJ132" s="462">
        <v>1674</v>
      </c>
      <c r="BK132" s="462">
        <v>1581</v>
      </c>
      <c r="BL132" s="462">
        <v>1533</v>
      </c>
      <c r="BM132" s="462">
        <v>1512</v>
      </c>
      <c r="BN132" s="462">
        <v>1502</v>
      </c>
      <c r="BO132" s="462">
        <v>1464</v>
      </c>
      <c r="BP132" s="462">
        <v>1455</v>
      </c>
      <c r="BQ132" s="462">
        <v>1428</v>
      </c>
      <c r="BR132" s="462">
        <v>1397</v>
      </c>
      <c r="BS132" s="462">
        <v>1344</v>
      </c>
      <c r="BT132" s="462">
        <v>1300</v>
      </c>
      <c r="BU132" s="462">
        <v>1243</v>
      </c>
      <c r="BV132" s="462">
        <v>1148</v>
      </c>
      <c r="BW132" s="462">
        <v>1012</v>
      </c>
      <c r="BX132" s="462">
        <v>921</v>
      </c>
      <c r="BY132" s="462">
        <v>848</v>
      </c>
      <c r="BZ132" s="462">
        <v>792</v>
      </c>
      <c r="CA132" s="462">
        <v>753</v>
      </c>
      <c r="CB132" s="462">
        <v>718</v>
      </c>
      <c r="CC132" s="462">
        <v>632</v>
      </c>
      <c r="CD132" s="462">
        <v>607</v>
      </c>
      <c r="CE132" s="462">
        <v>604</v>
      </c>
      <c r="CF132" s="430">
        <v>573</v>
      </c>
    </row>
    <row r="133" spans="1:84" s="43" customFormat="1">
      <c r="A133" s="106"/>
      <c r="B133" s="608" t="s">
        <v>734</v>
      </c>
      <c r="D133" s="462"/>
      <c r="E133" s="462"/>
      <c r="F133" s="462"/>
      <c r="G133" s="462"/>
      <c r="H133" s="462"/>
      <c r="I133" s="462"/>
      <c r="J133" s="462"/>
      <c r="K133" s="462"/>
      <c r="L133" s="462"/>
      <c r="M133" s="462"/>
      <c r="N133" s="462"/>
      <c r="O133" s="462"/>
      <c r="P133" s="462"/>
      <c r="Q133" s="462"/>
      <c r="R133" s="462"/>
      <c r="S133" s="462"/>
      <c r="T133" s="462"/>
      <c r="U133" s="462"/>
      <c r="V133" s="462"/>
      <c r="W133" s="462"/>
      <c r="X133" s="462"/>
      <c r="Y133" s="462"/>
      <c r="Z133" s="462"/>
      <c r="AA133" s="462"/>
      <c r="AB133" s="462"/>
      <c r="AC133" s="462"/>
      <c r="AD133" s="462"/>
      <c r="AE133" s="462"/>
      <c r="AF133" s="462"/>
      <c r="AG133" s="462"/>
      <c r="AH133" s="462"/>
      <c r="AI133" s="462"/>
      <c r="AJ133" s="462"/>
      <c r="AK133" s="462"/>
      <c r="AL133" s="462"/>
      <c r="AM133" s="462"/>
      <c r="AN133" s="462"/>
      <c r="AO133" s="462"/>
      <c r="AP133" s="462"/>
      <c r="AQ133" s="462"/>
      <c r="AR133" s="462"/>
      <c r="AS133" s="462"/>
      <c r="AT133" s="462"/>
      <c r="AU133" s="462"/>
      <c r="AV133" s="462">
        <v>354</v>
      </c>
      <c r="AW133" s="462">
        <v>449</v>
      </c>
      <c r="AX133" s="462">
        <v>546</v>
      </c>
      <c r="AY133" s="462">
        <v>649</v>
      </c>
      <c r="AZ133" s="462">
        <v>743</v>
      </c>
      <c r="BA133" s="462">
        <v>802</v>
      </c>
      <c r="BB133" s="462">
        <v>851</v>
      </c>
      <c r="BC133" s="462">
        <v>897</v>
      </c>
      <c r="BD133" s="462">
        <v>945</v>
      </c>
      <c r="BE133" s="462">
        <v>1026</v>
      </c>
      <c r="BF133" s="462">
        <v>1103</v>
      </c>
      <c r="BG133" s="462">
        <v>1266</v>
      </c>
      <c r="BH133" s="462">
        <v>1355</v>
      </c>
      <c r="BI133" s="462">
        <v>1416</v>
      </c>
      <c r="BJ133" s="462">
        <v>1480</v>
      </c>
      <c r="BK133" s="462">
        <v>1520</v>
      </c>
      <c r="BL133" s="462">
        <v>1583</v>
      </c>
      <c r="BM133" s="462">
        <v>1715</v>
      </c>
      <c r="BN133" s="462">
        <v>1804</v>
      </c>
      <c r="BO133" s="462">
        <v>1882</v>
      </c>
      <c r="BP133" s="462">
        <v>1939</v>
      </c>
      <c r="BQ133" s="462">
        <v>1933</v>
      </c>
      <c r="BR133" s="462">
        <v>1915</v>
      </c>
      <c r="BS133" s="462">
        <v>1913</v>
      </c>
      <c r="BT133" s="462">
        <v>1870</v>
      </c>
      <c r="BU133" s="462">
        <v>1810</v>
      </c>
      <c r="BV133" s="462">
        <v>1694</v>
      </c>
      <c r="BW133" s="462">
        <v>1493</v>
      </c>
      <c r="BX133" s="462">
        <v>1353</v>
      </c>
      <c r="BY133" s="462">
        <v>1250</v>
      </c>
      <c r="BZ133" s="462">
        <v>1164</v>
      </c>
      <c r="CA133" s="462">
        <v>1105</v>
      </c>
      <c r="CB133" s="462">
        <v>1046</v>
      </c>
      <c r="CC133" s="462">
        <v>854</v>
      </c>
      <c r="CD133" s="462">
        <v>798</v>
      </c>
      <c r="CE133" s="462">
        <v>784</v>
      </c>
      <c r="CF133" s="430">
        <v>722</v>
      </c>
    </row>
    <row r="134" spans="1:84" s="43" customFormat="1">
      <c r="A134" s="106"/>
      <c r="B134" s="608" t="s">
        <v>735</v>
      </c>
      <c r="D134" s="462"/>
      <c r="E134" s="462"/>
      <c r="F134" s="462"/>
      <c r="G134" s="462"/>
      <c r="H134" s="462"/>
      <c r="I134" s="462"/>
      <c r="J134" s="462"/>
      <c r="K134" s="462"/>
      <c r="L134" s="462"/>
      <c r="M134" s="462"/>
      <c r="N134" s="462"/>
      <c r="O134" s="462"/>
      <c r="P134" s="462"/>
      <c r="Q134" s="462"/>
      <c r="R134" s="462"/>
      <c r="S134" s="462"/>
      <c r="T134" s="462"/>
      <c r="U134" s="462"/>
      <c r="V134" s="462"/>
      <c r="W134" s="462"/>
      <c r="X134" s="462"/>
      <c r="Y134" s="462"/>
      <c r="Z134" s="462"/>
      <c r="AA134" s="462"/>
      <c r="AB134" s="462"/>
      <c r="AC134" s="462"/>
      <c r="AD134" s="462"/>
      <c r="AE134" s="462"/>
      <c r="AF134" s="462"/>
      <c r="AG134" s="462"/>
      <c r="AH134" s="462"/>
      <c r="AI134" s="462"/>
      <c r="AJ134" s="462"/>
      <c r="AK134" s="462"/>
      <c r="AL134" s="462"/>
      <c r="AM134" s="462"/>
      <c r="AN134" s="462"/>
      <c r="AO134" s="462"/>
      <c r="AP134" s="462"/>
      <c r="AQ134" s="462"/>
      <c r="AR134" s="462"/>
      <c r="AS134" s="462"/>
      <c r="AT134" s="462"/>
      <c r="AU134" s="462"/>
      <c r="AV134" s="462">
        <v>992</v>
      </c>
      <c r="AW134" s="462">
        <v>1100</v>
      </c>
      <c r="AX134" s="462">
        <v>1140</v>
      </c>
      <c r="AY134" s="462">
        <v>1168</v>
      </c>
      <c r="AZ134" s="462">
        <v>1128</v>
      </c>
      <c r="BA134" s="462">
        <v>1032</v>
      </c>
      <c r="BB134" s="462">
        <v>945</v>
      </c>
      <c r="BC134" s="462">
        <v>852</v>
      </c>
      <c r="BD134" s="462">
        <v>771</v>
      </c>
      <c r="BE134" s="462">
        <v>727</v>
      </c>
      <c r="BF134" s="462">
        <v>711</v>
      </c>
      <c r="BG134" s="462">
        <v>722</v>
      </c>
      <c r="BH134" s="462">
        <v>777</v>
      </c>
      <c r="BI134" s="462">
        <v>817</v>
      </c>
      <c r="BJ134" s="462">
        <v>868</v>
      </c>
      <c r="BK134" s="462">
        <v>934</v>
      </c>
      <c r="BL134" s="462">
        <v>1049</v>
      </c>
      <c r="BM134" s="462">
        <v>1320</v>
      </c>
      <c r="BN134" s="462">
        <v>1492</v>
      </c>
      <c r="BO134" s="462">
        <v>1586</v>
      </c>
      <c r="BP134" s="462">
        <v>1659</v>
      </c>
      <c r="BQ134" s="462">
        <v>1665</v>
      </c>
      <c r="BR134" s="462">
        <v>1609</v>
      </c>
      <c r="BS134" s="462">
        <v>1520</v>
      </c>
      <c r="BT134" s="462">
        <v>1424</v>
      </c>
      <c r="BU134" s="462">
        <v>1318</v>
      </c>
      <c r="BV134" s="462">
        <v>1142</v>
      </c>
      <c r="BW134" s="462">
        <v>889</v>
      </c>
      <c r="BX134" s="462">
        <v>734</v>
      </c>
      <c r="BY134" s="462">
        <v>635</v>
      </c>
      <c r="BZ134" s="462">
        <v>554</v>
      </c>
      <c r="CA134" s="462">
        <v>493</v>
      </c>
      <c r="CB134" s="462">
        <v>444</v>
      </c>
      <c r="CC134" s="462">
        <v>325</v>
      </c>
      <c r="CD134" s="462">
        <v>289</v>
      </c>
      <c r="CE134" s="462">
        <v>275</v>
      </c>
      <c r="CF134" s="430">
        <v>257</v>
      </c>
    </row>
    <row r="135" spans="1:84" s="43" customFormat="1">
      <c r="A135" s="106"/>
      <c r="B135" s="609" t="s">
        <v>736</v>
      </c>
      <c r="D135" s="462"/>
      <c r="E135" s="462"/>
      <c r="F135" s="462"/>
      <c r="G135" s="462"/>
      <c r="H135" s="462"/>
      <c r="I135" s="462"/>
      <c r="J135" s="462"/>
      <c r="K135" s="462"/>
      <c r="L135" s="462"/>
      <c r="M135" s="462"/>
      <c r="N135" s="462"/>
      <c r="O135" s="462"/>
      <c r="P135" s="462"/>
      <c r="Q135" s="462"/>
      <c r="R135" s="462"/>
      <c r="S135" s="462"/>
      <c r="T135" s="462"/>
      <c r="U135" s="462"/>
      <c r="V135" s="462"/>
      <c r="W135" s="462"/>
      <c r="X135" s="462"/>
      <c r="Y135" s="462"/>
      <c r="Z135" s="462"/>
      <c r="AA135" s="462"/>
      <c r="AB135" s="462"/>
      <c r="AC135" s="462"/>
      <c r="AD135" s="462"/>
      <c r="AE135" s="462"/>
      <c r="AF135" s="462"/>
      <c r="AG135" s="462"/>
      <c r="AH135" s="462"/>
      <c r="AI135" s="462"/>
      <c r="AJ135" s="462"/>
      <c r="AK135" s="462"/>
      <c r="AL135" s="462"/>
      <c r="AM135" s="462"/>
      <c r="AN135" s="462"/>
      <c r="AO135" s="462"/>
      <c r="AP135" s="462"/>
      <c r="AQ135" s="462"/>
      <c r="AR135" s="462"/>
      <c r="AS135" s="462"/>
      <c r="AT135" s="462"/>
      <c r="AU135" s="462"/>
      <c r="AV135" s="462"/>
      <c r="AW135" s="462"/>
      <c r="AX135" s="462"/>
      <c r="AY135" s="462"/>
      <c r="AZ135" s="462"/>
      <c r="BA135" s="462"/>
      <c r="BB135" s="462"/>
      <c r="BC135" s="462"/>
      <c r="BD135" s="462"/>
      <c r="BE135" s="462"/>
      <c r="BF135" s="462"/>
      <c r="BG135" s="462"/>
      <c r="BH135" s="462">
        <v>60</v>
      </c>
      <c r="BI135" s="462">
        <v>60</v>
      </c>
      <c r="BJ135" s="462">
        <v>70</v>
      </c>
      <c r="BK135" s="462">
        <v>70</v>
      </c>
      <c r="BL135" s="462">
        <v>360</v>
      </c>
      <c r="BM135" s="462">
        <v>787</v>
      </c>
      <c r="BN135" s="462">
        <v>1067</v>
      </c>
      <c r="BO135" s="462">
        <v>1242</v>
      </c>
      <c r="BP135" s="462">
        <v>1358</v>
      </c>
      <c r="BQ135" s="462">
        <v>1402</v>
      </c>
      <c r="BR135" s="462">
        <v>1379</v>
      </c>
      <c r="BS135" s="462">
        <v>1318</v>
      </c>
      <c r="BT135" s="462">
        <v>1243</v>
      </c>
      <c r="BU135" s="462">
        <v>1151</v>
      </c>
      <c r="BV135" s="462">
        <v>992</v>
      </c>
      <c r="BW135" s="462">
        <v>679</v>
      </c>
      <c r="BX135" s="462">
        <v>564</v>
      </c>
      <c r="BY135" s="462">
        <v>491</v>
      </c>
      <c r="BZ135" s="462">
        <v>431</v>
      </c>
      <c r="CA135" s="462">
        <v>387</v>
      </c>
      <c r="CB135" s="462">
        <v>350</v>
      </c>
      <c r="CC135" s="462">
        <v>258</v>
      </c>
      <c r="CD135" s="462">
        <v>231</v>
      </c>
      <c r="CE135" s="462">
        <v>221</v>
      </c>
      <c r="CF135" s="430">
        <v>208</v>
      </c>
    </row>
    <row r="136" spans="1:84" s="43" customFormat="1" ht="25.5" customHeight="1">
      <c r="A136" s="106"/>
      <c r="B136" s="608" t="s">
        <v>737</v>
      </c>
      <c r="D136" s="462"/>
      <c r="E136" s="462"/>
      <c r="F136" s="462"/>
      <c r="G136" s="462"/>
      <c r="H136" s="462"/>
      <c r="I136" s="462"/>
      <c r="J136" s="462"/>
      <c r="K136" s="462"/>
      <c r="L136" s="462"/>
      <c r="M136" s="462"/>
      <c r="N136" s="462"/>
      <c r="O136" s="462"/>
      <c r="P136" s="462"/>
      <c r="Q136" s="462"/>
      <c r="R136" s="462"/>
      <c r="S136" s="462"/>
      <c r="T136" s="462"/>
      <c r="U136" s="462"/>
      <c r="V136" s="462"/>
      <c r="W136" s="462"/>
      <c r="X136" s="462"/>
      <c r="Y136" s="462"/>
      <c r="Z136" s="462"/>
      <c r="AA136" s="462"/>
      <c r="AB136" s="462"/>
      <c r="AC136" s="462"/>
      <c r="AD136" s="462"/>
      <c r="AE136" s="462"/>
      <c r="AF136" s="462"/>
      <c r="AG136" s="462"/>
      <c r="AH136" s="462"/>
      <c r="AI136" s="462"/>
      <c r="AJ136" s="462"/>
      <c r="AK136" s="462"/>
      <c r="AL136" s="462"/>
      <c r="AM136" s="462"/>
      <c r="AN136" s="462"/>
      <c r="AO136" s="462"/>
      <c r="AP136" s="462"/>
      <c r="AQ136" s="462"/>
      <c r="AR136" s="462"/>
      <c r="AS136" s="462"/>
      <c r="AT136" s="462"/>
      <c r="AU136" s="462"/>
      <c r="AV136" s="462"/>
      <c r="AW136" s="462"/>
      <c r="AX136" s="462"/>
      <c r="AY136" s="462"/>
      <c r="AZ136" s="462"/>
      <c r="BA136" s="462"/>
      <c r="BB136" s="462"/>
      <c r="BC136" s="462"/>
      <c r="BD136" s="462"/>
      <c r="BE136" s="462"/>
      <c r="BF136" s="462"/>
      <c r="BG136" s="462"/>
      <c r="BH136" s="462"/>
      <c r="BI136" s="462"/>
      <c r="BJ136" s="462"/>
      <c r="BK136" s="462"/>
      <c r="BL136" s="462"/>
      <c r="BM136" s="462"/>
      <c r="BN136" s="462"/>
      <c r="BO136" s="462"/>
      <c r="BP136" s="462"/>
      <c r="BQ136" s="462"/>
      <c r="BR136" s="462"/>
      <c r="BS136" s="462"/>
      <c r="BT136" s="462"/>
      <c r="BU136" s="462"/>
      <c r="BV136" s="462"/>
      <c r="BW136" s="462">
        <v>617</v>
      </c>
      <c r="BX136" s="461">
        <v>1204</v>
      </c>
      <c r="BY136" s="461">
        <v>1244</v>
      </c>
      <c r="BZ136" s="461">
        <v>1250</v>
      </c>
      <c r="CA136" s="461">
        <v>1330</v>
      </c>
      <c r="CB136" s="461">
        <v>1516</v>
      </c>
      <c r="CC136" s="461">
        <v>1722</v>
      </c>
      <c r="CD136" s="461">
        <v>1784</v>
      </c>
      <c r="CE136" s="461">
        <v>1823</v>
      </c>
      <c r="CF136" s="430">
        <v>1874</v>
      </c>
    </row>
    <row r="137" spans="1:84" s="43" customFormat="1">
      <c r="A137" s="106"/>
      <c r="B137" s="608" t="s">
        <v>738</v>
      </c>
      <c r="D137" s="462"/>
      <c r="E137" s="462"/>
      <c r="F137" s="462"/>
      <c r="G137" s="462"/>
      <c r="H137" s="462"/>
      <c r="I137" s="462"/>
      <c r="J137" s="462"/>
      <c r="K137" s="462"/>
      <c r="L137" s="462"/>
      <c r="M137" s="462"/>
      <c r="N137" s="462"/>
      <c r="O137" s="462"/>
      <c r="P137" s="462"/>
      <c r="Q137" s="462"/>
      <c r="R137" s="462"/>
      <c r="S137" s="462"/>
      <c r="T137" s="462"/>
      <c r="U137" s="462"/>
      <c r="V137" s="462"/>
      <c r="W137" s="462"/>
      <c r="X137" s="462"/>
      <c r="Y137" s="462"/>
      <c r="Z137" s="462"/>
      <c r="AA137" s="462"/>
      <c r="AB137" s="462"/>
      <c r="AC137" s="462"/>
      <c r="AD137" s="462"/>
      <c r="AE137" s="462"/>
      <c r="AF137" s="462"/>
      <c r="AG137" s="462"/>
      <c r="AH137" s="462"/>
      <c r="AI137" s="462"/>
      <c r="AJ137" s="462"/>
      <c r="AK137" s="462"/>
      <c r="AL137" s="462"/>
      <c r="AM137" s="462"/>
      <c r="AN137" s="462"/>
      <c r="AO137" s="462"/>
      <c r="AP137" s="462"/>
      <c r="AQ137" s="462"/>
      <c r="AR137" s="462"/>
      <c r="AS137" s="462"/>
      <c r="AT137" s="462"/>
      <c r="AU137" s="462"/>
      <c r="AV137" s="462"/>
      <c r="AW137" s="462"/>
      <c r="AX137" s="462"/>
      <c r="AY137" s="462"/>
      <c r="AZ137" s="462"/>
      <c r="BA137" s="462"/>
      <c r="BB137" s="462"/>
      <c r="BC137" s="462"/>
      <c r="BD137" s="462"/>
      <c r="BE137" s="462"/>
      <c r="BF137" s="462"/>
      <c r="BG137" s="462"/>
      <c r="BH137" s="462"/>
      <c r="BI137" s="462"/>
      <c r="BJ137" s="462"/>
      <c r="BK137" s="462"/>
      <c r="BL137" s="462"/>
      <c r="BM137" s="462"/>
      <c r="BN137" s="462"/>
      <c r="BO137" s="462"/>
      <c r="BP137" s="462"/>
      <c r="BQ137" s="462"/>
      <c r="BR137" s="462"/>
      <c r="BS137" s="462"/>
      <c r="BT137" s="462"/>
      <c r="BU137" s="462"/>
      <c r="BV137" s="462"/>
      <c r="BW137" s="461">
        <v>719</v>
      </c>
      <c r="BX137" s="461">
        <v>1125</v>
      </c>
      <c r="BY137" s="461">
        <v>1325</v>
      </c>
      <c r="BZ137" s="461">
        <v>1500</v>
      </c>
      <c r="CA137" s="461">
        <v>1696</v>
      </c>
      <c r="CB137" s="461">
        <v>1950</v>
      </c>
      <c r="CC137" s="461">
        <v>2297</v>
      </c>
      <c r="CD137" s="461">
        <v>2420</v>
      </c>
      <c r="CE137" s="461">
        <v>2491</v>
      </c>
      <c r="CF137" s="430">
        <v>2626</v>
      </c>
    </row>
    <row r="138" spans="1:84" s="43" customFormat="1">
      <c r="A138" s="106"/>
      <c r="B138" s="608" t="s">
        <v>739</v>
      </c>
      <c r="D138" s="462"/>
      <c r="E138" s="462"/>
      <c r="F138" s="462"/>
      <c r="G138" s="462"/>
      <c r="H138" s="462"/>
      <c r="I138" s="462"/>
      <c r="J138" s="462"/>
      <c r="K138" s="462"/>
      <c r="L138" s="462"/>
      <c r="M138" s="462"/>
      <c r="N138" s="462"/>
      <c r="O138" s="462"/>
      <c r="P138" s="462"/>
      <c r="Q138" s="462"/>
      <c r="R138" s="462"/>
      <c r="S138" s="462"/>
      <c r="T138" s="462"/>
      <c r="U138" s="462"/>
      <c r="V138" s="462"/>
      <c r="W138" s="462"/>
      <c r="X138" s="462"/>
      <c r="Y138" s="462"/>
      <c r="Z138" s="462"/>
      <c r="AA138" s="462"/>
      <c r="AB138" s="462"/>
      <c r="AC138" s="462"/>
      <c r="AD138" s="462"/>
      <c r="AE138" s="462"/>
      <c r="AF138" s="462"/>
      <c r="AG138" s="462"/>
      <c r="AH138" s="462"/>
      <c r="AI138" s="462"/>
      <c r="AJ138" s="462"/>
      <c r="AK138" s="462"/>
      <c r="AL138" s="462"/>
      <c r="AM138" s="462"/>
      <c r="AN138" s="462"/>
      <c r="AO138" s="462"/>
      <c r="AP138" s="462"/>
      <c r="AQ138" s="462"/>
      <c r="AR138" s="462"/>
      <c r="AS138" s="462"/>
      <c r="AT138" s="462"/>
      <c r="AU138" s="462"/>
      <c r="AV138" s="462"/>
      <c r="AW138" s="462"/>
      <c r="AX138" s="462"/>
      <c r="AY138" s="462"/>
      <c r="AZ138" s="462"/>
      <c r="BA138" s="462"/>
      <c r="BB138" s="462"/>
      <c r="BC138" s="462"/>
      <c r="BD138" s="462"/>
      <c r="BE138" s="462"/>
      <c r="BF138" s="462"/>
      <c r="BG138" s="462"/>
      <c r="BH138" s="462"/>
      <c r="BI138" s="462"/>
      <c r="BJ138" s="462"/>
      <c r="BK138" s="462"/>
      <c r="BL138" s="462"/>
      <c r="BM138" s="462"/>
      <c r="BN138" s="462"/>
      <c r="BO138" s="462"/>
      <c r="BP138" s="462"/>
      <c r="BQ138" s="462"/>
      <c r="BR138" s="462"/>
      <c r="BS138" s="462"/>
      <c r="BT138" s="462"/>
      <c r="BU138" s="462"/>
      <c r="BV138" s="462"/>
      <c r="BW138" s="461">
        <v>44</v>
      </c>
      <c r="BX138" s="461">
        <v>123</v>
      </c>
      <c r="BY138" s="461">
        <v>146</v>
      </c>
      <c r="BZ138" s="461">
        <v>166</v>
      </c>
      <c r="CA138" s="461">
        <v>174</v>
      </c>
      <c r="CB138" s="461">
        <v>197</v>
      </c>
      <c r="CC138" s="461">
        <v>209</v>
      </c>
      <c r="CD138" s="461">
        <v>211</v>
      </c>
      <c r="CE138" s="461">
        <v>211</v>
      </c>
      <c r="CF138" s="430">
        <v>217</v>
      </c>
    </row>
    <row r="139" spans="1:84" s="43" customFormat="1" ht="25.5" customHeight="1">
      <c r="A139" s="106"/>
      <c r="B139" s="542" t="s">
        <v>740</v>
      </c>
      <c r="D139" s="462"/>
      <c r="E139" s="462"/>
      <c r="F139" s="462"/>
      <c r="G139" s="462"/>
      <c r="H139" s="462"/>
      <c r="I139" s="462"/>
      <c r="J139" s="462"/>
      <c r="K139" s="462"/>
      <c r="L139" s="462"/>
      <c r="M139" s="462"/>
      <c r="N139" s="462"/>
      <c r="O139" s="462"/>
      <c r="P139" s="462"/>
      <c r="Q139" s="462"/>
      <c r="R139" s="462"/>
      <c r="S139" s="462"/>
      <c r="T139" s="462"/>
      <c r="U139" s="462"/>
      <c r="V139" s="462"/>
      <c r="W139" s="462"/>
      <c r="X139" s="462"/>
      <c r="Y139" s="462"/>
      <c r="Z139" s="462"/>
      <c r="AA139" s="462"/>
      <c r="AB139" s="462"/>
      <c r="AC139" s="462"/>
      <c r="AD139" s="462"/>
      <c r="AE139" s="462"/>
      <c r="AF139" s="462"/>
      <c r="AG139" s="462"/>
      <c r="AH139" s="462"/>
      <c r="AI139" s="462"/>
      <c r="AJ139" s="462"/>
      <c r="AK139" s="462"/>
      <c r="AL139" s="462"/>
      <c r="AM139" s="462"/>
      <c r="AN139" s="462"/>
      <c r="AO139" s="462"/>
      <c r="AP139" s="462"/>
      <c r="AQ139" s="462"/>
      <c r="AR139" s="462"/>
      <c r="AS139" s="462"/>
      <c r="AT139" s="462"/>
      <c r="AU139" s="462"/>
      <c r="AV139" s="462"/>
      <c r="AW139" s="462"/>
      <c r="AX139" s="462"/>
      <c r="AY139" s="462"/>
      <c r="AZ139" s="462"/>
      <c r="BA139" s="462"/>
      <c r="BB139" s="462"/>
      <c r="BC139" s="462"/>
      <c r="BD139" s="462"/>
      <c r="BE139" s="462"/>
      <c r="BF139" s="462"/>
      <c r="BG139" s="462"/>
      <c r="BH139" s="462"/>
      <c r="BI139" s="462"/>
      <c r="BJ139" s="462"/>
      <c r="BK139" s="462"/>
      <c r="BL139" s="462"/>
      <c r="BM139" s="462"/>
      <c r="BN139" s="462"/>
      <c r="BO139" s="462"/>
      <c r="BP139" s="462"/>
      <c r="BQ139" s="462"/>
      <c r="BR139" s="462"/>
      <c r="BS139" s="462"/>
      <c r="BT139" s="462"/>
      <c r="BU139" s="462"/>
      <c r="BV139" s="462"/>
      <c r="BW139" s="462">
        <v>3225</v>
      </c>
      <c r="BX139" s="461">
        <v>3399</v>
      </c>
      <c r="BY139" s="461">
        <v>3423</v>
      </c>
      <c r="BZ139" s="461">
        <v>3456</v>
      </c>
      <c r="CA139" s="461">
        <v>3554</v>
      </c>
      <c r="CB139" s="461">
        <v>3714</v>
      </c>
      <c r="CC139" s="461">
        <v>3783</v>
      </c>
      <c r="CD139" s="461">
        <v>3825</v>
      </c>
      <c r="CE139" s="461">
        <v>3879</v>
      </c>
      <c r="CF139" s="430">
        <v>3921</v>
      </c>
    </row>
    <row r="140" spans="1:84" s="43" customFormat="1">
      <c r="A140" s="106"/>
      <c r="B140" s="542" t="s">
        <v>741</v>
      </c>
      <c r="D140" s="462"/>
      <c r="E140" s="462"/>
      <c r="F140" s="462"/>
      <c r="G140" s="462"/>
      <c r="H140" s="462"/>
      <c r="I140" s="462"/>
      <c r="J140" s="462"/>
      <c r="K140" s="462"/>
      <c r="L140" s="462"/>
      <c r="M140" s="462"/>
      <c r="N140" s="462"/>
      <c r="O140" s="462"/>
      <c r="P140" s="462"/>
      <c r="Q140" s="462"/>
      <c r="R140" s="462"/>
      <c r="S140" s="462"/>
      <c r="T140" s="462"/>
      <c r="U140" s="462"/>
      <c r="V140" s="462"/>
      <c r="W140" s="462"/>
      <c r="X140" s="462"/>
      <c r="Y140" s="462"/>
      <c r="Z140" s="462"/>
      <c r="AA140" s="462"/>
      <c r="AB140" s="462"/>
      <c r="AC140" s="462"/>
      <c r="AD140" s="462"/>
      <c r="AE140" s="462"/>
      <c r="AF140" s="462"/>
      <c r="AG140" s="462"/>
      <c r="AH140" s="462"/>
      <c r="AI140" s="462"/>
      <c r="AJ140" s="462"/>
      <c r="AK140" s="462"/>
      <c r="AL140" s="462"/>
      <c r="AM140" s="462"/>
      <c r="AN140" s="462"/>
      <c r="AO140" s="462"/>
      <c r="AP140" s="462"/>
      <c r="AQ140" s="462"/>
      <c r="AR140" s="462"/>
      <c r="AS140" s="462"/>
      <c r="AT140" s="462"/>
      <c r="AU140" s="462"/>
      <c r="AV140" s="462"/>
      <c r="AW140" s="462"/>
      <c r="AX140" s="462"/>
      <c r="AY140" s="462"/>
      <c r="AZ140" s="462"/>
      <c r="BA140" s="462"/>
      <c r="BB140" s="462"/>
      <c r="BC140" s="462"/>
      <c r="BD140" s="462"/>
      <c r="BE140" s="462"/>
      <c r="BF140" s="462"/>
      <c r="BG140" s="462"/>
      <c r="BH140" s="462"/>
      <c r="BI140" s="462"/>
      <c r="BJ140" s="462"/>
      <c r="BK140" s="462"/>
      <c r="BL140" s="462"/>
      <c r="BM140" s="462"/>
      <c r="BN140" s="462"/>
      <c r="BO140" s="462"/>
      <c r="BP140" s="462"/>
      <c r="BQ140" s="462"/>
      <c r="BR140" s="462"/>
      <c r="BS140" s="462"/>
      <c r="BT140" s="462"/>
      <c r="BU140" s="462"/>
      <c r="BV140" s="462"/>
      <c r="BW140" s="462">
        <v>1506</v>
      </c>
      <c r="BX140" s="461">
        <v>1938</v>
      </c>
      <c r="BY140" s="461">
        <v>1879</v>
      </c>
      <c r="BZ140" s="461">
        <v>1804</v>
      </c>
      <c r="CA140" s="461">
        <v>1823</v>
      </c>
      <c r="CB140" s="461">
        <v>1960</v>
      </c>
      <c r="CC140" s="461">
        <v>2047</v>
      </c>
      <c r="CD140" s="461">
        <v>2073</v>
      </c>
      <c r="CE140" s="461">
        <v>2099</v>
      </c>
      <c r="CF140" s="430">
        <v>2131</v>
      </c>
    </row>
    <row r="141" spans="1:84" ht="26.25" customHeight="1">
      <c r="A141" s="610"/>
      <c r="B141" s="611" t="s">
        <v>742</v>
      </c>
      <c r="C141" s="421"/>
      <c r="D141" s="462"/>
      <c r="E141" s="462"/>
      <c r="F141" s="462"/>
      <c r="G141" s="462"/>
      <c r="H141" s="462"/>
      <c r="I141" s="462"/>
      <c r="J141" s="462"/>
      <c r="K141" s="462"/>
      <c r="L141" s="462"/>
      <c r="M141" s="462"/>
      <c r="N141" s="462"/>
      <c r="O141" s="462"/>
      <c r="P141" s="462"/>
      <c r="Q141" s="462"/>
      <c r="R141" s="462"/>
      <c r="S141" s="462"/>
      <c r="T141" s="462"/>
      <c r="U141" s="462"/>
      <c r="V141" s="462"/>
      <c r="W141" s="462"/>
      <c r="X141" s="462"/>
      <c r="Y141" s="462"/>
      <c r="Z141" s="462"/>
      <c r="AA141" s="462"/>
      <c r="AB141" s="462"/>
      <c r="AC141" s="462"/>
      <c r="AD141" s="462"/>
      <c r="AE141" s="462"/>
      <c r="AF141" s="462"/>
      <c r="AG141" s="462"/>
      <c r="AH141" s="462"/>
      <c r="AI141" s="462"/>
      <c r="AJ141" s="462"/>
      <c r="AK141" s="462"/>
      <c r="AL141" s="462"/>
      <c r="AM141" s="462"/>
      <c r="AN141" s="462"/>
      <c r="AO141" s="462"/>
      <c r="AP141" s="462"/>
      <c r="AQ141" s="462"/>
      <c r="AR141" s="462"/>
      <c r="AS141" s="462"/>
      <c r="AT141" s="462"/>
      <c r="AU141" s="462"/>
      <c r="AV141" s="462"/>
      <c r="AW141" s="462"/>
      <c r="AX141" s="462"/>
      <c r="AY141" s="462"/>
      <c r="AZ141" s="462"/>
      <c r="BA141" s="462"/>
      <c r="BB141" s="462"/>
      <c r="BC141" s="462"/>
      <c r="BD141" s="462"/>
      <c r="BE141" s="462"/>
      <c r="BF141" s="462"/>
      <c r="BG141" s="462"/>
      <c r="BH141" s="462"/>
      <c r="BI141" s="462"/>
      <c r="BJ141" s="462"/>
      <c r="BK141" s="462"/>
      <c r="BL141" s="462"/>
      <c r="BM141" s="462"/>
      <c r="BN141" s="462"/>
      <c r="BO141" s="462"/>
      <c r="BP141" s="462"/>
      <c r="BQ141" s="462"/>
      <c r="BR141" s="462"/>
      <c r="BS141" s="462"/>
      <c r="BT141" s="462"/>
      <c r="BU141" s="462"/>
      <c r="BV141" s="462"/>
      <c r="BW141" s="462"/>
      <c r="BX141" s="462"/>
      <c r="BY141" s="462"/>
      <c r="BZ141" s="462"/>
      <c r="CA141" s="462"/>
      <c r="CB141" s="462"/>
      <c r="CC141" s="462"/>
      <c r="CD141" s="462"/>
      <c r="CE141" s="462"/>
      <c r="CF141" s="430"/>
    </row>
    <row r="142" spans="1:84">
      <c r="A142" s="612"/>
      <c r="B142" s="63" t="s">
        <v>696</v>
      </c>
      <c r="C142" s="421"/>
      <c r="D142" s="462"/>
      <c r="E142" s="462"/>
      <c r="F142" s="462"/>
      <c r="G142" s="462"/>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2"/>
      <c r="AJ142" s="462"/>
      <c r="AK142" s="462"/>
      <c r="AL142" s="462"/>
      <c r="AM142" s="462"/>
      <c r="AN142" s="462"/>
      <c r="AO142" s="462"/>
      <c r="AP142" s="462"/>
      <c r="AQ142" s="462"/>
      <c r="AR142" s="462"/>
      <c r="AS142" s="462"/>
      <c r="AT142" s="462"/>
      <c r="AU142" s="462"/>
      <c r="AV142" s="462"/>
      <c r="AW142" s="462"/>
      <c r="AX142" s="462"/>
      <c r="AY142" s="462"/>
      <c r="AZ142" s="462"/>
      <c r="BA142" s="462"/>
      <c r="BB142" s="462"/>
      <c r="BC142" s="462"/>
      <c r="BD142" s="462"/>
      <c r="BE142" s="462"/>
      <c r="BF142" s="462"/>
      <c r="BG142" s="462"/>
      <c r="BH142" s="462"/>
      <c r="BI142" s="462"/>
      <c r="BJ142" s="462"/>
      <c r="BK142" s="462"/>
      <c r="BL142" s="462">
        <v>370</v>
      </c>
      <c r="BM142" s="462">
        <v>580</v>
      </c>
      <c r="BN142" s="462">
        <v>643</v>
      </c>
      <c r="BO142" s="462">
        <v>696</v>
      </c>
      <c r="BP142" s="462">
        <v>744</v>
      </c>
      <c r="BQ142" s="462">
        <v>661</v>
      </c>
      <c r="BR142" s="462">
        <v>481</v>
      </c>
      <c r="BS142" s="462">
        <v>367</v>
      </c>
      <c r="BT142" s="462">
        <v>307</v>
      </c>
      <c r="BU142" s="462">
        <v>273</v>
      </c>
      <c r="BV142" s="462">
        <v>210</v>
      </c>
      <c r="BW142" s="462">
        <v>103</v>
      </c>
      <c r="BX142" s="462">
        <v>72</v>
      </c>
      <c r="BY142" s="462">
        <v>50</v>
      </c>
      <c r="BZ142" s="462">
        <v>31</v>
      </c>
      <c r="CA142" s="462">
        <v>16</v>
      </c>
      <c r="CB142" s="462">
        <v>0</v>
      </c>
      <c r="CC142" s="462">
        <v>0</v>
      </c>
      <c r="CD142" s="462">
        <v>0</v>
      </c>
      <c r="CE142" s="462">
        <v>0</v>
      </c>
      <c r="CF142" s="430">
        <v>0</v>
      </c>
    </row>
    <row r="143" spans="1:84">
      <c r="A143" s="612"/>
      <c r="B143" s="63" t="s">
        <v>697</v>
      </c>
      <c r="C143" s="421"/>
      <c r="D143" s="462"/>
      <c r="E143" s="462"/>
      <c r="F143" s="462"/>
      <c r="G143" s="462"/>
      <c r="H143" s="462"/>
      <c r="I143" s="462"/>
      <c r="J143" s="462"/>
      <c r="K143" s="462"/>
      <c r="L143" s="462"/>
      <c r="M143" s="462"/>
      <c r="N143" s="462"/>
      <c r="O143" s="462"/>
      <c r="P143" s="462"/>
      <c r="Q143" s="462"/>
      <c r="R143" s="462"/>
      <c r="S143" s="462"/>
      <c r="T143" s="462"/>
      <c r="U143" s="462"/>
      <c r="V143" s="462"/>
      <c r="W143" s="462"/>
      <c r="X143" s="462"/>
      <c r="Y143" s="462"/>
      <c r="Z143" s="462"/>
      <c r="AA143" s="462"/>
      <c r="AB143" s="462"/>
      <c r="AC143" s="462"/>
      <c r="AD143" s="462"/>
      <c r="AE143" s="462"/>
      <c r="AF143" s="462"/>
      <c r="AG143" s="462"/>
      <c r="AH143" s="462"/>
      <c r="AI143" s="462"/>
      <c r="AJ143" s="462"/>
      <c r="AK143" s="462"/>
      <c r="AL143" s="462"/>
      <c r="AM143" s="462"/>
      <c r="AN143" s="462"/>
      <c r="AO143" s="462"/>
      <c r="AP143" s="462"/>
      <c r="AQ143" s="462"/>
      <c r="AR143" s="462"/>
      <c r="AS143" s="462"/>
      <c r="AT143" s="462"/>
      <c r="AU143" s="462"/>
      <c r="AV143" s="462"/>
      <c r="AW143" s="462"/>
      <c r="AX143" s="462"/>
      <c r="AY143" s="462"/>
      <c r="AZ143" s="462"/>
      <c r="BA143" s="462"/>
      <c r="BB143" s="462"/>
      <c r="BC143" s="462"/>
      <c r="BD143" s="462"/>
      <c r="BE143" s="462"/>
      <c r="BF143" s="462"/>
      <c r="BG143" s="462"/>
      <c r="BH143" s="462"/>
      <c r="BI143" s="462"/>
      <c r="BJ143" s="462"/>
      <c r="BK143" s="462"/>
      <c r="BL143" s="462">
        <v>1095</v>
      </c>
      <c r="BM143" s="462">
        <v>1161</v>
      </c>
      <c r="BN143" s="462">
        <v>1211</v>
      </c>
      <c r="BO143" s="462">
        <v>1240</v>
      </c>
      <c r="BP143" s="462">
        <v>1257</v>
      </c>
      <c r="BQ143" s="462">
        <v>1274</v>
      </c>
      <c r="BR143" s="462">
        <v>1331</v>
      </c>
      <c r="BS143" s="462">
        <v>1347</v>
      </c>
      <c r="BT143" s="462">
        <v>1325</v>
      </c>
      <c r="BU143" s="462">
        <v>1283</v>
      </c>
      <c r="BV143" s="462">
        <v>1188</v>
      </c>
      <c r="BW143" s="462">
        <v>1049</v>
      </c>
      <c r="BX143" s="462">
        <v>970</v>
      </c>
      <c r="BY143" s="462">
        <v>884</v>
      </c>
      <c r="BZ143" s="462">
        <v>797</v>
      </c>
      <c r="CA143" s="462">
        <v>736</v>
      </c>
      <c r="CB143" s="462">
        <v>674</v>
      </c>
      <c r="CC143" s="462">
        <v>578</v>
      </c>
      <c r="CD143" s="462">
        <v>530</v>
      </c>
      <c r="CE143" s="462">
        <v>484</v>
      </c>
      <c r="CF143" s="430">
        <v>358</v>
      </c>
    </row>
    <row r="144" spans="1:84">
      <c r="A144" s="612"/>
      <c r="B144" s="63" t="s">
        <v>698</v>
      </c>
      <c r="C144" s="421"/>
      <c r="D144" s="462"/>
      <c r="E144" s="462"/>
      <c r="F144" s="462"/>
      <c r="G144" s="462"/>
      <c r="H144" s="462"/>
      <c r="I144" s="462"/>
      <c r="J144" s="462"/>
      <c r="K144" s="462"/>
      <c r="L144" s="462"/>
      <c r="M144" s="462"/>
      <c r="N144" s="462"/>
      <c r="O144" s="462"/>
      <c r="P144" s="462"/>
      <c r="Q144" s="462"/>
      <c r="R144" s="462"/>
      <c r="S144" s="462"/>
      <c r="T144" s="462"/>
      <c r="U144" s="462"/>
      <c r="V144" s="462"/>
      <c r="W144" s="462"/>
      <c r="X144" s="462"/>
      <c r="Y144" s="462"/>
      <c r="Z144" s="462"/>
      <c r="AA144" s="462"/>
      <c r="AB144" s="462"/>
      <c r="AC144" s="462"/>
      <c r="AD144" s="462"/>
      <c r="AE144" s="462"/>
      <c r="AF144" s="462"/>
      <c r="AG144" s="462"/>
      <c r="AH144" s="462"/>
      <c r="AI144" s="462"/>
      <c r="AJ144" s="462"/>
      <c r="AK144" s="462"/>
      <c r="AL144" s="462"/>
      <c r="AM144" s="462"/>
      <c r="AN144" s="462"/>
      <c r="AO144" s="462"/>
      <c r="AP144" s="462"/>
      <c r="AQ144" s="462"/>
      <c r="AR144" s="462"/>
      <c r="AS144" s="462"/>
      <c r="AT144" s="462"/>
      <c r="AU144" s="462"/>
      <c r="AV144" s="462"/>
      <c r="AW144" s="462"/>
      <c r="AX144" s="462"/>
      <c r="AY144" s="462"/>
      <c r="AZ144" s="462"/>
      <c r="BA144" s="462"/>
      <c r="BB144" s="462"/>
      <c r="BC144" s="462"/>
      <c r="BD144" s="462"/>
      <c r="BE144" s="462"/>
      <c r="BF144" s="462"/>
      <c r="BG144" s="462"/>
      <c r="BH144" s="462"/>
      <c r="BI144" s="462"/>
      <c r="BJ144" s="462"/>
      <c r="BK144" s="462"/>
      <c r="BL144" s="462">
        <v>628</v>
      </c>
      <c r="BM144" s="462">
        <v>606</v>
      </c>
      <c r="BN144" s="462">
        <v>566</v>
      </c>
      <c r="BO144" s="462">
        <v>506</v>
      </c>
      <c r="BP144" s="462">
        <v>461</v>
      </c>
      <c r="BQ144" s="462">
        <v>422</v>
      </c>
      <c r="BR144" s="462">
        <v>399</v>
      </c>
      <c r="BS144" s="462">
        <v>373</v>
      </c>
      <c r="BT144" s="462">
        <v>350</v>
      </c>
      <c r="BU144" s="462">
        <v>323</v>
      </c>
      <c r="BV144" s="462">
        <v>279</v>
      </c>
      <c r="BW144" s="462">
        <v>196</v>
      </c>
      <c r="BX144" s="462">
        <v>139</v>
      </c>
      <c r="BY144" s="462">
        <v>99</v>
      </c>
      <c r="BZ144" s="462">
        <v>70</v>
      </c>
      <c r="CA144" s="462">
        <v>55</v>
      </c>
      <c r="CB144" s="462">
        <v>40</v>
      </c>
      <c r="CC144" s="462">
        <v>8</v>
      </c>
      <c r="CD144" s="462">
        <v>0</v>
      </c>
      <c r="CE144" s="462">
        <v>0</v>
      </c>
      <c r="CF144" s="430">
        <v>0</v>
      </c>
    </row>
    <row r="145" spans="1:84">
      <c r="A145" s="612"/>
      <c r="B145" s="63" t="s">
        <v>492</v>
      </c>
      <c r="C145" s="421"/>
      <c r="D145" s="462"/>
      <c r="E145" s="462"/>
      <c r="F145" s="462"/>
      <c r="G145" s="462"/>
      <c r="H145" s="462"/>
      <c r="I145" s="462"/>
      <c r="J145" s="462"/>
      <c r="K145" s="462"/>
      <c r="L145" s="462"/>
      <c r="M145" s="462"/>
      <c r="N145" s="462"/>
      <c r="O145" s="462"/>
      <c r="P145" s="462"/>
      <c r="Q145" s="462"/>
      <c r="R145" s="462"/>
      <c r="S145" s="462"/>
      <c r="T145" s="462"/>
      <c r="U145" s="462"/>
      <c r="V145" s="462"/>
      <c r="W145" s="462"/>
      <c r="X145" s="462"/>
      <c r="Y145" s="462"/>
      <c r="Z145" s="462"/>
      <c r="AA145" s="462"/>
      <c r="AB145" s="462"/>
      <c r="AC145" s="462"/>
      <c r="AD145" s="462"/>
      <c r="AE145" s="462"/>
      <c r="AF145" s="462"/>
      <c r="AG145" s="462"/>
      <c r="AH145" s="462"/>
      <c r="AI145" s="462"/>
      <c r="AJ145" s="462"/>
      <c r="AK145" s="462"/>
      <c r="AL145" s="462"/>
      <c r="AM145" s="462"/>
      <c r="AN145" s="462"/>
      <c r="AO145" s="462"/>
      <c r="AP145" s="462"/>
      <c r="AQ145" s="462"/>
      <c r="AR145" s="462"/>
      <c r="AS145" s="462"/>
      <c r="AT145" s="462"/>
      <c r="AU145" s="462"/>
      <c r="AV145" s="462"/>
      <c r="AW145" s="462"/>
      <c r="AX145" s="462"/>
      <c r="AY145" s="462"/>
      <c r="AZ145" s="462"/>
      <c r="BA145" s="462"/>
      <c r="BB145" s="462"/>
      <c r="BC145" s="462"/>
      <c r="BD145" s="462"/>
      <c r="BE145" s="462"/>
      <c r="BF145" s="462"/>
      <c r="BG145" s="462"/>
      <c r="BH145" s="462"/>
      <c r="BI145" s="462"/>
      <c r="BJ145" s="462"/>
      <c r="BK145" s="462"/>
      <c r="BL145" s="462">
        <v>77</v>
      </c>
      <c r="BM145" s="462">
        <v>88</v>
      </c>
      <c r="BN145" s="462">
        <v>103</v>
      </c>
      <c r="BO145" s="462">
        <v>115</v>
      </c>
      <c r="BP145" s="462">
        <v>130</v>
      </c>
      <c r="BQ145" s="462">
        <v>144</v>
      </c>
      <c r="BR145" s="462">
        <v>158</v>
      </c>
      <c r="BS145" s="462">
        <v>174</v>
      </c>
      <c r="BT145" s="462">
        <v>183</v>
      </c>
      <c r="BU145" s="462">
        <v>186</v>
      </c>
      <c r="BV145" s="462">
        <v>181</v>
      </c>
      <c r="BW145" s="462">
        <v>156</v>
      </c>
      <c r="BX145" s="462">
        <v>134</v>
      </c>
      <c r="BY145" s="462">
        <v>119</v>
      </c>
      <c r="BZ145" s="462">
        <v>107</v>
      </c>
      <c r="CA145" s="462">
        <v>91</v>
      </c>
      <c r="CB145" s="462">
        <v>72</v>
      </c>
      <c r="CC145" s="462">
        <v>14</v>
      </c>
      <c r="CD145" s="462">
        <v>0</v>
      </c>
      <c r="CE145" s="462">
        <v>0</v>
      </c>
      <c r="CF145" s="430">
        <v>0</v>
      </c>
    </row>
    <row r="146" spans="1:84">
      <c r="A146" s="612"/>
      <c r="B146" s="63" t="s">
        <v>699</v>
      </c>
      <c r="C146" s="421"/>
      <c r="D146" s="462"/>
      <c r="E146" s="462"/>
      <c r="F146" s="462"/>
      <c r="G146" s="462"/>
      <c r="H146" s="462"/>
      <c r="I146" s="462"/>
      <c r="J146" s="462"/>
      <c r="K146" s="462"/>
      <c r="L146" s="462"/>
      <c r="M146" s="462"/>
      <c r="N146" s="462"/>
      <c r="O146" s="462"/>
      <c r="P146" s="462"/>
      <c r="Q146" s="462"/>
      <c r="R146" s="462"/>
      <c r="S146" s="462"/>
      <c r="T146" s="462"/>
      <c r="U146" s="462"/>
      <c r="V146" s="462"/>
      <c r="W146" s="462"/>
      <c r="X146" s="462"/>
      <c r="Y146" s="462"/>
      <c r="Z146" s="462"/>
      <c r="AA146" s="462"/>
      <c r="AB146" s="462"/>
      <c r="AC146" s="462"/>
      <c r="AD146" s="462"/>
      <c r="AE146" s="462"/>
      <c r="AF146" s="462"/>
      <c r="AG146" s="462"/>
      <c r="AH146" s="462"/>
      <c r="AI146" s="462"/>
      <c r="AJ146" s="462"/>
      <c r="AK146" s="462"/>
      <c r="AL146" s="462"/>
      <c r="AM146" s="462"/>
      <c r="AN146" s="462"/>
      <c r="AO146" s="462"/>
      <c r="AP146" s="462"/>
      <c r="AQ146" s="462"/>
      <c r="AR146" s="462"/>
      <c r="AS146" s="462"/>
      <c r="AT146" s="462"/>
      <c r="AU146" s="462"/>
      <c r="AV146" s="462"/>
      <c r="AW146" s="462"/>
      <c r="AX146" s="462"/>
      <c r="AY146" s="462"/>
      <c r="AZ146" s="462"/>
      <c r="BA146" s="462"/>
      <c r="BB146" s="462"/>
      <c r="BC146" s="462"/>
      <c r="BD146" s="462"/>
      <c r="BE146" s="462"/>
      <c r="BF146" s="462"/>
      <c r="BG146" s="462"/>
      <c r="BH146" s="462"/>
      <c r="BI146" s="462"/>
      <c r="BJ146" s="462"/>
      <c r="BK146" s="462"/>
      <c r="BL146" s="462">
        <v>146</v>
      </c>
      <c r="BM146" s="462">
        <v>147</v>
      </c>
      <c r="BN146" s="462">
        <v>143</v>
      </c>
      <c r="BO146" s="462">
        <v>131</v>
      </c>
      <c r="BP146" s="462">
        <v>112</v>
      </c>
      <c r="BQ146" s="462">
        <v>98</v>
      </c>
      <c r="BR146" s="462">
        <v>86</v>
      </c>
      <c r="BS146" s="462">
        <v>71</v>
      </c>
      <c r="BT146" s="462">
        <v>57</v>
      </c>
      <c r="BU146" s="462">
        <v>40</v>
      </c>
      <c r="BV146" s="462">
        <v>22</v>
      </c>
      <c r="BW146" s="462">
        <v>13</v>
      </c>
      <c r="BX146" s="462">
        <v>9</v>
      </c>
      <c r="BY146" s="462">
        <v>7</v>
      </c>
      <c r="BZ146" s="462">
        <v>6</v>
      </c>
      <c r="CA146" s="462">
        <v>5</v>
      </c>
      <c r="CB146" s="462">
        <v>3</v>
      </c>
      <c r="CC146" s="462">
        <v>0</v>
      </c>
      <c r="CD146" s="462">
        <v>0</v>
      </c>
      <c r="CE146" s="462">
        <v>0</v>
      </c>
      <c r="CF146" s="430">
        <v>0</v>
      </c>
    </row>
    <row r="147" spans="1:84" ht="26.25" customHeight="1">
      <c r="A147" s="612"/>
      <c r="B147" s="63" t="s">
        <v>700</v>
      </c>
      <c r="C147" s="421"/>
      <c r="D147" s="462"/>
      <c r="E147" s="462"/>
      <c r="F147" s="462"/>
      <c r="G147" s="462"/>
      <c r="H147" s="462"/>
      <c r="I147" s="462"/>
      <c r="J147" s="462"/>
      <c r="K147" s="462"/>
      <c r="L147" s="462"/>
      <c r="M147" s="462"/>
      <c r="N147" s="462"/>
      <c r="O147" s="462"/>
      <c r="P147" s="462"/>
      <c r="Q147" s="462"/>
      <c r="R147" s="462"/>
      <c r="S147" s="462"/>
      <c r="T147" s="462"/>
      <c r="U147" s="462"/>
      <c r="V147" s="462"/>
      <c r="W147" s="462"/>
      <c r="X147" s="462"/>
      <c r="Y147" s="462"/>
      <c r="Z147" s="462"/>
      <c r="AA147" s="462"/>
      <c r="AB147" s="462"/>
      <c r="AC147" s="462"/>
      <c r="AD147" s="462"/>
      <c r="AE147" s="462"/>
      <c r="AF147" s="462"/>
      <c r="AG147" s="462"/>
      <c r="AH147" s="462"/>
      <c r="AI147" s="462"/>
      <c r="AJ147" s="462"/>
      <c r="AK147" s="462"/>
      <c r="AL147" s="462"/>
      <c r="AM147" s="462"/>
      <c r="AN147" s="462"/>
      <c r="AO147" s="462"/>
      <c r="AP147" s="462"/>
      <c r="AQ147" s="462"/>
      <c r="AR147" s="462"/>
      <c r="AS147" s="462"/>
      <c r="AT147" s="462"/>
      <c r="AU147" s="462"/>
      <c r="AV147" s="462"/>
      <c r="AW147" s="462"/>
      <c r="AX147" s="462"/>
      <c r="AY147" s="462"/>
      <c r="AZ147" s="462"/>
      <c r="BA147" s="462"/>
      <c r="BB147" s="462"/>
      <c r="BC147" s="462"/>
      <c r="BD147" s="462"/>
      <c r="BE147" s="462"/>
      <c r="BF147" s="462"/>
      <c r="BG147" s="462"/>
      <c r="BH147" s="462"/>
      <c r="BI147" s="462"/>
      <c r="BJ147" s="462"/>
      <c r="BK147" s="462"/>
      <c r="BL147" s="462">
        <v>1150</v>
      </c>
      <c r="BM147" s="462">
        <v>1152</v>
      </c>
      <c r="BN147" s="462">
        <v>1150</v>
      </c>
      <c r="BO147" s="462">
        <v>1135</v>
      </c>
      <c r="BP147" s="462">
        <v>1101</v>
      </c>
      <c r="BQ147" s="462">
        <v>1066</v>
      </c>
      <c r="BR147" s="462">
        <v>1025</v>
      </c>
      <c r="BS147" s="462">
        <v>980</v>
      </c>
      <c r="BT147" s="462">
        <v>936</v>
      </c>
      <c r="BU147" s="462">
        <v>897</v>
      </c>
      <c r="BV147" s="462">
        <v>853</v>
      </c>
      <c r="BW147" s="462">
        <v>813</v>
      </c>
      <c r="BX147" s="462">
        <v>776</v>
      </c>
      <c r="BY147" s="462">
        <v>742</v>
      </c>
      <c r="BZ147" s="462">
        <v>722</v>
      </c>
      <c r="CA147" s="462">
        <v>698</v>
      </c>
      <c r="CB147" s="462">
        <v>659</v>
      </c>
      <c r="CC147" s="462">
        <v>625</v>
      </c>
      <c r="CD147" s="462">
        <v>596</v>
      </c>
      <c r="CE147" s="462">
        <v>596</v>
      </c>
      <c r="CF147" s="430">
        <v>596</v>
      </c>
    </row>
    <row r="148" spans="1:84">
      <c r="A148" s="612"/>
      <c r="B148" s="63" t="s">
        <v>493</v>
      </c>
      <c r="C148" s="421"/>
      <c r="D148" s="462"/>
      <c r="E148" s="462"/>
      <c r="F148" s="462"/>
      <c r="G148" s="462"/>
      <c r="H148" s="462"/>
      <c r="I148" s="462"/>
      <c r="J148" s="462"/>
      <c r="K148" s="462"/>
      <c r="L148" s="462"/>
      <c r="M148" s="462"/>
      <c r="N148" s="462"/>
      <c r="O148" s="462"/>
      <c r="P148" s="462"/>
      <c r="Q148" s="462"/>
      <c r="R148" s="462"/>
      <c r="S148" s="462"/>
      <c r="T148" s="462"/>
      <c r="U148" s="462"/>
      <c r="V148" s="462"/>
      <c r="W148" s="462"/>
      <c r="X148" s="462"/>
      <c r="Y148" s="462"/>
      <c r="Z148" s="462"/>
      <c r="AA148" s="462"/>
      <c r="AB148" s="462"/>
      <c r="AC148" s="462"/>
      <c r="AD148" s="462"/>
      <c r="AE148" s="462"/>
      <c r="AF148" s="462"/>
      <c r="AG148" s="462"/>
      <c r="AH148" s="462"/>
      <c r="AI148" s="462"/>
      <c r="AJ148" s="462"/>
      <c r="AK148" s="462"/>
      <c r="AL148" s="462"/>
      <c r="AM148" s="462"/>
      <c r="AN148" s="462"/>
      <c r="AO148" s="462"/>
      <c r="AP148" s="462"/>
      <c r="AQ148" s="462"/>
      <c r="AR148" s="462"/>
      <c r="AS148" s="462"/>
      <c r="AT148" s="462"/>
      <c r="AU148" s="462"/>
      <c r="AV148" s="462"/>
      <c r="AW148" s="462"/>
      <c r="AX148" s="462"/>
      <c r="AY148" s="462"/>
      <c r="AZ148" s="462"/>
      <c r="BA148" s="462"/>
      <c r="BB148" s="462"/>
      <c r="BC148" s="462"/>
      <c r="BD148" s="462"/>
      <c r="BE148" s="462"/>
      <c r="BF148" s="462"/>
      <c r="BG148" s="462"/>
      <c r="BH148" s="462"/>
      <c r="BI148" s="462"/>
      <c r="BJ148" s="462"/>
      <c r="BK148" s="462"/>
      <c r="BL148" s="462">
        <v>26</v>
      </c>
      <c r="BM148" s="462">
        <v>30</v>
      </c>
      <c r="BN148" s="462">
        <v>37</v>
      </c>
      <c r="BO148" s="462">
        <v>42</v>
      </c>
      <c r="BP148" s="462">
        <v>49</v>
      </c>
      <c r="BQ148" s="462">
        <v>56</v>
      </c>
      <c r="BR148" s="462">
        <v>59</v>
      </c>
      <c r="BS148" s="462">
        <v>62</v>
      </c>
      <c r="BT148" s="462">
        <v>61</v>
      </c>
      <c r="BU148" s="462">
        <v>57</v>
      </c>
      <c r="BV148" s="462">
        <v>55</v>
      </c>
      <c r="BW148" s="462">
        <v>51</v>
      </c>
      <c r="BX148" s="462">
        <v>50</v>
      </c>
      <c r="BY148" s="462">
        <v>54</v>
      </c>
      <c r="BZ148" s="462">
        <v>63</v>
      </c>
      <c r="CA148" s="462">
        <v>69</v>
      </c>
      <c r="CB148" s="462">
        <v>65</v>
      </c>
      <c r="CC148" s="462">
        <v>36</v>
      </c>
      <c r="CD148" s="462">
        <v>33</v>
      </c>
      <c r="CE148" s="462">
        <v>33</v>
      </c>
      <c r="CF148" s="430">
        <v>33</v>
      </c>
    </row>
    <row r="149" spans="1:84">
      <c r="A149" s="612"/>
      <c r="B149" s="63" t="s">
        <v>701</v>
      </c>
      <c r="C149" s="421"/>
      <c r="D149" s="462"/>
      <c r="E149" s="462"/>
      <c r="F149" s="462"/>
      <c r="G149" s="462"/>
      <c r="H149" s="462"/>
      <c r="I149" s="462"/>
      <c r="J149" s="462"/>
      <c r="K149" s="462"/>
      <c r="L149" s="462"/>
      <c r="M149" s="462"/>
      <c r="N149" s="462"/>
      <c r="O149" s="462"/>
      <c r="P149" s="462"/>
      <c r="Q149" s="462"/>
      <c r="R149" s="462"/>
      <c r="S149" s="462"/>
      <c r="T149" s="462"/>
      <c r="U149" s="462"/>
      <c r="V149" s="462"/>
      <c r="W149" s="462"/>
      <c r="X149" s="462"/>
      <c r="Y149" s="462"/>
      <c r="Z149" s="462"/>
      <c r="AA149" s="462"/>
      <c r="AB149" s="462"/>
      <c r="AC149" s="462"/>
      <c r="AD149" s="462"/>
      <c r="AE149" s="462"/>
      <c r="AF149" s="462"/>
      <c r="AG149" s="462"/>
      <c r="AH149" s="462"/>
      <c r="AI149" s="462"/>
      <c r="AJ149" s="462"/>
      <c r="AK149" s="462"/>
      <c r="AL149" s="462"/>
      <c r="AM149" s="462"/>
      <c r="AN149" s="462"/>
      <c r="AO149" s="462"/>
      <c r="AP149" s="462"/>
      <c r="AQ149" s="462"/>
      <c r="AR149" s="462"/>
      <c r="AS149" s="462"/>
      <c r="AT149" s="462"/>
      <c r="AU149" s="462"/>
      <c r="AV149" s="462"/>
      <c r="AW149" s="462"/>
      <c r="AX149" s="462"/>
      <c r="AY149" s="462"/>
      <c r="AZ149" s="462"/>
      <c r="BA149" s="462"/>
      <c r="BB149" s="462"/>
      <c r="BC149" s="462"/>
      <c r="BD149" s="462"/>
      <c r="BE149" s="462"/>
      <c r="BF149" s="462"/>
      <c r="BG149" s="462"/>
      <c r="BH149" s="462"/>
      <c r="BI149" s="462"/>
      <c r="BJ149" s="462"/>
      <c r="BK149" s="462"/>
      <c r="BL149" s="462">
        <v>6</v>
      </c>
      <c r="BM149" s="462">
        <v>7</v>
      </c>
      <c r="BN149" s="462">
        <v>7</v>
      </c>
      <c r="BO149" s="462">
        <v>7</v>
      </c>
      <c r="BP149" s="462">
        <v>7</v>
      </c>
      <c r="BQ149" s="462">
        <v>7</v>
      </c>
      <c r="BR149" s="462">
        <v>7</v>
      </c>
      <c r="BS149" s="462">
        <v>7</v>
      </c>
      <c r="BT149" s="462">
        <v>7</v>
      </c>
      <c r="BU149" s="462">
        <v>6</v>
      </c>
      <c r="BV149" s="462">
        <v>5</v>
      </c>
      <c r="BW149" s="462">
        <v>4</v>
      </c>
      <c r="BX149" s="462">
        <v>3</v>
      </c>
      <c r="BY149" s="462">
        <v>2</v>
      </c>
      <c r="BZ149" s="462">
        <v>1</v>
      </c>
      <c r="CA149" s="462">
        <v>1</v>
      </c>
      <c r="CB149" s="462">
        <v>1</v>
      </c>
      <c r="CC149" s="462">
        <v>0</v>
      </c>
      <c r="CD149" s="462">
        <v>0</v>
      </c>
      <c r="CE149" s="462">
        <v>0</v>
      </c>
      <c r="CF149" s="430">
        <v>0</v>
      </c>
    </row>
    <row r="150" spans="1:84">
      <c r="A150" s="612"/>
      <c r="B150" s="63" t="s">
        <v>36</v>
      </c>
      <c r="C150" s="421"/>
      <c r="D150" s="462"/>
      <c r="E150" s="462"/>
      <c r="F150" s="462"/>
      <c r="G150" s="462"/>
      <c r="H150" s="462"/>
      <c r="I150" s="462"/>
      <c r="J150" s="462"/>
      <c r="K150" s="462"/>
      <c r="L150" s="462"/>
      <c r="M150" s="462"/>
      <c r="N150" s="462"/>
      <c r="O150" s="462"/>
      <c r="P150" s="462"/>
      <c r="Q150" s="462"/>
      <c r="R150" s="462"/>
      <c r="S150" s="462"/>
      <c r="T150" s="462"/>
      <c r="U150" s="462"/>
      <c r="V150" s="462"/>
      <c r="W150" s="462"/>
      <c r="X150" s="462"/>
      <c r="Y150" s="462"/>
      <c r="Z150" s="462"/>
      <c r="AA150" s="462"/>
      <c r="AB150" s="462"/>
      <c r="AC150" s="462"/>
      <c r="AD150" s="462"/>
      <c r="AE150" s="462"/>
      <c r="AF150" s="462"/>
      <c r="AG150" s="462"/>
      <c r="AH150" s="462"/>
      <c r="AI150" s="462"/>
      <c r="AJ150" s="462"/>
      <c r="AK150" s="462"/>
      <c r="AL150" s="462"/>
      <c r="AM150" s="462"/>
      <c r="AN150" s="462"/>
      <c r="AO150" s="462"/>
      <c r="AP150" s="462"/>
      <c r="AQ150" s="462"/>
      <c r="AR150" s="462"/>
      <c r="AS150" s="462"/>
      <c r="AT150" s="462"/>
      <c r="AU150" s="462"/>
      <c r="AV150" s="462"/>
      <c r="AW150" s="462"/>
      <c r="AX150" s="462"/>
      <c r="AY150" s="462"/>
      <c r="AZ150" s="462"/>
      <c r="BA150" s="462"/>
      <c r="BB150" s="462"/>
      <c r="BC150" s="462"/>
      <c r="BD150" s="462"/>
      <c r="BE150" s="462"/>
      <c r="BF150" s="462"/>
      <c r="BG150" s="462"/>
      <c r="BH150" s="462"/>
      <c r="BI150" s="462"/>
      <c r="BJ150" s="462"/>
      <c r="BK150" s="462"/>
      <c r="BL150" s="462">
        <v>239</v>
      </c>
      <c r="BM150" s="462">
        <v>245</v>
      </c>
      <c r="BN150" s="462">
        <v>251</v>
      </c>
      <c r="BO150" s="462">
        <v>259</v>
      </c>
      <c r="BP150" s="462">
        <v>285</v>
      </c>
      <c r="BQ150" s="462">
        <v>300</v>
      </c>
      <c r="BR150" s="462">
        <v>320</v>
      </c>
      <c r="BS150" s="462">
        <v>339</v>
      </c>
      <c r="BT150" s="462">
        <v>355</v>
      </c>
      <c r="BU150" s="462">
        <v>366</v>
      </c>
      <c r="BV150" s="462">
        <v>375</v>
      </c>
      <c r="BW150" s="462">
        <v>378</v>
      </c>
      <c r="BX150" s="462">
        <v>377</v>
      </c>
      <c r="BY150" s="462">
        <v>386</v>
      </c>
      <c r="BZ150" s="462">
        <v>391</v>
      </c>
      <c r="CA150" s="462">
        <v>384</v>
      </c>
      <c r="CB150" s="462">
        <v>401</v>
      </c>
      <c r="CC150" s="462">
        <v>422</v>
      </c>
      <c r="CD150" s="462">
        <v>436</v>
      </c>
      <c r="CE150" s="462">
        <v>445</v>
      </c>
      <c r="CF150" s="430">
        <v>455</v>
      </c>
    </row>
    <row r="151" spans="1:84">
      <c r="A151" s="612"/>
      <c r="B151" s="63" t="s">
        <v>744</v>
      </c>
      <c r="C151" s="421"/>
      <c r="D151" s="462"/>
      <c r="E151" s="462"/>
      <c r="F151" s="462"/>
      <c r="G151" s="462"/>
      <c r="H151" s="462"/>
      <c r="I151" s="462"/>
      <c r="J151" s="462"/>
      <c r="K151" s="462"/>
      <c r="L151" s="462"/>
      <c r="M151" s="462"/>
      <c r="N151" s="462"/>
      <c r="O151" s="462"/>
      <c r="P151" s="462"/>
      <c r="Q151" s="462"/>
      <c r="R151" s="462"/>
      <c r="S151" s="462"/>
      <c r="T151" s="462"/>
      <c r="U151" s="462"/>
      <c r="V151" s="462"/>
      <c r="W151" s="462"/>
      <c r="X151" s="462"/>
      <c r="Y151" s="462"/>
      <c r="Z151" s="462"/>
      <c r="AA151" s="462"/>
      <c r="AB151" s="462"/>
      <c r="AC151" s="462"/>
      <c r="AD151" s="462"/>
      <c r="AE151" s="462"/>
      <c r="AF151" s="462"/>
      <c r="AG151" s="462"/>
      <c r="AH151" s="462"/>
      <c r="AI151" s="462"/>
      <c r="AJ151" s="462"/>
      <c r="AK151" s="462"/>
      <c r="AL151" s="462"/>
      <c r="AM151" s="462"/>
      <c r="AN151" s="462"/>
      <c r="AO151" s="462"/>
      <c r="AP151" s="462"/>
      <c r="AQ151" s="462"/>
      <c r="AR151" s="462"/>
      <c r="AS151" s="462"/>
      <c r="AT151" s="462"/>
      <c r="AU151" s="462"/>
      <c r="AV151" s="462"/>
      <c r="AW151" s="462"/>
      <c r="AX151" s="462"/>
      <c r="AY151" s="462"/>
      <c r="AZ151" s="462"/>
      <c r="BA151" s="462"/>
      <c r="BB151" s="462"/>
      <c r="BC151" s="462"/>
      <c r="BD151" s="462"/>
      <c r="BE151" s="462"/>
      <c r="BF151" s="462"/>
      <c r="BG151" s="462"/>
      <c r="BH151" s="462"/>
      <c r="BI151" s="462"/>
      <c r="BJ151" s="462"/>
      <c r="BK151" s="462"/>
      <c r="BL151" s="462">
        <v>429</v>
      </c>
      <c r="BM151" s="462">
        <v>531</v>
      </c>
      <c r="BN151" s="462">
        <v>686</v>
      </c>
      <c r="BO151" s="462">
        <v>802</v>
      </c>
      <c r="BP151" s="462">
        <v>905</v>
      </c>
      <c r="BQ151" s="462">
        <v>998</v>
      </c>
      <c r="BR151" s="462">
        <v>1056</v>
      </c>
      <c r="BS151" s="462">
        <v>1056</v>
      </c>
      <c r="BT151" s="462">
        <v>1012</v>
      </c>
      <c r="BU151" s="462">
        <v>939</v>
      </c>
      <c r="BV151" s="462">
        <v>816</v>
      </c>
      <c r="BW151" s="462">
        <v>632</v>
      </c>
      <c r="BX151" s="462">
        <v>478</v>
      </c>
      <c r="BY151" s="462">
        <v>391</v>
      </c>
      <c r="BZ151" s="462">
        <v>321</v>
      </c>
      <c r="CA151" s="462">
        <v>297</v>
      </c>
      <c r="CB151" s="462">
        <v>291</v>
      </c>
      <c r="CC151" s="462">
        <v>127</v>
      </c>
      <c r="CD151" s="462">
        <v>99</v>
      </c>
      <c r="CE151" s="462">
        <v>105</v>
      </c>
      <c r="CF151" s="430">
        <v>110</v>
      </c>
    </row>
    <row r="152" spans="1:84" ht="26.25" customHeight="1">
      <c r="A152" s="612"/>
      <c r="B152" s="608" t="s">
        <v>745</v>
      </c>
      <c r="C152" s="421"/>
      <c r="D152" s="462"/>
      <c r="E152" s="462"/>
      <c r="F152" s="462"/>
      <c r="G152" s="462"/>
      <c r="H152" s="462"/>
      <c r="I152" s="462"/>
      <c r="J152" s="462"/>
      <c r="K152" s="462"/>
      <c r="L152" s="462"/>
      <c r="M152" s="462"/>
      <c r="N152" s="462"/>
      <c r="O152" s="462"/>
      <c r="P152" s="462"/>
      <c r="Q152" s="462"/>
      <c r="R152" s="462"/>
      <c r="S152" s="462"/>
      <c r="T152" s="462"/>
      <c r="U152" s="462"/>
      <c r="V152" s="462"/>
      <c r="W152" s="462"/>
      <c r="X152" s="462"/>
      <c r="Y152" s="462"/>
      <c r="Z152" s="462"/>
      <c r="AA152" s="462"/>
      <c r="AB152" s="462"/>
      <c r="AC152" s="462"/>
      <c r="AD152" s="462"/>
      <c r="AE152" s="462"/>
      <c r="AF152" s="462"/>
      <c r="AG152" s="462"/>
      <c r="AH152" s="462"/>
      <c r="AI152" s="462"/>
      <c r="AJ152" s="462"/>
      <c r="AK152" s="462"/>
      <c r="AL152" s="462"/>
      <c r="AM152" s="462"/>
      <c r="AN152" s="462"/>
      <c r="AO152" s="462"/>
      <c r="AP152" s="462"/>
      <c r="AQ152" s="462"/>
      <c r="AR152" s="462">
        <f t="shared" ref="AR152:BK152" si="25">AR155</f>
        <v>2178</v>
      </c>
      <c r="AS152" s="462">
        <f t="shared" si="25"/>
        <v>2116</v>
      </c>
      <c r="AT152" s="462">
        <f t="shared" si="25"/>
        <v>2076</v>
      </c>
      <c r="AU152" s="462">
        <f t="shared" si="25"/>
        <v>1981</v>
      </c>
      <c r="AV152" s="462">
        <f t="shared" si="25"/>
        <v>1929</v>
      </c>
      <c r="AW152" s="462">
        <f t="shared" si="25"/>
        <v>1955</v>
      </c>
      <c r="AX152" s="462">
        <f t="shared" si="25"/>
        <v>1937</v>
      </c>
      <c r="AY152" s="462">
        <f t="shared" si="25"/>
        <v>1917</v>
      </c>
      <c r="AZ152" s="462">
        <f t="shared" si="25"/>
        <v>1886</v>
      </c>
      <c r="BA152" s="462">
        <f t="shared" si="25"/>
        <v>1844</v>
      </c>
      <c r="BB152" s="462">
        <f t="shared" si="25"/>
        <v>1798</v>
      </c>
      <c r="BC152" s="462">
        <f t="shared" si="25"/>
        <v>1726</v>
      </c>
      <c r="BD152" s="462">
        <f t="shared" si="25"/>
        <v>1664</v>
      </c>
      <c r="BE152" s="462">
        <f t="shared" si="25"/>
        <v>1637</v>
      </c>
      <c r="BF152" s="462">
        <f t="shared" si="25"/>
        <v>1612</v>
      </c>
      <c r="BG152" s="462">
        <f t="shared" si="25"/>
        <v>1546</v>
      </c>
      <c r="BH152" s="462">
        <f t="shared" si="25"/>
        <v>1554</v>
      </c>
      <c r="BI152" s="462">
        <f t="shared" si="25"/>
        <v>1491</v>
      </c>
      <c r="BJ152" s="462">
        <f t="shared" si="25"/>
        <v>1503</v>
      </c>
      <c r="BK152" s="462">
        <f t="shared" si="25"/>
        <v>1509</v>
      </c>
      <c r="BL152" s="462">
        <v>1541</v>
      </c>
      <c r="BM152" s="462">
        <v>1566</v>
      </c>
      <c r="BN152" s="462">
        <v>1574</v>
      </c>
      <c r="BO152" s="462">
        <v>1576</v>
      </c>
      <c r="BP152" s="462">
        <v>1551</v>
      </c>
      <c r="BQ152" s="462">
        <v>1505</v>
      </c>
      <c r="BR152" s="462">
        <v>1464</v>
      </c>
      <c r="BS152" s="462">
        <v>1417</v>
      </c>
      <c r="BT152" s="462">
        <v>1364</v>
      </c>
      <c r="BU152" s="462">
        <v>1308</v>
      </c>
      <c r="BV152" s="462">
        <v>1248</v>
      </c>
      <c r="BW152" s="462">
        <v>1207</v>
      </c>
      <c r="BX152" s="462">
        <v>1165</v>
      </c>
      <c r="BY152" s="462">
        <v>1134</v>
      </c>
      <c r="BZ152" s="462">
        <v>1121</v>
      </c>
      <c r="CA152" s="462">
        <v>1082</v>
      </c>
      <c r="CB152" s="462">
        <v>1060</v>
      </c>
      <c r="CC152" s="462">
        <v>1047</v>
      </c>
      <c r="CD152" s="462">
        <v>1032</v>
      </c>
      <c r="CE152" s="462">
        <v>1041</v>
      </c>
      <c r="CF152" s="430">
        <v>1059</v>
      </c>
    </row>
    <row r="153" spans="1:84">
      <c r="A153" s="612"/>
      <c r="B153" s="608" t="s">
        <v>746</v>
      </c>
      <c r="C153" s="421"/>
      <c r="D153" s="462"/>
      <c r="E153" s="462"/>
      <c r="F153" s="462"/>
      <c r="G153" s="462"/>
      <c r="H153" s="462"/>
      <c r="I153" s="462"/>
      <c r="J153" s="462"/>
      <c r="K153" s="462"/>
      <c r="L153" s="462"/>
      <c r="M153" s="462"/>
      <c r="N153" s="462"/>
      <c r="O153" s="462"/>
      <c r="P153" s="462"/>
      <c r="Q153" s="462"/>
      <c r="R153" s="462"/>
      <c r="S153" s="462"/>
      <c r="T153" s="462"/>
      <c r="U153" s="462"/>
      <c r="V153" s="462"/>
      <c r="W153" s="462"/>
      <c r="X153" s="462"/>
      <c r="Y153" s="462"/>
      <c r="Z153" s="462"/>
      <c r="AA153" s="462"/>
      <c r="AB153" s="462"/>
      <c r="AC153" s="462"/>
      <c r="AD153" s="462"/>
      <c r="AE153" s="462"/>
      <c r="AF153" s="462"/>
      <c r="AG153" s="462"/>
      <c r="AH153" s="462"/>
      <c r="AI153" s="462"/>
      <c r="AJ153" s="462"/>
      <c r="AK153" s="462"/>
      <c r="AL153" s="462"/>
      <c r="AM153" s="462"/>
      <c r="AN153" s="462"/>
      <c r="AO153" s="462"/>
      <c r="AP153" s="462"/>
      <c r="AQ153" s="462"/>
      <c r="AR153" s="462">
        <v>1818</v>
      </c>
      <c r="AS153" s="462">
        <v>1771</v>
      </c>
      <c r="AT153" s="462">
        <v>1875</v>
      </c>
      <c r="AU153" s="462">
        <v>2138</v>
      </c>
      <c r="AV153" s="462">
        <v>2450</v>
      </c>
      <c r="AW153" s="462">
        <v>2646</v>
      </c>
      <c r="AX153" s="462">
        <v>2755</v>
      </c>
      <c r="AY153" s="462">
        <v>2840</v>
      </c>
      <c r="AZ153" s="462">
        <v>2854</v>
      </c>
      <c r="BA153" s="462">
        <v>2744</v>
      </c>
      <c r="BB153" s="462">
        <v>2625</v>
      </c>
      <c r="BC153" s="462">
        <v>2461</v>
      </c>
      <c r="BD153" s="462">
        <v>2282</v>
      </c>
      <c r="BE153" s="462">
        <v>2209</v>
      </c>
      <c r="BF153" s="462">
        <v>2194</v>
      </c>
      <c r="BG153" s="462">
        <v>2267</v>
      </c>
      <c r="BH153" s="462">
        <v>2387</v>
      </c>
      <c r="BI153" s="462">
        <v>2495</v>
      </c>
      <c r="BJ153" s="462">
        <v>2518</v>
      </c>
      <c r="BK153" s="462">
        <v>2527</v>
      </c>
      <c r="BL153" s="462">
        <v>2625</v>
      </c>
      <c r="BM153" s="462">
        <v>2981</v>
      </c>
      <c r="BN153" s="462">
        <v>3224</v>
      </c>
      <c r="BO153" s="462">
        <v>3356</v>
      </c>
      <c r="BP153" s="462">
        <v>3502</v>
      </c>
      <c r="BQ153" s="462">
        <v>3520</v>
      </c>
      <c r="BR153" s="462">
        <v>3457</v>
      </c>
      <c r="BS153" s="462">
        <v>3360</v>
      </c>
      <c r="BT153" s="462">
        <v>3230</v>
      </c>
      <c r="BU153" s="462">
        <v>3063</v>
      </c>
      <c r="BV153" s="462">
        <v>2736</v>
      </c>
      <c r="BW153" s="462">
        <v>2187</v>
      </c>
      <c r="BX153" s="462">
        <v>1843</v>
      </c>
      <c r="BY153" s="462">
        <v>1599</v>
      </c>
      <c r="BZ153" s="462">
        <v>1388</v>
      </c>
      <c r="CA153" s="462">
        <v>1269</v>
      </c>
      <c r="CB153" s="462">
        <v>1148</v>
      </c>
      <c r="CC153" s="462">
        <v>763</v>
      </c>
      <c r="CD153" s="462">
        <v>662</v>
      </c>
      <c r="CE153" s="462">
        <v>622</v>
      </c>
      <c r="CF153" s="430">
        <v>493</v>
      </c>
    </row>
    <row r="154" spans="1:84" ht="26.25" customHeight="1">
      <c r="A154" s="610"/>
      <c r="B154" s="65" t="s">
        <v>705</v>
      </c>
      <c r="C154" s="421"/>
      <c r="D154" s="462"/>
      <c r="E154" s="462"/>
      <c r="F154" s="462"/>
      <c r="G154" s="462"/>
      <c r="H154" s="462"/>
      <c r="I154" s="462"/>
      <c r="J154" s="462"/>
      <c r="K154" s="462"/>
      <c r="L154" s="462"/>
      <c r="M154" s="462"/>
      <c r="N154" s="462"/>
      <c r="O154" s="462"/>
      <c r="P154" s="462"/>
      <c r="Q154" s="462"/>
      <c r="R154" s="462"/>
      <c r="S154" s="462"/>
      <c r="T154" s="462"/>
      <c r="U154" s="462"/>
      <c r="V154" s="462"/>
      <c r="W154" s="462"/>
      <c r="X154" s="462"/>
      <c r="Y154" s="462"/>
      <c r="Z154" s="462"/>
      <c r="AA154" s="462"/>
      <c r="AB154" s="462"/>
      <c r="AC154" s="462"/>
      <c r="AD154" s="462"/>
      <c r="AE154" s="462"/>
      <c r="AF154" s="462"/>
      <c r="AG154" s="462"/>
      <c r="AH154" s="462"/>
      <c r="AI154" s="462"/>
      <c r="AJ154" s="462"/>
      <c r="AK154" s="462"/>
      <c r="AL154" s="462"/>
      <c r="AM154" s="462"/>
      <c r="AN154" s="462"/>
      <c r="AO154" s="462"/>
      <c r="AP154" s="462"/>
      <c r="AQ154" s="462"/>
      <c r="AR154" s="462"/>
      <c r="AS154" s="462"/>
      <c r="AT154" s="462"/>
      <c r="AU154" s="462"/>
      <c r="AV154" s="462"/>
      <c r="AW154" s="462"/>
      <c r="AX154" s="462"/>
      <c r="AY154" s="462"/>
      <c r="AZ154" s="462"/>
      <c r="BA154" s="462"/>
      <c r="BB154" s="462"/>
      <c r="BC154" s="462"/>
      <c r="BD154" s="462"/>
      <c r="BE154" s="462"/>
      <c r="BF154" s="462"/>
      <c r="BG154" s="462"/>
      <c r="BH154" s="462"/>
      <c r="BI154" s="462"/>
      <c r="BJ154" s="462"/>
      <c r="BK154" s="462"/>
      <c r="BL154" s="462"/>
      <c r="BM154" s="462"/>
      <c r="BN154" s="462"/>
      <c r="BO154" s="462"/>
      <c r="BP154" s="462"/>
      <c r="BQ154" s="462"/>
      <c r="BR154" s="462"/>
      <c r="BS154" s="462"/>
      <c r="BT154" s="462"/>
      <c r="BU154" s="462"/>
      <c r="BV154" s="462"/>
      <c r="BW154" s="462"/>
      <c r="BX154" s="462"/>
      <c r="BY154" s="462"/>
      <c r="BZ154" s="462"/>
      <c r="CA154" s="462"/>
      <c r="CB154" s="462"/>
      <c r="CC154" s="462"/>
      <c r="CD154" s="462"/>
      <c r="CE154" s="462"/>
      <c r="CF154" s="430"/>
    </row>
    <row r="155" spans="1:84">
      <c r="A155" s="106"/>
      <c r="B155" s="63" t="s">
        <v>747</v>
      </c>
      <c r="C155" s="421"/>
      <c r="D155" s="462"/>
      <c r="E155" s="462"/>
      <c r="F155" s="462"/>
      <c r="G155" s="462"/>
      <c r="H155" s="462"/>
      <c r="I155" s="462"/>
      <c r="J155" s="462"/>
      <c r="K155" s="462"/>
      <c r="L155" s="462"/>
      <c r="M155" s="462"/>
      <c r="N155" s="462"/>
      <c r="O155" s="462"/>
      <c r="P155" s="462"/>
      <c r="Q155" s="462"/>
      <c r="R155" s="462"/>
      <c r="S155" s="462"/>
      <c r="T155" s="462"/>
      <c r="U155" s="462"/>
      <c r="V155" s="462"/>
      <c r="W155" s="462"/>
      <c r="X155" s="462"/>
      <c r="Y155" s="462"/>
      <c r="Z155" s="462"/>
      <c r="AA155" s="462"/>
      <c r="AB155" s="462"/>
      <c r="AC155" s="462"/>
      <c r="AD155" s="462"/>
      <c r="AE155" s="462"/>
      <c r="AF155" s="462"/>
      <c r="AG155" s="462"/>
      <c r="AH155" s="462"/>
      <c r="AI155" s="462"/>
      <c r="AJ155" s="462"/>
      <c r="AK155" s="462"/>
      <c r="AL155" s="462"/>
      <c r="AM155" s="462"/>
      <c r="AN155" s="462"/>
      <c r="AO155" s="462"/>
      <c r="AP155" s="462"/>
      <c r="AQ155" s="462"/>
      <c r="AR155" s="462">
        <v>2178</v>
      </c>
      <c r="AS155" s="462">
        <v>2116</v>
      </c>
      <c r="AT155" s="462">
        <v>2076</v>
      </c>
      <c r="AU155" s="462">
        <v>1981</v>
      </c>
      <c r="AV155" s="462">
        <v>1929</v>
      </c>
      <c r="AW155" s="462">
        <v>1955</v>
      </c>
      <c r="AX155" s="462">
        <v>1937</v>
      </c>
      <c r="AY155" s="462">
        <v>1917</v>
      </c>
      <c r="AZ155" s="462">
        <v>1886</v>
      </c>
      <c r="BA155" s="462">
        <v>1844</v>
      </c>
      <c r="BB155" s="462">
        <v>1798</v>
      </c>
      <c r="BC155" s="462">
        <v>1726</v>
      </c>
      <c r="BD155" s="462">
        <v>1664</v>
      </c>
      <c r="BE155" s="462">
        <v>1637</v>
      </c>
      <c r="BF155" s="462">
        <v>1612</v>
      </c>
      <c r="BG155" s="462">
        <v>1546</v>
      </c>
      <c r="BH155" s="462">
        <v>1554</v>
      </c>
      <c r="BI155" s="462">
        <v>1491</v>
      </c>
      <c r="BJ155" s="462">
        <v>1503</v>
      </c>
      <c r="BK155" s="462">
        <v>1509</v>
      </c>
      <c r="BL155" s="462">
        <v>1541</v>
      </c>
      <c r="BM155" s="462">
        <v>1566</v>
      </c>
      <c r="BN155" s="462">
        <v>1574</v>
      </c>
      <c r="BO155" s="462">
        <v>1576</v>
      </c>
      <c r="BP155" s="462">
        <v>1551</v>
      </c>
      <c r="BQ155" s="462">
        <v>1505</v>
      </c>
      <c r="BR155" s="462">
        <v>1464</v>
      </c>
      <c r="BS155" s="462">
        <v>1417</v>
      </c>
      <c r="BT155" s="462">
        <v>1364</v>
      </c>
      <c r="BU155" s="462">
        <v>1308</v>
      </c>
      <c r="BV155" s="462"/>
      <c r="BW155" s="462"/>
      <c r="BX155" s="462"/>
      <c r="BY155" s="462"/>
      <c r="BZ155" s="462"/>
      <c r="CA155" s="462"/>
      <c r="CB155" s="462"/>
      <c r="CC155" s="462"/>
      <c r="CD155" s="462"/>
      <c r="CE155" s="462"/>
      <c r="CF155" s="430"/>
    </row>
    <row r="156" spans="1:84">
      <c r="A156" s="106"/>
      <c r="B156" s="63" t="s">
        <v>496</v>
      </c>
      <c r="C156" s="421"/>
      <c r="D156" s="462"/>
      <c r="E156" s="462"/>
      <c r="F156" s="462"/>
      <c r="G156" s="462"/>
      <c r="H156" s="462"/>
      <c r="I156" s="462"/>
      <c r="J156" s="462"/>
      <c r="K156" s="462"/>
      <c r="L156" s="462"/>
      <c r="M156" s="462"/>
      <c r="N156" s="462"/>
      <c r="O156" s="462"/>
      <c r="P156" s="462"/>
      <c r="Q156" s="462"/>
      <c r="R156" s="462"/>
      <c r="S156" s="462"/>
      <c r="T156" s="462"/>
      <c r="U156" s="462"/>
      <c r="V156" s="462"/>
      <c r="W156" s="462"/>
      <c r="X156" s="462"/>
      <c r="Y156" s="462"/>
      <c r="Z156" s="462"/>
      <c r="AA156" s="462"/>
      <c r="AB156" s="462"/>
      <c r="AC156" s="462"/>
      <c r="AD156" s="462"/>
      <c r="AE156" s="462"/>
      <c r="AF156" s="462"/>
      <c r="AG156" s="462"/>
      <c r="AH156" s="462"/>
      <c r="AI156" s="462"/>
      <c r="AJ156" s="462"/>
      <c r="AK156" s="462"/>
      <c r="AL156" s="462"/>
      <c r="AM156" s="462"/>
      <c r="AN156" s="462"/>
      <c r="AO156" s="462"/>
      <c r="AP156" s="462"/>
      <c r="AQ156" s="462"/>
      <c r="AR156" s="462">
        <v>239</v>
      </c>
      <c r="AS156" s="462">
        <v>267</v>
      </c>
      <c r="AT156" s="462">
        <v>311</v>
      </c>
      <c r="AU156" s="462">
        <v>359</v>
      </c>
      <c r="AV156" s="462">
        <v>416</v>
      </c>
      <c r="AW156" s="462">
        <v>491</v>
      </c>
      <c r="AX156" s="462">
        <v>568</v>
      </c>
      <c r="AY156" s="462">
        <v>626</v>
      </c>
      <c r="AZ156" s="462">
        <v>655</v>
      </c>
      <c r="BA156" s="462">
        <v>693</v>
      </c>
      <c r="BB156" s="462">
        <v>735</v>
      </c>
      <c r="BC156" s="462">
        <v>759</v>
      </c>
      <c r="BD156" s="462">
        <v>771</v>
      </c>
      <c r="BE156" s="462">
        <v>798</v>
      </c>
      <c r="BF156" s="462">
        <v>837</v>
      </c>
      <c r="BG156" s="462">
        <v>899</v>
      </c>
      <c r="BH156" s="462">
        <v>956</v>
      </c>
      <c r="BI156" s="462">
        <v>1007</v>
      </c>
      <c r="BJ156" s="462">
        <v>1014</v>
      </c>
      <c r="BK156" s="462">
        <v>1003</v>
      </c>
      <c r="BL156" s="462">
        <v>1051</v>
      </c>
      <c r="BM156" s="462">
        <v>1092</v>
      </c>
      <c r="BN156" s="462">
        <v>1136</v>
      </c>
      <c r="BO156" s="462">
        <v>1167</v>
      </c>
      <c r="BP156" s="462">
        <v>1177</v>
      </c>
      <c r="BQ156" s="462">
        <v>1202</v>
      </c>
      <c r="BR156" s="462">
        <v>1287</v>
      </c>
      <c r="BS156" s="462">
        <v>1342</v>
      </c>
      <c r="BT156" s="462">
        <v>1345</v>
      </c>
      <c r="BU156" s="462">
        <v>1324</v>
      </c>
      <c r="BV156" s="462"/>
      <c r="BW156" s="462"/>
      <c r="BX156" s="462"/>
      <c r="BY156" s="462"/>
      <c r="BZ156" s="462"/>
      <c r="CA156" s="462"/>
      <c r="CB156" s="462"/>
      <c r="CC156" s="462"/>
      <c r="CD156" s="462"/>
      <c r="CE156" s="462"/>
      <c r="CF156" s="430"/>
    </row>
    <row r="157" spans="1:84">
      <c r="A157" s="106"/>
      <c r="B157" s="63" t="s">
        <v>707</v>
      </c>
      <c r="C157" s="421"/>
      <c r="D157" s="462"/>
      <c r="E157" s="462"/>
      <c r="F157" s="462"/>
      <c r="G157" s="462"/>
      <c r="H157" s="462"/>
      <c r="I157" s="462"/>
      <c r="J157" s="462"/>
      <c r="K157" s="462"/>
      <c r="L157" s="462"/>
      <c r="M157" s="462"/>
      <c r="N157" s="462"/>
      <c r="O157" s="462"/>
      <c r="P157" s="462"/>
      <c r="Q157" s="462"/>
      <c r="R157" s="462"/>
      <c r="S157" s="462"/>
      <c r="T157" s="462"/>
      <c r="U157" s="462"/>
      <c r="V157" s="462"/>
      <c r="W157" s="462"/>
      <c r="X157" s="462"/>
      <c r="Y157" s="462"/>
      <c r="Z157" s="462"/>
      <c r="AA157" s="462"/>
      <c r="AB157" s="462"/>
      <c r="AC157" s="462"/>
      <c r="AD157" s="462"/>
      <c r="AE157" s="462"/>
      <c r="AF157" s="462"/>
      <c r="AG157" s="462"/>
      <c r="AH157" s="462"/>
      <c r="AI157" s="462"/>
      <c r="AJ157" s="462"/>
      <c r="AK157" s="462"/>
      <c r="AL157" s="462"/>
      <c r="AM157" s="462"/>
      <c r="AN157" s="462"/>
      <c r="AO157" s="462"/>
      <c r="AP157" s="462"/>
      <c r="AQ157" s="462"/>
      <c r="AR157" s="462">
        <v>551</v>
      </c>
      <c r="AS157" s="462">
        <v>558</v>
      </c>
      <c r="AT157" s="462">
        <v>602</v>
      </c>
      <c r="AU157" s="462">
        <v>692</v>
      </c>
      <c r="AV157" s="462">
        <v>770</v>
      </c>
      <c r="AW157" s="462">
        <v>817</v>
      </c>
      <c r="AX157" s="462">
        <v>858</v>
      </c>
      <c r="AY157" s="462">
        <v>895</v>
      </c>
      <c r="AZ157" s="462">
        <v>911</v>
      </c>
      <c r="BA157" s="462">
        <v>911</v>
      </c>
      <c r="BB157" s="462">
        <v>902</v>
      </c>
      <c r="BC157" s="462">
        <v>875</v>
      </c>
      <c r="BD157" s="462">
        <v>811</v>
      </c>
      <c r="BE157" s="462">
        <v>781</v>
      </c>
      <c r="BF157" s="462">
        <v>763</v>
      </c>
      <c r="BG157" s="462">
        <v>776</v>
      </c>
      <c r="BH157" s="462">
        <v>813</v>
      </c>
      <c r="BI157" s="462">
        <v>845</v>
      </c>
      <c r="BJ157" s="462">
        <v>845</v>
      </c>
      <c r="BK157" s="462">
        <v>851</v>
      </c>
      <c r="BL157" s="462">
        <v>816</v>
      </c>
      <c r="BM157" s="462">
        <v>880</v>
      </c>
      <c r="BN157" s="462">
        <v>968</v>
      </c>
      <c r="BO157" s="462">
        <v>1005</v>
      </c>
      <c r="BP157" s="462">
        <v>1041</v>
      </c>
      <c r="BQ157" s="462">
        <v>1043</v>
      </c>
      <c r="BR157" s="462">
        <v>1016</v>
      </c>
      <c r="BS157" s="462">
        <v>980</v>
      </c>
      <c r="BT157" s="462">
        <v>940</v>
      </c>
      <c r="BU157" s="462">
        <v>879</v>
      </c>
      <c r="BV157" s="462"/>
      <c r="BW157" s="462"/>
      <c r="BX157" s="462"/>
      <c r="BY157" s="462"/>
      <c r="BZ157" s="462"/>
      <c r="CA157" s="462"/>
      <c r="CB157" s="462"/>
      <c r="CC157" s="462"/>
      <c r="CD157" s="462"/>
      <c r="CE157" s="462"/>
      <c r="CF157" s="430"/>
    </row>
    <row r="158" spans="1:84">
      <c r="A158" s="106"/>
      <c r="B158" s="63" t="s">
        <v>454</v>
      </c>
      <c r="C158" s="421"/>
      <c r="D158" s="462"/>
      <c r="E158" s="462"/>
      <c r="F158" s="462"/>
      <c r="G158" s="462"/>
      <c r="H158" s="462"/>
      <c r="I158" s="462"/>
      <c r="J158" s="462"/>
      <c r="K158" s="462"/>
      <c r="L158" s="462"/>
      <c r="M158" s="462"/>
      <c r="N158" s="462"/>
      <c r="O158" s="462"/>
      <c r="P158" s="462"/>
      <c r="Q158" s="462"/>
      <c r="R158" s="462"/>
      <c r="S158" s="462"/>
      <c r="T158" s="462"/>
      <c r="U158" s="462"/>
      <c r="V158" s="462"/>
      <c r="W158" s="462"/>
      <c r="X158" s="462"/>
      <c r="Y158" s="462"/>
      <c r="Z158" s="462"/>
      <c r="AA158" s="462"/>
      <c r="AB158" s="462"/>
      <c r="AC158" s="462"/>
      <c r="AD158" s="462"/>
      <c r="AE158" s="462"/>
      <c r="AF158" s="462"/>
      <c r="AG158" s="462"/>
      <c r="AH158" s="462"/>
      <c r="AI158" s="462"/>
      <c r="AJ158" s="462"/>
      <c r="AK158" s="462"/>
      <c r="AL158" s="462"/>
      <c r="AM158" s="462"/>
      <c r="AN158" s="462"/>
      <c r="AO158" s="462"/>
      <c r="AP158" s="462"/>
      <c r="AQ158" s="462"/>
      <c r="AR158" s="462">
        <v>704</v>
      </c>
      <c r="AS158" s="462">
        <v>639</v>
      </c>
      <c r="AT158" s="462">
        <v>626</v>
      </c>
      <c r="AU158" s="462">
        <v>778</v>
      </c>
      <c r="AV158" s="462">
        <v>951</v>
      </c>
      <c r="AW158" s="462">
        <v>979</v>
      </c>
      <c r="AX158" s="462">
        <v>947</v>
      </c>
      <c r="AY158" s="462">
        <v>875</v>
      </c>
      <c r="AZ158" s="462">
        <v>791</v>
      </c>
      <c r="BA158" s="462">
        <v>626</v>
      </c>
      <c r="BB158" s="462">
        <v>514</v>
      </c>
      <c r="BC158" s="462">
        <v>425</v>
      </c>
      <c r="BD158" s="462">
        <v>354</v>
      </c>
      <c r="BE158" s="462">
        <v>308</v>
      </c>
      <c r="BF158" s="462">
        <v>285</v>
      </c>
      <c r="BG158" s="462">
        <v>284</v>
      </c>
      <c r="BH158" s="462">
        <v>290</v>
      </c>
      <c r="BI158" s="462">
        <v>300</v>
      </c>
      <c r="BJ158" s="462">
        <v>314</v>
      </c>
      <c r="BK158" s="462">
        <v>303</v>
      </c>
      <c r="BL158" s="462">
        <v>410</v>
      </c>
      <c r="BM158" s="462">
        <v>545</v>
      </c>
      <c r="BN158" s="462">
        <v>536</v>
      </c>
      <c r="BO158" s="462">
        <v>552</v>
      </c>
      <c r="BP158" s="462">
        <v>572</v>
      </c>
      <c r="BQ158" s="462">
        <v>505</v>
      </c>
      <c r="BR158" s="462">
        <v>367</v>
      </c>
      <c r="BS158" s="462">
        <v>275</v>
      </c>
      <c r="BT158" s="462">
        <v>219</v>
      </c>
      <c r="BU158" s="462">
        <v>192</v>
      </c>
      <c r="BV158" s="462"/>
      <c r="BW158" s="462"/>
      <c r="BX158" s="462"/>
      <c r="BY158" s="462"/>
      <c r="BZ158" s="462"/>
      <c r="CA158" s="462"/>
      <c r="CB158" s="462"/>
      <c r="CC158" s="462"/>
      <c r="CD158" s="462"/>
      <c r="CE158" s="462"/>
      <c r="CF158" s="430"/>
    </row>
    <row r="159" spans="1:84">
      <c r="A159" s="106"/>
      <c r="B159" s="63" t="s">
        <v>708</v>
      </c>
      <c r="C159" s="421"/>
      <c r="D159" s="462"/>
      <c r="E159" s="462"/>
      <c r="F159" s="462"/>
      <c r="G159" s="462"/>
      <c r="H159" s="462"/>
      <c r="I159" s="462"/>
      <c r="J159" s="462"/>
      <c r="K159" s="462"/>
      <c r="L159" s="462"/>
      <c r="M159" s="462"/>
      <c r="N159" s="462"/>
      <c r="O159" s="462"/>
      <c r="P159" s="462"/>
      <c r="Q159" s="462"/>
      <c r="R159" s="462"/>
      <c r="S159" s="462"/>
      <c r="T159" s="462"/>
      <c r="U159" s="462"/>
      <c r="V159" s="462"/>
      <c r="W159" s="462"/>
      <c r="X159" s="462"/>
      <c r="Y159" s="462"/>
      <c r="Z159" s="462"/>
      <c r="AA159" s="462"/>
      <c r="AB159" s="462"/>
      <c r="AC159" s="462"/>
      <c r="AD159" s="462"/>
      <c r="AE159" s="462"/>
      <c r="AF159" s="462"/>
      <c r="AG159" s="462"/>
      <c r="AH159" s="462"/>
      <c r="AI159" s="462"/>
      <c r="AJ159" s="462"/>
      <c r="AK159" s="462"/>
      <c r="AL159" s="462"/>
      <c r="AM159" s="462"/>
      <c r="AN159" s="462"/>
      <c r="AO159" s="462"/>
      <c r="AP159" s="462"/>
      <c r="AQ159" s="462"/>
      <c r="AR159" s="462">
        <v>323</v>
      </c>
      <c r="AS159" s="462">
        <v>306</v>
      </c>
      <c r="AT159" s="462">
        <v>335</v>
      </c>
      <c r="AU159" s="462">
        <v>310</v>
      </c>
      <c r="AV159" s="462">
        <v>313</v>
      </c>
      <c r="AW159" s="462">
        <v>358</v>
      </c>
      <c r="AX159" s="462">
        <v>383</v>
      </c>
      <c r="AY159" s="462">
        <v>444</v>
      </c>
      <c r="AZ159" s="462">
        <v>496</v>
      </c>
      <c r="BA159" s="462">
        <v>514</v>
      </c>
      <c r="BB159" s="462">
        <v>474</v>
      </c>
      <c r="BC159" s="462">
        <v>402</v>
      </c>
      <c r="BD159" s="462">
        <v>347</v>
      </c>
      <c r="BE159" s="462">
        <v>323</v>
      </c>
      <c r="BF159" s="462">
        <v>309</v>
      </c>
      <c r="BG159" s="462">
        <v>307</v>
      </c>
      <c r="BH159" s="462">
        <v>327</v>
      </c>
      <c r="BI159" s="462">
        <v>342</v>
      </c>
      <c r="BJ159" s="462">
        <v>345</v>
      </c>
      <c r="BK159" s="462">
        <v>370</v>
      </c>
      <c r="BL159" s="462">
        <v>347</v>
      </c>
      <c r="BM159" s="462">
        <v>464</v>
      </c>
      <c r="BN159" s="462">
        <v>584</v>
      </c>
      <c r="BO159" s="462">
        <v>632</v>
      </c>
      <c r="BP159" s="462">
        <v>711</v>
      </c>
      <c r="BQ159" s="462">
        <v>771</v>
      </c>
      <c r="BR159" s="462">
        <v>788</v>
      </c>
      <c r="BS159" s="462">
        <v>763</v>
      </c>
      <c r="BT159" s="462">
        <v>725</v>
      </c>
      <c r="BU159" s="462">
        <v>668</v>
      </c>
      <c r="BV159" s="462"/>
      <c r="BW159" s="462"/>
      <c r="BX159" s="462"/>
      <c r="BY159" s="462"/>
      <c r="BZ159" s="462"/>
      <c r="CA159" s="462"/>
      <c r="CB159" s="462"/>
      <c r="CC159" s="462"/>
      <c r="CD159" s="462"/>
      <c r="CE159" s="462"/>
      <c r="CF159" s="430"/>
    </row>
    <row r="160" spans="1:84" ht="26.25" customHeight="1">
      <c r="A160" s="106"/>
      <c r="B160" s="63" t="s">
        <v>704</v>
      </c>
      <c r="C160" s="421"/>
      <c r="D160" s="462"/>
      <c r="E160" s="462"/>
      <c r="F160" s="462"/>
      <c r="G160" s="462"/>
      <c r="H160" s="462"/>
      <c r="I160" s="462"/>
      <c r="J160" s="462"/>
      <c r="K160" s="462"/>
      <c r="L160" s="462"/>
      <c r="M160" s="462"/>
      <c r="N160" s="462"/>
      <c r="O160" s="462"/>
      <c r="P160" s="462"/>
      <c r="Q160" s="462"/>
      <c r="R160" s="462"/>
      <c r="S160" s="462"/>
      <c r="T160" s="462"/>
      <c r="U160" s="462"/>
      <c r="V160" s="462"/>
      <c r="W160" s="462"/>
      <c r="X160" s="462"/>
      <c r="Y160" s="462"/>
      <c r="Z160" s="462"/>
      <c r="AA160" s="462"/>
      <c r="AB160" s="462"/>
      <c r="AC160" s="462"/>
      <c r="AD160" s="462"/>
      <c r="AE160" s="462"/>
      <c r="AF160" s="462"/>
      <c r="AG160" s="462"/>
      <c r="AH160" s="462"/>
      <c r="AI160" s="462"/>
      <c r="AJ160" s="462"/>
      <c r="AK160" s="462"/>
      <c r="AL160" s="462"/>
      <c r="AM160" s="462"/>
      <c r="AN160" s="462"/>
      <c r="AO160" s="462"/>
      <c r="AP160" s="462"/>
      <c r="AQ160" s="462"/>
      <c r="AR160" s="462">
        <f>SUM(AR156:AR159)</f>
        <v>1817</v>
      </c>
      <c r="AS160" s="462">
        <f t="shared" ref="AS160:BU160" si="26">SUM(AS156:AS159)</f>
        <v>1770</v>
      </c>
      <c r="AT160" s="462">
        <f t="shared" si="26"/>
        <v>1874</v>
      </c>
      <c r="AU160" s="462">
        <f t="shared" si="26"/>
        <v>2139</v>
      </c>
      <c r="AV160" s="462">
        <f t="shared" si="26"/>
        <v>2450</v>
      </c>
      <c r="AW160" s="462">
        <f t="shared" si="26"/>
        <v>2645</v>
      </c>
      <c r="AX160" s="462">
        <f t="shared" si="26"/>
        <v>2756</v>
      </c>
      <c r="AY160" s="462">
        <f t="shared" si="26"/>
        <v>2840</v>
      </c>
      <c r="AZ160" s="462">
        <f t="shared" si="26"/>
        <v>2853</v>
      </c>
      <c r="BA160" s="462">
        <f t="shared" si="26"/>
        <v>2744</v>
      </c>
      <c r="BB160" s="462">
        <f t="shared" si="26"/>
        <v>2625</v>
      </c>
      <c r="BC160" s="462">
        <f t="shared" si="26"/>
        <v>2461</v>
      </c>
      <c r="BD160" s="462">
        <f t="shared" si="26"/>
        <v>2283</v>
      </c>
      <c r="BE160" s="462">
        <f t="shared" si="26"/>
        <v>2210</v>
      </c>
      <c r="BF160" s="462">
        <f t="shared" si="26"/>
        <v>2194</v>
      </c>
      <c r="BG160" s="462">
        <f t="shared" si="26"/>
        <v>2266</v>
      </c>
      <c r="BH160" s="462">
        <f t="shared" si="26"/>
        <v>2386</v>
      </c>
      <c r="BI160" s="462">
        <f t="shared" si="26"/>
        <v>2494</v>
      </c>
      <c r="BJ160" s="462">
        <f t="shared" si="26"/>
        <v>2518</v>
      </c>
      <c r="BK160" s="462">
        <f t="shared" si="26"/>
        <v>2527</v>
      </c>
      <c r="BL160" s="462">
        <f t="shared" si="26"/>
        <v>2624</v>
      </c>
      <c r="BM160" s="462">
        <f t="shared" si="26"/>
        <v>2981</v>
      </c>
      <c r="BN160" s="462">
        <f t="shared" si="26"/>
        <v>3224</v>
      </c>
      <c r="BO160" s="462">
        <f t="shared" si="26"/>
        <v>3356</v>
      </c>
      <c r="BP160" s="462">
        <f t="shared" si="26"/>
        <v>3501</v>
      </c>
      <c r="BQ160" s="462">
        <f t="shared" si="26"/>
        <v>3521</v>
      </c>
      <c r="BR160" s="462">
        <f t="shared" si="26"/>
        <v>3458</v>
      </c>
      <c r="BS160" s="462">
        <f t="shared" si="26"/>
        <v>3360</v>
      </c>
      <c r="BT160" s="462">
        <f t="shared" si="26"/>
        <v>3229</v>
      </c>
      <c r="BU160" s="462">
        <f t="shared" si="26"/>
        <v>3063</v>
      </c>
      <c r="BV160" s="462"/>
      <c r="BW160" s="462"/>
      <c r="BX160" s="462"/>
      <c r="BY160" s="462"/>
      <c r="BZ160" s="462"/>
      <c r="CA160" s="462"/>
      <c r="CB160" s="462"/>
      <c r="CC160" s="462"/>
      <c r="CD160" s="462"/>
      <c r="CE160" s="462"/>
      <c r="CF160" s="430"/>
    </row>
    <row r="161" spans="1:84" ht="26.25" customHeight="1">
      <c r="A161" s="610"/>
      <c r="B161" s="65" t="s">
        <v>709</v>
      </c>
      <c r="C161" s="421"/>
      <c r="D161" s="462"/>
      <c r="E161" s="462"/>
      <c r="F161" s="462"/>
      <c r="G161" s="462"/>
      <c r="H161" s="462"/>
      <c r="I161" s="462"/>
      <c r="J161" s="462"/>
      <c r="K161" s="462"/>
      <c r="L161" s="462"/>
      <c r="M161" s="462"/>
      <c r="N161" s="462"/>
      <c r="O161" s="462"/>
      <c r="P161" s="462"/>
      <c r="Q161" s="462"/>
      <c r="R161" s="462"/>
      <c r="S161" s="462"/>
      <c r="T161" s="462"/>
      <c r="U161" s="462"/>
      <c r="V161" s="462"/>
      <c r="W161" s="462"/>
      <c r="X161" s="462"/>
      <c r="Y161" s="462"/>
      <c r="Z161" s="462"/>
      <c r="AA161" s="462"/>
      <c r="AB161" s="462"/>
      <c r="AC161" s="462"/>
      <c r="AD161" s="462"/>
      <c r="AE161" s="462"/>
      <c r="AF161" s="462"/>
      <c r="AG161" s="462"/>
      <c r="AH161" s="462"/>
      <c r="AI161" s="462"/>
      <c r="AJ161" s="462"/>
      <c r="AK161" s="462"/>
      <c r="AL161" s="462"/>
      <c r="AM161" s="462"/>
      <c r="AN161" s="462"/>
      <c r="AO161" s="462"/>
      <c r="AP161" s="462"/>
      <c r="AQ161" s="462"/>
      <c r="AR161" s="462"/>
      <c r="AS161" s="462"/>
      <c r="AT161" s="462"/>
      <c r="AU161" s="462"/>
      <c r="AV161" s="462"/>
      <c r="AW161" s="462"/>
      <c r="AX161" s="462"/>
      <c r="AY161" s="462"/>
      <c r="AZ161" s="462"/>
      <c r="BA161" s="462"/>
      <c r="BB161" s="462"/>
      <c r="BC161" s="462"/>
      <c r="BD161" s="462"/>
      <c r="BE161" s="462"/>
      <c r="BF161" s="462"/>
      <c r="BG161" s="462"/>
      <c r="BH161" s="462"/>
      <c r="BI161" s="462"/>
      <c r="BJ161" s="462"/>
      <c r="BK161" s="462"/>
      <c r="BL161" s="462"/>
      <c r="BM161" s="462"/>
      <c r="BN161" s="462"/>
      <c r="BO161" s="462"/>
      <c r="BP161" s="462"/>
      <c r="BQ161" s="462"/>
      <c r="BR161" s="462"/>
      <c r="BS161" s="462"/>
      <c r="BT161" s="462"/>
      <c r="BU161" s="462"/>
      <c r="BV161" s="462"/>
      <c r="BW161" s="462"/>
      <c r="BX161" s="462"/>
      <c r="BY161" s="462"/>
      <c r="BZ161" s="462"/>
      <c r="CA161" s="462"/>
      <c r="CB161" s="462"/>
      <c r="CC161" s="462"/>
      <c r="CD161" s="462"/>
      <c r="CE161" s="462"/>
      <c r="CF161" s="430"/>
    </row>
    <row r="162" spans="1:84">
      <c r="A162" s="106"/>
      <c r="B162" s="608" t="s">
        <v>748</v>
      </c>
      <c r="C162" s="421"/>
      <c r="D162" s="462"/>
      <c r="E162" s="462"/>
      <c r="F162" s="462"/>
      <c r="G162" s="462"/>
      <c r="H162" s="462"/>
      <c r="I162" s="462"/>
      <c r="J162" s="462"/>
      <c r="K162" s="462"/>
      <c r="L162" s="462"/>
      <c r="M162" s="462"/>
      <c r="N162" s="462"/>
      <c r="O162" s="462"/>
      <c r="P162" s="462"/>
      <c r="Q162" s="462"/>
      <c r="R162" s="462"/>
      <c r="S162" s="462"/>
      <c r="T162" s="462"/>
      <c r="U162" s="462"/>
      <c r="V162" s="462"/>
      <c r="W162" s="462"/>
      <c r="X162" s="462"/>
      <c r="Y162" s="462"/>
      <c r="Z162" s="462"/>
      <c r="AA162" s="462"/>
      <c r="AB162" s="462"/>
      <c r="AC162" s="462"/>
      <c r="AD162" s="462"/>
      <c r="AE162" s="462"/>
      <c r="AF162" s="462"/>
      <c r="AG162" s="462"/>
      <c r="AH162" s="462">
        <v>2667</v>
      </c>
      <c r="AI162" s="462">
        <v>2625</v>
      </c>
      <c r="AJ162" s="462">
        <v>2843</v>
      </c>
      <c r="AK162" s="462">
        <v>3354</v>
      </c>
      <c r="AL162" s="462">
        <v>3580</v>
      </c>
      <c r="AM162" s="462">
        <v>3735</v>
      </c>
      <c r="AN162" s="462">
        <v>3745</v>
      </c>
      <c r="AO162" s="462">
        <v>3710</v>
      </c>
      <c r="AP162" s="462">
        <v>3720</v>
      </c>
      <c r="AQ162" s="462">
        <v>3665</v>
      </c>
      <c r="AR162" s="462">
        <v>3082</v>
      </c>
      <c r="AS162" s="462">
        <v>2938</v>
      </c>
      <c r="AT162" s="462">
        <v>2922</v>
      </c>
      <c r="AU162" s="462">
        <v>2967</v>
      </c>
      <c r="AV162" s="462">
        <v>3034</v>
      </c>
      <c r="AW162" s="462">
        <v>3053</v>
      </c>
      <c r="AX162" s="462">
        <v>3006</v>
      </c>
      <c r="AY162" s="462">
        <v>2939</v>
      </c>
      <c r="AZ162" s="462">
        <v>2868</v>
      </c>
      <c r="BA162" s="462">
        <v>2754</v>
      </c>
      <c r="BB162" s="462">
        <v>2628</v>
      </c>
      <c r="BC162" s="462">
        <v>2438</v>
      </c>
      <c r="BD162" s="462">
        <v>2230</v>
      </c>
      <c r="BE162" s="462">
        <v>2093</v>
      </c>
      <c r="BF162" s="462">
        <v>1993</v>
      </c>
      <c r="BG162" s="462">
        <v>1824</v>
      </c>
      <c r="BH162" s="462">
        <v>1808</v>
      </c>
      <c r="BI162" s="462">
        <v>1753</v>
      </c>
      <c r="BJ162" s="462">
        <v>1674</v>
      </c>
      <c r="BK162" s="462">
        <v>1581</v>
      </c>
      <c r="BL162" s="462">
        <v>1533</v>
      </c>
      <c r="BM162" s="462">
        <v>1512</v>
      </c>
      <c r="BN162" s="462">
        <v>1502</v>
      </c>
      <c r="BO162" s="462">
        <v>1464</v>
      </c>
      <c r="BP162" s="462">
        <v>1455</v>
      </c>
      <c r="BQ162" s="462">
        <v>1428</v>
      </c>
      <c r="BR162" s="462">
        <v>1397</v>
      </c>
      <c r="BS162" s="462">
        <v>1344</v>
      </c>
      <c r="BT162" s="462">
        <v>1300</v>
      </c>
      <c r="BU162" s="462">
        <v>1243</v>
      </c>
      <c r="BV162" s="462">
        <v>1148</v>
      </c>
      <c r="BW162" s="462">
        <v>1012</v>
      </c>
      <c r="BX162" s="462">
        <v>921</v>
      </c>
      <c r="BY162" s="462">
        <v>848</v>
      </c>
      <c r="BZ162" s="462">
        <v>792</v>
      </c>
      <c r="CA162" s="462">
        <v>753</v>
      </c>
      <c r="CB162" s="462">
        <v>718</v>
      </c>
      <c r="CC162" s="462">
        <v>632</v>
      </c>
      <c r="CD162" s="462">
        <v>607</v>
      </c>
      <c r="CE162" s="462">
        <v>604</v>
      </c>
      <c r="CF162" s="430">
        <v>573</v>
      </c>
    </row>
    <row r="163" spans="1:84">
      <c r="A163" s="106"/>
      <c r="B163" s="200" t="s">
        <v>710</v>
      </c>
      <c r="C163" s="421"/>
      <c r="D163" s="462"/>
      <c r="E163" s="462"/>
      <c r="F163" s="462"/>
      <c r="G163" s="462"/>
      <c r="H163" s="462"/>
      <c r="I163" s="462"/>
      <c r="J163" s="462"/>
      <c r="K163" s="462"/>
      <c r="L163" s="462"/>
      <c r="M163" s="462"/>
      <c r="N163" s="462"/>
      <c r="O163" s="462"/>
      <c r="P163" s="462"/>
      <c r="Q163" s="462"/>
      <c r="R163" s="462"/>
      <c r="S163" s="462"/>
      <c r="T163" s="462"/>
      <c r="U163" s="462"/>
      <c r="V163" s="462"/>
      <c r="W163" s="462"/>
      <c r="X163" s="462"/>
      <c r="Y163" s="462"/>
      <c r="Z163" s="462"/>
      <c r="AA163" s="462"/>
      <c r="AB163" s="462"/>
      <c r="AC163" s="462"/>
      <c r="AD163" s="462"/>
      <c r="AE163" s="462"/>
      <c r="AF163" s="462"/>
      <c r="AG163" s="462"/>
      <c r="AH163" s="462"/>
      <c r="AI163" s="462"/>
      <c r="AJ163" s="462"/>
      <c r="AK163" s="462"/>
      <c r="AL163" s="462"/>
      <c r="AM163" s="462"/>
      <c r="AN163" s="462"/>
      <c r="AO163" s="462"/>
      <c r="AP163" s="462"/>
      <c r="AQ163" s="462"/>
      <c r="AR163" s="462">
        <v>2430</v>
      </c>
      <c r="AS163" s="462">
        <v>2310</v>
      </c>
      <c r="AT163" s="462">
        <v>2304</v>
      </c>
      <c r="AU163" s="462">
        <v>2350</v>
      </c>
      <c r="AV163" s="462">
        <v>2420</v>
      </c>
      <c r="AW163" s="462">
        <v>2443</v>
      </c>
      <c r="AX163" s="462">
        <v>2409</v>
      </c>
      <c r="AY163" s="462">
        <v>2360</v>
      </c>
      <c r="AZ163" s="462">
        <v>2301</v>
      </c>
      <c r="BA163" s="462">
        <v>2211</v>
      </c>
      <c r="BB163" s="462">
        <v>2105</v>
      </c>
      <c r="BC163" s="462">
        <v>1940</v>
      </c>
      <c r="BD163" s="462">
        <v>1762</v>
      </c>
      <c r="BE163" s="462">
        <v>1649</v>
      </c>
      <c r="BF163" s="462">
        <v>1567</v>
      </c>
      <c r="BG163" s="462">
        <v>1483</v>
      </c>
      <c r="BH163" s="462">
        <v>1468</v>
      </c>
      <c r="BI163" s="462">
        <v>1421</v>
      </c>
      <c r="BJ163" s="462">
        <v>1350</v>
      </c>
      <c r="BK163" s="462">
        <v>1273</v>
      </c>
      <c r="BL163" s="462">
        <v>1244</v>
      </c>
      <c r="BM163" s="462">
        <v>1230</v>
      </c>
      <c r="BN163" s="462">
        <v>1223</v>
      </c>
      <c r="BO163" s="462">
        <v>1194</v>
      </c>
      <c r="BP163" s="462">
        <v>1184</v>
      </c>
      <c r="BQ163" s="462">
        <v>1164</v>
      </c>
      <c r="BR163" s="462">
        <v>1138</v>
      </c>
      <c r="BS163" s="462">
        <v>1091</v>
      </c>
      <c r="BT163" s="462">
        <v>1055</v>
      </c>
      <c r="BU163" s="462">
        <v>1006</v>
      </c>
      <c r="BV163" s="462">
        <v>931</v>
      </c>
      <c r="BW163" s="462">
        <v>822</v>
      </c>
      <c r="BX163" s="462">
        <v>745</v>
      </c>
      <c r="BY163" s="462">
        <v>687</v>
      </c>
      <c r="BZ163" s="462">
        <v>642</v>
      </c>
      <c r="CA163" s="462">
        <v>611</v>
      </c>
      <c r="CB163" s="462">
        <v>584</v>
      </c>
      <c r="CC163" s="462">
        <v>514</v>
      </c>
      <c r="CD163" s="462">
        <v>494</v>
      </c>
      <c r="CE163" s="462">
        <v>492</v>
      </c>
      <c r="CF163" s="430">
        <v>468</v>
      </c>
    </row>
    <row r="164" spans="1:84">
      <c r="A164" s="106"/>
      <c r="B164" s="200" t="s">
        <v>711</v>
      </c>
      <c r="C164" s="421"/>
      <c r="D164" s="462"/>
      <c r="E164" s="462"/>
      <c r="F164" s="462"/>
      <c r="G164" s="462"/>
      <c r="H164" s="462"/>
      <c r="I164" s="462"/>
      <c r="J164" s="462"/>
      <c r="K164" s="462"/>
      <c r="L164" s="462"/>
      <c r="M164" s="462"/>
      <c r="N164" s="462"/>
      <c r="O164" s="462"/>
      <c r="P164" s="462"/>
      <c r="Q164" s="462"/>
      <c r="R164" s="462"/>
      <c r="S164" s="462"/>
      <c r="T164" s="462"/>
      <c r="U164" s="462"/>
      <c r="V164" s="462"/>
      <c r="W164" s="462"/>
      <c r="X164" s="462"/>
      <c r="Y164" s="462"/>
      <c r="Z164" s="462"/>
      <c r="AA164" s="462"/>
      <c r="AB164" s="462"/>
      <c r="AC164" s="462"/>
      <c r="AD164" s="462"/>
      <c r="AE164" s="462"/>
      <c r="AF164" s="462"/>
      <c r="AG164" s="462"/>
      <c r="AH164" s="462"/>
      <c r="AI164" s="462"/>
      <c r="AJ164" s="462"/>
      <c r="AK164" s="462"/>
      <c r="AL164" s="462"/>
      <c r="AM164" s="462"/>
      <c r="AN164" s="462"/>
      <c r="AO164" s="462"/>
      <c r="AP164" s="462"/>
      <c r="AQ164" s="462"/>
      <c r="AR164" s="462">
        <v>160</v>
      </c>
      <c r="AS164" s="462">
        <v>151</v>
      </c>
      <c r="AT164" s="462">
        <v>151</v>
      </c>
      <c r="AU164" s="462">
        <v>152</v>
      </c>
      <c r="AV164" s="462">
        <v>153</v>
      </c>
      <c r="AW164" s="462">
        <v>153</v>
      </c>
      <c r="AX164" s="462">
        <v>152</v>
      </c>
      <c r="AY164" s="462">
        <v>151</v>
      </c>
      <c r="AZ164" s="462">
        <v>148</v>
      </c>
      <c r="BA164" s="462">
        <v>143</v>
      </c>
      <c r="BB164" s="462">
        <v>138</v>
      </c>
      <c r="BC164" s="462">
        <v>132</v>
      </c>
      <c r="BD164" s="462">
        <v>126</v>
      </c>
      <c r="BE164" s="462">
        <v>122</v>
      </c>
      <c r="BF164" s="462">
        <v>117</v>
      </c>
      <c r="BG164" s="462">
        <v>112</v>
      </c>
      <c r="BH164" s="462">
        <v>110</v>
      </c>
      <c r="BI164" s="462">
        <v>109</v>
      </c>
      <c r="BJ164" s="462">
        <v>107</v>
      </c>
      <c r="BK164" s="462">
        <v>112</v>
      </c>
      <c r="BL164" s="462">
        <v>90</v>
      </c>
      <c r="BM164" s="462">
        <v>80</v>
      </c>
      <c r="BN164" s="462">
        <v>72</v>
      </c>
      <c r="BO164" s="462">
        <v>65</v>
      </c>
      <c r="BP164" s="462">
        <v>65</v>
      </c>
      <c r="BQ164" s="462">
        <v>64</v>
      </c>
      <c r="BR164" s="462">
        <v>63</v>
      </c>
      <c r="BS164" s="462">
        <v>61</v>
      </c>
      <c r="BT164" s="462">
        <v>60</v>
      </c>
      <c r="BU164" s="462">
        <v>59</v>
      </c>
      <c r="BV164" s="462">
        <v>55</v>
      </c>
      <c r="BW164" s="462">
        <v>49</v>
      </c>
      <c r="BX164" s="462">
        <v>45</v>
      </c>
      <c r="BY164" s="462">
        <v>41</v>
      </c>
      <c r="BZ164" s="462">
        <v>38</v>
      </c>
      <c r="CA164" s="462">
        <v>36</v>
      </c>
      <c r="CB164" s="462">
        <v>34</v>
      </c>
      <c r="CC164" s="462">
        <v>30</v>
      </c>
      <c r="CD164" s="462">
        <v>28</v>
      </c>
      <c r="CE164" s="462">
        <v>28</v>
      </c>
      <c r="CF164" s="430">
        <v>26</v>
      </c>
    </row>
    <row r="165" spans="1:84">
      <c r="A165" s="106"/>
      <c r="B165" s="200" t="s">
        <v>712</v>
      </c>
      <c r="C165" s="421"/>
      <c r="D165" s="462"/>
      <c r="E165" s="462"/>
      <c r="F165" s="462"/>
      <c r="G165" s="462"/>
      <c r="H165" s="462"/>
      <c r="I165" s="462"/>
      <c r="J165" s="462"/>
      <c r="K165" s="462"/>
      <c r="L165" s="462"/>
      <c r="M165" s="462"/>
      <c r="N165" s="462"/>
      <c r="O165" s="462"/>
      <c r="P165" s="462"/>
      <c r="Q165" s="462"/>
      <c r="R165" s="462"/>
      <c r="S165" s="462"/>
      <c r="T165" s="462"/>
      <c r="U165" s="462"/>
      <c r="V165" s="462"/>
      <c r="W165" s="462"/>
      <c r="X165" s="462"/>
      <c r="Y165" s="462"/>
      <c r="Z165" s="462"/>
      <c r="AA165" s="462"/>
      <c r="AB165" s="462"/>
      <c r="AC165" s="462"/>
      <c r="AD165" s="462"/>
      <c r="AE165" s="462"/>
      <c r="AF165" s="462"/>
      <c r="AG165" s="462"/>
      <c r="AH165" s="462"/>
      <c r="AI165" s="462"/>
      <c r="AJ165" s="462"/>
      <c r="AK165" s="462"/>
      <c r="AL165" s="462"/>
      <c r="AM165" s="462"/>
      <c r="AN165" s="462"/>
      <c r="AO165" s="462"/>
      <c r="AP165" s="462"/>
      <c r="AQ165" s="462"/>
      <c r="AR165" s="462">
        <v>492</v>
      </c>
      <c r="AS165" s="462">
        <v>478</v>
      </c>
      <c r="AT165" s="462">
        <v>467</v>
      </c>
      <c r="AU165" s="462">
        <v>465</v>
      </c>
      <c r="AV165" s="462">
        <v>460</v>
      </c>
      <c r="AW165" s="462">
        <v>457</v>
      </c>
      <c r="AX165" s="462">
        <v>445</v>
      </c>
      <c r="AY165" s="462">
        <v>428</v>
      </c>
      <c r="AZ165" s="462">
        <v>420</v>
      </c>
      <c r="BA165" s="462">
        <v>400</v>
      </c>
      <c r="BB165" s="462">
        <v>385</v>
      </c>
      <c r="BC165" s="462">
        <v>366</v>
      </c>
      <c r="BD165" s="462">
        <v>342</v>
      </c>
      <c r="BE165" s="462">
        <v>322</v>
      </c>
      <c r="BF165" s="462">
        <v>308</v>
      </c>
      <c r="BG165" s="462">
        <v>229</v>
      </c>
      <c r="BH165" s="462">
        <v>231</v>
      </c>
      <c r="BI165" s="462">
        <v>224</v>
      </c>
      <c r="BJ165" s="462">
        <v>216</v>
      </c>
      <c r="BK165" s="462">
        <v>196</v>
      </c>
      <c r="BL165" s="462">
        <v>199</v>
      </c>
      <c r="BM165" s="462">
        <v>202</v>
      </c>
      <c r="BN165" s="462">
        <v>206</v>
      </c>
      <c r="BO165" s="462">
        <v>205</v>
      </c>
      <c r="BP165" s="462">
        <v>206</v>
      </c>
      <c r="BQ165" s="462">
        <v>201</v>
      </c>
      <c r="BR165" s="462">
        <v>197</v>
      </c>
      <c r="BS165" s="462">
        <v>192</v>
      </c>
      <c r="BT165" s="462">
        <v>185</v>
      </c>
      <c r="BU165" s="462">
        <v>178</v>
      </c>
      <c r="BV165" s="462">
        <v>162</v>
      </c>
      <c r="BW165" s="462">
        <v>142</v>
      </c>
      <c r="BX165" s="462">
        <v>131</v>
      </c>
      <c r="BY165" s="462">
        <v>120</v>
      </c>
      <c r="BZ165" s="462">
        <v>112</v>
      </c>
      <c r="CA165" s="462">
        <v>106</v>
      </c>
      <c r="CB165" s="462">
        <v>101</v>
      </c>
      <c r="CC165" s="462">
        <v>88</v>
      </c>
      <c r="CD165" s="462">
        <v>84</v>
      </c>
      <c r="CE165" s="462">
        <v>84</v>
      </c>
      <c r="CF165" s="430">
        <v>79</v>
      </c>
    </row>
    <row r="166" spans="1:84" ht="26.25" customHeight="1">
      <c r="A166" s="106"/>
      <c r="B166" s="608" t="s">
        <v>749</v>
      </c>
      <c r="C166" s="421"/>
      <c r="D166" s="462"/>
      <c r="E166" s="462"/>
      <c r="F166" s="462"/>
      <c r="G166" s="462"/>
      <c r="H166" s="462"/>
      <c r="I166" s="462"/>
      <c r="J166" s="462"/>
      <c r="K166" s="462"/>
      <c r="L166" s="462"/>
      <c r="M166" s="462"/>
      <c r="N166" s="462"/>
      <c r="O166" s="462"/>
      <c r="P166" s="462"/>
      <c r="Q166" s="462"/>
      <c r="R166" s="462"/>
      <c r="S166" s="462"/>
      <c r="T166" s="462"/>
      <c r="U166" s="462"/>
      <c r="V166" s="462"/>
      <c r="W166" s="462"/>
      <c r="X166" s="462"/>
      <c r="Y166" s="462"/>
      <c r="Z166" s="462"/>
      <c r="AA166" s="462"/>
      <c r="AB166" s="462"/>
      <c r="AC166" s="462"/>
      <c r="AD166" s="462"/>
      <c r="AE166" s="462"/>
      <c r="AF166" s="462"/>
      <c r="AG166" s="462"/>
      <c r="AH166" s="462">
        <v>741</v>
      </c>
      <c r="AI166" s="462">
        <v>689</v>
      </c>
      <c r="AJ166" s="462">
        <v>713</v>
      </c>
      <c r="AK166" s="462">
        <v>797</v>
      </c>
      <c r="AL166" s="462">
        <v>851</v>
      </c>
      <c r="AM166" s="462">
        <v>1015</v>
      </c>
      <c r="AN166" s="462">
        <v>1080</v>
      </c>
      <c r="AO166" s="462">
        <v>1150</v>
      </c>
      <c r="AP166" s="462">
        <v>1180</v>
      </c>
      <c r="AQ166" s="462">
        <v>1195</v>
      </c>
      <c r="AR166" s="462">
        <v>914</v>
      </c>
      <c r="AS166" s="462">
        <v>948</v>
      </c>
      <c r="AT166" s="462">
        <v>1028</v>
      </c>
      <c r="AU166" s="462">
        <v>1153</v>
      </c>
      <c r="AV166" s="462">
        <v>1346</v>
      </c>
      <c r="AW166" s="462">
        <v>1549</v>
      </c>
      <c r="AX166" s="462">
        <v>1686</v>
      </c>
      <c r="AY166" s="462">
        <v>1818</v>
      </c>
      <c r="AZ166" s="462">
        <v>1872</v>
      </c>
      <c r="BA166" s="462">
        <v>1834</v>
      </c>
      <c r="BB166" s="462">
        <v>1795</v>
      </c>
      <c r="BC166" s="462">
        <v>1749</v>
      </c>
      <c r="BD166" s="462">
        <v>1717</v>
      </c>
      <c r="BE166" s="462">
        <v>1753</v>
      </c>
      <c r="BF166" s="462">
        <v>1814</v>
      </c>
      <c r="BG166" s="462">
        <v>1988</v>
      </c>
      <c r="BH166" s="462">
        <v>2132</v>
      </c>
      <c r="BI166" s="462">
        <v>2233</v>
      </c>
      <c r="BJ166" s="462">
        <v>2347</v>
      </c>
      <c r="BK166" s="462">
        <v>2455</v>
      </c>
      <c r="BL166" s="462">
        <v>2633</v>
      </c>
      <c r="BM166" s="462">
        <v>3035</v>
      </c>
      <c r="BN166" s="462">
        <v>3296</v>
      </c>
      <c r="BO166" s="462">
        <v>3468</v>
      </c>
      <c r="BP166" s="462">
        <v>3598</v>
      </c>
      <c r="BQ166" s="462">
        <v>3597</v>
      </c>
      <c r="BR166" s="462">
        <v>3524</v>
      </c>
      <c r="BS166" s="462">
        <v>3433</v>
      </c>
      <c r="BT166" s="462">
        <v>3294</v>
      </c>
      <c r="BU166" s="462">
        <v>3128</v>
      </c>
      <c r="BV166" s="462">
        <v>2836</v>
      </c>
      <c r="BW166" s="462">
        <v>2382</v>
      </c>
      <c r="BX166" s="462">
        <v>2087</v>
      </c>
      <c r="BY166" s="462">
        <v>1885</v>
      </c>
      <c r="BZ166" s="462">
        <v>1718</v>
      </c>
      <c r="CA166" s="462">
        <v>1599</v>
      </c>
      <c r="CB166" s="462">
        <v>1490</v>
      </c>
      <c r="CC166" s="462">
        <v>1179</v>
      </c>
      <c r="CD166" s="462">
        <v>1087</v>
      </c>
      <c r="CE166" s="462">
        <v>1060</v>
      </c>
      <c r="CF166" s="430">
        <v>979</v>
      </c>
    </row>
    <row r="167" spans="1:84">
      <c r="A167" s="106"/>
      <c r="B167" s="200" t="s">
        <v>710</v>
      </c>
      <c r="C167" s="421"/>
      <c r="D167" s="462"/>
      <c r="E167" s="462"/>
      <c r="F167" s="462"/>
      <c r="G167" s="462"/>
      <c r="H167" s="462"/>
      <c r="I167" s="462"/>
      <c r="J167" s="462"/>
      <c r="K167" s="462"/>
      <c r="L167" s="462"/>
      <c r="M167" s="462"/>
      <c r="N167" s="462"/>
      <c r="O167" s="462"/>
      <c r="P167" s="462"/>
      <c r="Q167" s="462"/>
      <c r="R167" s="462"/>
      <c r="S167" s="462"/>
      <c r="T167" s="462"/>
      <c r="U167" s="462"/>
      <c r="V167" s="462"/>
      <c r="W167" s="462"/>
      <c r="X167" s="462"/>
      <c r="Y167" s="462"/>
      <c r="Z167" s="462"/>
      <c r="AA167" s="462"/>
      <c r="AB167" s="462"/>
      <c r="AC167" s="462"/>
      <c r="AD167" s="462"/>
      <c r="AE167" s="462"/>
      <c r="AF167" s="462"/>
      <c r="AG167" s="462"/>
      <c r="AH167" s="462"/>
      <c r="AI167" s="462"/>
      <c r="AJ167" s="462"/>
      <c r="AK167" s="462"/>
      <c r="AL167" s="462"/>
      <c r="AM167" s="462"/>
      <c r="AN167" s="462"/>
      <c r="AO167" s="462"/>
      <c r="AP167" s="462"/>
      <c r="AQ167" s="462"/>
      <c r="AR167" s="462">
        <v>797</v>
      </c>
      <c r="AS167" s="462">
        <v>819</v>
      </c>
      <c r="AT167" s="462">
        <v>900</v>
      </c>
      <c r="AU167" s="462">
        <v>1020</v>
      </c>
      <c r="AV167" s="462">
        <v>1195</v>
      </c>
      <c r="AW167" s="462">
        <v>1379</v>
      </c>
      <c r="AX167" s="462">
        <v>1498</v>
      </c>
      <c r="AY167" s="462">
        <v>1614</v>
      </c>
      <c r="AZ167" s="462">
        <v>1655</v>
      </c>
      <c r="BA167" s="462">
        <v>1613</v>
      </c>
      <c r="BB167" s="462">
        <v>1574</v>
      </c>
      <c r="BC167" s="462">
        <v>1531</v>
      </c>
      <c r="BD167" s="462">
        <v>1500</v>
      </c>
      <c r="BE167" s="462">
        <v>1534</v>
      </c>
      <c r="BF167" s="462">
        <v>1590</v>
      </c>
      <c r="BG167" s="462">
        <v>1692</v>
      </c>
      <c r="BH167" s="462">
        <v>1823</v>
      </c>
      <c r="BI167" s="462">
        <v>1927</v>
      </c>
      <c r="BJ167" s="462">
        <v>2038</v>
      </c>
      <c r="BK167" s="462">
        <v>2125</v>
      </c>
      <c r="BL167" s="462">
        <v>2292</v>
      </c>
      <c r="BM167" s="462">
        <v>2642</v>
      </c>
      <c r="BN167" s="462">
        <v>2867</v>
      </c>
      <c r="BO167" s="462">
        <v>3016</v>
      </c>
      <c r="BP167" s="462">
        <v>3133</v>
      </c>
      <c r="BQ167" s="462">
        <v>3133</v>
      </c>
      <c r="BR167" s="462">
        <v>3065</v>
      </c>
      <c r="BS167" s="462">
        <v>2986</v>
      </c>
      <c r="BT167" s="462">
        <v>2863</v>
      </c>
      <c r="BU167" s="462">
        <v>2714</v>
      </c>
      <c r="BV167" s="462">
        <v>2458</v>
      </c>
      <c r="BW167" s="462">
        <v>2062</v>
      </c>
      <c r="BX167" s="462">
        <v>1805</v>
      </c>
      <c r="BY167" s="462">
        <v>1629</v>
      </c>
      <c r="BZ167" s="462">
        <v>1484</v>
      </c>
      <c r="CA167" s="462">
        <v>1381</v>
      </c>
      <c r="CB167" s="462">
        <v>1286</v>
      </c>
      <c r="CC167" s="462">
        <v>1017</v>
      </c>
      <c r="CD167" s="462">
        <v>937</v>
      </c>
      <c r="CE167" s="462">
        <v>913</v>
      </c>
      <c r="CF167" s="430">
        <v>844</v>
      </c>
    </row>
    <row r="168" spans="1:84">
      <c r="A168" s="106"/>
      <c r="B168" s="200" t="s">
        <v>711</v>
      </c>
      <c r="C168" s="421"/>
      <c r="D168" s="462"/>
      <c r="E168" s="462"/>
      <c r="F168" s="462"/>
      <c r="G168" s="462"/>
      <c r="H168" s="462"/>
      <c r="I168" s="462"/>
      <c r="J168" s="462"/>
      <c r="K168" s="462"/>
      <c r="L168" s="462"/>
      <c r="M168" s="462"/>
      <c r="N168" s="462"/>
      <c r="O168" s="462"/>
      <c r="P168" s="462"/>
      <c r="Q168" s="462"/>
      <c r="R168" s="462"/>
      <c r="S168" s="462"/>
      <c r="T168" s="462"/>
      <c r="U168" s="462"/>
      <c r="V168" s="462"/>
      <c r="W168" s="462"/>
      <c r="X168" s="462"/>
      <c r="Y168" s="462"/>
      <c r="Z168" s="462"/>
      <c r="AA168" s="462"/>
      <c r="AB168" s="462"/>
      <c r="AC168" s="462"/>
      <c r="AD168" s="462"/>
      <c r="AE168" s="462"/>
      <c r="AF168" s="462"/>
      <c r="AG168" s="462"/>
      <c r="AH168" s="462"/>
      <c r="AI168" s="462"/>
      <c r="AJ168" s="462"/>
      <c r="AK168" s="462"/>
      <c r="AL168" s="462"/>
      <c r="AM168" s="462"/>
      <c r="AN168" s="462"/>
      <c r="AO168" s="462"/>
      <c r="AP168" s="462"/>
      <c r="AQ168" s="462"/>
      <c r="AR168" s="462">
        <v>45</v>
      </c>
      <c r="AS168" s="462">
        <v>50</v>
      </c>
      <c r="AT168" s="462">
        <v>52</v>
      </c>
      <c r="AU168" s="462">
        <v>58</v>
      </c>
      <c r="AV168" s="462">
        <v>67</v>
      </c>
      <c r="AW168" s="462">
        <v>76</v>
      </c>
      <c r="AX168" s="462">
        <v>84</v>
      </c>
      <c r="AY168" s="462">
        <v>89</v>
      </c>
      <c r="AZ168" s="462">
        <v>92</v>
      </c>
      <c r="BA168" s="462">
        <v>90</v>
      </c>
      <c r="BB168" s="462">
        <v>89</v>
      </c>
      <c r="BC168" s="462">
        <v>86</v>
      </c>
      <c r="BD168" s="462">
        <v>84</v>
      </c>
      <c r="BE168" s="462">
        <v>84</v>
      </c>
      <c r="BF168" s="462">
        <v>83</v>
      </c>
      <c r="BG168" s="462">
        <v>85</v>
      </c>
      <c r="BH168" s="462">
        <v>91</v>
      </c>
      <c r="BI168" s="462">
        <v>92</v>
      </c>
      <c r="BJ168" s="462">
        <v>94</v>
      </c>
      <c r="BK168" s="462">
        <v>102</v>
      </c>
      <c r="BL168" s="462">
        <v>121</v>
      </c>
      <c r="BM168" s="462">
        <v>148</v>
      </c>
      <c r="BN168" s="462">
        <v>166</v>
      </c>
      <c r="BO168" s="462">
        <v>181</v>
      </c>
      <c r="BP168" s="462">
        <v>187</v>
      </c>
      <c r="BQ168" s="462">
        <v>188</v>
      </c>
      <c r="BR168" s="462">
        <v>186</v>
      </c>
      <c r="BS168" s="462">
        <v>182</v>
      </c>
      <c r="BT168" s="462">
        <v>176</v>
      </c>
      <c r="BU168" s="462">
        <v>170</v>
      </c>
      <c r="BV168" s="462">
        <v>154</v>
      </c>
      <c r="BW168" s="462">
        <v>130</v>
      </c>
      <c r="BX168" s="462">
        <v>114</v>
      </c>
      <c r="BY168" s="462">
        <v>103</v>
      </c>
      <c r="BZ168" s="462">
        <v>94</v>
      </c>
      <c r="CA168" s="462">
        <v>88</v>
      </c>
      <c r="CB168" s="462">
        <v>82</v>
      </c>
      <c r="CC168" s="462">
        <v>65</v>
      </c>
      <c r="CD168" s="462">
        <v>60</v>
      </c>
      <c r="CE168" s="462">
        <v>58</v>
      </c>
      <c r="CF168" s="430">
        <v>54</v>
      </c>
    </row>
    <row r="169" spans="1:84">
      <c r="A169" s="106"/>
      <c r="B169" s="200" t="s">
        <v>712</v>
      </c>
      <c r="C169" s="421"/>
      <c r="D169" s="462"/>
      <c r="E169" s="462"/>
      <c r="F169" s="462"/>
      <c r="G169" s="462"/>
      <c r="H169" s="462"/>
      <c r="I169" s="462"/>
      <c r="J169" s="462"/>
      <c r="K169" s="462"/>
      <c r="L169" s="462"/>
      <c r="M169" s="462"/>
      <c r="N169" s="462"/>
      <c r="O169" s="462"/>
      <c r="P169" s="462"/>
      <c r="Q169" s="462"/>
      <c r="R169" s="462"/>
      <c r="S169" s="462"/>
      <c r="T169" s="462"/>
      <c r="U169" s="462"/>
      <c r="V169" s="462"/>
      <c r="W169" s="462"/>
      <c r="X169" s="462"/>
      <c r="Y169" s="462"/>
      <c r="Z169" s="462"/>
      <c r="AA169" s="462"/>
      <c r="AB169" s="462"/>
      <c r="AC169" s="462"/>
      <c r="AD169" s="462"/>
      <c r="AE169" s="462"/>
      <c r="AF169" s="462"/>
      <c r="AG169" s="462"/>
      <c r="AH169" s="462"/>
      <c r="AI169" s="462"/>
      <c r="AJ169" s="462"/>
      <c r="AK169" s="462"/>
      <c r="AL169" s="462"/>
      <c r="AM169" s="462"/>
      <c r="AN169" s="462"/>
      <c r="AO169" s="462"/>
      <c r="AP169" s="462"/>
      <c r="AQ169" s="462"/>
      <c r="AR169" s="462">
        <v>72</v>
      </c>
      <c r="AS169" s="462">
        <v>78</v>
      </c>
      <c r="AT169" s="462">
        <v>75</v>
      </c>
      <c r="AU169" s="462">
        <v>75</v>
      </c>
      <c r="AV169" s="462">
        <v>83</v>
      </c>
      <c r="AW169" s="462">
        <v>93</v>
      </c>
      <c r="AX169" s="462">
        <v>105</v>
      </c>
      <c r="AY169" s="462">
        <v>115</v>
      </c>
      <c r="AZ169" s="462">
        <v>124</v>
      </c>
      <c r="BA169" s="462">
        <v>131</v>
      </c>
      <c r="BB169" s="462">
        <v>132</v>
      </c>
      <c r="BC169" s="462">
        <v>132</v>
      </c>
      <c r="BD169" s="462">
        <v>133</v>
      </c>
      <c r="BE169" s="462">
        <v>135</v>
      </c>
      <c r="BF169" s="462">
        <v>141</v>
      </c>
      <c r="BG169" s="462">
        <v>211</v>
      </c>
      <c r="BH169" s="462">
        <v>218</v>
      </c>
      <c r="BI169" s="462">
        <v>214</v>
      </c>
      <c r="BJ169" s="462">
        <v>215</v>
      </c>
      <c r="BK169" s="462">
        <v>228</v>
      </c>
      <c r="BL169" s="462">
        <v>220</v>
      </c>
      <c r="BM169" s="462">
        <v>245</v>
      </c>
      <c r="BN169" s="462">
        <v>263</v>
      </c>
      <c r="BO169" s="462">
        <v>271</v>
      </c>
      <c r="BP169" s="462">
        <v>278</v>
      </c>
      <c r="BQ169" s="462">
        <v>277</v>
      </c>
      <c r="BR169" s="462">
        <v>272</v>
      </c>
      <c r="BS169" s="462">
        <v>264</v>
      </c>
      <c r="BT169" s="462">
        <v>254</v>
      </c>
      <c r="BU169" s="462">
        <v>243</v>
      </c>
      <c r="BV169" s="462">
        <v>224</v>
      </c>
      <c r="BW169" s="462">
        <v>190</v>
      </c>
      <c r="BX169" s="462">
        <v>168</v>
      </c>
      <c r="BY169" s="462">
        <v>152</v>
      </c>
      <c r="BZ169" s="462">
        <v>140</v>
      </c>
      <c r="CA169" s="462">
        <v>131</v>
      </c>
      <c r="CB169" s="462">
        <v>122</v>
      </c>
      <c r="CC169" s="462">
        <v>98</v>
      </c>
      <c r="CD169" s="462">
        <v>90</v>
      </c>
      <c r="CE169" s="462">
        <v>88</v>
      </c>
      <c r="CF169" s="430">
        <v>82</v>
      </c>
    </row>
    <row r="170" spans="1:84">
      <c r="A170" s="106"/>
      <c r="B170" s="542" t="s">
        <v>750</v>
      </c>
      <c r="C170" s="421"/>
      <c r="D170" s="462"/>
      <c r="E170" s="462"/>
      <c r="F170" s="462"/>
      <c r="G170" s="462"/>
      <c r="H170" s="462"/>
      <c r="I170" s="462"/>
      <c r="J170" s="462"/>
      <c r="K170" s="462"/>
      <c r="L170" s="462"/>
      <c r="M170" s="462"/>
      <c r="N170" s="462"/>
      <c r="O170" s="462"/>
      <c r="P170" s="462"/>
      <c r="Q170" s="462"/>
      <c r="R170" s="462"/>
      <c r="S170" s="462"/>
      <c r="T170" s="462"/>
      <c r="U170" s="462"/>
      <c r="V170" s="462"/>
      <c r="W170" s="462"/>
      <c r="X170" s="462"/>
      <c r="Y170" s="462"/>
      <c r="Z170" s="462"/>
      <c r="AA170" s="462"/>
      <c r="AB170" s="462"/>
      <c r="AC170" s="462"/>
      <c r="AD170" s="462"/>
      <c r="AE170" s="462"/>
      <c r="AF170" s="462"/>
      <c r="AG170" s="462"/>
      <c r="AH170" s="462"/>
      <c r="AI170" s="462"/>
      <c r="AJ170" s="462"/>
      <c r="AK170" s="462"/>
      <c r="AL170" s="462"/>
      <c r="AM170" s="462"/>
      <c r="AN170" s="462"/>
      <c r="AO170" s="462"/>
      <c r="AP170" s="462"/>
      <c r="AQ170" s="462"/>
      <c r="AR170" s="462"/>
      <c r="AS170" s="462"/>
      <c r="AT170" s="462"/>
      <c r="AU170" s="462"/>
      <c r="AV170" s="462"/>
      <c r="AW170" s="462"/>
      <c r="AX170" s="462"/>
      <c r="AY170" s="462"/>
      <c r="AZ170" s="462"/>
      <c r="BA170" s="462"/>
      <c r="BB170" s="462"/>
      <c r="BC170" s="462"/>
      <c r="BD170" s="462"/>
      <c r="BE170" s="462"/>
      <c r="BF170" s="462"/>
      <c r="BG170" s="462"/>
      <c r="BH170" s="462"/>
      <c r="BI170" s="462"/>
      <c r="BJ170" s="462"/>
      <c r="BK170" s="462"/>
      <c r="BL170" s="462"/>
      <c r="BM170" s="462"/>
      <c r="BN170" s="462"/>
      <c r="BO170" s="462"/>
      <c r="BP170" s="462"/>
      <c r="BQ170" s="462"/>
      <c r="BR170" s="462"/>
      <c r="BS170" s="462"/>
      <c r="BT170" s="462"/>
      <c r="BU170" s="462"/>
      <c r="BV170" s="462"/>
      <c r="BW170" s="462"/>
      <c r="BX170" s="462"/>
      <c r="BY170" s="462"/>
      <c r="BZ170" s="462"/>
      <c r="CA170" s="462"/>
      <c r="CB170" s="462"/>
      <c r="CC170" s="462"/>
      <c r="CD170" s="462"/>
      <c r="CE170" s="462"/>
      <c r="CF170" s="430"/>
    </row>
    <row r="171" spans="1:84">
      <c r="A171" s="106"/>
      <c r="B171" s="550" t="s">
        <v>710</v>
      </c>
      <c r="C171" s="421"/>
      <c r="D171" s="196"/>
      <c r="E171" s="196"/>
      <c r="F171" s="196"/>
      <c r="G171" s="196"/>
      <c r="H171" s="196"/>
      <c r="I171" s="196"/>
      <c r="J171" s="196"/>
      <c r="K171" s="196"/>
      <c r="L171" s="196"/>
      <c r="M171" s="196"/>
      <c r="N171" s="196"/>
      <c r="O171" s="196"/>
      <c r="P171" s="196"/>
      <c r="Q171" s="196"/>
      <c r="R171" s="196"/>
      <c r="S171" s="196"/>
      <c r="T171" s="196"/>
      <c r="U171" s="196"/>
      <c r="V171" s="196"/>
      <c r="W171" s="196"/>
      <c r="X171" s="196"/>
      <c r="Y171" s="196"/>
      <c r="Z171" s="196"/>
      <c r="AA171" s="196"/>
      <c r="AB171" s="196"/>
      <c r="AC171" s="196"/>
      <c r="AD171" s="196"/>
      <c r="AE171" s="196"/>
      <c r="AF171" s="196"/>
      <c r="AG171" s="196"/>
      <c r="AH171" s="196"/>
      <c r="AI171" s="196"/>
      <c r="AJ171" s="196"/>
      <c r="AK171" s="196"/>
      <c r="AL171" s="196"/>
      <c r="AM171" s="196"/>
      <c r="AN171" s="196"/>
      <c r="AO171" s="196"/>
      <c r="AP171" s="196"/>
      <c r="AQ171" s="196"/>
      <c r="AR171" s="196"/>
      <c r="AS171" s="196"/>
      <c r="AT171" s="196"/>
      <c r="AU171" s="196"/>
      <c r="AV171" s="196"/>
      <c r="AW171" s="196"/>
      <c r="AX171" s="196"/>
      <c r="AY171" s="196"/>
      <c r="AZ171" s="196"/>
      <c r="BA171" s="196"/>
      <c r="BB171" s="196"/>
      <c r="BC171" s="196"/>
      <c r="BD171" s="196"/>
      <c r="BE171" s="196"/>
      <c r="BF171" s="196"/>
      <c r="BG171" s="196"/>
      <c r="BH171" s="196"/>
      <c r="BI171" s="196"/>
      <c r="BJ171" s="196"/>
      <c r="BK171" s="196"/>
      <c r="BL171" s="196"/>
      <c r="BM171" s="196"/>
      <c r="BN171" s="196"/>
      <c r="BO171" s="462"/>
      <c r="BP171" s="196"/>
      <c r="BQ171" s="196"/>
      <c r="BR171" s="196"/>
      <c r="BS171" s="196"/>
      <c r="BT171" s="196"/>
      <c r="BU171" s="462"/>
      <c r="BV171" s="196"/>
      <c r="BW171" s="196">
        <v>1186</v>
      </c>
      <c r="BX171" s="196">
        <v>2131</v>
      </c>
      <c r="BY171" s="196">
        <v>2359</v>
      </c>
      <c r="BZ171" s="196">
        <v>2531</v>
      </c>
      <c r="CA171" s="196">
        <v>2769</v>
      </c>
      <c r="CB171" s="196">
        <v>3164</v>
      </c>
      <c r="CC171" s="196">
        <v>3654</v>
      </c>
      <c r="CD171" s="196">
        <v>3812</v>
      </c>
      <c r="CE171" s="196">
        <v>3906</v>
      </c>
      <c r="CF171" s="221">
        <v>4067</v>
      </c>
    </row>
    <row r="172" spans="1:84">
      <c r="A172" s="106"/>
      <c r="B172" s="550" t="s">
        <v>711</v>
      </c>
      <c r="C172" s="421"/>
      <c r="BU172" s="462"/>
      <c r="BW172" s="196">
        <v>67</v>
      </c>
      <c r="BX172" s="196">
        <v>111</v>
      </c>
      <c r="BY172" s="196">
        <v>125</v>
      </c>
      <c r="BZ172" s="196">
        <v>136</v>
      </c>
      <c r="CA172" s="196">
        <v>151</v>
      </c>
      <c r="CB172" s="196">
        <v>174</v>
      </c>
      <c r="CC172" s="196">
        <v>198</v>
      </c>
      <c r="CD172" s="196">
        <v>206</v>
      </c>
      <c r="CE172" s="196">
        <v>210</v>
      </c>
      <c r="CF172" s="221">
        <v>219</v>
      </c>
    </row>
    <row r="173" spans="1:84">
      <c r="B173" s="550" t="s">
        <v>712</v>
      </c>
      <c r="C173" s="421"/>
      <c r="BU173" s="462"/>
      <c r="BW173" s="196">
        <v>127</v>
      </c>
      <c r="BX173" s="196">
        <v>210</v>
      </c>
      <c r="BY173" s="196">
        <v>231</v>
      </c>
      <c r="BZ173" s="196">
        <v>249</v>
      </c>
      <c r="CA173" s="196">
        <v>279</v>
      </c>
      <c r="CB173" s="196">
        <v>325</v>
      </c>
      <c r="CC173" s="196">
        <v>376</v>
      </c>
      <c r="CD173" s="196">
        <v>397</v>
      </c>
      <c r="CE173" s="196">
        <v>410</v>
      </c>
      <c r="CF173" s="221">
        <v>432</v>
      </c>
    </row>
    <row r="174" spans="1:84">
      <c r="B174" s="550"/>
      <c r="C174" s="421"/>
      <c r="BU174" s="462"/>
      <c r="BX174" s="197"/>
      <c r="BY174" s="197"/>
      <c r="BZ174" s="197"/>
      <c r="CA174" s="197"/>
      <c r="CB174" s="197"/>
      <c r="CC174" s="197"/>
      <c r="CD174" s="197"/>
      <c r="CE174" s="197"/>
      <c r="CF174" s="198"/>
    </row>
    <row r="175" spans="1:84">
      <c r="B175" s="542" t="s">
        <v>751</v>
      </c>
      <c r="C175" s="421"/>
      <c r="BU175" s="462"/>
      <c r="BW175" s="196">
        <v>4069</v>
      </c>
      <c r="BX175" s="196">
        <v>4681</v>
      </c>
      <c r="BY175" s="196">
        <v>4676</v>
      </c>
      <c r="BZ175" s="196">
        <v>4657</v>
      </c>
      <c r="CA175" s="196">
        <v>4761</v>
      </c>
      <c r="CB175" s="196">
        <v>5033</v>
      </c>
      <c r="CC175" s="196">
        <v>5185</v>
      </c>
      <c r="CD175" s="196">
        <v>5244</v>
      </c>
      <c r="CE175" s="196">
        <v>5312</v>
      </c>
      <c r="CF175" s="221">
        <v>5379</v>
      </c>
    </row>
    <row r="176" spans="1:84">
      <c r="B176" s="542" t="s">
        <v>752</v>
      </c>
      <c r="C176" s="421"/>
      <c r="BU176" s="462"/>
      <c r="BW176" s="196">
        <v>246</v>
      </c>
      <c r="BX176" s="196">
        <v>270</v>
      </c>
      <c r="BY176" s="196">
        <v>269</v>
      </c>
      <c r="BZ176" s="196">
        <v>268</v>
      </c>
      <c r="CA176" s="196">
        <v>275</v>
      </c>
      <c r="CB176" s="196">
        <v>290</v>
      </c>
      <c r="CC176" s="196">
        <v>293</v>
      </c>
      <c r="CD176" s="196">
        <v>293</v>
      </c>
      <c r="CE176" s="196">
        <v>295</v>
      </c>
      <c r="CF176" s="221">
        <v>298</v>
      </c>
    </row>
    <row r="177" spans="1:84">
      <c r="B177" s="542" t="s">
        <v>753</v>
      </c>
      <c r="C177" s="421"/>
      <c r="BU177" s="462"/>
      <c r="BW177" s="196">
        <v>459</v>
      </c>
      <c r="BX177" s="196">
        <v>508</v>
      </c>
      <c r="BY177" s="196">
        <v>504</v>
      </c>
      <c r="BZ177" s="196">
        <v>500</v>
      </c>
      <c r="CA177" s="196">
        <v>516</v>
      </c>
      <c r="CB177" s="196">
        <v>548</v>
      </c>
      <c r="CC177" s="196">
        <v>562</v>
      </c>
      <c r="CD177" s="196">
        <v>572</v>
      </c>
      <c r="CE177" s="196">
        <v>582</v>
      </c>
      <c r="CF177" s="221">
        <v>593</v>
      </c>
    </row>
    <row r="178" spans="1:84" ht="15.95" thickBot="1">
      <c r="A178" s="479"/>
      <c r="B178" s="479"/>
      <c r="C178" s="479"/>
      <c r="D178" s="619"/>
      <c r="E178" s="619"/>
      <c r="F178" s="619"/>
      <c r="G178" s="619"/>
      <c r="H178" s="619"/>
      <c r="I178" s="619"/>
      <c r="J178" s="619"/>
      <c r="K178" s="619"/>
      <c r="L178" s="619"/>
      <c r="M178" s="619"/>
      <c r="N178" s="619"/>
      <c r="O178" s="619"/>
      <c r="P178" s="619"/>
      <c r="Q178" s="619"/>
      <c r="R178" s="619"/>
      <c r="S178" s="619"/>
      <c r="T178" s="619"/>
      <c r="U178" s="619"/>
      <c r="V178" s="619"/>
      <c r="W178" s="619"/>
      <c r="X178" s="619"/>
      <c r="Y178" s="619"/>
      <c r="Z178" s="619"/>
      <c r="AA178" s="619"/>
      <c r="AB178" s="619"/>
      <c r="AC178" s="619"/>
      <c r="AD178" s="619"/>
      <c r="AE178" s="619"/>
      <c r="AF178" s="619"/>
      <c r="AG178" s="619"/>
      <c r="AH178" s="619"/>
      <c r="AI178" s="619"/>
      <c r="AJ178" s="619"/>
      <c r="AK178" s="619"/>
      <c r="AL178" s="619"/>
      <c r="AM178" s="619"/>
      <c r="AN178" s="619"/>
      <c r="AO178" s="619"/>
      <c r="AP178" s="619"/>
      <c r="AQ178" s="619"/>
      <c r="AR178" s="619"/>
      <c r="AS178" s="619"/>
      <c r="AT178" s="619"/>
      <c r="AU178" s="619"/>
      <c r="AV178" s="619"/>
      <c r="AW178" s="619"/>
      <c r="AX178" s="619"/>
      <c r="AY178" s="619"/>
      <c r="AZ178" s="619"/>
      <c r="BA178" s="619"/>
      <c r="BB178" s="619"/>
      <c r="BC178" s="619"/>
      <c r="BD178" s="619"/>
      <c r="BE178" s="619"/>
      <c r="BF178" s="619"/>
      <c r="BG178" s="619"/>
      <c r="BH178" s="619"/>
      <c r="BI178" s="619"/>
      <c r="BJ178" s="619"/>
      <c r="BK178" s="619"/>
      <c r="BL178" s="619"/>
      <c r="BM178" s="619"/>
      <c r="BN178" s="619"/>
      <c r="BO178" s="619"/>
      <c r="BP178" s="619"/>
      <c r="BQ178" s="619"/>
      <c r="BR178" s="619"/>
      <c r="BS178" s="619"/>
      <c r="BT178" s="619"/>
      <c r="BU178" s="493"/>
      <c r="BV178" s="619"/>
      <c r="BW178" s="619"/>
      <c r="BX178" s="479"/>
      <c r="BY178" s="479"/>
      <c r="BZ178" s="479"/>
      <c r="CA178" s="479"/>
      <c r="CB178" s="479"/>
      <c r="CC178" s="479"/>
      <c r="CD178" s="479"/>
      <c r="CE178" s="479"/>
      <c r="CF178" s="562"/>
    </row>
  </sheetData>
  <hyperlinks>
    <hyperlink ref="B1" display="Information relating to this table can be found in the 'Notes' tab" xr:uid="{2DAD2762-9158-4D54-ABF4-3A0F1E5B2228}"/>
    <hyperlink ref="A1" display="Contents page" xr:uid="{6812C3A7-5288-4077-8FA8-15E1B91F9F03}"/>
  </hyperlinks>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FB1A5-5D88-45EC-AF43-082F8F18CC4D}">
  <dimension ref="A1:CF105"/>
  <sheetViews>
    <sheetView zoomScale="70" zoomScaleNormal="70" workbookViewId="0">
      <pane xSplit="2" topLeftCell="BL1" activePane="topRight" state="frozen"/>
      <selection pane="topRight"/>
    </sheetView>
  </sheetViews>
  <sheetFormatPr defaultColWidth="9" defaultRowHeight="15.6"/>
  <cols>
    <col min="1" max="1" width="23" style="418" bestFit="1" customWidth="1"/>
    <col min="2" max="2" width="75.85546875" style="418" customWidth="1"/>
    <col min="3" max="3" width="25.85546875" style="418" customWidth="1"/>
    <col min="4" max="75" width="12.85546875" style="220" customWidth="1"/>
    <col min="76" max="84" width="12.85546875" style="421" customWidth="1"/>
    <col min="85" max="16384" width="9" style="421"/>
  </cols>
  <sheetData>
    <row r="1" spans="1:84" s="419" customFormat="1" ht="25.5" customHeight="1" thickBot="1">
      <c r="A1" s="34" t="s">
        <v>47</v>
      </c>
      <c r="B1" s="116" t="s">
        <v>126</v>
      </c>
      <c r="C1" s="117"/>
      <c r="D1" s="417"/>
      <c r="E1" s="417"/>
      <c r="F1" s="417"/>
      <c r="G1" s="417"/>
      <c r="H1" s="417"/>
      <c r="I1" s="417"/>
      <c r="J1" s="417"/>
      <c r="K1" s="417"/>
      <c r="L1" s="417"/>
      <c r="M1" s="417"/>
      <c r="N1" s="417"/>
      <c r="O1" s="417"/>
      <c r="P1" s="417"/>
      <c r="Q1" s="417"/>
      <c r="R1" s="417"/>
      <c r="S1" s="417"/>
      <c r="T1" s="417"/>
      <c r="U1" s="417"/>
      <c r="V1" s="417"/>
      <c r="W1" s="417"/>
      <c r="X1" s="417"/>
      <c r="Y1" s="417"/>
      <c r="Z1" s="417"/>
      <c r="AA1" s="417"/>
      <c r="AB1" s="417"/>
      <c r="AC1" s="417"/>
      <c r="AD1" s="417"/>
      <c r="AE1" s="417"/>
      <c r="AF1" s="417"/>
      <c r="AG1" s="417"/>
      <c r="AH1" s="417"/>
      <c r="AI1" s="417"/>
      <c r="AJ1" s="417"/>
      <c r="AK1" s="417"/>
      <c r="AL1" s="417"/>
      <c r="AM1" s="417"/>
      <c r="AN1" s="417"/>
      <c r="AO1" s="417"/>
      <c r="AP1" s="417"/>
      <c r="AQ1" s="417"/>
      <c r="AR1" s="417"/>
      <c r="AS1" s="417"/>
      <c r="AT1" s="417"/>
      <c r="AU1" s="417"/>
      <c r="AV1" s="417"/>
      <c r="AW1" s="417"/>
      <c r="AX1" s="417"/>
      <c r="AY1" s="417"/>
      <c r="AZ1" s="417"/>
      <c r="BA1" s="417"/>
      <c r="BB1" s="417"/>
      <c r="BC1" s="417"/>
      <c r="BD1" s="417"/>
      <c r="BE1" s="417"/>
      <c r="BF1" s="417"/>
      <c r="BG1" s="417"/>
      <c r="BH1" s="417"/>
      <c r="BI1" s="417"/>
      <c r="BJ1" s="417"/>
      <c r="BK1" s="417"/>
      <c r="BL1" s="417"/>
      <c r="BM1" s="417"/>
      <c r="BN1" s="417"/>
      <c r="BO1" s="417"/>
      <c r="BP1" s="417"/>
      <c r="BQ1" s="417"/>
      <c r="BR1" s="417"/>
      <c r="BS1" s="417"/>
      <c r="BT1" s="417"/>
      <c r="BU1" s="417"/>
      <c r="BV1" s="482"/>
      <c r="BW1" s="482"/>
    </row>
    <row r="2" spans="1:84">
      <c r="A2" s="37" t="s">
        <v>48</v>
      </c>
      <c r="B2" s="38" t="s">
        <v>767</v>
      </c>
      <c r="C2" s="503"/>
      <c r="D2" s="41" t="s">
        <v>190</v>
      </c>
      <c r="E2" s="41" t="s">
        <v>191</v>
      </c>
      <c r="F2" s="41" t="s">
        <v>192</v>
      </c>
      <c r="G2" s="41" t="s">
        <v>193</v>
      </c>
      <c r="H2" s="41" t="s">
        <v>194</v>
      </c>
      <c r="I2" s="41" t="s">
        <v>195</v>
      </c>
      <c r="J2" s="41" t="s">
        <v>196</v>
      </c>
      <c r="K2" s="41" t="s">
        <v>197</v>
      </c>
      <c r="L2" s="41" t="s">
        <v>198</v>
      </c>
      <c r="M2" s="41" t="s">
        <v>199</v>
      </c>
      <c r="N2" s="41" t="s">
        <v>200</v>
      </c>
      <c r="O2" s="41" t="s">
        <v>201</v>
      </c>
      <c r="P2" s="41" t="s">
        <v>202</v>
      </c>
      <c r="Q2" s="41" t="s">
        <v>203</v>
      </c>
      <c r="R2" s="41" t="s">
        <v>204</v>
      </c>
      <c r="S2" s="41" t="s">
        <v>205</v>
      </c>
      <c r="T2" s="41" t="s">
        <v>206</v>
      </c>
      <c r="U2" s="41" t="s">
        <v>207</v>
      </c>
      <c r="V2" s="41" t="s">
        <v>208</v>
      </c>
      <c r="W2" s="41" t="s">
        <v>209</v>
      </c>
      <c r="X2" s="41" t="s">
        <v>210</v>
      </c>
      <c r="Y2" s="41" t="s">
        <v>211</v>
      </c>
      <c r="Z2" s="41" t="s">
        <v>212</v>
      </c>
      <c r="AA2" s="41" t="s">
        <v>213</v>
      </c>
      <c r="AB2" s="41" t="s">
        <v>214</v>
      </c>
      <c r="AC2" s="41" t="s">
        <v>215</v>
      </c>
      <c r="AD2" s="41" t="s">
        <v>216</v>
      </c>
      <c r="AE2" s="41" t="s">
        <v>217</v>
      </c>
      <c r="AF2" s="41" t="s">
        <v>218</v>
      </c>
      <c r="AG2" s="41" t="s">
        <v>219</v>
      </c>
      <c r="AH2" s="41" t="s">
        <v>220</v>
      </c>
      <c r="AI2" s="41" t="s">
        <v>221</v>
      </c>
      <c r="AJ2" s="41" t="s">
        <v>222</v>
      </c>
      <c r="AK2" s="41" t="s">
        <v>223</v>
      </c>
      <c r="AL2" s="41" t="s">
        <v>224</v>
      </c>
      <c r="AM2" s="41" t="s">
        <v>225</v>
      </c>
      <c r="AN2" s="41" t="s">
        <v>226</v>
      </c>
      <c r="AO2" s="41" t="s">
        <v>227</v>
      </c>
      <c r="AP2" s="41" t="s">
        <v>228</v>
      </c>
      <c r="AQ2" s="41" t="s">
        <v>229</v>
      </c>
      <c r="AR2" s="41" t="s">
        <v>230</v>
      </c>
      <c r="AS2" s="41" t="s">
        <v>231</v>
      </c>
      <c r="AT2" s="41" t="s">
        <v>232</v>
      </c>
      <c r="AU2" s="41" t="s">
        <v>233</v>
      </c>
      <c r="AV2" s="41" t="s">
        <v>234</v>
      </c>
      <c r="AW2" s="41" t="s">
        <v>235</v>
      </c>
      <c r="AX2" s="41" t="s">
        <v>236</v>
      </c>
      <c r="AY2" s="41" t="s">
        <v>128</v>
      </c>
      <c r="AZ2" s="41" t="s">
        <v>129</v>
      </c>
      <c r="BA2" s="41" t="s">
        <v>130</v>
      </c>
      <c r="BB2" s="41" t="s">
        <v>131</v>
      </c>
      <c r="BC2" s="41" t="s">
        <v>132</v>
      </c>
      <c r="BD2" s="41" t="s">
        <v>133</v>
      </c>
      <c r="BE2" s="41" t="s">
        <v>134</v>
      </c>
      <c r="BF2" s="41" t="s">
        <v>135</v>
      </c>
      <c r="BG2" s="41" t="s">
        <v>136</v>
      </c>
      <c r="BH2" s="41" t="s">
        <v>137</v>
      </c>
      <c r="BI2" s="41" t="s">
        <v>138</v>
      </c>
      <c r="BJ2" s="41" t="s">
        <v>139</v>
      </c>
      <c r="BK2" s="41" t="s">
        <v>140</v>
      </c>
      <c r="BL2" s="41" t="s">
        <v>141</v>
      </c>
      <c r="BM2" s="41" t="s">
        <v>142</v>
      </c>
      <c r="BN2" s="41" t="s">
        <v>143</v>
      </c>
      <c r="BO2" s="41" t="s">
        <v>144</v>
      </c>
      <c r="BP2" s="41" t="s">
        <v>145</v>
      </c>
      <c r="BQ2" s="41" t="s">
        <v>146</v>
      </c>
      <c r="BR2" s="41" t="s">
        <v>147</v>
      </c>
      <c r="BS2" s="41" t="s">
        <v>148</v>
      </c>
      <c r="BT2" s="41" t="s">
        <v>149</v>
      </c>
      <c r="BU2" s="41" t="s">
        <v>150</v>
      </c>
      <c r="BV2" s="41" t="s">
        <v>151</v>
      </c>
      <c r="BW2" s="41" t="s">
        <v>152</v>
      </c>
      <c r="BX2" s="41" t="s">
        <v>153</v>
      </c>
      <c r="BY2" s="41" t="s">
        <v>154</v>
      </c>
      <c r="BZ2" s="41" t="s">
        <v>155</v>
      </c>
      <c r="CA2" s="41" t="s">
        <v>156</v>
      </c>
      <c r="CB2" s="41" t="s">
        <v>157</v>
      </c>
      <c r="CC2" s="41" t="s">
        <v>158</v>
      </c>
      <c r="CD2" s="41" t="s">
        <v>159</v>
      </c>
      <c r="CE2" s="41" t="s">
        <v>160</v>
      </c>
      <c r="CF2" s="42" t="s">
        <v>161</v>
      </c>
    </row>
    <row r="3" spans="1:84">
      <c r="A3" s="119">
        <v>2023</v>
      </c>
      <c r="B3" s="422" t="s">
        <v>264</v>
      </c>
      <c r="C3" s="469"/>
      <c r="D3" s="332" t="s">
        <v>163</v>
      </c>
      <c r="E3" s="332" t="s">
        <v>163</v>
      </c>
      <c r="F3" s="332" t="s">
        <v>163</v>
      </c>
      <c r="G3" s="332" t="s">
        <v>163</v>
      </c>
      <c r="H3" s="332" t="s">
        <v>163</v>
      </c>
      <c r="I3" s="332" t="s">
        <v>163</v>
      </c>
      <c r="J3" s="332" t="s">
        <v>163</v>
      </c>
      <c r="K3" s="332" t="s">
        <v>163</v>
      </c>
      <c r="L3" s="332" t="s">
        <v>163</v>
      </c>
      <c r="M3" s="332" t="s">
        <v>163</v>
      </c>
      <c r="N3" s="332" t="s">
        <v>163</v>
      </c>
      <c r="O3" s="332" t="s">
        <v>163</v>
      </c>
      <c r="P3" s="332" t="s">
        <v>163</v>
      </c>
      <c r="Q3" s="332" t="s">
        <v>163</v>
      </c>
      <c r="R3" s="332" t="s">
        <v>163</v>
      </c>
      <c r="S3" s="332" t="s">
        <v>163</v>
      </c>
      <c r="T3" s="332" t="s">
        <v>163</v>
      </c>
      <c r="U3" s="332" t="s">
        <v>163</v>
      </c>
      <c r="V3" s="332" t="s">
        <v>163</v>
      </c>
      <c r="W3" s="332" t="s">
        <v>163</v>
      </c>
      <c r="X3" s="332" t="s">
        <v>163</v>
      </c>
      <c r="Y3" s="332" t="s">
        <v>163</v>
      </c>
      <c r="Z3" s="332" t="s">
        <v>163</v>
      </c>
      <c r="AA3" s="332" t="s">
        <v>163</v>
      </c>
      <c r="AB3" s="332" t="s">
        <v>163</v>
      </c>
      <c r="AC3" s="332" t="s">
        <v>163</v>
      </c>
      <c r="AD3" s="332" t="s">
        <v>163</v>
      </c>
      <c r="AE3" s="332" t="s">
        <v>163</v>
      </c>
      <c r="AF3" s="332" t="s">
        <v>163</v>
      </c>
      <c r="AG3" s="332" t="s">
        <v>163</v>
      </c>
      <c r="AH3" s="332" t="s">
        <v>163</v>
      </c>
      <c r="AI3" s="332" t="s">
        <v>163</v>
      </c>
      <c r="AJ3" s="332" t="s">
        <v>163</v>
      </c>
      <c r="AK3" s="332" t="s">
        <v>163</v>
      </c>
      <c r="AL3" s="332" t="s">
        <v>163</v>
      </c>
      <c r="AM3" s="332" t="s">
        <v>163</v>
      </c>
      <c r="AN3" s="332" t="s">
        <v>163</v>
      </c>
      <c r="AO3" s="332" t="s">
        <v>163</v>
      </c>
      <c r="AP3" s="332" t="s">
        <v>163</v>
      </c>
      <c r="AQ3" s="332" t="s">
        <v>163</v>
      </c>
      <c r="AR3" s="332" t="s">
        <v>163</v>
      </c>
      <c r="AS3" s="332" t="s">
        <v>163</v>
      </c>
      <c r="AT3" s="332" t="s">
        <v>163</v>
      </c>
      <c r="AU3" s="332" t="s">
        <v>163</v>
      </c>
      <c r="AV3" s="332" t="s">
        <v>163</v>
      </c>
      <c r="AW3" s="332" t="s">
        <v>163</v>
      </c>
      <c r="AX3" s="332" t="s">
        <v>163</v>
      </c>
      <c r="AY3" s="332" t="s">
        <v>163</v>
      </c>
      <c r="AZ3" s="332" t="s">
        <v>163</v>
      </c>
      <c r="BA3" s="332" t="s">
        <v>163</v>
      </c>
      <c r="BB3" s="332" t="s">
        <v>163</v>
      </c>
      <c r="BC3" s="332" t="s">
        <v>163</v>
      </c>
      <c r="BD3" s="332" t="s">
        <v>163</v>
      </c>
      <c r="BE3" s="332" t="s">
        <v>163</v>
      </c>
      <c r="BF3" s="332" t="s">
        <v>163</v>
      </c>
      <c r="BG3" s="332" t="s">
        <v>163</v>
      </c>
      <c r="BH3" s="332" t="s">
        <v>163</v>
      </c>
      <c r="BI3" s="332" t="s">
        <v>163</v>
      </c>
      <c r="BJ3" s="332" t="s">
        <v>163</v>
      </c>
      <c r="BK3" s="332" t="s">
        <v>163</v>
      </c>
      <c r="BL3" s="332" t="s">
        <v>163</v>
      </c>
      <c r="BM3" s="332" t="s">
        <v>163</v>
      </c>
      <c r="BN3" s="332" t="s">
        <v>163</v>
      </c>
      <c r="BO3" s="332" t="s">
        <v>163</v>
      </c>
      <c r="BP3" s="332" t="s">
        <v>163</v>
      </c>
      <c r="BQ3" s="332" t="s">
        <v>163</v>
      </c>
      <c r="BR3" s="332" t="s">
        <v>163</v>
      </c>
      <c r="BS3" s="332" t="s">
        <v>163</v>
      </c>
      <c r="BT3" s="332" t="s">
        <v>163</v>
      </c>
      <c r="BU3" s="332" t="s">
        <v>163</v>
      </c>
      <c r="BV3" s="332" t="s">
        <v>163</v>
      </c>
      <c r="BW3" s="332" t="s">
        <v>163</v>
      </c>
      <c r="BX3" s="332" t="s">
        <v>163</v>
      </c>
      <c r="BY3" s="332" t="s">
        <v>163</v>
      </c>
      <c r="BZ3" s="332" t="s">
        <v>163</v>
      </c>
      <c r="CA3" s="332" t="s">
        <v>164</v>
      </c>
      <c r="CB3" s="332" t="s">
        <v>164</v>
      </c>
      <c r="CC3" s="332" t="s">
        <v>164</v>
      </c>
      <c r="CD3" s="332" t="s">
        <v>164</v>
      </c>
      <c r="CE3" s="332" t="s">
        <v>164</v>
      </c>
      <c r="CF3" s="333" t="s">
        <v>164</v>
      </c>
    </row>
    <row r="4" spans="1:84" s="245" customFormat="1" ht="24" customHeight="1">
      <c r="A4" s="97"/>
      <c r="B4" s="109" t="s">
        <v>176</v>
      </c>
      <c r="C4" s="109"/>
      <c r="D4" s="458">
        <v>62.5</v>
      </c>
      <c r="E4" s="458">
        <v>75.2</v>
      </c>
      <c r="F4" s="458">
        <v>84.5</v>
      </c>
      <c r="G4" s="458">
        <v>94.6</v>
      </c>
      <c r="H4" s="458">
        <v>118.6</v>
      </c>
      <c r="I4" s="458">
        <v>120.3</v>
      </c>
      <c r="J4" s="458">
        <v>125.4</v>
      </c>
      <c r="K4" s="458">
        <v>114.1</v>
      </c>
      <c r="L4" s="458">
        <v>121.3</v>
      </c>
      <c r="M4" s="458">
        <v>119.6</v>
      </c>
      <c r="N4" s="458">
        <v>131.80000000000001</v>
      </c>
      <c r="O4" s="458">
        <v>158.5</v>
      </c>
      <c r="P4" s="458">
        <v>179.5</v>
      </c>
      <c r="Q4" s="458">
        <v>171.1</v>
      </c>
      <c r="R4" s="458">
        <v>199.8</v>
      </c>
      <c r="S4" s="458">
        <v>217.4</v>
      </c>
      <c r="T4" s="458">
        <v>223.3</v>
      </c>
      <c r="U4" s="458">
        <v>245.9</v>
      </c>
      <c r="V4" s="458">
        <v>297.5</v>
      </c>
      <c r="W4" s="458">
        <v>385.7</v>
      </c>
      <c r="X4" s="458">
        <v>428.9</v>
      </c>
      <c r="Y4" s="458">
        <v>470.7</v>
      </c>
      <c r="Z4" s="458">
        <v>523.79999999999995</v>
      </c>
      <c r="AA4" s="458">
        <v>641.4</v>
      </c>
      <c r="AB4" s="458">
        <v>703.5</v>
      </c>
      <c r="AC4" s="458">
        <v>703.7</v>
      </c>
      <c r="AD4" s="458">
        <v>959.4</v>
      </c>
      <c r="AE4" s="458">
        <v>1308.2</v>
      </c>
      <c r="AF4" s="458">
        <v>1715.3</v>
      </c>
      <c r="AG4" s="458">
        <v>1431</v>
      </c>
      <c r="AH4" s="458">
        <f t="shared" ref="AH4:AQ4" si="0">SUM(AH23:AH28)</f>
        <v>1561</v>
      </c>
      <c r="AI4" s="458">
        <f t="shared" si="0"/>
        <v>1675</v>
      </c>
      <c r="AJ4" s="458">
        <f t="shared" si="0"/>
        <v>2165</v>
      </c>
      <c r="AK4" s="458">
        <f t="shared" si="0"/>
        <v>3245.05</v>
      </c>
      <c r="AL4" s="458">
        <f t="shared" si="0"/>
        <v>4612</v>
      </c>
      <c r="AM4" s="458">
        <f t="shared" si="0"/>
        <v>5592</v>
      </c>
      <c r="AN4" s="458">
        <f t="shared" si="0"/>
        <v>6470</v>
      </c>
      <c r="AO4" s="458">
        <f t="shared" si="0"/>
        <v>7446</v>
      </c>
      <c r="AP4" s="458">
        <f t="shared" si="0"/>
        <v>7965</v>
      </c>
      <c r="AQ4" s="458">
        <f t="shared" si="0"/>
        <v>7956</v>
      </c>
      <c r="AR4" s="458">
        <f t="shared" ref="AR4:BA4" si="1">SUM(AR23:AR28)</f>
        <v>7581.9769999999999</v>
      </c>
      <c r="AS4" s="458">
        <f t="shared" si="1"/>
        <v>7675.058</v>
      </c>
      <c r="AT4" s="458">
        <f t="shared" si="1"/>
        <v>8895.1850000000013</v>
      </c>
      <c r="AU4" s="458">
        <f t="shared" si="1"/>
        <v>11646.02289951173</v>
      </c>
      <c r="AV4" s="458">
        <f t="shared" si="1"/>
        <v>14789.988000000001</v>
      </c>
      <c r="AW4" s="458">
        <f t="shared" si="1"/>
        <v>16109.623</v>
      </c>
      <c r="AX4" s="458">
        <f t="shared" si="1"/>
        <v>16387.047999999999</v>
      </c>
      <c r="AY4" s="458">
        <f t="shared" si="1"/>
        <v>16692.532999999999</v>
      </c>
      <c r="AZ4" s="458">
        <f t="shared" si="1"/>
        <v>14444.695</v>
      </c>
      <c r="BA4" s="458">
        <f t="shared" si="1"/>
        <v>11965.317000000001</v>
      </c>
      <c r="BB4" s="458">
        <f>SUM(BB23:BB28)</f>
        <v>11790.689999999999</v>
      </c>
      <c r="BC4" s="459">
        <f>SUM(BC24:BC28)</f>
        <v>12082.322</v>
      </c>
      <c r="BD4" s="458">
        <f t="shared" ref="BD4:CF4" si="2">SUM(BD6:BD9)</f>
        <v>13121.226999999999</v>
      </c>
      <c r="BE4" s="458">
        <f t="shared" si="2"/>
        <v>14100.907119412172</v>
      </c>
      <c r="BF4" s="458">
        <f t="shared" si="2"/>
        <v>14237.3147109526</v>
      </c>
      <c r="BG4" s="458">
        <f t="shared" si="2"/>
        <v>12859.01825241993</v>
      </c>
      <c r="BH4" s="458">
        <f t="shared" si="2"/>
        <v>10028.913</v>
      </c>
      <c r="BI4" s="458">
        <f t="shared" si="2"/>
        <v>9149.9960046050001</v>
      </c>
      <c r="BJ4" s="458">
        <f t="shared" si="2"/>
        <v>8838.7708489100005</v>
      </c>
      <c r="BK4" s="458">
        <f t="shared" si="2"/>
        <v>9027.9858692587677</v>
      </c>
      <c r="BL4" s="458">
        <f t="shared" si="2"/>
        <v>8684.733409389999</v>
      </c>
      <c r="BM4" s="458">
        <f t="shared" si="2"/>
        <v>8373.7599778200001</v>
      </c>
      <c r="BN4" s="458">
        <f t="shared" si="2"/>
        <v>7856.3960060182071</v>
      </c>
      <c r="BO4" s="458">
        <f t="shared" si="2"/>
        <v>6997.2154425199997</v>
      </c>
      <c r="BP4" s="458">
        <f t="shared" si="2"/>
        <v>5308.9188794399988</v>
      </c>
      <c r="BQ4" s="458">
        <f t="shared" si="2"/>
        <v>3582.8260193800015</v>
      </c>
      <c r="BR4" s="458">
        <f t="shared" si="2"/>
        <v>2893.4764718200004</v>
      </c>
      <c r="BS4" s="458">
        <f t="shared" si="2"/>
        <v>2539.1118484000003</v>
      </c>
      <c r="BT4" s="458">
        <f t="shared" si="2"/>
        <v>2231.876678590002</v>
      </c>
      <c r="BU4" s="458">
        <f t="shared" si="2"/>
        <v>2138.7000447000005</v>
      </c>
      <c r="BV4" s="458">
        <f t="shared" si="2"/>
        <v>1839.3575254200005</v>
      </c>
      <c r="BW4" s="458">
        <f t="shared" si="2"/>
        <v>1375.5700157400001</v>
      </c>
      <c r="BX4" s="459">
        <f t="shared" si="2"/>
        <v>1080.568419710004</v>
      </c>
      <c r="BY4" s="459">
        <f>SUM(BY6:BY9)</f>
        <v>767.66384649722636</v>
      </c>
      <c r="BZ4" s="459">
        <f>SUM(BZ6:BZ9)</f>
        <v>865.55850152999983</v>
      </c>
      <c r="CA4" s="459">
        <f t="shared" si="2"/>
        <v>642.50864664884443</v>
      </c>
      <c r="CB4" s="459">
        <f t="shared" si="2"/>
        <v>539.29711291412502</v>
      </c>
      <c r="CC4" s="459">
        <f t="shared" si="2"/>
        <v>108.07828319532246</v>
      </c>
      <c r="CD4" s="459">
        <f t="shared" si="2"/>
        <v>0.24460524092796793</v>
      </c>
      <c r="CE4" s="459">
        <f t="shared" si="2"/>
        <v>0.244658415603004</v>
      </c>
      <c r="CF4" s="426">
        <f t="shared" si="2"/>
        <v>0.24519106109360939</v>
      </c>
    </row>
    <row r="5" spans="1:84" s="43" customFormat="1" ht="24.75" customHeight="1">
      <c r="B5" s="63" t="s">
        <v>768</v>
      </c>
      <c r="D5" s="461"/>
      <c r="E5" s="461"/>
      <c r="F5" s="461"/>
      <c r="G5" s="461"/>
      <c r="H5" s="461"/>
      <c r="I5" s="461"/>
      <c r="J5" s="461"/>
      <c r="K5" s="461"/>
      <c r="L5" s="461"/>
      <c r="M5" s="461"/>
      <c r="N5" s="461"/>
      <c r="O5" s="461"/>
      <c r="P5" s="461"/>
      <c r="Q5" s="461"/>
      <c r="R5" s="461"/>
      <c r="S5" s="461"/>
      <c r="T5" s="461"/>
      <c r="U5" s="461"/>
      <c r="V5" s="461"/>
      <c r="W5" s="461"/>
      <c r="X5" s="461"/>
      <c r="Y5" s="461"/>
      <c r="Z5" s="461"/>
      <c r="AA5" s="461"/>
      <c r="AB5" s="461"/>
      <c r="AC5" s="461"/>
      <c r="AD5" s="461"/>
      <c r="AE5" s="461"/>
      <c r="AF5" s="461"/>
      <c r="AG5" s="461"/>
      <c r="AH5" s="461"/>
      <c r="AI5" s="461"/>
      <c r="AJ5" s="461"/>
      <c r="AK5" s="461"/>
      <c r="AL5" s="461"/>
      <c r="AM5" s="461"/>
      <c r="AN5" s="461"/>
      <c r="AO5" s="461"/>
      <c r="AP5" s="461"/>
      <c r="AQ5" s="461"/>
      <c r="AR5" s="461"/>
      <c r="AS5" s="461"/>
      <c r="AT5" s="461"/>
      <c r="AU5" s="461"/>
      <c r="AV5" s="461"/>
      <c r="AW5" s="461"/>
      <c r="AX5" s="461"/>
      <c r="AY5" s="461"/>
      <c r="AZ5" s="461"/>
      <c r="BA5" s="461"/>
      <c r="BB5" s="461"/>
      <c r="BC5" s="462"/>
      <c r="BD5" s="461"/>
      <c r="BE5" s="461"/>
      <c r="BF5" s="461"/>
      <c r="BG5" s="461"/>
      <c r="BH5" s="461"/>
      <c r="BI5" s="461"/>
      <c r="BJ5" s="461"/>
      <c r="BK5" s="461"/>
      <c r="BL5" s="461"/>
      <c r="BM5" s="461"/>
      <c r="BN5" s="461"/>
      <c r="BO5" s="461"/>
      <c r="BP5" s="461"/>
      <c r="BQ5" s="461"/>
      <c r="BR5" s="461"/>
      <c r="BS5" s="461"/>
      <c r="BT5" s="461"/>
      <c r="BU5" s="461"/>
      <c r="BV5" s="461"/>
      <c r="BW5" s="461"/>
      <c r="BX5" s="462"/>
      <c r="BY5" s="462"/>
      <c r="BZ5" s="462"/>
      <c r="CA5" s="462"/>
      <c r="CB5" s="462"/>
      <c r="CC5" s="462"/>
      <c r="CD5" s="462"/>
      <c r="CE5" s="462"/>
      <c r="CF5" s="430"/>
    </row>
    <row r="6" spans="1:84" s="43" customFormat="1">
      <c r="A6" s="476"/>
      <c r="B6" s="339" t="s">
        <v>769</v>
      </c>
      <c r="C6" s="508"/>
      <c r="D6" s="461">
        <v>0</v>
      </c>
      <c r="E6" s="461">
        <v>0</v>
      </c>
      <c r="F6" s="461">
        <v>0</v>
      </c>
      <c r="G6" s="461">
        <v>0</v>
      </c>
      <c r="H6" s="461">
        <v>0</v>
      </c>
      <c r="I6" s="461">
        <v>0</v>
      </c>
      <c r="J6" s="461">
        <v>0</v>
      </c>
      <c r="K6" s="461">
        <v>0</v>
      </c>
      <c r="L6" s="461">
        <v>0</v>
      </c>
      <c r="M6" s="461">
        <v>0</v>
      </c>
      <c r="N6" s="461">
        <v>0</v>
      </c>
      <c r="O6" s="461">
        <v>0</v>
      </c>
      <c r="P6" s="461">
        <v>0</v>
      </c>
      <c r="Q6" s="461">
        <v>0</v>
      </c>
      <c r="R6" s="461">
        <v>0</v>
      </c>
      <c r="S6" s="461">
        <v>0</v>
      </c>
      <c r="T6" s="461">
        <v>0</v>
      </c>
      <c r="U6" s="461">
        <v>0</v>
      </c>
      <c r="V6" s="461">
        <v>0</v>
      </c>
      <c r="W6" s="461">
        <v>0</v>
      </c>
      <c r="X6" s="461">
        <v>0</v>
      </c>
      <c r="Y6" s="461">
        <v>0</v>
      </c>
      <c r="Z6" s="461">
        <v>0</v>
      </c>
      <c r="AA6" s="461">
        <v>0</v>
      </c>
      <c r="AB6" s="461">
        <v>0</v>
      </c>
      <c r="AC6" s="461">
        <v>0</v>
      </c>
      <c r="AD6" s="461">
        <v>0</v>
      </c>
      <c r="AE6" s="461">
        <v>0</v>
      </c>
      <c r="AF6" s="461">
        <v>0</v>
      </c>
      <c r="AG6" s="461">
        <v>0</v>
      </c>
      <c r="AH6" s="461">
        <v>0</v>
      </c>
      <c r="AI6" s="461">
        <v>0</v>
      </c>
      <c r="AJ6" s="461">
        <v>0</v>
      </c>
      <c r="AK6" s="461">
        <v>0</v>
      </c>
      <c r="AL6" s="461">
        <v>0</v>
      </c>
      <c r="AM6" s="461">
        <v>0</v>
      </c>
      <c r="AN6" s="461">
        <v>0</v>
      </c>
      <c r="AO6" s="461">
        <v>0</v>
      </c>
      <c r="AP6" s="461">
        <v>0</v>
      </c>
      <c r="AQ6" s="461">
        <v>0</v>
      </c>
      <c r="AR6" s="461">
        <v>0</v>
      </c>
      <c r="AS6" s="461">
        <v>0</v>
      </c>
      <c r="AT6" s="461">
        <v>0</v>
      </c>
      <c r="AU6" s="461">
        <v>0</v>
      </c>
      <c r="AV6" s="461">
        <v>0</v>
      </c>
      <c r="AW6" s="461">
        <v>0</v>
      </c>
      <c r="AX6" s="461">
        <v>0</v>
      </c>
      <c r="AY6" s="461">
        <v>0</v>
      </c>
      <c r="AZ6" s="461">
        <v>0</v>
      </c>
      <c r="BA6" s="461">
        <v>0</v>
      </c>
      <c r="BB6" s="461">
        <v>0</v>
      </c>
      <c r="BC6" s="462">
        <v>0</v>
      </c>
      <c r="BD6" s="461">
        <v>4621.4050478363251</v>
      </c>
      <c r="BE6" s="461">
        <v>5052.9140045040276</v>
      </c>
      <c r="BF6" s="461">
        <v>5038.3999390028666</v>
      </c>
      <c r="BG6" s="461">
        <v>5050.6973474168963</v>
      </c>
      <c r="BH6" s="461">
        <v>4716.6390675993789</v>
      </c>
      <c r="BI6" s="461">
        <v>4532.1900443650775</v>
      </c>
      <c r="BJ6" s="461">
        <v>4574.2510630700235</v>
      </c>
      <c r="BK6" s="461">
        <v>5056.8584049752199</v>
      </c>
      <c r="BL6" s="461">
        <v>5098.7516794821649</v>
      </c>
      <c r="BM6" s="461">
        <v>4984.9200626353177</v>
      </c>
      <c r="BN6" s="461">
        <v>4635.0118573493246</v>
      </c>
      <c r="BO6" s="461">
        <v>4042.2862376047092</v>
      </c>
      <c r="BP6" s="461">
        <v>2489.4119175746559</v>
      </c>
      <c r="BQ6" s="461">
        <v>991.64976374931302</v>
      </c>
      <c r="BR6" s="461">
        <v>459.84335153560301</v>
      </c>
      <c r="BS6" s="461">
        <v>233.19424866448765</v>
      </c>
      <c r="BT6" s="461">
        <v>99.729245369872473</v>
      </c>
      <c r="BU6" s="461">
        <v>28.960770188816397</v>
      </c>
      <c r="BV6" s="461">
        <v>3.1480217970206676</v>
      </c>
      <c r="BW6" s="461">
        <v>1.4391787459022238</v>
      </c>
      <c r="BX6" s="462">
        <v>1.1305357672420584</v>
      </c>
      <c r="BY6" s="462">
        <v>0.84633069890477097</v>
      </c>
      <c r="BZ6" s="462">
        <v>0.93711222994447019</v>
      </c>
      <c r="CA6" s="462">
        <v>0.66371421650972928</v>
      </c>
      <c r="CB6" s="462">
        <v>0.54307946578322341</v>
      </c>
      <c r="CC6" s="462">
        <v>0.1063722610804847</v>
      </c>
      <c r="CD6" s="462">
        <v>0</v>
      </c>
      <c r="CE6" s="462">
        <v>0</v>
      </c>
      <c r="CF6" s="430">
        <v>0</v>
      </c>
    </row>
    <row r="7" spans="1:84" s="43" customFormat="1">
      <c r="B7" s="200" t="s">
        <v>770</v>
      </c>
      <c r="C7" s="63"/>
      <c r="D7" s="461">
        <v>0</v>
      </c>
      <c r="E7" s="461">
        <v>0</v>
      </c>
      <c r="F7" s="461">
        <v>0</v>
      </c>
      <c r="G7" s="461">
        <v>0</v>
      </c>
      <c r="H7" s="461">
        <v>0</v>
      </c>
      <c r="I7" s="461">
        <v>0</v>
      </c>
      <c r="J7" s="461">
        <v>0</v>
      </c>
      <c r="K7" s="461">
        <v>0</v>
      </c>
      <c r="L7" s="461">
        <v>0</v>
      </c>
      <c r="M7" s="461">
        <v>0</v>
      </c>
      <c r="N7" s="461">
        <v>0</v>
      </c>
      <c r="O7" s="461">
        <v>0</v>
      </c>
      <c r="P7" s="461">
        <v>0</v>
      </c>
      <c r="Q7" s="461">
        <v>0</v>
      </c>
      <c r="R7" s="461">
        <v>0</v>
      </c>
      <c r="S7" s="461">
        <v>0</v>
      </c>
      <c r="T7" s="461">
        <v>0</v>
      </c>
      <c r="U7" s="461">
        <v>0</v>
      </c>
      <c r="V7" s="461">
        <v>0</v>
      </c>
      <c r="W7" s="461">
        <v>0</v>
      </c>
      <c r="X7" s="461">
        <v>0</v>
      </c>
      <c r="Y7" s="461">
        <v>0</v>
      </c>
      <c r="Z7" s="461">
        <v>0</v>
      </c>
      <c r="AA7" s="461">
        <v>0</v>
      </c>
      <c r="AB7" s="461">
        <v>0</v>
      </c>
      <c r="AC7" s="461">
        <v>0</v>
      </c>
      <c r="AD7" s="461">
        <v>0</v>
      </c>
      <c r="AE7" s="461">
        <v>0</v>
      </c>
      <c r="AF7" s="461">
        <v>0</v>
      </c>
      <c r="AG7" s="461">
        <v>0</v>
      </c>
      <c r="AH7" s="461">
        <v>0</v>
      </c>
      <c r="AI7" s="461">
        <v>0</v>
      </c>
      <c r="AJ7" s="461">
        <v>0</v>
      </c>
      <c r="AK7" s="461">
        <v>0</v>
      </c>
      <c r="AL7" s="461">
        <v>0</v>
      </c>
      <c r="AM7" s="461">
        <v>0</v>
      </c>
      <c r="AN7" s="461">
        <v>0</v>
      </c>
      <c r="AO7" s="461">
        <v>0</v>
      </c>
      <c r="AP7" s="461">
        <v>0</v>
      </c>
      <c r="AQ7" s="461">
        <v>0</v>
      </c>
      <c r="AR7" s="461">
        <v>0</v>
      </c>
      <c r="AS7" s="461">
        <v>0</v>
      </c>
      <c r="AT7" s="461">
        <v>0</v>
      </c>
      <c r="AU7" s="461">
        <v>0</v>
      </c>
      <c r="AV7" s="461">
        <v>0</v>
      </c>
      <c r="AW7" s="461">
        <v>0</v>
      </c>
      <c r="AX7" s="461">
        <v>0</v>
      </c>
      <c r="AY7" s="461">
        <v>0</v>
      </c>
      <c r="AZ7" s="461">
        <v>0</v>
      </c>
      <c r="BA7" s="461">
        <v>0</v>
      </c>
      <c r="BB7" s="461">
        <v>0</v>
      </c>
      <c r="BC7" s="462">
        <v>0</v>
      </c>
      <c r="BD7" s="461">
        <v>4443.8717844644088</v>
      </c>
      <c r="BE7" s="461">
        <v>4623.1189933269143</v>
      </c>
      <c r="BF7" s="461">
        <v>4787.3978654276079</v>
      </c>
      <c r="BG7" s="461">
        <v>4887.6085699017249</v>
      </c>
      <c r="BH7" s="461">
        <v>4596.7527005283919</v>
      </c>
      <c r="BI7" s="461">
        <v>3943.0085425279776</v>
      </c>
      <c r="BJ7" s="461">
        <v>3604.4662883198689</v>
      </c>
      <c r="BK7" s="461">
        <v>3385.7518830201843</v>
      </c>
      <c r="BL7" s="461">
        <v>3061.3235328641586</v>
      </c>
      <c r="BM7" s="461">
        <v>2842.3252079987501</v>
      </c>
      <c r="BN7" s="461">
        <v>2586.2728269605445</v>
      </c>
      <c r="BO7" s="461">
        <v>2304.3874099657314</v>
      </c>
      <c r="BP7" s="461">
        <v>2110.4942592273346</v>
      </c>
      <c r="BQ7" s="461">
        <v>1856.5307370233604</v>
      </c>
      <c r="BR7" s="461">
        <v>1698.8486351058339</v>
      </c>
      <c r="BS7" s="461">
        <v>1558.3063089079885</v>
      </c>
      <c r="BT7" s="461">
        <v>1397.3764508791817</v>
      </c>
      <c r="BU7" s="461">
        <v>1344.4390144054084</v>
      </c>
      <c r="BV7" s="461">
        <v>1123.5087164817194</v>
      </c>
      <c r="BW7" s="461">
        <v>718.09541577300547</v>
      </c>
      <c r="BX7" s="462">
        <v>564.09431707873125</v>
      </c>
      <c r="BY7" s="462">
        <v>356.35259867848725</v>
      </c>
      <c r="BZ7" s="462">
        <v>351.40299490916999</v>
      </c>
      <c r="CA7" s="462">
        <v>230.34592493490061</v>
      </c>
      <c r="CB7" s="462">
        <v>170.8359691492885</v>
      </c>
      <c r="CC7" s="462">
        <v>31.165680692027994</v>
      </c>
      <c r="CD7" s="462">
        <v>0</v>
      </c>
      <c r="CE7" s="462">
        <v>0</v>
      </c>
      <c r="CF7" s="430">
        <v>0</v>
      </c>
    </row>
    <row r="8" spans="1:84" s="43" customFormat="1">
      <c r="B8" s="339" t="s">
        <v>492</v>
      </c>
      <c r="C8" s="508"/>
      <c r="D8" s="461">
        <v>0</v>
      </c>
      <c r="E8" s="461">
        <v>0</v>
      </c>
      <c r="F8" s="461">
        <v>0</v>
      </c>
      <c r="G8" s="461">
        <v>0</v>
      </c>
      <c r="H8" s="461">
        <v>0</v>
      </c>
      <c r="I8" s="461">
        <v>0</v>
      </c>
      <c r="J8" s="461">
        <v>0</v>
      </c>
      <c r="K8" s="461">
        <v>0</v>
      </c>
      <c r="L8" s="461">
        <v>0</v>
      </c>
      <c r="M8" s="461">
        <v>0</v>
      </c>
      <c r="N8" s="461">
        <v>0</v>
      </c>
      <c r="O8" s="461">
        <v>0</v>
      </c>
      <c r="P8" s="461">
        <v>0</v>
      </c>
      <c r="Q8" s="461">
        <v>0</v>
      </c>
      <c r="R8" s="461">
        <v>0</v>
      </c>
      <c r="S8" s="461">
        <v>0</v>
      </c>
      <c r="T8" s="461">
        <v>0</v>
      </c>
      <c r="U8" s="461">
        <v>0</v>
      </c>
      <c r="V8" s="461">
        <v>0</v>
      </c>
      <c r="W8" s="461">
        <v>0</v>
      </c>
      <c r="X8" s="461">
        <v>0</v>
      </c>
      <c r="Y8" s="461">
        <v>0</v>
      </c>
      <c r="Z8" s="461">
        <v>0</v>
      </c>
      <c r="AA8" s="461">
        <v>0</v>
      </c>
      <c r="AB8" s="461">
        <v>0</v>
      </c>
      <c r="AC8" s="461">
        <v>0</v>
      </c>
      <c r="AD8" s="461">
        <v>0</v>
      </c>
      <c r="AE8" s="461">
        <v>0</v>
      </c>
      <c r="AF8" s="461">
        <v>0</v>
      </c>
      <c r="AG8" s="461">
        <v>0</v>
      </c>
      <c r="AH8" s="461">
        <v>0</v>
      </c>
      <c r="AI8" s="461">
        <v>0</v>
      </c>
      <c r="AJ8" s="461">
        <v>0</v>
      </c>
      <c r="AK8" s="461">
        <v>0</v>
      </c>
      <c r="AL8" s="461">
        <v>0</v>
      </c>
      <c r="AM8" s="461">
        <v>0</v>
      </c>
      <c r="AN8" s="461">
        <v>0</v>
      </c>
      <c r="AO8" s="461">
        <v>0</v>
      </c>
      <c r="AP8" s="461">
        <v>0</v>
      </c>
      <c r="AQ8" s="461">
        <v>0</v>
      </c>
      <c r="AR8" s="461">
        <v>0</v>
      </c>
      <c r="AS8" s="461">
        <v>0</v>
      </c>
      <c r="AT8" s="461">
        <v>0</v>
      </c>
      <c r="AU8" s="461">
        <v>0</v>
      </c>
      <c r="AV8" s="461">
        <v>0</v>
      </c>
      <c r="AW8" s="461">
        <v>0</v>
      </c>
      <c r="AX8" s="461">
        <v>0</v>
      </c>
      <c r="AY8" s="461">
        <v>0</v>
      </c>
      <c r="AZ8" s="461">
        <v>0</v>
      </c>
      <c r="BA8" s="461">
        <v>0</v>
      </c>
      <c r="BB8" s="461">
        <v>0</v>
      </c>
      <c r="BC8" s="462">
        <v>0</v>
      </c>
      <c r="BD8" s="461">
        <v>252.8506024179687</v>
      </c>
      <c r="BE8" s="461">
        <v>334.41491264418875</v>
      </c>
      <c r="BF8" s="461">
        <v>376.31615316717199</v>
      </c>
      <c r="BG8" s="461">
        <v>377.57849637345873</v>
      </c>
      <c r="BH8" s="461">
        <v>328.26976673374355</v>
      </c>
      <c r="BI8" s="461">
        <v>296.30574154435226</v>
      </c>
      <c r="BJ8" s="461">
        <v>290.48548701729464</v>
      </c>
      <c r="BK8" s="461">
        <v>283.72187865289749</v>
      </c>
      <c r="BL8" s="461">
        <v>276.94990169243857</v>
      </c>
      <c r="BM8" s="461">
        <v>304.28514955817326</v>
      </c>
      <c r="BN8" s="461">
        <v>388.24454173128282</v>
      </c>
      <c r="BO8" s="461">
        <v>430.68552026831782</v>
      </c>
      <c r="BP8" s="461">
        <v>508.21788711256067</v>
      </c>
      <c r="BQ8" s="461">
        <v>557.83154347728623</v>
      </c>
      <c r="BR8" s="461">
        <v>585.49981248498932</v>
      </c>
      <c r="BS8" s="461">
        <v>622.12849203767587</v>
      </c>
      <c r="BT8" s="461">
        <v>626.32200668966493</v>
      </c>
      <c r="BU8" s="461">
        <v>674.62025960591507</v>
      </c>
      <c r="BV8" s="461">
        <v>669.69538822580728</v>
      </c>
      <c r="BW8" s="461">
        <v>637.83416075420985</v>
      </c>
      <c r="BX8" s="462">
        <v>501.04570704273419</v>
      </c>
      <c r="BY8" s="462">
        <v>400.94507953195983</v>
      </c>
      <c r="BZ8" s="462">
        <v>503.61778904964865</v>
      </c>
      <c r="CA8" s="462">
        <v>406.44339609477032</v>
      </c>
      <c r="CB8" s="462">
        <v>367.9180642990533</v>
      </c>
      <c r="CC8" s="462">
        <v>76.806230242213971</v>
      </c>
      <c r="CD8" s="462">
        <v>0.24460524092796793</v>
      </c>
      <c r="CE8" s="462">
        <v>0.244658415603004</v>
      </c>
      <c r="CF8" s="430">
        <v>0.24519106109360939</v>
      </c>
    </row>
    <row r="9" spans="1:84" s="43" customFormat="1">
      <c r="B9" s="339" t="s">
        <v>771</v>
      </c>
      <c r="C9" s="508"/>
      <c r="D9" s="461">
        <v>0</v>
      </c>
      <c r="E9" s="461">
        <v>0</v>
      </c>
      <c r="F9" s="461">
        <v>0</v>
      </c>
      <c r="G9" s="461">
        <v>0</v>
      </c>
      <c r="H9" s="461">
        <v>0</v>
      </c>
      <c r="I9" s="461">
        <v>0</v>
      </c>
      <c r="J9" s="461">
        <v>0</v>
      </c>
      <c r="K9" s="461">
        <v>0</v>
      </c>
      <c r="L9" s="461">
        <v>0</v>
      </c>
      <c r="M9" s="461">
        <v>0</v>
      </c>
      <c r="N9" s="461">
        <v>0</v>
      </c>
      <c r="O9" s="461">
        <v>0</v>
      </c>
      <c r="P9" s="461">
        <v>0</v>
      </c>
      <c r="Q9" s="461">
        <v>0</v>
      </c>
      <c r="R9" s="461">
        <v>0</v>
      </c>
      <c r="S9" s="461">
        <v>0</v>
      </c>
      <c r="T9" s="461">
        <v>0</v>
      </c>
      <c r="U9" s="461">
        <v>0</v>
      </c>
      <c r="V9" s="461">
        <v>0</v>
      </c>
      <c r="W9" s="461">
        <v>0</v>
      </c>
      <c r="X9" s="461">
        <v>0</v>
      </c>
      <c r="Y9" s="461">
        <v>0</v>
      </c>
      <c r="Z9" s="461">
        <v>0</v>
      </c>
      <c r="AA9" s="461">
        <v>0</v>
      </c>
      <c r="AB9" s="461">
        <v>0</v>
      </c>
      <c r="AC9" s="461">
        <v>0</v>
      </c>
      <c r="AD9" s="461">
        <v>0</v>
      </c>
      <c r="AE9" s="461">
        <v>0</v>
      </c>
      <c r="AF9" s="461">
        <v>0</v>
      </c>
      <c r="AG9" s="461">
        <v>0</v>
      </c>
      <c r="AH9" s="461">
        <v>0</v>
      </c>
      <c r="AI9" s="461">
        <v>0</v>
      </c>
      <c r="AJ9" s="461">
        <v>0</v>
      </c>
      <c r="AK9" s="461">
        <v>0</v>
      </c>
      <c r="AL9" s="461">
        <v>0</v>
      </c>
      <c r="AM9" s="461">
        <v>0</v>
      </c>
      <c r="AN9" s="461">
        <v>0</v>
      </c>
      <c r="AO9" s="461">
        <v>0</v>
      </c>
      <c r="AP9" s="461">
        <v>0</v>
      </c>
      <c r="AQ9" s="461">
        <v>0</v>
      </c>
      <c r="AR9" s="461">
        <v>0</v>
      </c>
      <c r="AS9" s="461">
        <v>0</v>
      </c>
      <c r="AT9" s="461">
        <v>0</v>
      </c>
      <c r="AU9" s="461">
        <v>0</v>
      </c>
      <c r="AV9" s="461">
        <v>0</v>
      </c>
      <c r="AW9" s="461">
        <v>0</v>
      </c>
      <c r="AX9" s="461">
        <v>0</v>
      </c>
      <c r="AY9" s="461">
        <v>0</v>
      </c>
      <c r="AZ9" s="461">
        <v>0</v>
      </c>
      <c r="BA9" s="461">
        <v>0</v>
      </c>
      <c r="BB9" s="461">
        <v>0</v>
      </c>
      <c r="BC9" s="462">
        <v>0</v>
      </c>
      <c r="BD9" s="461">
        <v>3803.0995652812981</v>
      </c>
      <c r="BE9" s="461">
        <v>4090.4592089370417</v>
      </c>
      <c r="BF9" s="461">
        <v>4035.2007533549531</v>
      </c>
      <c r="BG9" s="461">
        <v>2543.1338387278502</v>
      </c>
      <c r="BH9" s="461">
        <v>387.25146513848631</v>
      </c>
      <c r="BI9" s="461">
        <v>378.49167616759223</v>
      </c>
      <c r="BJ9" s="461">
        <v>369.56801050281319</v>
      </c>
      <c r="BK9" s="461">
        <v>301.65370261046604</v>
      </c>
      <c r="BL9" s="461">
        <v>247.70829535123684</v>
      </c>
      <c r="BM9" s="461">
        <v>242.22955762775757</v>
      </c>
      <c r="BN9" s="461">
        <v>246.86677997705561</v>
      </c>
      <c r="BO9" s="461">
        <v>219.85627468124156</v>
      </c>
      <c r="BP9" s="461">
        <v>200.79481552544743</v>
      </c>
      <c r="BQ9" s="461">
        <v>176.81397513004168</v>
      </c>
      <c r="BR9" s="461">
        <v>149.28467269357429</v>
      </c>
      <c r="BS9" s="461">
        <v>125.48279878984836</v>
      </c>
      <c r="BT9" s="461">
        <v>108.44897565128316</v>
      </c>
      <c r="BU9" s="461">
        <v>90.680000499860284</v>
      </c>
      <c r="BV9" s="461">
        <v>43.005398915453036</v>
      </c>
      <c r="BW9" s="461">
        <v>18.20126046688263</v>
      </c>
      <c r="BX9" s="462">
        <v>14.297859821296786</v>
      </c>
      <c r="BY9" s="462">
        <v>9.5198375878744752</v>
      </c>
      <c r="BZ9" s="462">
        <v>9.6006053412367471</v>
      </c>
      <c r="CA9" s="462">
        <v>5.0556114026637191</v>
      </c>
      <c r="CB9" s="462">
        <v>0</v>
      </c>
      <c r="CC9" s="462">
        <v>0</v>
      </c>
      <c r="CD9" s="462">
        <v>0</v>
      </c>
      <c r="CE9" s="462">
        <v>0</v>
      </c>
      <c r="CF9" s="430">
        <v>0</v>
      </c>
    </row>
    <row r="10" spans="1:84" s="43" customFormat="1" ht="24.75" customHeight="1">
      <c r="B10" s="200" t="s">
        <v>772</v>
      </c>
      <c r="C10" s="63"/>
      <c r="D10" s="461">
        <f>SUM(D11:D14)</f>
        <v>0</v>
      </c>
      <c r="E10" s="461">
        <f t="shared" ref="E10:BP10" si="3">SUM(E11:E14)</f>
        <v>0</v>
      </c>
      <c r="F10" s="461">
        <f t="shared" si="3"/>
        <v>0</v>
      </c>
      <c r="G10" s="461">
        <f t="shared" si="3"/>
        <v>0</v>
      </c>
      <c r="H10" s="461">
        <f t="shared" si="3"/>
        <v>0</v>
      </c>
      <c r="I10" s="461">
        <f t="shared" si="3"/>
        <v>0</v>
      </c>
      <c r="J10" s="461">
        <f t="shared" si="3"/>
        <v>0</v>
      </c>
      <c r="K10" s="461">
        <f t="shared" si="3"/>
        <v>0</v>
      </c>
      <c r="L10" s="461">
        <f t="shared" si="3"/>
        <v>0</v>
      </c>
      <c r="M10" s="461">
        <f t="shared" si="3"/>
        <v>0</v>
      </c>
      <c r="N10" s="461">
        <f t="shared" si="3"/>
        <v>0</v>
      </c>
      <c r="O10" s="461">
        <f t="shared" si="3"/>
        <v>0</v>
      </c>
      <c r="P10" s="461">
        <f t="shared" si="3"/>
        <v>0</v>
      </c>
      <c r="Q10" s="461">
        <f t="shared" si="3"/>
        <v>0</v>
      </c>
      <c r="R10" s="461">
        <f t="shared" si="3"/>
        <v>0</v>
      </c>
      <c r="S10" s="461">
        <f t="shared" si="3"/>
        <v>0</v>
      </c>
      <c r="T10" s="461">
        <f t="shared" si="3"/>
        <v>0</v>
      </c>
      <c r="U10" s="461">
        <f t="shared" si="3"/>
        <v>0</v>
      </c>
      <c r="V10" s="461">
        <f t="shared" si="3"/>
        <v>0</v>
      </c>
      <c r="W10" s="461">
        <f t="shared" si="3"/>
        <v>0</v>
      </c>
      <c r="X10" s="461">
        <f t="shared" si="3"/>
        <v>0</v>
      </c>
      <c r="Y10" s="461">
        <f t="shared" si="3"/>
        <v>0</v>
      </c>
      <c r="Z10" s="461">
        <f t="shared" si="3"/>
        <v>0</v>
      </c>
      <c r="AA10" s="461">
        <f t="shared" si="3"/>
        <v>0</v>
      </c>
      <c r="AB10" s="461">
        <f t="shared" si="3"/>
        <v>0</v>
      </c>
      <c r="AC10" s="461">
        <f t="shared" si="3"/>
        <v>0</v>
      </c>
      <c r="AD10" s="461">
        <f t="shared" si="3"/>
        <v>0</v>
      </c>
      <c r="AE10" s="461">
        <f t="shared" si="3"/>
        <v>0</v>
      </c>
      <c r="AF10" s="461">
        <f t="shared" si="3"/>
        <v>0</v>
      </c>
      <c r="AG10" s="461">
        <f t="shared" si="3"/>
        <v>0</v>
      </c>
      <c r="AH10" s="461">
        <f t="shared" si="3"/>
        <v>0</v>
      </c>
      <c r="AI10" s="461">
        <f t="shared" si="3"/>
        <v>0</v>
      </c>
      <c r="AJ10" s="461">
        <f t="shared" si="3"/>
        <v>0</v>
      </c>
      <c r="AK10" s="461">
        <f t="shared" si="3"/>
        <v>0</v>
      </c>
      <c r="AL10" s="461">
        <f t="shared" si="3"/>
        <v>0</v>
      </c>
      <c r="AM10" s="461">
        <f t="shared" si="3"/>
        <v>0</v>
      </c>
      <c r="AN10" s="461">
        <f t="shared" si="3"/>
        <v>0</v>
      </c>
      <c r="AO10" s="461">
        <f t="shared" si="3"/>
        <v>0</v>
      </c>
      <c r="AP10" s="461">
        <f t="shared" si="3"/>
        <v>0</v>
      </c>
      <c r="AQ10" s="461">
        <f t="shared" si="3"/>
        <v>0</v>
      </c>
      <c r="AR10" s="461">
        <f t="shared" si="3"/>
        <v>0</v>
      </c>
      <c r="AS10" s="461">
        <f t="shared" si="3"/>
        <v>0</v>
      </c>
      <c r="AT10" s="461">
        <f t="shared" si="3"/>
        <v>0</v>
      </c>
      <c r="AU10" s="461">
        <f t="shared" si="3"/>
        <v>0</v>
      </c>
      <c r="AV10" s="461">
        <f t="shared" si="3"/>
        <v>0</v>
      </c>
      <c r="AW10" s="461">
        <f t="shared" si="3"/>
        <v>0</v>
      </c>
      <c r="AX10" s="461">
        <f t="shared" si="3"/>
        <v>0</v>
      </c>
      <c r="AY10" s="461">
        <f t="shared" si="3"/>
        <v>0</v>
      </c>
      <c r="AZ10" s="461">
        <f t="shared" si="3"/>
        <v>0</v>
      </c>
      <c r="BA10" s="461">
        <f t="shared" si="3"/>
        <v>0</v>
      </c>
      <c r="BB10" s="461">
        <f t="shared" si="3"/>
        <v>0</v>
      </c>
      <c r="BC10" s="462">
        <f t="shared" si="3"/>
        <v>0</v>
      </c>
      <c r="BD10" s="461">
        <f t="shared" si="3"/>
        <v>0</v>
      </c>
      <c r="BE10" s="461">
        <f t="shared" si="3"/>
        <v>0</v>
      </c>
      <c r="BF10" s="461">
        <f t="shared" si="3"/>
        <v>0</v>
      </c>
      <c r="BG10" s="461">
        <f t="shared" si="3"/>
        <v>0</v>
      </c>
      <c r="BH10" s="461">
        <f t="shared" si="3"/>
        <v>3278</v>
      </c>
      <c r="BI10" s="461">
        <f t="shared" si="3"/>
        <v>2526</v>
      </c>
      <c r="BJ10" s="461">
        <f t="shared" si="3"/>
        <v>2050</v>
      </c>
      <c r="BK10" s="461">
        <f t="shared" si="3"/>
        <v>1737.5119804834528</v>
      </c>
      <c r="BL10" s="461">
        <f t="shared" si="3"/>
        <v>1455.6900798477316</v>
      </c>
      <c r="BM10" s="461">
        <f t="shared" si="3"/>
        <v>876.97242974579706</v>
      </c>
      <c r="BN10" s="461">
        <f t="shared" si="3"/>
        <v>633.219714059539</v>
      </c>
      <c r="BO10" s="461">
        <f t="shared" si="3"/>
        <v>451.05771460709826</v>
      </c>
      <c r="BP10" s="461">
        <f t="shared" si="3"/>
        <v>292.27523465753882</v>
      </c>
      <c r="BQ10" s="461">
        <f t="shared" ref="BQ10:CF10" si="4">SUM(BQ11:BQ14)</f>
        <v>172.17469324246855</v>
      </c>
      <c r="BR10" s="461">
        <f t="shared" si="4"/>
        <v>119.49141678258313</v>
      </c>
      <c r="BS10" s="461">
        <f t="shared" si="4"/>
        <v>80.22480311229458</v>
      </c>
      <c r="BT10" s="461">
        <f t="shared" si="4"/>
        <v>59.174369123155124</v>
      </c>
      <c r="BU10" s="461">
        <f t="shared" si="4"/>
        <v>42.607802019297836</v>
      </c>
      <c r="BV10" s="461">
        <f t="shared" si="4"/>
        <v>32.681386523429381</v>
      </c>
      <c r="BW10" s="461">
        <f t="shared" si="4"/>
        <v>17.657091692809477</v>
      </c>
      <c r="BX10" s="462">
        <f t="shared" si="4"/>
        <v>10.777682165121856</v>
      </c>
      <c r="BY10" s="462">
        <f t="shared" si="4"/>
        <v>6.5500438850929514</v>
      </c>
      <c r="BZ10" s="462">
        <f t="shared" si="4"/>
        <v>3.9203635912424146</v>
      </c>
      <c r="CA10" s="462">
        <f t="shared" si="4"/>
        <v>2.2622078097713514</v>
      </c>
      <c r="CB10" s="462">
        <f t="shared" si="4"/>
        <v>1.3238040981138131</v>
      </c>
      <c r="CC10" s="462">
        <f t="shared" si="4"/>
        <v>0.4975515146168149</v>
      </c>
      <c r="CD10" s="462">
        <f t="shared" si="4"/>
        <v>0</v>
      </c>
      <c r="CE10" s="462">
        <f t="shared" si="4"/>
        <v>0</v>
      </c>
      <c r="CF10" s="430">
        <f t="shared" si="4"/>
        <v>0</v>
      </c>
    </row>
    <row r="11" spans="1:84" s="43" customFormat="1">
      <c r="B11" s="349" t="s">
        <v>769</v>
      </c>
      <c r="C11" s="339"/>
      <c r="D11" s="461">
        <v>0</v>
      </c>
      <c r="E11" s="461">
        <v>0</v>
      </c>
      <c r="F11" s="461">
        <v>0</v>
      </c>
      <c r="G11" s="461">
        <v>0</v>
      </c>
      <c r="H11" s="461">
        <v>0</v>
      </c>
      <c r="I11" s="461">
        <v>0</v>
      </c>
      <c r="J11" s="461">
        <v>0</v>
      </c>
      <c r="K11" s="461">
        <v>0</v>
      </c>
      <c r="L11" s="461">
        <v>0</v>
      </c>
      <c r="M11" s="461">
        <v>0</v>
      </c>
      <c r="N11" s="461">
        <v>0</v>
      </c>
      <c r="O11" s="461">
        <v>0</v>
      </c>
      <c r="P11" s="461">
        <v>0</v>
      </c>
      <c r="Q11" s="461">
        <v>0</v>
      </c>
      <c r="R11" s="461">
        <v>0</v>
      </c>
      <c r="S11" s="461">
        <v>0</v>
      </c>
      <c r="T11" s="461">
        <v>0</v>
      </c>
      <c r="U11" s="461">
        <v>0</v>
      </c>
      <c r="V11" s="461">
        <v>0</v>
      </c>
      <c r="W11" s="461">
        <v>0</v>
      </c>
      <c r="X11" s="461">
        <v>0</v>
      </c>
      <c r="Y11" s="461">
        <v>0</v>
      </c>
      <c r="Z11" s="461">
        <v>0</v>
      </c>
      <c r="AA11" s="461">
        <v>0</v>
      </c>
      <c r="AB11" s="461">
        <v>0</v>
      </c>
      <c r="AC11" s="461">
        <v>0</v>
      </c>
      <c r="AD11" s="461">
        <v>0</v>
      </c>
      <c r="AE11" s="461">
        <v>0</v>
      </c>
      <c r="AF11" s="461">
        <v>0</v>
      </c>
      <c r="AG11" s="461">
        <v>0</v>
      </c>
      <c r="AH11" s="461">
        <v>0</v>
      </c>
      <c r="AI11" s="461">
        <v>0</v>
      </c>
      <c r="AJ11" s="461">
        <v>0</v>
      </c>
      <c r="AK11" s="461">
        <v>0</v>
      </c>
      <c r="AL11" s="461">
        <v>0</v>
      </c>
      <c r="AM11" s="461">
        <v>0</v>
      </c>
      <c r="AN11" s="461">
        <v>0</v>
      </c>
      <c r="AO11" s="461">
        <v>0</v>
      </c>
      <c r="AP11" s="461">
        <v>0</v>
      </c>
      <c r="AQ11" s="461">
        <v>0</v>
      </c>
      <c r="AR11" s="461">
        <v>0</v>
      </c>
      <c r="AS11" s="461">
        <v>0</v>
      </c>
      <c r="AT11" s="461">
        <v>0</v>
      </c>
      <c r="AU11" s="461">
        <v>0</v>
      </c>
      <c r="AV11" s="461">
        <v>0</v>
      </c>
      <c r="AW11" s="461">
        <v>0</v>
      </c>
      <c r="AX11" s="461">
        <v>0</v>
      </c>
      <c r="AY11" s="461">
        <v>0</v>
      </c>
      <c r="AZ11" s="461">
        <v>0</v>
      </c>
      <c r="BA11" s="461">
        <v>0</v>
      </c>
      <c r="BB11" s="461">
        <v>0</v>
      </c>
      <c r="BC11" s="462">
        <v>0</v>
      </c>
      <c r="BD11" s="461" t="s">
        <v>521</v>
      </c>
      <c r="BE11" s="461" t="s">
        <v>521</v>
      </c>
      <c r="BF11" s="461" t="s">
        <v>521</v>
      </c>
      <c r="BG11" s="461" t="s">
        <v>521</v>
      </c>
      <c r="BH11" s="461">
        <v>762.85481436764269</v>
      </c>
      <c r="BI11" s="461">
        <v>581.84828131173447</v>
      </c>
      <c r="BJ11" s="461">
        <v>473.61722956436608</v>
      </c>
      <c r="BK11" s="461">
        <v>413.95084160102698</v>
      </c>
      <c r="BL11" s="461">
        <v>361.9907599972754</v>
      </c>
      <c r="BM11" s="461">
        <v>257.46548854574922</v>
      </c>
      <c r="BN11" s="461">
        <v>205.60454345030763</v>
      </c>
      <c r="BO11" s="461">
        <v>154.90300893745626</v>
      </c>
      <c r="BP11" s="461">
        <v>76.267852899601877</v>
      </c>
      <c r="BQ11" s="461">
        <v>20.56193343208226</v>
      </c>
      <c r="BR11" s="461">
        <v>6.1435737027836854</v>
      </c>
      <c r="BS11" s="461">
        <v>2.054652867902226</v>
      </c>
      <c r="BT11" s="461">
        <v>0.52378414252916405</v>
      </c>
      <c r="BU11" s="461">
        <v>0</v>
      </c>
      <c r="BV11" s="461">
        <v>0</v>
      </c>
      <c r="BW11" s="461">
        <v>0</v>
      </c>
      <c r="BX11" s="462">
        <v>0</v>
      </c>
      <c r="BY11" s="462">
        <v>0</v>
      </c>
      <c r="BZ11" s="462">
        <v>0</v>
      </c>
      <c r="CA11" s="462">
        <v>0</v>
      </c>
      <c r="CB11" s="462">
        <v>0</v>
      </c>
      <c r="CC11" s="462">
        <v>0</v>
      </c>
      <c r="CD11" s="462">
        <v>0</v>
      </c>
      <c r="CE11" s="462">
        <v>0</v>
      </c>
      <c r="CF11" s="430">
        <v>0</v>
      </c>
    </row>
    <row r="12" spans="1:84" s="43" customFormat="1">
      <c r="B12" s="348" t="s">
        <v>770</v>
      </c>
      <c r="C12" s="200"/>
      <c r="D12" s="461">
        <v>0</v>
      </c>
      <c r="E12" s="461">
        <v>0</v>
      </c>
      <c r="F12" s="461">
        <v>0</v>
      </c>
      <c r="G12" s="461">
        <v>0</v>
      </c>
      <c r="H12" s="461">
        <v>0</v>
      </c>
      <c r="I12" s="461">
        <v>0</v>
      </c>
      <c r="J12" s="461">
        <v>0</v>
      </c>
      <c r="K12" s="461">
        <v>0</v>
      </c>
      <c r="L12" s="461">
        <v>0</v>
      </c>
      <c r="M12" s="461">
        <v>0</v>
      </c>
      <c r="N12" s="461">
        <v>0</v>
      </c>
      <c r="O12" s="461">
        <v>0</v>
      </c>
      <c r="P12" s="461">
        <v>0</v>
      </c>
      <c r="Q12" s="461">
        <v>0</v>
      </c>
      <c r="R12" s="461">
        <v>0</v>
      </c>
      <c r="S12" s="461">
        <v>0</v>
      </c>
      <c r="T12" s="461">
        <v>0</v>
      </c>
      <c r="U12" s="461">
        <v>0</v>
      </c>
      <c r="V12" s="461">
        <v>0</v>
      </c>
      <c r="W12" s="461">
        <v>0</v>
      </c>
      <c r="X12" s="461">
        <v>0</v>
      </c>
      <c r="Y12" s="461">
        <v>0</v>
      </c>
      <c r="Z12" s="461">
        <v>0</v>
      </c>
      <c r="AA12" s="461">
        <v>0</v>
      </c>
      <c r="AB12" s="461">
        <v>0</v>
      </c>
      <c r="AC12" s="461">
        <v>0</v>
      </c>
      <c r="AD12" s="461">
        <v>0</v>
      </c>
      <c r="AE12" s="461">
        <v>0</v>
      </c>
      <c r="AF12" s="461">
        <v>0</v>
      </c>
      <c r="AG12" s="461">
        <v>0</v>
      </c>
      <c r="AH12" s="461">
        <v>0</v>
      </c>
      <c r="AI12" s="461">
        <v>0</v>
      </c>
      <c r="AJ12" s="461">
        <v>0</v>
      </c>
      <c r="AK12" s="461">
        <v>0</v>
      </c>
      <c r="AL12" s="461">
        <v>0</v>
      </c>
      <c r="AM12" s="461">
        <v>0</v>
      </c>
      <c r="AN12" s="461">
        <v>0</v>
      </c>
      <c r="AO12" s="461">
        <v>0</v>
      </c>
      <c r="AP12" s="461">
        <v>0</v>
      </c>
      <c r="AQ12" s="461">
        <v>0</v>
      </c>
      <c r="AR12" s="461">
        <v>0</v>
      </c>
      <c r="AS12" s="461">
        <v>0</v>
      </c>
      <c r="AT12" s="461">
        <v>0</v>
      </c>
      <c r="AU12" s="461">
        <v>0</v>
      </c>
      <c r="AV12" s="461">
        <v>0</v>
      </c>
      <c r="AW12" s="461">
        <v>0</v>
      </c>
      <c r="AX12" s="461">
        <v>0</v>
      </c>
      <c r="AY12" s="461">
        <v>0</v>
      </c>
      <c r="AZ12" s="461">
        <v>0</v>
      </c>
      <c r="BA12" s="461">
        <v>0</v>
      </c>
      <c r="BB12" s="461">
        <v>0</v>
      </c>
      <c r="BC12" s="462">
        <v>0</v>
      </c>
      <c r="BD12" s="461" t="s">
        <v>521</v>
      </c>
      <c r="BE12" s="461" t="s">
        <v>521</v>
      </c>
      <c r="BF12" s="461" t="s">
        <v>521</v>
      </c>
      <c r="BG12" s="461" t="s">
        <v>521</v>
      </c>
      <c r="BH12" s="461">
        <v>2379.5925143374584</v>
      </c>
      <c r="BI12" s="461">
        <v>1837.3630975898855</v>
      </c>
      <c r="BJ12" s="461">
        <v>1488.0812530592266</v>
      </c>
      <c r="BK12" s="461">
        <v>1240.0749327219526</v>
      </c>
      <c r="BL12" s="461">
        <v>1019.2297363963041</v>
      </c>
      <c r="BM12" s="461">
        <v>573.42465157263109</v>
      </c>
      <c r="BN12" s="461">
        <v>385.58487222799226</v>
      </c>
      <c r="BO12" s="461">
        <v>257.83000969421636</v>
      </c>
      <c r="BP12" s="461">
        <v>181.74617268748545</v>
      </c>
      <c r="BQ12" s="461">
        <v>126.36562807856818</v>
      </c>
      <c r="BR12" s="461">
        <v>93.6580137692699</v>
      </c>
      <c r="BS12" s="461">
        <v>62.818026950391548</v>
      </c>
      <c r="BT12" s="461">
        <v>46.246929954277043</v>
      </c>
      <c r="BU12" s="461">
        <v>33.264070762993541</v>
      </c>
      <c r="BV12" s="461">
        <v>25.29741488734189</v>
      </c>
      <c r="BW12" s="461">
        <v>13.972960794939921</v>
      </c>
      <c r="BX12" s="462">
        <v>8.4216651556987863</v>
      </c>
      <c r="BY12" s="462">
        <v>5.1883944602961058</v>
      </c>
      <c r="BZ12" s="462">
        <v>3.1133546369352243</v>
      </c>
      <c r="CA12" s="462">
        <v>1.7907552020678494</v>
      </c>
      <c r="CB12" s="462">
        <v>1.1142210346064485</v>
      </c>
      <c r="CC12" s="462">
        <v>0.43297741734591683</v>
      </c>
      <c r="CD12" s="462">
        <v>0</v>
      </c>
      <c r="CE12" s="462">
        <v>0</v>
      </c>
      <c r="CF12" s="430">
        <v>0</v>
      </c>
    </row>
    <row r="13" spans="1:84" s="43" customFormat="1">
      <c r="B13" s="349" t="s">
        <v>492</v>
      </c>
      <c r="C13" s="339"/>
      <c r="D13" s="461">
        <v>0</v>
      </c>
      <c r="E13" s="461">
        <v>0</v>
      </c>
      <c r="F13" s="461">
        <v>0</v>
      </c>
      <c r="G13" s="461">
        <v>0</v>
      </c>
      <c r="H13" s="461">
        <v>0</v>
      </c>
      <c r="I13" s="461">
        <v>0</v>
      </c>
      <c r="J13" s="461">
        <v>0</v>
      </c>
      <c r="K13" s="461">
        <v>0</v>
      </c>
      <c r="L13" s="461">
        <v>0</v>
      </c>
      <c r="M13" s="461">
        <v>0</v>
      </c>
      <c r="N13" s="461">
        <v>0</v>
      </c>
      <c r="O13" s="461">
        <v>0</v>
      </c>
      <c r="P13" s="461">
        <v>0</v>
      </c>
      <c r="Q13" s="461">
        <v>0</v>
      </c>
      <c r="R13" s="461">
        <v>0</v>
      </c>
      <c r="S13" s="461">
        <v>0</v>
      </c>
      <c r="T13" s="461">
        <v>0</v>
      </c>
      <c r="U13" s="461">
        <v>0</v>
      </c>
      <c r="V13" s="461">
        <v>0</v>
      </c>
      <c r="W13" s="461">
        <v>0</v>
      </c>
      <c r="X13" s="461">
        <v>0</v>
      </c>
      <c r="Y13" s="461">
        <v>0</v>
      </c>
      <c r="Z13" s="461">
        <v>0</v>
      </c>
      <c r="AA13" s="461">
        <v>0</v>
      </c>
      <c r="AB13" s="461">
        <v>0</v>
      </c>
      <c r="AC13" s="461">
        <v>0</v>
      </c>
      <c r="AD13" s="461">
        <v>0</v>
      </c>
      <c r="AE13" s="461">
        <v>0</v>
      </c>
      <c r="AF13" s="461">
        <v>0</v>
      </c>
      <c r="AG13" s="461">
        <v>0</v>
      </c>
      <c r="AH13" s="461">
        <v>0</v>
      </c>
      <c r="AI13" s="461">
        <v>0</v>
      </c>
      <c r="AJ13" s="461">
        <v>0</v>
      </c>
      <c r="AK13" s="461">
        <v>0</v>
      </c>
      <c r="AL13" s="461">
        <v>0</v>
      </c>
      <c r="AM13" s="461">
        <v>0</v>
      </c>
      <c r="AN13" s="461">
        <v>0</v>
      </c>
      <c r="AO13" s="461">
        <v>0</v>
      </c>
      <c r="AP13" s="461">
        <v>0</v>
      </c>
      <c r="AQ13" s="461">
        <v>0</v>
      </c>
      <c r="AR13" s="461">
        <v>0</v>
      </c>
      <c r="AS13" s="461">
        <v>0</v>
      </c>
      <c r="AT13" s="461">
        <v>0</v>
      </c>
      <c r="AU13" s="461">
        <v>0</v>
      </c>
      <c r="AV13" s="461">
        <v>0</v>
      </c>
      <c r="AW13" s="461">
        <v>0</v>
      </c>
      <c r="AX13" s="461">
        <v>0</v>
      </c>
      <c r="AY13" s="461">
        <v>0</v>
      </c>
      <c r="AZ13" s="461">
        <v>0</v>
      </c>
      <c r="BA13" s="461">
        <v>0</v>
      </c>
      <c r="BB13" s="461">
        <v>0</v>
      </c>
      <c r="BC13" s="462">
        <v>0</v>
      </c>
      <c r="BD13" s="461" t="s">
        <v>521</v>
      </c>
      <c r="BE13" s="461" t="s">
        <v>521</v>
      </c>
      <c r="BF13" s="461" t="s">
        <v>521</v>
      </c>
      <c r="BG13" s="461" t="s">
        <v>521</v>
      </c>
      <c r="BH13" s="461">
        <v>108.83791125867793</v>
      </c>
      <c r="BI13" s="461">
        <v>84.832082180956149</v>
      </c>
      <c r="BJ13" s="461">
        <v>70.239843367596663</v>
      </c>
      <c r="BK13" s="461">
        <v>68.477590995732768</v>
      </c>
      <c r="BL13" s="461">
        <v>59.825526478595897</v>
      </c>
      <c r="BM13" s="461">
        <v>37.890873225309555</v>
      </c>
      <c r="BN13" s="461">
        <v>34.892677098735192</v>
      </c>
      <c r="BO13" s="461">
        <v>32.84295600845541</v>
      </c>
      <c r="BP13" s="461">
        <v>29.407138962203199</v>
      </c>
      <c r="BQ13" s="461">
        <v>23.850722843434482</v>
      </c>
      <c r="BR13" s="461">
        <v>17.51898625593866</v>
      </c>
      <c r="BS13" s="461">
        <v>13.557844838932596</v>
      </c>
      <c r="BT13" s="461">
        <v>11.253984012238574</v>
      </c>
      <c r="BU13" s="461">
        <v>8.4697255085293666</v>
      </c>
      <c r="BV13" s="461">
        <v>6.9492955977354365</v>
      </c>
      <c r="BW13" s="461">
        <v>3.4564665178820313</v>
      </c>
      <c r="BX13" s="462">
        <v>1.9758627551311339</v>
      </c>
      <c r="BY13" s="462">
        <v>0.97248232900492004</v>
      </c>
      <c r="BZ13" s="462">
        <v>0.41555984662169743</v>
      </c>
      <c r="CA13" s="462">
        <v>8.0003500018009377E-2</v>
      </c>
      <c r="CB13" s="462">
        <v>-0.18186604417812824</v>
      </c>
      <c r="CC13" s="462">
        <v>6.4574097270898079E-2</v>
      </c>
      <c r="CD13" s="462">
        <v>0</v>
      </c>
      <c r="CE13" s="462">
        <v>0</v>
      </c>
      <c r="CF13" s="430">
        <v>0</v>
      </c>
    </row>
    <row r="14" spans="1:84" s="43" customFormat="1">
      <c r="B14" s="349" t="s">
        <v>771</v>
      </c>
      <c r="C14" s="339"/>
      <c r="D14" s="461">
        <v>0</v>
      </c>
      <c r="E14" s="461">
        <v>0</v>
      </c>
      <c r="F14" s="461">
        <v>0</v>
      </c>
      <c r="G14" s="461">
        <v>0</v>
      </c>
      <c r="H14" s="461">
        <v>0</v>
      </c>
      <c r="I14" s="461">
        <v>0</v>
      </c>
      <c r="J14" s="461">
        <v>0</v>
      </c>
      <c r="K14" s="461">
        <v>0</v>
      </c>
      <c r="L14" s="461">
        <v>0</v>
      </c>
      <c r="M14" s="461">
        <v>0</v>
      </c>
      <c r="N14" s="461">
        <v>0</v>
      </c>
      <c r="O14" s="461">
        <v>0</v>
      </c>
      <c r="P14" s="461">
        <v>0</v>
      </c>
      <c r="Q14" s="461">
        <v>0</v>
      </c>
      <c r="R14" s="461">
        <v>0</v>
      </c>
      <c r="S14" s="461">
        <v>0</v>
      </c>
      <c r="T14" s="461">
        <v>0</v>
      </c>
      <c r="U14" s="461">
        <v>0</v>
      </c>
      <c r="V14" s="461">
        <v>0</v>
      </c>
      <c r="W14" s="461">
        <v>0</v>
      </c>
      <c r="X14" s="461">
        <v>0</v>
      </c>
      <c r="Y14" s="461">
        <v>0</v>
      </c>
      <c r="Z14" s="461">
        <v>0</v>
      </c>
      <c r="AA14" s="461">
        <v>0</v>
      </c>
      <c r="AB14" s="461">
        <v>0</v>
      </c>
      <c r="AC14" s="461">
        <v>0</v>
      </c>
      <c r="AD14" s="461">
        <v>0</v>
      </c>
      <c r="AE14" s="461">
        <v>0</v>
      </c>
      <c r="AF14" s="461">
        <v>0</v>
      </c>
      <c r="AG14" s="461">
        <v>0</v>
      </c>
      <c r="AH14" s="461">
        <v>0</v>
      </c>
      <c r="AI14" s="461">
        <v>0</v>
      </c>
      <c r="AJ14" s="461">
        <v>0</v>
      </c>
      <c r="AK14" s="461">
        <v>0</v>
      </c>
      <c r="AL14" s="461">
        <v>0</v>
      </c>
      <c r="AM14" s="461">
        <v>0</v>
      </c>
      <c r="AN14" s="461">
        <v>0</v>
      </c>
      <c r="AO14" s="461">
        <v>0</v>
      </c>
      <c r="AP14" s="461">
        <v>0</v>
      </c>
      <c r="AQ14" s="461">
        <v>0</v>
      </c>
      <c r="AR14" s="461">
        <v>0</v>
      </c>
      <c r="AS14" s="461">
        <v>0</v>
      </c>
      <c r="AT14" s="461">
        <v>0</v>
      </c>
      <c r="AU14" s="461">
        <v>0</v>
      </c>
      <c r="AV14" s="461">
        <v>0</v>
      </c>
      <c r="AW14" s="461">
        <v>0</v>
      </c>
      <c r="AX14" s="461">
        <v>0</v>
      </c>
      <c r="AY14" s="461">
        <v>0</v>
      </c>
      <c r="AZ14" s="461">
        <v>0</v>
      </c>
      <c r="BA14" s="461">
        <v>0</v>
      </c>
      <c r="BB14" s="461">
        <v>0</v>
      </c>
      <c r="BC14" s="462">
        <v>0</v>
      </c>
      <c r="BD14" s="461" t="s">
        <v>521</v>
      </c>
      <c r="BE14" s="461" t="s">
        <v>521</v>
      </c>
      <c r="BF14" s="461" t="s">
        <v>521</v>
      </c>
      <c r="BG14" s="461" t="s">
        <v>521</v>
      </c>
      <c r="BH14" s="461">
        <v>26.714760036220948</v>
      </c>
      <c r="BI14" s="461">
        <v>21.956538917423945</v>
      </c>
      <c r="BJ14" s="461">
        <v>18.06167400881057</v>
      </c>
      <c r="BK14" s="461">
        <v>15.008615164740581</v>
      </c>
      <c r="BL14" s="461">
        <v>14.644056975556003</v>
      </c>
      <c r="BM14" s="461">
        <v>8.1914164021072455</v>
      </c>
      <c r="BN14" s="461">
        <v>7.1376212825039191</v>
      </c>
      <c r="BO14" s="461">
        <v>5.4817399669702063</v>
      </c>
      <c r="BP14" s="461">
        <v>4.8540701082483499</v>
      </c>
      <c r="BQ14" s="461">
        <v>1.3964088883836361</v>
      </c>
      <c r="BR14" s="461">
        <v>2.170843054590887</v>
      </c>
      <c r="BS14" s="461">
        <v>1.7942784550682147</v>
      </c>
      <c r="BT14" s="461">
        <v>1.1496710141103375</v>
      </c>
      <c r="BU14" s="461">
        <v>0.87400574777492923</v>
      </c>
      <c r="BV14" s="461">
        <v>0.43467603835205298</v>
      </c>
      <c r="BW14" s="461">
        <v>0.2276643799875277</v>
      </c>
      <c r="BX14" s="462">
        <v>0.38015425429193594</v>
      </c>
      <c r="BY14" s="462">
        <v>0.38916709579192516</v>
      </c>
      <c r="BZ14" s="462">
        <v>0.39144910768549285</v>
      </c>
      <c r="CA14" s="462">
        <v>0.39144910768549285</v>
      </c>
      <c r="CB14" s="462">
        <v>0.39144910768549285</v>
      </c>
      <c r="CC14" s="462">
        <v>0</v>
      </c>
      <c r="CD14" s="462">
        <v>0</v>
      </c>
      <c r="CE14" s="462">
        <v>0</v>
      </c>
      <c r="CF14" s="430">
        <v>0</v>
      </c>
    </row>
    <row r="15" spans="1:84" s="43" customFormat="1" ht="24.75" customHeight="1">
      <c r="B15" s="200" t="s">
        <v>773</v>
      </c>
      <c r="C15" s="63"/>
      <c r="D15" s="461">
        <f>SUM(D16:D19)</f>
        <v>0</v>
      </c>
      <c r="E15" s="461">
        <f t="shared" ref="E15:BP15" si="5">SUM(E16:E19)</f>
        <v>0</v>
      </c>
      <c r="F15" s="461">
        <f t="shared" si="5"/>
        <v>0</v>
      </c>
      <c r="G15" s="461">
        <f t="shared" si="5"/>
        <v>0</v>
      </c>
      <c r="H15" s="461">
        <f t="shared" si="5"/>
        <v>0</v>
      </c>
      <c r="I15" s="461">
        <f t="shared" si="5"/>
        <v>0</v>
      </c>
      <c r="J15" s="461">
        <f t="shared" si="5"/>
        <v>0</v>
      </c>
      <c r="K15" s="461">
        <f t="shared" si="5"/>
        <v>0</v>
      </c>
      <c r="L15" s="461">
        <f t="shared" si="5"/>
        <v>0</v>
      </c>
      <c r="M15" s="461">
        <f t="shared" si="5"/>
        <v>0</v>
      </c>
      <c r="N15" s="461">
        <f t="shared" si="5"/>
        <v>0</v>
      </c>
      <c r="O15" s="461">
        <f t="shared" si="5"/>
        <v>0</v>
      </c>
      <c r="P15" s="461">
        <f t="shared" si="5"/>
        <v>0</v>
      </c>
      <c r="Q15" s="461">
        <f t="shared" si="5"/>
        <v>0</v>
      </c>
      <c r="R15" s="461">
        <f t="shared" si="5"/>
        <v>0</v>
      </c>
      <c r="S15" s="461">
        <f t="shared" si="5"/>
        <v>0</v>
      </c>
      <c r="T15" s="461">
        <f t="shared" si="5"/>
        <v>0</v>
      </c>
      <c r="U15" s="461">
        <f t="shared" si="5"/>
        <v>0</v>
      </c>
      <c r="V15" s="461">
        <f t="shared" si="5"/>
        <v>0</v>
      </c>
      <c r="W15" s="461">
        <f t="shared" si="5"/>
        <v>0</v>
      </c>
      <c r="X15" s="461">
        <f t="shared" si="5"/>
        <v>0</v>
      </c>
      <c r="Y15" s="461">
        <f t="shared" si="5"/>
        <v>0</v>
      </c>
      <c r="Z15" s="461">
        <f t="shared" si="5"/>
        <v>0</v>
      </c>
      <c r="AA15" s="461">
        <f t="shared" si="5"/>
        <v>0</v>
      </c>
      <c r="AB15" s="461">
        <f t="shared" si="5"/>
        <v>0</v>
      </c>
      <c r="AC15" s="461">
        <f t="shared" si="5"/>
        <v>0</v>
      </c>
      <c r="AD15" s="461">
        <f t="shared" si="5"/>
        <v>0</v>
      </c>
      <c r="AE15" s="461">
        <f t="shared" si="5"/>
        <v>0</v>
      </c>
      <c r="AF15" s="461">
        <f t="shared" si="5"/>
        <v>0</v>
      </c>
      <c r="AG15" s="461">
        <f t="shared" si="5"/>
        <v>0</v>
      </c>
      <c r="AH15" s="461">
        <f t="shared" si="5"/>
        <v>0</v>
      </c>
      <c r="AI15" s="461">
        <f t="shared" si="5"/>
        <v>0</v>
      </c>
      <c r="AJ15" s="461">
        <f t="shared" si="5"/>
        <v>0</v>
      </c>
      <c r="AK15" s="461">
        <f t="shared" si="5"/>
        <v>0</v>
      </c>
      <c r="AL15" s="461">
        <f t="shared" si="5"/>
        <v>0</v>
      </c>
      <c r="AM15" s="461">
        <f t="shared" si="5"/>
        <v>0</v>
      </c>
      <c r="AN15" s="461">
        <f t="shared" si="5"/>
        <v>0</v>
      </c>
      <c r="AO15" s="461">
        <f t="shared" si="5"/>
        <v>0</v>
      </c>
      <c r="AP15" s="461">
        <f t="shared" si="5"/>
        <v>0</v>
      </c>
      <c r="AQ15" s="461">
        <f t="shared" si="5"/>
        <v>0</v>
      </c>
      <c r="AR15" s="461">
        <f t="shared" si="5"/>
        <v>0</v>
      </c>
      <c r="AS15" s="461">
        <f t="shared" si="5"/>
        <v>0</v>
      </c>
      <c r="AT15" s="461">
        <f t="shared" si="5"/>
        <v>0</v>
      </c>
      <c r="AU15" s="461">
        <f t="shared" si="5"/>
        <v>0</v>
      </c>
      <c r="AV15" s="461">
        <f t="shared" si="5"/>
        <v>0</v>
      </c>
      <c r="AW15" s="461">
        <f t="shared" si="5"/>
        <v>0</v>
      </c>
      <c r="AX15" s="461">
        <f t="shared" si="5"/>
        <v>0</v>
      </c>
      <c r="AY15" s="461">
        <f t="shared" si="5"/>
        <v>0</v>
      </c>
      <c r="AZ15" s="461">
        <f t="shared" si="5"/>
        <v>0</v>
      </c>
      <c r="BA15" s="461">
        <f t="shared" si="5"/>
        <v>0</v>
      </c>
      <c r="BB15" s="461">
        <f t="shared" si="5"/>
        <v>0</v>
      </c>
      <c r="BC15" s="462">
        <f t="shared" si="5"/>
        <v>0</v>
      </c>
      <c r="BD15" s="461">
        <f t="shared" si="5"/>
        <v>0</v>
      </c>
      <c r="BE15" s="461">
        <f t="shared" si="5"/>
        <v>0</v>
      </c>
      <c r="BF15" s="461">
        <f t="shared" si="5"/>
        <v>0</v>
      </c>
      <c r="BG15" s="461">
        <f t="shared" si="5"/>
        <v>0</v>
      </c>
      <c r="BH15" s="461">
        <f t="shared" si="5"/>
        <v>6750.9130000000005</v>
      </c>
      <c r="BI15" s="461">
        <f t="shared" si="5"/>
        <v>6623.9960046049991</v>
      </c>
      <c r="BJ15" s="461">
        <f t="shared" si="5"/>
        <v>6788.7708489099996</v>
      </c>
      <c r="BK15" s="461">
        <f t="shared" si="5"/>
        <v>7290.4738887753147</v>
      </c>
      <c r="BL15" s="461">
        <f t="shared" si="5"/>
        <v>7229.0433295422672</v>
      </c>
      <c r="BM15" s="461">
        <f t="shared" si="5"/>
        <v>7496.7875480742005</v>
      </c>
      <c r="BN15" s="461">
        <f t="shared" si="5"/>
        <v>7223.176291958669</v>
      </c>
      <c r="BO15" s="461">
        <f t="shared" si="5"/>
        <v>6546.1577279129015</v>
      </c>
      <c r="BP15" s="461">
        <f t="shared" si="5"/>
        <v>5016.643644782459</v>
      </c>
      <c r="BQ15" s="461">
        <f t="shared" ref="BQ15:CF15" si="6">SUM(BQ16:BQ19)</f>
        <v>3410.651326137533</v>
      </c>
      <c r="BR15" s="461">
        <f t="shared" si="6"/>
        <v>2773.9850550374176</v>
      </c>
      <c r="BS15" s="461">
        <f t="shared" si="6"/>
        <v>2458.8870452877054</v>
      </c>
      <c r="BT15" s="461">
        <f t="shared" si="6"/>
        <v>2172.7023094668475</v>
      </c>
      <c r="BU15" s="461">
        <f t="shared" si="6"/>
        <v>2096.0922426807028</v>
      </c>
      <c r="BV15" s="461">
        <f t="shared" si="6"/>
        <v>1806.676138896571</v>
      </c>
      <c r="BW15" s="461">
        <f t="shared" si="6"/>
        <v>1357.9129240471907</v>
      </c>
      <c r="BX15" s="462">
        <f t="shared" si="6"/>
        <v>1069.7907375448824</v>
      </c>
      <c r="BY15" s="462">
        <f t="shared" si="6"/>
        <v>761.11380261213344</v>
      </c>
      <c r="BZ15" s="462">
        <f t="shared" si="6"/>
        <v>861.63813793875738</v>
      </c>
      <c r="CA15" s="462">
        <f t="shared" si="6"/>
        <v>640.24643883907311</v>
      </c>
      <c r="CB15" s="462">
        <f t="shared" si="6"/>
        <v>537.97330881601124</v>
      </c>
      <c r="CC15" s="462">
        <f t="shared" si="6"/>
        <v>107.58073168070564</v>
      </c>
      <c r="CD15" s="462">
        <f t="shared" si="6"/>
        <v>0.24460524092796793</v>
      </c>
      <c r="CE15" s="462">
        <f t="shared" si="6"/>
        <v>0.244658415603004</v>
      </c>
      <c r="CF15" s="430">
        <f t="shared" si="6"/>
        <v>0.24519106109360939</v>
      </c>
    </row>
    <row r="16" spans="1:84" s="43" customFormat="1">
      <c r="B16" s="349" t="s">
        <v>769</v>
      </c>
      <c r="C16" s="339"/>
      <c r="D16" s="461" t="s">
        <v>521</v>
      </c>
      <c r="E16" s="461" t="s">
        <v>521</v>
      </c>
      <c r="F16" s="461" t="s">
        <v>521</v>
      </c>
      <c r="G16" s="461" t="s">
        <v>521</v>
      </c>
      <c r="H16" s="461" t="s">
        <v>521</v>
      </c>
      <c r="I16" s="461" t="s">
        <v>521</v>
      </c>
      <c r="J16" s="461" t="s">
        <v>521</v>
      </c>
      <c r="K16" s="461" t="s">
        <v>521</v>
      </c>
      <c r="L16" s="461" t="s">
        <v>521</v>
      </c>
      <c r="M16" s="461" t="s">
        <v>521</v>
      </c>
      <c r="N16" s="461" t="s">
        <v>521</v>
      </c>
      <c r="O16" s="461" t="s">
        <v>521</v>
      </c>
      <c r="P16" s="461" t="s">
        <v>521</v>
      </c>
      <c r="Q16" s="461" t="s">
        <v>521</v>
      </c>
      <c r="R16" s="461" t="s">
        <v>521</v>
      </c>
      <c r="S16" s="461" t="s">
        <v>521</v>
      </c>
      <c r="T16" s="461" t="s">
        <v>521</v>
      </c>
      <c r="U16" s="461" t="s">
        <v>521</v>
      </c>
      <c r="V16" s="461" t="s">
        <v>521</v>
      </c>
      <c r="W16" s="461" t="s">
        <v>521</v>
      </c>
      <c r="X16" s="461" t="s">
        <v>521</v>
      </c>
      <c r="Y16" s="461" t="s">
        <v>521</v>
      </c>
      <c r="Z16" s="461" t="s">
        <v>521</v>
      </c>
      <c r="AA16" s="461" t="s">
        <v>521</v>
      </c>
      <c r="AB16" s="461" t="s">
        <v>521</v>
      </c>
      <c r="AC16" s="461" t="s">
        <v>521</v>
      </c>
      <c r="AD16" s="461" t="s">
        <v>521</v>
      </c>
      <c r="AE16" s="461" t="s">
        <v>521</v>
      </c>
      <c r="AF16" s="461" t="s">
        <v>521</v>
      </c>
      <c r="AG16" s="461" t="s">
        <v>521</v>
      </c>
      <c r="AH16" s="461" t="s">
        <v>521</v>
      </c>
      <c r="AI16" s="461" t="s">
        <v>521</v>
      </c>
      <c r="AJ16" s="461" t="s">
        <v>521</v>
      </c>
      <c r="AK16" s="461" t="s">
        <v>521</v>
      </c>
      <c r="AL16" s="461" t="s">
        <v>521</v>
      </c>
      <c r="AM16" s="461" t="s">
        <v>521</v>
      </c>
      <c r="AN16" s="461" t="s">
        <v>521</v>
      </c>
      <c r="AO16" s="461" t="s">
        <v>521</v>
      </c>
      <c r="AP16" s="461" t="s">
        <v>521</v>
      </c>
      <c r="AQ16" s="461" t="s">
        <v>521</v>
      </c>
      <c r="AR16" s="461" t="s">
        <v>521</v>
      </c>
      <c r="AS16" s="461" t="s">
        <v>521</v>
      </c>
      <c r="AT16" s="461" t="s">
        <v>521</v>
      </c>
      <c r="AU16" s="461" t="s">
        <v>521</v>
      </c>
      <c r="AV16" s="461" t="s">
        <v>521</v>
      </c>
      <c r="AW16" s="461" t="s">
        <v>521</v>
      </c>
      <c r="AX16" s="461" t="s">
        <v>521</v>
      </c>
      <c r="AY16" s="461" t="s">
        <v>521</v>
      </c>
      <c r="AZ16" s="461" t="s">
        <v>521</v>
      </c>
      <c r="BA16" s="461" t="s">
        <v>521</v>
      </c>
      <c r="BB16" s="461" t="s">
        <v>521</v>
      </c>
      <c r="BC16" s="462" t="s">
        <v>521</v>
      </c>
      <c r="BD16" s="461" t="s">
        <v>521</v>
      </c>
      <c r="BE16" s="461" t="s">
        <v>521</v>
      </c>
      <c r="BF16" s="461" t="s">
        <v>521</v>
      </c>
      <c r="BG16" s="461" t="s">
        <v>521</v>
      </c>
      <c r="BH16" s="461">
        <f t="shared" ref="BH16:CF19" si="7">BH6-BH11</f>
        <v>3953.7842532317363</v>
      </c>
      <c r="BI16" s="461">
        <f t="shared" si="7"/>
        <v>3950.3417630533431</v>
      </c>
      <c r="BJ16" s="461">
        <f t="shared" si="7"/>
        <v>4100.6338335056571</v>
      </c>
      <c r="BK16" s="461">
        <f t="shared" si="7"/>
        <v>4642.9075633741932</v>
      </c>
      <c r="BL16" s="461">
        <f t="shared" si="7"/>
        <v>4736.7609194848892</v>
      </c>
      <c r="BM16" s="461">
        <f t="shared" si="7"/>
        <v>4727.4545740895683</v>
      </c>
      <c r="BN16" s="461">
        <f t="shared" si="7"/>
        <v>4429.407313899017</v>
      </c>
      <c r="BO16" s="461">
        <f t="shared" si="7"/>
        <v>3887.3832286672528</v>
      </c>
      <c r="BP16" s="461">
        <f t="shared" si="7"/>
        <v>2413.1440646750539</v>
      </c>
      <c r="BQ16" s="461">
        <f t="shared" si="7"/>
        <v>971.08783031723078</v>
      </c>
      <c r="BR16" s="461">
        <f t="shared" si="7"/>
        <v>453.69977783281934</v>
      </c>
      <c r="BS16" s="461">
        <f t="shared" si="7"/>
        <v>231.13959579658541</v>
      </c>
      <c r="BT16" s="461">
        <f t="shared" si="7"/>
        <v>99.205461227343307</v>
      </c>
      <c r="BU16" s="461">
        <f t="shared" si="7"/>
        <v>28.960770188816397</v>
      </c>
      <c r="BV16" s="461">
        <f t="shared" si="7"/>
        <v>3.1480217970206676</v>
      </c>
      <c r="BW16" s="461">
        <f t="shared" si="7"/>
        <v>1.4391787459022238</v>
      </c>
      <c r="BX16" s="462">
        <f t="shared" si="7"/>
        <v>1.1305357672420584</v>
      </c>
      <c r="BY16" s="462">
        <f t="shared" si="7"/>
        <v>0.84633069890477097</v>
      </c>
      <c r="BZ16" s="462">
        <f t="shared" si="7"/>
        <v>0.93711222994447019</v>
      </c>
      <c r="CA16" s="462">
        <f t="shared" si="7"/>
        <v>0.66371421650972928</v>
      </c>
      <c r="CB16" s="462">
        <f t="shared" si="7"/>
        <v>0.54307946578322341</v>
      </c>
      <c r="CC16" s="462">
        <f t="shared" si="7"/>
        <v>0.1063722610804847</v>
      </c>
      <c r="CD16" s="462">
        <f t="shared" si="7"/>
        <v>0</v>
      </c>
      <c r="CE16" s="462">
        <f t="shared" si="7"/>
        <v>0</v>
      </c>
      <c r="CF16" s="430">
        <f t="shared" si="7"/>
        <v>0</v>
      </c>
    </row>
    <row r="17" spans="1:84" s="43" customFormat="1">
      <c r="B17" s="63" t="s">
        <v>774</v>
      </c>
      <c r="C17" s="200"/>
      <c r="D17" s="461" t="s">
        <v>521</v>
      </c>
      <c r="E17" s="461" t="s">
        <v>521</v>
      </c>
      <c r="F17" s="461" t="s">
        <v>521</v>
      </c>
      <c r="G17" s="461" t="s">
        <v>521</v>
      </c>
      <c r="H17" s="461" t="s">
        <v>521</v>
      </c>
      <c r="I17" s="461" t="s">
        <v>521</v>
      </c>
      <c r="J17" s="461" t="s">
        <v>521</v>
      </c>
      <c r="K17" s="461" t="s">
        <v>521</v>
      </c>
      <c r="L17" s="461" t="s">
        <v>521</v>
      </c>
      <c r="M17" s="461" t="s">
        <v>521</v>
      </c>
      <c r="N17" s="461" t="s">
        <v>521</v>
      </c>
      <c r="O17" s="461" t="s">
        <v>521</v>
      </c>
      <c r="P17" s="461" t="s">
        <v>521</v>
      </c>
      <c r="Q17" s="461" t="s">
        <v>521</v>
      </c>
      <c r="R17" s="461" t="s">
        <v>521</v>
      </c>
      <c r="S17" s="461" t="s">
        <v>521</v>
      </c>
      <c r="T17" s="461" t="s">
        <v>521</v>
      </c>
      <c r="U17" s="461" t="s">
        <v>521</v>
      </c>
      <c r="V17" s="461" t="s">
        <v>521</v>
      </c>
      <c r="W17" s="461" t="s">
        <v>521</v>
      </c>
      <c r="X17" s="461" t="s">
        <v>521</v>
      </c>
      <c r="Y17" s="461" t="s">
        <v>521</v>
      </c>
      <c r="Z17" s="461" t="s">
        <v>521</v>
      </c>
      <c r="AA17" s="461" t="s">
        <v>521</v>
      </c>
      <c r="AB17" s="461" t="s">
        <v>521</v>
      </c>
      <c r="AC17" s="461" t="s">
        <v>521</v>
      </c>
      <c r="AD17" s="461" t="s">
        <v>521</v>
      </c>
      <c r="AE17" s="461" t="s">
        <v>521</v>
      </c>
      <c r="AF17" s="461" t="s">
        <v>521</v>
      </c>
      <c r="AG17" s="461" t="s">
        <v>521</v>
      </c>
      <c r="AH17" s="461" t="s">
        <v>521</v>
      </c>
      <c r="AI17" s="461" t="s">
        <v>521</v>
      </c>
      <c r="AJ17" s="461" t="s">
        <v>521</v>
      </c>
      <c r="AK17" s="461" t="s">
        <v>521</v>
      </c>
      <c r="AL17" s="461" t="s">
        <v>521</v>
      </c>
      <c r="AM17" s="461" t="s">
        <v>521</v>
      </c>
      <c r="AN17" s="461" t="s">
        <v>521</v>
      </c>
      <c r="AO17" s="461" t="s">
        <v>521</v>
      </c>
      <c r="AP17" s="461" t="s">
        <v>521</v>
      </c>
      <c r="AQ17" s="461" t="s">
        <v>521</v>
      </c>
      <c r="AR17" s="461" t="s">
        <v>521</v>
      </c>
      <c r="AS17" s="461" t="s">
        <v>521</v>
      </c>
      <c r="AT17" s="461" t="s">
        <v>521</v>
      </c>
      <c r="AU17" s="461" t="s">
        <v>521</v>
      </c>
      <c r="AV17" s="461" t="s">
        <v>521</v>
      </c>
      <c r="AW17" s="461" t="s">
        <v>521</v>
      </c>
      <c r="AX17" s="461" t="s">
        <v>521</v>
      </c>
      <c r="AY17" s="461" t="s">
        <v>521</v>
      </c>
      <c r="AZ17" s="461" t="s">
        <v>521</v>
      </c>
      <c r="BA17" s="461" t="s">
        <v>521</v>
      </c>
      <c r="BB17" s="461" t="s">
        <v>521</v>
      </c>
      <c r="BC17" s="462" t="s">
        <v>521</v>
      </c>
      <c r="BD17" s="461" t="s">
        <v>521</v>
      </c>
      <c r="BE17" s="461" t="s">
        <v>521</v>
      </c>
      <c r="BF17" s="461" t="s">
        <v>521</v>
      </c>
      <c r="BG17" s="461" t="s">
        <v>521</v>
      </c>
      <c r="BH17" s="461">
        <f t="shared" si="7"/>
        <v>2217.1601861909335</v>
      </c>
      <c r="BI17" s="461">
        <f t="shared" si="7"/>
        <v>2105.6454449380922</v>
      </c>
      <c r="BJ17" s="461">
        <f t="shared" si="7"/>
        <v>2116.3850352606423</v>
      </c>
      <c r="BK17" s="461">
        <f t="shared" si="7"/>
        <v>2145.6769502982315</v>
      </c>
      <c r="BL17" s="461">
        <f t="shared" si="7"/>
        <v>2042.0937964678544</v>
      </c>
      <c r="BM17" s="461">
        <f t="shared" si="7"/>
        <v>2268.9005564261188</v>
      </c>
      <c r="BN17" s="461">
        <f t="shared" si="7"/>
        <v>2200.6879547325525</v>
      </c>
      <c r="BO17" s="461">
        <f t="shared" si="7"/>
        <v>2046.557400271515</v>
      </c>
      <c r="BP17" s="461">
        <f t="shared" si="7"/>
        <v>1928.7480865398493</v>
      </c>
      <c r="BQ17" s="461">
        <f t="shared" si="7"/>
        <v>1730.1651089447923</v>
      </c>
      <c r="BR17" s="461">
        <f t="shared" si="7"/>
        <v>1605.1906213365639</v>
      </c>
      <c r="BS17" s="461">
        <f t="shared" si="7"/>
        <v>1495.4882819575969</v>
      </c>
      <c r="BT17" s="461">
        <f t="shared" si="7"/>
        <v>1351.1295209249047</v>
      </c>
      <c r="BU17" s="461">
        <f t="shared" si="7"/>
        <v>1311.174943642415</v>
      </c>
      <c r="BV17" s="461">
        <f t="shared" si="7"/>
        <v>1098.2113015943776</v>
      </c>
      <c r="BW17" s="461">
        <f t="shared" si="7"/>
        <v>704.12245497806555</v>
      </c>
      <c r="BX17" s="462">
        <f t="shared" si="7"/>
        <v>555.6726519230325</v>
      </c>
      <c r="BY17" s="462">
        <f t="shared" si="7"/>
        <v>351.16420421819117</v>
      </c>
      <c r="BZ17" s="462">
        <f t="shared" si="7"/>
        <v>348.28964027223475</v>
      </c>
      <c r="CA17" s="462">
        <f t="shared" si="7"/>
        <v>228.55516973283275</v>
      </c>
      <c r="CB17" s="462">
        <f t="shared" si="7"/>
        <v>169.72174811468204</v>
      </c>
      <c r="CC17" s="462">
        <f t="shared" si="7"/>
        <v>30.732703274682077</v>
      </c>
      <c r="CD17" s="462">
        <f t="shared" si="7"/>
        <v>0</v>
      </c>
      <c r="CE17" s="462">
        <f t="shared" si="7"/>
        <v>0</v>
      </c>
      <c r="CF17" s="430">
        <f t="shared" si="7"/>
        <v>0</v>
      </c>
    </row>
    <row r="18" spans="1:84" s="43" customFormat="1">
      <c r="B18" s="349" t="s">
        <v>492</v>
      </c>
      <c r="C18" s="339"/>
      <c r="D18" s="461" t="s">
        <v>521</v>
      </c>
      <c r="E18" s="461" t="s">
        <v>521</v>
      </c>
      <c r="F18" s="461" t="s">
        <v>521</v>
      </c>
      <c r="G18" s="461" t="s">
        <v>521</v>
      </c>
      <c r="H18" s="461" t="s">
        <v>521</v>
      </c>
      <c r="I18" s="461" t="s">
        <v>521</v>
      </c>
      <c r="J18" s="461" t="s">
        <v>521</v>
      </c>
      <c r="K18" s="461" t="s">
        <v>521</v>
      </c>
      <c r="L18" s="461" t="s">
        <v>521</v>
      </c>
      <c r="M18" s="461" t="s">
        <v>521</v>
      </c>
      <c r="N18" s="461" t="s">
        <v>521</v>
      </c>
      <c r="O18" s="461" t="s">
        <v>521</v>
      </c>
      <c r="P18" s="461" t="s">
        <v>521</v>
      </c>
      <c r="Q18" s="461" t="s">
        <v>521</v>
      </c>
      <c r="R18" s="461" t="s">
        <v>521</v>
      </c>
      <c r="S18" s="461" t="s">
        <v>521</v>
      </c>
      <c r="T18" s="461" t="s">
        <v>521</v>
      </c>
      <c r="U18" s="461" t="s">
        <v>521</v>
      </c>
      <c r="V18" s="461" t="s">
        <v>521</v>
      </c>
      <c r="W18" s="461" t="s">
        <v>521</v>
      </c>
      <c r="X18" s="461" t="s">
        <v>521</v>
      </c>
      <c r="Y18" s="461" t="s">
        <v>521</v>
      </c>
      <c r="Z18" s="461" t="s">
        <v>521</v>
      </c>
      <c r="AA18" s="461" t="s">
        <v>521</v>
      </c>
      <c r="AB18" s="461" t="s">
        <v>521</v>
      </c>
      <c r="AC18" s="461" t="s">
        <v>521</v>
      </c>
      <c r="AD18" s="461" t="s">
        <v>521</v>
      </c>
      <c r="AE18" s="461" t="s">
        <v>521</v>
      </c>
      <c r="AF18" s="461" t="s">
        <v>521</v>
      </c>
      <c r="AG18" s="461" t="s">
        <v>521</v>
      </c>
      <c r="AH18" s="461" t="s">
        <v>521</v>
      </c>
      <c r="AI18" s="461" t="s">
        <v>521</v>
      </c>
      <c r="AJ18" s="461" t="s">
        <v>521</v>
      </c>
      <c r="AK18" s="461" t="s">
        <v>521</v>
      </c>
      <c r="AL18" s="461" t="s">
        <v>521</v>
      </c>
      <c r="AM18" s="461" t="s">
        <v>521</v>
      </c>
      <c r="AN18" s="461" t="s">
        <v>521</v>
      </c>
      <c r="AO18" s="461" t="s">
        <v>521</v>
      </c>
      <c r="AP18" s="461" t="s">
        <v>521</v>
      </c>
      <c r="AQ18" s="461" t="s">
        <v>521</v>
      </c>
      <c r="AR18" s="461" t="s">
        <v>521</v>
      </c>
      <c r="AS18" s="461" t="s">
        <v>521</v>
      </c>
      <c r="AT18" s="461" t="s">
        <v>521</v>
      </c>
      <c r="AU18" s="461" t="s">
        <v>521</v>
      </c>
      <c r="AV18" s="461" t="s">
        <v>521</v>
      </c>
      <c r="AW18" s="461" t="s">
        <v>521</v>
      </c>
      <c r="AX18" s="461" t="s">
        <v>521</v>
      </c>
      <c r="AY18" s="461" t="s">
        <v>521</v>
      </c>
      <c r="AZ18" s="461" t="s">
        <v>521</v>
      </c>
      <c r="BA18" s="461" t="s">
        <v>521</v>
      </c>
      <c r="BB18" s="461" t="s">
        <v>521</v>
      </c>
      <c r="BC18" s="462" t="s">
        <v>521</v>
      </c>
      <c r="BD18" s="461" t="s">
        <v>521</v>
      </c>
      <c r="BE18" s="461" t="s">
        <v>521</v>
      </c>
      <c r="BF18" s="461" t="s">
        <v>521</v>
      </c>
      <c r="BG18" s="461" t="s">
        <v>521</v>
      </c>
      <c r="BH18" s="461">
        <f t="shared" si="7"/>
        <v>219.43185547506562</v>
      </c>
      <c r="BI18" s="461">
        <f t="shared" si="7"/>
        <v>211.47365936339611</v>
      </c>
      <c r="BJ18" s="461">
        <f t="shared" si="7"/>
        <v>220.24564364969797</v>
      </c>
      <c r="BK18" s="461">
        <f t="shared" si="7"/>
        <v>215.2442876571647</v>
      </c>
      <c r="BL18" s="461">
        <f t="shared" si="7"/>
        <v>217.12437521384268</v>
      </c>
      <c r="BM18" s="461">
        <f t="shared" si="7"/>
        <v>266.39427633286368</v>
      </c>
      <c r="BN18" s="461">
        <f t="shared" si="7"/>
        <v>353.35186463254763</v>
      </c>
      <c r="BO18" s="461">
        <f t="shared" si="7"/>
        <v>397.8425642598624</v>
      </c>
      <c r="BP18" s="461">
        <f t="shared" si="7"/>
        <v>478.81074815035748</v>
      </c>
      <c r="BQ18" s="461">
        <f t="shared" si="7"/>
        <v>533.98082063385175</v>
      </c>
      <c r="BR18" s="461">
        <f t="shared" si="7"/>
        <v>567.98082622905065</v>
      </c>
      <c r="BS18" s="461">
        <f t="shared" si="7"/>
        <v>608.57064719874325</v>
      </c>
      <c r="BT18" s="461">
        <f t="shared" si="7"/>
        <v>615.06802267742637</v>
      </c>
      <c r="BU18" s="461">
        <f t="shared" si="7"/>
        <v>666.15053409738573</v>
      </c>
      <c r="BV18" s="461">
        <f t="shared" si="7"/>
        <v>662.74609262807189</v>
      </c>
      <c r="BW18" s="461">
        <f t="shared" si="7"/>
        <v>634.37769423632778</v>
      </c>
      <c r="BX18" s="462">
        <f t="shared" si="7"/>
        <v>499.06984428760308</v>
      </c>
      <c r="BY18" s="462">
        <f t="shared" si="7"/>
        <v>399.97259720295489</v>
      </c>
      <c r="BZ18" s="462">
        <f t="shared" si="7"/>
        <v>503.20222920302695</v>
      </c>
      <c r="CA18" s="462">
        <f t="shared" si="7"/>
        <v>406.36339259475233</v>
      </c>
      <c r="CB18" s="462">
        <f t="shared" si="7"/>
        <v>368.09993034323145</v>
      </c>
      <c r="CC18" s="462">
        <f t="shared" si="7"/>
        <v>76.741656144943079</v>
      </c>
      <c r="CD18" s="462">
        <f t="shared" si="7"/>
        <v>0.24460524092796793</v>
      </c>
      <c r="CE18" s="462">
        <f t="shared" si="7"/>
        <v>0.244658415603004</v>
      </c>
      <c r="CF18" s="430">
        <f t="shared" si="7"/>
        <v>0.24519106109360939</v>
      </c>
    </row>
    <row r="19" spans="1:84" s="43" customFormat="1">
      <c r="B19" s="349" t="s">
        <v>771</v>
      </c>
      <c r="C19" s="339"/>
      <c r="D19" s="461" t="s">
        <v>521</v>
      </c>
      <c r="E19" s="461" t="s">
        <v>521</v>
      </c>
      <c r="F19" s="461" t="s">
        <v>521</v>
      </c>
      <c r="G19" s="461" t="s">
        <v>521</v>
      </c>
      <c r="H19" s="461" t="s">
        <v>521</v>
      </c>
      <c r="I19" s="461" t="s">
        <v>521</v>
      </c>
      <c r="J19" s="461" t="s">
        <v>521</v>
      </c>
      <c r="K19" s="461" t="s">
        <v>521</v>
      </c>
      <c r="L19" s="461" t="s">
        <v>521</v>
      </c>
      <c r="M19" s="461" t="s">
        <v>521</v>
      </c>
      <c r="N19" s="461" t="s">
        <v>521</v>
      </c>
      <c r="O19" s="461" t="s">
        <v>521</v>
      </c>
      <c r="P19" s="461" t="s">
        <v>521</v>
      </c>
      <c r="Q19" s="461" t="s">
        <v>521</v>
      </c>
      <c r="R19" s="461" t="s">
        <v>521</v>
      </c>
      <c r="S19" s="461" t="s">
        <v>521</v>
      </c>
      <c r="T19" s="461" t="s">
        <v>521</v>
      </c>
      <c r="U19" s="461" t="s">
        <v>521</v>
      </c>
      <c r="V19" s="461" t="s">
        <v>521</v>
      </c>
      <c r="W19" s="461" t="s">
        <v>521</v>
      </c>
      <c r="X19" s="461" t="s">
        <v>521</v>
      </c>
      <c r="Y19" s="461" t="s">
        <v>521</v>
      </c>
      <c r="Z19" s="461" t="s">
        <v>521</v>
      </c>
      <c r="AA19" s="461" t="s">
        <v>521</v>
      </c>
      <c r="AB19" s="461" t="s">
        <v>521</v>
      </c>
      <c r="AC19" s="461" t="s">
        <v>521</v>
      </c>
      <c r="AD19" s="461" t="s">
        <v>521</v>
      </c>
      <c r="AE19" s="461" t="s">
        <v>521</v>
      </c>
      <c r="AF19" s="461" t="s">
        <v>521</v>
      </c>
      <c r="AG19" s="461" t="s">
        <v>521</v>
      </c>
      <c r="AH19" s="461" t="s">
        <v>521</v>
      </c>
      <c r="AI19" s="461" t="s">
        <v>521</v>
      </c>
      <c r="AJ19" s="461" t="s">
        <v>521</v>
      </c>
      <c r="AK19" s="461" t="s">
        <v>521</v>
      </c>
      <c r="AL19" s="461" t="s">
        <v>521</v>
      </c>
      <c r="AM19" s="461" t="s">
        <v>521</v>
      </c>
      <c r="AN19" s="461" t="s">
        <v>521</v>
      </c>
      <c r="AO19" s="461" t="s">
        <v>521</v>
      </c>
      <c r="AP19" s="461" t="s">
        <v>521</v>
      </c>
      <c r="AQ19" s="461" t="s">
        <v>521</v>
      </c>
      <c r="AR19" s="461" t="s">
        <v>521</v>
      </c>
      <c r="AS19" s="461" t="s">
        <v>521</v>
      </c>
      <c r="AT19" s="461" t="s">
        <v>521</v>
      </c>
      <c r="AU19" s="461" t="s">
        <v>521</v>
      </c>
      <c r="AV19" s="461" t="s">
        <v>521</v>
      </c>
      <c r="AW19" s="461" t="s">
        <v>521</v>
      </c>
      <c r="AX19" s="461" t="s">
        <v>521</v>
      </c>
      <c r="AY19" s="461" t="s">
        <v>521</v>
      </c>
      <c r="AZ19" s="461" t="s">
        <v>521</v>
      </c>
      <c r="BA19" s="461" t="s">
        <v>521</v>
      </c>
      <c r="BB19" s="461" t="s">
        <v>521</v>
      </c>
      <c r="BC19" s="462" t="s">
        <v>521</v>
      </c>
      <c r="BD19" s="461" t="s">
        <v>521</v>
      </c>
      <c r="BE19" s="461" t="s">
        <v>521</v>
      </c>
      <c r="BF19" s="461" t="s">
        <v>521</v>
      </c>
      <c r="BG19" s="461" t="s">
        <v>521</v>
      </c>
      <c r="BH19" s="461">
        <f t="shared" si="7"/>
        <v>360.53670510226539</v>
      </c>
      <c r="BI19" s="461">
        <f t="shared" si="7"/>
        <v>356.5351372501683</v>
      </c>
      <c r="BJ19" s="461">
        <f t="shared" si="7"/>
        <v>351.50633649400265</v>
      </c>
      <c r="BK19" s="461">
        <f t="shared" si="7"/>
        <v>286.64508744572544</v>
      </c>
      <c r="BL19" s="461">
        <f t="shared" si="7"/>
        <v>233.06423837568084</v>
      </c>
      <c r="BM19" s="461">
        <f t="shared" si="7"/>
        <v>234.03814122565032</v>
      </c>
      <c r="BN19" s="461">
        <f t="shared" si="7"/>
        <v>239.7291586945517</v>
      </c>
      <c r="BO19" s="461">
        <f t="shared" si="7"/>
        <v>214.37453471427136</v>
      </c>
      <c r="BP19" s="461">
        <f t="shared" si="7"/>
        <v>195.94074541719908</v>
      </c>
      <c r="BQ19" s="461">
        <f t="shared" si="7"/>
        <v>175.41756624165805</v>
      </c>
      <c r="BR19" s="461">
        <f t="shared" si="7"/>
        <v>147.11382963898342</v>
      </c>
      <c r="BS19" s="461">
        <f t="shared" si="7"/>
        <v>123.68852033478015</v>
      </c>
      <c r="BT19" s="461">
        <f t="shared" si="7"/>
        <v>107.29930463717282</v>
      </c>
      <c r="BU19" s="461">
        <f t="shared" si="7"/>
        <v>89.805994752085354</v>
      </c>
      <c r="BV19" s="461">
        <f t="shared" si="7"/>
        <v>42.570722877100984</v>
      </c>
      <c r="BW19" s="461">
        <f t="shared" si="7"/>
        <v>17.973596086895103</v>
      </c>
      <c r="BX19" s="462">
        <f t="shared" si="7"/>
        <v>13.91770556700485</v>
      </c>
      <c r="BY19" s="462">
        <f t="shared" si="7"/>
        <v>9.1306704920825492</v>
      </c>
      <c r="BZ19" s="462">
        <f t="shared" si="7"/>
        <v>9.2091562335512549</v>
      </c>
      <c r="CA19" s="462">
        <f t="shared" si="7"/>
        <v>4.664162294978226</v>
      </c>
      <c r="CB19" s="462">
        <f t="shared" si="7"/>
        <v>-0.39144910768549285</v>
      </c>
      <c r="CC19" s="462">
        <f t="shared" si="7"/>
        <v>0</v>
      </c>
      <c r="CD19" s="462">
        <f t="shared" si="7"/>
        <v>0</v>
      </c>
      <c r="CE19" s="462">
        <f t="shared" si="7"/>
        <v>0</v>
      </c>
      <c r="CF19" s="430">
        <f t="shared" si="7"/>
        <v>0</v>
      </c>
    </row>
    <row r="20" spans="1:84" ht="24.75" customHeight="1">
      <c r="A20" s="476"/>
      <c r="B20" s="200" t="s">
        <v>775</v>
      </c>
      <c r="C20" s="43"/>
      <c r="D20" s="461">
        <f>SUM(D25,D26,D27,D28,D23)</f>
        <v>0</v>
      </c>
      <c r="E20" s="461">
        <f t="shared" ref="E20:AG20" si="8">SUM(E25,E26,E27,E28,E23)</f>
        <v>0</v>
      </c>
      <c r="F20" s="461">
        <f t="shared" si="8"/>
        <v>0</v>
      </c>
      <c r="G20" s="461">
        <f t="shared" si="8"/>
        <v>0</v>
      </c>
      <c r="H20" s="461">
        <f t="shared" si="8"/>
        <v>0</v>
      </c>
      <c r="I20" s="461">
        <f t="shared" si="8"/>
        <v>0</v>
      </c>
      <c r="J20" s="461">
        <f t="shared" si="8"/>
        <v>0</v>
      </c>
      <c r="K20" s="461">
        <f t="shared" si="8"/>
        <v>0</v>
      </c>
      <c r="L20" s="461">
        <f t="shared" si="8"/>
        <v>0</v>
      </c>
      <c r="M20" s="461">
        <f t="shared" si="8"/>
        <v>0</v>
      </c>
      <c r="N20" s="461">
        <f t="shared" si="8"/>
        <v>0</v>
      </c>
      <c r="O20" s="461">
        <f t="shared" si="8"/>
        <v>0</v>
      </c>
      <c r="P20" s="461">
        <f t="shared" si="8"/>
        <v>0</v>
      </c>
      <c r="Q20" s="461">
        <f t="shared" si="8"/>
        <v>0</v>
      </c>
      <c r="R20" s="461">
        <f t="shared" si="8"/>
        <v>0</v>
      </c>
      <c r="S20" s="461">
        <f t="shared" si="8"/>
        <v>0</v>
      </c>
      <c r="T20" s="461">
        <f t="shared" si="8"/>
        <v>0</v>
      </c>
      <c r="U20" s="461">
        <f t="shared" si="8"/>
        <v>0</v>
      </c>
      <c r="V20" s="461">
        <f t="shared" si="8"/>
        <v>0</v>
      </c>
      <c r="W20" s="461">
        <f t="shared" si="8"/>
        <v>0</v>
      </c>
      <c r="X20" s="461">
        <f t="shared" si="8"/>
        <v>0</v>
      </c>
      <c r="Y20" s="461">
        <f t="shared" si="8"/>
        <v>0</v>
      </c>
      <c r="Z20" s="461">
        <f t="shared" si="8"/>
        <v>0</v>
      </c>
      <c r="AA20" s="461">
        <f t="shared" si="8"/>
        <v>0</v>
      </c>
      <c r="AB20" s="461">
        <f t="shared" si="8"/>
        <v>0</v>
      </c>
      <c r="AC20" s="461">
        <f t="shared" si="8"/>
        <v>0</v>
      </c>
      <c r="AD20" s="461">
        <f t="shared" si="8"/>
        <v>0</v>
      </c>
      <c r="AE20" s="461">
        <f t="shared" si="8"/>
        <v>0</v>
      </c>
      <c r="AF20" s="461">
        <f t="shared" si="8"/>
        <v>0</v>
      </c>
      <c r="AG20" s="461">
        <f t="shared" si="8"/>
        <v>0</v>
      </c>
      <c r="AH20" s="461">
        <f>SUM(AH25,AH26,AH27,AH28,AH23)</f>
        <v>1000</v>
      </c>
      <c r="AI20" s="461">
        <f t="shared" ref="AI20:CF20" si="9">SUM(AI25,AI26,AI27,AI28,AI23)</f>
        <v>1051</v>
      </c>
      <c r="AJ20" s="461">
        <f t="shared" si="9"/>
        <v>1436</v>
      </c>
      <c r="AK20" s="461">
        <f t="shared" si="9"/>
        <v>2320.92</v>
      </c>
      <c r="AL20" s="461">
        <f t="shared" si="9"/>
        <v>3671</v>
      </c>
      <c r="AM20" s="461">
        <f t="shared" si="9"/>
        <v>4607</v>
      </c>
      <c r="AN20" s="461">
        <f t="shared" si="9"/>
        <v>5281</v>
      </c>
      <c r="AO20" s="461">
        <f t="shared" si="9"/>
        <v>6075</v>
      </c>
      <c r="AP20" s="461">
        <f t="shared" si="9"/>
        <v>6507</v>
      </c>
      <c r="AQ20" s="461">
        <f t="shared" si="9"/>
        <v>6382</v>
      </c>
      <c r="AR20" s="461">
        <f t="shared" si="9"/>
        <v>5728</v>
      </c>
      <c r="AS20" s="461">
        <f t="shared" si="9"/>
        <v>5625</v>
      </c>
      <c r="AT20" s="461">
        <f t="shared" si="9"/>
        <v>6590</v>
      </c>
      <c r="AU20" s="461">
        <f t="shared" si="9"/>
        <v>8888.0228995117304</v>
      </c>
      <c r="AV20" s="461">
        <f t="shared" si="9"/>
        <v>11061.988000000001</v>
      </c>
      <c r="AW20" s="461">
        <f t="shared" si="9"/>
        <v>12170.623</v>
      </c>
      <c r="AX20" s="461">
        <f t="shared" si="9"/>
        <v>12418.047999999999</v>
      </c>
      <c r="AY20" s="461">
        <f t="shared" si="9"/>
        <v>12804.532999999999</v>
      </c>
      <c r="AZ20" s="461">
        <f t="shared" si="9"/>
        <v>10629.695</v>
      </c>
      <c r="BA20" s="461">
        <f t="shared" si="9"/>
        <v>8192.3170000000009</v>
      </c>
      <c r="BB20" s="461">
        <f t="shared" si="9"/>
        <v>8171.6899999999987</v>
      </c>
      <c r="BC20" s="462">
        <f t="shared" si="9"/>
        <v>8301.3220000000001</v>
      </c>
      <c r="BD20" s="461">
        <f t="shared" si="9"/>
        <v>9026.226999999999</v>
      </c>
      <c r="BE20" s="461">
        <f t="shared" si="9"/>
        <v>9614.9071194121716</v>
      </c>
      <c r="BF20" s="461">
        <f t="shared" si="9"/>
        <v>9753.3147109525999</v>
      </c>
      <c r="BG20" s="461">
        <f t="shared" si="9"/>
        <v>10343.93625241993</v>
      </c>
      <c r="BH20" s="461">
        <f t="shared" si="9"/>
        <v>9900.2150000000001</v>
      </c>
      <c r="BI20" s="461">
        <f t="shared" si="9"/>
        <v>9067.7110046050002</v>
      </c>
      <c r="BJ20" s="461">
        <f t="shared" si="9"/>
        <v>8752.58984891</v>
      </c>
      <c r="BK20" s="461">
        <f t="shared" si="9"/>
        <v>8939.9078692587664</v>
      </c>
      <c r="BL20" s="461">
        <f t="shared" si="9"/>
        <v>8594.5344093899985</v>
      </c>
      <c r="BM20" s="461">
        <f t="shared" si="9"/>
        <v>8277.5189778200001</v>
      </c>
      <c r="BN20" s="461">
        <f t="shared" si="9"/>
        <v>0</v>
      </c>
      <c r="BO20" s="461">
        <f t="shared" si="9"/>
        <v>0</v>
      </c>
      <c r="BP20" s="461">
        <f t="shared" si="9"/>
        <v>0</v>
      </c>
      <c r="BQ20" s="461">
        <f t="shared" si="9"/>
        <v>0</v>
      </c>
      <c r="BR20" s="461">
        <f t="shared" si="9"/>
        <v>0</v>
      </c>
      <c r="BS20" s="461">
        <f t="shared" si="9"/>
        <v>0</v>
      </c>
      <c r="BT20" s="461">
        <f t="shared" si="9"/>
        <v>0</v>
      </c>
      <c r="BU20" s="461">
        <f t="shared" si="9"/>
        <v>0</v>
      </c>
      <c r="BV20" s="461">
        <f t="shared" si="9"/>
        <v>0</v>
      </c>
      <c r="BW20" s="461">
        <f t="shared" si="9"/>
        <v>0</v>
      </c>
      <c r="BX20" s="462">
        <f t="shared" si="9"/>
        <v>0</v>
      </c>
      <c r="BY20" s="462">
        <f t="shared" si="9"/>
        <v>0</v>
      </c>
      <c r="BZ20" s="462">
        <f t="shared" si="9"/>
        <v>0</v>
      </c>
      <c r="CA20" s="462">
        <f t="shared" si="9"/>
        <v>0</v>
      </c>
      <c r="CB20" s="462">
        <f t="shared" si="9"/>
        <v>0</v>
      </c>
      <c r="CC20" s="462">
        <f t="shared" si="9"/>
        <v>0</v>
      </c>
      <c r="CD20" s="462">
        <f t="shared" si="9"/>
        <v>0</v>
      </c>
      <c r="CE20" s="462">
        <f t="shared" si="9"/>
        <v>0</v>
      </c>
      <c r="CF20" s="430">
        <f t="shared" si="9"/>
        <v>0</v>
      </c>
    </row>
    <row r="21" spans="1:84">
      <c r="A21" s="476"/>
      <c r="B21" s="200" t="s">
        <v>776</v>
      </c>
      <c r="C21" s="43"/>
      <c r="D21" s="461">
        <f>SUM(D7:D9)</f>
        <v>0</v>
      </c>
      <c r="E21" s="461">
        <f t="shared" ref="E21:BP21" si="10">SUM(E7:E9)</f>
        <v>0</v>
      </c>
      <c r="F21" s="461">
        <f t="shared" si="10"/>
        <v>0</v>
      </c>
      <c r="G21" s="461">
        <f t="shared" si="10"/>
        <v>0</v>
      </c>
      <c r="H21" s="461">
        <f t="shared" si="10"/>
        <v>0</v>
      </c>
      <c r="I21" s="461">
        <f t="shared" si="10"/>
        <v>0</v>
      </c>
      <c r="J21" s="461">
        <f t="shared" si="10"/>
        <v>0</v>
      </c>
      <c r="K21" s="461">
        <f t="shared" si="10"/>
        <v>0</v>
      </c>
      <c r="L21" s="461">
        <f t="shared" si="10"/>
        <v>0</v>
      </c>
      <c r="M21" s="461">
        <f t="shared" si="10"/>
        <v>0</v>
      </c>
      <c r="N21" s="461">
        <f t="shared" si="10"/>
        <v>0</v>
      </c>
      <c r="O21" s="461">
        <f t="shared" si="10"/>
        <v>0</v>
      </c>
      <c r="P21" s="461">
        <f t="shared" si="10"/>
        <v>0</v>
      </c>
      <c r="Q21" s="461">
        <f t="shared" si="10"/>
        <v>0</v>
      </c>
      <c r="R21" s="461">
        <f t="shared" si="10"/>
        <v>0</v>
      </c>
      <c r="S21" s="461">
        <f t="shared" si="10"/>
        <v>0</v>
      </c>
      <c r="T21" s="461">
        <f t="shared" si="10"/>
        <v>0</v>
      </c>
      <c r="U21" s="461">
        <f t="shared" si="10"/>
        <v>0</v>
      </c>
      <c r="V21" s="461">
        <f t="shared" si="10"/>
        <v>0</v>
      </c>
      <c r="W21" s="461">
        <f t="shared" si="10"/>
        <v>0</v>
      </c>
      <c r="X21" s="461">
        <f t="shared" si="10"/>
        <v>0</v>
      </c>
      <c r="Y21" s="461">
        <f t="shared" si="10"/>
        <v>0</v>
      </c>
      <c r="Z21" s="461">
        <f t="shared" si="10"/>
        <v>0</v>
      </c>
      <c r="AA21" s="461">
        <f t="shared" si="10"/>
        <v>0</v>
      </c>
      <c r="AB21" s="461">
        <f t="shared" si="10"/>
        <v>0</v>
      </c>
      <c r="AC21" s="461">
        <f t="shared" si="10"/>
        <v>0</v>
      </c>
      <c r="AD21" s="461">
        <f t="shared" si="10"/>
        <v>0</v>
      </c>
      <c r="AE21" s="461">
        <f t="shared" si="10"/>
        <v>0</v>
      </c>
      <c r="AF21" s="461">
        <f t="shared" si="10"/>
        <v>0</v>
      </c>
      <c r="AG21" s="461">
        <f t="shared" si="10"/>
        <v>0</v>
      </c>
      <c r="AH21" s="461">
        <f t="shared" si="10"/>
        <v>0</v>
      </c>
      <c r="AI21" s="461">
        <f t="shared" si="10"/>
        <v>0</v>
      </c>
      <c r="AJ21" s="461">
        <f t="shared" si="10"/>
        <v>0</v>
      </c>
      <c r="AK21" s="461">
        <f t="shared" si="10"/>
        <v>0</v>
      </c>
      <c r="AL21" s="461">
        <f t="shared" si="10"/>
        <v>0</v>
      </c>
      <c r="AM21" s="461">
        <f t="shared" si="10"/>
        <v>0</v>
      </c>
      <c r="AN21" s="461">
        <f t="shared" si="10"/>
        <v>0</v>
      </c>
      <c r="AO21" s="461">
        <f t="shared" si="10"/>
        <v>0</v>
      </c>
      <c r="AP21" s="461">
        <f t="shared" si="10"/>
        <v>0</v>
      </c>
      <c r="AQ21" s="461">
        <f t="shared" si="10"/>
        <v>0</v>
      </c>
      <c r="AR21" s="461">
        <f t="shared" si="10"/>
        <v>0</v>
      </c>
      <c r="AS21" s="461">
        <f t="shared" si="10"/>
        <v>0</v>
      </c>
      <c r="AT21" s="461">
        <f t="shared" si="10"/>
        <v>0</v>
      </c>
      <c r="AU21" s="461">
        <f t="shared" si="10"/>
        <v>0</v>
      </c>
      <c r="AV21" s="461">
        <f t="shared" si="10"/>
        <v>0</v>
      </c>
      <c r="AW21" s="461">
        <f t="shared" si="10"/>
        <v>0</v>
      </c>
      <c r="AX21" s="461">
        <f t="shared" si="10"/>
        <v>0</v>
      </c>
      <c r="AY21" s="461">
        <f t="shared" si="10"/>
        <v>0</v>
      </c>
      <c r="AZ21" s="461">
        <f t="shared" si="10"/>
        <v>0</v>
      </c>
      <c r="BA21" s="461">
        <f t="shared" si="10"/>
        <v>0</v>
      </c>
      <c r="BB21" s="461">
        <f t="shared" si="10"/>
        <v>0</v>
      </c>
      <c r="BC21" s="462">
        <f t="shared" si="10"/>
        <v>0</v>
      </c>
      <c r="BD21" s="461">
        <f t="shared" si="10"/>
        <v>8499.8219521636747</v>
      </c>
      <c r="BE21" s="461">
        <f t="shared" si="10"/>
        <v>9047.9931149081458</v>
      </c>
      <c r="BF21" s="461">
        <f t="shared" si="10"/>
        <v>9198.9147719497341</v>
      </c>
      <c r="BG21" s="461">
        <f t="shared" si="10"/>
        <v>7808.3209050030337</v>
      </c>
      <c r="BH21" s="461">
        <f t="shared" si="10"/>
        <v>5312.2739324006216</v>
      </c>
      <c r="BI21" s="461">
        <f t="shared" si="10"/>
        <v>4617.8059602399226</v>
      </c>
      <c r="BJ21" s="461">
        <f t="shared" si="10"/>
        <v>4264.519785839977</v>
      </c>
      <c r="BK21" s="461">
        <f t="shared" si="10"/>
        <v>3971.1274642835479</v>
      </c>
      <c r="BL21" s="461">
        <f t="shared" si="10"/>
        <v>3585.9817299078341</v>
      </c>
      <c r="BM21" s="461">
        <f t="shared" si="10"/>
        <v>3388.8399151846806</v>
      </c>
      <c r="BN21" s="461">
        <f t="shared" si="10"/>
        <v>3221.384148668883</v>
      </c>
      <c r="BO21" s="461">
        <f t="shared" si="10"/>
        <v>2954.9292049152909</v>
      </c>
      <c r="BP21" s="461">
        <f t="shared" si="10"/>
        <v>2819.5069618653429</v>
      </c>
      <c r="BQ21" s="461">
        <f t="shared" ref="BQ21:CF21" si="11">SUM(BQ7:BQ9)</f>
        <v>2591.1762556306885</v>
      </c>
      <c r="BR21" s="461">
        <f t="shared" si="11"/>
        <v>2433.6331202843976</v>
      </c>
      <c r="BS21" s="461">
        <f t="shared" si="11"/>
        <v>2305.9175997355128</v>
      </c>
      <c r="BT21" s="461">
        <f t="shared" si="11"/>
        <v>2132.1474332201296</v>
      </c>
      <c r="BU21" s="461">
        <f t="shared" si="11"/>
        <v>2109.7392745111838</v>
      </c>
      <c r="BV21" s="461">
        <f t="shared" si="11"/>
        <v>1836.2095036229798</v>
      </c>
      <c r="BW21" s="461">
        <f t="shared" si="11"/>
        <v>1374.130836994098</v>
      </c>
      <c r="BX21" s="462">
        <f t="shared" si="11"/>
        <v>1079.4378839427623</v>
      </c>
      <c r="BY21" s="462">
        <f t="shared" si="11"/>
        <v>766.81751579832155</v>
      </c>
      <c r="BZ21" s="462">
        <f t="shared" si="11"/>
        <v>864.62138930005528</v>
      </c>
      <c r="CA21" s="462">
        <f t="shared" si="11"/>
        <v>641.84493243233464</v>
      </c>
      <c r="CB21" s="462">
        <f t="shared" si="11"/>
        <v>538.75403344834183</v>
      </c>
      <c r="CC21" s="462">
        <f t="shared" si="11"/>
        <v>107.97191093424196</v>
      </c>
      <c r="CD21" s="462">
        <f t="shared" si="11"/>
        <v>0.24460524092796793</v>
      </c>
      <c r="CE21" s="462">
        <f t="shared" si="11"/>
        <v>0.244658415603004</v>
      </c>
      <c r="CF21" s="430">
        <f t="shared" si="11"/>
        <v>0.24519106109360939</v>
      </c>
    </row>
    <row r="22" spans="1:84" ht="24.75" customHeight="1">
      <c r="A22" s="43"/>
      <c r="B22" s="63" t="s">
        <v>777</v>
      </c>
      <c r="C22" s="43"/>
      <c r="D22" s="461"/>
      <c r="E22" s="461"/>
      <c r="F22" s="461"/>
      <c r="G22" s="461"/>
      <c r="H22" s="461"/>
      <c r="I22" s="461"/>
      <c r="J22" s="461"/>
      <c r="K22" s="461"/>
      <c r="L22" s="461"/>
      <c r="M22" s="461"/>
      <c r="N22" s="461"/>
      <c r="O22" s="461"/>
      <c r="P22" s="461"/>
      <c r="Q22" s="461"/>
      <c r="R22" s="461"/>
      <c r="S22" s="461"/>
      <c r="T22" s="461"/>
      <c r="U22" s="461"/>
      <c r="V22" s="461"/>
      <c r="W22" s="461"/>
      <c r="X22" s="461"/>
      <c r="Y22" s="461"/>
      <c r="Z22" s="461"/>
      <c r="AA22" s="461"/>
      <c r="AB22" s="461"/>
      <c r="AC22" s="461"/>
      <c r="AD22" s="461"/>
      <c r="AE22" s="461"/>
      <c r="AF22" s="461"/>
      <c r="AG22" s="461"/>
      <c r="AH22" s="461"/>
      <c r="AI22" s="461"/>
      <c r="AJ22" s="461"/>
      <c r="AK22" s="461"/>
      <c r="AL22" s="461"/>
      <c r="AM22" s="461"/>
      <c r="AN22" s="461"/>
      <c r="AO22" s="461"/>
      <c r="AP22" s="461"/>
      <c r="AQ22" s="461"/>
      <c r="AR22" s="461"/>
      <c r="AS22" s="461"/>
      <c r="AT22" s="461"/>
      <c r="AU22" s="461"/>
      <c r="AV22" s="461"/>
      <c r="AW22" s="461"/>
      <c r="AX22" s="461"/>
      <c r="AY22" s="461"/>
      <c r="AZ22" s="461"/>
      <c r="BA22" s="461"/>
      <c r="BB22" s="461"/>
      <c r="BC22" s="461"/>
      <c r="BD22" s="461"/>
      <c r="BE22" s="461"/>
      <c r="BF22" s="461"/>
      <c r="BG22" s="461"/>
      <c r="BH22" s="461"/>
      <c r="BI22" s="461"/>
      <c r="BJ22" s="461"/>
      <c r="BK22" s="461"/>
      <c r="BL22" s="461"/>
      <c r="BM22" s="461"/>
      <c r="BN22" s="461"/>
      <c r="BO22" s="461"/>
      <c r="BP22" s="461"/>
      <c r="BQ22" s="461"/>
      <c r="BR22" s="461"/>
      <c r="BS22" s="461"/>
      <c r="BT22" s="461"/>
      <c r="BU22" s="461"/>
      <c r="BV22" s="461"/>
      <c r="BW22" s="461"/>
      <c r="BX22" s="462"/>
      <c r="BY22" s="462"/>
      <c r="BZ22" s="462"/>
      <c r="CA22" s="462"/>
      <c r="CB22" s="462"/>
      <c r="CC22" s="462"/>
      <c r="CD22" s="462"/>
      <c r="CE22" s="462"/>
      <c r="CF22" s="430"/>
    </row>
    <row r="23" spans="1:84">
      <c r="A23" s="476"/>
      <c r="B23" s="200" t="s">
        <v>778</v>
      </c>
      <c r="C23" s="63"/>
      <c r="D23" s="461">
        <v>0</v>
      </c>
      <c r="E23" s="461">
        <v>0</v>
      </c>
      <c r="F23" s="461">
        <v>0</v>
      </c>
      <c r="G23" s="461">
        <v>0</v>
      </c>
      <c r="H23" s="461">
        <v>0</v>
      </c>
      <c r="I23" s="461">
        <v>0</v>
      </c>
      <c r="J23" s="461">
        <v>0</v>
      </c>
      <c r="K23" s="461">
        <v>0</v>
      </c>
      <c r="L23" s="461">
        <v>0</v>
      </c>
      <c r="M23" s="461">
        <v>0</v>
      </c>
      <c r="N23" s="461">
        <v>0</v>
      </c>
      <c r="O23" s="461">
        <v>0</v>
      </c>
      <c r="P23" s="461">
        <v>0</v>
      </c>
      <c r="Q23" s="461">
        <v>0</v>
      </c>
      <c r="R23" s="461">
        <v>0</v>
      </c>
      <c r="S23" s="461">
        <v>0</v>
      </c>
      <c r="T23" s="461">
        <v>0</v>
      </c>
      <c r="U23" s="461">
        <v>0</v>
      </c>
      <c r="V23" s="461">
        <v>0</v>
      </c>
      <c r="W23" s="461">
        <v>0</v>
      </c>
      <c r="X23" s="461">
        <v>0</v>
      </c>
      <c r="Y23" s="461">
        <v>0</v>
      </c>
      <c r="Z23" s="461">
        <v>0</v>
      </c>
      <c r="AA23" s="461">
        <v>0</v>
      </c>
      <c r="AB23" s="461">
        <v>0</v>
      </c>
      <c r="AC23" s="461">
        <v>0</v>
      </c>
      <c r="AD23" s="461">
        <v>0</v>
      </c>
      <c r="AE23" s="461">
        <v>0</v>
      </c>
      <c r="AF23" s="461">
        <v>0</v>
      </c>
      <c r="AG23" s="461">
        <v>0</v>
      </c>
      <c r="AH23" s="461">
        <v>515</v>
      </c>
      <c r="AI23" s="461">
        <v>523</v>
      </c>
      <c r="AJ23" s="461">
        <v>794</v>
      </c>
      <c r="AK23" s="461">
        <v>1512.04</v>
      </c>
      <c r="AL23" s="461">
        <v>2567</v>
      </c>
      <c r="AM23" s="461">
        <v>3257</v>
      </c>
      <c r="AN23" s="461">
        <v>3730</v>
      </c>
      <c r="AO23" s="461">
        <v>4214</v>
      </c>
      <c r="AP23" s="461">
        <v>4336</v>
      </c>
      <c r="AQ23" s="461">
        <v>3985</v>
      </c>
      <c r="AR23" s="461">
        <v>3045</v>
      </c>
      <c r="AS23" s="461">
        <v>2631</v>
      </c>
      <c r="AT23" s="461">
        <v>2940.4780000000001</v>
      </c>
      <c r="AU23" s="461">
        <v>4200</v>
      </c>
      <c r="AV23" s="461">
        <v>5379</v>
      </c>
      <c r="AW23" s="461">
        <v>5737</v>
      </c>
      <c r="AX23" s="461">
        <v>5183</v>
      </c>
      <c r="AY23" s="461">
        <v>4823</v>
      </c>
      <c r="AZ23" s="461">
        <v>2359</v>
      </c>
      <c r="BA23" s="461">
        <v>0</v>
      </c>
      <c r="BB23" s="461">
        <v>0</v>
      </c>
      <c r="BC23" s="461">
        <v>0</v>
      </c>
      <c r="BD23" s="461">
        <v>0</v>
      </c>
      <c r="BE23" s="461">
        <v>0</v>
      </c>
      <c r="BF23" s="461">
        <v>0</v>
      </c>
      <c r="BG23" s="461">
        <v>0</v>
      </c>
      <c r="BH23" s="461">
        <v>0</v>
      </c>
      <c r="BI23" s="461">
        <v>0</v>
      </c>
      <c r="BJ23" s="461">
        <v>0</v>
      </c>
      <c r="BK23" s="461">
        <v>0</v>
      </c>
      <c r="BL23" s="461">
        <v>0</v>
      </c>
      <c r="BM23" s="461">
        <v>0</v>
      </c>
      <c r="BN23" s="461">
        <v>0</v>
      </c>
      <c r="BO23" s="461">
        <v>0</v>
      </c>
      <c r="BP23" s="461">
        <v>0</v>
      </c>
      <c r="BQ23" s="461">
        <v>0</v>
      </c>
      <c r="BR23" s="461">
        <v>0</v>
      </c>
      <c r="BS23" s="461">
        <v>0</v>
      </c>
      <c r="BT23" s="461">
        <v>0</v>
      </c>
      <c r="BU23" s="461">
        <v>0</v>
      </c>
      <c r="BV23" s="461">
        <v>0</v>
      </c>
      <c r="BW23" s="461">
        <v>0</v>
      </c>
      <c r="BX23" s="462">
        <v>0</v>
      </c>
      <c r="BY23" s="462">
        <v>0</v>
      </c>
      <c r="BZ23" s="462">
        <v>0</v>
      </c>
      <c r="CA23" s="462">
        <v>0</v>
      </c>
      <c r="CB23" s="462">
        <v>0</v>
      </c>
      <c r="CC23" s="462">
        <v>0</v>
      </c>
      <c r="CD23" s="462">
        <v>0</v>
      </c>
      <c r="CE23" s="462">
        <v>0</v>
      </c>
      <c r="CF23" s="430">
        <v>0</v>
      </c>
    </row>
    <row r="24" spans="1:84">
      <c r="A24" s="476"/>
      <c r="B24" s="200" t="s">
        <v>779</v>
      </c>
      <c r="C24" s="63"/>
      <c r="D24" s="461">
        <v>0</v>
      </c>
      <c r="E24" s="461">
        <v>0</v>
      </c>
      <c r="F24" s="461">
        <v>0</v>
      </c>
      <c r="G24" s="461">
        <v>0</v>
      </c>
      <c r="H24" s="461">
        <v>0</v>
      </c>
      <c r="I24" s="461">
        <v>0</v>
      </c>
      <c r="J24" s="461">
        <v>0</v>
      </c>
      <c r="K24" s="461">
        <v>0</v>
      </c>
      <c r="L24" s="461">
        <v>0</v>
      </c>
      <c r="M24" s="461">
        <v>0</v>
      </c>
      <c r="N24" s="461">
        <v>0</v>
      </c>
      <c r="O24" s="461">
        <v>0</v>
      </c>
      <c r="P24" s="461">
        <v>0</v>
      </c>
      <c r="Q24" s="461">
        <v>0</v>
      </c>
      <c r="R24" s="461">
        <v>0</v>
      </c>
      <c r="S24" s="461">
        <v>0</v>
      </c>
      <c r="T24" s="461">
        <v>0</v>
      </c>
      <c r="U24" s="461">
        <v>0</v>
      </c>
      <c r="V24" s="461">
        <v>0</v>
      </c>
      <c r="W24" s="461">
        <v>0</v>
      </c>
      <c r="X24" s="461">
        <v>0</v>
      </c>
      <c r="Y24" s="461">
        <v>0</v>
      </c>
      <c r="Z24" s="461">
        <v>0</v>
      </c>
      <c r="AA24" s="461">
        <v>0</v>
      </c>
      <c r="AB24" s="461">
        <v>0</v>
      </c>
      <c r="AC24" s="461">
        <v>0</v>
      </c>
      <c r="AD24" s="461">
        <v>0</v>
      </c>
      <c r="AE24" s="461">
        <v>0</v>
      </c>
      <c r="AF24" s="461">
        <v>0</v>
      </c>
      <c r="AG24" s="461">
        <v>0</v>
      </c>
      <c r="AH24" s="461">
        <v>561</v>
      </c>
      <c r="AI24" s="461">
        <v>624</v>
      </c>
      <c r="AJ24" s="461">
        <v>729</v>
      </c>
      <c r="AK24" s="461">
        <v>924.13</v>
      </c>
      <c r="AL24" s="461">
        <v>941</v>
      </c>
      <c r="AM24" s="461">
        <v>985</v>
      </c>
      <c r="AN24" s="461">
        <v>1189</v>
      </c>
      <c r="AO24" s="461">
        <v>1371</v>
      </c>
      <c r="AP24" s="461">
        <v>1458</v>
      </c>
      <c r="AQ24" s="461">
        <v>1574</v>
      </c>
      <c r="AR24" s="461">
        <v>1853.9770000000001</v>
      </c>
      <c r="AS24" s="461">
        <v>2050.058</v>
      </c>
      <c r="AT24" s="461">
        <v>2305.1849999999999</v>
      </c>
      <c r="AU24" s="461">
        <v>2758</v>
      </c>
      <c r="AV24" s="461">
        <v>3728</v>
      </c>
      <c r="AW24" s="461">
        <v>3939</v>
      </c>
      <c r="AX24" s="461">
        <v>3969</v>
      </c>
      <c r="AY24" s="461">
        <v>3888</v>
      </c>
      <c r="AZ24" s="461">
        <v>3815</v>
      </c>
      <c r="BA24" s="461">
        <v>3773</v>
      </c>
      <c r="BB24" s="461">
        <v>3619</v>
      </c>
      <c r="BC24" s="461">
        <v>3781</v>
      </c>
      <c r="BD24" s="461">
        <v>4095</v>
      </c>
      <c r="BE24" s="461">
        <v>4486</v>
      </c>
      <c r="BF24" s="461">
        <v>4484</v>
      </c>
      <c r="BG24" s="461">
        <v>2515.0819999999999</v>
      </c>
      <c r="BH24" s="461">
        <v>128.69800000000001</v>
      </c>
      <c r="BI24" s="461">
        <v>82.284999999999997</v>
      </c>
      <c r="BJ24" s="461">
        <v>86.180999999999997</v>
      </c>
      <c r="BK24" s="461">
        <v>88.078000000000003</v>
      </c>
      <c r="BL24" s="461">
        <v>90.198999999999998</v>
      </c>
      <c r="BM24" s="461">
        <v>96.241</v>
      </c>
      <c r="BN24" s="461">
        <v>0</v>
      </c>
      <c r="BO24" s="461">
        <v>0</v>
      </c>
      <c r="BP24" s="461">
        <v>0</v>
      </c>
      <c r="BQ24" s="461">
        <v>0</v>
      </c>
      <c r="BR24" s="461">
        <v>0</v>
      </c>
      <c r="BS24" s="461">
        <v>0</v>
      </c>
      <c r="BT24" s="461">
        <v>0</v>
      </c>
      <c r="BU24" s="461">
        <v>0</v>
      </c>
      <c r="BV24" s="461">
        <v>0</v>
      </c>
      <c r="BW24" s="461">
        <v>0</v>
      </c>
      <c r="BX24" s="462">
        <v>0</v>
      </c>
      <c r="BY24" s="462">
        <v>0</v>
      </c>
      <c r="BZ24" s="462">
        <v>0</v>
      </c>
      <c r="CA24" s="462">
        <v>0</v>
      </c>
      <c r="CB24" s="462">
        <v>0</v>
      </c>
      <c r="CC24" s="462">
        <v>0</v>
      </c>
      <c r="CD24" s="462">
        <v>0</v>
      </c>
      <c r="CE24" s="462">
        <v>0</v>
      </c>
      <c r="CF24" s="430">
        <v>0</v>
      </c>
    </row>
    <row r="25" spans="1:84" s="43" customFormat="1">
      <c r="B25" s="200" t="s">
        <v>678</v>
      </c>
      <c r="C25" s="63"/>
      <c r="D25" s="461">
        <v>0</v>
      </c>
      <c r="E25" s="461">
        <v>0</v>
      </c>
      <c r="F25" s="461">
        <v>0</v>
      </c>
      <c r="G25" s="461">
        <v>0</v>
      </c>
      <c r="H25" s="461">
        <v>0</v>
      </c>
      <c r="I25" s="461">
        <v>0</v>
      </c>
      <c r="J25" s="461">
        <v>0</v>
      </c>
      <c r="K25" s="461">
        <v>0</v>
      </c>
      <c r="L25" s="461">
        <v>0</v>
      </c>
      <c r="M25" s="461">
        <v>0</v>
      </c>
      <c r="N25" s="461">
        <v>0</v>
      </c>
      <c r="O25" s="461">
        <v>0</v>
      </c>
      <c r="P25" s="461">
        <v>0</v>
      </c>
      <c r="Q25" s="461">
        <v>0</v>
      </c>
      <c r="R25" s="461">
        <v>0</v>
      </c>
      <c r="S25" s="461">
        <v>0</v>
      </c>
      <c r="T25" s="461">
        <v>0</v>
      </c>
      <c r="U25" s="461">
        <v>0</v>
      </c>
      <c r="V25" s="461">
        <v>0</v>
      </c>
      <c r="W25" s="461">
        <v>0</v>
      </c>
      <c r="X25" s="461">
        <v>0</v>
      </c>
      <c r="Y25" s="461">
        <v>0</v>
      </c>
      <c r="Z25" s="461">
        <v>0</v>
      </c>
      <c r="AA25" s="461">
        <v>0</v>
      </c>
      <c r="AB25" s="461">
        <v>0</v>
      </c>
      <c r="AC25" s="461">
        <v>0</v>
      </c>
      <c r="AD25" s="461">
        <v>0</v>
      </c>
      <c r="AE25" s="461">
        <v>0</v>
      </c>
      <c r="AF25" s="461">
        <v>0</v>
      </c>
      <c r="AG25" s="461">
        <v>0</v>
      </c>
      <c r="AH25" s="461">
        <v>99</v>
      </c>
      <c r="AI25" s="461">
        <v>112</v>
      </c>
      <c r="AJ25" s="461">
        <v>131</v>
      </c>
      <c r="AK25" s="461">
        <v>151</v>
      </c>
      <c r="AL25" s="461">
        <v>198</v>
      </c>
      <c r="AM25" s="461">
        <v>233</v>
      </c>
      <c r="AN25" s="461">
        <v>270</v>
      </c>
      <c r="AO25" s="461">
        <v>331</v>
      </c>
      <c r="AP25" s="461">
        <v>412</v>
      </c>
      <c r="AQ25" s="461">
        <v>449</v>
      </c>
      <c r="AR25" s="461">
        <v>590</v>
      </c>
      <c r="AS25" s="461">
        <v>704</v>
      </c>
      <c r="AT25" s="461">
        <v>918.399</v>
      </c>
      <c r="AU25" s="461">
        <v>1130</v>
      </c>
      <c r="AV25" s="461">
        <v>1632</v>
      </c>
      <c r="AW25" s="461">
        <v>2094</v>
      </c>
      <c r="AX25" s="461">
        <v>2473</v>
      </c>
      <c r="AY25" s="461">
        <v>2858</v>
      </c>
      <c r="AZ25" s="461">
        <v>3010</v>
      </c>
      <c r="BA25" s="461">
        <v>3163</v>
      </c>
      <c r="BB25" s="461">
        <v>3396</v>
      </c>
      <c r="BC25" s="461">
        <v>3604</v>
      </c>
      <c r="BD25" s="461">
        <v>3952</v>
      </c>
      <c r="BE25" s="461">
        <v>4332</v>
      </c>
      <c r="BF25" s="461">
        <v>4346</v>
      </c>
      <c r="BG25" s="461">
        <v>4567</v>
      </c>
      <c r="BH25" s="461">
        <v>4659</v>
      </c>
      <c r="BI25" s="461">
        <v>4720</v>
      </c>
      <c r="BJ25" s="461">
        <v>4790</v>
      </c>
      <c r="BK25" s="461">
        <v>5049</v>
      </c>
      <c r="BL25" s="461">
        <v>5055</v>
      </c>
      <c r="BM25" s="461">
        <v>5136</v>
      </c>
      <c r="BN25" s="461">
        <v>0</v>
      </c>
      <c r="BO25" s="461">
        <v>0</v>
      </c>
      <c r="BP25" s="461">
        <v>0</v>
      </c>
      <c r="BQ25" s="461">
        <v>0</v>
      </c>
      <c r="BR25" s="461">
        <v>0</v>
      </c>
      <c r="BS25" s="461">
        <v>0</v>
      </c>
      <c r="BT25" s="461">
        <v>0</v>
      </c>
      <c r="BU25" s="461">
        <v>0</v>
      </c>
      <c r="BV25" s="461">
        <v>0</v>
      </c>
      <c r="BW25" s="461">
        <v>0</v>
      </c>
      <c r="BX25" s="462">
        <v>0</v>
      </c>
      <c r="BY25" s="462">
        <v>0</v>
      </c>
      <c r="BZ25" s="462">
        <v>0</v>
      </c>
      <c r="CA25" s="462">
        <v>0</v>
      </c>
      <c r="CB25" s="462">
        <v>0</v>
      </c>
      <c r="CC25" s="462">
        <v>0</v>
      </c>
      <c r="CD25" s="462">
        <v>0</v>
      </c>
      <c r="CE25" s="462">
        <v>0</v>
      </c>
      <c r="CF25" s="430">
        <v>0</v>
      </c>
    </row>
    <row r="26" spans="1:84" s="43" customFormat="1">
      <c r="B26" s="200" t="s">
        <v>780</v>
      </c>
      <c r="C26" s="63"/>
      <c r="D26" s="461">
        <v>0</v>
      </c>
      <c r="E26" s="461">
        <v>0</v>
      </c>
      <c r="F26" s="461">
        <v>0</v>
      </c>
      <c r="G26" s="461">
        <v>0</v>
      </c>
      <c r="H26" s="461">
        <v>0</v>
      </c>
      <c r="I26" s="461">
        <v>0</v>
      </c>
      <c r="J26" s="461">
        <v>0</v>
      </c>
      <c r="K26" s="461">
        <v>0</v>
      </c>
      <c r="L26" s="461">
        <v>0</v>
      </c>
      <c r="M26" s="461">
        <v>0</v>
      </c>
      <c r="N26" s="461">
        <v>0</v>
      </c>
      <c r="O26" s="461">
        <v>0</v>
      </c>
      <c r="P26" s="461">
        <v>0</v>
      </c>
      <c r="Q26" s="461">
        <v>0</v>
      </c>
      <c r="R26" s="461">
        <v>0</v>
      </c>
      <c r="S26" s="461">
        <v>0</v>
      </c>
      <c r="T26" s="461">
        <v>0</v>
      </c>
      <c r="U26" s="461">
        <v>0</v>
      </c>
      <c r="V26" s="461">
        <v>0</v>
      </c>
      <c r="W26" s="461">
        <v>0</v>
      </c>
      <c r="X26" s="461">
        <v>0</v>
      </c>
      <c r="Y26" s="461">
        <v>0</v>
      </c>
      <c r="Z26" s="461">
        <v>0</v>
      </c>
      <c r="AA26" s="461">
        <v>0</v>
      </c>
      <c r="AB26" s="461">
        <v>0</v>
      </c>
      <c r="AC26" s="461">
        <v>0</v>
      </c>
      <c r="AD26" s="461">
        <v>0</v>
      </c>
      <c r="AE26" s="461">
        <v>0</v>
      </c>
      <c r="AF26" s="461">
        <v>0</v>
      </c>
      <c r="AG26" s="461">
        <v>0</v>
      </c>
      <c r="AH26" s="461">
        <v>334</v>
      </c>
      <c r="AI26" s="461">
        <v>355</v>
      </c>
      <c r="AJ26" s="461">
        <v>436</v>
      </c>
      <c r="AK26" s="461">
        <v>564.62</v>
      </c>
      <c r="AL26" s="461">
        <v>780</v>
      </c>
      <c r="AM26" s="461">
        <v>956</v>
      </c>
      <c r="AN26" s="461">
        <v>1086</v>
      </c>
      <c r="AO26" s="461">
        <v>1313</v>
      </c>
      <c r="AP26" s="461">
        <v>1483</v>
      </c>
      <c r="AQ26" s="461">
        <v>1596</v>
      </c>
      <c r="AR26" s="461">
        <v>1762</v>
      </c>
      <c r="AS26" s="461">
        <v>1930</v>
      </c>
      <c r="AT26" s="461">
        <v>2286.4560000000001</v>
      </c>
      <c r="AU26" s="461">
        <v>2860</v>
      </c>
      <c r="AV26" s="461">
        <v>3448</v>
      </c>
      <c r="AW26" s="461">
        <v>3735</v>
      </c>
      <c r="AX26" s="461">
        <v>4051</v>
      </c>
      <c r="AY26" s="461">
        <v>4265</v>
      </c>
      <c r="AZ26" s="461">
        <v>4313</v>
      </c>
      <c r="BA26" s="461">
        <v>4106</v>
      </c>
      <c r="BB26" s="461">
        <v>3941</v>
      </c>
      <c r="BC26" s="461">
        <v>3963</v>
      </c>
      <c r="BD26" s="461">
        <v>4334</v>
      </c>
      <c r="BE26" s="461">
        <v>4520</v>
      </c>
      <c r="BF26" s="461">
        <v>4626</v>
      </c>
      <c r="BG26" s="461">
        <v>4854</v>
      </c>
      <c r="BH26" s="461">
        <v>4452</v>
      </c>
      <c r="BI26" s="461">
        <v>3786</v>
      </c>
      <c r="BJ26" s="461">
        <v>3415</v>
      </c>
      <c r="BK26" s="461">
        <v>3313</v>
      </c>
      <c r="BL26" s="461">
        <v>3060</v>
      </c>
      <c r="BM26" s="461">
        <v>2782</v>
      </c>
      <c r="BN26" s="461">
        <v>0</v>
      </c>
      <c r="BO26" s="461">
        <v>0</v>
      </c>
      <c r="BP26" s="461">
        <v>0</v>
      </c>
      <c r="BQ26" s="461">
        <v>0</v>
      </c>
      <c r="BR26" s="461">
        <v>0</v>
      </c>
      <c r="BS26" s="461">
        <v>0</v>
      </c>
      <c r="BT26" s="461">
        <v>0</v>
      </c>
      <c r="BU26" s="461">
        <v>0</v>
      </c>
      <c r="BV26" s="461">
        <v>0</v>
      </c>
      <c r="BW26" s="461">
        <v>0</v>
      </c>
      <c r="BX26" s="462">
        <v>0</v>
      </c>
      <c r="BY26" s="462">
        <v>0</v>
      </c>
      <c r="BZ26" s="462">
        <v>0</v>
      </c>
      <c r="CA26" s="462">
        <v>0</v>
      </c>
      <c r="CB26" s="462">
        <v>0</v>
      </c>
      <c r="CC26" s="462">
        <v>0</v>
      </c>
      <c r="CD26" s="462">
        <v>0</v>
      </c>
      <c r="CE26" s="462">
        <v>0</v>
      </c>
      <c r="CF26" s="430">
        <v>0</v>
      </c>
    </row>
    <row r="27" spans="1:84" s="43" customFormat="1">
      <c r="B27" s="200" t="s">
        <v>781</v>
      </c>
      <c r="C27" s="63"/>
      <c r="D27" s="461">
        <v>0</v>
      </c>
      <c r="E27" s="461">
        <v>0</v>
      </c>
      <c r="F27" s="461">
        <v>0</v>
      </c>
      <c r="G27" s="461">
        <v>0</v>
      </c>
      <c r="H27" s="461">
        <v>0</v>
      </c>
      <c r="I27" s="461">
        <v>0</v>
      </c>
      <c r="J27" s="461">
        <v>0</v>
      </c>
      <c r="K27" s="461">
        <v>0</v>
      </c>
      <c r="L27" s="461">
        <v>0</v>
      </c>
      <c r="M27" s="461">
        <v>0</v>
      </c>
      <c r="N27" s="461">
        <v>0</v>
      </c>
      <c r="O27" s="461">
        <v>0</v>
      </c>
      <c r="P27" s="461">
        <v>0</v>
      </c>
      <c r="Q27" s="461">
        <v>0</v>
      </c>
      <c r="R27" s="461">
        <v>0</v>
      </c>
      <c r="S27" s="461">
        <v>0</v>
      </c>
      <c r="T27" s="461">
        <v>0</v>
      </c>
      <c r="U27" s="461">
        <v>0</v>
      </c>
      <c r="V27" s="461">
        <v>0</v>
      </c>
      <c r="W27" s="461">
        <v>0</v>
      </c>
      <c r="X27" s="461">
        <v>0</v>
      </c>
      <c r="Y27" s="461">
        <v>0</v>
      </c>
      <c r="Z27" s="461">
        <v>0</v>
      </c>
      <c r="AA27" s="461">
        <v>0</v>
      </c>
      <c r="AB27" s="461">
        <v>0</v>
      </c>
      <c r="AC27" s="461">
        <v>0</v>
      </c>
      <c r="AD27" s="461">
        <v>0</v>
      </c>
      <c r="AE27" s="461">
        <v>0</v>
      </c>
      <c r="AF27" s="461">
        <v>0</v>
      </c>
      <c r="AG27" s="461">
        <v>0</v>
      </c>
      <c r="AH27" s="461">
        <v>31</v>
      </c>
      <c r="AI27" s="461">
        <v>34</v>
      </c>
      <c r="AJ27" s="461">
        <v>41</v>
      </c>
      <c r="AK27" s="461">
        <v>47</v>
      </c>
      <c r="AL27" s="461">
        <v>61</v>
      </c>
      <c r="AM27" s="461">
        <v>72</v>
      </c>
      <c r="AN27" s="461">
        <v>83</v>
      </c>
      <c r="AO27" s="461">
        <v>101</v>
      </c>
      <c r="AP27" s="461">
        <v>127</v>
      </c>
      <c r="AQ27" s="461">
        <v>138</v>
      </c>
      <c r="AR27" s="461">
        <v>182</v>
      </c>
      <c r="AS27" s="461">
        <v>198</v>
      </c>
      <c r="AT27" s="461">
        <v>163.59299999999999</v>
      </c>
      <c r="AU27" s="461">
        <v>269</v>
      </c>
      <c r="AV27" s="461">
        <v>267</v>
      </c>
      <c r="AW27" s="461">
        <v>264</v>
      </c>
      <c r="AX27" s="461">
        <v>285</v>
      </c>
      <c r="AY27" s="461">
        <v>364</v>
      </c>
      <c r="AZ27" s="461">
        <v>497</v>
      </c>
      <c r="BA27" s="461">
        <v>516</v>
      </c>
      <c r="BB27" s="461">
        <v>452</v>
      </c>
      <c r="BC27" s="461">
        <v>447</v>
      </c>
      <c r="BD27" s="461">
        <v>448</v>
      </c>
      <c r="BE27" s="461">
        <v>437</v>
      </c>
      <c r="BF27" s="461">
        <v>427</v>
      </c>
      <c r="BG27" s="461">
        <v>438</v>
      </c>
      <c r="BH27" s="461">
        <v>407</v>
      </c>
      <c r="BI27" s="461">
        <v>308</v>
      </c>
      <c r="BJ27" s="461">
        <v>304</v>
      </c>
      <c r="BK27" s="461">
        <v>348</v>
      </c>
      <c r="BL27" s="461">
        <v>267</v>
      </c>
      <c r="BM27" s="461">
        <v>75</v>
      </c>
      <c r="BN27" s="461">
        <v>0</v>
      </c>
      <c r="BO27" s="461">
        <v>0</v>
      </c>
      <c r="BP27" s="461">
        <v>0</v>
      </c>
      <c r="BQ27" s="461">
        <v>0</v>
      </c>
      <c r="BR27" s="461">
        <v>0</v>
      </c>
      <c r="BS27" s="461">
        <v>0</v>
      </c>
      <c r="BT27" s="461">
        <v>0</v>
      </c>
      <c r="BU27" s="461">
        <v>0</v>
      </c>
      <c r="BV27" s="461">
        <v>0</v>
      </c>
      <c r="BW27" s="461">
        <v>0</v>
      </c>
      <c r="BX27" s="462">
        <v>0</v>
      </c>
      <c r="BY27" s="462">
        <v>0</v>
      </c>
      <c r="BZ27" s="462">
        <v>0</v>
      </c>
      <c r="CA27" s="462">
        <v>0</v>
      </c>
      <c r="CB27" s="462">
        <v>0</v>
      </c>
      <c r="CC27" s="462">
        <v>0</v>
      </c>
      <c r="CD27" s="462">
        <v>0</v>
      </c>
      <c r="CE27" s="462">
        <v>0</v>
      </c>
      <c r="CF27" s="430">
        <v>0</v>
      </c>
    </row>
    <row r="28" spans="1:84" s="43" customFormat="1">
      <c r="B28" s="339" t="s">
        <v>782</v>
      </c>
      <c r="C28" s="508"/>
      <c r="D28" s="461">
        <v>0</v>
      </c>
      <c r="E28" s="461">
        <v>0</v>
      </c>
      <c r="F28" s="461">
        <v>0</v>
      </c>
      <c r="G28" s="461">
        <v>0</v>
      </c>
      <c r="H28" s="461">
        <v>0</v>
      </c>
      <c r="I28" s="461">
        <v>0</v>
      </c>
      <c r="J28" s="461">
        <v>0</v>
      </c>
      <c r="K28" s="461">
        <v>0</v>
      </c>
      <c r="L28" s="461">
        <v>0</v>
      </c>
      <c r="M28" s="461">
        <v>0</v>
      </c>
      <c r="N28" s="461">
        <v>0</v>
      </c>
      <c r="O28" s="461">
        <v>0</v>
      </c>
      <c r="P28" s="461">
        <v>0</v>
      </c>
      <c r="Q28" s="461">
        <v>0</v>
      </c>
      <c r="R28" s="461">
        <v>0</v>
      </c>
      <c r="S28" s="461">
        <v>0</v>
      </c>
      <c r="T28" s="461">
        <v>0</v>
      </c>
      <c r="U28" s="461">
        <v>0</v>
      </c>
      <c r="V28" s="461">
        <v>0</v>
      </c>
      <c r="W28" s="461">
        <v>0</v>
      </c>
      <c r="X28" s="461">
        <v>0</v>
      </c>
      <c r="Y28" s="461">
        <v>0</v>
      </c>
      <c r="Z28" s="461">
        <v>0</v>
      </c>
      <c r="AA28" s="461">
        <v>0</v>
      </c>
      <c r="AB28" s="461">
        <v>0</v>
      </c>
      <c r="AC28" s="461">
        <v>0</v>
      </c>
      <c r="AD28" s="461">
        <v>0</v>
      </c>
      <c r="AE28" s="461">
        <v>0</v>
      </c>
      <c r="AF28" s="461">
        <v>0</v>
      </c>
      <c r="AG28" s="461">
        <v>0</v>
      </c>
      <c r="AH28" s="461">
        <v>21</v>
      </c>
      <c r="AI28" s="461">
        <v>27</v>
      </c>
      <c r="AJ28" s="461">
        <v>34</v>
      </c>
      <c r="AK28" s="461">
        <v>46.26</v>
      </c>
      <c r="AL28" s="461">
        <v>65</v>
      </c>
      <c r="AM28" s="461">
        <v>89</v>
      </c>
      <c r="AN28" s="461">
        <v>112</v>
      </c>
      <c r="AO28" s="461">
        <v>116</v>
      </c>
      <c r="AP28" s="461">
        <v>149</v>
      </c>
      <c r="AQ28" s="461">
        <v>214</v>
      </c>
      <c r="AR28" s="461">
        <v>149</v>
      </c>
      <c r="AS28" s="461">
        <v>162</v>
      </c>
      <c r="AT28" s="461">
        <v>281.07400000000001</v>
      </c>
      <c r="AU28" s="461">
        <v>429.02289951173043</v>
      </c>
      <c r="AV28" s="461">
        <v>335.98800000000119</v>
      </c>
      <c r="AW28" s="461">
        <v>340.62299999999959</v>
      </c>
      <c r="AX28" s="461">
        <v>426.04799999999886</v>
      </c>
      <c r="AY28" s="461">
        <v>494.53299999999945</v>
      </c>
      <c r="AZ28" s="461">
        <v>450.69499999999999</v>
      </c>
      <c r="BA28" s="461">
        <v>407.31700000000092</v>
      </c>
      <c r="BB28" s="461">
        <v>382.68999999999869</v>
      </c>
      <c r="BC28" s="461">
        <v>287.32200000000012</v>
      </c>
      <c r="BD28" s="461">
        <v>292.22699999999895</v>
      </c>
      <c r="BE28" s="461">
        <v>325.9071194121716</v>
      </c>
      <c r="BF28" s="461">
        <v>354.31471095259985</v>
      </c>
      <c r="BG28" s="461">
        <v>484.93625241992959</v>
      </c>
      <c r="BH28" s="461">
        <v>382.21499999999997</v>
      </c>
      <c r="BI28" s="461">
        <v>253.7110046050002</v>
      </c>
      <c r="BJ28" s="461">
        <v>243.58984891</v>
      </c>
      <c r="BK28" s="461">
        <v>229.90786925876637</v>
      </c>
      <c r="BL28" s="461">
        <v>212.53440938999847</v>
      </c>
      <c r="BM28" s="461">
        <v>284.51897782000015</v>
      </c>
      <c r="BN28" s="461">
        <v>0</v>
      </c>
      <c r="BO28" s="461">
        <v>0</v>
      </c>
      <c r="BP28" s="461">
        <v>0</v>
      </c>
      <c r="BQ28" s="461">
        <v>0</v>
      </c>
      <c r="BR28" s="461">
        <v>0</v>
      </c>
      <c r="BS28" s="461">
        <v>0</v>
      </c>
      <c r="BT28" s="461">
        <v>0</v>
      </c>
      <c r="BU28" s="461">
        <v>0</v>
      </c>
      <c r="BV28" s="461">
        <v>0</v>
      </c>
      <c r="BW28" s="461">
        <v>0</v>
      </c>
      <c r="BX28" s="462">
        <v>0</v>
      </c>
      <c r="BY28" s="462">
        <v>0</v>
      </c>
      <c r="BZ28" s="462">
        <v>0</v>
      </c>
      <c r="CA28" s="462">
        <v>0</v>
      </c>
      <c r="CB28" s="462">
        <v>0</v>
      </c>
      <c r="CC28" s="462">
        <v>0</v>
      </c>
      <c r="CD28" s="462">
        <v>0</v>
      </c>
      <c r="CE28" s="462">
        <v>0</v>
      </c>
      <c r="CF28" s="430">
        <v>0</v>
      </c>
    </row>
    <row r="29" spans="1:84" s="43" customFormat="1" ht="25.5" customHeight="1">
      <c r="B29" s="200" t="s">
        <v>772</v>
      </c>
      <c r="C29" s="65"/>
      <c r="D29" s="461">
        <f>SUM(D30:D35)</f>
        <v>0</v>
      </c>
      <c r="E29" s="461">
        <f t="shared" ref="E29:BP29" si="12">SUM(E30:E35)</f>
        <v>0</v>
      </c>
      <c r="F29" s="461">
        <f t="shared" si="12"/>
        <v>0</v>
      </c>
      <c r="G29" s="461">
        <f t="shared" si="12"/>
        <v>0</v>
      </c>
      <c r="H29" s="461">
        <f t="shared" si="12"/>
        <v>0</v>
      </c>
      <c r="I29" s="461">
        <f t="shared" si="12"/>
        <v>0</v>
      </c>
      <c r="J29" s="461">
        <f t="shared" si="12"/>
        <v>0</v>
      </c>
      <c r="K29" s="461">
        <f t="shared" si="12"/>
        <v>0</v>
      </c>
      <c r="L29" s="461">
        <f t="shared" si="12"/>
        <v>0</v>
      </c>
      <c r="M29" s="461">
        <f t="shared" si="12"/>
        <v>0</v>
      </c>
      <c r="N29" s="461">
        <f t="shared" si="12"/>
        <v>0</v>
      </c>
      <c r="O29" s="461">
        <f t="shared" si="12"/>
        <v>0</v>
      </c>
      <c r="P29" s="461">
        <f t="shared" si="12"/>
        <v>0</v>
      </c>
      <c r="Q29" s="461">
        <f t="shared" si="12"/>
        <v>0</v>
      </c>
      <c r="R29" s="461">
        <f t="shared" si="12"/>
        <v>0</v>
      </c>
      <c r="S29" s="461">
        <f t="shared" si="12"/>
        <v>0</v>
      </c>
      <c r="T29" s="461">
        <f t="shared" si="12"/>
        <v>0</v>
      </c>
      <c r="U29" s="461">
        <f t="shared" si="12"/>
        <v>0</v>
      </c>
      <c r="V29" s="461">
        <f t="shared" si="12"/>
        <v>0</v>
      </c>
      <c r="W29" s="461">
        <f t="shared" si="12"/>
        <v>0</v>
      </c>
      <c r="X29" s="461">
        <f t="shared" si="12"/>
        <v>0</v>
      </c>
      <c r="Y29" s="461">
        <f t="shared" si="12"/>
        <v>0</v>
      </c>
      <c r="Z29" s="461">
        <f t="shared" si="12"/>
        <v>0</v>
      </c>
      <c r="AA29" s="461">
        <f t="shared" si="12"/>
        <v>0</v>
      </c>
      <c r="AB29" s="461">
        <f t="shared" si="12"/>
        <v>0</v>
      </c>
      <c r="AC29" s="461">
        <f t="shared" si="12"/>
        <v>0</v>
      </c>
      <c r="AD29" s="461">
        <f t="shared" si="12"/>
        <v>0</v>
      </c>
      <c r="AE29" s="461">
        <f t="shared" si="12"/>
        <v>0</v>
      </c>
      <c r="AF29" s="461">
        <f t="shared" si="12"/>
        <v>0</v>
      </c>
      <c r="AG29" s="461">
        <f t="shared" si="12"/>
        <v>0</v>
      </c>
      <c r="AH29" s="461">
        <f t="shared" si="12"/>
        <v>287.50626379634298</v>
      </c>
      <c r="AI29" s="461">
        <f t="shared" si="12"/>
        <v>302.08045600000003</v>
      </c>
      <c r="AJ29" s="461">
        <f t="shared" si="12"/>
        <v>395.88564615384615</v>
      </c>
      <c r="AK29" s="461">
        <f t="shared" si="12"/>
        <v>564.3645305</v>
      </c>
      <c r="AL29" s="461">
        <f t="shared" si="12"/>
        <v>755.4666057500001</v>
      </c>
      <c r="AM29" s="461">
        <f t="shared" si="12"/>
        <v>882.96256549999987</v>
      </c>
      <c r="AN29" s="461">
        <f t="shared" si="12"/>
        <v>1020.7705977499999</v>
      </c>
      <c r="AO29" s="461">
        <f t="shared" si="12"/>
        <v>1172.1197127142857</v>
      </c>
      <c r="AP29" s="461">
        <f t="shared" si="12"/>
        <v>1245.5755610666668</v>
      </c>
      <c r="AQ29" s="461">
        <f t="shared" si="12"/>
        <v>1291.2906329999998</v>
      </c>
      <c r="AR29" s="461">
        <f t="shared" si="12"/>
        <v>1322.3629533333335</v>
      </c>
      <c r="AS29" s="461">
        <f t="shared" si="12"/>
        <v>1417.252283333333</v>
      </c>
      <c r="AT29" s="461">
        <f t="shared" si="12"/>
        <v>1601.3146243333333</v>
      </c>
      <c r="AU29" s="461">
        <f t="shared" si="12"/>
        <v>2084.0561549999998</v>
      </c>
      <c r="AV29" s="461">
        <f t="shared" si="12"/>
        <v>2588.9620103333332</v>
      </c>
      <c r="AW29" s="461">
        <f t="shared" si="12"/>
        <v>2871.8776219999995</v>
      </c>
      <c r="AX29" s="461">
        <f t="shared" si="12"/>
        <v>2785.9169999999999</v>
      </c>
      <c r="AY29" s="461">
        <f t="shared" si="12"/>
        <v>2744.35</v>
      </c>
      <c r="AZ29" s="461">
        <f t="shared" si="12"/>
        <v>2438.2424801734269</v>
      </c>
      <c r="BA29" s="461">
        <f t="shared" si="12"/>
        <v>2154.4810000000002</v>
      </c>
      <c r="BB29" s="461">
        <f t="shared" si="12"/>
        <v>2160.527</v>
      </c>
      <c r="BC29" s="461">
        <f t="shared" si="12"/>
        <v>2384.0059999999999</v>
      </c>
      <c r="BD29" s="461">
        <f t="shared" si="12"/>
        <v>2944.4639999999999</v>
      </c>
      <c r="BE29" s="461">
        <f t="shared" si="12"/>
        <v>3325.067</v>
      </c>
      <c r="BF29" s="461">
        <f t="shared" si="12"/>
        <v>3655.0069999999996</v>
      </c>
      <c r="BG29" s="461">
        <f t="shared" si="12"/>
        <v>3752.7889999999998</v>
      </c>
      <c r="BH29" s="461">
        <f t="shared" si="12"/>
        <v>3278.0000000000005</v>
      </c>
      <c r="BI29" s="461">
        <f t="shared" si="12"/>
        <v>2525.9999999999995</v>
      </c>
      <c r="BJ29" s="461">
        <f t="shared" si="12"/>
        <v>2050</v>
      </c>
      <c r="BK29" s="461">
        <f t="shared" si="12"/>
        <v>1737.5119804834528</v>
      </c>
      <c r="BL29" s="461">
        <f t="shared" si="12"/>
        <v>1455.6900798477316</v>
      </c>
      <c r="BM29" s="461">
        <f t="shared" si="12"/>
        <v>877.14850322825873</v>
      </c>
      <c r="BN29" s="461">
        <f t="shared" si="12"/>
        <v>0</v>
      </c>
      <c r="BO29" s="461">
        <f t="shared" si="12"/>
        <v>0</v>
      </c>
      <c r="BP29" s="461">
        <f t="shared" si="12"/>
        <v>0</v>
      </c>
      <c r="BQ29" s="461">
        <f t="shared" ref="BQ29:CF29" si="13">SUM(BQ30:BQ35)</f>
        <v>0</v>
      </c>
      <c r="BR29" s="461">
        <f t="shared" si="13"/>
        <v>0</v>
      </c>
      <c r="BS29" s="461">
        <f t="shared" si="13"/>
        <v>0</v>
      </c>
      <c r="BT29" s="461">
        <f t="shared" si="13"/>
        <v>0</v>
      </c>
      <c r="BU29" s="461">
        <f t="shared" si="13"/>
        <v>0</v>
      </c>
      <c r="BV29" s="461">
        <f t="shared" si="13"/>
        <v>0</v>
      </c>
      <c r="BW29" s="461">
        <f t="shared" si="13"/>
        <v>0</v>
      </c>
      <c r="BX29" s="462">
        <f t="shared" si="13"/>
        <v>0</v>
      </c>
      <c r="BY29" s="462">
        <f t="shared" si="13"/>
        <v>0</v>
      </c>
      <c r="BZ29" s="462">
        <f t="shared" si="13"/>
        <v>0</v>
      </c>
      <c r="CA29" s="462">
        <f t="shared" si="13"/>
        <v>0</v>
      </c>
      <c r="CB29" s="462">
        <f t="shared" si="13"/>
        <v>0</v>
      </c>
      <c r="CC29" s="462">
        <f t="shared" si="13"/>
        <v>0</v>
      </c>
      <c r="CD29" s="462">
        <f t="shared" si="13"/>
        <v>0</v>
      </c>
      <c r="CE29" s="462">
        <f t="shared" si="13"/>
        <v>0</v>
      </c>
      <c r="CF29" s="430">
        <f t="shared" si="13"/>
        <v>0</v>
      </c>
    </row>
    <row r="30" spans="1:84" s="43" customFormat="1">
      <c r="B30" s="348" t="s">
        <v>778</v>
      </c>
      <c r="C30" s="63"/>
      <c r="D30" s="461">
        <v>0</v>
      </c>
      <c r="E30" s="461">
        <v>0</v>
      </c>
      <c r="F30" s="461">
        <v>0</v>
      </c>
      <c r="G30" s="461">
        <v>0</v>
      </c>
      <c r="H30" s="461">
        <v>0</v>
      </c>
      <c r="I30" s="461">
        <v>0</v>
      </c>
      <c r="J30" s="461">
        <v>0</v>
      </c>
      <c r="K30" s="461">
        <v>0</v>
      </c>
      <c r="L30" s="461">
        <v>0</v>
      </c>
      <c r="M30" s="461">
        <v>0</v>
      </c>
      <c r="N30" s="461">
        <v>0</v>
      </c>
      <c r="O30" s="461">
        <v>0</v>
      </c>
      <c r="P30" s="461">
        <v>0</v>
      </c>
      <c r="Q30" s="461">
        <v>0</v>
      </c>
      <c r="R30" s="461">
        <v>0</v>
      </c>
      <c r="S30" s="461">
        <v>0</v>
      </c>
      <c r="T30" s="461">
        <v>0</v>
      </c>
      <c r="U30" s="461">
        <v>0</v>
      </c>
      <c r="V30" s="461">
        <v>0</v>
      </c>
      <c r="W30" s="461">
        <v>0</v>
      </c>
      <c r="X30" s="461">
        <v>0</v>
      </c>
      <c r="Y30" s="461">
        <v>0</v>
      </c>
      <c r="Z30" s="461">
        <v>0</v>
      </c>
      <c r="AA30" s="461">
        <v>0</v>
      </c>
      <c r="AB30" s="461">
        <v>0</v>
      </c>
      <c r="AC30" s="461">
        <v>0</v>
      </c>
      <c r="AD30" s="461">
        <v>0</v>
      </c>
      <c r="AE30" s="461">
        <v>0</v>
      </c>
      <c r="AF30" s="461">
        <v>0</v>
      </c>
      <c r="AG30" s="461">
        <v>0</v>
      </c>
      <c r="AH30" s="461">
        <v>93.471266166347988</v>
      </c>
      <c r="AI30" s="461">
        <v>94.923246999999989</v>
      </c>
      <c r="AJ30" s="461">
        <v>133.38773399999999</v>
      </c>
      <c r="AK30" s="461">
        <v>247.07490900000002</v>
      </c>
      <c r="AL30" s="461">
        <v>357.58954</v>
      </c>
      <c r="AM30" s="461">
        <v>431.42880574999998</v>
      </c>
      <c r="AN30" s="461">
        <v>509.44051474999986</v>
      </c>
      <c r="AO30" s="461">
        <v>568.12316771428561</v>
      </c>
      <c r="AP30" s="461">
        <v>574.2704686666666</v>
      </c>
      <c r="AQ30" s="461">
        <v>536.17211133333342</v>
      </c>
      <c r="AR30" s="461">
        <v>433.57405600000004</v>
      </c>
      <c r="AS30" s="461">
        <v>354.685723</v>
      </c>
      <c r="AT30" s="461">
        <v>376.53609799999998</v>
      </c>
      <c r="AU30" s="461">
        <v>563.69445233333329</v>
      </c>
      <c r="AV30" s="461">
        <v>715.69305299999996</v>
      </c>
      <c r="AW30" s="461">
        <v>769.72457333333318</v>
      </c>
      <c r="AX30" s="461">
        <v>820</v>
      </c>
      <c r="AY30" s="461">
        <v>660</v>
      </c>
      <c r="AZ30" s="461">
        <v>275.71548017342661</v>
      </c>
      <c r="BA30" s="461">
        <v>0</v>
      </c>
      <c r="BB30" s="461">
        <v>0</v>
      </c>
      <c r="BC30" s="461">
        <v>0</v>
      </c>
      <c r="BD30" s="461">
        <v>0</v>
      </c>
      <c r="BE30" s="461">
        <v>0</v>
      </c>
      <c r="BF30" s="461">
        <v>0</v>
      </c>
      <c r="BG30" s="461">
        <v>0</v>
      </c>
      <c r="BH30" s="461">
        <v>0</v>
      </c>
      <c r="BI30" s="461">
        <v>0</v>
      </c>
      <c r="BJ30" s="461">
        <v>0</v>
      </c>
      <c r="BK30" s="461">
        <v>0</v>
      </c>
      <c r="BL30" s="461">
        <v>0</v>
      </c>
      <c r="BM30" s="461">
        <v>0</v>
      </c>
      <c r="BN30" s="461">
        <v>0</v>
      </c>
      <c r="BO30" s="461">
        <v>0</v>
      </c>
      <c r="BP30" s="461">
        <v>0</v>
      </c>
      <c r="BQ30" s="461">
        <v>0</v>
      </c>
      <c r="BR30" s="461">
        <v>0</v>
      </c>
      <c r="BS30" s="461">
        <v>0</v>
      </c>
      <c r="BT30" s="461">
        <v>0</v>
      </c>
      <c r="BU30" s="461">
        <v>0</v>
      </c>
      <c r="BV30" s="461">
        <v>0</v>
      </c>
      <c r="BW30" s="461">
        <v>0</v>
      </c>
      <c r="BX30" s="462">
        <v>0</v>
      </c>
      <c r="BY30" s="462">
        <v>0</v>
      </c>
      <c r="BZ30" s="462">
        <v>0</v>
      </c>
      <c r="CA30" s="462">
        <v>0</v>
      </c>
      <c r="CB30" s="462">
        <v>0</v>
      </c>
      <c r="CC30" s="462">
        <v>0</v>
      </c>
      <c r="CD30" s="462">
        <v>0</v>
      </c>
      <c r="CE30" s="462">
        <v>0</v>
      </c>
      <c r="CF30" s="430">
        <v>0</v>
      </c>
    </row>
    <row r="31" spans="1:84" s="43" customFormat="1">
      <c r="B31" s="348" t="s">
        <v>779</v>
      </c>
      <c r="C31" s="63"/>
      <c r="D31" s="461">
        <v>0</v>
      </c>
      <c r="E31" s="461">
        <v>0</v>
      </c>
      <c r="F31" s="461">
        <v>0</v>
      </c>
      <c r="G31" s="461">
        <v>0</v>
      </c>
      <c r="H31" s="461">
        <v>0</v>
      </c>
      <c r="I31" s="461">
        <v>0</v>
      </c>
      <c r="J31" s="461">
        <v>0</v>
      </c>
      <c r="K31" s="461">
        <v>0</v>
      </c>
      <c r="L31" s="461">
        <v>0</v>
      </c>
      <c r="M31" s="461">
        <v>0</v>
      </c>
      <c r="N31" s="461">
        <v>0</v>
      </c>
      <c r="O31" s="461">
        <v>0</v>
      </c>
      <c r="P31" s="461">
        <v>0</v>
      </c>
      <c r="Q31" s="461">
        <v>0</v>
      </c>
      <c r="R31" s="461">
        <v>0</v>
      </c>
      <c r="S31" s="461">
        <v>0</v>
      </c>
      <c r="T31" s="461">
        <v>0</v>
      </c>
      <c r="U31" s="461">
        <v>0</v>
      </c>
      <c r="V31" s="461">
        <v>0</v>
      </c>
      <c r="W31" s="461">
        <v>0</v>
      </c>
      <c r="X31" s="461">
        <v>0</v>
      </c>
      <c r="Y31" s="461">
        <v>0</v>
      </c>
      <c r="Z31" s="461">
        <v>0</v>
      </c>
      <c r="AA31" s="461">
        <v>0</v>
      </c>
      <c r="AB31" s="461">
        <v>0</v>
      </c>
      <c r="AC31" s="461">
        <v>0</v>
      </c>
      <c r="AD31" s="461">
        <v>0</v>
      </c>
      <c r="AE31" s="461">
        <v>0</v>
      </c>
      <c r="AF31" s="461">
        <v>0</v>
      </c>
      <c r="AG31" s="461">
        <v>0</v>
      </c>
      <c r="AH31" s="461">
        <v>2.8029816586538465</v>
      </c>
      <c r="AI31" s="461">
        <v>3.1177550000000003</v>
      </c>
      <c r="AJ31" s="461">
        <v>4.417237692307693</v>
      </c>
      <c r="AK31" s="461">
        <v>3.0525300000000004</v>
      </c>
      <c r="AL31" s="461">
        <v>5.1579929999999994</v>
      </c>
      <c r="AM31" s="461">
        <v>4.8207797499999998</v>
      </c>
      <c r="AN31" s="461">
        <v>5.9772190000000007</v>
      </c>
      <c r="AO31" s="461">
        <v>6.0103905714285712</v>
      </c>
      <c r="AP31" s="461">
        <v>6.2181166666666661</v>
      </c>
      <c r="AQ31" s="461">
        <v>11.184782999999999</v>
      </c>
      <c r="AR31" s="461">
        <v>20.375420333333334</v>
      </c>
      <c r="AS31" s="461">
        <v>23.223578666666668</v>
      </c>
      <c r="AT31" s="461">
        <v>27.424068666666663</v>
      </c>
      <c r="AU31" s="461">
        <v>33.173434999999991</v>
      </c>
      <c r="AV31" s="461">
        <v>38.794090666666669</v>
      </c>
      <c r="AW31" s="461">
        <v>43.345056333333332</v>
      </c>
      <c r="AX31" s="461">
        <v>43.463999999999999</v>
      </c>
      <c r="AY31" s="461">
        <v>46.861000000000004</v>
      </c>
      <c r="AZ31" s="461">
        <v>50.704000000000001</v>
      </c>
      <c r="BA31" s="461">
        <v>51.632000000000005</v>
      </c>
      <c r="BB31" s="461">
        <v>53.134</v>
      </c>
      <c r="BC31" s="461">
        <v>55.036000000000001</v>
      </c>
      <c r="BD31" s="461">
        <v>63.141999999999996</v>
      </c>
      <c r="BE31" s="461">
        <v>69.936000000000007</v>
      </c>
      <c r="BF31" s="461">
        <v>78.903000000000006</v>
      </c>
      <c r="BG31" s="461">
        <v>44.26</v>
      </c>
      <c r="BH31" s="461">
        <v>0</v>
      </c>
      <c r="BI31" s="461">
        <v>0</v>
      </c>
      <c r="BJ31" s="461">
        <v>0</v>
      </c>
      <c r="BK31" s="461">
        <v>0</v>
      </c>
      <c r="BL31" s="461">
        <v>0</v>
      </c>
      <c r="BM31" s="461">
        <v>0</v>
      </c>
      <c r="BN31" s="461">
        <v>0</v>
      </c>
      <c r="BO31" s="461">
        <v>0</v>
      </c>
      <c r="BP31" s="461">
        <v>0</v>
      </c>
      <c r="BQ31" s="461">
        <v>0</v>
      </c>
      <c r="BR31" s="461">
        <v>0</v>
      </c>
      <c r="BS31" s="461">
        <v>0</v>
      </c>
      <c r="BT31" s="461">
        <v>0</v>
      </c>
      <c r="BU31" s="461">
        <v>0</v>
      </c>
      <c r="BV31" s="461">
        <v>0</v>
      </c>
      <c r="BW31" s="461">
        <v>0</v>
      </c>
      <c r="BX31" s="462">
        <v>0</v>
      </c>
      <c r="BY31" s="462">
        <v>0</v>
      </c>
      <c r="BZ31" s="462">
        <v>0</v>
      </c>
      <c r="CA31" s="462">
        <v>0</v>
      </c>
      <c r="CB31" s="462">
        <v>0</v>
      </c>
      <c r="CC31" s="462">
        <v>0</v>
      </c>
      <c r="CD31" s="462">
        <v>0</v>
      </c>
      <c r="CE31" s="462">
        <v>0</v>
      </c>
      <c r="CF31" s="430">
        <v>0</v>
      </c>
    </row>
    <row r="32" spans="1:84" s="43" customFormat="1">
      <c r="B32" s="348" t="s">
        <v>678</v>
      </c>
      <c r="C32" s="63"/>
      <c r="D32" s="461">
        <v>0</v>
      </c>
      <c r="E32" s="461">
        <v>0</v>
      </c>
      <c r="F32" s="461">
        <v>0</v>
      </c>
      <c r="G32" s="461">
        <v>0</v>
      </c>
      <c r="H32" s="461">
        <v>0</v>
      </c>
      <c r="I32" s="461">
        <v>0</v>
      </c>
      <c r="J32" s="461">
        <v>0</v>
      </c>
      <c r="K32" s="461">
        <v>0</v>
      </c>
      <c r="L32" s="461">
        <v>0</v>
      </c>
      <c r="M32" s="461">
        <v>0</v>
      </c>
      <c r="N32" s="461">
        <v>0</v>
      </c>
      <c r="O32" s="461">
        <v>0</v>
      </c>
      <c r="P32" s="461">
        <v>0</v>
      </c>
      <c r="Q32" s="461">
        <v>0</v>
      </c>
      <c r="R32" s="461">
        <v>0</v>
      </c>
      <c r="S32" s="461">
        <v>0</v>
      </c>
      <c r="T32" s="461">
        <v>0</v>
      </c>
      <c r="U32" s="461">
        <v>0</v>
      </c>
      <c r="V32" s="461">
        <v>0</v>
      </c>
      <c r="W32" s="461">
        <v>0</v>
      </c>
      <c r="X32" s="461">
        <v>0</v>
      </c>
      <c r="Y32" s="461">
        <v>0</v>
      </c>
      <c r="Z32" s="461">
        <v>0</v>
      </c>
      <c r="AA32" s="461">
        <v>0</v>
      </c>
      <c r="AB32" s="461">
        <v>0</v>
      </c>
      <c r="AC32" s="461">
        <v>0</v>
      </c>
      <c r="AD32" s="461">
        <v>0</v>
      </c>
      <c r="AE32" s="461">
        <v>0</v>
      </c>
      <c r="AF32" s="461">
        <v>0</v>
      </c>
      <c r="AG32" s="461">
        <v>0</v>
      </c>
      <c r="AH32" s="461">
        <v>5.1934940357142851</v>
      </c>
      <c r="AI32" s="461">
        <v>5.8754679999999997</v>
      </c>
      <c r="AJ32" s="461">
        <v>6.4494479999999994</v>
      </c>
      <c r="AK32" s="461">
        <v>7.7735155000000002</v>
      </c>
      <c r="AL32" s="461">
        <v>8.1048584999999989</v>
      </c>
      <c r="AM32" s="461">
        <v>11.847468999999998</v>
      </c>
      <c r="AN32" s="461">
        <v>12.584511500000001</v>
      </c>
      <c r="AO32" s="461">
        <v>15.318929857142857</v>
      </c>
      <c r="AP32" s="461">
        <v>21.204908400000001</v>
      </c>
      <c r="AQ32" s="461">
        <v>26.817910999999995</v>
      </c>
      <c r="AR32" s="461">
        <v>31.576727000000005</v>
      </c>
      <c r="AS32" s="461">
        <v>44.142540666666669</v>
      </c>
      <c r="AT32" s="461">
        <v>70.518660999999994</v>
      </c>
      <c r="AU32" s="461">
        <v>130.53000933333331</v>
      </c>
      <c r="AV32" s="461">
        <v>189.23076999999998</v>
      </c>
      <c r="AW32" s="461">
        <v>255.07671199999996</v>
      </c>
      <c r="AX32" s="461">
        <v>255.15199999999999</v>
      </c>
      <c r="AY32" s="461">
        <v>297.05799999999999</v>
      </c>
      <c r="AZ32" s="461">
        <v>327.88400000000001</v>
      </c>
      <c r="BA32" s="461">
        <v>354.95100000000002</v>
      </c>
      <c r="BB32" s="461">
        <v>382.50900000000001</v>
      </c>
      <c r="BC32" s="461">
        <v>453.77700000000004</v>
      </c>
      <c r="BD32" s="461">
        <v>582.23099999999999</v>
      </c>
      <c r="BE32" s="461">
        <v>697.84500000000003</v>
      </c>
      <c r="BF32" s="461">
        <v>800.66499999999996</v>
      </c>
      <c r="BG32" s="461">
        <v>866.86699999999996</v>
      </c>
      <c r="BH32" s="461">
        <v>824.20128892350272</v>
      </c>
      <c r="BI32" s="461">
        <v>660.22746358750726</v>
      </c>
      <c r="BJ32" s="461">
        <v>551.92517870773702</v>
      </c>
      <c r="BK32" s="461">
        <v>473.66156547405154</v>
      </c>
      <c r="BL32" s="461">
        <v>417.08510670184251</v>
      </c>
      <c r="BM32" s="461">
        <v>302.41702124496578</v>
      </c>
      <c r="BN32" s="461">
        <v>0</v>
      </c>
      <c r="BO32" s="461">
        <v>0</v>
      </c>
      <c r="BP32" s="461">
        <v>0</v>
      </c>
      <c r="BQ32" s="461">
        <v>0</v>
      </c>
      <c r="BR32" s="461">
        <v>0</v>
      </c>
      <c r="BS32" s="461">
        <v>0</v>
      </c>
      <c r="BT32" s="461">
        <v>0</v>
      </c>
      <c r="BU32" s="461">
        <v>0</v>
      </c>
      <c r="BV32" s="461">
        <v>0</v>
      </c>
      <c r="BW32" s="461">
        <v>0</v>
      </c>
      <c r="BX32" s="462">
        <v>0</v>
      </c>
      <c r="BY32" s="462">
        <v>0</v>
      </c>
      <c r="BZ32" s="462">
        <v>0</v>
      </c>
      <c r="CA32" s="462">
        <v>0</v>
      </c>
      <c r="CB32" s="462">
        <v>0</v>
      </c>
      <c r="CC32" s="462">
        <v>0</v>
      </c>
      <c r="CD32" s="462">
        <v>0</v>
      </c>
      <c r="CE32" s="462">
        <v>0</v>
      </c>
      <c r="CF32" s="430">
        <v>0</v>
      </c>
    </row>
    <row r="33" spans="1:84" s="43" customFormat="1">
      <c r="B33" s="348" t="s">
        <v>780</v>
      </c>
      <c r="C33" s="63"/>
      <c r="D33" s="461">
        <v>0</v>
      </c>
      <c r="E33" s="461">
        <v>0</v>
      </c>
      <c r="F33" s="461">
        <v>0</v>
      </c>
      <c r="G33" s="461">
        <v>0</v>
      </c>
      <c r="H33" s="461">
        <v>0</v>
      </c>
      <c r="I33" s="461">
        <v>0</v>
      </c>
      <c r="J33" s="461">
        <v>0</v>
      </c>
      <c r="K33" s="461">
        <v>0</v>
      </c>
      <c r="L33" s="461">
        <v>0</v>
      </c>
      <c r="M33" s="461">
        <v>0</v>
      </c>
      <c r="N33" s="461">
        <v>0</v>
      </c>
      <c r="O33" s="461">
        <v>0</v>
      </c>
      <c r="P33" s="461">
        <v>0</v>
      </c>
      <c r="Q33" s="461">
        <v>0</v>
      </c>
      <c r="R33" s="461">
        <v>0</v>
      </c>
      <c r="S33" s="461">
        <v>0</v>
      </c>
      <c r="T33" s="461">
        <v>0</v>
      </c>
      <c r="U33" s="461">
        <v>0</v>
      </c>
      <c r="V33" s="461">
        <v>0</v>
      </c>
      <c r="W33" s="461">
        <v>0</v>
      </c>
      <c r="X33" s="461">
        <v>0</v>
      </c>
      <c r="Y33" s="461">
        <v>0</v>
      </c>
      <c r="Z33" s="461">
        <v>0</v>
      </c>
      <c r="AA33" s="461">
        <v>0</v>
      </c>
      <c r="AB33" s="461">
        <v>0</v>
      </c>
      <c r="AC33" s="461">
        <v>0</v>
      </c>
      <c r="AD33" s="461">
        <v>0</v>
      </c>
      <c r="AE33" s="461">
        <v>0</v>
      </c>
      <c r="AF33" s="461">
        <v>0</v>
      </c>
      <c r="AG33" s="461">
        <v>0</v>
      </c>
      <c r="AH33" s="461">
        <v>182.15085531267607</v>
      </c>
      <c r="AI33" s="461">
        <v>193.603454</v>
      </c>
      <c r="AJ33" s="461">
        <v>246.08449246153847</v>
      </c>
      <c r="AK33" s="461">
        <v>298.00780700000001</v>
      </c>
      <c r="AL33" s="461">
        <v>372.96242025000004</v>
      </c>
      <c r="AM33" s="461">
        <v>418.66883899999999</v>
      </c>
      <c r="AN33" s="461">
        <v>472.97908750000005</v>
      </c>
      <c r="AO33" s="461">
        <v>559.46277857142854</v>
      </c>
      <c r="AP33" s="461">
        <v>619.10317680000003</v>
      </c>
      <c r="AQ33" s="461">
        <v>687.23668999999995</v>
      </c>
      <c r="AR33" s="461">
        <v>786.62654500000008</v>
      </c>
      <c r="AS33" s="461">
        <v>914.84584999999981</v>
      </c>
      <c r="AT33" s="461">
        <v>1031.7429646666667</v>
      </c>
      <c r="AU33" s="461">
        <v>1238.1339973333331</v>
      </c>
      <c r="AV33" s="461">
        <v>1496.1980143333333</v>
      </c>
      <c r="AW33" s="461">
        <v>1640.7096546666664</v>
      </c>
      <c r="AX33" s="461">
        <v>1565.194</v>
      </c>
      <c r="AY33" s="461">
        <v>1620.7080000000001</v>
      </c>
      <c r="AZ33" s="461">
        <v>1655.7110000000002</v>
      </c>
      <c r="BA33" s="461">
        <v>1620.1309999999999</v>
      </c>
      <c r="BB33" s="461">
        <v>1603.6470000000002</v>
      </c>
      <c r="BC33" s="461">
        <v>1767.1590000000001</v>
      </c>
      <c r="BD33" s="461">
        <v>2165.7539999999999</v>
      </c>
      <c r="BE33" s="461">
        <v>2410.0329999999999</v>
      </c>
      <c r="BF33" s="461">
        <v>2614.94</v>
      </c>
      <c r="BG33" s="461">
        <v>2692.2280000000001</v>
      </c>
      <c r="BH33" s="461">
        <v>2340.126238103408</v>
      </c>
      <c r="BI33" s="461">
        <v>1796.9867403600622</v>
      </c>
      <c r="BJ33" s="461">
        <v>1440.1638339966985</v>
      </c>
      <c r="BK33" s="461">
        <v>1213.3319089372128</v>
      </c>
      <c r="BL33" s="461">
        <v>1007.6875486858021</v>
      </c>
      <c r="BM33" s="461">
        <v>545.2825045729727</v>
      </c>
      <c r="BN33" s="461">
        <v>0</v>
      </c>
      <c r="BO33" s="461">
        <v>0</v>
      </c>
      <c r="BP33" s="461">
        <v>0</v>
      </c>
      <c r="BQ33" s="461">
        <v>0</v>
      </c>
      <c r="BR33" s="461">
        <v>0</v>
      </c>
      <c r="BS33" s="461">
        <v>0</v>
      </c>
      <c r="BT33" s="461">
        <v>0</v>
      </c>
      <c r="BU33" s="461">
        <v>0</v>
      </c>
      <c r="BV33" s="461">
        <v>0</v>
      </c>
      <c r="BW33" s="461">
        <v>0</v>
      </c>
      <c r="BX33" s="462">
        <v>0</v>
      </c>
      <c r="BY33" s="462">
        <v>0</v>
      </c>
      <c r="BZ33" s="462">
        <v>0</v>
      </c>
      <c r="CA33" s="462">
        <v>0</v>
      </c>
      <c r="CB33" s="462">
        <v>0</v>
      </c>
      <c r="CC33" s="462">
        <v>0</v>
      </c>
      <c r="CD33" s="462">
        <v>0</v>
      </c>
      <c r="CE33" s="462">
        <v>0</v>
      </c>
      <c r="CF33" s="430">
        <v>0</v>
      </c>
    </row>
    <row r="34" spans="1:84" s="43" customFormat="1">
      <c r="B34" s="348" t="s">
        <v>781</v>
      </c>
      <c r="C34" s="63"/>
      <c r="D34" s="461">
        <v>0</v>
      </c>
      <c r="E34" s="461">
        <v>0</v>
      </c>
      <c r="F34" s="461">
        <v>0</v>
      </c>
      <c r="G34" s="461">
        <v>0</v>
      </c>
      <c r="H34" s="461">
        <v>0</v>
      </c>
      <c r="I34" s="461">
        <v>0</v>
      </c>
      <c r="J34" s="461">
        <v>0</v>
      </c>
      <c r="K34" s="461">
        <v>0</v>
      </c>
      <c r="L34" s="461">
        <v>0</v>
      </c>
      <c r="M34" s="461">
        <v>0</v>
      </c>
      <c r="N34" s="461">
        <v>0</v>
      </c>
      <c r="O34" s="461">
        <v>0</v>
      </c>
      <c r="P34" s="461">
        <v>0</v>
      </c>
      <c r="Q34" s="461">
        <v>0</v>
      </c>
      <c r="R34" s="461">
        <v>0</v>
      </c>
      <c r="S34" s="461">
        <v>0</v>
      </c>
      <c r="T34" s="461">
        <v>0</v>
      </c>
      <c r="U34" s="461">
        <v>0</v>
      </c>
      <c r="V34" s="461">
        <v>0</v>
      </c>
      <c r="W34" s="461">
        <v>0</v>
      </c>
      <c r="X34" s="461">
        <v>0</v>
      </c>
      <c r="Y34" s="461">
        <v>0</v>
      </c>
      <c r="Z34" s="461">
        <v>0</v>
      </c>
      <c r="AA34" s="461">
        <v>0</v>
      </c>
      <c r="AB34" s="461">
        <v>0</v>
      </c>
      <c r="AC34" s="461">
        <v>0</v>
      </c>
      <c r="AD34" s="461">
        <v>0</v>
      </c>
      <c r="AE34" s="461">
        <v>0</v>
      </c>
      <c r="AF34" s="461">
        <v>0</v>
      </c>
      <c r="AG34" s="461">
        <v>0</v>
      </c>
      <c r="AH34" s="461">
        <v>2.3176474098360655</v>
      </c>
      <c r="AI34" s="461">
        <v>2.5419358688524589</v>
      </c>
      <c r="AJ34" s="461">
        <v>3.032214586666667</v>
      </c>
      <c r="AK34" s="461">
        <v>4.2614319429551788</v>
      </c>
      <c r="AL34" s="461">
        <v>5.6409478888888893</v>
      </c>
      <c r="AM34" s="461">
        <v>7.2432321987577657</v>
      </c>
      <c r="AN34" s="461">
        <v>8.4231230512820527</v>
      </c>
      <c r="AO34" s="461">
        <v>10.800226018433181</v>
      </c>
      <c r="AP34" s="461">
        <v>11.40188078888889</v>
      </c>
      <c r="AQ34" s="461">
        <v>11.713980107954544</v>
      </c>
      <c r="AR34" s="461">
        <v>27.608028126888218</v>
      </c>
      <c r="AS34" s="461">
        <v>44.195025049999991</v>
      </c>
      <c r="AT34" s="461">
        <v>34.984655181014098</v>
      </c>
      <c r="AU34" s="461">
        <v>45.762173703336863</v>
      </c>
      <c r="AV34" s="461">
        <v>66.131657658259329</v>
      </c>
      <c r="AW34" s="461">
        <v>71.191566821895719</v>
      </c>
      <c r="AX34" s="461">
        <v>45.959000000000003</v>
      </c>
      <c r="AY34" s="461">
        <v>52.497</v>
      </c>
      <c r="AZ34" s="461">
        <v>55.951000000000001</v>
      </c>
      <c r="BA34" s="461">
        <v>55.793000000000006</v>
      </c>
      <c r="BB34" s="461">
        <v>48.305</v>
      </c>
      <c r="BC34" s="461">
        <v>50.900999999999996</v>
      </c>
      <c r="BD34" s="461">
        <v>63.215000000000003</v>
      </c>
      <c r="BE34" s="461">
        <v>64.663000000000011</v>
      </c>
      <c r="BF34" s="461">
        <v>67.364999999999995</v>
      </c>
      <c r="BG34" s="461">
        <v>55.756</v>
      </c>
      <c r="BH34" s="461">
        <v>32.408347331744444</v>
      </c>
      <c r="BI34" s="461">
        <v>13.401102736940748</v>
      </c>
      <c r="BJ34" s="461">
        <v>12.776731585820285</v>
      </c>
      <c r="BK34" s="461">
        <v>2.5333533332640377</v>
      </c>
      <c r="BL34" s="461">
        <v>0</v>
      </c>
      <c r="BM34" s="461">
        <v>0</v>
      </c>
      <c r="BN34" s="461">
        <v>0</v>
      </c>
      <c r="BO34" s="461">
        <v>0</v>
      </c>
      <c r="BP34" s="461">
        <v>0</v>
      </c>
      <c r="BQ34" s="461">
        <v>0</v>
      </c>
      <c r="BR34" s="461">
        <v>0</v>
      </c>
      <c r="BS34" s="461">
        <v>0</v>
      </c>
      <c r="BT34" s="461">
        <v>0</v>
      </c>
      <c r="BU34" s="461">
        <v>0</v>
      </c>
      <c r="BV34" s="461">
        <v>0</v>
      </c>
      <c r="BW34" s="461">
        <v>0</v>
      </c>
      <c r="BX34" s="462">
        <v>0</v>
      </c>
      <c r="BY34" s="462">
        <v>0</v>
      </c>
      <c r="BZ34" s="462">
        <v>0</v>
      </c>
      <c r="CA34" s="462">
        <v>0</v>
      </c>
      <c r="CB34" s="462">
        <v>0</v>
      </c>
      <c r="CC34" s="462">
        <v>0</v>
      </c>
      <c r="CD34" s="462">
        <v>0</v>
      </c>
      <c r="CE34" s="462">
        <v>0</v>
      </c>
      <c r="CF34" s="430">
        <v>0</v>
      </c>
    </row>
    <row r="35" spans="1:84" s="43" customFormat="1">
      <c r="B35" s="349" t="s">
        <v>782</v>
      </c>
      <c r="C35" s="508"/>
      <c r="D35" s="461">
        <v>0</v>
      </c>
      <c r="E35" s="461">
        <v>0</v>
      </c>
      <c r="F35" s="461">
        <v>0</v>
      </c>
      <c r="G35" s="461">
        <v>0</v>
      </c>
      <c r="H35" s="461">
        <v>0</v>
      </c>
      <c r="I35" s="461">
        <v>0</v>
      </c>
      <c r="J35" s="461">
        <v>0</v>
      </c>
      <c r="K35" s="461">
        <v>0</v>
      </c>
      <c r="L35" s="461">
        <v>0</v>
      </c>
      <c r="M35" s="461">
        <v>0</v>
      </c>
      <c r="N35" s="461">
        <v>0</v>
      </c>
      <c r="O35" s="461">
        <v>0</v>
      </c>
      <c r="P35" s="461">
        <v>0</v>
      </c>
      <c r="Q35" s="461">
        <v>0</v>
      </c>
      <c r="R35" s="461">
        <v>0</v>
      </c>
      <c r="S35" s="461">
        <v>0</v>
      </c>
      <c r="T35" s="461">
        <v>0</v>
      </c>
      <c r="U35" s="461">
        <v>0</v>
      </c>
      <c r="V35" s="461">
        <v>0</v>
      </c>
      <c r="W35" s="461">
        <v>0</v>
      </c>
      <c r="X35" s="461">
        <v>0</v>
      </c>
      <c r="Y35" s="461">
        <v>0</v>
      </c>
      <c r="Z35" s="461">
        <v>0</v>
      </c>
      <c r="AA35" s="461">
        <v>0</v>
      </c>
      <c r="AB35" s="461">
        <v>0</v>
      </c>
      <c r="AC35" s="461">
        <v>0</v>
      </c>
      <c r="AD35" s="461">
        <v>0</v>
      </c>
      <c r="AE35" s="461">
        <v>0</v>
      </c>
      <c r="AF35" s="461">
        <v>0</v>
      </c>
      <c r="AG35" s="461">
        <v>0</v>
      </c>
      <c r="AH35" s="461">
        <v>1.5700192131147541</v>
      </c>
      <c r="AI35" s="461">
        <v>2.0185961311475409</v>
      </c>
      <c r="AJ35" s="461">
        <v>2.5145194133333337</v>
      </c>
      <c r="AK35" s="461">
        <v>4.1943370570448213</v>
      </c>
      <c r="AL35" s="461">
        <v>6.0108461111111113</v>
      </c>
      <c r="AM35" s="461">
        <v>8.9534398012422383</v>
      </c>
      <c r="AN35" s="461">
        <v>11.366141948717949</v>
      </c>
      <c r="AO35" s="461">
        <v>12.40421998156682</v>
      </c>
      <c r="AP35" s="461">
        <v>13.377009744444447</v>
      </c>
      <c r="AQ35" s="461">
        <v>18.165157558712117</v>
      </c>
      <c r="AR35" s="461">
        <v>22.602176873111784</v>
      </c>
      <c r="AS35" s="461">
        <v>36.159565949999994</v>
      </c>
      <c r="AT35" s="461">
        <v>60.108176818985882</v>
      </c>
      <c r="AU35" s="461">
        <v>72.762087296663097</v>
      </c>
      <c r="AV35" s="461">
        <v>82.914424675073988</v>
      </c>
      <c r="AW35" s="461">
        <v>91.830058844770917</v>
      </c>
      <c r="AX35" s="461">
        <v>56.148000000000003</v>
      </c>
      <c r="AY35" s="461">
        <v>67.225999999999999</v>
      </c>
      <c r="AZ35" s="461">
        <v>72.277000000000001</v>
      </c>
      <c r="BA35" s="461">
        <v>71.974000000000004</v>
      </c>
      <c r="BB35" s="461">
        <v>72.932000000000002</v>
      </c>
      <c r="BC35" s="461">
        <v>57.133000000000003</v>
      </c>
      <c r="BD35" s="461">
        <v>70.122000000000014</v>
      </c>
      <c r="BE35" s="461">
        <v>82.59</v>
      </c>
      <c r="BF35" s="461">
        <v>93.134</v>
      </c>
      <c r="BG35" s="461">
        <v>93.677999999999997</v>
      </c>
      <c r="BH35" s="461">
        <v>81.264125641345288</v>
      </c>
      <c r="BI35" s="461">
        <v>55.384693315489791</v>
      </c>
      <c r="BJ35" s="461">
        <v>45.134255709744181</v>
      </c>
      <c r="BK35" s="461">
        <v>47.98515273892432</v>
      </c>
      <c r="BL35" s="461">
        <v>30.917424460086963</v>
      </c>
      <c r="BM35" s="461">
        <v>29.448977410320264</v>
      </c>
      <c r="BN35" s="461">
        <v>0</v>
      </c>
      <c r="BO35" s="461">
        <v>0</v>
      </c>
      <c r="BP35" s="461">
        <v>0</v>
      </c>
      <c r="BQ35" s="461">
        <v>0</v>
      </c>
      <c r="BR35" s="461">
        <v>0</v>
      </c>
      <c r="BS35" s="461">
        <v>0</v>
      </c>
      <c r="BT35" s="461">
        <v>0</v>
      </c>
      <c r="BU35" s="461">
        <v>0</v>
      </c>
      <c r="BV35" s="461">
        <v>0</v>
      </c>
      <c r="BW35" s="461">
        <v>0</v>
      </c>
      <c r="BX35" s="462">
        <v>0</v>
      </c>
      <c r="BY35" s="462">
        <v>0</v>
      </c>
      <c r="BZ35" s="462">
        <v>0</v>
      </c>
      <c r="CA35" s="462">
        <v>0</v>
      </c>
      <c r="CB35" s="462">
        <v>0</v>
      </c>
      <c r="CC35" s="462">
        <v>0</v>
      </c>
      <c r="CD35" s="462">
        <v>0</v>
      </c>
      <c r="CE35" s="462">
        <v>0</v>
      </c>
      <c r="CF35" s="430">
        <v>0</v>
      </c>
    </row>
    <row r="36" spans="1:84" s="43" customFormat="1" ht="25.5" customHeight="1">
      <c r="B36" s="339" t="s">
        <v>783</v>
      </c>
      <c r="C36" s="508"/>
      <c r="D36" s="461"/>
      <c r="E36" s="461"/>
      <c r="F36" s="461"/>
      <c r="G36" s="461"/>
      <c r="H36" s="461"/>
      <c r="I36" s="461"/>
      <c r="J36" s="461"/>
      <c r="K36" s="461"/>
      <c r="L36" s="461"/>
      <c r="M36" s="461"/>
      <c r="N36" s="461"/>
      <c r="O36" s="461"/>
      <c r="P36" s="461"/>
      <c r="Q36" s="461"/>
      <c r="R36" s="461"/>
      <c r="S36" s="461"/>
      <c r="T36" s="461"/>
      <c r="U36" s="461"/>
      <c r="V36" s="461"/>
      <c r="W36" s="461"/>
      <c r="X36" s="461"/>
      <c r="Y36" s="461"/>
      <c r="Z36" s="461"/>
      <c r="AA36" s="461"/>
      <c r="AB36" s="461"/>
      <c r="AC36" s="461"/>
      <c r="AD36" s="461"/>
      <c r="AE36" s="461"/>
      <c r="AF36" s="461"/>
      <c r="AG36" s="461"/>
      <c r="AH36" s="461"/>
      <c r="AI36" s="461"/>
      <c r="AJ36" s="461"/>
      <c r="AK36" s="461"/>
      <c r="AL36" s="461"/>
      <c r="AM36" s="461"/>
      <c r="AN36" s="461"/>
      <c r="AO36" s="461"/>
      <c r="AP36" s="461"/>
      <c r="AQ36" s="461"/>
      <c r="AR36" s="461"/>
      <c r="AS36" s="461"/>
      <c r="AT36" s="461"/>
      <c r="AU36" s="461"/>
      <c r="AV36" s="461"/>
      <c r="AW36" s="461"/>
      <c r="AX36" s="461"/>
      <c r="AY36" s="461"/>
      <c r="AZ36" s="461"/>
      <c r="BA36" s="461"/>
      <c r="BB36" s="461"/>
      <c r="BC36" s="461"/>
      <c r="BD36" s="461"/>
      <c r="BE36" s="461"/>
      <c r="BF36" s="461"/>
      <c r="BG36" s="461"/>
      <c r="BH36" s="461"/>
      <c r="BI36" s="461"/>
      <c r="BJ36" s="461"/>
      <c r="BK36" s="461"/>
      <c r="BL36" s="461"/>
      <c r="BM36" s="461"/>
      <c r="BN36" s="461"/>
      <c r="BO36" s="461"/>
      <c r="BP36" s="461"/>
      <c r="BQ36" s="461"/>
      <c r="BR36" s="461"/>
      <c r="BS36" s="461"/>
      <c r="BT36" s="461"/>
      <c r="BU36" s="461"/>
      <c r="BV36" s="461"/>
      <c r="BW36" s="461"/>
      <c r="BX36" s="462"/>
      <c r="BY36" s="462"/>
      <c r="BZ36" s="462"/>
      <c r="CA36" s="462"/>
      <c r="CB36" s="462"/>
      <c r="CC36" s="462"/>
      <c r="CD36" s="462"/>
      <c r="CE36" s="462"/>
      <c r="CF36" s="430"/>
    </row>
    <row r="37" spans="1:84" s="43" customFormat="1">
      <c r="B37" s="349" t="s">
        <v>784</v>
      </c>
      <c r="C37" s="508"/>
      <c r="D37" s="461">
        <v>0</v>
      </c>
      <c r="E37" s="461">
        <v>0</v>
      </c>
      <c r="F37" s="461">
        <v>0</v>
      </c>
      <c r="G37" s="461">
        <v>0</v>
      </c>
      <c r="H37" s="461">
        <v>0</v>
      </c>
      <c r="I37" s="461">
        <v>0</v>
      </c>
      <c r="J37" s="461">
        <v>0</v>
      </c>
      <c r="K37" s="461">
        <v>0</v>
      </c>
      <c r="L37" s="461">
        <v>0</v>
      </c>
      <c r="M37" s="461">
        <v>0</v>
      </c>
      <c r="N37" s="461">
        <v>0</v>
      </c>
      <c r="O37" s="461">
        <v>0</v>
      </c>
      <c r="P37" s="461">
        <v>0</v>
      </c>
      <c r="Q37" s="461">
        <v>0</v>
      </c>
      <c r="R37" s="461">
        <v>0</v>
      </c>
      <c r="S37" s="461">
        <v>0</v>
      </c>
      <c r="T37" s="461">
        <v>0</v>
      </c>
      <c r="U37" s="461">
        <v>0</v>
      </c>
      <c r="V37" s="461">
        <v>0</v>
      </c>
      <c r="W37" s="461">
        <v>0</v>
      </c>
      <c r="X37" s="461">
        <v>0</v>
      </c>
      <c r="Y37" s="461">
        <v>0</v>
      </c>
      <c r="Z37" s="461">
        <v>0</v>
      </c>
      <c r="AA37" s="461">
        <v>0</v>
      </c>
      <c r="AB37" s="461">
        <v>0</v>
      </c>
      <c r="AC37" s="461">
        <v>0</v>
      </c>
      <c r="AD37" s="461">
        <v>0</v>
      </c>
      <c r="AE37" s="461">
        <v>0</v>
      </c>
      <c r="AF37" s="461">
        <v>0</v>
      </c>
      <c r="AG37" s="461">
        <v>0</v>
      </c>
      <c r="AH37" s="461">
        <v>0</v>
      </c>
      <c r="AI37" s="461">
        <v>7.9208541951414011</v>
      </c>
      <c r="AJ37" s="461">
        <v>14.257537551254522</v>
      </c>
      <c r="AK37" s="461">
        <v>18.217964648825223</v>
      </c>
      <c r="AL37" s="461">
        <v>30.891331361051463</v>
      </c>
      <c r="AM37" s="461">
        <v>82.376883629470569</v>
      </c>
      <c r="AN37" s="461">
        <v>158.41708390282801</v>
      </c>
      <c r="AO37" s="461">
        <v>275.64572599092071</v>
      </c>
      <c r="AP37" s="461">
        <v>396.04270975706999</v>
      </c>
      <c r="AQ37" s="461">
        <v>531.48931649398799</v>
      </c>
      <c r="AR37" s="461">
        <v>695.45099833341499</v>
      </c>
      <c r="AS37" s="461">
        <v>875.25438856312473</v>
      </c>
      <c r="AT37" s="461">
        <v>1012.7680845889809</v>
      </c>
      <c r="AU37" s="461">
        <v>1284.9325956024427</v>
      </c>
      <c r="AV37" s="461">
        <v>1549.3917064717893</v>
      </c>
      <c r="AW37" s="461">
        <v>1694.465297394725</v>
      </c>
      <c r="AX37" s="461">
        <v>1703.4202564991706</v>
      </c>
      <c r="AY37" s="461">
        <v>1500.1314740626374</v>
      </c>
      <c r="AZ37" s="461">
        <v>1421.519831098472</v>
      </c>
      <c r="BA37" s="461">
        <v>1299.9456455967315</v>
      </c>
      <c r="BB37" s="461">
        <v>1181.8139462800841</v>
      </c>
      <c r="BC37" s="461">
        <v>1112.7124440704331</v>
      </c>
      <c r="BD37" s="461">
        <v>1077.816952234662</v>
      </c>
      <c r="BE37" s="461">
        <v>1056.9938777475572</v>
      </c>
      <c r="BF37" s="461">
        <v>607.92077511202979</v>
      </c>
      <c r="BG37" s="461">
        <v>239.26332801532695</v>
      </c>
      <c r="BH37" s="461">
        <v>0</v>
      </c>
      <c r="BI37" s="461">
        <v>0</v>
      </c>
      <c r="BJ37" s="461">
        <v>0</v>
      </c>
      <c r="BK37" s="461">
        <v>0</v>
      </c>
      <c r="BL37" s="461">
        <v>0</v>
      </c>
      <c r="BM37" s="461">
        <v>0</v>
      </c>
      <c r="BN37" s="461">
        <v>0</v>
      </c>
      <c r="BO37" s="461">
        <v>0</v>
      </c>
      <c r="BP37" s="461">
        <v>0</v>
      </c>
      <c r="BQ37" s="461">
        <v>0</v>
      </c>
      <c r="BR37" s="461">
        <v>0</v>
      </c>
      <c r="BS37" s="461">
        <v>0</v>
      </c>
      <c r="BT37" s="461">
        <v>0</v>
      </c>
      <c r="BU37" s="461">
        <v>0</v>
      </c>
      <c r="BV37" s="461">
        <v>0</v>
      </c>
      <c r="BW37" s="461">
        <v>0</v>
      </c>
      <c r="BX37" s="462">
        <v>0</v>
      </c>
      <c r="BY37" s="462">
        <v>0</v>
      </c>
      <c r="BZ37" s="462">
        <v>0</v>
      </c>
      <c r="CA37" s="462">
        <v>0</v>
      </c>
      <c r="CB37" s="462">
        <v>0</v>
      </c>
      <c r="CC37" s="462">
        <v>0</v>
      </c>
      <c r="CD37" s="462">
        <v>0</v>
      </c>
      <c r="CE37" s="462">
        <v>0</v>
      </c>
      <c r="CF37" s="430">
        <v>0</v>
      </c>
    </row>
    <row r="38" spans="1:84" s="43" customFormat="1">
      <c r="B38" s="349" t="s">
        <v>785</v>
      </c>
      <c r="C38" s="508"/>
      <c r="D38" s="461">
        <v>0</v>
      </c>
      <c r="E38" s="461">
        <v>0</v>
      </c>
      <c r="F38" s="461">
        <v>0</v>
      </c>
      <c r="G38" s="461">
        <v>0</v>
      </c>
      <c r="H38" s="461">
        <v>0</v>
      </c>
      <c r="I38" s="461">
        <v>0</v>
      </c>
      <c r="J38" s="461">
        <v>0</v>
      </c>
      <c r="K38" s="461">
        <v>0</v>
      </c>
      <c r="L38" s="461">
        <v>0</v>
      </c>
      <c r="M38" s="461">
        <v>0</v>
      </c>
      <c r="N38" s="461">
        <v>0</v>
      </c>
      <c r="O38" s="461">
        <v>0</v>
      </c>
      <c r="P38" s="461">
        <v>0</v>
      </c>
      <c r="Q38" s="461">
        <v>0</v>
      </c>
      <c r="R38" s="461">
        <v>0</v>
      </c>
      <c r="S38" s="461">
        <v>0</v>
      </c>
      <c r="T38" s="461">
        <v>0</v>
      </c>
      <c r="U38" s="461">
        <v>0</v>
      </c>
      <c r="V38" s="461">
        <v>0</v>
      </c>
      <c r="W38" s="461">
        <v>0</v>
      </c>
      <c r="X38" s="461">
        <v>0</v>
      </c>
      <c r="Y38" s="461">
        <v>0</v>
      </c>
      <c r="Z38" s="461">
        <v>0</v>
      </c>
      <c r="AA38" s="461">
        <v>0</v>
      </c>
      <c r="AB38" s="461">
        <v>0</v>
      </c>
      <c r="AC38" s="461">
        <v>0</v>
      </c>
      <c r="AD38" s="461">
        <v>0</v>
      </c>
      <c r="AE38" s="461">
        <v>0</v>
      </c>
      <c r="AF38" s="461">
        <v>0</v>
      </c>
      <c r="AG38" s="461">
        <v>0</v>
      </c>
      <c r="AH38" s="461">
        <v>0</v>
      </c>
      <c r="AI38" s="461">
        <v>2.0791458048585989</v>
      </c>
      <c r="AJ38" s="461">
        <v>3.7424624487454778</v>
      </c>
      <c r="AK38" s="461">
        <v>4.7820353511747768</v>
      </c>
      <c r="AL38" s="461">
        <v>8.1086686389485365</v>
      </c>
      <c r="AM38" s="461">
        <v>21.623116370529431</v>
      </c>
      <c r="AN38" s="461">
        <v>41.582916097171989</v>
      </c>
      <c r="AO38" s="461">
        <v>72.35427400907929</v>
      </c>
      <c r="AP38" s="461">
        <v>103.95729024293001</v>
      </c>
      <c r="AQ38" s="461">
        <v>139.51068350601201</v>
      </c>
      <c r="AR38" s="461">
        <v>182.54900166658501</v>
      </c>
      <c r="AS38" s="461">
        <v>229.74561143687527</v>
      </c>
      <c r="AT38" s="461">
        <v>251.9138825897187</v>
      </c>
      <c r="AU38" s="461">
        <v>322.46952062524298</v>
      </c>
      <c r="AV38" s="461">
        <v>389.73388162224228</v>
      </c>
      <c r="AW38" s="461">
        <v>462.72661970850959</v>
      </c>
      <c r="AX38" s="461">
        <v>478.80049192921024</v>
      </c>
      <c r="AY38" s="461">
        <v>480.76420050781519</v>
      </c>
      <c r="AZ38" s="461">
        <v>487.18098724935635</v>
      </c>
      <c r="BA38" s="461">
        <v>493.93324999863</v>
      </c>
      <c r="BB38" s="461">
        <v>496.25659195105163</v>
      </c>
      <c r="BC38" s="461">
        <v>496.5127764741809</v>
      </c>
      <c r="BD38" s="461">
        <v>485.25471579187501</v>
      </c>
      <c r="BE38" s="461">
        <v>489.04849039406668</v>
      </c>
      <c r="BF38" s="461">
        <v>147.12428187369665</v>
      </c>
      <c r="BG38" s="461">
        <v>64.975747559198723</v>
      </c>
      <c r="BH38" s="461">
        <v>0</v>
      </c>
      <c r="BI38" s="461">
        <v>0</v>
      </c>
      <c r="BJ38" s="461">
        <v>0</v>
      </c>
      <c r="BK38" s="461">
        <v>0</v>
      </c>
      <c r="BL38" s="461">
        <v>0</v>
      </c>
      <c r="BM38" s="461">
        <v>0</v>
      </c>
      <c r="BN38" s="461">
        <v>0</v>
      </c>
      <c r="BO38" s="461">
        <v>0</v>
      </c>
      <c r="BP38" s="461">
        <v>0</v>
      </c>
      <c r="BQ38" s="461">
        <v>0</v>
      </c>
      <c r="BR38" s="461">
        <v>0</v>
      </c>
      <c r="BS38" s="461">
        <v>0</v>
      </c>
      <c r="BT38" s="461">
        <v>0</v>
      </c>
      <c r="BU38" s="461">
        <v>0</v>
      </c>
      <c r="BV38" s="461">
        <v>0</v>
      </c>
      <c r="BW38" s="461">
        <v>0</v>
      </c>
      <c r="BX38" s="462">
        <v>0</v>
      </c>
      <c r="BY38" s="462">
        <v>0</v>
      </c>
      <c r="BZ38" s="462">
        <v>0</v>
      </c>
      <c r="CA38" s="462">
        <v>0</v>
      </c>
      <c r="CB38" s="462">
        <v>0</v>
      </c>
      <c r="CC38" s="462">
        <v>0</v>
      </c>
      <c r="CD38" s="462">
        <v>0</v>
      </c>
      <c r="CE38" s="462">
        <v>0</v>
      </c>
      <c r="CF38" s="430">
        <v>0</v>
      </c>
    </row>
    <row r="39" spans="1:84" s="43" customFormat="1" ht="41.25" customHeight="1">
      <c r="B39" s="620" t="s">
        <v>786</v>
      </c>
      <c r="C39" s="65"/>
      <c r="D39" s="461">
        <f t="shared" ref="D39:BO39" si="14">SUM(D40:D45)</f>
        <v>0</v>
      </c>
      <c r="E39" s="461">
        <f t="shared" si="14"/>
        <v>0</v>
      </c>
      <c r="F39" s="461">
        <f t="shared" si="14"/>
        <v>0</v>
      </c>
      <c r="G39" s="461">
        <f t="shared" si="14"/>
        <v>0</v>
      </c>
      <c r="H39" s="461">
        <f t="shared" si="14"/>
        <v>0</v>
      </c>
      <c r="I39" s="461">
        <f t="shared" si="14"/>
        <v>0</v>
      </c>
      <c r="J39" s="461">
        <f t="shared" si="14"/>
        <v>0</v>
      </c>
      <c r="K39" s="461">
        <f t="shared" si="14"/>
        <v>0</v>
      </c>
      <c r="L39" s="461">
        <f t="shared" si="14"/>
        <v>0</v>
      </c>
      <c r="M39" s="461">
        <f t="shared" si="14"/>
        <v>0</v>
      </c>
      <c r="N39" s="461">
        <f t="shared" si="14"/>
        <v>0</v>
      </c>
      <c r="O39" s="461">
        <f t="shared" si="14"/>
        <v>0</v>
      </c>
      <c r="P39" s="461">
        <f t="shared" si="14"/>
        <v>0</v>
      </c>
      <c r="Q39" s="461">
        <f t="shared" si="14"/>
        <v>0</v>
      </c>
      <c r="R39" s="461">
        <f t="shared" si="14"/>
        <v>0</v>
      </c>
      <c r="S39" s="461">
        <f t="shared" si="14"/>
        <v>0</v>
      </c>
      <c r="T39" s="461">
        <f t="shared" si="14"/>
        <v>0</v>
      </c>
      <c r="U39" s="461">
        <f t="shared" si="14"/>
        <v>0</v>
      </c>
      <c r="V39" s="461">
        <f t="shared" si="14"/>
        <v>0</v>
      </c>
      <c r="W39" s="461">
        <f t="shared" si="14"/>
        <v>0</v>
      </c>
      <c r="X39" s="461">
        <f t="shared" si="14"/>
        <v>0</v>
      </c>
      <c r="Y39" s="461">
        <f t="shared" si="14"/>
        <v>0</v>
      </c>
      <c r="Z39" s="461">
        <f t="shared" si="14"/>
        <v>0</v>
      </c>
      <c r="AA39" s="461">
        <f t="shared" si="14"/>
        <v>0</v>
      </c>
      <c r="AB39" s="461">
        <f t="shared" si="14"/>
        <v>0</v>
      </c>
      <c r="AC39" s="461">
        <f t="shared" si="14"/>
        <v>0</v>
      </c>
      <c r="AD39" s="461">
        <f t="shared" si="14"/>
        <v>0</v>
      </c>
      <c r="AE39" s="461">
        <f t="shared" si="14"/>
        <v>0</v>
      </c>
      <c r="AF39" s="461">
        <f t="shared" si="14"/>
        <v>0</v>
      </c>
      <c r="AG39" s="461">
        <f t="shared" si="14"/>
        <v>0</v>
      </c>
      <c r="AH39" s="461">
        <f t="shared" si="14"/>
        <v>1273.4937362036569</v>
      </c>
      <c r="AI39" s="461">
        <f t="shared" si="14"/>
        <v>1362.9195440000001</v>
      </c>
      <c r="AJ39" s="461">
        <f t="shared" si="14"/>
        <v>1751.1143538461538</v>
      </c>
      <c r="AK39" s="461">
        <f t="shared" si="14"/>
        <v>2657.6854694999993</v>
      </c>
      <c r="AL39" s="461">
        <f t="shared" si="14"/>
        <v>3817.5333942499997</v>
      </c>
      <c r="AM39" s="461">
        <f t="shared" si="14"/>
        <v>4605.0374345</v>
      </c>
      <c r="AN39" s="461">
        <f t="shared" si="14"/>
        <v>5249.22940225</v>
      </c>
      <c r="AO39" s="461">
        <f t="shared" si="14"/>
        <v>5925.880287285715</v>
      </c>
      <c r="AP39" s="461">
        <f t="shared" si="14"/>
        <v>6219.4244389333326</v>
      </c>
      <c r="AQ39" s="461">
        <f t="shared" si="14"/>
        <v>5993.7093669999995</v>
      </c>
      <c r="AR39" s="461">
        <f t="shared" si="14"/>
        <v>5381.6140466666675</v>
      </c>
      <c r="AS39" s="461">
        <f t="shared" si="14"/>
        <v>5152.8057166666667</v>
      </c>
      <c r="AT39" s="461">
        <f t="shared" si="14"/>
        <v>6029.1884084879675</v>
      </c>
      <c r="AU39" s="461">
        <f t="shared" si="14"/>
        <v>7954.5646282840453</v>
      </c>
      <c r="AV39" s="461">
        <f t="shared" si="14"/>
        <v>10261.900401572635</v>
      </c>
      <c r="AW39" s="461">
        <f t="shared" si="14"/>
        <v>11080.553460896766</v>
      </c>
      <c r="AX39" s="461">
        <f t="shared" si="14"/>
        <v>11418.910251571619</v>
      </c>
      <c r="AY39" s="461">
        <f t="shared" si="14"/>
        <v>11967.287325429546</v>
      </c>
      <c r="AZ39" s="461">
        <f t="shared" si="14"/>
        <v>10097.751701478743</v>
      </c>
      <c r="BA39" s="461">
        <f t="shared" si="14"/>
        <v>8016.9571044046406</v>
      </c>
      <c r="BB39" s="461">
        <f t="shared" si="14"/>
        <v>7952.0924617688634</v>
      </c>
      <c r="BC39" s="461">
        <f t="shared" si="14"/>
        <v>8089.0907794553859</v>
      </c>
      <c r="BD39" s="461">
        <f t="shared" si="14"/>
        <v>8613.6913319734631</v>
      </c>
      <c r="BE39" s="461">
        <f t="shared" si="14"/>
        <v>9229.7977512705475</v>
      </c>
      <c r="BF39" s="461">
        <f t="shared" si="14"/>
        <v>9827.2626539668727</v>
      </c>
      <c r="BG39" s="461">
        <f t="shared" si="14"/>
        <v>8801.9901768454038</v>
      </c>
      <c r="BH39" s="461">
        <f t="shared" si="14"/>
        <v>6750.9129999999996</v>
      </c>
      <c r="BI39" s="461">
        <f t="shared" si="14"/>
        <v>6623.9960046050001</v>
      </c>
      <c r="BJ39" s="461">
        <f t="shared" si="14"/>
        <v>6788.7708489099996</v>
      </c>
      <c r="BK39" s="461">
        <f t="shared" si="14"/>
        <v>7290.4738887753138</v>
      </c>
      <c r="BL39" s="461">
        <f t="shared" si="14"/>
        <v>7229.0433295422663</v>
      </c>
      <c r="BM39" s="461">
        <f t="shared" si="14"/>
        <v>7496.6114745917403</v>
      </c>
      <c r="BN39" s="461">
        <f t="shared" si="14"/>
        <v>0</v>
      </c>
      <c r="BO39" s="461">
        <f t="shared" si="14"/>
        <v>0</v>
      </c>
      <c r="BP39" s="461">
        <f t="shared" ref="BP39:CF39" si="15">SUM(BP40:BP45)</f>
        <v>0</v>
      </c>
      <c r="BQ39" s="461">
        <f t="shared" si="15"/>
        <v>0</v>
      </c>
      <c r="BR39" s="461">
        <f t="shared" si="15"/>
        <v>0</v>
      </c>
      <c r="BS39" s="461">
        <f t="shared" si="15"/>
        <v>0</v>
      </c>
      <c r="BT39" s="461">
        <f t="shared" si="15"/>
        <v>0</v>
      </c>
      <c r="BU39" s="461">
        <f t="shared" si="15"/>
        <v>0</v>
      </c>
      <c r="BV39" s="461">
        <f t="shared" si="15"/>
        <v>0</v>
      </c>
      <c r="BW39" s="461">
        <f t="shared" si="15"/>
        <v>0</v>
      </c>
      <c r="BX39" s="462">
        <f t="shared" si="15"/>
        <v>0</v>
      </c>
      <c r="BY39" s="462">
        <f t="shared" si="15"/>
        <v>0</v>
      </c>
      <c r="BZ39" s="462">
        <f t="shared" si="15"/>
        <v>0</v>
      </c>
      <c r="CA39" s="462">
        <f t="shared" si="15"/>
        <v>0</v>
      </c>
      <c r="CB39" s="462">
        <f t="shared" si="15"/>
        <v>0</v>
      </c>
      <c r="CC39" s="462">
        <f t="shared" si="15"/>
        <v>0</v>
      </c>
      <c r="CD39" s="462">
        <f t="shared" si="15"/>
        <v>0</v>
      </c>
      <c r="CE39" s="462">
        <f t="shared" si="15"/>
        <v>0</v>
      </c>
      <c r="CF39" s="430">
        <f t="shared" si="15"/>
        <v>0</v>
      </c>
    </row>
    <row r="40" spans="1:84" s="43" customFormat="1">
      <c r="B40" s="200" t="s">
        <v>778</v>
      </c>
      <c r="C40" s="63"/>
      <c r="D40" s="461">
        <f t="shared" ref="D40:AG40" si="16">D23-D30</f>
        <v>0</v>
      </c>
      <c r="E40" s="461">
        <f t="shared" si="16"/>
        <v>0</v>
      </c>
      <c r="F40" s="461">
        <f t="shared" si="16"/>
        <v>0</v>
      </c>
      <c r="G40" s="461">
        <f t="shared" si="16"/>
        <v>0</v>
      </c>
      <c r="H40" s="461">
        <f t="shared" si="16"/>
        <v>0</v>
      </c>
      <c r="I40" s="461">
        <f t="shared" si="16"/>
        <v>0</v>
      </c>
      <c r="J40" s="461">
        <f t="shared" si="16"/>
        <v>0</v>
      </c>
      <c r="K40" s="461">
        <f t="shared" si="16"/>
        <v>0</v>
      </c>
      <c r="L40" s="461">
        <f t="shared" si="16"/>
        <v>0</v>
      </c>
      <c r="M40" s="461">
        <f t="shared" si="16"/>
        <v>0</v>
      </c>
      <c r="N40" s="461">
        <f t="shared" si="16"/>
        <v>0</v>
      </c>
      <c r="O40" s="461">
        <f t="shared" si="16"/>
        <v>0</v>
      </c>
      <c r="P40" s="461">
        <f t="shared" si="16"/>
        <v>0</v>
      </c>
      <c r="Q40" s="461">
        <f t="shared" si="16"/>
        <v>0</v>
      </c>
      <c r="R40" s="461">
        <f t="shared" si="16"/>
        <v>0</v>
      </c>
      <c r="S40" s="461">
        <f t="shared" si="16"/>
        <v>0</v>
      </c>
      <c r="T40" s="461">
        <f t="shared" si="16"/>
        <v>0</v>
      </c>
      <c r="U40" s="461">
        <f t="shared" si="16"/>
        <v>0</v>
      </c>
      <c r="V40" s="461">
        <f t="shared" si="16"/>
        <v>0</v>
      </c>
      <c r="W40" s="461">
        <f t="shared" si="16"/>
        <v>0</v>
      </c>
      <c r="X40" s="461">
        <f t="shared" si="16"/>
        <v>0</v>
      </c>
      <c r="Y40" s="461">
        <f t="shared" si="16"/>
        <v>0</v>
      </c>
      <c r="Z40" s="461">
        <f t="shared" si="16"/>
        <v>0</v>
      </c>
      <c r="AA40" s="461">
        <f t="shared" si="16"/>
        <v>0</v>
      </c>
      <c r="AB40" s="461">
        <f t="shared" si="16"/>
        <v>0</v>
      </c>
      <c r="AC40" s="461">
        <f t="shared" si="16"/>
        <v>0</v>
      </c>
      <c r="AD40" s="461">
        <f t="shared" si="16"/>
        <v>0</v>
      </c>
      <c r="AE40" s="461">
        <f t="shared" si="16"/>
        <v>0</v>
      </c>
      <c r="AF40" s="461">
        <f t="shared" si="16"/>
        <v>0</v>
      </c>
      <c r="AG40" s="461">
        <f t="shared" si="16"/>
        <v>0</v>
      </c>
      <c r="AH40" s="461">
        <f>AH23-AH30</f>
        <v>421.52873383365204</v>
      </c>
      <c r="AI40" s="461">
        <f t="shared" ref="AI40:BM40" si="17">AI23-AI30</f>
        <v>428.076753</v>
      </c>
      <c r="AJ40" s="461">
        <f t="shared" si="17"/>
        <v>660.61226599999998</v>
      </c>
      <c r="AK40" s="461">
        <f t="shared" si="17"/>
        <v>1264.965091</v>
      </c>
      <c r="AL40" s="461">
        <f t="shared" si="17"/>
        <v>2209.4104600000001</v>
      </c>
      <c r="AM40" s="461">
        <f t="shared" si="17"/>
        <v>2825.5711942500002</v>
      </c>
      <c r="AN40" s="461">
        <f t="shared" si="17"/>
        <v>3220.5594852500003</v>
      </c>
      <c r="AO40" s="461">
        <f t="shared" si="17"/>
        <v>3645.8768322857145</v>
      </c>
      <c r="AP40" s="461">
        <f t="shared" si="17"/>
        <v>3761.7295313333334</v>
      </c>
      <c r="AQ40" s="461">
        <f t="shared" si="17"/>
        <v>3448.8278886666667</v>
      </c>
      <c r="AR40" s="461">
        <f t="shared" si="17"/>
        <v>2611.4259440000001</v>
      </c>
      <c r="AS40" s="461">
        <f t="shared" si="17"/>
        <v>2276.3142769999999</v>
      </c>
      <c r="AT40" s="461">
        <f t="shared" si="17"/>
        <v>2563.941902</v>
      </c>
      <c r="AU40" s="461">
        <f t="shared" si="17"/>
        <v>3636.3055476666668</v>
      </c>
      <c r="AV40" s="461">
        <f t="shared" si="17"/>
        <v>4663.306947</v>
      </c>
      <c r="AW40" s="461">
        <f t="shared" si="17"/>
        <v>4967.275426666667</v>
      </c>
      <c r="AX40" s="461">
        <f t="shared" si="17"/>
        <v>4363</v>
      </c>
      <c r="AY40" s="461">
        <f t="shared" si="17"/>
        <v>4163</v>
      </c>
      <c r="AZ40" s="461">
        <f t="shared" si="17"/>
        <v>2083.2845198265732</v>
      </c>
      <c r="BA40" s="461">
        <f t="shared" si="17"/>
        <v>0</v>
      </c>
      <c r="BB40" s="461">
        <f t="shared" si="17"/>
        <v>0</v>
      </c>
      <c r="BC40" s="461">
        <f t="shared" si="17"/>
        <v>0</v>
      </c>
      <c r="BD40" s="461">
        <f t="shared" si="17"/>
        <v>0</v>
      </c>
      <c r="BE40" s="461">
        <f t="shared" si="17"/>
        <v>0</v>
      </c>
      <c r="BF40" s="461">
        <f t="shared" si="17"/>
        <v>0</v>
      </c>
      <c r="BG40" s="461">
        <f t="shared" si="17"/>
        <v>0</v>
      </c>
      <c r="BH40" s="461">
        <f t="shared" si="17"/>
        <v>0</v>
      </c>
      <c r="BI40" s="461">
        <f t="shared" si="17"/>
        <v>0</v>
      </c>
      <c r="BJ40" s="461">
        <f t="shared" si="17"/>
        <v>0</v>
      </c>
      <c r="BK40" s="461">
        <f t="shared" si="17"/>
        <v>0</v>
      </c>
      <c r="BL40" s="461">
        <f t="shared" si="17"/>
        <v>0</v>
      </c>
      <c r="BM40" s="461">
        <f t="shared" si="17"/>
        <v>0</v>
      </c>
      <c r="BN40" s="461"/>
      <c r="BO40" s="461"/>
      <c r="BP40" s="461"/>
      <c r="BQ40" s="461"/>
      <c r="BR40" s="461"/>
      <c r="BS40" s="461"/>
      <c r="BT40" s="461"/>
      <c r="BU40" s="461"/>
      <c r="BV40" s="461"/>
      <c r="BW40" s="461"/>
      <c r="BX40" s="462"/>
      <c r="BY40" s="462"/>
      <c r="BZ40" s="462"/>
      <c r="CA40" s="462"/>
      <c r="CB40" s="462"/>
      <c r="CC40" s="462"/>
      <c r="CD40" s="462"/>
      <c r="CE40" s="462"/>
      <c r="CF40" s="430"/>
    </row>
    <row r="41" spans="1:84" s="43" customFormat="1">
      <c r="B41" s="200" t="s">
        <v>779</v>
      </c>
      <c r="C41" s="63"/>
      <c r="D41" s="461">
        <f t="shared" ref="D41:AG42" si="18">D24-D31-D37</f>
        <v>0</v>
      </c>
      <c r="E41" s="461">
        <f t="shared" si="18"/>
        <v>0</v>
      </c>
      <c r="F41" s="461">
        <f t="shared" si="18"/>
        <v>0</v>
      </c>
      <c r="G41" s="461">
        <f t="shared" si="18"/>
        <v>0</v>
      </c>
      <c r="H41" s="461">
        <f t="shared" si="18"/>
        <v>0</v>
      </c>
      <c r="I41" s="461">
        <f t="shared" si="18"/>
        <v>0</v>
      </c>
      <c r="J41" s="461">
        <f t="shared" si="18"/>
        <v>0</v>
      </c>
      <c r="K41" s="461">
        <f t="shared" si="18"/>
        <v>0</v>
      </c>
      <c r="L41" s="461">
        <f t="shared" si="18"/>
        <v>0</v>
      </c>
      <c r="M41" s="461">
        <f t="shared" si="18"/>
        <v>0</v>
      </c>
      <c r="N41" s="461">
        <f t="shared" si="18"/>
        <v>0</v>
      </c>
      <c r="O41" s="461">
        <f t="shared" si="18"/>
        <v>0</v>
      </c>
      <c r="P41" s="461">
        <f t="shared" si="18"/>
        <v>0</v>
      </c>
      <c r="Q41" s="461">
        <f t="shared" si="18"/>
        <v>0</v>
      </c>
      <c r="R41" s="461">
        <f t="shared" si="18"/>
        <v>0</v>
      </c>
      <c r="S41" s="461">
        <f t="shared" si="18"/>
        <v>0</v>
      </c>
      <c r="T41" s="461">
        <f t="shared" si="18"/>
        <v>0</v>
      </c>
      <c r="U41" s="461">
        <f t="shared" si="18"/>
        <v>0</v>
      </c>
      <c r="V41" s="461">
        <f t="shared" si="18"/>
        <v>0</v>
      </c>
      <c r="W41" s="461">
        <f t="shared" si="18"/>
        <v>0</v>
      </c>
      <c r="X41" s="461">
        <f t="shared" si="18"/>
        <v>0</v>
      </c>
      <c r="Y41" s="461">
        <f t="shared" si="18"/>
        <v>0</v>
      </c>
      <c r="Z41" s="461">
        <f t="shared" si="18"/>
        <v>0</v>
      </c>
      <c r="AA41" s="461">
        <f t="shared" si="18"/>
        <v>0</v>
      </c>
      <c r="AB41" s="461">
        <f t="shared" si="18"/>
        <v>0</v>
      </c>
      <c r="AC41" s="461">
        <f t="shared" si="18"/>
        <v>0</v>
      </c>
      <c r="AD41" s="461">
        <f t="shared" si="18"/>
        <v>0</v>
      </c>
      <c r="AE41" s="461">
        <f t="shared" si="18"/>
        <v>0</v>
      </c>
      <c r="AF41" s="461">
        <f t="shared" si="18"/>
        <v>0</v>
      </c>
      <c r="AG41" s="461">
        <f t="shared" si="18"/>
        <v>0</v>
      </c>
      <c r="AH41" s="461">
        <f>AH24-AH31-AH37</f>
        <v>558.19701834134617</v>
      </c>
      <c r="AI41" s="461">
        <f t="shared" ref="AI41:BM42" si="19">AI24-AI31-AI37</f>
        <v>612.96139080485864</v>
      </c>
      <c r="AJ41" s="461">
        <f t="shared" si="19"/>
        <v>710.32522475643782</v>
      </c>
      <c r="AK41" s="461">
        <f t="shared" si="19"/>
        <v>902.85950535117468</v>
      </c>
      <c r="AL41" s="461">
        <f t="shared" si="19"/>
        <v>904.9506756389485</v>
      </c>
      <c r="AM41" s="461">
        <f t="shared" si="19"/>
        <v>897.80233662052933</v>
      </c>
      <c r="AN41" s="461">
        <f t="shared" si="19"/>
        <v>1024.605697097172</v>
      </c>
      <c r="AO41" s="461">
        <f t="shared" si="19"/>
        <v>1089.3438834376507</v>
      </c>
      <c r="AP41" s="461">
        <f t="shared" si="19"/>
        <v>1055.7391735762633</v>
      </c>
      <c r="AQ41" s="461">
        <f t="shared" si="19"/>
        <v>1031.3259005060122</v>
      </c>
      <c r="AR41" s="461">
        <f t="shared" si="19"/>
        <v>1138.1505813332519</v>
      </c>
      <c r="AS41" s="461">
        <f t="shared" si="19"/>
        <v>1151.5800327702086</v>
      </c>
      <c r="AT41" s="461">
        <f t="shared" si="19"/>
        <v>1264.9928467443524</v>
      </c>
      <c r="AU41" s="461">
        <f t="shared" si="19"/>
        <v>1439.8939693975572</v>
      </c>
      <c r="AV41" s="461">
        <f t="shared" si="19"/>
        <v>2139.8142028615439</v>
      </c>
      <c r="AW41" s="461">
        <f t="shared" si="19"/>
        <v>2201.1896462719415</v>
      </c>
      <c r="AX41" s="461">
        <f t="shared" si="19"/>
        <v>2222.1157435008295</v>
      </c>
      <c r="AY41" s="461">
        <f t="shared" si="19"/>
        <v>2341.0075259373625</v>
      </c>
      <c r="AZ41" s="461">
        <f t="shared" si="19"/>
        <v>2342.7761689015279</v>
      </c>
      <c r="BA41" s="461">
        <f t="shared" si="19"/>
        <v>2421.4223544032684</v>
      </c>
      <c r="BB41" s="461">
        <f t="shared" si="19"/>
        <v>2384.0520537199159</v>
      </c>
      <c r="BC41" s="461">
        <f t="shared" si="19"/>
        <v>2613.2515559295671</v>
      </c>
      <c r="BD41" s="461">
        <f t="shared" si="19"/>
        <v>2954.0410477653381</v>
      </c>
      <c r="BE41" s="461">
        <f t="shared" si="19"/>
        <v>3359.0701222524431</v>
      </c>
      <c r="BF41" s="461">
        <f t="shared" si="19"/>
        <v>3797.17622488797</v>
      </c>
      <c r="BG41" s="461">
        <f t="shared" si="19"/>
        <v>2231.5586719846729</v>
      </c>
      <c r="BH41" s="461">
        <f t="shared" si="19"/>
        <v>128.69800000000001</v>
      </c>
      <c r="BI41" s="461">
        <f t="shared" si="19"/>
        <v>82.284999999999997</v>
      </c>
      <c r="BJ41" s="461">
        <f t="shared" si="19"/>
        <v>86.180999999999997</v>
      </c>
      <c r="BK41" s="461">
        <f t="shared" si="19"/>
        <v>88.078000000000003</v>
      </c>
      <c r="BL41" s="461">
        <f t="shared" si="19"/>
        <v>90.198999999999998</v>
      </c>
      <c r="BM41" s="461">
        <f t="shared" si="19"/>
        <v>96.241</v>
      </c>
      <c r="BN41" s="461"/>
      <c r="BO41" s="461"/>
      <c r="BP41" s="461"/>
      <c r="BQ41" s="461"/>
      <c r="BR41" s="461"/>
      <c r="BS41" s="461"/>
      <c r="BT41" s="461"/>
      <c r="BU41" s="461"/>
      <c r="BV41" s="461"/>
      <c r="BW41" s="461"/>
      <c r="BX41" s="462"/>
      <c r="BY41" s="462"/>
      <c r="BZ41" s="462"/>
      <c r="CA41" s="462"/>
      <c r="CB41" s="462"/>
      <c r="CC41" s="462"/>
      <c r="CD41" s="462"/>
      <c r="CE41" s="462"/>
      <c r="CF41" s="430"/>
    </row>
    <row r="42" spans="1:84" s="43" customFormat="1">
      <c r="B42" s="200" t="s">
        <v>678</v>
      </c>
      <c r="C42" s="63"/>
      <c r="D42" s="461">
        <f t="shared" si="18"/>
        <v>0</v>
      </c>
      <c r="E42" s="461">
        <f t="shared" si="18"/>
        <v>0</v>
      </c>
      <c r="F42" s="461">
        <f t="shared" si="18"/>
        <v>0</v>
      </c>
      <c r="G42" s="461">
        <f t="shared" si="18"/>
        <v>0</v>
      </c>
      <c r="H42" s="461">
        <f t="shared" si="18"/>
        <v>0</v>
      </c>
      <c r="I42" s="461">
        <f t="shared" si="18"/>
        <v>0</v>
      </c>
      <c r="J42" s="461">
        <f t="shared" si="18"/>
        <v>0</v>
      </c>
      <c r="K42" s="461">
        <f t="shared" si="18"/>
        <v>0</v>
      </c>
      <c r="L42" s="461">
        <f t="shared" si="18"/>
        <v>0</v>
      </c>
      <c r="M42" s="461">
        <f t="shared" si="18"/>
        <v>0</v>
      </c>
      <c r="N42" s="461">
        <f t="shared" si="18"/>
        <v>0</v>
      </c>
      <c r="O42" s="461">
        <f t="shared" si="18"/>
        <v>0</v>
      </c>
      <c r="P42" s="461">
        <f t="shared" si="18"/>
        <v>0</v>
      </c>
      <c r="Q42" s="461">
        <f t="shared" si="18"/>
        <v>0</v>
      </c>
      <c r="R42" s="461">
        <f t="shared" si="18"/>
        <v>0</v>
      </c>
      <c r="S42" s="461">
        <f t="shared" si="18"/>
        <v>0</v>
      </c>
      <c r="T42" s="461">
        <f t="shared" si="18"/>
        <v>0</v>
      </c>
      <c r="U42" s="461">
        <f t="shared" si="18"/>
        <v>0</v>
      </c>
      <c r="V42" s="461">
        <f t="shared" si="18"/>
        <v>0</v>
      </c>
      <c r="W42" s="461">
        <f t="shared" si="18"/>
        <v>0</v>
      </c>
      <c r="X42" s="461">
        <f t="shared" si="18"/>
        <v>0</v>
      </c>
      <c r="Y42" s="461">
        <f t="shared" si="18"/>
        <v>0</v>
      </c>
      <c r="Z42" s="461">
        <f t="shared" si="18"/>
        <v>0</v>
      </c>
      <c r="AA42" s="461">
        <f t="shared" si="18"/>
        <v>0</v>
      </c>
      <c r="AB42" s="461">
        <f t="shared" si="18"/>
        <v>0</v>
      </c>
      <c r="AC42" s="461">
        <f t="shared" si="18"/>
        <v>0</v>
      </c>
      <c r="AD42" s="461">
        <f t="shared" si="18"/>
        <v>0</v>
      </c>
      <c r="AE42" s="461">
        <f t="shared" si="18"/>
        <v>0</v>
      </c>
      <c r="AF42" s="461">
        <f t="shared" si="18"/>
        <v>0</v>
      </c>
      <c r="AG42" s="461">
        <f t="shared" si="18"/>
        <v>0</v>
      </c>
      <c r="AH42" s="461">
        <f>AH25-AH32-AH38</f>
        <v>93.806505964285719</v>
      </c>
      <c r="AI42" s="461">
        <f t="shared" si="19"/>
        <v>104.0453861951414</v>
      </c>
      <c r="AJ42" s="461">
        <f t="shared" si="19"/>
        <v>120.80808955125451</v>
      </c>
      <c r="AK42" s="461">
        <f t="shared" si="19"/>
        <v>138.44444914882521</v>
      </c>
      <c r="AL42" s="461">
        <f t="shared" si="19"/>
        <v>181.78647286105146</v>
      </c>
      <c r="AM42" s="461">
        <f t="shared" si="19"/>
        <v>199.52941462947058</v>
      </c>
      <c r="AN42" s="461">
        <f t="shared" si="19"/>
        <v>215.83257240282799</v>
      </c>
      <c r="AO42" s="461">
        <f t="shared" si="19"/>
        <v>243.32679613377786</v>
      </c>
      <c r="AP42" s="461">
        <f t="shared" si="19"/>
        <v>286.83780135706996</v>
      </c>
      <c r="AQ42" s="461">
        <f t="shared" si="19"/>
        <v>282.671405493988</v>
      </c>
      <c r="AR42" s="461">
        <f t="shared" si="19"/>
        <v>375.87427133341498</v>
      </c>
      <c r="AS42" s="461">
        <f t="shared" si="19"/>
        <v>430.11184789645802</v>
      </c>
      <c r="AT42" s="461">
        <f t="shared" si="19"/>
        <v>595.96645641028135</v>
      </c>
      <c r="AU42" s="461">
        <f t="shared" si="19"/>
        <v>677.0004700414238</v>
      </c>
      <c r="AV42" s="461">
        <f t="shared" si="19"/>
        <v>1053.0353483777578</v>
      </c>
      <c r="AW42" s="461">
        <f t="shared" si="19"/>
        <v>1376.1966682914904</v>
      </c>
      <c r="AX42" s="461">
        <f t="shared" si="19"/>
        <v>1739.0475080707897</v>
      </c>
      <c r="AY42" s="461">
        <f t="shared" si="19"/>
        <v>2080.1777994921849</v>
      </c>
      <c r="AZ42" s="461">
        <f t="shared" si="19"/>
        <v>2194.9350127506436</v>
      </c>
      <c r="BA42" s="461">
        <f t="shared" si="19"/>
        <v>2314.1157500013701</v>
      </c>
      <c r="BB42" s="461">
        <f t="shared" si="19"/>
        <v>2517.2344080489484</v>
      </c>
      <c r="BC42" s="461">
        <f t="shared" si="19"/>
        <v>2653.7102235258189</v>
      </c>
      <c r="BD42" s="461">
        <f t="shared" si="19"/>
        <v>2884.514284208125</v>
      </c>
      <c r="BE42" s="461">
        <f t="shared" si="19"/>
        <v>3145.1065096059328</v>
      </c>
      <c r="BF42" s="461">
        <f t="shared" si="19"/>
        <v>3398.2107181263036</v>
      </c>
      <c r="BG42" s="461">
        <f t="shared" si="19"/>
        <v>3635.1572524408011</v>
      </c>
      <c r="BH42" s="461">
        <f t="shared" si="19"/>
        <v>3834.7987110764971</v>
      </c>
      <c r="BI42" s="461">
        <f>BI25-BI32-BI38</f>
        <v>4059.7725364124926</v>
      </c>
      <c r="BJ42" s="461">
        <f>BJ25-BJ32-BJ38</f>
        <v>4238.0748212922626</v>
      </c>
      <c r="BK42" s="461">
        <f>BK25-BK32-BK38</f>
        <v>4575.3384345259483</v>
      </c>
      <c r="BL42" s="461">
        <f>BL25-BL32-BL38</f>
        <v>4637.914893298157</v>
      </c>
      <c r="BM42" s="461">
        <f>BM25-BM32-BM38</f>
        <v>4833.5829787550338</v>
      </c>
      <c r="BN42" s="461">
        <f>BN32</f>
        <v>0</v>
      </c>
      <c r="BO42" s="461">
        <f t="shared" ref="BO42:CF45" si="20">BO32</f>
        <v>0</v>
      </c>
      <c r="BP42" s="461">
        <f t="shared" si="20"/>
        <v>0</v>
      </c>
      <c r="BQ42" s="461">
        <f t="shared" si="20"/>
        <v>0</v>
      </c>
      <c r="BR42" s="461">
        <f t="shared" si="20"/>
        <v>0</v>
      </c>
      <c r="BS42" s="461">
        <f t="shared" si="20"/>
        <v>0</v>
      </c>
      <c r="BT42" s="461">
        <f t="shared" si="20"/>
        <v>0</v>
      </c>
      <c r="BU42" s="461">
        <f t="shared" si="20"/>
        <v>0</v>
      </c>
      <c r="BV42" s="461">
        <f t="shared" si="20"/>
        <v>0</v>
      </c>
      <c r="BW42" s="461">
        <f t="shared" si="20"/>
        <v>0</v>
      </c>
      <c r="BX42" s="462">
        <f t="shared" si="20"/>
        <v>0</v>
      </c>
      <c r="BY42" s="462">
        <f t="shared" si="20"/>
        <v>0</v>
      </c>
      <c r="BZ42" s="462">
        <f t="shared" si="20"/>
        <v>0</v>
      </c>
      <c r="CA42" s="462">
        <f t="shared" si="20"/>
        <v>0</v>
      </c>
      <c r="CB42" s="462">
        <f t="shared" si="20"/>
        <v>0</v>
      </c>
      <c r="CC42" s="462">
        <f t="shared" si="20"/>
        <v>0</v>
      </c>
      <c r="CD42" s="462">
        <f t="shared" si="20"/>
        <v>0</v>
      </c>
      <c r="CE42" s="462">
        <f t="shared" si="20"/>
        <v>0</v>
      </c>
      <c r="CF42" s="430">
        <f t="shared" si="20"/>
        <v>0</v>
      </c>
    </row>
    <row r="43" spans="1:84" s="43" customFormat="1">
      <c r="B43" s="200" t="s">
        <v>780</v>
      </c>
      <c r="C43" s="63"/>
      <c r="D43" s="461">
        <f t="shared" ref="D43:AG45" si="21">D26-D33</f>
        <v>0</v>
      </c>
      <c r="E43" s="461">
        <f t="shared" si="21"/>
        <v>0</v>
      </c>
      <c r="F43" s="461">
        <f t="shared" si="21"/>
        <v>0</v>
      </c>
      <c r="G43" s="461">
        <f t="shared" si="21"/>
        <v>0</v>
      </c>
      <c r="H43" s="461">
        <f t="shared" si="21"/>
        <v>0</v>
      </c>
      <c r="I43" s="461">
        <f t="shared" si="21"/>
        <v>0</v>
      </c>
      <c r="J43" s="461">
        <f t="shared" si="21"/>
        <v>0</v>
      </c>
      <c r="K43" s="461">
        <f t="shared" si="21"/>
        <v>0</v>
      </c>
      <c r="L43" s="461">
        <f t="shared" si="21"/>
        <v>0</v>
      </c>
      <c r="M43" s="461">
        <f t="shared" si="21"/>
        <v>0</v>
      </c>
      <c r="N43" s="461">
        <f t="shared" si="21"/>
        <v>0</v>
      </c>
      <c r="O43" s="461">
        <f t="shared" si="21"/>
        <v>0</v>
      </c>
      <c r="P43" s="461">
        <f t="shared" si="21"/>
        <v>0</v>
      </c>
      <c r="Q43" s="461">
        <f t="shared" si="21"/>
        <v>0</v>
      </c>
      <c r="R43" s="461">
        <f t="shared" si="21"/>
        <v>0</v>
      </c>
      <c r="S43" s="461">
        <f t="shared" si="21"/>
        <v>0</v>
      </c>
      <c r="T43" s="461">
        <f t="shared" si="21"/>
        <v>0</v>
      </c>
      <c r="U43" s="461">
        <f t="shared" si="21"/>
        <v>0</v>
      </c>
      <c r="V43" s="461">
        <f t="shared" si="21"/>
        <v>0</v>
      </c>
      <c r="W43" s="461">
        <f t="shared" si="21"/>
        <v>0</v>
      </c>
      <c r="X43" s="461">
        <f t="shared" si="21"/>
        <v>0</v>
      </c>
      <c r="Y43" s="461">
        <f t="shared" si="21"/>
        <v>0</v>
      </c>
      <c r="Z43" s="461">
        <f t="shared" si="21"/>
        <v>0</v>
      </c>
      <c r="AA43" s="461">
        <f t="shared" si="21"/>
        <v>0</v>
      </c>
      <c r="AB43" s="461">
        <f t="shared" si="21"/>
        <v>0</v>
      </c>
      <c r="AC43" s="461">
        <f t="shared" si="21"/>
        <v>0</v>
      </c>
      <c r="AD43" s="461">
        <f t="shared" si="21"/>
        <v>0</v>
      </c>
      <c r="AE43" s="461">
        <f t="shared" si="21"/>
        <v>0</v>
      </c>
      <c r="AF43" s="461">
        <f t="shared" si="21"/>
        <v>0</v>
      </c>
      <c r="AG43" s="461">
        <f t="shared" si="21"/>
        <v>0</v>
      </c>
      <c r="AH43" s="461">
        <f>AH26-AH33</f>
        <v>151.84914468732393</v>
      </c>
      <c r="AI43" s="461">
        <f t="shared" ref="AI43:BM45" si="22">AI26-AI33</f>
        <v>161.396546</v>
      </c>
      <c r="AJ43" s="461">
        <f t="shared" si="22"/>
        <v>189.91550753846153</v>
      </c>
      <c r="AK43" s="461">
        <f t="shared" si="22"/>
        <v>266.61219299999999</v>
      </c>
      <c r="AL43" s="461">
        <f t="shared" si="22"/>
        <v>407.03757974999996</v>
      </c>
      <c r="AM43" s="461">
        <f t="shared" si="22"/>
        <v>537.33116100000007</v>
      </c>
      <c r="AN43" s="461">
        <f t="shared" si="22"/>
        <v>613.02091249999989</v>
      </c>
      <c r="AO43" s="461">
        <f t="shared" si="22"/>
        <v>753.53722142857146</v>
      </c>
      <c r="AP43" s="461">
        <f t="shared" si="22"/>
        <v>863.89682319999997</v>
      </c>
      <c r="AQ43" s="461">
        <f t="shared" si="22"/>
        <v>908.76331000000005</v>
      </c>
      <c r="AR43" s="461">
        <f t="shared" si="22"/>
        <v>975.37345499999992</v>
      </c>
      <c r="AS43" s="461">
        <f t="shared" si="22"/>
        <v>1015.1541500000002</v>
      </c>
      <c r="AT43" s="461">
        <f t="shared" si="22"/>
        <v>1254.7130353333334</v>
      </c>
      <c r="AU43" s="461">
        <f t="shared" si="22"/>
        <v>1621.8660026666669</v>
      </c>
      <c r="AV43" s="461">
        <f t="shared" si="22"/>
        <v>1951.8019856666667</v>
      </c>
      <c r="AW43" s="461">
        <f t="shared" si="22"/>
        <v>2094.2903453333338</v>
      </c>
      <c r="AX43" s="461">
        <f t="shared" si="22"/>
        <v>2485.806</v>
      </c>
      <c r="AY43" s="461">
        <f t="shared" si="22"/>
        <v>2644.2919999999999</v>
      </c>
      <c r="AZ43" s="461">
        <f t="shared" si="22"/>
        <v>2657.2889999999998</v>
      </c>
      <c r="BA43" s="461">
        <f t="shared" si="22"/>
        <v>2485.8690000000001</v>
      </c>
      <c r="BB43" s="461">
        <f t="shared" si="22"/>
        <v>2337.3530000000001</v>
      </c>
      <c r="BC43" s="461">
        <f t="shared" si="22"/>
        <v>2195.8409999999999</v>
      </c>
      <c r="BD43" s="461">
        <f t="shared" si="22"/>
        <v>2168.2460000000001</v>
      </c>
      <c r="BE43" s="461">
        <f t="shared" si="22"/>
        <v>2109.9670000000001</v>
      </c>
      <c r="BF43" s="461">
        <f t="shared" si="22"/>
        <v>2011.06</v>
      </c>
      <c r="BG43" s="461">
        <f t="shared" si="22"/>
        <v>2161.7719999999999</v>
      </c>
      <c r="BH43" s="461">
        <f t="shared" si="22"/>
        <v>2111.873761896592</v>
      </c>
      <c r="BI43" s="461">
        <f t="shared" si="22"/>
        <v>1989.0132596399378</v>
      </c>
      <c r="BJ43" s="461">
        <f t="shared" si="22"/>
        <v>1974.8361660033015</v>
      </c>
      <c r="BK43" s="461">
        <f t="shared" si="22"/>
        <v>2099.6680910627874</v>
      </c>
      <c r="BL43" s="461">
        <f t="shared" si="22"/>
        <v>2052.3124513141979</v>
      </c>
      <c r="BM43" s="461">
        <f t="shared" si="22"/>
        <v>2236.7174954270272</v>
      </c>
      <c r="BN43" s="461">
        <f>BN33</f>
        <v>0</v>
      </c>
      <c r="BO43" s="461">
        <f t="shared" si="20"/>
        <v>0</v>
      </c>
      <c r="BP43" s="461">
        <f t="shared" si="20"/>
        <v>0</v>
      </c>
      <c r="BQ43" s="461">
        <f t="shared" si="20"/>
        <v>0</v>
      </c>
      <c r="BR43" s="461">
        <f t="shared" si="20"/>
        <v>0</v>
      </c>
      <c r="BS43" s="461">
        <f t="shared" si="20"/>
        <v>0</v>
      </c>
      <c r="BT43" s="461">
        <f t="shared" si="20"/>
        <v>0</v>
      </c>
      <c r="BU43" s="461">
        <f t="shared" si="20"/>
        <v>0</v>
      </c>
      <c r="BV43" s="461">
        <f t="shared" si="20"/>
        <v>0</v>
      </c>
      <c r="BW43" s="461">
        <f t="shared" si="20"/>
        <v>0</v>
      </c>
      <c r="BX43" s="462">
        <f t="shared" si="20"/>
        <v>0</v>
      </c>
      <c r="BY43" s="462">
        <f t="shared" si="20"/>
        <v>0</v>
      </c>
      <c r="BZ43" s="462">
        <f t="shared" si="20"/>
        <v>0</v>
      </c>
      <c r="CA43" s="462">
        <f t="shared" si="20"/>
        <v>0</v>
      </c>
      <c r="CB43" s="462">
        <f t="shared" si="20"/>
        <v>0</v>
      </c>
      <c r="CC43" s="462">
        <f t="shared" si="20"/>
        <v>0</v>
      </c>
      <c r="CD43" s="462">
        <f t="shared" si="20"/>
        <v>0</v>
      </c>
      <c r="CE43" s="462">
        <f t="shared" si="20"/>
        <v>0</v>
      </c>
      <c r="CF43" s="430">
        <f t="shared" si="20"/>
        <v>0</v>
      </c>
    </row>
    <row r="44" spans="1:84" s="43" customFormat="1">
      <c r="B44" s="200" t="s">
        <v>781</v>
      </c>
      <c r="C44" s="63"/>
      <c r="D44" s="461">
        <f t="shared" si="21"/>
        <v>0</v>
      </c>
      <c r="E44" s="461">
        <f t="shared" si="21"/>
        <v>0</v>
      </c>
      <c r="F44" s="461">
        <f t="shared" si="21"/>
        <v>0</v>
      </c>
      <c r="G44" s="461">
        <f t="shared" si="21"/>
        <v>0</v>
      </c>
      <c r="H44" s="461">
        <f t="shared" si="21"/>
        <v>0</v>
      </c>
      <c r="I44" s="461">
        <f t="shared" si="21"/>
        <v>0</v>
      </c>
      <c r="J44" s="461">
        <f t="shared" si="21"/>
        <v>0</v>
      </c>
      <c r="K44" s="461">
        <f t="shared" si="21"/>
        <v>0</v>
      </c>
      <c r="L44" s="461">
        <f t="shared" si="21"/>
        <v>0</v>
      </c>
      <c r="M44" s="461">
        <f t="shared" si="21"/>
        <v>0</v>
      </c>
      <c r="N44" s="461">
        <f t="shared" si="21"/>
        <v>0</v>
      </c>
      <c r="O44" s="461">
        <f t="shared" si="21"/>
        <v>0</v>
      </c>
      <c r="P44" s="461">
        <f t="shared" si="21"/>
        <v>0</v>
      </c>
      <c r="Q44" s="461">
        <f t="shared" si="21"/>
        <v>0</v>
      </c>
      <c r="R44" s="461">
        <f t="shared" si="21"/>
        <v>0</v>
      </c>
      <c r="S44" s="461">
        <f t="shared" si="21"/>
        <v>0</v>
      </c>
      <c r="T44" s="461">
        <f t="shared" si="21"/>
        <v>0</v>
      </c>
      <c r="U44" s="461">
        <f t="shared" si="21"/>
        <v>0</v>
      </c>
      <c r="V44" s="461">
        <f t="shared" si="21"/>
        <v>0</v>
      </c>
      <c r="W44" s="461">
        <f t="shared" si="21"/>
        <v>0</v>
      </c>
      <c r="X44" s="461">
        <f t="shared" si="21"/>
        <v>0</v>
      </c>
      <c r="Y44" s="461">
        <f t="shared" si="21"/>
        <v>0</v>
      </c>
      <c r="Z44" s="461">
        <f t="shared" si="21"/>
        <v>0</v>
      </c>
      <c r="AA44" s="461">
        <f t="shared" si="21"/>
        <v>0</v>
      </c>
      <c r="AB44" s="461">
        <f t="shared" si="21"/>
        <v>0</v>
      </c>
      <c r="AC44" s="461">
        <f t="shared" si="21"/>
        <v>0</v>
      </c>
      <c r="AD44" s="461">
        <f t="shared" si="21"/>
        <v>0</v>
      </c>
      <c r="AE44" s="461">
        <f t="shared" si="21"/>
        <v>0</v>
      </c>
      <c r="AF44" s="461">
        <f t="shared" si="21"/>
        <v>0</v>
      </c>
      <c r="AG44" s="461">
        <f t="shared" si="21"/>
        <v>0</v>
      </c>
      <c r="AH44" s="461">
        <f>AH27-AH34</f>
        <v>28.682352590163934</v>
      </c>
      <c r="AI44" s="461">
        <f t="shared" si="22"/>
        <v>31.458064131147541</v>
      </c>
      <c r="AJ44" s="461">
        <f t="shared" si="22"/>
        <v>37.967785413333331</v>
      </c>
      <c r="AK44" s="461">
        <f t="shared" si="22"/>
        <v>42.738568057044823</v>
      </c>
      <c r="AL44" s="461">
        <f t="shared" si="22"/>
        <v>55.359052111111112</v>
      </c>
      <c r="AM44" s="461">
        <f t="shared" si="22"/>
        <v>64.756767801242233</v>
      </c>
      <c r="AN44" s="461">
        <f t="shared" si="22"/>
        <v>74.576876948717953</v>
      </c>
      <c r="AO44" s="461">
        <f t="shared" si="22"/>
        <v>90.199773981566821</v>
      </c>
      <c r="AP44" s="461">
        <f t="shared" si="22"/>
        <v>115.59811921111111</v>
      </c>
      <c r="AQ44" s="461">
        <f t="shared" si="22"/>
        <v>126.28601989204546</v>
      </c>
      <c r="AR44" s="461">
        <f t="shared" si="22"/>
        <v>154.39197187311177</v>
      </c>
      <c r="AS44" s="461">
        <f t="shared" si="22"/>
        <v>153.80497495</v>
      </c>
      <c r="AT44" s="461">
        <f t="shared" si="22"/>
        <v>128.6083448189859</v>
      </c>
      <c r="AU44" s="461">
        <f t="shared" si="22"/>
        <v>223.23782629666314</v>
      </c>
      <c r="AV44" s="461">
        <f t="shared" si="22"/>
        <v>200.86834234174069</v>
      </c>
      <c r="AW44" s="461">
        <f t="shared" si="22"/>
        <v>192.80843317810428</v>
      </c>
      <c r="AX44" s="461">
        <f t="shared" si="22"/>
        <v>239.041</v>
      </c>
      <c r="AY44" s="461">
        <f t="shared" si="22"/>
        <v>311.50299999999999</v>
      </c>
      <c r="AZ44" s="461">
        <f t="shared" si="22"/>
        <v>441.04899999999998</v>
      </c>
      <c r="BA44" s="461">
        <f t="shared" si="22"/>
        <v>460.20699999999999</v>
      </c>
      <c r="BB44" s="461">
        <f t="shared" si="22"/>
        <v>403.69499999999999</v>
      </c>
      <c r="BC44" s="461">
        <f t="shared" si="22"/>
        <v>396.09899999999999</v>
      </c>
      <c r="BD44" s="461">
        <f t="shared" si="22"/>
        <v>384.78499999999997</v>
      </c>
      <c r="BE44" s="461">
        <f t="shared" si="22"/>
        <v>372.33699999999999</v>
      </c>
      <c r="BF44" s="461">
        <f t="shared" si="22"/>
        <v>359.63499999999999</v>
      </c>
      <c r="BG44" s="461">
        <f t="shared" si="22"/>
        <v>382.24400000000003</v>
      </c>
      <c r="BH44" s="461">
        <f t="shared" si="22"/>
        <v>374.59165266825556</v>
      </c>
      <c r="BI44" s="461">
        <f t="shared" si="22"/>
        <v>294.59889726305926</v>
      </c>
      <c r="BJ44" s="461">
        <f t="shared" si="22"/>
        <v>291.2232684141797</v>
      </c>
      <c r="BK44" s="461">
        <f t="shared" si="22"/>
        <v>345.46664666673598</v>
      </c>
      <c r="BL44" s="461">
        <f t="shared" si="22"/>
        <v>267</v>
      </c>
      <c r="BM44" s="461">
        <f t="shared" si="22"/>
        <v>75</v>
      </c>
      <c r="BN44" s="461">
        <f>BN34</f>
        <v>0</v>
      </c>
      <c r="BO44" s="461">
        <f t="shared" si="20"/>
        <v>0</v>
      </c>
      <c r="BP44" s="461">
        <f t="shared" si="20"/>
        <v>0</v>
      </c>
      <c r="BQ44" s="461">
        <f t="shared" si="20"/>
        <v>0</v>
      </c>
      <c r="BR44" s="461">
        <f t="shared" si="20"/>
        <v>0</v>
      </c>
      <c r="BS44" s="461">
        <f t="shared" si="20"/>
        <v>0</v>
      </c>
      <c r="BT44" s="461">
        <f t="shared" si="20"/>
        <v>0</v>
      </c>
      <c r="BU44" s="461">
        <f t="shared" si="20"/>
        <v>0</v>
      </c>
      <c r="BV44" s="461">
        <f t="shared" si="20"/>
        <v>0</v>
      </c>
      <c r="BW44" s="461">
        <f t="shared" si="20"/>
        <v>0</v>
      </c>
      <c r="BX44" s="462">
        <f t="shared" si="20"/>
        <v>0</v>
      </c>
      <c r="BY44" s="462">
        <f t="shared" si="20"/>
        <v>0</v>
      </c>
      <c r="BZ44" s="462">
        <f t="shared" si="20"/>
        <v>0</v>
      </c>
      <c r="CA44" s="462">
        <f t="shared" si="20"/>
        <v>0</v>
      </c>
      <c r="CB44" s="462">
        <f t="shared" si="20"/>
        <v>0</v>
      </c>
      <c r="CC44" s="462">
        <f t="shared" si="20"/>
        <v>0</v>
      </c>
      <c r="CD44" s="462">
        <f t="shared" si="20"/>
        <v>0</v>
      </c>
      <c r="CE44" s="462">
        <f t="shared" si="20"/>
        <v>0</v>
      </c>
      <c r="CF44" s="430">
        <f t="shared" si="20"/>
        <v>0</v>
      </c>
    </row>
    <row r="45" spans="1:84" s="24" customFormat="1" ht="27" customHeight="1" thickBot="1">
      <c r="B45" s="621" t="s">
        <v>782</v>
      </c>
      <c r="C45" s="573"/>
      <c r="D45" s="500">
        <f t="shared" si="21"/>
        <v>0</v>
      </c>
      <c r="E45" s="500">
        <f t="shared" si="21"/>
        <v>0</v>
      </c>
      <c r="F45" s="500">
        <f t="shared" si="21"/>
        <v>0</v>
      </c>
      <c r="G45" s="500">
        <f t="shared" si="21"/>
        <v>0</v>
      </c>
      <c r="H45" s="500">
        <f t="shared" si="21"/>
        <v>0</v>
      </c>
      <c r="I45" s="500">
        <f t="shared" si="21"/>
        <v>0</v>
      </c>
      <c r="J45" s="500">
        <f t="shared" si="21"/>
        <v>0</v>
      </c>
      <c r="K45" s="500">
        <f t="shared" si="21"/>
        <v>0</v>
      </c>
      <c r="L45" s="500">
        <f t="shared" si="21"/>
        <v>0</v>
      </c>
      <c r="M45" s="500">
        <f t="shared" si="21"/>
        <v>0</v>
      </c>
      <c r="N45" s="500">
        <f t="shared" si="21"/>
        <v>0</v>
      </c>
      <c r="O45" s="500">
        <f t="shared" si="21"/>
        <v>0</v>
      </c>
      <c r="P45" s="500">
        <f t="shared" si="21"/>
        <v>0</v>
      </c>
      <c r="Q45" s="500">
        <f t="shared" si="21"/>
        <v>0</v>
      </c>
      <c r="R45" s="500">
        <f t="shared" si="21"/>
        <v>0</v>
      </c>
      <c r="S45" s="500">
        <f t="shared" si="21"/>
        <v>0</v>
      </c>
      <c r="T45" s="500">
        <f t="shared" si="21"/>
        <v>0</v>
      </c>
      <c r="U45" s="500">
        <f t="shared" si="21"/>
        <v>0</v>
      </c>
      <c r="V45" s="500">
        <f t="shared" si="21"/>
        <v>0</v>
      </c>
      <c r="W45" s="500">
        <f t="shared" si="21"/>
        <v>0</v>
      </c>
      <c r="X45" s="500">
        <f t="shared" si="21"/>
        <v>0</v>
      </c>
      <c r="Y45" s="500">
        <f t="shared" si="21"/>
        <v>0</v>
      </c>
      <c r="Z45" s="500">
        <f t="shared" si="21"/>
        <v>0</v>
      </c>
      <c r="AA45" s="500">
        <f t="shared" si="21"/>
        <v>0</v>
      </c>
      <c r="AB45" s="500">
        <f t="shared" si="21"/>
        <v>0</v>
      </c>
      <c r="AC45" s="500">
        <f t="shared" si="21"/>
        <v>0</v>
      </c>
      <c r="AD45" s="500">
        <f t="shared" si="21"/>
        <v>0</v>
      </c>
      <c r="AE45" s="500">
        <f t="shared" si="21"/>
        <v>0</v>
      </c>
      <c r="AF45" s="500">
        <f t="shared" si="21"/>
        <v>0</v>
      </c>
      <c r="AG45" s="500">
        <f t="shared" si="21"/>
        <v>0</v>
      </c>
      <c r="AH45" s="500">
        <f>AH28-AH35</f>
        <v>19.429980786885245</v>
      </c>
      <c r="AI45" s="500">
        <f t="shared" si="22"/>
        <v>24.98140386885246</v>
      </c>
      <c r="AJ45" s="500">
        <f t="shared" si="22"/>
        <v>31.485480586666668</v>
      </c>
      <c r="AK45" s="500">
        <f t="shared" si="22"/>
        <v>42.065662942955178</v>
      </c>
      <c r="AL45" s="500">
        <f t="shared" si="22"/>
        <v>58.989153888888886</v>
      </c>
      <c r="AM45" s="500">
        <f t="shared" si="22"/>
        <v>80.04656019875776</v>
      </c>
      <c r="AN45" s="500">
        <f t="shared" si="22"/>
        <v>100.63385805128205</v>
      </c>
      <c r="AO45" s="500">
        <f t="shared" si="22"/>
        <v>103.59578001843317</v>
      </c>
      <c r="AP45" s="500">
        <f t="shared" si="22"/>
        <v>135.62299025555555</v>
      </c>
      <c r="AQ45" s="500">
        <f t="shared" si="22"/>
        <v>195.83484244128789</v>
      </c>
      <c r="AR45" s="500">
        <f t="shared" si="22"/>
        <v>126.39782312688821</v>
      </c>
      <c r="AS45" s="500">
        <f t="shared" si="22"/>
        <v>125.84043405</v>
      </c>
      <c r="AT45" s="500">
        <f t="shared" si="22"/>
        <v>220.96582318101412</v>
      </c>
      <c r="AU45" s="500">
        <f t="shared" si="22"/>
        <v>356.26081221506735</v>
      </c>
      <c r="AV45" s="500">
        <f t="shared" si="22"/>
        <v>253.07357532492722</v>
      </c>
      <c r="AW45" s="500">
        <f t="shared" si="22"/>
        <v>248.79294115522868</v>
      </c>
      <c r="AX45" s="500">
        <f t="shared" si="22"/>
        <v>369.89999999999884</v>
      </c>
      <c r="AY45" s="500">
        <f t="shared" si="22"/>
        <v>427.30699999999945</v>
      </c>
      <c r="AZ45" s="500">
        <f t="shared" si="22"/>
        <v>378.41800000000001</v>
      </c>
      <c r="BA45" s="500">
        <f t="shared" si="22"/>
        <v>335.34300000000093</v>
      </c>
      <c r="BB45" s="500">
        <f t="shared" si="22"/>
        <v>309.75799999999867</v>
      </c>
      <c r="BC45" s="500">
        <f t="shared" si="22"/>
        <v>230.18900000000011</v>
      </c>
      <c r="BD45" s="500">
        <f t="shared" si="22"/>
        <v>222.10499999999894</v>
      </c>
      <c r="BE45" s="500">
        <f t="shared" si="22"/>
        <v>243.31711941217159</v>
      </c>
      <c r="BF45" s="500">
        <f t="shared" si="22"/>
        <v>261.18071095259984</v>
      </c>
      <c r="BG45" s="500">
        <f t="shared" si="22"/>
        <v>391.25825241992959</v>
      </c>
      <c r="BH45" s="500">
        <f t="shared" si="22"/>
        <v>300.95087435865469</v>
      </c>
      <c r="BI45" s="500">
        <f t="shared" si="22"/>
        <v>198.32631128951041</v>
      </c>
      <c r="BJ45" s="500">
        <f t="shared" si="22"/>
        <v>198.45559320025581</v>
      </c>
      <c r="BK45" s="500">
        <f t="shared" si="22"/>
        <v>181.92271651984206</v>
      </c>
      <c r="BL45" s="500">
        <f t="shared" si="22"/>
        <v>181.6169849299115</v>
      </c>
      <c r="BM45" s="500">
        <f t="shared" si="22"/>
        <v>255.07000040967989</v>
      </c>
      <c r="BN45" s="500">
        <f>BN35</f>
        <v>0</v>
      </c>
      <c r="BO45" s="500">
        <f t="shared" si="20"/>
        <v>0</v>
      </c>
      <c r="BP45" s="500">
        <f t="shared" si="20"/>
        <v>0</v>
      </c>
      <c r="BQ45" s="500">
        <f t="shared" si="20"/>
        <v>0</v>
      </c>
      <c r="BR45" s="500">
        <f t="shared" si="20"/>
        <v>0</v>
      </c>
      <c r="BS45" s="500">
        <f t="shared" si="20"/>
        <v>0</v>
      </c>
      <c r="BT45" s="500">
        <f t="shared" si="20"/>
        <v>0</v>
      </c>
      <c r="BU45" s="500">
        <f t="shared" si="20"/>
        <v>0</v>
      </c>
      <c r="BV45" s="500">
        <f t="shared" si="20"/>
        <v>0</v>
      </c>
      <c r="BW45" s="500">
        <f t="shared" si="20"/>
        <v>0</v>
      </c>
      <c r="BX45" s="574">
        <f t="shared" si="20"/>
        <v>0</v>
      </c>
      <c r="BY45" s="574">
        <f t="shared" si="20"/>
        <v>0</v>
      </c>
      <c r="BZ45" s="574">
        <f t="shared" si="20"/>
        <v>0</v>
      </c>
      <c r="CA45" s="574">
        <f t="shared" si="20"/>
        <v>0</v>
      </c>
      <c r="CB45" s="574">
        <f t="shared" si="20"/>
        <v>0</v>
      </c>
      <c r="CC45" s="574">
        <f t="shared" si="20"/>
        <v>0</v>
      </c>
      <c r="CD45" s="574">
        <f t="shared" si="20"/>
        <v>0</v>
      </c>
      <c r="CE45" s="574">
        <f t="shared" si="20"/>
        <v>0</v>
      </c>
      <c r="CF45" s="575">
        <f t="shared" si="20"/>
        <v>0</v>
      </c>
    </row>
    <row r="46" spans="1:84" ht="26.25" customHeight="1">
      <c r="A46" s="468"/>
      <c r="B46" s="178" t="s">
        <v>787</v>
      </c>
      <c r="C46" s="503"/>
      <c r="D46" s="41" t="s">
        <v>190</v>
      </c>
      <c r="E46" s="41" t="s">
        <v>191</v>
      </c>
      <c r="F46" s="41" t="s">
        <v>192</v>
      </c>
      <c r="G46" s="41" t="s">
        <v>193</v>
      </c>
      <c r="H46" s="41" t="s">
        <v>194</v>
      </c>
      <c r="I46" s="41" t="s">
        <v>195</v>
      </c>
      <c r="J46" s="41" t="s">
        <v>196</v>
      </c>
      <c r="K46" s="41" t="s">
        <v>197</v>
      </c>
      <c r="L46" s="41" t="s">
        <v>198</v>
      </c>
      <c r="M46" s="41" t="s">
        <v>199</v>
      </c>
      <c r="N46" s="41" t="s">
        <v>200</v>
      </c>
      <c r="O46" s="41" t="s">
        <v>201</v>
      </c>
      <c r="P46" s="41" t="s">
        <v>202</v>
      </c>
      <c r="Q46" s="41" t="s">
        <v>203</v>
      </c>
      <c r="R46" s="41" t="s">
        <v>204</v>
      </c>
      <c r="S46" s="41" t="s">
        <v>205</v>
      </c>
      <c r="T46" s="41" t="s">
        <v>206</v>
      </c>
      <c r="U46" s="41" t="s">
        <v>207</v>
      </c>
      <c r="V46" s="41" t="s">
        <v>208</v>
      </c>
      <c r="W46" s="41" t="s">
        <v>209</v>
      </c>
      <c r="X46" s="41" t="s">
        <v>210</v>
      </c>
      <c r="Y46" s="41" t="s">
        <v>211</v>
      </c>
      <c r="Z46" s="41" t="s">
        <v>212</v>
      </c>
      <c r="AA46" s="41" t="s">
        <v>213</v>
      </c>
      <c r="AB46" s="41" t="s">
        <v>214</v>
      </c>
      <c r="AC46" s="41" t="s">
        <v>215</v>
      </c>
      <c r="AD46" s="41" t="s">
        <v>216</v>
      </c>
      <c r="AE46" s="41" t="s">
        <v>217</v>
      </c>
      <c r="AF46" s="41" t="s">
        <v>218</v>
      </c>
      <c r="AG46" s="41" t="s">
        <v>219</v>
      </c>
      <c r="AH46" s="41" t="s">
        <v>220</v>
      </c>
      <c r="AI46" s="41" t="s">
        <v>221</v>
      </c>
      <c r="AJ46" s="41" t="s">
        <v>222</v>
      </c>
      <c r="AK46" s="41" t="s">
        <v>223</v>
      </c>
      <c r="AL46" s="41" t="s">
        <v>224</v>
      </c>
      <c r="AM46" s="41" t="s">
        <v>225</v>
      </c>
      <c r="AN46" s="41" t="s">
        <v>226</v>
      </c>
      <c r="AO46" s="41" t="s">
        <v>227</v>
      </c>
      <c r="AP46" s="41" t="s">
        <v>228</v>
      </c>
      <c r="AQ46" s="41" t="s">
        <v>229</v>
      </c>
      <c r="AR46" s="41" t="s">
        <v>230</v>
      </c>
      <c r="AS46" s="41" t="s">
        <v>231</v>
      </c>
      <c r="AT46" s="41" t="s">
        <v>232</v>
      </c>
      <c r="AU46" s="41" t="s">
        <v>233</v>
      </c>
      <c r="AV46" s="41" t="s">
        <v>234</v>
      </c>
      <c r="AW46" s="41" t="s">
        <v>235</v>
      </c>
      <c r="AX46" s="41" t="s">
        <v>236</v>
      </c>
      <c r="AY46" s="41" t="s">
        <v>128</v>
      </c>
      <c r="AZ46" s="41" t="s">
        <v>129</v>
      </c>
      <c r="BA46" s="41" t="s">
        <v>130</v>
      </c>
      <c r="BB46" s="41" t="s">
        <v>131</v>
      </c>
      <c r="BC46" s="41" t="s">
        <v>132</v>
      </c>
      <c r="BD46" s="41" t="s">
        <v>133</v>
      </c>
      <c r="BE46" s="41" t="s">
        <v>134</v>
      </c>
      <c r="BF46" s="41" t="s">
        <v>135</v>
      </c>
      <c r="BG46" s="41" t="s">
        <v>136</v>
      </c>
      <c r="BH46" s="41" t="s">
        <v>137</v>
      </c>
      <c r="BI46" s="41" t="s">
        <v>138</v>
      </c>
      <c r="BJ46" s="41" t="s">
        <v>139</v>
      </c>
      <c r="BK46" s="41" t="s">
        <v>140</v>
      </c>
      <c r="BL46" s="41" t="s">
        <v>141</v>
      </c>
      <c r="BM46" s="41" t="s">
        <v>142</v>
      </c>
      <c r="BN46" s="41" t="s">
        <v>143</v>
      </c>
      <c r="BO46" s="41" t="s">
        <v>144</v>
      </c>
      <c r="BP46" s="41" t="s">
        <v>145</v>
      </c>
      <c r="BQ46" s="41" t="s">
        <v>146</v>
      </c>
      <c r="BR46" s="41" t="s">
        <v>147</v>
      </c>
      <c r="BS46" s="41" t="s">
        <v>148</v>
      </c>
      <c r="BT46" s="41" t="s">
        <v>149</v>
      </c>
      <c r="BU46" s="41" t="s">
        <v>150</v>
      </c>
      <c r="BV46" s="41" t="s">
        <v>151</v>
      </c>
      <c r="BW46" s="41" t="s">
        <v>152</v>
      </c>
      <c r="BX46" s="41" t="s">
        <v>153</v>
      </c>
      <c r="BY46" s="41" t="s">
        <v>154</v>
      </c>
      <c r="BZ46" s="41" t="s">
        <v>155</v>
      </c>
      <c r="CA46" s="41" t="s">
        <v>156</v>
      </c>
      <c r="CB46" s="41" t="s">
        <v>157</v>
      </c>
      <c r="CC46" s="41" t="s">
        <v>158</v>
      </c>
      <c r="CD46" s="41" t="s">
        <v>159</v>
      </c>
      <c r="CE46" s="41" t="s">
        <v>160</v>
      </c>
      <c r="CF46" s="42" t="s">
        <v>161</v>
      </c>
    </row>
    <row r="47" spans="1:84" ht="15" customHeight="1">
      <c r="A47" s="468"/>
      <c r="B47" s="446" t="s">
        <v>351</v>
      </c>
      <c r="C47" s="469"/>
      <c r="D47" s="332" t="s">
        <v>163</v>
      </c>
      <c r="E47" s="332" t="s">
        <v>163</v>
      </c>
      <c r="F47" s="332" t="s">
        <v>163</v>
      </c>
      <c r="G47" s="332" t="s">
        <v>163</v>
      </c>
      <c r="H47" s="332" t="s">
        <v>163</v>
      </c>
      <c r="I47" s="332" t="s">
        <v>163</v>
      </c>
      <c r="J47" s="332" t="s">
        <v>163</v>
      </c>
      <c r="K47" s="332" t="s">
        <v>163</v>
      </c>
      <c r="L47" s="332" t="s">
        <v>163</v>
      </c>
      <c r="M47" s="332" t="s">
        <v>163</v>
      </c>
      <c r="N47" s="332" t="s">
        <v>163</v>
      </c>
      <c r="O47" s="332" t="s">
        <v>163</v>
      </c>
      <c r="P47" s="332" t="s">
        <v>163</v>
      </c>
      <c r="Q47" s="332" t="s">
        <v>163</v>
      </c>
      <c r="R47" s="332" t="s">
        <v>163</v>
      </c>
      <c r="S47" s="332" t="s">
        <v>163</v>
      </c>
      <c r="T47" s="332" t="s">
        <v>163</v>
      </c>
      <c r="U47" s="332" t="s">
        <v>163</v>
      </c>
      <c r="V47" s="332" t="s">
        <v>163</v>
      </c>
      <c r="W47" s="332" t="s">
        <v>163</v>
      </c>
      <c r="X47" s="332" t="s">
        <v>163</v>
      </c>
      <c r="Y47" s="332" t="s">
        <v>163</v>
      </c>
      <c r="Z47" s="332" t="s">
        <v>163</v>
      </c>
      <c r="AA47" s="332" t="s">
        <v>163</v>
      </c>
      <c r="AB47" s="332" t="s">
        <v>163</v>
      </c>
      <c r="AC47" s="332" t="s">
        <v>163</v>
      </c>
      <c r="AD47" s="332" t="s">
        <v>163</v>
      </c>
      <c r="AE47" s="332" t="s">
        <v>163</v>
      </c>
      <c r="AF47" s="332" t="s">
        <v>163</v>
      </c>
      <c r="AG47" s="332" t="s">
        <v>163</v>
      </c>
      <c r="AH47" s="332" t="s">
        <v>163</v>
      </c>
      <c r="AI47" s="332" t="s">
        <v>163</v>
      </c>
      <c r="AJ47" s="332" t="s">
        <v>163</v>
      </c>
      <c r="AK47" s="332" t="s">
        <v>163</v>
      </c>
      <c r="AL47" s="332" t="s">
        <v>163</v>
      </c>
      <c r="AM47" s="332" t="s">
        <v>163</v>
      </c>
      <c r="AN47" s="332" t="s">
        <v>163</v>
      </c>
      <c r="AO47" s="332" t="s">
        <v>163</v>
      </c>
      <c r="AP47" s="332" t="s">
        <v>163</v>
      </c>
      <c r="AQ47" s="332" t="s">
        <v>163</v>
      </c>
      <c r="AR47" s="332" t="s">
        <v>163</v>
      </c>
      <c r="AS47" s="332" t="s">
        <v>163</v>
      </c>
      <c r="AT47" s="332" t="s">
        <v>163</v>
      </c>
      <c r="AU47" s="332" t="s">
        <v>163</v>
      </c>
      <c r="AV47" s="332" t="s">
        <v>163</v>
      </c>
      <c r="AW47" s="332" t="s">
        <v>163</v>
      </c>
      <c r="AX47" s="332" t="s">
        <v>163</v>
      </c>
      <c r="AY47" s="332" t="s">
        <v>163</v>
      </c>
      <c r="AZ47" s="332" t="s">
        <v>163</v>
      </c>
      <c r="BA47" s="332" t="s">
        <v>163</v>
      </c>
      <c r="BB47" s="332" t="s">
        <v>163</v>
      </c>
      <c r="BC47" s="332" t="s">
        <v>163</v>
      </c>
      <c r="BD47" s="332" t="s">
        <v>163</v>
      </c>
      <c r="BE47" s="332" t="s">
        <v>163</v>
      </c>
      <c r="BF47" s="332" t="s">
        <v>163</v>
      </c>
      <c r="BG47" s="332" t="s">
        <v>163</v>
      </c>
      <c r="BH47" s="332" t="s">
        <v>163</v>
      </c>
      <c r="BI47" s="332" t="s">
        <v>163</v>
      </c>
      <c r="BJ47" s="332" t="s">
        <v>163</v>
      </c>
      <c r="BK47" s="332" t="s">
        <v>163</v>
      </c>
      <c r="BL47" s="332" t="s">
        <v>163</v>
      </c>
      <c r="BM47" s="332" t="s">
        <v>163</v>
      </c>
      <c r="BN47" s="332" t="s">
        <v>163</v>
      </c>
      <c r="BO47" s="332" t="s">
        <v>163</v>
      </c>
      <c r="BP47" s="332" t="s">
        <v>163</v>
      </c>
      <c r="BQ47" s="332" t="s">
        <v>163</v>
      </c>
      <c r="BR47" s="332" t="s">
        <v>163</v>
      </c>
      <c r="BS47" s="332" t="s">
        <v>163</v>
      </c>
      <c r="BT47" s="332" t="s">
        <v>163</v>
      </c>
      <c r="BU47" s="332" t="s">
        <v>163</v>
      </c>
      <c r="BV47" s="332" t="s">
        <v>163</v>
      </c>
      <c r="BW47" s="332" t="s">
        <v>163</v>
      </c>
      <c r="BX47" s="332" t="s">
        <v>163</v>
      </c>
      <c r="BY47" s="332" t="s">
        <v>163</v>
      </c>
      <c r="BZ47" s="332" t="s">
        <v>163</v>
      </c>
      <c r="CA47" s="332" t="s">
        <v>164</v>
      </c>
      <c r="CB47" s="332" t="s">
        <v>164</v>
      </c>
      <c r="CC47" s="332" t="s">
        <v>164</v>
      </c>
      <c r="CD47" s="332" t="s">
        <v>164</v>
      </c>
      <c r="CE47" s="332" t="s">
        <v>164</v>
      </c>
      <c r="CF47" s="333" t="s">
        <v>164</v>
      </c>
    </row>
    <row r="48" spans="1:84" s="245" customFormat="1" ht="24" customHeight="1">
      <c r="A48" s="460"/>
      <c r="B48" s="109" t="s">
        <v>176</v>
      </c>
      <c r="C48" s="109"/>
      <c r="D48" s="458">
        <v>2508.8121154327087</v>
      </c>
      <c r="E48" s="458">
        <v>2943.1376688564192</v>
      </c>
      <c r="F48" s="458">
        <v>3226.4547615252645</v>
      </c>
      <c r="G48" s="458">
        <v>3365.8223340645209</v>
      </c>
      <c r="H48" s="458">
        <v>3868.0865195741494</v>
      </c>
      <c r="I48" s="458">
        <v>3843.4592006451048</v>
      </c>
      <c r="J48" s="458">
        <v>3926.2708901552637</v>
      </c>
      <c r="K48" s="458">
        <v>3435.0655484504632</v>
      </c>
      <c r="L48" s="458">
        <v>3438.3565093860248</v>
      </c>
      <c r="M48" s="458">
        <v>3240.8951011965182</v>
      </c>
      <c r="N48" s="458">
        <v>3486.7982614237853</v>
      </c>
      <c r="O48" s="458">
        <v>4171.5175898617117</v>
      </c>
      <c r="P48" s="458">
        <v>4631.4958379440468</v>
      </c>
      <c r="Q48" s="458">
        <v>4258.3819083695416</v>
      </c>
      <c r="R48" s="458">
        <v>4822.3375972432896</v>
      </c>
      <c r="S48" s="458">
        <v>5160.491844760073</v>
      </c>
      <c r="T48" s="458">
        <v>5062.0328908519577</v>
      </c>
      <c r="U48" s="458">
        <v>5289.6602800553937</v>
      </c>
      <c r="V48" s="458">
        <v>6089.8600637132949</v>
      </c>
      <c r="W48" s="458">
        <v>7685.0750631601086</v>
      </c>
      <c r="X48" s="458">
        <v>8120.9455976653635</v>
      </c>
      <c r="Y48" s="458">
        <v>8336.5010139507522</v>
      </c>
      <c r="Z48" s="458">
        <v>8443.5318432285931</v>
      </c>
      <c r="AA48" s="458">
        <v>9612.3630688736848</v>
      </c>
      <c r="AB48" s="458">
        <v>9716.5264466856061</v>
      </c>
      <c r="AC48" s="458">
        <v>8934.5578402114279</v>
      </c>
      <c r="AD48" s="458">
        <v>10123.528028155792</v>
      </c>
      <c r="AE48" s="458">
        <v>11091.262512115298</v>
      </c>
      <c r="AF48" s="458">
        <v>12762.524371008394</v>
      </c>
      <c r="AG48" s="458">
        <v>9361.0699639666364</v>
      </c>
      <c r="AH48" s="458">
        <f t="shared" ref="AH48:AO48" si="23">SUM(AH67:AH72)</f>
        <v>9178.1159744650486</v>
      </c>
      <c r="AI48" s="458">
        <f t="shared" si="23"/>
        <v>8426.4382846004191</v>
      </c>
      <c r="AJ48" s="458">
        <f t="shared" si="23"/>
        <v>9145.7449653113163</v>
      </c>
      <c r="AK48" s="458">
        <f t="shared" si="23"/>
        <v>12401.681515203221</v>
      </c>
      <c r="AL48" s="458">
        <f t="shared" si="23"/>
        <v>16415.523479392548</v>
      </c>
      <c r="AM48" s="458">
        <f t="shared" si="23"/>
        <v>18999.034549693453</v>
      </c>
      <c r="AN48" s="458">
        <f t="shared" si="23"/>
        <v>20768.72796991529</v>
      </c>
      <c r="AO48" s="458">
        <f t="shared" si="23"/>
        <v>22668.430794298092</v>
      </c>
      <c r="AP48" s="458">
        <f t="shared" ref="AP48:BB48" si="24">SUM(AP67:AP72)</f>
        <v>23304.081011387243</v>
      </c>
      <c r="AQ48" s="458">
        <f t="shared" si="24"/>
        <v>21996.351883492258</v>
      </c>
      <c r="AR48" s="458">
        <f t="shared" si="24"/>
        <v>19625.983440340355</v>
      </c>
      <c r="AS48" s="458">
        <f t="shared" si="24"/>
        <v>18383.162397009019</v>
      </c>
      <c r="AT48" s="458">
        <f t="shared" si="24"/>
        <v>19655.020953252326</v>
      </c>
      <c r="AU48" s="458">
        <f t="shared" si="24"/>
        <v>24269.629576505082</v>
      </c>
      <c r="AV48" s="458">
        <f t="shared" si="24"/>
        <v>29993.92216818278</v>
      </c>
      <c r="AW48" s="458">
        <f t="shared" si="24"/>
        <v>31764.498380444227</v>
      </c>
      <c r="AX48" s="458">
        <f t="shared" si="24"/>
        <v>31786.069464536526</v>
      </c>
      <c r="AY48" s="458">
        <f t="shared" si="24"/>
        <v>31382.663614463643</v>
      </c>
      <c r="AZ48" s="458">
        <f t="shared" si="24"/>
        <v>26267.433447597894</v>
      </c>
      <c r="BA48" s="458">
        <f t="shared" si="24"/>
        <v>21762.419186858548</v>
      </c>
      <c r="BB48" s="458">
        <f t="shared" si="24"/>
        <v>21155.660259463944</v>
      </c>
      <c r="BC48" s="459">
        <f>SUM(BC68:BC72)</f>
        <v>21393.508261319446</v>
      </c>
      <c r="BD48" s="458">
        <f>SUM(BD50:BD53)</f>
        <v>22998.339826874799</v>
      </c>
      <c r="BE48" s="458">
        <f>SUM(BE50:BE53)</f>
        <v>24302.994183880233</v>
      </c>
      <c r="BF48" s="458">
        <f>SUM(BF50:BF53)</f>
        <v>23992.873504581174</v>
      </c>
      <c r="BG48" s="458">
        <f>SUM(BG50:BG53)</f>
        <v>21188.456389344377</v>
      </c>
      <c r="BH48" s="458">
        <f>SUM(BH50:BH53)</f>
        <v>16043.398036134342</v>
      </c>
      <c r="BI48" s="458">
        <f t="shared" ref="BI48:CF48" si="25">SUM(BI50:BI53)</f>
        <v>14247.466006864619</v>
      </c>
      <c r="BJ48" s="458">
        <f t="shared" si="25"/>
        <v>13404.389498452547</v>
      </c>
      <c r="BK48" s="458">
        <f t="shared" si="25"/>
        <v>13367.924961362047</v>
      </c>
      <c r="BL48" s="458">
        <f t="shared" si="25"/>
        <v>12412.689748114335</v>
      </c>
      <c r="BM48" s="458">
        <f t="shared" si="25"/>
        <v>11808.442515799188</v>
      </c>
      <c r="BN48" s="458">
        <f t="shared" si="25"/>
        <v>10873.931110861557</v>
      </c>
      <c r="BO48" s="458">
        <f t="shared" si="25"/>
        <v>9517.0213655703938</v>
      </c>
      <c r="BP48" s="458">
        <f t="shared" si="25"/>
        <v>7090.5969370931571</v>
      </c>
      <c r="BQ48" s="458">
        <f t="shared" si="25"/>
        <v>4694.9483727236611</v>
      </c>
      <c r="BR48" s="458">
        <f t="shared" si="25"/>
        <v>3746.0540494295833</v>
      </c>
      <c r="BS48" s="458">
        <f t="shared" si="25"/>
        <v>3263.7926740568259</v>
      </c>
      <c r="BT48" s="458">
        <f t="shared" si="25"/>
        <v>2805.0688356118881</v>
      </c>
      <c r="BU48" s="458">
        <f t="shared" si="25"/>
        <v>2646.5146622998977</v>
      </c>
      <c r="BV48" s="458">
        <f t="shared" si="25"/>
        <v>2229.0760969749808</v>
      </c>
      <c r="BW48" s="458">
        <f t="shared" si="25"/>
        <v>1628.5724229447808</v>
      </c>
      <c r="BX48" s="459">
        <f t="shared" si="25"/>
        <v>1213.2444607919997</v>
      </c>
      <c r="BY48" s="459">
        <f t="shared" si="25"/>
        <v>868.85399818628548</v>
      </c>
      <c r="BZ48" s="459">
        <f t="shared" si="25"/>
        <v>918.34603990164044</v>
      </c>
      <c r="CA48" s="459">
        <f t="shared" si="25"/>
        <v>642.50864664884443</v>
      </c>
      <c r="CB48" s="459">
        <f t="shared" si="25"/>
        <v>530.40115017974517</v>
      </c>
      <c r="CC48" s="459">
        <f t="shared" si="25"/>
        <v>104.50626185965066</v>
      </c>
      <c r="CD48" s="459">
        <f t="shared" si="25"/>
        <v>0.23274014901113277</v>
      </c>
      <c r="CE48" s="459">
        <f t="shared" si="25"/>
        <v>0.22873214810069079</v>
      </c>
      <c r="CF48" s="426">
        <f t="shared" si="25"/>
        <v>0.22499819087273304</v>
      </c>
    </row>
    <row r="49" spans="1:84" s="43" customFormat="1" ht="24.75" customHeight="1">
      <c r="B49" s="63" t="s">
        <v>768</v>
      </c>
      <c r="D49" s="461"/>
      <c r="E49" s="461"/>
      <c r="F49" s="461"/>
      <c r="G49" s="461"/>
      <c r="H49" s="461"/>
      <c r="I49" s="461"/>
      <c r="J49" s="461"/>
      <c r="K49" s="461"/>
      <c r="L49" s="461"/>
      <c r="M49" s="461"/>
      <c r="N49" s="461"/>
      <c r="O49" s="461"/>
      <c r="P49" s="461"/>
      <c r="Q49" s="461"/>
      <c r="R49" s="461"/>
      <c r="S49" s="461"/>
      <c r="T49" s="461"/>
      <c r="U49" s="461"/>
      <c r="V49" s="461"/>
      <c r="W49" s="461"/>
      <c r="X49" s="461"/>
      <c r="Y49" s="461"/>
      <c r="Z49" s="461"/>
      <c r="AA49" s="461"/>
      <c r="AB49" s="461"/>
      <c r="AC49" s="461"/>
      <c r="AD49" s="461"/>
      <c r="AE49" s="461"/>
      <c r="AF49" s="461"/>
      <c r="AG49" s="461"/>
      <c r="AH49" s="461"/>
      <c r="AI49" s="461"/>
      <c r="AJ49" s="461"/>
      <c r="AK49" s="461"/>
      <c r="AL49" s="461"/>
      <c r="AM49" s="461"/>
      <c r="AN49" s="461"/>
      <c r="AO49" s="461"/>
      <c r="AP49" s="461"/>
      <c r="AQ49" s="461"/>
      <c r="AR49" s="461"/>
      <c r="AS49" s="461"/>
      <c r="AT49" s="461"/>
      <c r="AU49" s="461"/>
      <c r="AV49" s="461"/>
      <c r="AW49" s="461"/>
      <c r="AX49" s="461"/>
      <c r="AY49" s="461"/>
      <c r="AZ49" s="461"/>
      <c r="BA49" s="461"/>
      <c r="BB49" s="461"/>
      <c r="BC49" s="462"/>
      <c r="BD49" s="461"/>
      <c r="BE49" s="461"/>
      <c r="BF49" s="461"/>
      <c r="BG49" s="461"/>
      <c r="BH49" s="461"/>
      <c r="BI49" s="461"/>
      <c r="BJ49" s="461"/>
      <c r="BK49" s="461"/>
      <c r="BL49" s="461"/>
      <c r="BM49" s="461"/>
      <c r="BN49" s="461"/>
      <c r="BO49" s="461"/>
      <c r="BP49" s="461"/>
      <c r="BQ49" s="461"/>
      <c r="BR49" s="461"/>
      <c r="BS49" s="461"/>
      <c r="BT49" s="461"/>
      <c r="BU49" s="461"/>
      <c r="BV49" s="461"/>
      <c r="BW49" s="461"/>
      <c r="BX49" s="462"/>
      <c r="BY49" s="462"/>
      <c r="BZ49" s="462"/>
      <c r="CA49" s="462"/>
      <c r="CB49" s="462"/>
      <c r="CC49" s="462"/>
      <c r="CD49" s="462"/>
      <c r="CE49" s="462"/>
      <c r="CF49" s="430"/>
    </row>
    <row r="50" spans="1:84" s="43" customFormat="1">
      <c r="A50" s="476"/>
      <c r="B50" s="339" t="s">
        <v>769</v>
      </c>
      <c r="C50" s="508"/>
      <c r="D50" s="461">
        <v>0</v>
      </c>
      <c r="E50" s="461">
        <v>0</v>
      </c>
      <c r="F50" s="461">
        <v>0</v>
      </c>
      <c r="G50" s="461">
        <v>0</v>
      </c>
      <c r="H50" s="461">
        <v>0</v>
      </c>
      <c r="I50" s="461">
        <v>0</v>
      </c>
      <c r="J50" s="461">
        <v>0</v>
      </c>
      <c r="K50" s="461">
        <v>0</v>
      </c>
      <c r="L50" s="461">
        <v>0</v>
      </c>
      <c r="M50" s="461">
        <v>0</v>
      </c>
      <c r="N50" s="461">
        <v>0</v>
      </c>
      <c r="O50" s="461">
        <v>0</v>
      </c>
      <c r="P50" s="461">
        <v>0</v>
      </c>
      <c r="Q50" s="461">
        <v>0</v>
      </c>
      <c r="R50" s="461">
        <v>0</v>
      </c>
      <c r="S50" s="461">
        <v>0</v>
      </c>
      <c r="T50" s="461">
        <v>0</v>
      </c>
      <c r="U50" s="461">
        <v>0</v>
      </c>
      <c r="V50" s="461">
        <v>0</v>
      </c>
      <c r="W50" s="461">
        <v>0</v>
      </c>
      <c r="X50" s="461">
        <v>0</v>
      </c>
      <c r="Y50" s="461">
        <v>0</v>
      </c>
      <c r="Z50" s="461">
        <v>0</v>
      </c>
      <c r="AA50" s="461">
        <v>0</v>
      </c>
      <c r="AB50" s="461">
        <v>0</v>
      </c>
      <c r="AC50" s="461">
        <v>0</v>
      </c>
      <c r="AD50" s="461">
        <v>0</v>
      </c>
      <c r="AE50" s="461">
        <v>0</v>
      </c>
      <c r="AF50" s="461">
        <v>0</v>
      </c>
      <c r="AG50" s="461">
        <v>0</v>
      </c>
      <c r="AH50" s="461">
        <v>0</v>
      </c>
      <c r="AI50" s="461">
        <v>0</v>
      </c>
      <c r="AJ50" s="461">
        <v>0</v>
      </c>
      <c r="AK50" s="461">
        <v>0</v>
      </c>
      <c r="AL50" s="461">
        <v>0</v>
      </c>
      <c r="AM50" s="461">
        <v>0</v>
      </c>
      <c r="AN50" s="461">
        <v>0</v>
      </c>
      <c r="AO50" s="461">
        <v>0</v>
      </c>
      <c r="AP50" s="461">
        <v>0</v>
      </c>
      <c r="AQ50" s="461">
        <v>0</v>
      </c>
      <c r="AR50" s="461">
        <v>0</v>
      </c>
      <c r="AS50" s="461">
        <v>0</v>
      </c>
      <c r="AT50" s="461">
        <v>0</v>
      </c>
      <c r="AU50" s="461">
        <v>0</v>
      </c>
      <c r="AV50" s="461">
        <v>0</v>
      </c>
      <c r="AW50" s="461">
        <v>0</v>
      </c>
      <c r="AX50" s="461">
        <v>0</v>
      </c>
      <c r="AY50" s="461">
        <v>0</v>
      </c>
      <c r="AZ50" s="461">
        <v>0</v>
      </c>
      <c r="BA50" s="461">
        <v>0</v>
      </c>
      <c r="BB50" s="461">
        <v>0</v>
      </c>
      <c r="BC50" s="462">
        <v>0</v>
      </c>
      <c r="BD50" s="461">
        <v>8100.2061596658905</v>
      </c>
      <c r="BE50" s="461">
        <v>8708.7262275526282</v>
      </c>
      <c r="BF50" s="461">
        <v>8490.7649269696431</v>
      </c>
      <c r="BG50" s="461">
        <v>8322.2901142846476</v>
      </c>
      <c r="BH50" s="461">
        <v>7545.2761385285112</v>
      </c>
      <c r="BI50" s="461">
        <v>7057.0766983115464</v>
      </c>
      <c r="BJ50" s="461">
        <v>6937.0553848743129</v>
      </c>
      <c r="BK50" s="461">
        <v>7487.7945841857972</v>
      </c>
      <c r="BL50" s="461">
        <v>7287.4111059828538</v>
      </c>
      <c r="BM50" s="461">
        <v>7029.5950876786137</v>
      </c>
      <c r="BN50" s="461">
        <v>6415.2570206790342</v>
      </c>
      <c r="BO50" s="461">
        <v>5497.9762742849434</v>
      </c>
      <c r="BP50" s="461">
        <v>3324.8608462030193</v>
      </c>
      <c r="BQ50" s="461">
        <v>1299.4614919739543</v>
      </c>
      <c r="BR50" s="461">
        <v>595.33853684308713</v>
      </c>
      <c r="BS50" s="461">
        <v>299.74956830001003</v>
      </c>
      <c r="BT50" s="461">
        <v>125.34178114305674</v>
      </c>
      <c r="BU50" s="461">
        <v>35.837238198099698</v>
      </c>
      <c r="BV50" s="461">
        <v>3.8150169521244579</v>
      </c>
      <c r="BW50" s="461">
        <v>1.7038804208041305</v>
      </c>
      <c r="BX50" s="462">
        <v>1.2693469773082635</v>
      </c>
      <c r="BY50" s="462">
        <v>0.95789037726144954</v>
      </c>
      <c r="BZ50" s="462">
        <v>0.99426359257251429</v>
      </c>
      <c r="CA50" s="462">
        <v>0.66371421650972928</v>
      </c>
      <c r="CB50" s="462">
        <v>0.53412111133680573</v>
      </c>
      <c r="CC50" s="462">
        <v>0.10285662431360103</v>
      </c>
      <c r="CD50" s="462">
        <v>0</v>
      </c>
      <c r="CE50" s="462">
        <v>0</v>
      </c>
      <c r="CF50" s="430">
        <v>0</v>
      </c>
    </row>
    <row r="51" spans="1:84" s="43" customFormat="1">
      <c r="B51" s="200" t="s">
        <v>770</v>
      </c>
      <c r="C51" s="63"/>
      <c r="D51" s="461">
        <v>0</v>
      </c>
      <c r="E51" s="461">
        <v>0</v>
      </c>
      <c r="F51" s="461">
        <v>0</v>
      </c>
      <c r="G51" s="461">
        <v>0</v>
      </c>
      <c r="H51" s="461">
        <v>0</v>
      </c>
      <c r="I51" s="461">
        <v>0</v>
      </c>
      <c r="J51" s="461">
        <v>0</v>
      </c>
      <c r="K51" s="461">
        <v>0</v>
      </c>
      <c r="L51" s="461">
        <v>0</v>
      </c>
      <c r="M51" s="461">
        <v>0</v>
      </c>
      <c r="N51" s="461">
        <v>0</v>
      </c>
      <c r="O51" s="461">
        <v>0</v>
      </c>
      <c r="P51" s="461">
        <v>0</v>
      </c>
      <c r="Q51" s="461">
        <v>0</v>
      </c>
      <c r="R51" s="461">
        <v>0</v>
      </c>
      <c r="S51" s="461">
        <v>0</v>
      </c>
      <c r="T51" s="461">
        <v>0</v>
      </c>
      <c r="U51" s="461">
        <v>0</v>
      </c>
      <c r="V51" s="461">
        <v>0</v>
      </c>
      <c r="W51" s="461">
        <v>0</v>
      </c>
      <c r="X51" s="461">
        <v>0</v>
      </c>
      <c r="Y51" s="461">
        <v>0</v>
      </c>
      <c r="Z51" s="461">
        <v>0</v>
      </c>
      <c r="AA51" s="461">
        <v>0</v>
      </c>
      <c r="AB51" s="461">
        <v>0</v>
      </c>
      <c r="AC51" s="461">
        <v>0</v>
      </c>
      <c r="AD51" s="461">
        <v>0</v>
      </c>
      <c r="AE51" s="461">
        <v>0</v>
      </c>
      <c r="AF51" s="461">
        <v>0</v>
      </c>
      <c r="AG51" s="461">
        <v>0</v>
      </c>
      <c r="AH51" s="461">
        <v>0</v>
      </c>
      <c r="AI51" s="461">
        <v>0</v>
      </c>
      <c r="AJ51" s="461">
        <v>0</v>
      </c>
      <c r="AK51" s="461">
        <v>0</v>
      </c>
      <c r="AL51" s="461">
        <v>0</v>
      </c>
      <c r="AM51" s="461">
        <v>0</v>
      </c>
      <c r="AN51" s="461">
        <v>0</v>
      </c>
      <c r="AO51" s="461">
        <v>0</v>
      </c>
      <c r="AP51" s="461">
        <v>0</v>
      </c>
      <c r="AQ51" s="461">
        <v>0</v>
      </c>
      <c r="AR51" s="461">
        <v>0</v>
      </c>
      <c r="AS51" s="461">
        <v>0</v>
      </c>
      <c r="AT51" s="461">
        <v>0</v>
      </c>
      <c r="AU51" s="461">
        <v>0</v>
      </c>
      <c r="AV51" s="461">
        <v>0</v>
      </c>
      <c r="AW51" s="461">
        <v>0</v>
      </c>
      <c r="AX51" s="461">
        <v>0</v>
      </c>
      <c r="AY51" s="461">
        <v>0</v>
      </c>
      <c r="AZ51" s="461">
        <v>0</v>
      </c>
      <c r="BA51" s="461">
        <v>0</v>
      </c>
      <c r="BB51" s="461">
        <v>0</v>
      </c>
      <c r="BC51" s="462">
        <v>0</v>
      </c>
      <c r="BD51" s="461">
        <v>7789.0332547537664</v>
      </c>
      <c r="BE51" s="461">
        <v>7967.9720641188105</v>
      </c>
      <c r="BF51" s="461">
        <v>8067.7735748120695</v>
      </c>
      <c r="BG51" s="461">
        <v>8053.5604661778498</v>
      </c>
      <c r="BH51" s="461">
        <v>7353.4921729057214</v>
      </c>
      <c r="BI51" s="461">
        <v>6139.66171637354</v>
      </c>
      <c r="BJ51" s="461">
        <v>5466.3335987083974</v>
      </c>
      <c r="BK51" s="461">
        <v>5013.3526752761891</v>
      </c>
      <c r="BL51" s="461">
        <v>4375.4088284343889</v>
      </c>
      <c r="BM51" s="461">
        <v>4008.1676473604898</v>
      </c>
      <c r="BN51" s="461">
        <v>3579.6251274400124</v>
      </c>
      <c r="BO51" s="461">
        <v>3134.2330953435703</v>
      </c>
      <c r="BP51" s="461">
        <v>2818.7780732879742</v>
      </c>
      <c r="BQ51" s="461">
        <v>2432.8046953861358</v>
      </c>
      <c r="BR51" s="461">
        <v>2199.4230369197294</v>
      </c>
      <c r="BS51" s="461">
        <v>2003.0581630956187</v>
      </c>
      <c r="BT51" s="461">
        <v>1756.2516655066486</v>
      </c>
      <c r="BU51" s="461">
        <v>1663.6636694375886</v>
      </c>
      <c r="BV51" s="461">
        <v>1361.5549940898998</v>
      </c>
      <c r="BW51" s="461">
        <v>850.17147639835423</v>
      </c>
      <c r="BX51" s="462">
        <v>633.35582742986981</v>
      </c>
      <c r="BY51" s="462">
        <v>403.32546796183556</v>
      </c>
      <c r="BZ51" s="462">
        <v>372.83389651187849</v>
      </c>
      <c r="CA51" s="462">
        <v>230.34592493490061</v>
      </c>
      <c r="CB51" s="462">
        <v>168.01794847227862</v>
      </c>
      <c r="CC51" s="462">
        <v>30.135645118910411</v>
      </c>
      <c r="CD51" s="462">
        <v>0</v>
      </c>
      <c r="CE51" s="462">
        <v>0</v>
      </c>
      <c r="CF51" s="430">
        <v>0</v>
      </c>
    </row>
    <row r="52" spans="1:84" s="43" customFormat="1">
      <c r="B52" s="339" t="s">
        <v>492</v>
      </c>
      <c r="C52" s="508"/>
      <c r="D52" s="461">
        <v>0</v>
      </c>
      <c r="E52" s="461">
        <v>0</v>
      </c>
      <c r="F52" s="461">
        <v>0</v>
      </c>
      <c r="G52" s="461">
        <v>0</v>
      </c>
      <c r="H52" s="461">
        <v>0</v>
      </c>
      <c r="I52" s="461">
        <v>0</v>
      </c>
      <c r="J52" s="461">
        <v>0</v>
      </c>
      <c r="K52" s="461">
        <v>0</v>
      </c>
      <c r="L52" s="461">
        <v>0</v>
      </c>
      <c r="M52" s="461">
        <v>0</v>
      </c>
      <c r="N52" s="461">
        <v>0</v>
      </c>
      <c r="O52" s="461">
        <v>0</v>
      </c>
      <c r="P52" s="461">
        <v>0</v>
      </c>
      <c r="Q52" s="461">
        <v>0</v>
      </c>
      <c r="R52" s="461">
        <v>0</v>
      </c>
      <c r="S52" s="461">
        <v>0</v>
      </c>
      <c r="T52" s="461">
        <v>0</v>
      </c>
      <c r="U52" s="461">
        <v>0</v>
      </c>
      <c r="V52" s="461">
        <v>0</v>
      </c>
      <c r="W52" s="461">
        <v>0</v>
      </c>
      <c r="X52" s="461">
        <v>0</v>
      </c>
      <c r="Y52" s="461">
        <v>0</v>
      </c>
      <c r="Z52" s="461">
        <v>0</v>
      </c>
      <c r="AA52" s="461">
        <v>0</v>
      </c>
      <c r="AB52" s="461">
        <v>0</v>
      </c>
      <c r="AC52" s="461">
        <v>0</v>
      </c>
      <c r="AD52" s="461">
        <v>0</v>
      </c>
      <c r="AE52" s="461">
        <v>0</v>
      </c>
      <c r="AF52" s="461">
        <v>0</v>
      </c>
      <c r="AG52" s="461">
        <v>0</v>
      </c>
      <c r="AH52" s="461">
        <v>0</v>
      </c>
      <c r="AI52" s="461">
        <v>0</v>
      </c>
      <c r="AJ52" s="461">
        <v>0</v>
      </c>
      <c r="AK52" s="461">
        <v>0</v>
      </c>
      <c r="AL52" s="461">
        <v>0</v>
      </c>
      <c r="AM52" s="461">
        <v>0</v>
      </c>
      <c r="AN52" s="461">
        <v>0</v>
      </c>
      <c r="AO52" s="461">
        <v>0</v>
      </c>
      <c r="AP52" s="461">
        <v>0</v>
      </c>
      <c r="AQ52" s="461">
        <v>0</v>
      </c>
      <c r="AR52" s="461">
        <v>0</v>
      </c>
      <c r="AS52" s="461">
        <v>0</v>
      </c>
      <c r="AT52" s="461">
        <v>0</v>
      </c>
      <c r="AU52" s="461">
        <v>0</v>
      </c>
      <c r="AV52" s="461">
        <v>0</v>
      </c>
      <c r="AW52" s="461">
        <v>0</v>
      </c>
      <c r="AX52" s="461">
        <v>0</v>
      </c>
      <c r="AY52" s="461">
        <v>0</v>
      </c>
      <c r="AZ52" s="461">
        <v>0</v>
      </c>
      <c r="BA52" s="461">
        <v>0</v>
      </c>
      <c r="BB52" s="461">
        <v>0</v>
      </c>
      <c r="BC52" s="462">
        <v>0</v>
      </c>
      <c r="BD52" s="461">
        <v>443.18599776060995</v>
      </c>
      <c r="BE52" s="461">
        <v>576.36601731856092</v>
      </c>
      <c r="BF52" s="461">
        <v>634.17196599051931</v>
      </c>
      <c r="BG52" s="461">
        <v>622.15523354262928</v>
      </c>
      <c r="BH52" s="461">
        <v>525.13792182048246</v>
      </c>
      <c r="BI52" s="461">
        <v>461.37790422720701</v>
      </c>
      <c r="BJ52" s="461">
        <v>440.53417360714582</v>
      </c>
      <c r="BK52" s="461">
        <v>420.11284007913531</v>
      </c>
      <c r="BL52" s="461">
        <v>395.83174789938226</v>
      </c>
      <c r="BM52" s="461">
        <v>429.09442191875127</v>
      </c>
      <c r="BN52" s="461">
        <v>537.36400223716021</v>
      </c>
      <c r="BO52" s="461">
        <v>585.78206315156865</v>
      </c>
      <c r="BP52" s="461">
        <v>678.77627734940904</v>
      </c>
      <c r="BQ52" s="461">
        <v>730.98450305321342</v>
      </c>
      <c r="BR52" s="461">
        <v>758.02031392363756</v>
      </c>
      <c r="BS52" s="461">
        <v>799.68844850772848</v>
      </c>
      <c r="BT52" s="461">
        <v>787.17447020101201</v>
      </c>
      <c r="BU52" s="461">
        <v>834.80262365733404</v>
      </c>
      <c r="BV52" s="461">
        <v>811.58880833004957</v>
      </c>
      <c r="BW52" s="461">
        <v>755.14812967017508</v>
      </c>
      <c r="BX52" s="462">
        <v>562.56588438550705</v>
      </c>
      <c r="BY52" s="462">
        <v>453.79593814923811</v>
      </c>
      <c r="BZ52" s="462">
        <v>534.33176542109754</v>
      </c>
      <c r="CA52" s="462">
        <v>406.44339609477032</v>
      </c>
      <c r="CB52" s="462">
        <v>361.84908059612974</v>
      </c>
      <c r="CC52" s="462">
        <v>74.267760116426643</v>
      </c>
      <c r="CD52" s="462">
        <v>0.23274014901113277</v>
      </c>
      <c r="CE52" s="462">
        <v>0.22873214810069079</v>
      </c>
      <c r="CF52" s="430">
        <v>0.22499819087273304</v>
      </c>
    </row>
    <row r="53" spans="1:84" s="43" customFormat="1">
      <c r="B53" s="339" t="s">
        <v>771</v>
      </c>
      <c r="C53" s="508"/>
      <c r="D53" s="461">
        <v>0</v>
      </c>
      <c r="E53" s="461">
        <v>0</v>
      </c>
      <c r="F53" s="461">
        <v>0</v>
      </c>
      <c r="G53" s="461">
        <v>0</v>
      </c>
      <c r="H53" s="461">
        <v>0</v>
      </c>
      <c r="I53" s="461">
        <v>0</v>
      </c>
      <c r="J53" s="461">
        <v>0</v>
      </c>
      <c r="K53" s="461">
        <v>0</v>
      </c>
      <c r="L53" s="461">
        <v>0</v>
      </c>
      <c r="M53" s="461">
        <v>0</v>
      </c>
      <c r="N53" s="461">
        <v>0</v>
      </c>
      <c r="O53" s="461">
        <v>0</v>
      </c>
      <c r="P53" s="461">
        <v>0</v>
      </c>
      <c r="Q53" s="461">
        <v>0</v>
      </c>
      <c r="R53" s="461">
        <v>0</v>
      </c>
      <c r="S53" s="461">
        <v>0</v>
      </c>
      <c r="T53" s="461">
        <v>0</v>
      </c>
      <c r="U53" s="461">
        <v>0</v>
      </c>
      <c r="V53" s="461">
        <v>0</v>
      </c>
      <c r="W53" s="461">
        <v>0</v>
      </c>
      <c r="X53" s="461">
        <v>0</v>
      </c>
      <c r="Y53" s="461">
        <v>0</v>
      </c>
      <c r="Z53" s="461">
        <v>0</v>
      </c>
      <c r="AA53" s="461">
        <v>0</v>
      </c>
      <c r="AB53" s="461">
        <v>0</v>
      </c>
      <c r="AC53" s="461">
        <v>0</v>
      </c>
      <c r="AD53" s="461">
        <v>0</v>
      </c>
      <c r="AE53" s="461">
        <v>0</v>
      </c>
      <c r="AF53" s="461">
        <v>0</v>
      </c>
      <c r="AG53" s="461">
        <v>0</v>
      </c>
      <c r="AH53" s="461">
        <v>0</v>
      </c>
      <c r="AI53" s="461">
        <v>0</v>
      </c>
      <c r="AJ53" s="461">
        <v>0</v>
      </c>
      <c r="AK53" s="461">
        <v>0</v>
      </c>
      <c r="AL53" s="461">
        <v>0</v>
      </c>
      <c r="AM53" s="461">
        <v>0</v>
      </c>
      <c r="AN53" s="461">
        <v>0</v>
      </c>
      <c r="AO53" s="461">
        <v>0</v>
      </c>
      <c r="AP53" s="461">
        <v>0</v>
      </c>
      <c r="AQ53" s="461">
        <v>0</v>
      </c>
      <c r="AR53" s="461">
        <v>0</v>
      </c>
      <c r="AS53" s="461">
        <v>0</v>
      </c>
      <c r="AT53" s="461">
        <v>0</v>
      </c>
      <c r="AU53" s="461">
        <v>0</v>
      </c>
      <c r="AV53" s="461">
        <v>0</v>
      </c>
      <c r="AW53" s="461">
        <v>0</v>
      </c>
      <c r="AX53" s="461">
        <v>0</v>
      </c>
      <c r="AY53" s="461">
        <v>0</v>
      </c>
      <c r="AZ53" s="461">
        <v>0</v>
      </c>
      <c r="BA53" s="461">
        <v>0</v>
      </c>
      <c r="BB53" s="461">
        <v>0</v>
      </c>
      <c r="BC53" s="462">
        <v>0</v>
      </c>
      <c r="BD53" s="461">
        <v>6665.9144146945337</v>
      </c>
      <c r="BE53" s="461">
        <v>7049.9298748902338</v>
      </c>
      <c r="BF53" s="461">
        <v>6800.1630368089418</v>
      </c>
      <c r="BG53" s="461">
        <v>4190.4505753392496</v>
      </c>
      <c r="BH53" s="461">
        <v>619.49180287962793</v>
      </c>
      <c r="BI53" s="461">
        <v>589.34968795232544</v>
      </c>
      <c r="BJ53" s="461">
        <v>560.46634126269009</v>
      </c>
      <c r="BK53" s="461">
        <v>446.66486182092518</v>
      </c>
      <c r="BL53" s="461">
        <v>354.03806579770867</v>
      </c>
      <c r="BM53" s="461">
        <v>341.58535884133363</v>
      </c>
      <c r="BN53" s="461">
        <v>341.68496050534986</v>
      </c>
      <c r="BO53" s="461">
        <v>299.02993279031205</v>
      </c>
      <c r="BP53" s="461">
        <v>268.18174025275465</v>
      </c>
      <c r="BQ53" s="461">
        <v>231.69768231035772</v>
      </c>
      <c r="BR53" s="461">
        <v>193.27216174312917</v>
      </c>
      <c r="BS53" s="461">
        <v>161.29649415346873</v>
      </c>
      <c r="BT53" s="461">
        <v>136.30091876117046</v>
      </c>
      <c r="BU53" s="461">
        <v>112.21113100687555</v>
      </c>
      <c r="BV53" s="461">
        <v>52.117277602906945</v>
      </c>
      <c r="BW53" s="461">
        <v>21.548936455447439</v>
      </c>
      <c r="BX53" s="462">
        <v>16.053401999314616</v>
      </c>
      <c r="BY53" s="462">
        <v>10.774701697950428</v>
      </c>
      <c r="BZ53" s="462">
        <v>10.186114376091911</v>
      </c>
      <c r="CA53" s="462">
        <v>5.0556114026637191</v>
      </c>
      <c r="CB53" s="462">
        <v>0</v>
      </c>
      <c r="CC53" s="462">
        <v>0</v>
      </c>
      <c r="CD53" s="462">
        <v>0</v>
      </c>
      <c r="CE53" s="462">
        <v>0</v>
      </c>
      <c r="CF53" s="430">
        <v>0</v>
      </c>
    </row>
    <row r="54" spans="1:84" s="43" customFormat="1" ht="24.75" customHeight="1">
      <c r="B54" s="200" t="s">
        <v>772</v>
      </c>
      <c r="C54" s="63"/>
      <c r="D54" s="461">
        <v>0</v>
      </c>
      <c r="E54" s="461">
        <v>0</v>
      </c>
      <c r="F54" s="461">
        <v>0</v>
      </c>
      <c r="G54" s="461">
        <v>0</v>
      </c>
      <c r="H54" s="461">
        <v>0</v>
      </c>
      <c r="I54" s="461">
        <v>0</v>
      </c>
      <c r="J54" s="461">
        <v>0</v>
      </c>
      <c r="K54" s="461">
        <v>0</v>
      </c>
      <c r="L54" s="461">
        <v>0</v>
      </c>
      <c r="M54" s="461">
        <v>0</v>
      </c>
      <c r="N54" s="461">
        <v>0</v>
      </c>
      <c r="O54" s="461">
        <v>0</v>
      </c>
      <c r="P54" s="461">
        <v>0</v>
      </c>
      <c r="Q54" s="461">
        <v>0</v>
      </c>
      <c r="R54" s="461">
        <v>0</v>
      </c>
      <c r="S54" s="461">
        <v>0</v>
      </c>
      <c r="T54" s="461">
        <v>0</v>
      </c>
      <c r="U54" s="461">
        <v>0</v>
      </c>
      <c r="V54" s="461">
        <v>0</v>
      </c>
      <c r="W54" s="461">
        <v>0</v>
      </c>
      <c r="X54" s="461">
        <v>0</v>
      </c>
      <c r="Y54" s="461">
        <v>0</v>
      </c>
      <c r="Z54" s="461">
        <v>0</v>
      </c>
      <c r="AA54" s="461">
        <v>0</v>
      </c>
      <c r="AB54" s="461">
        <v>0</v>
      </c>
      <c r="AC54" s="461">
        <v>0</v>
      </c>
      <c r="AD54" s="461">
        <v>0</v>
      </c>
      <c r="AE54" s="461">
        <v>0</v>
      </c>
      <c r="AF54" s="461">
        <v>0</v>
      </c>
      <c r="AG54" s="461">
        <v>0</v>
      </c>
      <c r="AH54" s="461">
        <v>0</v>
      </c>
      <c r="AI54" s="461">
        <v>0</v>
      </c>
      <c r="AJ54" s="461">
        <v>0</v>
      </c>
      <c r="AK54" s="461">
        <v>0</v>
      </c>
      <c r="AL54" s="461">
        <v>0</v>
      </c>
      <c r="AM54" s="461">
        <v>0</v>
      </c>
      <c r="AN54" s="461">
        <v>0</v>
      </c>
      <c r="AO54" s="461">
        <v>0</v>
      </c>
      <c r="AP54" s="461">
        <v>0</v>
      </c>
      <c r="AQ54" s="461">
        <v>0</v>
      </c>
      <c r="AR54" s="461">
        <v>0</v>
      </c>
      <c r="AS54" s="461">
        <v>0</v>
      </c>
      <c r="AT54" s="461">
        <v>0</v>
      </c>
      <c r="AU54" s="461">
        <v>0</v>
      </c>
      <c r="AV54" s="461">
        <v>0</v>
      </c>
      <c r="AW54" s="461">
        <v>0</v>
      </c>
      <c r="AX54" s="461">
        <v>0</v>
      </c>
      <c r="AY54" s="461">
        <v>0</v>
      </c>
      <c r="AZ54" s="461">
        <v>0</v>
      </c>
      <c r="BA54" s="461">
        <v>0</v>
      </c>
      <c r="BB54" s="461">
        <v>0</v>
      </c>
      <c r="BC54" s="462">
        <v>0</v>
      </c>
      <c r="BD54" s="461">
        <v>0</v>
      </c>
      <c r="BE54" s="461">
        <v>0</v>
      </c>
      <c r="BF54" s="461">
        <v>0</v>
      </c>
      <c r="BG54" s="461">
        <v>0</v>
      </c>
      <c r="BH54" s="461">
        <v>5243.8642914190577</v>
      </c>
      <c r="BI54" s="461">
        <v>3933.2365954288366</v>
      </c>
      <c r="BJ54" s="461">
        <v>3108.9162669282728</v>
      </c>
      <c r="BK54" s="461">
        <v>2572.7698415723567</v>
      </c>
      <c r="BL54" s="461">
        <v>2080.5508331460474</v>
      </c>
      <c r="BM54" s="461">
        <v>1236.6820343577551</v>
      </c>
      <c r="BN54" s="461">
        <v>876.43081426246044</v>
      </c>
      <c r="BO54" s="461">
        <v>613.49060098042537</v>
      </c>
      <c r="BP54" s="461">
        <v>390.36307216461597</v>
      </c>
      <c r="BQ54" s="461">
        <v>225.6183502884146</v>
      </c>
      <c r="BR54" s="461">
        <v>154.70017125417274</v>
      </c>
      <c r="BS54" s="461">
        <v>103.1215402506009</v>
      </c>
      <c r="BT54" s="461">
        <v>74.371572715756201</v>
      </c>
      <c r="BU54" s="461">
        <v>52.724631980012092</v>
      </c>
      <c r="BV54" s="461">
        <v>39.605838728249545</v>
      </c>
      <c r="BW54" s="461">
        <v>20.904681165827409</v>
      </c>
      <c r="BX54" s="462">
        <v>12.101004386672765</v>
      </c>
      <c r="BY54" s="462">
        <v>7.4134425423657149</v>
      </c>
      <c r="BZ54" s="462">
        <v>4.1594535466153726</v>
      </c>
      <c r="CA54" s="462">
        <v>2.2622078097713514</v>
      </c>
      <c r="CB54" s="462">
        <v>1.3019673190129484</v>
      </c>
      <c r="CC54" s="462">
        <v>0.48110728018541532</v>
      </c>
      <c r="CD54" s="462">
        <v>0</v>
      </c>
      <c r="CE54" s="462">
        <v>0</v>
      </c>
      <c r="CF54" s="430">
        <v>0</v>
      </c>
    </row>
    <row r="55" spans="1:84" s="43" customFormat="1">
      <c r="B55" s="349" t="s">
        <v>769</v>
      </c>
      <c r="C55" s="339"/>
      <c r="D55" s="461">
        <v>0</v>
      </c>
      <c r="E55" s="461">
        <v>0</v>
      </c>
      <c r="F55" s="461">
        <v>0</v>
      </c>
      <c r="G55" s="461">
        <v>0</v>
      </c>
      <c r="H55" s="461">
        <v>0</v>
      </c>
      <c r="I55" s="461">
        <v>0</v>
      </c>
      <c r="J55" s="461">
        <v>0</v>
      </c>
      <c r="K55" s="461">
        <v>0</v>
      </c>
      <c r="L55" s="461">
        <v>0</v>
      </c>
      <c r="M55" s="461">
        <v>0</v>
      </c>
      <c r="N55" s="461">
        <v>0</v>
      </c>
      <c r="O55" s="461">
        <v>0</v>
      </c>
      <c r="P55" s="461">
        <v>0</v>
      </c>
      <c r="Q55" s="461">
        <v>0</v>
      </c>
      <c r="R55" s="461">
        <v>0</v>
      </c>
      <c r="S55" s="461">
        <v>0</v>
      </c>
      <c r="T55" s="461">
        <v>0</v>
      </c>
      <c r="U55" s="461">
        <v>0</v>
      </c>
      <c r="V55" s="461">
        <v>0</v>
      </c>
      <c r="W55" s="461">
        <v>0</v>
      </c>
      <c r="X55" s="461">
        <v>0</v>
      </c>
      <c r="Y55" s="461">
        <v>0</v>
      </c>
      <c r="Z55" s="461">
        <v>0</v>
      </c>
      <c r="AA55" s="461">
        <v>0</v>
      </c>
      <c r="AB55" s="461">
        <v>0</v>
      </c>
      <c r="AC55" s="461">
        <v>0</v>
      </c>
      <c r="AD55" s="461">
        <v>0</v>
      </c>
      <c r="AE55" s="461">
        <v>0</v>
      </c>
      <c r="AF55" s="461">
        <v>0</v>
      </c>
      <c r="AG55" s="461">
        <v>0</v>
      </c>
      <c r="AH55" s="461">
        <v>0</v>
      </c>
      <c r="AI55" s="461">
        <v>0</v>
      </c>
      <c r="AJ55" s="461">
        <v>0</v>
      </c>
      <c r="AK55" s="461">
        <v>0</v>
      </c>
      <c r="AL55" s="461">
        <v>0</v>
      </c>
      <c r="AM55" s="461">
        <v>0</v>
      </c>
      <c r="AN55" s="461">
        <v>0</v>
      </c>
      <c r="AO55" s="461">
        <v>0</v>
      </c>
      <c r="AP55" s="461">
        <v>0</v>
      </c>
      <c r="AQ55" s="461">
        <v>0</v>
      </c>
      <c r="AR55" s="461">
        <v>0</v>
      </c>
      <c r="AS55" s="461">
        <v>0</v>
      </c>
      <c r="AT55" s="461">
        <v>0</v>
      </c>
      <c r="AU55" s="461">
        <v>0</v>
      </c>
      <c r="AV55" s="461">
        <v>0</v>
      </c>
      <c r="AW55" s="461">
        <v>0</v>
      </c>
      <c r="AX55" s="461">
        <v>0</v>
      </c>
      <c r="AY55" s="461">
        <v>0</v>
      </c>
      <c r="AZ55" s="461">
        <v>0</v>
      </c>
      <c r="BA55" s="461">
        <v>0</v>
      </c>
      <c r="BB55" s="461">
        <v>0</v>
      </c>
      <c r="BC55" s="462">
        <v>0</v>
      </c>
      <c r="BD55" s="461" t="s">
        <v>521</v>
      </c>
      <c r="BE55" s="461" t="s">
        <v>521</v>
      </c>
      <c r="BF55" s="461" t="s">
        <v>521</v>
      </c>
      <c r="BG55" s="461" t="s">
        <v>521</v>
      </c>
      <c r="BH55" s="461">
        <v>1220.3499452713836</v>
      </c>
      <c r="BI55" s="461">
        <v>905.99641846503812</v>
      </c>
      <c r="BJ55" s="461">
        <v>718.26161428788282</v>
      </c>
      <c r="BK55" s="461">
        <v>612.94555267946271</v>
      </c>
      <c r="BL55" s="461">
        <v>517.3767326780727</v>
      </c>
      <c r="BM55" s="461">
        <v>363.07064321732906</v>
      </c>
      <c r="BN55" s="461">
        <v>284.57445880352248</v>
      </c>
      <c r="BO55" s="461">
        <v>210.68598755592757</v>
      </c>
      <c r="BP55" s="461">
        <v>101.86341446332897</v>
      </c>
      <c r="BQ55" s="461">
        <v>26.94443307735952</v>
      </c>
      <c r="BR55" s="461">
        <v>7.953808980795336</v>
      </c>
      <c r="BS55" s="461">
        <v>2.6410656081238946</v>
      </c>
      <c r="BT55" s="461">
        <v>0.65830275879062405</v>
      </c>
      <c r="BU55" s="461">
        <v>0</v>
      </c>
      <c r="BV55" s="461">
        <v>0</v>
      </c>
      <c r="BW55" s="461">
        <v>0</v>
      </c>
      <c r="BX55" s="462">
        <v>0</v>
      </c>
      <c r="BY55" s="462">
        <v>0</v>
      </c>
      <c r="BZ55" s="462">
        <v>0</v>
      </c>
      <c r="CA55" s="462">
        <v>0</v>
      </c>
      <c r="CB55" s="462">
        <v>0</v>
      </c>
      <c r="CC55" s="462">
        <v>0</v>
      </c>
      <c r="CD55" s="462">
        <v>0</v>
      </c>
      <c r="CE55" s="462">
        <v>0</v>
      </c>
      <c r="CF55" s="430">
        <v>0</v>
      </c>
    </row>
    <row r="56" spans="1:84" s="43" customFormat="1">
      <c r="B56" s="348" t="s">
        <v>770</v>
      </c>
      <c r="C56" s="200"/>
      <c r="D56" s="461">
        <v>0</v>
      </c>
      <c r="E56" s="461">
        <v>0</v>
      </c>
      <c r="F56" s="461">
        <v>0</v>
      </c>
      <c r="G56" s="461">
        <v>0</v>
      </c>
      <c r="H56" s="461">
        <v>0</v>
      </c>
      <c r="I56" s="461">
        <v>0</v>
      </c>
      <c r="J56" s="461">
        <v>0</v>
      </c>
      <c r="K56" s="461">
        <v>0</v>
      </c>
      <c r="L56" s="461">
        <v>0</v>
      </c>
      <c r="M56" s="461">
        <v>0</v>
      </c>
      <c r="N56" s="461">
        <v>0</v>
      </c>
      <c r="O56" s="461">
        <v>0</v>
      </c>
      <c r="P56" s="461">
        <v>0</v>
      </c>
      <c r="Q56" s="461">
        <v>0</v>
      </c>
      <c r="R56" s="461">
        <v>0</v>
      </c>
      <c r="S56" s="461">
        <v>0</v>
      </c>
      <c r="T56" s="461">
        <v>0</v>
      </c>
      <c r="U56" s="461">
        <v>0</v>
      </c>
      <c r="V56" s="461">
        <v>0</v>
      </c>
      <c r="W56" s="461">
        <v>0</v>
      </c>
      <c r="X56" s="461">
        <v>0</v>
      </c>
      <c r="Y56" s="461">
        <v>0</v>
      </c>
      <c r="Z56" s="461">
        <v>0</v>
      </c>
      <c r="AA56" s="461">
        <v>0</v>
      </c>
      <c r="AB56" s="461">
        <v>0</v>
      </c>
      <c r="AC56" s="461">
        <v>0</v>
      </c>
      <c r="AD56" s="461">
        <v>0</v>
      </c>
      <c r="AE56" s="461">
        <v>0</v>
      </c>
      <c r="AF56" s="461">
        <v>0</v>
      </c>
      <c r="AG56" s="461">
        <v>0</v>
      </c>
      <c r="AH56" s="461">
        <v>0</v>
      </c>
      <c r="AI56" s="461">
        <v>0</v>
      </c>
      <c r="AJ56" s="461">
        <v>0</v>
      </c>
      <c r="AK56" s="461">
        <v>0</v>
      </c>
      <c r="AL56" s="461">
        <v>0</v>
      </c>
      <c r="AM56" s="461">
        <v>0</v>
      </c>
      <c r="AN56" s="461">
        <v>0</v>
      </c>
      <c r="AO56" s="461">
        <v>0</v>
      </c>
      <c r="AP56" s="461">
        <v>0</v>
      </c>
      <c r="AQ56" s="461">
        <v>0</v>
      </c>
      <c r="AR56" s="461">
        <v>0</v>
      </c>
      <c r="AS56" s="461">
        <v>0</v>
      </c>
      <c r="AT56" s="461">
        <v>0</v>
      </c>
      <c r="AU56" s="461">
        <v>0</v>
      </c>
      <c r="AV56" s="461">
        <v>0</v>
      </c>
      <c r="AW56" s="461">
        <v>0</v>
      </c>
      <c r="AX56" s="461">
        <v>0</v>
      </c>
      <c r="AY56" s="461">
        <v>0</v>
      </c>
      <c r="AZ56" s="461">
        <v>0</v>
      </c>
      <c r="BA56" s="461">
        <v>0</v>
      </c>
      <c r="BB56" s="461">
        <v>0</v>
      </c>
      <c r="BC56" s="462">
        <v>0</v>
      </c>
      <c r="BD56" s="461" t="s">
        <v>521</v>
      </c>
      <c r="BE56" s="461" t="s">
        <v>521</v>
      </c>
      <c r="BF56" s="461" t="s">
        <v>521</v>
      </c>
      <c r="BG56" s="461" t="s">
        <v>521</v>
      </c>
      <c r="BH56" s="461">
        <v>3806.6687657298016</v>
      </c>
      <c r="BI56" s="461">
        <v>2860.9595306931997</v>
      </c>
      <c r="BJ56" s="461">
        <v>2256.7414703155305</v>
      </c>
      <c r="BK56" s="461">
        <v>1836.2045407647724</v>
      </c>
      <c r="BL56" s="461">
        <v>1456.7381522915728</v>
      </c>
      <c r="BM56" s="461">
        <v>808.62743297789166</v>
      </c>
      <c r="BN56" s="461">
        <v>533.68278976590909</v>
      </c>
      <c r="BO56" s="461">
        <v>350.6785993802942</v>
      </c>
      <c r="BP56" s="461">
        <v>242.74035536256363</v>
      </c>
      <c r="BQ56" s="461">
        <v>165.58998307663921</v>
      </c>
      <c r="BR56" s="461">
        <v>121.25482448496335</v>
      </c>
      <c r="BS56" s="461">
        <v>80.746744688930093</v>
      </c>
      <c r="BT56" s="461">
        <v>58.124099419069736</v>
      </c>
      <c r="BU56" s="461">
        <v>41.162317838915293</v>
      </c>
      <c r="BV56" s="461">
        <v>30.657369250579343</v>
      </c>
      <c r="BW56" s="461">
        <v>16.542944639052749</v>
      </c>
      <c r="BX56" s="462">
        <v>9.4557072133744775</v>
      </c>
      <c r="BY56" s="462">
        <v>5.8723063376830975</v>
      </c>
      <c r="BZ56" s="462">
        <v>3.3032277963707073</v>
      </c>
      <c r="CA56" s="462">
        <v>1.7907552020678494</v>
      </c>
      <c r="CB56" s="462">
        <v>1.0958414279585273</v>
      </c>
      <c r="CC56" s="462">
        <v>0.41866737718892605</v>
      </c>
      <c r="CD56" s="462">
        <v>0</v>
      </c>
      <c r="CE56" s="462">
        <v>0</v>
      </c>
      <c r="CF56" s="430">
        <v>0</v>
      </c>
    </row>
    <row r="57" spans="1:84" s="43" customFormat="1">
      <c r="B57" s="349" t="s">
        <v>492</v>
      </c>
      <c r="C57" s="339"/>
      <c r="D57" s="461">
        <v>0</v>
      </c>
      <c r="E57" s="461">
        <v>0</v>
      </c>
      <c r="F57" s="461">
        <v>0</v>
      </c>
      <c r="G57" s="461">
        <v>0</v>
      </c>
      <c r="H57" s="461">
        <v>0</v>
      </c>
      <c r="I57" s="461">
        <v>0</v>
      </c>
      <c r="J57" s="461">
        <v>0</v>
      </c>
      <c r="K57" s="461">
        <v>0</v>
      </c>
      <c r="L57" s="461">
        <v>0</v>
      </c>
      <c r="M57" s="461">
        <v>0</v>
      </c>
      <c r="N57" s="461">
        <v>0</v>
      </c>
      <c r="O57" s="461">
        <v>0</v>
      </c>
      <c r="P57" s="461">
        <v>0</v>
      </c>
      <c r="Q57" s="461">
        <v>0</v>
      </c>
      <c r="R57" s="461">
        <v>0</v>
      </c>
      <c r="S57" s="461">
        <v>0</v>
      </c>
      <c r="T57" s="461">
        <v>0</v>
      </c>
      <c r="U57" s="461">
        <v>0</v>
      </c>
      <c r="V57" s="461">
        <v>0</v>
      </c>
      <c r="W57" s="461">
        <v>0</v>
      </c>
      <c r="X57" s="461">
        <v>0</v>
      </c>
      <c r="Y57" s="461">
        <v>0</v>
      </c>
      <c r="Z57" s="461">
        <v>0</v>
      </c>
      <c r="AA57" s="461">
        <v>0</v>
      </c>
      <c r="AB57" s="461">
        <v>0</v>
      </c>
      <c r="AC57" s="461">
        <v>0</v>
      </c>
      <c r="AD57" s="461">
        <v>0</v>
      </c>
      <c r="AE57" s="461">
        <v>0</v>
      </c>
      <c r="AF57" s="461">
        <v>0</v>
      </c>
      <c r="AG57" s="461">
        <v>0</v>
      </c>
      <c r="AH57" s="461">
        <v>0</v>
      </c>
      <c r="AI57" s="461">
        <v>0</v>
      </c>
      <c r="AJ57" s="461">
        <v>0</v>
      </c>
      <c r="AK57" s="461">
        <v>0</v>
      </c>
      <c r="AL57" s="461">
        <v>0</v>
      </c>
      <c r="AM57" s="461">
        <v>0</v>
      </c>
      <c r="AN57" s="461">
        <v>0</v>
      </c>
      <c r="AO57" s="461">
        <v>0</v>
      </c>
      <c r="AP57" s="461">
        <v>0</v>
      </c>
      <c r="AQ57" s="461">
        <v>0</v>
      </c>
      <c r="AR57" s="461">
        <v>0</v>
      </c>
      <c r="AS57" s="461">
        <v>0</v>
      </c>
      <c r="AT57" s="461">
        <v>0</v>
      </c>
      <c r="AU57" s="461">
        <v>0</v>
      </c>
      <c r="AV57" s="461">
        <v>0</v>
      </c>
      <c r="AW57" s="461">
        <v>0</v>
      </c>
      <c r="AX57" s="461">
        <v>0</v>
      </c>
      <c r="AY57" s="461">
        <v>0</v>
      </c>
      <c r="AZ57" s="461">
        <v>0</v>
      </c>
      <c r="BA57" s="461">
        <v>0</v>
      </c>
      <c r="BB57" s="461">
        <v>0</v>
      </c>
      <c r="BC57" s="462">
        <v>0</v>
      </c>
      <c r="BD57" s="461" t="s">
        <v>521</v>
      </c>
      <c r="BE57" s="461" t="s">
        <v>521</v>
      </c>
      <c r="BF57" s="461" t="s">
        <v>521</v>
      </c>
      <c r="BG57" s="461" t="s">
        <v>521</v>
      </c>
      <c r="BH57" s="461">
        <v>174.10959011653978</v>
      </c>
      <c r="BI57" s="461">
        <v>132.09210217757848</v>
      </c>
      <c r="BJ57" s="461">
        <v>106.52184957659279</v>
      </c>
      <c r="BK57" s="461">
        <v>101.39618196378005</v>
      </c>
      <c r="BL57" s="461">
        <v>85.505871532396128</v>
      </c>
      <c r="BM57" s="461">
        <v>53.432651465964959</v>
      </c>
      <c r="BN57" s="461">
        <v>48.294480924146001</v>
      </c>
      <c r="BO57" s="461">
        <v>44.670214402943948</v>
      </c>
      <c r="BP57" s="461">
        <v>39.276201838681246</v>
      </c>
      <c r="BQ57" s="461">
        <v>31.254074799156243</v>
      </c>
      <c r="BR57" s="461">
        <v>22.681044772650498</v>
      </c>
      <c r="BS57" s="461">
        <v>17.427351492684778</v>
      </c>
      <c r="BT57" s="461">
        <v>14.144240195720942</v>
      </c>
      <c r="BU57" s="461">
        <v>10.480783782432034</v>
      </c>
      <c r="BV57" s="461">
        <v>8.4216953439698496</v>
      </c>
      <c r="BW57" s="461">
        <v>4.0921988611582387</v>
      </c>
      <c r="BX57" s="462">
        <v>2.2184662250183225</v>
      </c>
      <c r="BY57" s="462">
        <v>1.1006707735121775</v>
      </c>
      <c r="BZ57" s="462">
        <v>0.44090346153678434</v>
      </c>
      <c r="CA57" s="462">
        <v>8.0003500018009377E-2</v>
      </c>
      <c r="CB57" s="462">
        <v>-0.17886607716010466</v>
      </c>
      <c r="CC57" s="462">
        <v>6.2439902996489244E-2</v>
      </c>
      <c r="CD57" s="462">
        <v>0</v>
      </c>
      <c r="CE57" s="462">
        <v>0</v>
      </c>
      <c r="CF57" s="430">
        <v>0</v>
      </c>
    </row>
    <row r="58" spans="1:84" s="43" customFormat="1">
      <c r="B58" s="349" t="s">
        <v>771</v>
      </c>
      <c r="C58" s="339"/>
      <c r="D58" s="461">
        <v>0</v>
      </c>
      <c r="E58" s="461">
        <v>0</v>
      </c>
      <c r="F58" s="461">
        <v>0</v>
      </c>
      <c r="G58" s="461">
        <v>0</v>
      </c>
      <c r="H58" s="461">
        <v>0</v>
      </c>
      <c r="I58" s="461">
        <v>0</v>
      </c>
      <c r="J58" s="461">
        <v>0</v>
      </c>
      <c r="K58" s="461">
        <v>0</v>
      </c>
      <c r="L58" s="461">
        <v>0</v>
      </c>
      <c r="M58" s="461">
        <v>0</v>
      </c>
      <c r="N58" s="461">
        <v>0</v>
      </c>
      <c r="O58" s="461">
        <v>0</v>
      </c>
      <c r="P58" s="461">
        <v>0</v>
      </c>
      <c r="Q58" s="461">
        <v>0</v>
      </c>
      <c r="R58" s="461">
        <v>0</v>
      </c>
      <c r="S58" s="461">
        <v>0</v>
      </c>
      <c r="T58" s="461">
        <v>0</v>
      </c>
      <c r="U58" s="461">
        <v>0</v>
      </c>
      <c r="V58" s="461">
        <v>0</v>
      </c>
      <c r="W58" s="461">
        <v>0</v>
      </c>
      <c r="X58" s="461">
        <v>0</v>
      </c>
      <c r="Y58" s="461">
        <v>0</v>
      </c>
      <c r="Z58" s="461">
        <v>0</v>
      </c>
      <c r="AA58" s="461">
        <v>0</v>
      </c>
      <c r="AB58" s="461">
        <v>0</v>
      </c>
      <c r="AC58" s="461">
        <v>0</v>
      </c>
      <c r="AD58" s="461">
        <v>0</v>
      </c>
      <c r="AE58" s="461">
        <v>0</v>
      </c>
      <c r="AF58" s="461">
        <v>0</v>
      </c>
      <c r="AG58" s="461">
        <v>0</v>
      </c>
      <c r="AH58" s="461">
        <v>0</v>
      </c>
      <c r="AI58" s="461">
        <v>0</v>
      </c>
      <c r="AJ58" s="461">
        <v>0</v>
      </c>
      <c r="AK58" s="461">
        <v>0</v>
      </c>
      <c r="AL58" s="461">
        <v>0</v>
      </c>
      <c r="AM58" s="461">
        <v>0</v>
      </c>
      <c r="AN58" s="461">
        <v>0</v>
      </c>
      <c r="AO58" s="461">
        <v>0</v>
      </c>
      <c r="AP58" s="461">
        <v>0</v>
      </c>
      <c r="AQ58" s="461">
        <v>0</v>
      </c>
      <c r="AR58" s="461">
        <v>0</v>
      </c>
      <c r="AS58" s="461">
        <v>0</v>
      </c>
      <c r="AT58" s="461">
        <v>0</v>
      </c>
      <c r="AU58" s="461">
        <v>0</v>
      </c>
      <c r="AV58" s="461">
        <v>0</v>
      </c>
      <c r="AW58" s="461">
        <v>0</v>
      </c>
      <c r="AX58" s="461">
        <v>0</v>
      </c>
      <c r="AY58" s="461">
        <v>0</v>
      </c>
      <c r="AZ58" s="461">
        <v>0</v>
      </c>
      <c r="BA58" s="461">
        <v>0</v>
      </c>
      <c r="BB58" s="461">
        <v>0</v>
      </c>
      <c r="BC58" s="462">
        <v>0</v>
      </c>
      <c r="BD58" s="461" t="s">
        <v>521</v>
      </c>
      <c r="BE58" s="461" t="s">
        <v>521</v>
      </c>
      <c r="BF58" s="461" t="s">
        <v>521</v>
      </c>
      <c r="BG58" s="461" t="s">
        <v>521</v>
      </c>
      <c r="BH58" s="461">
        <v>42.735990301332492</v>
      </c>
      <c r="BI58" s="461">
        <v>34.188544093020312</v>
      </c>
      <c r="BJ58" s="461">
        <v>27.391332748266716</v>
      </c>
      <c r="BK58" s="461">
        <v>22.223566164341523</v>
      </c>
      <c r="BL58" s="461">
        <v>20.930076644005307</v>
      </c>
      <c r="BM58" s="461">
        <v>11.551306696569524</v>
      </c>
      <c r="BN58" s="461">
        <v>9.8790847688829011</v>
      </c>
      <c r="BO58" s="461">
        <v>7.4557996412595786</v>
      </c>
      <c r="BP58" s="461">
        <v>6.4831005000422506</v>
      </c>
      <c r="BQ58" s="461">
        <v>1.8298593352596337</v>
      </c>
      <c r="BR58" s="461">
        <v>2.8104930157635528</v>
      </c>
      <c r="BS58" s="461">
        <v>2.3063784608621489</v>
      </c>
      <c r="BT58" s="461">
        <v>1.444930342174896</v>
      </c>
      <c r="BU58" s="461">
        <v>1.0815303586647633</v>
      </c>
      <c r="BV58" s="461">
        <v>0.52677413370035064</v>
      </c>
      <c r="BW58" s="461">
        <v>0.26953766561642545</v>
      </c>
      <c r="BX58" s="462">
        <v>0.42683094827996521</v>
      </c>
      <c r="BY58" s="462">
        <v>0.44046543117044012</v>
      </c>
      <c r="BZ58" s="462">
        <v>0.41532228870788068</v>
      </c>
      <c r="CA58" s="462">
        <v>0.39144910768549285</v>
      </c>
      <c r="CB58" s="462">
        <v>0.38499196821452575</v>
      </c>
      <c r="CC58" s="462">
        <v>0</v>
      </c>
      <c r="CD58" s="462">
        <v>0</v>
      </c>
      <c r="CE58" s="462">
        <v>0</v>
      </c>
      <c r="CF58" s="430">
        <v>0</v>
      </c>
    </row>
    <row r="59" spans="1:84" s="43" customFormat="1" ht="24.75" customHeight="1">
      <c r="B59" s="63" t="s">
        <v>773</v>
      </c>
      <c r="C59" s="63"/>
      <c r="D59" s="461">
        <v>0</v>
      </c>
      <c r="E59" s="461">
        <v>0</v>
      </c>
      <c r="F59" s="461">
        <v>0</v>
      </c>
      <c r="G59" s="461">
        <v>0</v>
      </c>
      <c r="H59" s="461">
        <v>0</v>
      </c>
      <c r="I59" s="461">
        <v>0</v>
      </c>
      <c r="J59" s="461">
        <v>0</v>
      </c>
      <c r="K59" s="461">
        <v>0</v>
      </c>
      <c r="L59" s="461">
        <v>0</v>
      </c>
      <c r="M59" s="461">
        <v>0</v>
      </c>
      <c r="N59" s="461">
        <v>0</v>
      </c>
      <c r="O59" s="461">
        <v>0</v>
      </c>
      <c r="P59" s="461">
        <v>0</v>
      </c>
      <c r="Q59" s="461">
        <v>0</v>
      </c>
      <c r="R59" s="461">
        <v>0</v>
      </c>
      <c r="S59" s="461">
        <v>0</v>
      </c>
      <c r="T59" s="461">
        <v>0</v>
      </c>
      <c r="U59" s="461">
        <v>0</v>
      </c>
      <c r="V59" s="461">
        <v>0</v>
      </c>
      <c r="W59" s="461">
        <v>0</v>
      </c>
      <c r="X59" s="461">
        <v>0</v>
      </c>
      <c r="Y59" s="461">
        <v>0</v>
      </c>
      <c r="Z59" s="461">
        <v>0</v>
      </c>
      <c r="AA59" s="461">
        <v>0</v>
      </c>
      <c r="AB59" s="461">
        <v>0</v>
      </c>
      <c r="AC59" s="461">
        <v>0</v>
      </c>
      <c r="AD59" s="461">
        <v>0</v>
      </c>
      <c r="AE59" s="461">
        <v>0</v>
      </c>
      <c r="AF59" s="461">
        <v>0</v>
      </c>
      <c r="AG59" s="461">
        <v>0</v>
      </c>
      <c r="AH59" s="461">
        <v>0</v>
      </c>
      <c r="AI59" s="461">
        <v>0</v>
      </c>
      <c r="AJ59" s="461">
        <v>0</v>
      </c>
      <c r="AK59" s="461">
        <v>0</v>
      </c>
      <c r="AL59" s="461">
        <v>0</v>
      </c>
      <c r="AM59" s="461">
        <v>0</v>
      </c>
      <c r="AN59" s="461">
        <v>0</v>
      </c>
      <c r="AO59" s="461">
        <v>0</v>
      </c>
      <c r="AP59" s="461">
        <v>0</v>
      </c>
      <c r="AQ59" s="461">
        <v>0</v>
      </c>
      <c r="AR59" s="461">
        <v>0</v>
      </c>
      <c r="AS59" s="461">
        <v>0</v>
      </c>
      <c r="AT59" s="461">
        <v>0</v>
      </c>
      <c r="AU59" s="461">
        <v>0</v>
      </c>
      <c r="AV59" s="461">
        <v>0</v>
      </c>
      <c r="AW59" s="461">
        <v>0</v>
      </c>
      <c r="AX59" s="461">
        <v>0</v>
      </c>
      <c r="AY59" s="461">
        <v>0</v>
      </c>
      <c r="AZ59" s="461">
        <v>0</v>
      </c>
      <c r="BA59" s="461">
        <v>0</v>
      </c>
      <c r="BB59" s="461">
        <v>0</v>
      </c>
      <c r="BC59" s="462">
        <v>0</v>
      </c>
      <c r="BD59" s="461">
        <v>0</v>
      </c>
      <c r="BE59" s="461">
        <v>0</v>
      </c>
      <c r="BF59" s="461">
        <v>0</v>
      </c>
      <c r="BG59" s="461">
        <v>0</v>
      </c>
      <c r="BH59" s="461">
        <v>10799.533744715285</v>
      </c>
      <c r="BI59" s="461">
        <v>10314.229411435781</v>
      </c>
      <c r="BJ59" s="461">
        <v>10295.473231524273</v>
      </c>
      <c r="BK59" s="461">
        <v>10795.15511978969</v>
      </c>
      <c r="BL59" s="461">
        <v>10332.138914968285</v>
      </c>
      <c r="BM59" s="461">
        <v>10571.760481441432</v>
      </c>
      <c r="BN59" s="461">
        <v>9997.5002965990971</v>
      </c>
      <c r="BO59" s="461">
        <v>8903.5307645899684</v>
      </c>
      <c r="BP59" s="461">
        <v>6700.2338649285402</v>
      </c>
      <c r="BQ59" s="461">
        <v>4469.330022435247</v>
      </c>
      <c r="BR59" s="461">
        <v>3591.353878175411</v>
      </c>
      <c r="BS59" s="461">
        <v>3160.6711338062246</v>
      </c>
      <c r="BT59" s="461">
        <v>2730.6972628961321</v>
      </c>
      <c r="BU59" s="461">
        <v>2593.7900303198862</v>
      </c>
      <c r="BV59" s="461">
        <v>2189.4702582467312</v>
      </c>
      <c r="BW59" s="461">
        <v>1607.6677417789535</v>
      </c>
      <c r="BX59" s="462">
        <v>1201.143456405327</v>
      </c>
      <c r="BY59" s="462">
        <v>861.44055564391988</v>
      </c>
      <c r="BZ59" s="462">
        <v>914.18658635502504</v>
      </c>
      <c r="CA59" s="462">
        <v>640.24643883907311</v>
      </c>
      <c r="CB59" s="462">
        <v>529.09918286073218</v>
      </c>
      <c r="CC59" s="462">
        <v>104.02515457946525</v>
      </c>
      <c r="CD59" s="462">
        <v>0.23274014901113277</v>
      </c>
      <c r="CE59" s="462">
        <v>0.22873214810069079</v>
      </c>
      <c r="CF59" s="430">
        <v>0.22499819087273304</v>
      </c>
    </row>
    <row r="60" spans="1:84" s="43" customFormat="1">
      <c r="B60" s="339" t="s">
        <v>769</v>
      </c>
      <c r="C60" s="339"/>
      <c r="D60" s="461" t="s">
        <v>521</v>
      </c>
      <c r="E60" s="461" t="s">
        <v>521</v>
      </c>
      <c r="F60" s="461" t="s">
        <v>521</v>
      </c>
      <c r="G60" s="461" t="s">
        <v>521</v>
      </c>
      <c r="H60" s="461" t="s">
        <v>521</v>
      </c>
      <c r="I60" s="461" t="s">
        <v>521</v>
      </c>
      <c r="J60" s="461" t="s">
        <v>521</v>
      </c>
      <c r="K60" s="461" t="s">
        <v>521</v>
      </c>
      <c r="L60" s="461" t="s">
        <v>521</v>
      </c>
      <c r="M60" s="461" t="s">
        <v>521</v>
      </c>
      <c r="N60" s="461" t="s">
        <v>521</v>
      </c>
      <c r="O60" s="461" t="s">
        <v>521</v>
      </c>
      <c r="P60" s="461" t="s">
        <v>521</v>
      </c>
      <c r="Q60" s="461" t="s">
        <v>521</v>
      </c>
      <c r="R60" s="461" t="s">
        <v>521</v>
      </c>
      <c r="S60" s="461" t="s">
        <v>521</v>
      </c>
      <c r="T60" s="461" t="s">
        <v>521</v>
      </c>
      <c r="U60" s="461" t="s">
        <v>521</v>
      </c>
      <c r="V60" s="461" t="s">
        <v>521</v>
      </c>
      <c r="W60" s="461" t="s">
        <v>521</v>
      </c>
      <c r="X60" s="461" t="s">
        <v>521</v>
      </c>
      <c r="Y60" s="461" t="s">
        <v>521</v>
      </c>
      <c r="Z60" s="461" t="s">
        <v>521</v>
      </c>
      <c r="AA60" s="461" t="s">
        <v>521</v>
      </c>
      <c r="AB60" s="461" t="s">
        <v>521</v>
      </c>
      <c r="AC60" s="461" t="s">
        <v>521</v>
      </c>
      <c r="AD60" s="461" t="s">
        <v>521</v>
      </c>
      <c r="AE60" s="461" t="s">
        <v>521</v>
      </c>
      <c r="AF60" s="461" t="s">
        <v>521</v>
      </c>
      <c r="AG60" s="461" t="s">
        <v>521</v>
      </c>
      <c r="AH60" s="461" t="s">
        <v>521</v>
      </c>
      <c r="AI60" s="461" t="s">
        <v>521</v>
      </c>
      <c r="AJ60" s="461" t="s">
        <v>521</v>
      </c>
      <c r="AK60" s="461" t="s">
        <v>521</v>
      </c>
      <c r="AL60" s="461" t="s">
        <v>521</v>
      </c>
      <c r="AM60" s="461" t="s">
        <v>521</v>
      </c>
      <c r="AN60" s="461" t="s">
        <v>521</v>
      </c>
      <c r="AO60" s="461" t="s">
        <v>521</v>
      </c>
      <c r="AP60" s="461" t="s">
        <v>521</v>
      </c>
      <c r="AQ60" s="461" t="s">
        <v>521</v>
      </c>
      <c r="AR60" s="461" t="s">
        <v>521</v>
      </c>
      <c r="AS60" s="461" t="s">
        <v>521</v>
      </c>
      <c r="AT60" s="461" t="s">
        <v>521</v>
      </c>
      <c r="AU60" s="461" t="s">
        <v>521</v>
      </c>
      <c r="AV60" s="461" t="s">
        <v>521</v>
      </c>
      <c r="AW60" s="461" t="s">
        <v>521</v>
      </c>
      <c r="AX60" s="461" t="s">
        <v>521</v>
      </c>
      <c r="AY60" s="461" t="s">
        <v>521</v>
      </c>
      <c r="AZ60" s="461" t="s">
        <v>521</v>
      </c>
      <c r="BA60" s="461" t="s">
        <v>521</v>
      </c>
      <c r="BB60" s="461" t="s">
        <v>521</v>
      </c>
      <c r="BC60" s="462" t="s">
        <v>521</v>
      </c>
      <c r="BD60" s="461" t="s">
        <v>521</v>
      </c>
      <c r="BE60" s="461" t="s">
        <v>521</v>
      </c>
      <c r="BF60" s="461" t="s">
        <v>521</v>
      </c>
      <c r="BG60" s="461" t="s">
        <v>521</v>
      </c>
      <c r="BH60" s="461">
        <v>6324.926193257128</v>
      </c>
      <c r="BI60" s="461">
        <v>6151.0802798465083</v>
      </c>
      <c r="BJ60" s="461">
        <v>6218.7937705864297</v>
      </c>
      <c r="BK60" s="461">
        <v>6874.8490315063345</v>
      </c>
      <c r="BL60" s="461">
        <v>6770.0343733047803</v>
      </c>
      <c r="BM60" s="461">
        <v>6666.5244444612845</v>
      </c>
      <c r="BN60" s="461">
        <v>6130.682561875512</v>
      </c>
      <c r="BO60" s="461">
        <v>5287.2902867290159</v>
      </c>
      <c r="BP60" s="461">
        <v>3222.99743173969</v>
      </c>
      <c r="BQ60" s="461">
        <v>1272.5170588965948</v>
      </c>
      <c r="BR60" s="461">
        <v>587.38472786229181</v>
      </c>
      <c r="BS60" s="461">
        <v>297.10850269188609</v>
      </c>
      <c r="BT60" s="461">
        <v>124.68347838426611</v>
      </c>
      <c r="BU60" s="461">
        <v>35.837238198099698</v>
      </c>
      <c r="BV60" s="461">
        <v>3.8150169521244579</v>
      </c>
      <c r="BW60" s="461">
        <v>1.7038804208041305</v>
      </c>
      <c r="BX60" s="462">
        <v>1.2693469773082635</v>
      </c>
      <c r="BY60" s="462">
        <v>0.95789037726144954</v>
      </c>
      <c r="BZ60" s="462">
        <v>0.99426359257251429</v>
      </c>
      <c r="CA60" s="462">
        <v>0.66371421650972928</v>
      </c>
      <c r="CB60" s="462">
        <v>0.53412111133680573</v>
      </c>
      <c r="CC60" s="462">
        <v>0.10285662431360103</v>
      </c>
      <c r="CD60" s="462">
        <v>0</v>
      </c>
      <c r="CE60" s="462">
        <v>0</v>
      </c>
      <c r="CF60" s="430">
        <v>0</v>
      </c>
    </row>
    <row r="61" spans="1:84" s="43" customFormat="1">
      <c r="B61" s="200" t="s">
        <v>770</v>
      </c>
      <c r="C61" s="200"/>
      <c r="D61" s="461" t="s">
        <v>521</v>
      </c>
      <c r="E61" s="461" t="s">
        <v>521</v>
      </c>
      <c r="F61" s="461" t="s">
        <v>521</v>
      </c>
      <c r="G61" s="461" t="s">
        <v>521</v>
      </c>
      <c r="H61" s="461" t="s">
        <v>521</v>
      </c>
      <c r="I61" s="461" t="s">
        <v>521</v>
      </c>
      <c r="J61" s="461" t="s">
        <v>521</v>
      </c>
      <c r="K61" s="461" t="s">
        <v>521</v>
      </c>
      <c r="L61" s="461" t="s">
        <v>521</v>
      </c>
      <c r="M61" s="461" t="s">
        <v>521</v>
      </c>
      <c r="N61" s="461" t="s">
        <v>521</v>
      </c>
      <c r="O61" s="461" t="s">
        <v>521</v>
      </c>
      <c r="P61" s="461" t="s">
        <v>521</v>
      </c>
      <c r="Q61" s="461" t="s">
        <v>521</v>
      </c>
      <c r="R61" s="461" t="s">
        <v>521</v>
      </c>
      <c r="S61" s="461" t="s">
        <v>521</v>
      </c>
      <c r="T61" s="461" t="s">
        <v>521</v>
      </c>
      <c r="U61" s="461" t="s">
        <v>521</v>
      </c>
      <c r="V61" s="461" t="s">
        <v>521</v>
      </c>
      <c r="W61" s="461" t="s">
        <v>521</v>
      </c>
      <c r="X61" s="461" t="s">
        <v>521</v>
      </c>
      <c r="Y61" s="461" t="s">
        <v>521</v>
      </c>
      <c r="Z61" s="461" t="s">
        <v>521</v>
      </c>
      <c r="AA61" s="461" t="s">
        <v>521</v>
      </c>
      <c r="AB61" s="461" t="s">
        <v>521</v>
      </c>
      <c r="AC61" s="461" t="s">
        <v>521</v>
      </c>
      <c r="AD61" s="461" t="s">
        <v>521</v>
      </c>
      <c r="AE61" s="461" t="s">
        <v>521</v>
      </c>
      <c r="AF61" s="461" t="s">
        <v>521</v>
      </c>
      <c r="AG61" s="461" t="s">
        <v>521</v>
      </c>
      <c r="AH61" s="461" t="s">
        <v>521</v>
      </c>
      <c r="AI61" s="461" t="s">
        <v>521</v>
      </c>
      <c r="AJ61" s="461" t="s">
        <v>521</v>
      </c>
      <c r="AK61" s="461" t="s">
        <v>521</v>
      </c>
      <c r="AL61" s="461" t="s">
        <v>521</v>
      </c>
      <c r="AM61" s="461" t="s">
        <v>521</v>
      </c>
      <c r="AN61" s="461" t="s">
        <v>521</v>
      </c>
      <c r="AO61" s="461" t="s">
        <v>521</v>
      </c>
      <c r="AP61" s="461" t="s">
        <v>521</v>
      </c>
      <c r="AQ61" s="461" t="s">
        <v>521</v>
      </c>
      <c r="AR61" s="461" t="s">
        <v>521</v>
      </c>
      <c r="AS61" s="461" t="s">
        <v>521</v>
      </c>
      <c r="AT61" s="461" t="s">
        <v>521</v>
      </c>
      <c r="AU61" s="461" t="s">
        <v>521</v>
      </c>
      <c r="AV61" s="461" t="s">
        <v>521</v>
      </c>
      <c r="AW61" s="461" t="s">
        <v>521</v>
      </c>
      <c r="AX61" s="461" t="s">
        <v>521</v>
      </c>
      <c r="AY61" s="461" t="s">
        <v>521</v>
      </c>
      <c r="AZ61" s="461" t="s">
        <v>521</v>
      </c>
      <c r="BA61" s="461" t="s">
        <v>521</v>
      </c>
      <c r="BB61" s="461" t="s">
        <v>521</v>
      </c>
      <c r="BC61" s="462" t="s">
        <v>521</v>
      </c>
      <c r="BD61" s="461" t="s">
        <v>521</v>
      </c>
      <c r="BE61" s="461" t="s">
        <v>521</v>
      </c>
      <c r="BF61" s="461" t="s">
        <v>521</v>
      </c>
      <c r="BG61" s="461" t="s">
        <v>521</v>
      </c>
      <c r="BH61" s="461">
        <v>3546.8234071759198</v>
      </c>
      <c r="BI61" s="461">
        <v>3278.7021856803403</v>
      </c>
      <c r="BJ61" s="461">
        <v>3209.5921283928669</v>
      </c>
      <c r="BK61" s="461">
        <v>3177.1481345114162</v>
      </c>
      <c r="BL61" s="461">
        <v>2918.6706761428163</v>
      </c>
      <c r="BM61" s="461">
        <v>3199.5402143825977</v>
      </c>
      <c r="BN61" s="461">
        <v>3045.9423376741038</v>
      </c>
      <c r="BO61" s="461">
        <v>2783.5544959632762</v>
      </c>
      <c r="BP61" s="461">
        <v>2576.0377179254106</v>
      </c>
      <c r="BQ61" s="461">
        <v>2267.2147123094965</v>
      </c>
      <c r="BR61" s="461">
        <v>2078.1682124347658</v>
      </c>
      <c r="BS61" s="461">
        <v>1922.3114184066885</v>
      </c>
      <c r="BT61" s="461">
        <v>1698.127566087579</v>
      </c>
      <c r="BU61" s="461">
        <v>1622.5013515986734</v>
      </c>
      <c r="BV61" s="461">
        <v>1330.8976248393205</v>
      </c>
      <c r="BW61" s="461">
        <v>833.6285317593015</v>
      </c>
      <c r="BX61" s="462">
        <v>623.90012021649545</v>
      </c>
      <c r="BY61" s="462">
        <v>397.45316162415247</v>
      </c>
      <c r="BZ61" s="462">
        <v>369.53066871550777</v>
      </c>
      <c r="CA61" s="462">
        <v>228.55516973283275</v>
      </c>
      <c r="CB61" s="462">
        <v>166.92210704432009</v>
      </c>
      <c r="CC61" s="462">
        <v>29.716977741721482</v>
      </c>
      <c r="CD61" s="462">
        <v>0</v>
      </c>
      <c r="CE61" s="462">
        <v>0</v>
      </c>
      <c r="CF61" s="430">
        <v>0</v>
      </c>
    </row>
    <row r="62" spans="1:84" s="43" customFormat="1">
      <c r="B62" s="339" t="s">
        <v>492</v>
      </c>
      <c r="C62" s="339"/>
      <c r="D62" s="461" t="s">
        <v>521</v>
      </c>
      <c r="E62" s="461" t="s">
        <v>521</v>
      </c>
      <c r="F62" s="461" t="s">
        <v>521</v>
      </c>
      <c r="G62" s="461" t="s">
        <v>521</v>
      </c>
      <c r="H62" s="461" t="s">
        <v>521</v>
      </c>
      <c r="I62" s="461" t="s">
        <v>521</v>
      </c>
      <c r="J62" s="461" t="s">
        <v>521</v>
      </c>
      <c r="K62" s="461" t="s">
        <v>521</v>
      </c>
      <c r="L62" s="461" t="s">
        <v>521</v>
      </c>
      <c r="M62" s="461" t="s">
        <v>521</v>
      </c>
      <c r="N62" s="461" t="s">
        <v>521</v>
      </c>
      <c r="O62" s="461" t="s">
        <v>521</v>
      </c>
      <c r="P62" s="461" t="s">
        <v>521</v>
      </c>
      <c r="Q62" s="461" t="s">
        <v>521</v>
      </c>
      <c r="R62" s="461" t="s">
        <v>521</v>
      </c>
      <c r="S62" s="461" t="s">
        <v>521</v>
      </c>
      <c r="T62" s="461" t="s">
        <v>521</v>
      </c>
      <c r="U62" s="461" t="s">
        <v>521</v>
      </c>
      <c r="V62" s="461" t="s">
        <v>521</v>
      </c>
      <c r="W62" s="461" t="s">
        <v>521</v>
      </c>
      <c r="X62" s="461" t="s">
        <v>521</v>
      </c>
      <c r="Y62" s="461" t="s">
        <v>521</v>
      </c>
      <c r="Z62" s="461" t="s">
        <v>521</v>
      </c>
      <c r="AA62" s="461" t="s">
        <v>521</v>
      </c>
      <c r="AB62" s="461" t="s">
        <v>521</v>
      </c>
      <c r="AC62" s="461" t="s">
        <v>521</v>
      </c>
      <c r="AD62" s="461" t="s">
        <v>521</v>
      </c>
      <c r="AE62" s="461" t="s">
        <v>521</v>
      </c>
      <c r="AF62" s="461" t="s">
        <v>521</v>
      </c>
      <c r="AG62" s="461" t="s">
        <v>521</v>
      </c>
      <c r="AH62" s="461" t="s">
        <v>521</v>
      </c>
      <c r="AI62" s="461" t="s">
        <v>521</v>
      </c>
      <c r="AJ62" s="461" t="s">
        <v>521</v>
      </c>
      <c r="AK62" s="461" t="s">
        <v>521</v>
      </c>
      <c r="AL62" s="461" t="s">
        <v>521</v>
      </c>
      <c r="AM62" s="461" t="s">
        <v>521</v>
      </c>
      <c r="AN62" s="461" t="s">
        <v>521</v>
      </c>
      <c r="AO62" s="461" t="s">
        <v>521</v>
      </c>
      <c r="AP62" s="461" t="s">
        <v>521</v>
      </c>
      <c r="AQ62" s="461" t="s">
        <v>521</v>
      </c>
      <c r="AR62" s="461" t="s">
        <v>521</v>
      </c>
      <c r="AS62" s="461" t="s">
        <v>521</v>
      </c>
      <c r="AT62" s="461" t="s">
        <v>521</v>
      </c>
      <c r="AU62" s="461" t="s">
        <v>521</v>
      </c>
      <c r="AV62" s="461" t="s">
        <v>521</v>
      </c>
      <c r="AW62" s="461" t="s">
        <v>521</v>
      </c>
      <c r="AX62" s="461" t="s">
        <v>521</v>
      </c>
      <c r="AY62" s="461" t="s">
        <v>521</v>
      </c>
      <c r="AZ62" s="461" t="s">
        <v>521</v>
      </c>
      <c r="BA62" s="461" t="s">
        <v>521</v>
      </c>
      <c r="BB62" s="461" t="s">
        <v>521</v>
      </c>
      <c r="BC62" s="462" t="s">
        <v>521</v>
      </c>
      <c r="BD62" s="461" t="s">
        <v>521</v>
      </c>
      <c r="BE62" s="461" t="s">
        <v>521</v>
      </c>
      <c r="BF62" s="461" t="s">
        <v>521</v>
      </c>
      <c r="BG62" s="461" t="s">
        <v>521</v>
      </c>
      <c r="BH62" s="461">
        <v>351.02833170394263</v>
      </c>
      <c r="BI62" s="461">
        <v>329.2858020496285</v>
      </c>
      <c r="BJ62" s="461">
        <v>334.01232403055303</v>
      </c>
      <c r="BK62" s="461">
        <v>318.71665811535524</v>
      </c>
      <c r="BL62" s="461">
        <v>310.32587636698617</v>
      </c>
      <c r="BM62" s="461">
        <v>375.6617704527863</v>
      </c>
      <c r="BN62" s="461">
        <v>489.06952131301415</v>
      </c>
      <c r="BO62" s="461">
        <v>541.11184874862465</v>
      </c>
      <c r="BP62" s="461">
        <v>639.50007551072781</v>
      </c>
      <c r="BQ62" s="461">
        <v>699.73042825405719</v>
      </c>
      <c r="BR62" s="461">
        <v>735.33926915098698</v>
      </c>
      <c r="BS62" s="461">
        <v>782.26109701504367</v>
      </c>
      <c r="BT62" s="461">
        <v>773.03023000529106</v>
      </c>
      <c r="BU62" s="461">
        <v>824.32183987490203</v>
      </c>
      <c r="BV62" s="461">
        <v>803.16711298607981</v>
      </c>
      <c r="BW62" s="461">
        <v>751.05593080901679</v>
      </c>
      <c r="BX62" s="462">
        <v>560.3474181604887</v>
      </c>
      <c r="BY62" s="462">
        <v>452.6952673757259</v>
      </c>
      <c r="BZ62" s="462">
        <v>533.89086195956077</v>
      </c>
      <c r="CA62" s="462">
        <v>406.36339259475233</v>
      </c>
      <c r="CB62" s="462">
        <v>362.02794667328982</v>
      </c>
      <c r="CC62" s="462">
        <v>74.205320213430156</v>
      </c>
      <c r="CD62" s="462">
        <v>0.23274014901113277</v>
      </c>
      <c r="CE62" s="462">
        <v>0.22873214810069079</v>
      </c>
      <c r="CF62" s="430">
        <v>0.22499819087273304</v>
      </c>
    </row>
    <row r="63" spans="1:84" s="43" customFormat="1">
      <c r="B63" s="339" t="s">
        <v>771</v>
      </c>
      <c r="C63" s="339"/>
      <c r="D63" s="461" t="s">
        <v>521</v>
      </c>
      <c r="E63" s="461" t="s">
        <v>521</v>
      </c>
      <c r="F63" s="461" t="s">
        <v>521</v>
      </c>
      <c r="G63" s="461" t="s">
        <v>521</v>
      </c>
      <c r="H63" s="461" t="s">
        <v>521</v>
      </c>
      <c r="I63" s="461" t="s">
        <v>521</v>
      </c>
      <c r="J63" s="461" t="s">
        <v>521</v>
      </c>
      <c r="K63" s="461" t="s">
        <v>521</v>
      </c>
      <c r="L63" s="461" t="s">
        <v>521</v>
      </c>
      <c r="M63" s="461" t="s">
        <v>521</v>
      </c>
      <c r="N63" s="461" t="s">
        <v>521</v>
      </c>
      <c r="O63" s="461" t="s">
        <v>521</v>
      </c>
      <c r="P63" s="461" t="s">
        <v>521</v>
      </c>
      <c r="Q63" s="461" t="s">
        <v>521</v>
      </c>
      <c r="R63" s="461" t="s">
        <v>521</v>
      </c>
      <c r="S63" s="461" t="s">
        <v>521</v>
      </c>
      <c r="T63" s="461" t="s">
        <v>521</v>
      </c>
      <c r="U63" s="461" t="s">
        <v>521</v>
      </c>
      <c r="V63" s="461" t="s">
        <v>521</v>
      </c>
      <c r="W63" s="461" t="s">
        <v>521</v>
      </c>
      <c r="X63" s="461" t="s">
        <v>521</v>
      </c>
      <c r="Y63" s="461" t="s">
        <v>521</v>
      </c>
      <c r="Z63" s="461" t="s">
        <v>521</v>
      </c>
      <c r="AA63" s="461" t="s">
        <v>521</v>
      </c>
      <c r="AB63" s="461" t="s">
        <v>521</v>
      </c>
      <c r="AC63" s="461" t="s">
        <v>521</v>
      </c>
      <c r="AD63" s="461" t="s">
        <v>521</v>
      </c>
      <c r="AE63" s="461" t="s">
        <v>521</v>
      </c>
      <c r="AF63" s="461" t="s">
        <v>521</v>
      </c>
      <c r="AG63" s="461" t="s">
        <v>521</v>
      </c>
      <c r="AH63" s="461" t="s">
        <v>521</v>
      </c>
      <c r="AI63" s="461" t="s">
        <v>521</v>
      </c>
      <c r="AJ63" s="461" t="s">
        <v>521</v>
      </c>
      <c r="AK63" s="461" t="s">
        <v>521</v>
      </c>
      <c r="AL63" s="461" t="s">
        <v>521</v>
      </c>
      <c r="AM63" s="461" t="s">
        <v>521</v>
      </c>
      <c r="AN63" s="461" t="s">
        <v>521</v>
      </c>
      <c r="AO63" s="461" t="s">
        <v>521</v>
      </c>
      <c r="AP63" s="461" t="s">
        <v>521</v>
      </c>
      <c r="AQ63" s="461" t="s">
        <v>521</v>
      </c>
      <c r="AR63" s="461" t="s">
        <v>521</v>
      </c>
      <c r="AS63" s="461" t="s">
        <v>521</v>
      </c>
      <c r="AT63" s="461" t="s">
        <v>521</v>
      </c>
      <c r="AU63" s="461" t="s">
        <v>521</v>
      </c>
      <c r="AV63" s="461" t="s">
        <v>521</v>
      </c>
      <c r="AW63" s="461" t="s">
        <v>521</v>
      </c>
      <c r="AX63" s="461" t="s">
        <v>521</v>
      </c>
      <c r="AY63" s="461" t="s">
        <v>521</v>
      </c>
      <c r="AZ63" s="461" t="s">
        <v>521</v>
      </c>
      <c r="BA63" s="461" t="s">
        <v>521</v>
      </c>
      <c r="BB63" s="461" t="s">
        <v>521</v>
      </c>
      <c r="BC63" s="462" t="s">
        <v>521</v>
      </c>
      <c r="BD63" s="461" t="s">
        <v>521</v>
      </c>
      <c r="BE63" s="461" t="s">
        <v>521</v>
      </c>
      <c r="BF63" s="461" t="s">
        <v>521</v>
      </c>
      <c r="BG63" s="461" t="s">
        <v>521</v>
      </c>
      <c r="BH63" s="461">
        <v>576.75581257829549</v>
      </c>
      <c r="BI63" s="461">
        <v>555.16114385930518</v>
      </c>
      <c r="BJ63" s="461">
        <v>533.07500851442342</v>
      </c>
      <c r="BK63" s="461">
        <v>424.44129565658363</v>
      </c>
      <c r="BL63" s="461">
        <v>333.10798915370333</v>
      </c>
      <c r="BM63" s="461">
        <v>330.03405214476408</v>
      </c>
      <c r="BN63" s="461">
        <v>331.80587573646699</v>
      </c>
      <c r="BO63" s="461">
        <v>291.5741331490525</v>
      </c>
      <c r="BP63" s="461">
        <v>261.69863975271244</v>
      </c>
      <c r="BQ63" s="461">
        <v>229.86782297509808</v>
      </c>
      <c r="BR63" s="461">
        <v>190.46166872736563</v>
      </c>
      <c r="BS63" s="461">
        <v>158.99011569260659</v>
      </c>
      <c r="BT63" s="461">
        <v>134.85598841899557</v>
      </c>
      <c r="BU63" s="461">
        <v>111.12960064821078</v>
      </c>
      <c r="BV63" s="461">
        <v>51.590503469206595</v>
      </c>
      <c r="BW63" s="461">
        <v>21.279398789831017</v>
      </c>
      <c r="BX63" s="462">
        <v>15.62657105103465</v>
      </c>
      <c r="BY63" s="462">
        <v>10.334236266779987</v>
      </c>
      <c r="BZ63" s="462">
        <v>9.7707920873840326</v>
      </c>
      <c r="CA63" s="462">
        <v>4.664162294978226</v>
      </c>
      <c r="CB63" s="462">
        <v>-0.38499196821452575</v>
      </c>
      <c r="CC63" s="462">
        <v>0</v>
      </c>
      <c r="CD63" s="462">
        <v>0</v>
      </c>
      <c r="CE63" s="462">
        <v>0</v>
      </c>
      <c r="CF63" s="430">
        <v>0</v>
      </c>
    </row>
    <row r="64" spans="1:84" ht="24.75" customHeight="1">
      <c r="A64" s="476"/>
      <c r="B64" s="63" t="s">
        <v>775</v>
      </c>
      <c r="C64" s="43"/>
      <c r="D64" s="461">
        <v>0</v>
      </c>
      <c r="E64" s="461">
        <v>0</v>
      </c>
      <c r="F64" s="461">
        <v>0</v>
      </c>
      <c r="G64" s="461">
        <v>0</v>
      </c>
      <c r="H64" s="461">
        <v>0</v>
      </c>
      <c r="I64" s="461">
        <v>0</v>
      </c>
      <c r="J64" s="461">
        <v>0</v>
      </c>
      <c r="K64" s="461">
        <v>0</v>
      </c>
      <c r="L64" s="461">
        <v>0</v>
      </c>
      <c r="M64" s="461">
        <v>0</v>
      </c>
      <c r="N64" s="461">
        <v>0</v>
      </c>
      <c r="O64" s="461">
        <v>0</v>
      </c>
      <c r="P64" s="461">
        <v>0</v>
      </c>
      <c r="Q64" s="461">
        <v>0</v>
      </c>
      <c r="R64" s="461">
        <v>0</v>
      </c>
      <c r="S64" s="461">
        <v>0</v>
      </c>
      <c r="T64" s="461">
        <v>0</v>
      </c>
      <c r="U64" s="461">
        <v>0</v>
      </c>
      <c r="V64" s="461">
        <v>0</v>
      </c>
      <c r="W64" s="461">
        <v>0</v>
      </c>
      <c r="X64" s="461">
        <v>0</v>
      </c>
      <c r="Y64" s="461">
        <v>0</v>
      </c>
      <c r="Z64" s="461">
        <v>0</v>
      </c>
      <c r="AA64" s="461">
        <v>0</v>
      </c>
      <c r="AB64" s="461">
        <v>0</v>
      </c>
      <c r="AC64" s="461">
        <v>0</v>
      </c>
      <c r="AD64" s="461">
        <v>0</v>
      </c>
      <c r="AE64" s="461">
        <v>0</v>
      </c>
      <c r="AF64" s="461">
        <v>0</v>
      </c>
      <c r="AG64" s="461">
        <v>0</v>
      </c>
      <c r="AH64" s="461">
        <v>5879.6386767873473</v>
      </c>
      <c r="AI64" s="461">
        <v>5287.2756042477849</v>
      </c>
      <c r="AJ64" s="461">
        <v>6066.1846513566052</v>
      </c>
      <c r="AK64" s="461">
        <v>8869.912840253759</v>
      </c>
      <c r="AL64" s="461">
        <v>13066.215674945804</v>
      </c>
      <c r="AM64" s="461">
        <v>15652.459257946663</v>
      </c>
      <c r="AN64" s="461">
        <v>16952.03282984894</v>
      </c>
      <c r="AO64" s="461">
        <v>18494.589991318953</v>
      </c>
      <c r="AP64" s="461">
        <v>19038.249233031613</v>
      </c>
      <c r="AQ64" s="461">
        <v>17644.635208703821</v>
      </c>
      <c r="AR64" s="461">
        <v>14826.955178876109</v>
      </c>
      <c r="AS64" s="461">
        <v>13472.89994201682</v>
      </c>
      <c r="AT64" s="461">
        <v>14561.427118371659</v>
      </c>
      <c r="AU64" s="461">
        <v>18522.119121686439</v>
      </c>
      <c r="AV64" s="461">
        <v>22433.581899956371</v>
      </c>
      <c r="AW64" s="461">
        <v>23997.689739387275</v>
      </c>
      <c r="AX64" s="461">
        <v>24087.372926591102</v>
      </c>
      <c r="AY64" s="461">
        <v>24073.060204781323</v>
      </c>
      <c r="AZ64" s="461">
        <v>19329.920498893476</v>
      </c>
      <c r="BA64" s="461">
        <v>14900.118121870692</v>
      </c>
      <c r="BB64" s="461">
        <v>14662.203601795904</v>
      </c>
      <c r="BC64" s="462">
        <v>14698.69788165494</v>
      </c>
      <c r="BD64" s="461">
        <v>15820.794495858705</v>
      </c>
      <c r="BE64" s="461">
        <v>16571.347490115499</v>
      </c>
      <c r="BF64" s="461">
        <v>16436.389225156006</v>
      </c>
      <c r="BG64" s="461">
        <v>17044.228251041804</v>
      </c>
      <c r="BH64" s="461">
        <v>15837.517973115107</v>
      </c>
      <c r="BI64" s="461">
        <v>14119.339968363091</v>
      </c>
      <c r="BJ64" s="461">
        <v>13273.692175135402</v>
      </c>
      <c r="BK64" s="461">
        <v>13237.506049348005</v>
      </c>
      <c r="BL64" s="461">
        <v>12283.772468813666</v>
      </c>
      <c r="BM64" s="461">
        <v>11672.726144757602</v>
      </c>
      <c r="BN64" s="461">
        <v>0</v>
      </c>
      <c r="BO64" s="461">
        <v>0</v>
      </c>
      <c r="BP64" s="461">
        <v>0</v>
      </c>
      <c r="BQ64" s="461">
        <v>0</v>
      </c>
      <c r="BR64" s="461">
        <v>0</v>
      </c>
      <c r="BS64" s="461">
        <v>0</v>
      </c>
      <c r="BT64" s="461">
        <v>0</v>
      </c>
      <c r="BU64" s="461">
        <v>0</v>
      </c>
      <c r="BV64" s="461">
        <v>0</v>
      </c>
      <c r="BW64" s="461">
        <v>0</v>
      </c>
      <c r="BX64" s="462">
        <v>0</v>
      </c>
      <c r="BY64" s="462">
        <v>0</v>
      </c>
      <c r="BZ64" s="462">
        <v>0</v>
      </c>
      <c r="CA64" s="462">
        <v>0</v>
      </c>
      <c r="CB64" s="462">
        <v>0</v>
      </c>
      <c r="CC64" s="462">
        <v>0</v>
      </c>
      <c r="CD64" s="462">
        <v>0</v>
      </c>
      <c r="CE64" s="462">
        <v>0</v>
      </c>
      <c r="CF64" s="430">
        <v>0</v>
      </c>
    </row>
    <row r="65" spans="1:84">
      <c r="A65" s="476"/>
      <c r="B65" s="63" t="s">
        <v>776</v>
      </c>
      <c r="C65" s="43"/>
      <c r="D65" s="461">
        <v>0</v>
      </c>
      <c r="E65" s="461">
        <v>0</v>
      </c>
      <c r="F65" s="461">
        <v>0</v>
      </c>
      <c r="G65" s="461">
        <v>0</v>
      </c>
      <c r="H65" s="461">
        <v>0</v>
      </c>
      <c r="I65" s="461">
        <v>0</v>
      </c>
      <c r="J65" s="461">
        <v>0</v>
      </c>
      <c r="K65" s="461">
        <v>0</v>
      </c>
      <c r="L65" s="461">
        <v>0</v>
      </c>
      <c r="M65" s="461">
        <v>0</v>
      </c>
      <c r="N65" s="461">
        <v>0</v>
      </c>
      <c r="O65" s="461">
        <v>0</v>
      </c>
      <c r="P65" s="461">
        <v>0</v>
      </c>
      <c r="Q65" s="461">
        <v>0</v>
      </c>
      <c r="R65" s="461">
        <v>0</v>
      </c>
      <c r="S65" s="461">
        <v>0</v>
      </c>
      <c r="T65" s="461">
        <v>0</v>
      </c>
      <c r="U65" s="461">
        <v>0</v>
      </c>
      <c r="V65" s="461">
        <v>0</v>
      </c>
      <c r="W65" s="461">
        <v>0</v>
      </c>
      <c r="X65" s="461">
        <v>0</v>
      </c>
      <c r="Y65" s="461">
        <v>0</v>
      </c>
      <c r="Z65" s="461">
        <v>0</v>
      </c>
      <c r="AA65" s="461">
        <v>0</v>
      </c>
      <c r="AB65" s="461">
        <v>0</v>
      </c>
      <c r="AC65" s="461">
        <v>0</v>
      </c>
      <c r="AD65" s="461">
        <v>0</v>
      </c>
      <c r="AE65" s="461">
        <v>0</v>
      </c>
      <c r="AF65" s="461">
        <v>0</v>
      </c>
      <c r="AG65" s="461">
        <v>0</v>
      </c>
      <c r="AH65" s="461">
        <v>0</v>
      </c>
      <c r="AI65" s="461">
        <v>0</v>
      </c>
      <c r="AJ65" s="461">
        <v>0</v>
      </c>
      <c r="AK65" s="461">
        <v>0</v>
      </c>
      <c r="AL65" s="461">
        <v>0</v>
      </c>
      <c r="AM65" s="461">
        <v>0</v>
      </c>
      <c r="AN65" s="461">
        <v>0</v>
      </c>
      <c r="AO65" s="461">
        <v>0</v>
      </c>
      <c r="AP65" s="461">
        <v>0</v>
      </c>
      <c r="AQ65" s="461">
        <v>0</v>
      </c>
      <c r="AR65" s="461">
        <v>0</v>
      </c>
      <c r="AS65" s="461">
        <v>0</v>
      </c>
      <c r="AT65" s="461">
        <v>0</v>
      </c>
      <c r="AU65" s="461">
        <v>0</v>
      </c>
      <c r="AV65" s="461">
        <v>0</v>
      </c>
      <c r="AW65" s="461">
        <v>0</v>
      </c>
      <c r="AX65" s="461">
        <v>0</v>
      </c>
      <c r="AY65" s="461">
        <v>0</v>
      </c>
      <c r="AZ65" s="461">
        <v>0</v>
      </c>
      <c r="BA65" s="461">
        <v>0</v>
      </c>
      <c r="BB65" s="461">
        <v>0</v>
      </c>
      <c r="BC65" s="462">
        <v>0</v>
      </c>
      <c r="BD65" s="461">
        <v>14898.133667208909</v>
      </c>
      <c r="BE65" s="461">
        <v>15594.267956327607</v>
      </c>
      <c r="BF65" s="461">
        <v>15502.108577611532</v>
      </c>
      <c r="BG65" s="461">
        <v>12866.166275059728</v>
      </c>
      <c r="BH65" s="461">
        <v>8498.1218976058317</v>
      </c>
      <c r="BI65" s="461">
        <v>7190.3893085530726</v>
      </c>
      <c r="BJ65" s="461">
        <v>6467.3341135782339</v>
      </c>
      <c r="BK65" s="461">
        <v>5880.1303771762496</v>
      </c>
      <c r="BL65" s="461">
        <v>5125.2786421314804</v>
      </c>
      <c r="BM65" s="461">
        <v>4778.8474281205745</v>
      </c>
      <c r="BN65" s="461">
        <v>4458.6740901825224</v>
      </c>
      <c r="BO65" s="461">
        <v>4019.0450912854512</v>
      </c>
      <c r="BP65" s="461">
        <v>3765.7360908901383</v>
      </c>
      <c r="BQ65" s="461">
        <v>3395.4868807497069</v>
      </c>
      <c r="BR65" s="461">
        <v>3150.7155125864961</v>
      </c>
      <c r="BS65" s="461">
        <v>2964.0431057568162</v>
      </c>
      <c r="BT65" s="461">
        <v>2679.7270544688308</v>
      </c>
      <c r="BU65" s="461">
        <v>2610.6774241017984</v>
      </c>
      <c r="BV65" s="461">
        <v>2225.2610800228563</v>
      </c>
      <c r="BW65" s="461">
        <v>1626.8685425239769</v>
      </c>
      <c r="BX65" s="462">
        <v>1211.9751138146917</v>
      </c>
      <c r="BY65" s="462">
        <v>867.8961078090241</v>
      </c>
      <c r="BZ65" s="462">
        <v>917.35177630906787</v>
      </c>
      <c r="CA65" s="462">
        <v>641.84493243233464</v>
      </c>
      <c r="CB65" s="462">
        <v>529.86702906840833</v>
      </c>
      <c r="CC65" s="462">
        <v>104.40340523533705</v>
      </c>
      <c r="CD65" s="462">
        <v>0.23274014901113277</v>
      </c>
      <c r="CE65" s="462">
        <v>0.22873214810069079</v>
      </c>
      <c r="CF65" s="430">
        <v>0.22499819087273304</v>
      </c>
    </row>
    <row r="66" spans="1:84" ht="24.75" customHeight="1">
      <c r="A66" s="43"/>
      <c r="B66" s="63" t="s">
        <v>777</v>
      </c>
      <c r="C66" s="43"/>
      <c r="D66" s="461"/>
      <c r="E66" s="461"/>
      <c r="F66" s="461"/>
      <c r="G66" s="461"/>
      <c r="H66" s="461"/>
      <c r="I66" s="461"/>
      <c r="J66" s="461"/>
      <c r="K66" s="461"/>
      <c r="L66" s="461"/>
      <c r="M66" s="461"/>
      <c r="N66" s="461"/>
      <c r="O66" s="461"/>
      <c r="P66" s="461"/>
      <c r="Q66" s="461"/>
      <c r="R66" s="461"/>
      <c r="S66" s="461"/>
      <c r="T66" s="461"/>
      <c r="U66" s="461"/>
      <c r="V66" s="461"/>
      <c r="W66" s="461"/>
      <c r="X66" s="461"/>
      <c r="Y66" s="461"/>
      <c r="Z66" s="461"/>
      <c r="AA66" s="461"/>
      <c r="AB66" s="461"/>
      <c r="AC66" s="461"/>
      <c r="AD66" s="461"/>
      <c r="AE66" s="461"/>
      <c r="AF66" s="461"/>
      <c r="AG66" s="461"/>
      <c r="AH66" s="461"/>
      <c r="AI66" s="461"/>
      <c r="AJ66" s="461"/>
      <c r="AK66" s="461"/>
      <c r="AL66" s="461"/>
      <c r="AM66" s="461"/>
      <c r="AN66" s="461"/>
      <c r="AO66" s="461"/>
      <c r="AP66" s="461"/>
      <c r="AQ66" s="461"/>
      <c r="AR66" s="461"/>
      <c r="AS66" s="461"/>
      <c r="AT66" s="461"/>
      <c r="AU66" s="461"/>
      <c r="AV66" s="461"/>
      <c r="AW66" s="461"/>
      <c r="AX66" s="461"/>
      <c r="AY66" s="461"/>
      <c r="AZ66" s="461"/>
      <c r="BA66" s="461"/>
      <c r="BB66" s="461"/>
      <c r="BC66" s="461"/>
      <c r="BD66" s="461"/>
      <c r="BE66" s="461"/>
      <c r="BF66" s="461"/>
      <c r="BG66" s="461"/>
      <c r="BH66" s="461"/>
      <c r="BI66" s="461"/>
      <c r="BJ66" s="461"/>
      <c r="BK66" s="461"/>
      <c r="BL66" s="461"/>
      <c r="BM66" s="461"/>
      <c r="BN66" s="461"/>
      <c r="BO66" s="461"/>
      <c r="BP66" s="461"/>
      <c r="BQ66" s="461"/>
      <c r="BR66" s="461"/>
      <c r="BS66" s="461"/>
      <c r="BT66" s="461"/>
      <c r="BU66" s="461"/>
      <c r="BV66" s="461"/>
      <c r="BW66" s="461"/>
      <c r="BX66" s="462"/>
      <c r="BY66" s="462"/>
      <c r="BZ66" s="462"/>
      <c r="CA66" s="462"/>
      <c r="CB66" s="462"/>
      <c r="CC66" s="462"/>
      <c r="CD66" s="462"/>
      <c r="CE66" s="462"/>
      <c r="CF66" s="430"/>
    </row>
    <row r="67" spans="1:84">
      <c r="A67" s="476"/>
      <c r="B67" s="200" t="s">
        <v>778</v>
      </c>
      <c r="C67" s="63"/>
      <c r="D67" s="461">
        <v>0</v>
      </c>
      <c r="E67" s="461">
        <v>0</v>
      </c>
      <c r="F67" s="461">
        <v>0</v>
      </c>
      <c r="G67" s="461">
        <v>0</v>
      </c>
      <c r="H67" s="461">
        <v>0</v>
      </c>
      <c r="I67" s="461">
        <v>0</v>
      </c>
      <c r="J67" s="461">
        <v>0</v>
      </c>
      <c r="K67" s="461">
        <v>0</v>
      </c>
      <c r="L67" s="461">
        <v>0</v>
      </c>
      <c r="M67" s="461">
        <v>0</v>
      </c>
      <c r="N67" s="461">
        <v>0</v>
      </c>
      <c r="O67" s="461">
        <v>0</v>
      </c>
      <c r="P67" s="461">
        <v>0</v>
      </c>
      <c r="Q67" s="461">
        <v>0</v>
      </c>
      <c r="R67" s="461">
        <v>0</v>
      </c>
      <c r="S67" s="461">
        <v>0</v>
      </c>
      <c r="T67" s="461">
        <v>0</v>
      </c>
      <c r="U67" s="461">
        <v>0</v>
      </c>
      <c r="V67" s="461">
        <v>0</v>
      </c>
      <c r="W67" s="461">
        <v>0</v>
      </c>
      <c r="X67" s="461">
        <v>0</v>
      </c>
      <c r="Y67" s="461">
        <v>0</v>
      </c>
      <c r="Z67" s="461">
        <v>0</v>
      </c>
      <c r="AA67" s="461">
        <v>0</v>
      </c>
      <c r="AB67" s="461">
        <v>0</v>
      </c>
      <c r="AC67" s="461">
        <v>0</v>
      </c>
      <c r="AD67" s="461">
        <v>0</v>
      </c>
      <c r="AE67" s="461">
        <v>0</v>
      </c>
      <c r="AF67" s="461">
        <v>0</v>
      </c>
      <c r="AG67" s="461">
        <v>0</v>
      </c>
      <c r="AH67" s="461">
        <v>3028.0139185454841</v>
      </c>
      <c r="AI67" s="461">
        <v>2631.0610285647876</v>
      </c>
      <c r="AJ67" s="461">
        <v>3354.1438810425798</v>
      </c>
      <c r="AK67" s="461">
        <v>5778.5977159821505</v>
      </c>
      <c r="AL67" s="461">
        <v>9136.7408437989325</v>
      </c>
      <c r="AM67" s="461">
        <v>11065.78246215157</v>
      </c>
      <c r="AN67" s="461">
        <v>11973.3161248507</v>
      </c>
      <c r="AO67" s="461">
        <v>12829.00448122108</v>
      </c>
      <c r="AP67" s="461">
        <v>12686.314534259271</v>
      </c>
      <c r="AQ67" s="461">
        <v>11017.529192523461</v>
      </c>
      <c r="AR67" s="461">
        <v>7881.9969482677643</v>
      </c>
      <c r="AS67" s="461">
        <v>6301.7243995460003</v>
      </c>
      <c r="AT67" s="461">
        <v>6497.3529727124824</v>
      </c>
      <c r="AU67" s="461">
        <v>8752.5539921096115</v>
      </c>
      <c r="AV67" s="461">
        <v>10908.548900962945</v>
      </c>
      <c r="AW67" s="461">
        <v>11312.054118746822</v>
      </c>
      <c r="AX67" s="461">
        <v>10053.50066922931</v>
      </c>
      <c r="AY67" s="461">
        <v>9067.4427070210477</v>
      </c>
      <c r="AZ67" s="461">
        <v>4289.8015847952092</v>
      </c>
      <c r="BA67" s="461">
        <v>0</v>
      </c>
      <c r="BB67" s="461">
        <v>0</v>
      </c>
      <c r="BC67" s="461">
        <v>0</v>
      </c>
      <c r="BD67" s="461">
        <v>0</v>
      </c>
      <c r="BE67" s="461">
        <v>0</v>
      </c>
      <c r="BF67" s="461">
        <v>0</v>
      </c>
      <c r="BG67" s="461">
        <v>0</v>
      </c>
      <c r="BH67" s="461">
        <v>0</v>
      </c>
      <c r="BI67" s="461">
        <v>0</v>
      </c>
      <c r="BJ67" s="461">
        <v>0</v>
      </c>
      <c r="BK67" s="461">
        <v>0</v>
      </c>
      <c r="BL67" s="461">
        <v>0</v>
      </c>
      <c r="BM67" s="461">
        <v>0</v>
      </c>
      <c r="BN67" s="461">
        <v>0</v>
      </c>
      <c r="BO67" s="461">
        <v>0</v>
      </c>
      <c r="BP67" s="461">
        <v>0</v>
      </c>
      <c r="BQ67" s="461">
        <v>0</v>
      </c>
      <c r="BR67" s="461">
        <v>0</v>
      </c>
      <c r="BS67" s="461">
        <v>0</v>
      </c>
      <c r="BT67" s="461">
        <v>0</v>
      </c>
      <c r="BU67" s="461">
        <v>0</v>
      </c>
      <c r="BV67" s="461">
        <v>0</v>
      </c>
      <c r="BW67" s="461">
        <v>0</v>
      </c>
      <c r="BX67" s="462">
        <v>0</v>
      </c>
      <c r="BY67" s="462">
        <v>0</v>
      </c>
      <c r="BZ67" s="462">
        <v>0</v>
      </c>
      <c r="CA67" s="462">
        <v>0</v>
      </c>
      <c r="CB67" s="462">
        <v>0</v>
      </c>
      <c r="CC67" s="462">
        <v>0</v>
      </c>
      <c r="CD67" s="462">
        <v>0</v>
      </c>
      <c r="CE67" s="462">
        <v>0</v>
      </c>
      <c r="CF67" s="430">
        <v>0</v>
      </c>
    </row>
    <row r="68" spans="1:84">
      <c r="A68" s="476"/>
      <c r="B68" s="200" t="s">
        <v>779</v>
      </c>
      <c r="C68" s="63"/>
      <c r="D68" s="461">
        <v>0</v>
      </c>
      <c r="E68" s="461">
        <v>0</v>
      </c>
      <c r="F68" s="461">
        <v>0</v>
      </c>
      <c r="G68" s="461">
        <v>0</v>
      </c>
      <c r="H68" s="461">
        <v>0</v>
      </c>
      <c r="I68" s="461">
        <v>0</v>
      </c>
      <c r="J68" s="461">
        <v>0</v>
      </c>
      <c r="K68" s="461">
        <v>0</v>
      </c>
      <c r="L68" s="461">
        <v>0</v>
      </c>
      <c r="M68" s="461">
        <v>0</v>
      </c>
      <c r="N68" s="461">
        <v>0</v>
      </c>
      <c r="O68" s="461">
        <v>0</v>
      </c>
      <c r="P68" s="461">
        <v>0</v>
      </c>
      <c r="Q68" s="461">
        <v>0</v>
      </c>
      <c r="R68" s="461">
        <v>0</v>
      </c>
      <c r="S68" s="461">
        <v>0</v>
      </c>
      <c r="T68" s="461">
        <v>0</v>
      </c>
      <c r="U68" s="461">
        <v>0</v>
      </c>
      <c r="V68" s="461">
        <v>0</v>
      </c>
      <c r="W68" s="461">
        <v>0</v>
      </c>
      <c r="X68" s="461">
        <v>0</v>
      </c>
      <c r="Y68" s="461">
        <v>0</v>
      </c>
      <c r="Z68" s="461">
        <v>0</v>
      </c>
      <c r="AA68" s="461">
        <v>0</v>
      </c>
      <c r="AB68" s="461">
        <v>0</v>
      </c>
      <c r="AC68" s="461">
        <v>0</v>
      </c>
      <c r="AD68" s="461">
        <v>0</v>
      </c>
      <c r="AE68" s="461">
        <v>0</v>
      </c>
      <c r="AF68" s="461">
        <v>0</v>
      </c>
      <c r="AG68" s="461">
        <v>0</v>
      </c>
      <c r="AH68" s="461">
        <v>3298.4772976777017</v>
      </c>
      <c r="AI68" s="461">
        <v>3139.1626803526337</v>
      </c>
      <c r="AJ68" s="461">
        <v>3079.5603139547111</v>
      </c>
      <c r="AK68" s="461">
        <v>3531.7686749494624</v>
      </c>
      <c r="AL68" s="461">
        <v>3349.3078044467452</v>
      </c>
      <c r="AM68" s="461">
        <v>3346.5752917467903</v>
      </c>
      <c r="AN68" s="461">
        <v>3816.6951400663493</v>
      </c>
      <c r="AO68" s="461">
        <v>4173.8408029791408</v>
      </c>
      <c r="AP68" s="461">
        <v>4265.8317783556313</v>
      </c>
      <c r="AQ68" s="461">
        <v>4351.7166747884385</v>
      </c>
      <c r="AR68" s="461">
        <v>4799.0282614642447</v>
      </c>
      <c r="AS68" s="461">
        <v>4910.2624549921984</v>
      </c>
      <c r="AT68" s="461">
        <v>5093.5938348806631</v>
      </c>
      <c r="AU68" s="461">
        <v>5747.5104548186446</v>
      </c>
      <c r="AV68" s="461">
        <v>7560.3402682264104</v>
      </c>
      <c r="AW68" s="461">
        <v>7766.8086410569513</v>
      </c>
      <c r="AX68" s="461">
        <v>7698.6965379454232</v>
      </c>
      <c r="AY68" s="461">
        <v>7309.6034096823205</v>
      </c>
      <c r="AZ68" s="461">
        <v>6937.5129487044187</v>
      </c>
      <c r="BA68" s="461">
        <v>6862.3010649878561</v>
      </c>
      <c r="BB68" s="461">
        <v>6493.4566576680445</v>
      </c>
      <c r="BC68" s="461">
        <v>6694.8103796645073</v>
      </c>
      <c r="BD68" s="461">
        <v>7177.5453310160938</v>
      </c>
      <c r="BE68" s="461">
        <v>7731.6466937647338</v>
      </c>
      <c r="BF68" s="461">
        <v>7556.4842794251672</v>
      </c>
      <c r="BG68" s="461">
        <v>4144.2281383025711</v>
      </c>
      <c r="BH68" s="461">
        <v>205.88006301923426</v>
      </c>
      <c r="BI68" s="461">
        <v>128.12603850152883</v>
      </c>
      <c r="BJ68" s="461">
        <v>130.69732331714414</v>
      </c>
      <c r="BK68" s="461">
        <v>130.41891201403897</v>
      </c>
      <c r="BL68" s="461">
        <v>128.91727930066705</v>
      </c>
      <c r="BM68" s="461">
        <v>135.71637104158933</v>
      </c>
      <c r="BN68" s="461">
        <v>0</v>
      </c>
      <c r="BO68" s="461">
        <v>0</v>
      </c>
      <c r="BP68" s="461">
        <v>0</v>
      </c>
      <c r="BQ68" s="461">
        <v>0</v>
      </c>
      <c r="BR68" s="461">
        <v>0</v>
      </c>
      <c r="BS68" s="461">
        <v>0</v>
      </c>
      <c r="BT68" s="461">
        <v>0</v>
      </c>
      <c r="BU68" s="461">
        <v>0</v>
      </c>
      <c r="BV68" s="461">
        <v>0</v>
      </c>
      <c r="BW68" s="461">
        <v>0</v>
      </c>
      <c r="BX68" s="462">
        <v>0</v>
      </c>
      <c r="BY68" s="462">
        <v>0</v>
      </c>
      <c r="BZ68" s="462">
        <v>0</v>
      </c>
      <c r="CA68" s="462">
        <v>0</v>
      </c>
      <c r="CB68" s="462">
        <v>0</v>
      </c>
      <c r="CC68" s="462">
        <v>0</v>
      </c>
      <c r="CD68" s="462">
        <v>0</v>
      </c>
      <c r="CE68" s="462">
        <v>0</v>
      </c>
      <c r="CF68" s="430">
        <v>0</v>
      </c>
    </row>
    <row r="69" spans="1:84" s="43" customFormat="1">
      <c r="B69" s="200" t="s">
        <v>678</v>
      </c>
      <c r="C69" s="63"/>
      <c r="D69" s="461">
        <v>0</v>
      </c>
      <c r="E69" s="461">
        <v>0</v>
      </c>
      <c r="F69" s="461">
        <v>0</v>
      </c>
      <c r="G69" s="461">
        <v>0</v>
      </c>
      <c r="H69" s="461">
        <v>0</v>
      </c>
      <c r="I69" s="461">
        <v>0</v>
      </c>
      <c r="J69" s="461">
        <v>0</v>
      </c>
      <c r="K69" s="461">
        <v>0</v>
      </c>
      <c r="L69" s="461">
        <v>0</v>
      </c>
      <c r="M69" s="461">
        <v>0</v>
      </c>
      <c r="N69" s="461">
        <v>0</v>
      </c>
      <c r="O69" s="461">
        <v>0</v>
      </c>
      <c r="P69" s="461">
        <v>0</v>
      </c>
      <c r="Q69" s="461">
        <v>0</v>
      </c>
      <c r="R69" s="461">
        <v>0</v>
      </c>
      <c r="S69" s="461">
        <v>0</v>
      </c>
      <c r="T69" s="461">
        <v>0</v>
      </c>
      <c r="U69" s="461">
        <v>0</v>
      </c>
      <c r="V69" s="461">
        <v>0</v>
      </c>
      <c r="W69" s="461">
        <v>0</v>
      </c>
      <c r="X69" s="461">
        <v>0</v>
      </c>
      <c r="Y69" s="461">
        <v>0</v>
      </c>
      <c r="Z69" s="461">
        <v>0</v>
      </c>
      <c r="AA69" s="461">
        <v>0</v>
      </c>
      <c r="AB69" s="461">
        <v>0</v>
      </c>
      <c r="AC69" s="461">
        <v>0</v>
      </c>
      <c r="AD69" s="461">
        <v>0</v>
      </c>
      <c r="AE69" s="461">
        <v>0</v>
      </c>
      <c r="AF69" s="461">
        <v>0</v>
      </c>
      <c r="AG69" s="461">
        <v>0</v>
      </c>
      <c r="AH69" s="461">
        <v>582.08422900194739</v>
      </c>
      <c r="AI69" s="461">
        <v>563.43945544790859</v>
      </c>
      <c r="AJ69" s="461">
        <v>553.39149674631983</v>
      </c>
      <c r="AK69" s="461">
        <v>577.08014015059439</v>
      </c>
      <c r="AL69" s="461">
        <v>704.7427686296021</v>
      </c>
      <c r="AM69" s="461">
        <v>791.62643957056059</v>
      </c>
      <c r="AN69" s="461">
        <v>866.70116721439388</v>
      </c>
      <c r="AO69" s="461">
        <v>1007.6887715434688</v>
      </c>
      <c r="AP69" s="461">
        <v>1205.4339455984364</v>
      </c>
      <c r="AQ69" s="461">
        <v>1241.3727998602344</v>
      </c>
      <c r="AR69" s="461">
        <v>1527.217799500158</v>
      </c>
      <c r="AS69" s="461">
        <v>1686.2082771875273</v>
      </c>
      <c r="AT69" s="461">
        <v>2029.3171629871645</v>
      </c>
      <c r="AU69" s="461">
        <v>2354.8538121628239</v>
      </c>
      <c r="AV69" s="461">
        <v>3309.6768556184288</v>
      </c>
      <c r="AW69" s="461">
        <v>4128.8898944841985</v>
      </c>
      <c r="AX69" s="461">
        <v>4796.8950713880149</v>
      </c>
      <c r="AY69" s="461">
        <v>5373.1601195658623</v>
      </c>
      <c r="AZ69" s="461">
        <v>5473.6340696200004</v>
      </c>
      <c r="BA69" s="461">
        <v>5752.8381310778132</v>
      </c>
      <c r="BB69" s="461">
        <v>6093.3348464881674</v>
      </c>
      <c r="BC69" s="461">
        <v>6381.4061381409374</v>
      </c>
      <c r="BD69" s="461">
        <v>6926.900890885373</v>
      </c>
      <c r="BE69" s="461">
        <v>7466.2268117228778</v>
      </c>
      <c r="BF69" s="461">
        <v>7323.9252181939728</v>
      </c>
      <c r="BG69" s="461">
        <v>7525.2774691353379</v>
      </c>
      <c r="BH69" s="461">
        <v>7453.0700835025591</v>
      </c>
      <c r="BI69" s="461">
        <v>7349.5157285922833</v>
      </c>
      <c r="BJ69" s="461">
        <v>7264.2482529689887</v>
      </c>
      <c r="BK69" s="461">
        <v>7476.1584817875373</v>
      </c>
      <c r="BL69" s="461">
        <v>7224.878844165366</v>
      </c>
      <c r="BM69" s="461">
        <v>7242.6437970262441</v>
      </c>
      <c r="BN69" s="461">
        <v>0</v>
      </c>
      <c r="BO69" s="461">
        <v>0</v>
      </c>
      <c r="BP69" s="461">
        <v>0</v>
      </c>
      <c r="BQ69" s="461">
        <v>0</v>
      </c>
      <c r="BR69" s="461">
        <v>0</v>
      </c>
      <c r="BS69" s="461">
        <v>0</v>
      </c>
      <c r="BT69" s="461">
        <v>0</v>
      </c>
      <c r="BU69" s="461">
        <v>0</v>
      </c>
      <c r="BV69" s="461">
        <v>0</v>
      </c>
      <c r="BW69" s="461">
        <v>0</v>
      </c>
      <c r="BX69" s="462">
        <v>0</v>
      </c>
      <c r="BY69" s="462">
        <v>0</v>
      </c>
      <c r="BZ69" s="462">
        <v>0</v>
      </c>
      <c r="CA69" s="462">
        <v>0</v>
      </c>
      <c r="CB69" s="462">
        <v>0</v>
      </c>
      <c r="CC69" s="462">
        <v>0</v>
      </c>
      <c r="CD69" s="462">
        <v>0</v>
      </c>
      <c r="CE69" s="462">
        <v>0</v>
      </c>
      <c r="CF69" s="430">
        <v>0</v>
      </c>
    </row>
    <row r="70" spans="1:84" s="43" customFormat="1">
      <c r="B70" s="200" t="s">
        <v>780</v>
      </c>
      <c r="C70" s="63"/>
      <c r="D70" s="461">
        <v>0</v>
      </c>
      <c r="E70" s="461">
        <v>0</v>
      </c>
      <c r="F70" s="461">
        <v>0</v>
      </c>
      <c r="G70" s="461">
        <v>0</v>
      </c>
      <c r="H70" s="461">
        <v>0</v>
      </c>
      <c r="I70" s="461">
        <v>0</v>
      </c>
      <c r="J70" s="461">
        <v>0</v>
      </c>
      <c r="K70" s="461">
        <v>0</v>
      </c>
      <c r="L70" s="461">
        <v>0</v>
      </c>
      <c r="M70" s="461">
        <v>0</v>
      </c>
      <c r="N70" s="461">
        <v>0</v>
      </c>
      <c r="O70" s="461">
        <v>0</v>
      </c>
      <c r="P70" s="461">
        <v>0</v>
      </c>
      <c r="Q70" s="461">
        <v>0</v>
      </c>
      <c r="R70" s="461">
        <v>0</v>
      </c>
      <c r="S70" s="461">
        <v>0</v>
      </c>
      <c r="T70" s="461">
        <v>0</v>
      </c>
      <c r="U70" s="461">
        <v>0</v>
      </c>
      <c r="V70" s="461">
        <v>0</v>
      </c>
      <c r="W70" s="461">
        <v>0</v>
      </c>
      <c r="X70" s="461">
        <v>0</v>
      </c>
      <c r="Y70" s="461">
        <v>0</v>
      </c>
      <c r="Z70" s="461">
        <v>0</v>
      </c>
      <c r="AA70" s="461">
        <v>0</v>
      </c>
      <c r="AB70" s="461">
        <v>0</v>
      </c>
      <c r="AC70" s="461">
        <v>0</v>
      </c>
      <c r="AD70" s="461">
        <v>0</v>
      </c>
      <c r="AE70" s="461">
        <v>0</v>
      </c>
      <c r="AF70" s="461">
        <v>0</v>
      </c>
      <c r="AG70" s="461">
        <v>0</v>
      </c>
      <c r="AH70" s="461">
        <v>1963.7993180469741</v>
      </c>
      <c r="AI70" s="461">
        <v>1785.9018453929245</v>
      </c>
      <c r="AJ70" s="461">
        <v>1841.8220807740111</v>
      </c>
      <c r="AK70" s="461">
        <v>2157.8211174293288</v>
      </c>
      <c r="AL70" s="461">
        <v>2776.2593915711595</v>
      </c>
      <c r="AM70" s="461">
        <v>3248.0466790963774</v>
      </c>
      <c r="AN70" s="461">
        <v>3486.0646947956729</v>
      </c>
      <c r="AO70" s="461">
        <v>3997.2669396875363</v>
      </c>
      <c r="AP70" s="461">
        <v>4338.9770420448567</v>
      </c>
      <c r="AQ70" s="461">
        <v>4412.5411772314792</v>
      </c>
      <c r="AR70" s="461">
        <v>4560.94536054115</v>
      </c>
      <c r="AS70" s="461">
        <v>4622.7016689942157</v>
      </c>
      <c r="AT70" s="461">
        <v>5052.2097728928065</v>
      </c>
      <c r="AU70" s="461">
        <v>5960.0724803413068</v>
      </c>
      <c r="AV70" s="461">
        <v>6992.5035528016806</v>
      </c>
      <c r="AW70" s="461">
        <v>7364.5672186716711</v>
      </c>
      <c r="AX70" s="461">
        <v>7857.7525006845326</v>
      </c>
      <c r="AY70" s="461">
        <v>8018.3792547055291</v>
      </c>
      <c r="AZ70" s="461">
        <v>7843.11752234919</v>
      </c>
      <c r="BA70" s="461">
        <v>7467.9586994010433</v>
      </c>
      <c r="BB70" s="461">
        <v>7071.2110217932477</v>
      </c>
      <c r="BC70" s="461">
        <v>7017.0678483497595</v>
      </c>
      <c r="BD70" s="461">
        <v>7596.4545701156894</v>
      </c>
      <c r="BE70" s="461">
        <v>7790.2458885012475</v>
      </c>
      <c r="BF70" s="461">
        <v>7795.7841830108882</v>
      </c>
      <c r="BG70" s="461">
        <v>7998.1819214326533</v>
      </c>
      <c r="BH70" s="461">
        <v>7121.9291718723744</v>
      </c>
      <c r="BI70" s="461">
        <v>5895.1835907733866</v>
      </c>
      <c r="BJ70" s="461">
        <v>5178.9995373463671</v>
      </c>
      <c r="BK70" s="461">
        <v>4905.6274609154507</v>
      </c>
      <c r="BL70" s="461">
        <v>4373.5171638271058</v>
      </c>
      <c r="BM70" s="461">
        <v>3923.0987233892156</v>
      </c>
      <c r="BN70" s="461">
        <v>0</v>
      </c>
      <c r="BO70" s="461">
        <v>0</v>
      </c>
      <c r="BP70" s="461">
        <v>0</v>
      </c>
      <c r="BQ70" s="461">
        <v>0</v>
      </c>
      <c r="BR70" s="461">
        <v>0</v>
      </c>
      <c r="BS70" s="461">
        <v>0</v>
      </c>
      <c r="BT70" s="461">
        <v>0</v>
      </c>
      <c r="BU70" s="461">
        <v>0</v>
      </c>
      <c r="BV70" s="461">
        <v>0</v>
      </c>
      <c r="BW70" s="461">
        <v>0</v>
      </c>
      <c r="BX70" s="462">
        <v>0</v>
      </c>
      <c r="BY70" s="462">
        <v>0</v>
      </c>
      <c r="BZ70" s="462">
        <v>0</v>
      </c>
      <c r="CA70" s="462">
        <v>0</v>
      </c>
      <c r="CB70" s="462">
        <v>0</v>
      </c>
      <c r="CC70" s="462">
        <v>0</v>
      </c>
      <c r="CD70" s="462">
        <v>0</v>
      </c>
      <c r="CE70" s="462">
        <v>0</v>
      </c>
      <c r="CF70" s="430">
        <v>0</v>
      </c>
    </row>
    <row r="71" spans="1:84" s="43" customFormat="1">
      <c r="B71" s="200" t="s">
        <v>781</v>
      </c>
      <c r="C71" s="63"/>
      <c r="D71" s="461">
        <v>0</v>
      </c>
      <c r="E71" s="461">
        <v>0</v>
      </c>
      <c r="F71" s="461">
        <v>0</v>
      </c>
      <c r="G71" s="461">
        <v>0</v>
      </c>
      <c r="H71" s="461">
        <v>0</v>
      </c>
      <c r="I71" s="461">
        <v>0</v>
      </c>
      <c r="J71" s="461">
        <v>0</v>
      </c>
      <c r="K71" s="461">
        <v>0</v>
      </c>
      <c r="L71" s="461">
        <v>0</v>
      </c>
      <c r="M71" s="461">
        <v>0</v>
      </c>
      <c r="N71" s="461">
        <v>0</v>
      </c>
      <c r="O71" s="461">
        <v>0</v>
      </c>
      <c r="P71" s="461">
        <v>0</v>
      </c>
      <c r="Q71" s="461">
        <v>0</v>
      </c>
      <c r="R71" s="461">
        <v>0</v>
      </c>
      <c r="S71" s="461">
        <v>0</v>
      </c>
      <c r="T71" s="461">
        <v>0</v>
      </c>
      <c r="U71" s="461">
        <v>0</v>
      </c>
      <c r="V71" s="461">
        <v>0</v>
      </c>
      <c r="W71" s="461">
        <v>0</v>
      </c>
      <c r="X71" s="461">
        <v>0</v>
      </c>
      <c r="Y71" s="461">
        <v>0</v>
      </c>
      <c r="Z71" s="461">
        <v>0</v>
      </c>
      <c r="AA71" s="461">
        <v>0</v>
      </c>
      <c r="AB71" s="461">
        <v>0</v>
      </c>
      <c r="AC71" s="461">
        <v>0</v>
      </c>
      <c r="AD71" s="461">
        <v>0</v>
      </c>
      <c r="AE71" s="461">
        <v>0</v>
      </c>
      <c r="AF71" s="461">
        <v>0</v>
      </c>
      <c r="AG71" s="461">
        <v>0</v>
      </c>
      <c r="AH71" s="461">
        <v>182.26879898040778</v>
      </c>
      <c r="AI71" s="461">
        <v>171.0441204038294</v>
      </c>
      <c r="AJ71" s="461">
        <v>173.19886539388636</v>
      </c>
      <c r="AK71" s="461">
        <v>179.62097077535057</v>
      </c>
      <c r="AL71" s="461">
        <v>217.11772164851376</v>
      </c>
      <c r="AM71" s="461">
        <v>244.62276244240499</v>
      </c>
      <c r="AN71" s="461">
        <v>266.4303588103507</v>
      </c>
      <c r="AO71" s="461">
        <v>307.48207228365663</v>
      </c>
      <c r="AP71" s="461">
        <v>371.57793954126555</v>
      </c>
      <c r="AQ71" s="461">
        <v>381.53551532452639</v>
      </c>
      <c r="AR71" s="461">
        <v>471.10786357462501</v>
      </c>
      <c r="AS71" s="461">
        <v>474.24607795899209</v>
      </c>
      <c r="AT71" s="461">
        <v>361.47914212075489</v>
      </c>
      <c r="AU71" s="461">
        <v>560.58024378035373</v>
      </c>
      <c r="AV71" s="461">
        <v>541.47286792286798</v>
      </c>
      <c r="AW71" s="461">
        <v>520.547723086833</v>
      </c>
      <c r="AX71" s="461">
        <v>552.81645586153832</v>
      </c>
      <c r="AY71" s="461">
        <v>684.33529864309787</v>
      </c>
      <c r="AZ71" s="461">
        <v>903.78609056516279</v>
      </c>
      <c r="BA71" s="461">
        <v>938.49651458620031</v>
      </c>
      <c r="BB71" s="461">
        <v>811.00923162916718</v>
      </c>
      <c r="BC71" s="461">
        <v>791.47850825443925</v>
      </c>
      <c r="BD71" s="461">
        <v>785.23572852141876</v>
      </c>
      <c r="BE71" s="461">
        <v>753.17200293695691</v>
      </c>
      <c r="BF71" s="461">
        <v>719.58492134579535</v>
      </c>
      <c r="BG71" s="461">
        <v>721.71480873248913</v>
      </c>
      <c r="BH71" s="461">
        <v>651.08382141780237</v>
      </c>
      <c r="BI71" s="461">
        <v>479.58704330644565</v>
      </c>
      <c r="BJ71" s="461">
        <v>461.02953421765608</v>
      </c>
      <c r="BK71" s="461">
        <v>515.29078068173169</v>
      </c>
      <c r="BL71" s="461">
        <v>381.61081135354158</v>
      </c>
      <c r="BM71" s="461">
        <v>105.76290591451875</v>
      </c>
      <c r="BN71" s="461">
        <v>0</v>
      </c>
      <c r="BO71" s="461">
        <v>0</v>
      </c>
      <c r="BP71" s="461">
        <v>0</v>
      </c>
      <c r="BQ71" s="461">
        <v>0</v>
      </c>
      <c r="BR71" s="461">
        <v>0</v>
      </c>
      <c r="BS71" s="461">
        <v>0</v>
      </c>
      <c r="BT71" s="461">
        <v>0</v>
      </c>
      <c r="BU71" s="461">
        <v>0</v>
      </c>
      <c r="BV71" s="461">
        <v>0</v>
      </c>
      <c r="BW71" s="461">
        <v>0</v>
      </c>
      <c r="BX71" s="462">
        <v>0</v>
      </c>
      <c r="BY71" s="462">
        <v>0</v>
      </c>
      <c r="BZ71" s="462">
        <v>0</v>
      </c>
      <c r="CA71" s="462">
        <v>0</v>
      </c>
      <c r="CB71" s="462">
        <v>0</v>
      </c>
      <c r="CC71" s="462">
        <v>0</v>
      </c>
      <c r="CD71" s="462">
        <v>0</v>
      </c>
      <c r="CE71" s="462">
        <v>0</v>
      </c>
      <c r="CF71" s="430">
        <v>0</v>
      </c>
    </row>
    <row r="72" spans="1:84" s="43" customFormat="1">
      <c r="B72" s="339" t="s">
        <v>782</v>
      </c>
      <c r="C72" s="508"/>
      <c r="D72" s="461">
        <v>0</v>
      </c>
      <c r="E72" s="461">
        <v>0</v>
      </c>
      <c r="F72" s="461">
        <v>0</v>
      </c>
      <c r="G72" s="461">
        <v>0</v>
      </c>
      <c r="H72" s="461">
        <v>0</v>
      </c>
      <c r="I72" s="461">
        <v>0</v>
      </c>
      <c r="J72" s="461">
        <v>0</v>
      </c>
      <c r="K72" s="461">
        <v>0</v>
      </c>
      <c r="L72" s="461">
        <v>0</v>
      </c>
      <c r="M72" s="461">
        <v>0</v>
      </c>
      <c r="N72" s="461">
        <v>0</v>
      </c>
      <c r="O72" s="461">
        <v>0</v>
      </c>
      <c r="P72" s="461">
        <v>0</v>
      </c>
      <c r="Q72" s="461">
        <v>0</v>
      </c>
      <c r="R72" s="461">
        <v>0</v>
      </c>
      <c r="S72" s="461">
        <v>0</v>
      </c>
      <c r="T72" s="461">
        <v>0</v>
      </c>
      <c r="U72" s="461">
        <v>0</v>
      </c>
      <c r="V72" s="461">
        <v>0</v>
      </c>
      <c r="W72" s="461">
        <v>0</v>
      </c>
      <c r="X72" s="461">
        <v>0</v>
      </c>
      <c r="Y72" s="461">
        <v>0</v>
      </c>
      <c r="Z72" s="461">
        <v>0</v>
      </c>
      <c r="AA72" s="461">
        <v>0</v>
      </c>
      <c r="AB72" s="461">
        <v>0</v>
      </c>
      <c r="AC72" s="461">
        <v>0</v>
      </c>
      <c r="AD72" s="461">
        <v>0</v>
      </c>
      <c r="AE72" s="461">
        <v>0</v>
      </c>
      <c r="AF72" s="461">
        <v>0</v>
      </c>
      <c r="AG72" s="461">
        <v>0</v>
      </c>
      <c r="AH72" s="461">
        <v>123.47241221253429</v>
      </c>
      <c r="AI72" s="461">
        <v>135.82915443833511</v>
      </c>
      <c r="AJ72" s="461">
        <v>143.6283273998082</v>
      </c>
      <c r="AK72" s="461">
        <v>176.79289591633443</v>
      </c>
      <c r="AL72" s="461">
        <v>231.35494929759665</v>
      </c>
      <c r="AM72" s="461">
        <v>302.38091468575061</v>
      </c>
      <c r="AN72" s="461">
        <v>359.52048417782265</v>
      </c>
      <c r="AO72" s="461">
        <v>353.14772658320959</v>
      </c>
      <c r="AP72" s="461">
        <v>435.94577158778401</v>
      </c>
      <c r="AQ72" s="461">
        <v>591.65652376412061</v>
      </c>
      <c r="AR72" s="461">
        <v>385.68720699241277</v>
      </c>
      <c r="AS72" s="461">
        <v>388.0195183300844</v>
      </c>
      <c r="AT72" s="461">
        <v>621.06806765845158</v>
      </c>
      <c r="AU72" s="461">
        <v>894.05859329234215</v>
      </c>
      <c r="AV72" s="461">
        <v>681.37972265044641</v>
      </c>
      <c r="AW72" s="461">
        <v>671.6307843977504</v>
      </c>
      <c r="AX72" s="461">
        <v>826.40822942770546</v>
      </c>
      <c r="AY72" s="461">
        <v>929.74282484578782</v>
      </c>
      <c r="AZ72" s="461">
        <v>819.58123156391559</v>
      </c>
      <c r="BA72" s="461">
        <v>740.82477680563602</v>
      </c>
      <c r="BB72" s="461">
        <v>686.64850188532068</v>
      </c>
      <c r="BC72" s="461">
        <v>508.7453869098033</v>
      </c>
      <c r="BD72" s="461">
        <v>512.20330633622279</v>
      </c>
      <c r="BE72" s="461">
        <v>561.70278695441482</v>
      </c>
      <c r="BF72" s="461">
        <v>597.09490260535074</v>
      </c>
      <c r="BG72" s="461">
        <v>799.05405174132318</v>
      </c>
      <c r="BH72" s="461">
        <v>611.43489632237186</v>
      </c>
      <c r="BI72" s="461">
        <v>395.05360569097422</v>
      </c>
      <c r="BJ72" s="461">
        <v>369.41485060238983</v>
      </c>
      <c r="BK72" s="461">
        <v>340.42932596328512</v>
      </c>
      <c r="BL72" s="461">
        <v>303.765649467652</v>
      </c>
      <c r="BM72" s="461">
        <v>401.22071842762296</v>
      </c>
      <c r="BN72" s="461">
        <v>0</v>
      </c>
      <c r="BO72" s="461">
        <v>0</v>
      </c>
      <c r="BP72" s="461">
        <v>0</v>
      </c>
      <c r="BQ72" s="461">
        <v>0</v>
      </c>
      <c r="BR72" s="461">
        <v>0</v>
      </c>
      <c r="BS72" s="461">
        <v>0</v>
      </c>
      <c r="BT72" s="461">
        <v>0</v>
      </c>
      <c r="BU72" s="461">
        <v>0</v>
      </c>
      <c r="BV72" s="461">
        <v>0</v>
      </c>
      <c r="BW72" s="461">
        <v>0</v>
      </c>
      <c r="BX72" s="462">
        <v>0</v>
      </c>
      <c r="BY72" s="462">
        <v>0</v>
      </c>
      <c r="BZ72" s="462">
        <v>0</v>
      </c>
      <c r="CA72" s="462">
        <v>0</v>
      </c>
      <c r="CB72" s="462">
        <v>0</v>
      </c>
      <c r="CC72" s="462">
        <v>0</v>
      </c>
      <c r="CD72" s="462">
        <v>0</v>
      </c>
      <c r="CE72" s="462">
        <v>0</v>
      </c>
      <c r="CF72" s="430">
        <v>0</v>
      </c>
    </row>
    <row r="73" spans="1:84" s="43" customFormat="1" ht="24.75" customHeight="1">
      <c r="B73" s="63" t="s">
        <v>772</v>
      </c>
      <c r="C73" s="65"/>
      <c r="D73" s="461">
        <v>0</v>
      </c>
      <c r="E73" s="461">
        <v>0</v>
      </c>
      <c r="F73" s="461">
        <v>0</v>
      </c>
      <c r="G73" s="461">
        <v>0</v>
      </c>
      <c r="H73" s="461">
        <v>0</v>
      </c>
      <c r="I73" s="461">
        <v>0</v>
      </c>
      <c r="J73" s="461">
        <v>0</v>
      </c>
      <c r="K73" s="461">
        <v>0</v>
      </c>
      <c r="L73" s="461">
        <v>0</v>
      </c>
      <c r="M73" s="461">
        <v>0</v>
      </c>
      <c r="N73" s="461">
        <v>0</v>
      </c>
      <c r="O73" s="461">
        <v>0</v>
      </c>
      <c r="P73" s="461">
        <v>0</v>
      </c>
      <c r="Q73" s="461">
        <v>0</v>
      </c>
      <c r="R73" s="461">
        <v>0</v>
      </c>
      <c r="S73" s="461">
        <v>0</v>
      </c>
      <c r="T73" s="461">
        <v>0</v>
      </c>
      <c r="U73" s="461">
        <v>0</v>
      </c>
      <c r="V73" s="461">
        <v>0</v>
      </c>
      <c r="W73" s="461">
        <v>0</v>
      </c>
      <c r="X73" s="461">
        <v>0</v>
      </c>
      <c r="Y73" s="461">
        <v>0</v>
      </c>
      <c r="Z73" s="461">
        <v>0</v>
      </c>
      <c r="AA73" s="461">
        <v>0</v>
      </c>
      <c r="AB73" s="461">
        <v>0</v>
      </c>
      <c r="AC73" s="461">
        <v>0</v>
      </c>
      <c r="AD73" s="461">
        <v>0</v>
      </c>
      <c r="AE73" s="461">
        <v>0</v>
      </c>
      <c r="AF73" s="461">
        <v>0</v>
      </c>
      <c r="AG73" s="461">
        <v>0</v>
      </c>
      <c r="AH73" s="461">
        <v>1690.432948435604</v>
      </c>
      <c r="AI73" s="461">
        <v>1519.6789966972851</v>
      </c>
      <c r="AJ73" s="461">
        <v>1672.3645058432128</v>
      </c>
      <c r="AK73" s="461">
        <v>2156.8447838209563</v>
      </c>
      <c r="AL73" s="461">
        <v>2688.9375118356725</v>
      </c>
      <c r="AM73" s="461">
        <v>2999.8991931367073</v>
      </c>
      <c r="AN73" s="461">
        <v>3276.6780315854053</v>
      </c>
      <c r="AO73" s="461">
        <v>3568.3742399001271</v>
      </c>
      <c r="AP73" s="461">
        <v>3644.3181143630536</v>
      </c>
      <c r="AQ73" s="461">
        <v>3570.0959209810781</v>
      </c>
      <c r="AR73" s="461">
        <v>3422.9427792038368</v>
      </c>
      <c r="AS73" s="461">
        <v>3394.5774588346435</v>
      </c>
      <c r="AT73" s="461">
        <v>3538.3044303205652</v>
      </c>
      <c r="AU73" s="461">
        <v>4343.0509569585365</v>
      </c>
      <c r="AV73" s="461">
        <v>5250.3845868110247</v>
      </c>
      <c r="AW73" s="461">
        <v>5662.6869587732126</v>
      </c>
      <c r="AX73" s="461">
        <v>5403.8623237347692</v>
      </c>
      <c r="AY73" s="461">
        <v>5159.4933429428174</v>
      </c>
      <c r="AZ73" s="461">
        <v>4433.9026941767561</v>
      </c>
      <c r="BA73" s="461">
        <v>3918.5521496941697</v>
      </c>
      <c r="BB73" s="461">
        <v>3876.5649163364374</v>
      </c>
      <c r="BC73" s="461">
        <v>4221.2293345629359</v>
      </c>
      <c r="BD73" s="461">
        <v>5160.9337815738636</v>
      </c>
      <c r="BE73" s="461">
        <v>5730.7720189692873</v>
      </c>
      <c r="BF73" s="461">
        <v>6159.456497923492</v>
      </c>
      <c r="BG73" s="461">
        <v>6183.6607199734908</v>
      </c>
      <c r="BH73" s="461">
        <v>5243.8642914190577</v>
      </c>
      <c r="BI73" s="461">
        <v>3933.2365954288357</v>
      </c>
      <c r="BJ73" s="461">
        <v>3108.9162669282728</v>
      </c>
      <c r="BK73" s="461">
        <v>2572.7698415723567</v>
      </c>
      <c r="BL73" s="461">
        <v>2080.5508331460474</v>
      </c>
      <c r="BM73" s="461">
        <v>1236.9303282665503</v>
      </c>
      <c r="BN73" s="461">
        <v>0</v>
      </c>
      <c r="BO73" s="461">
        <v>0</v>
      </c>
      <c r="BP73" s="461">
        <v>0</v>
      </c>
      <c r="BQ73" s="461">
        <v>0</v>
      </c>
      <c r="BR73" s="461">
        <v>0</v>
      </c>
      <c r="BS73" s="461">
        <v>0</v>
      </c>
      <c r="BT73" s="461">
        <v>0</v>
      </c>
      <c r="BU73" s="461">
        <v>0</v>
      </c>
      <c r="BV73" s="461">
        <v>0</v>
      </c>
      <c r="BW73" s="461">
        <v>0</v>
      </c>
      <c r="BX73" s="462">
        <v>0</v>
      </c>
      <c r="BY73" s="462">
        <v>0</v>
      </c>
      <c r="BZ73" s="462">
        <v>0</v>
      </c>
      <c r="CA73" s="462">
        <v>0</v>
      </c>
      <c r="CB73" s="462">
        <v>0</v>
      </c>
      <c r="CC73" s="462">
        <v>0</v>
      </c>
      <c r="CD73" s="462">
        <v>0</v>
      </c>
      <c r="CE73" s="462">
        <v>0</v>
      </c>
      <c r="CF73" s="430">
        <v>0</v>
      </c>
    </row>
    <row r="74" spans="1:84" s="43" customFormat="1">
      <c r="B74" s="200" t="s">
        <v>778</v>
      </c>
      <c r="C74" s="63"/>
      <c r="D74" s="461">
        <v>0</v>
      </c>
      <c r="E74" s="461">
        <v>0</v>
      </c>
      <c r="F74" s="461">
        <v>0</v>
      </c>
      <c r="G74" s="461">
        <v>0</v>
      </c>
      <c r="H74" s="461">
        <v>0</v>
      </c>
      <c r="I74" s="461">
        <v>0</v>
      </c>
      <c r="J74" s="461">
        <v>0</v>
      </c>
      <c r="K74" s="461">
        <v>0</v>
      </c>
      <c r="L74" s="461">
        <v>0</v>
      </c>
      <c r="M74" s="461">
        <v>0</v>
      </c>
      <c r="N74" s="461">
        <v>0</v>
      </c>
      <c r="O74" s="461">
        <v>0</v>
      </c>
      <c r="P74" s="461">
        <v>0</v>
      </c>
      <c r="Q74" s="461">
        <v>0</v>
      </c>
      <c r="R74" s="461">
        <v>0</v>
      </c>
      <c r="S74" s="461">
        <v>0</v>
      </c>
      <c r="T74" s="461">
        <v>0</v>
      </c>
      <c r="U74" s="461">
        <v>0</v>
      </c>
      <c r="V74" s="461">
        <v>0</v>
      </c>
      <c r="W74" s="461">
        <v>0</v>
      </c>
      <c r="X74" s="461">
        <v>0</v>
      </c>
      <c r="Y74" s="461">
        <v>0</v>
      </c>
      <c r="Z74" s="461">
        <v>0</v>
      </c>
      <c r="AA74" s="461">
        <v>0</v>
      </c>
      <c r="AB74" s="461">
        <v>0</v>
      </c>
      <c r="AC74" s="461">
        <v>0</v>
      </c>
      <c r="AD74" s="461">
        <v>0</v>
      </c>
      <c r="AE74" s="461">
        <v>0</v>
      </c>
      <c r="AF74" s="461">
        <v>0</v>
      </c>
      <c r="AG74" s="461">
        <v>0</v>
      </c>
      <c r="AH74" s="461">
        <v>549.57727171994429</v>
      </c>
      <c r="AI74" s="461">
        <v>477.53127320560105</v>
      </c>
      <c r="AJ74" s="461">
        <v>563.47815088442724</v>
      </c>
      <c r="AK74" s="461">
        <v>944.25180869811504</v>
      </c>
      <c r="AL74" s="461">
        <v>1272.7709214777062</v>
      </c>
      <c r="AM74" s="461">
        <v>1465.7959202748989</v>
      </c>
      <c r="AN74" s="461">
        <v>1635.3062546671351</v>
      </c>
      <c r="AO74" s="461">
        <v>1729.5810784271678</v>
      </c>
      <c r="AP74" s="461">
        <v>1680.2065943823377</v>
      </c>
      <c r="AQ74" s="461">
        <v>1482.3819043492949</v>
      </c>
      <c r="AR74" s="461">
        <v>1122.3085012282684</v>
      </c>
      <c r="AS74" s="461">
        <v>849.53693454949223</v>
      </c>
      <c r="AT74" s="461">
        <v>832.00348231609235</v>
      </c>
      <c r="AU74" s="461">
        <v>1174.7062212143233</v>
      </c>
      <c r="AV74" s="461">
        <v>1451.417115956491</v>
      </c>
      <c r="AW74" s="461">
        <v>1517.7211138357977</v>
      </c>
      <c r="AX74" s="461">
        <v>1590.5596273910928</v>
      </c>
      <c r="AY74" s="461">
        <v>1240.8277392979248</v>
      </c>
      <c r="AZ74" s="461">
        <v>501.38393548136401</v>
      </c>
      <c r="BA74" s="461">
        <v>0</v>
      </c>
      <c r="BB74" s="461">
        <v>0</v>
      </c>
      <c r="BC74" s="461">
        <v>0</v>
      </c>
      <c r="BD74" s="461">
        <v>0</v>
      </c>
      <c r="BE74" s="461">
        <v>0</v>
      </c>
      <c r="BF74" s="461">
        <v>0</v>
      </c>
      <c r="BG74" s="461">
        <v>0</v>
      </c>
      <c r="BH74" s="461">
        <v>0</v>
      </c>
      <c r="BI74" s="461">
        <v>0</v>
      </c>
      <c r="BJ74" s="461">
        <v>0</v>
      </c>
      <c r="BK74" s="461">
        <v>0</v>
      </c>
      <c r="BL74" s="461">
        <v>0</v>
      </c>
      <c r="BM74" s="461">
        <v>0</v>
      </c>
      <c r="BN74" s="461">
        <v>0</v>
      </c>
      <c r="BO74" s="461">
        <v>0</v>
      </c>
      <c r="BP74" s="461">
        <v>0</v>
      </c>
      <c r="BQ74" s="461">
        <v>0</v>
      </c>
      <c r="BR74" s="461">
        <v>0</v>
      </c>
      <c r="BS74" s="461">
        <v>0</v>
      </c>
      <c r="BT74" s="461">
        <v>0</v>
      </c>
      <c r="BU74" s="461">
        <v>0</v>
      </c>
      <c r="BV74" s="461">
        <v>0</v>
      </c>
      <c r="BW74" s="461">
        <v>0</v>
      </c>
      <c r="BX74" s="462">
        <v>0</v>
      </c>
      <c r="BY74" s="462">
        <v>0</v>
      </c>
      <c r="BZ74" s="462">
        <v>0</v>
      </c>
      <c r="CA74" s="462">
        <v>0</v>
      </c>
      <c r="CB74" s="462">
        <v>0</v>
      </c>
      <c r="CC74" s="462">
        <v>0</v>
      </c>
      <c r="CD74" s="462">
        <v>0</v>
      </c>
      <c r="CE74" s="462">
        <v>0</v>
      </c>
      <c r="CF74" s="430">
        <v>0</v>
      </c>
    </row>
    <row r="75" spans="1:84" s="43" customFormat="1">
      <c r="B75" s="200" t="s">
        <v>779</v>
      </c>
      <c r="C75" s="63"/>
      <c r="D75" s="461">
        <v>0</v>
      </c>
      <c r="E75" s="461">
        <v>0</v>
      </c>
      <c r="F75" s="461">
        <v>0</v>
      </c>
      <c r="G75" s="461">
        <v>0</v>
      </c>
      <c r="H75" s="461">
        <v>0</v>
      </c>
      <c r="I75" s="461">
        <v>0</v>
      </c>
      <c r="J75" s="461">
        <v>0</v>
      </c>
      <c r="K75" s="461">
        <v>0</v>
      </c>
      <c r="L75" s="461">
        <v>0</v>
      </c>
      <c r="M75" s="461">
        <v>0</v>
      </c>
      <c r="N75" s="461">
        <v>0</v>
      </c>
      <c r="O75" s="461">
        <v>0</v>
      </c>
      <c r="P75" s="461">
        <v>0</v>
      </c>
      <c r="Q75" s="461">
        <v>0</v>
      </c>
      <c r="R75" s="461">
        <v>0</v>
      </c>
      <c r="S75" s="461">
        <v>0</v>
      </c>
      <c r="T75" s="461">
        <v>0</v>
      </c>
      <c r="U75" s="461">
        <v>0</v>
      </c>
      <c r="V75" s="461">
        <v>0</v>
      </c>
      <c r="W75" s="461">
        <v>0</v>
      </c>
      <c r="X75" s="461">
        <v>0</v>
      </c>
      <c r="Y75" s="461">
        <v>0</v>
      </c>
      <c r="Z75" s="461">
        <v>0</v>
      </c>
      <c r="AA75" s="461">
        <v>0</v>
      </c>
      <c r="AB75" s="461">
        <v>0</v>
      </c>
      <c r="AC75" s="461">
        <v>0</v>
      </c>
      <c r="AD75" s="461">
        <v>0</v>
      </c>
      <c r="AE75" s="461">
        <v>0</v>
      </c>
      <c r="AF75" s="461">
        <v>0</v>
      </c>
      <c r="AG75" s="461">
        <v>0</v>
      </c>
      <c r="AH75" s="461">
        <v>16.480519370546705</v>
      </c>
      <c r="AI75" s="461">
        <v>15.684519459107094</v>
      </c>
      <c r="AJ75" s="461">
        <v>18.660013572751254</v>
      </c>
      <c r="AK75" s="461">
        <v>11.665923445125127</v>
      </c>
      <c r="AL75" s="461">
        <v>18.358880138343974</v>
      </c>
      <c r="AM75" s="461">
        <v>16.378784160713977</v>
      </c>
      <c r="AN75" s="461">
        <v>19.186898829615011</v>
      </c>
      <c r="AO75" s="461">
        <v>18.297894536009984</v>
      </c>
      <c r="AP75" s="461">
        <v>18.193031329348049</v>
      </c>
      <c r="AQ75" s="461">
        <v>30.923130041289866</v>
      </c>
      <c r="AR75" s="461">
        <v>52.741872212481539</v>
      </c>
      <c r="AS75" s="461">
        <v>55.62470251938781</v>
      </c>
      <c r="AT75" s="461">
        <v>60.596900937615551</v>
      </c>
      <c r="AU75" s="461">
        <v>69.131495462199666</v>
      </c>
      <c r="AV75" s="461">
        <v>78.673960793032833</v>
      </c>
      <c r="AW75" s="461">
        <v>85.466554474951423</v>
      </c>
      <c r="AX75" s="461">
        <v>84.307419079178601</v>
      </c>
      <c r="AY75" s="461">
        <v>88.100649532181905</v>
      </c>
      <c r="AZ75" s="461">
        <v>92.204366068442695</v>
      </c>
      <c r="BA75" s="461">
        <v>93.907852792857938</v>
      </c>
      <c r="BB75" s="461">
        <v>95.336647153504799</v>
      </c>
      <c r="BC75" s="461">
        <v>97.449242014074542</v>
      </c>
      <c r="BD75" s="461">
        <v>110.67266600513264</v>
      </c>
      <c r="BE75" s="461">
        <v>120.53509656155383</v>
      </c>
      <c r="BF75" s="461">
        <v>132.96817107481803</v>
      </c>
      <c r="BG75" s="461">
        <v>72.929446197488517</v>
      </c>
      <c r="BH75" s="461">
        <v>0</v>
      </c>
      <c r="BI75" s="461">
        <v>0</v>
      </c>
      <c r="BJ75" s="461">
        <v>0</v>
      </c>
      <c r="BK75" s="461">
        <v>0</v>
      </c>
      <c r="BL75" s="461">
        <v>0</v>
      </c>
      <c r="BM75" s="461">
        <v>0</v>
      </c>
      <c r="BN75" s="461">
        <v>0</v>
      </c>
      <c r="BO75" s="461">
        <v>0</v>
      </c>
      <c r="BP75" s="461">
        <v>0</v>
      </c>
      <c r="BQ75" s="461">
        <v>0</v>
      </c>
      <c r="BR75" s="461">
        <v>0</v>
      </c>
      <c r="BS75" s="461">
        <v>0</v>
      </c>
      <c r="BT75" s="461">
        <v>0</v>
      </c>
      <c r="BU75" s="461">
        <v>0</v>
      </c>
      <c r="BV75" s="461">
        <v>0</v>
      </c>
      <c r="BW75" s="461">
        <v>0</v>
      </c>
      <c r="BX75" s="462">
        <v>0</v>
      </c>
      <c r="BY75" s="462">
        <v>0</v>
      </c>
      <c r="BZ75" s="462">
        <v>0</v>
      </c>
      <c r="CA75" s="462">
        <v>0</v>
      </c>
      <c r="CB75" s="462">
        <v>0</v>
      </c>
      <c r="CC75" s="462">
        <v>0</v>
      </c>
      <c r="CD75" s="462">
        <v>0</v>
      </c>
      <c r="CE75" s="462">
        <v>0</v>
      </c>
      <c r="CF75" s="430">
        <v>0</v>
      </c>
    </row>
    <row r="76" spans="1:84" s="43" customFormat="1">
      <c r="B76" s="200" t="s">
        <v>678</v>
      </c>
      <c r="C76" s="63"/>
      <c r="D76" s="461">
        <v>0</v>
      </c>
      <c r="E76" s="461">
        <v>0</v>
      </c>
      <c r="F76" s="461">
        <v>0</v>
      </c>
      <c r="G76" s="461">
        <v>0</v>
      </c>
      <c r="H76" s="461">
        <v>0</v>
      </c>
      <c r="I76" s="461">
        <v>0</v>
      </c>
      <c r="J76" s="461">
        <v>0</v>
      </c>
      <c r="K76" s="461">
        <v>0</v>
      </c>
      <c r="L76" s="461">
        <v>0</v>
      </c>
      <c r="M76" s="461">
        <v>0</v>
      </c>
      <c r="N76" s="461">
        <v>0</v>
      </c>
      <c r="O76" s="461">
        <v>0</v>
      </c>
      <c r="P76" s="461">
        <v>0</v>
      </c>
      <c r="Q76" s="461">
        <v>0</v>
      </c>
      <c r="R76" s="461">
        <v>0</v>
      </c>
      <c r="S76" s="461">
        <v>0</v>
      </c>
      <c r="T76" s="461">
        <v>0</v>
      </c>
      <c r="U76" s="461">
        <v>0</v>
      </c>
      <c r="V76" s="461">
        <v>0</v>
      </c>
      <c r="W76" s="461">
        <v>0</v>
      </c>
      <c r="X76" s="461">
        <v>0</v>
      </c>
      <c r="Y76" s="461">
        <v>0</v>
      </c>
      <c r="Z76" s="461">
        <v>0</v>
      </c>
      <c r="AA76" s="461">
        <v>0</v>
      </c>
      <c r="AB76" s="461">
        <v>0</v>
      </c>
      <c r="AC76" s="461">
        <v>0</v>
      </c>
      <c r="AD76" s="461">
        <v>0</v>
      </c>
      <c r="AE76" s="461">
        <v>0</v>
      </c>
      <c r="AF76" s="461">
        <v>0</v>
      </c>
      <c r="AG76" s="461">
        <v>0</v>
      </c>
      <c r="AH76" s="461">
        <v>30.53586840005012</v>
      </c>
      <c r="AI76" s="461">
        <v>29.557772235907255</v>
      </c>
      <c r="AJ76" s="461">
        <v>27.244806732118768</v>
      </c>
      <c r="AK76" s="461">
        <v>29.708221286111378</v>
      </c>
      <c r="AL76" s="461">
        <v>28.847678882026074</v>
      </c>
      <c r="AM76" s="461">
        <v>40.252230482371623</v>
      </c>
      <c r="AN76" s="461">
        <v>40.396336318048014</v>
      </c>
      <c r="AO76" s="461">
        <v>46.636597006359068</v>
      </c>
      <c r="AP76" s="461">
        <v>62.041544656954919</v>
      </c>
      <c r="AQ76" s="461">
        <v>74.144822415306393</v>
      </c>
      <c r="AR76" s="461">
        <v>81.736507668402083</v>
      </c>
      <c r="AS76" s="461">
        <v>105.72942819349484</v>
      </c>
      <c r="AT76" s="461">
        <v>155.81977885230012</v>
      </c>
      <c r="AU76" s="461">
        <v>272.01689387632649</v>
      </c>
      <c r="AV76" s="461">
        <v>383.75778176461642</v>
      </c>
      <c r="AW76" s="461">
        <v>502.95303653059028</v>
      </c>
      <c r="AX76" s="461">
        <v>494.92008542450253</v>
      </c>
      <c r="AY76" s="461">
        <v>558.48152512176205</v>
      </c>
      <c r="AZ76" s="461">
        <v>596.25150607418084</v>
      </c>
      <c r="BA76" s="461">
        <v>645.58193090869452</v>
      </c>
      <c r="BB76" s="461">
        <v>686.32373933902909</v>
      </c>
      <c r="BC76" s="461">
        <v>803.47817234938407</v>
      </c>
      <c r="BD76" s="461">
        <v>1020.5102309213263</v>
      </c>
      <c r="BE76" s="461">
        <v>1202.7398544383084</v>
      </c>
      <c r="BF76" s="461">
        <v>1349.2891359469115</v>
      </c>
      <c r="BG76" s="461">
        <v>1428.3807102774124</v>
      </c>
      <c r="BH76" s="461">
        <v>1318.486793144453</v>
      </c>
      <c r="BI76" s="461">
        <v>1028.0407051027487</v>
      </c>
      <c r="BJ76" s="461">
        <v>837.01910546915985</v>
      </c>
      <c r="BK76" s="461">
        <v>701.36045359785965</v>
      </c>
      <c r="BL76" s="461">
        <v>596.12054671149281</v>
      </c>
      <c r="BM76" s="461">
        <v>426.46003953173778</v>
      </c>
      <c r="BN76" s="461">
        <v>0</v>
      </c>
      <c r="BO76" s="461">
        <v>0</v>
      </c>
      <c r="BP76" s="461">
        <v>0</v>
      </c>
      <c r="BQ76" s="461">
        <v>0</v>
      </c>
      <c r="BR76" s="461">
        <v>0</v>
      </c>
      <c r="BS76" s="461">
        <v>0</v>
      </c>
      <c r="BT76" s="461">
        <v>0</v>
      </c>
      <c r="BU76" s="461">
        <v>0</v>
      </c>
      <c r="BV76" s="461">
        <v>0</v>
      </c>
      <c r="BW76" s="461">
        <v>0</v>
      </c>
      <c r="BX76" s="462">
        <v>0</v>
      </c>
      <c r="BY76" s="462">
        <v>0</v>
      </c>
      <c r="BZ76" s="462">
        <v>0</v>
      </c>
      <c r="CA76" s="462">
        <v>0</v>
      </c>
      <c r="CB76" s="462">
        <v>0</v>
      </c>
      <c r="CC76" s="462">
        <v>0</v>
      </c>
      <c r="CD76" s="462">
        <v>0</v>
      </c>
      <c r="CE76" s="462">
        <v>0</v>
      </c>
      <c r="CF76" s="430">
        <v>0</v>
      </c>
    </row>
    <row r="77" spans="1:84" s="43" customFormat="1">
      <c r="B77" s="200" t="s">
        <v>780</v>
      </c>
      <c r="C77" s="63"/>
      <c r="D77" s="461">
        <v>0</v>
      </c>
      <c r="E77" s="461">
        <v>0</v>
      </c>
      <c r="F77" s="461">
        <v>0</v>
      </c>
      <c r="G77" s="461">
        <v>0</v>
      </c>
      <c r="H77" s="461">
        <v>0</v>
      </c>
      <c r="I77" s="461">
        <v>0</v>
      </c>
      <c r="J77" s="461">
        <v>0</v>
      </c>
      <c r="K77" s="461">
        <v>0</v>
      </c>
      <c r="L77" s="461">
        <v>0</v>
      </c>
      <c r="M77" s="461">
        <v>0</v>
      </c>
      <c r="N77" s="461">
        <v>0</v>
      </c>
      <c r="O77" s="461">
        <v>0</v>
      </c>
      <c r="P77" s="461">
        <v>0</v>
      </c>
      <c r="Q77" s="461">
        <v>0</v>
      </c>
      <c r="R77" s="461">
        <v>0</v>
      </c>
      <c r="S77" s="461">
        <v>0</v>
      </c>
      <c r="T77" s="461">
        <v>0</v>
      </c>
      <c r="U77" s="461">
        <v>0</v>
      </c>
      <c r="V77" s="461">
        <v>0</v>
      </c>
      <c r="W77" s="461">
        <v>0</v>
      </c>
      <c r="X77" s="461">
        <v>0</v>
      </c>
      <c r="Y77" s="461">
        <v>0</v>
      </c>
      <c r="Z77" s="461">
        <v>0</v>
      </c>
      <c r="AA77" s="461">
        <v>0</v>
      </c>
      <c r="AB77" s="461">
        <v>0</v>
      </c>
      <c r="AC77" s="461">
        <v>0</v>
      </c>
      <c r="AD77" s="461">
        <v>0</v>
      </c>
      <c r="AE77" s="461">
        <v>0</v>
      </c>
      <c r="AF77" s="461">
        <v>0</v>
      </c>
      <c r="AG77" s="461">
        <v>0</v>
      </c>
      <c r="AH77" s="461">
        <v>1070.9812139063063</v>
      </c>
      <c r="AI77" s="461">
        <v>973.96272048744845</v>
      </c>
      <c r="AJ77" s="461">
        <v>1039.5501191553376</v>
      </c>
      <c r="AK77" s="461">
        <v>1138.9032253611344</v>
      </c>
      <c r="AL77" s="461">
        <v>1327.4877204130414</v>
      </c>
      <c r="AM77" s="461">
        <v>1422.4434436768679</v>
      </c>
      <c r="AN77" s="461">
        <v>1518.2649155712925</v>
      </c>
      <c r="AO77" s="461">
        <v>1703.2155893140136</v>
      </c>
      <c r="AP77" s="461">
        <v>1811.3786047149279</v>
      </c>
      <c r="AQ77" s="461">
        <v>1900.0377149932735</v>
      </c>
      <c r="AR77" s="461">
        <v>2036.1865442090036</v>
      </c>
      <c r="AS77" s="461">
        <v>2191.2225065634357</v>
      </c>
      <c r="AT77" s="461">
        <v>2279.7647928507395</v>
      </c>
      <c r="AU77" s="461">
        <v>2580.1987288396417</v>
      </c>
      <c r="AV77" s="461">
        <v>3034.2720217287274</v>
      </c>
      <c r="AW77" s="461">
        <v>3235.1048294822626</v>
      </c>
      <c r="AX77" s="461">
        <v>3036.0175432131391</v>
      </c>
      <c r="AY77" s="461">
        <v>3046.9991571243349</v>
      </c>
      <c r="AZ77" s="461">
        <v>3010.8824382207977</v>
      </c>
      <c r="BA77" s="461">
        <v>2946.6808075059207</v>
      </c>
      <c r="BB77" s="461">
        <v>2877.3728346779185</v>
      </c>
      <c r="BC77" s="461">
        <v>3129.0120115624309</v>
      </c>
      <c r="BD77" s="461">
        <v>3796.0433481878945</v>
      </c>
      <c r="BE77" s="461">
        <v>4153.7056790713114</v>
      </c>
      <c r="BF77" s="461">
        <v>4406.7245766369415</v>
      </c>
      <c r="BG77" s="461">
        <v>4436.1205846672419</v>
      </c>
      <c r="BH77" s="461">
        <v>3743.5339894457816</v>
      </c>
      <c r="BI77" s="461">
        <v>2798.0894729550964</v>
      </c>
      <c r="BJ77" s="461">
        <v>2184.072571002012</v>
      </c>
      <c r="BK77" s="461">
        <v>1796.6055936273337</v>
      </c>
      <c r="BL77" s="461">
        <v>1440.2414346249079</v>
      </c>
      <c r="BM77" s="461">
        <v>768.94216303979272</v>
      </c>
      <c r="BN77" s="461">
        <v>0</v>
      </c>
      <c r="BO77" s="461">
        <v>0</v>
      </c>
      <c r="BP77" s="461">
        <v>0</v>
      </c>
      <c r="BQ77" s="461">
        <v>0</v>
      </c>
      <c r="BR77" s="461">
        <v>0</v>
      </c>
      <c r="BS77" s="461">
        <v>0</v>
      </c>
      <c r="BT77" s="461">
        <v>0</v>
      </c>
      <c r="BU77" s="461">
        <v>0</v>
      </c>
      <c r="BV77" s="461">
        <v>0</v>
      </c>
      <c r="BW77" s="461">
        <v>0</v>
      </c>
      <c r="BX77" s="462">
        <v>0</v>
      </c>
      <c r="BY77" s="462">
        <v>0</v>
      </c>
      <c r="BZ77" s="462">
        <v>0</v>
      </c>
      <c r="CA77" s="462">
        <v>0</v>
      </c>
      <c r="CB77" s="462">
        <v>0</v>
      </c>
      <c r="CC77" s="462">
        <v>0</v>
      </c>
      <c r="CD77" s="462">
        <v>0</v>
      </c>
      <c r="CE77" s="462">
        <v>0</v>
      </c>
      <c r="CF77" s="430">
        <v>0</v>
      </c>
    </row>
    <row r="78" spans="1:84" s="43" customFormat="1">
      <c r="B78" s="200" t="s">
        <v>781</v>
      </c>
      <c r="C78" s="63"/>
      <c r="D78" s="461">
        <v>0</v>
      </c>
      <c r="E78" s="461">
        <v>0</v>
      </c>
      <c r="F78" s="461">
        <v>0</v>
      </c>
      <c r="G78" s="461">
        <v>0</v>
      </c>
      <c r="H78" s="461">
        <v>0</v>
      </c>
      <c r="I78" s="461">
        <v>0</v>
      </c>
      <c r="J78" s="461">
        <v>0</v>
      </c>
      <c r="K78" s="461">
        <v>0</v>
      </c>
      <c r="L78" s="461">
        <v>0</v>
      </c>
      <c r="M78" s="461">
        <v>0</v>
      </c>
      <c r="N78" s="461">
        <v>0</v>
      </c>
      <c r="O78" s="461">
        <v>0</v>
      </c>
      <c r="P78" s="461">
        <v>0</v>
      </c>
      <c r="Q78" s="461">
        <v>0</v>
      </c>
      <c r="R78" s="461">
        <v>0</v>
      </c>
      <c r="S78" s="461">
        <v>0</v>
      </c>
      <c r="T78" s="461">
        <v>0</v>
      </c>
      <c r="U78" s="461">
        <v>0</v>
      </c>
      <c r="V78" s="461">
        <v>0</v>
      </c>
      <c r="W78" s="461">
        <v>0</v>
      </c>
      <c r="X78" s="461">
        <v>0</v>
      </c>
      <c r="Y78" s="461">
        <v>0</v>
      </c>
      <c r="Z78" s="461">
        <v>0</v>
      </c>
      <c r="AA78" s="461">
        <v>0</v>
      </c>
      <c r="AB78" s="461">
        <v>0</v>
      </c>
      <c r="AC78" s="461">
        <v>0</v>
      </c>
      <c r="AD78" s="461">
        <v>0</v>
      </c>
      <c r="AE78" s="461">
        <v>0</v>
      </c>
      <c r="AF78" s="461">
        <v>0</v>
      </c>
      <c r="AG78" s="461">
        <v>0</v>
      </c>
      <c r="AH78" s="461">
        <v>13.626929350028147</v>
      </c>
      <c r="AI78" s="461">
        <v>12.787740729729785</v>
      </c>
      <c r="AJ78" s="461">
        <v>12.809173805889239</v>
      </c>
      <c r="AK78" s="461">
        <v>16.286011542270163</v>
      </c>
      <c r="AL78" s="461">
        <v>20.077864812681135</v>
      </c>
      <c r="AM78" s="461">
        <v>24.609159298220828</v>
      </c>
      <c r="AN78" s="461">
        <v>27.038261407913414</v>
      </c>
      <c r="AO78" s="461">
        <v>32.879959180987136</v>
      </c>
      <c r="AP78" s="461">
        <v>33.359743074255697</v>
      </c>
      <c r="AQ78" s="461">
        <v>32.386227804273105</v>
      </c>
      <c r="AR78" s="461">
        <v>71.463511804211336</v>
      </c>
      <c r="AS78" s="461">
        <v>105.8551378548581</v>
      </c>
      <c r="AT78" s="461">
        <v>77.302960042443132</v>
      </c>
      <c r="AU78" s="461">
        <v>95.365689555893937</v>
      </c>
      <c r="AV78" s="461">
        <v>134.11422596520964</v>
      </c>
      <c r="AW78" s="461">
        <v>140.3735151974316</v>
      </c>
      <c r="AX78" s="461">
        <v>89.146987701545413</v>
      </c>
      <c r="AY78" s="461">
        <v>98.696566408974476</v>
      </c>
      <c r="AZ78" s="461">
        <v>101.74594678714573</v>
      </c>
      <c r="BA78" s="461">
        <v>101.47584503548038</v>
      </c>
      <c r="BB78" s="461">
        <v>86.672125959838326</v>
      </c>
      <c r="BC78" s="461">
        <v>90.127623151362883</v>
      </c>
      <c r="BD78" s="461">
        <v>110.8006173626819</v>
      </c>
      <c r="BE78" s="461">
        <v>111.44705086021156</v>
      </c>
      <c r="BF78" s="461">
        <v>113.52421130318383</v>
      </c>
      <c r="BG78" s="461">
        <v>91.871988300659055</v>
      </c>
      <c r="BH78" s="461">
        <v>51.844104733630502</v>
      </c>
      <c r="BI78" s="461">
        <v>20.866867657971849</v>
      </c>
      <c r="BJ78" s="461">
        <v>19.376482275772172</v>
      </c>
      <c r="BK78" s="461">
        <v>3.7511885541387731</v>
      </c>
      <c r="BL78" s="461">
        <v>0</v>
      </c>
      <c r="BM78" s="461">
        <v>0</v>
      </c>
      <c r="BN78" s="461">
        <v>0</v>
      </c>
      <c r="BO78" s="461">
        <v>0</v>
      </c>
      <c r="BP78" s="461">
        <v>0</v>
      </c>
      <c r="BQ78" s="461">
        <v>0</v>
      </c>
      <c r="BR78" s="461">
        <v>0</v>
      </c>
      <c r="BS78" s="461">
        <v>0</v>
      </c>
      <c r="BT78" s="461">
        <v>0</v>
      </c>
      <c r="BU78" s="461">
        <v>0</v>
      </c>
      <c r="BV78" s="461">
        <v>0</v>
      </c>
      <c r="BW78" s="461">
        <v>0</v>
      </c>
      <c r="BX78" s="462">
        <v>0</v>
      </c>
      <c r="BY78" s="462">
        <v>0</v>
      </c>
      <c r="BZ78" s="462">
        <v>0</v>
      </c>
      <c r="CA78" s="462">
        <v>0</v>
      </c>
      <c r="CB78" s="462">
        <v>0</v>
      </c>
      <c r="CC78" s="462">
        <v>0</v>
      </c>
      <c r="CD78" s="462">
        <v>0</v>
      </c>
      <c r="CE78" s="462">
        <v>0</v>
      </c>
      <c r="CF78" s="430">
        <v>0</v>
      </c>
    </row>
    <row r="79" spans="1:84" s="43" customFormat="1">
      <c r="B79" s="339" t="s">
        <v>782</v>
      </c>
      <c r="C79" s="508"/>
      <c r="D79" s="461">
        <v>0</v>
      </c>
      <c r="E79" s="461">
        <v>0</v>
      </c>
      <c r="F79" s="461">
        <v>0</v>
      </c>
      <c r="G79" s="461">
        <v>0</v>
      </c>
      <c r="H79" s="461">
        <v>0</v>
      </c>
      <c r="I79" s="461">
        <v>0</v>
      </c>
      <c r="J79" s="461">
        <v>0</v>
      </c>
      <c r="K79" s="461">
        <v>0</v>
      </c>
      <c r="L79" s="461">
        <v>0</v>
      </c>
      <c r="M79" s="461">
        <v>0</v>
      </c>
      <c r="N79" s="461">
        <v>0</v>
      </c>
      <c r="O79" s="461">
        <v>0</v>
      </c>
      <c r="P79" s="461">
        <v>0</v>
      </c>
      <c r="Q79" s="461">
        <v>0</v>
      </c>
      <c r="R79" s="461">
        <v>0</v>
      </c>
      <c r="S79" s="461">
        <v>0</v>
      </c>
      <c r="T79" s="461">
        <v>0</v>
      </c>
      <c r="U79" s="461">
        <v>0</v>
      </c>
      <c r="V79" s="461">
        <v>0</v>
      </c>
      <c r="W79" s="461">
        <v>0</v>
      </c>
      <c r="X79" s="461">
        <v>0</v>
      </c>
      <c r="Y79" s="461">
        <v>0</v>
      </c>
      <c r="Z79" s="461">
        <v>0</v>
      </c>
      <c r="AA79" s="461">
        <v>0</v>
      </c>
      <c r="AB79" s="461">
        <v>0</v>
      </c>
      <c r="AC79" s="461">
        <v>0</v>
      </c>
      <c r="AD79" s="461">
        <v>0</v>
      </c>
      <c r="AE79" s="461">
        <v>0</v>
      </c>
      <c r="AF79" s="461">
        <v>0</v>
      </c>
      <c r="AG79" s="461">
        <v>0</v>
      </c>
      <c r="AH79" s="461">
        <v>9.2311456887287449</v>
      </c>
      <c r="AI79" s="461">
        <v>10.1549705794913</v>
      </c>
      <c r="AJ79" s="461">
        <v>10.622241692688638</v>
      </c>
      <c r="AK79" s="461">
        <v>16.02959348820038</v>
      </c>
      <c r="AL79" s="461">
        <v>21.394446111873339</v>
      </c>
      <c r="AM79" s="461">
        <v>30.419655243634079</v>
      </c>
      <c r="AN79" s="461">
        <v>36.485364791401231</v>
      </c>
      <c r="AO79" s="461">
        <v>37.763121435589177</v>
      </c>
      <c r="AP79" s="461">
        <v>39.138596205229121</v>
      </c>
      <c r="AQ79" s="461">
        <v>50.222121377640889</v>
      </c>
      <c r="AR79" s="461">
        <v>58.505842081469723</v>
      </c>
      <c r="AS79" s="461">
        <v>86.608749153974813</v>
      </c>
      <c r="AT79" s="461">
        <v>132.81651532137477</v>
      </c>
      <c r="AU79" s="461">
        <v>151.63192801015157</v>
      </c>
      <c r="AV79" s="461">
        <v>168.14948060294728</v>
      </c>
      <c r="AW79" s="461">
        <v>181.0679092521795</v>
      </c>
      <c r="AX79" s="461">
        <v>108.91066092531108</v>
      </c>
      <c r="AY79" s="461">
        <v>126.38770545763984</v>
      </c>
      <c r="AZ79" s="461">
        <v>131.43450154482551</v>
      </c>
      <c r="BA79" s="461">
        <v>130.90571345121546</v>
      </c>
      <c r="BB79" s="461">
        <v>130.85956920614694</v>
      </c>
      <c r="BC79" s="461">
        <v>101.16228548568429</v>
      </c>
      <c r="BD79" s="461">
        <v>122.90691909682799</v>
      </c>
      <c r="BE79" s="461">
        <v>142.34433803790222</v>
      </c>
      <c r="BF79" s="461">
        <v>156.95040296163771</v>
      </c>
      <c r="BG79" s="461">
        <v>154.35799053068976</v>
      </c>
      <c r="BH79" s="461">
        <v>129.99940409519292</v>
      </c>
      <c r="BI79" s="461">
        <v>86.239549713019514</v>
      </c>
      <c r="BJ79" s="461">
        <v>68.448108181328763</v>
      </c>
      <c r="BK79" s="461">
        <v>71.05260579302427</v>
      </c>
      <c r="BL79" s="461">
        <v>44.188851809646515</v>
      </c>
      <c r="BM79" s="461">
        <v>41.528125695019867</v>
      </c>
      <c r="BN79" s="461">
        <v>0</v>
      </c>
      <c r="BO79" s="461">
        <v>0</v>
      </c>
      <c r="BP79" s="461">
        <v>0</v>
      </c>
      <c r="BQ79" s="461">
        <v>0</v>
      </c>
      <c r="BR79" s="461">
        <v>0</v>
      </c>
      <c r="BS79" s="461">
        <v>0</v>
      </c>
      <c r="BT79" s="461">
        <v>0</v>
      </c>
      <c r="BU79" s="461">
        <v>0</v>
      </c>
      <c r="BV79" s="461">
        <v>0</v>
      </c>
      <c r="BW79" s="461">
        <v>0</v>
      </c>
      <c r="BX79" s="462">
        <v>0</v>
      </c>
      <c r="BY79" s="462">
        <v>0</v>
      </c>
      <c r="BZ79" s="462">
        <v>0</v>
      </c>
      <c r="CA79" s="462">
        <v>0</v>
      </c>
      <c r="CB79" s="462">
        <v>0</v>
      </c>
      <c r="CC79" s="462">
        <v>0</v>
      </c>
      <c r="CD79" s="462">
        <v>0</v>
      </c>
      <c r="CE79" s="462">
        <v>0</v>
      </c>
      <c r="CF79" s="430">
        <v>0</v>
      </c>
    </row>
    <row r="80" spans="1:84" s="43" customFormat="1" ht="25.5" customHeight="1">
      <c r="B80" s="508" t="s">
        <v>783</v>
      </c>
      <c r="C80" s="508"/>
      <c r="D80" s="461">
        <v>0</v>
      </c>
      <c r="E80" s="461">
        <v>0</v>
      </c>
      <c r="F80" s="461">
        <v>0</v>
      </c>
      <c r="G80" s="461">
        <v>0</v>
      </c>
      <c r="H80" s="461">
        <v>0</v>
      </c>
      <c r="I80" s="461">
        <v>0</v>
      </c>
      <c r="J80" s="461">
        <v>0</v>
      </c>
      <c r="K80" s="461">
        <v>0</v>
      </c>
      <c r="L80" s="461">
        <v>0</v>
      </c>
      <c r="M80" s="461">
        <v>0</v>
      </c>
      <c r="N80" s="461">
        <v>0</v>
      </c>
      <c r="O80" s="461">
        <v>0</v>
      </c>
      <c r="P80" s="461">
        <v>0</v>
      </c>
      <c r="Q80" s="461">
        <v>0</v>
      </c>
      <c r="R80" s="461">
        <v>0</v>
      </c>
      <c r="S80" s="461">
        <v>0</v>
      </c>
      <c r="T80" s="461">
        <v>0</v>
      </c>
      <c r="U80" s="461">
        <v>0</v>
      </c>
      <c r="V80" s="461">
        <v>0</v>
      </c>
      <c r="W80" s="461">
        <v>0</v>
      </c>
      <c r="X80" s="461">
        <v>0</v>
      </c>
      <c r="Y80" s="461">
        <v>0</v>
      </c>
      <c r="Z80" s="461">
        <v>0</v>
      </c>
      <c r="AA80" s="461">
        <v>0</v>
      </c>
      <c r="AB80" s="461">
        <v>0</v>
      </c>
      <c r="AC80" s="461">
        <v>0</v>
      </c>
      <c r="AD80" s="461">
        <v>0</v>
      </c>
      <c r="AE80" s="461">
        <v>0</v>
      </c>
      <c r="AF80" s="461">
        <v>0</v>
      </c>
      <c r="AG80" s="461">
        <v>0</v>
      </c>
      <c r="AH80" s="461">
        <v>0</v>
      </c>
      <c r="AI80" s="461">
        <v>0</v>
      </c>
      <c r="AJ80" s="461">
        <v>0</v>
      </c>
      <c r="AK80" s="461">
        <v>0</v>
      </c>
      <c r="AL80" s="461">
        <v>0</v>
      </c>
      <c r="AM80" s="461">
        <v>0</v>
      </c>
      <c r="AN80" s="461">
        <v>0</v>
      </c>
      <c r="AO80" s="461">
        <v>0</v>
      </c>
      <c r="AP80" s="461">
        <v>0</v>
      </c>
      <c r="AQ80" s="461">
        <v>0</v>
      </c>
      <c r="AR80" s="461">
        <v>0</v>
      </c>
      <c r="AS80" s="461">
        <v>0</v>
      </c>
      <c r="AT80" s="461">
        <v>0</v>
      </c>
      <c r="AU80" s="461">
        <v>0</v>
      </c>
      <c r="AV80" s="461">
        <v>0</v>
      </c>
      <c r="AW80" s="461">
        <v>0</v>
      </c>
      <c r="AX80" s="461">
        <v>0</v>
      </c>
      <c r="AY80" s="461">
        <v>0</v>
      </c>
      <c r="AZ80" s="461">
        <v>0</v>
      </c>
      <c r="BA80" s="461">
        <v>0</v>
      </c>
      <c r="BB80" s="461">
        <v>0</v>
      </c>
      <c r="BC80" s="461">
        <v>0</v>
      </c>
      <c r="BD80" s="461">
        <v>0</v>
      </c>
      <c r="BE80" s="461">
        <v>0</v>
      </c>
      <c r="BF80" s="461">
        <v>0</v>
      </c>
      <c r="BG80" s="461">
        <v>0</v>
      </c>
      <c r="BH80" s="461">
        <v>0</v>
      </c>
      <c r="BI80" s="461">
        <v>0</v>
      </c>
      <c r="BJ80" s="461">
        <v>0</v>
      </c>
      <c r="BK80" s="461">
        <v>0</v>
      </c>
      <c r="BL80" s="461">
        <v>0</v>
      </c>
      <c r="BM80" s="461">
        <v>0</v>
      </c>
      <c r="BN80" s="461">
        <v>0</v>
      </c>
      <c r="BO80" s="461">
        <v>0</v>
      </c>
      <c r="BP80" s="461">
        <v>0</v>
      </c>
      <c r="BQ80" s="461">
        <v>0</v>
      </c>
      <c r="BR80" s="461">
        <v>0</v>
      </c>
      <c r="BS80" s="461">
        <v>0</v>
      </c>
      <c r="BT80" s="461">
        <v>0</v>
      </c>
      <c r="BU80" s="461">
        <v>0</v>
      </c>
      <c r="BV80" s="461">
        <v>0</v>
      </c>
      <c r="BW80" s="461">
        <v>0</v>
      </c>
      <c r="BX80" s="462">
        <v>0</v>
      </c>
      <c r="BY80" s="462">
        <v>0</v>
      </c>
      <c r="BZ80" s="462">
        <v>0</v>
      </c>
      <c r="CA80" s="462">
        <v>0</v>
      </c>
      <c r="CB80" s="462">
        <v>0</v>
      </c>
      <c r="CC80" s="462">
        <v>0</v>
      </c>
      <c r="CD80" s="462">
        <v>0</v>
      </c>
      <c r="CE80" s="462">
        <v>0</v>
      </c>
      <c r="CF80" s="430">
        <v>0</v>
      </c>
    </row>
    <row r="81" spans="1:84" s="43" customFormat="1">
      <c r="B81" s="339" t="s">
        <v>784</v>
      </c>
      <c r="C81" s="508"/>
      <c r="D81" s="461">
        <v>0</v>
      </c>
      <c r="E81" s="461">
        <v>0</v>
      </c>
      <c r="F81" s="461">
        <v>0</v>
      </c>
      <c r="G81" s="461">
        <v>0</v>
      </c>
      <c r="H81" s="461">
        <v>0</v>
      </c>
      <c r="I81" s="461">
        <v>0</v>
      </c>
      <c r="J81" s="461">
        <v>0</v>
      </c>
      <c r="K81" s="461">
        <v>0</v>
      </c>
      <c r="L81" s="461">
        <v>0</v>
      </c>
      <c r="M81" s="461">
        <v>0</v>
      </c>
      <c r="N81" s="461">
        <v>0</v>
      </c>
      <c r="O81" s="461">
        <v>0</v>
      </c>
      <c r="P81" s="461">
        <v>0</v>
      </c>
      <c r="Q81" s="461">
        <v>0</v>
      </c>
      <c r="R81" s="461">
        <v>0</v>
      </c>
      <c r="S81" s="461">
        <v>0</v>
      </c>
      <c r="T81" s="461">
        <v>0</v>
      </c>
      <c r="U81" s="461">
        <v>0</v>
      </c>
      <c r="V81" s="461">
        <v>0</v>
      </c>
      <c r="W81" s="461">
        <v>0</v>
      </c>
      <c r="X81" s="461">
        <v>0</v>
      </c>
      <c r="Y81" s="461">
        <v>0</v>
      </c>
      <c r="Z81" s="461">
        <v>0</v>
      </c>
      <c r="AA81" s="461">
        <v>0</v>
      </c>
      <c r="AB81" s="461">
        <v>0</v>
      </c>
      <c r="AC81" s="461">
        <v>0</v>
      </c>
      <c r="AD81" s="461">
        <v>0</v>
      </c>
      <c r="AE81" s="461">
        <v>0</v>
      </c>
      <c r="AF81" s="461">
        <v>0</v>
      </c>
      <c r="AG81" s="461">
        <v>0</v>
      </c>
      <c r="AH81" s="461">
        <v>0</v>
      </c>
      <c r="AI81" s="461">
        <v>39.84751584279244</v>
      </c>
      <c r="AJ81" s="461">
        <v>60.229007980195419</v>
      </c>
      <c r="AK81" s="461">
        <v>69.624010548361824</v>
      </c>
      <c r="AL81" s="461">
        <v>109.95172924263566</v>
      </c>
      <c r="AM81" s="461">
        <v>279.87862270607803</v>
      </c>
      <c r="AN81" s="461">
        <v>508.51952416770962</v>
      </c>
      <c r="AO81" s="461">
        <v>839.16949548337914</v>
      </c>
      <c r="AP81" s="461">
        <v>1158.7459374950515</v>
      </c>
      <c r="AQ81" s="461">
        <v>1469.4351467972028</v>
      </c>
      <c r="AR81" s="461">
        <v>1800.1782090422814</v>
      </c>
      <c r="AS81" s="461">
        <v>2096.3937423861494</v>
      </c>
      <c r="AT81" s="461">
        <v>2237.8374281571027</v>
      </c>
      <c r="AU81" s="461">
        <v>2677.7242664837918</v>
      </c>
      <c r="AV81" s="461">
        <v>3142.1482053902105</v>
      </c>
      <c r="AW81" s="461">
        <v>3341.0986833654447</v>
      </c>
      <c r="AX81" s="461">
        <v>3304.1359615460492</v>
      </c>
      <c r="AY81" s="461">
        <v>2820.310220622433</v>
      </c>
      <c r="AZ81" s="461">
        <v>2585.0097601797556</v>
      </c>
      <c r="BA81" s="461">
        <v>2364.3303440775976</v>
      </c>
      <c r="BB81" s="461">
        <v>2120.4911957992144</v>
      </c>
      <c r="BC81" s="461">
        <v>1970.2192065973545</v>
      </c>
      <c r="BD81" s="461">
        <v>1889.1526332605358</v>
      </c>
      <c r="BE81" s="461">
        <v>1821.7350022774112</v>
      </c>
      <c r="BF81" s="461">
        <v>1024.4745272680677</v>
      </c>
      <c r="BG81" s="461">
        <v>394.24631738648515</v>
      </c>
      <c r="BH81" s="461">
        <v>0</v>
      </c>
      <c r="BI81" s="461">
        <v>0</v>
      </c>
      <c r="BJ81" s="461">
        <v>0</v>
      </c>
      <c r="BK81" s="461">
        <v>0</v>
      </c>
      <c r="BL81" s="461">
        <v>0</v>
      </c>
      <c r="BM81" s="461">
        <v>0</v>
      </c>
      <c r="BN81" s="461">
        <v>0</v>
      </c>
      <c r="BO81" s="461">
        <v>0</v>
      </c>
      <c r="BP81" s="461">
        <v>0</v>
      </c>
      <c r="BQ81" s="461">
        <v>0</v>
      </c>
      <c r="BR81" s="461">
        <v>0</v>
      </c>
      <c r="BS81" s="461">
        <v>0</v>
      </c>
      <c r="BT81" s="461">
        <v>0</v>
      </c>
      <c r="BU81" s="461">
        <v>0</v>
      </c>
      <c r="BV81" s="461">
        <v>0</v>
      </c>
      <c r="BW81" s="461">
        <v>0</v>
      </c>
      <c r="BX81" s="462">
        <v>0</v>
      </c>
      <c r="BY81" s="462">
        <v>0</v>
      </c>
      <c r="BZ81" s="462">
        <v>0</v>
      </c>
      <c r="CA81" s="462">
        <v>0</v>
      </c>
      <c r="CB81" s="462">
        <v>0</v>
      </c>
      <c r="CC81" s="462">
        <v>0</v>
      </c>
      <c r="CD81" s="462">
        <v>0</v>
      </c>
      <c r="CE81" s="462">
        <v>0</v>
      </c>
      <c r="CF81" s="430">
        <v>0</v>
      </c>
    </row>
    <row r="82" spans="1:84" s="43" customFormat="1">
      <c r="B82" s="339" t="s">
        <v>785</v>
      </c>
      <c r="C82" s="508"/>
      <c r="D82" s="461">
        <v>0</v>
      </c>
      <c r="E82" s="461">
        <v>0</v>
      </c>
      <c r="F82" s="461">
        <v>0</v>
      </c>
      <c r="G82" s="461">
        <v>0</v>
      </c>
      <c r="H82" s="461">
        <v>0</v>
      </c>
      <c r="I82" s="461">
        <v>0</v>
      </c>
      <c r="J82" s="461">
        <v>0</v>
      </c>
      <c r="K82" s="461">
        <v>0</v>
      </c>
      <c r="L82" s="461">
        <v>0</v>
      </c>
      <c r="M82" s="461">
        <v>0</v>
      </c>
      <c r="N82" s="461">
        <v>0</v>
      </c>
      <c r="O82" s="461">
        <v>0</v>
      </c>
      <c r="P82" s="461">
        <v>0</v>
      </c>
      <c r="Q82" s="461">
        <v>0</v>
      </c>
      <c r="R82" s="461">
        <v>0</v>
      </c>
      <c r="S82" s="461">
        <v>0</v>
      </c>
      <c r="T82" s="461">
        <v>0</v>
      </c>
      <c r="U82" s="461">
        <v>0</v>
      </c>
      <c r="V82" s="461">
        <v>0</v>
      </c>
      <c r="W82" s="461">
        <v>0</v>
      </c>
      <c r="X82" s="461">
        <v>0</v>
      </c>
      <c r="Y82" s="461">
        <v>0</v>
      </c>
      <c r="Z82" s="461">
        <v>0</v>
      </c>
      <c r="AA82" s="461">
        <v>0</v>
      </c>
      <c r="AB82" s="461">
        <v>0</v>
      </c>
      <c r="AC82" s="461">
        <v>0</v>
      </c>
      <c r="AD82" s="461">
        <v>0</v>
      </c>
      <c r="AE82" s="461">
        <v>0</v>
      </c>
      <c r="AF82" s="461">
        <v>0</v>
      </c>
      <c r="AG82" s="461">
        <v>0</v>
      </c>
      <c r="AH82" s="461">
        <v>0</v>
      </c>
      <c r="AI82" s="461">
        <v>10.45957839362797</v>
      </c>
      <c r="AJ82" s="461">
        <v>15.809518290291278</v>
      </c>
      <c r="AK82" s="461">
        <v>18.275613448086339</v>
      </c>
      <c r="AL82" s="461">
        <v>28.861240335922318</v>
      </c>
      <c r="AM82" s="461">
        <v>73.465367488506928</v>
      </c>
      <c r="AN82" s="461">
        <v>133.48134043554506</v>
      </c>
      <c r="AO82" s="461">
        <v>220.27368426624969</v>
      </c>
      <c r="AP82" s="461">
        <v>304.15933628945862</v>
      </c>
      <c r="AQ82" s="461">
        <v>385.7121777155304</v>
      </c>
      <c r="AR82" s="461">
        <v>472.52895699354684</v>
      </c>
      <c r="AS82" s="461">
        <v>550.28260177893253</v>
      </c>
      <c r="AT82" s="461">
        <v>556.63515044555754</v>
      </c>
      <c r="AU82" s="461">
        <v>672.00759287670076</v>
      </c>
      <c r="AV82" s="461">
        <v>790.375740107517</v>
      </c>
      <c r="AW82" s="461">
        <v>912.39124356413458</v>
      </c>
      <c r="AX82" s="461">
        <v>928.73260004584949</v>
      </c>
      <c r="AY82" s="461">
        <v>903.85690310831296</v>
      </c>
      <c r="AZ82" s="461">
        <v>885.93038201966237</v>
      </c>
      <c r="BA82" s="461">
        <v>898.36169294951276</v>
      </c>
      <c r="BB82" s="461">
        <v>890.41742771931763</v>
      </c>
      <c r="BC82" s="461">
        <v>879.14807976074837</v>
      </c>
      <c r="BD82" s="461">
        <v>850.5342416814442</v>
      </c>
      <c r="BE82" s="461">
        <v>842.87787424117698</v>
      </c>
      <c r="BF82" s="461">
        <v>247.93539765840896</v>
      </c>
      <c r="BG82" s="461">
        <v>107.06383384004019</v>
      </c>
      <c r="BH82" s="461">
        <v>0</v>
      </c>
      <c r="BI82" s="461">
        <v>0</v>
      </c>
      <c r="BJ82" s="461">
        <v>0</v>
      </c>
      <c r="BK82" s="461">
        <v>0</v>
      </c>
      <c r="BL82" s="461">
        <v>0</v>
      </c>
      <c r="BM82" s="461">
        <v>0</v>
      </c>
      <c r="BN82" s="461">
        <v>0</v>
      </c>
      <c r="BO82" s="461">
        <v>0</v>
      </c>
      <c r="BP82" s="461">
        <v>0</v>
      </c>
      <c r="BQ82" s="461">
        <v>0</v>
      </c>
      <c r="BR82" s="461">
        <v>0</v>
      </c>
      <c r="BS82" s="461">
        <v>0</v>
      </c>
      <c r="BT82" s="461">
        <v>0</v>
      </c>
      <c r="BU82" s="461">
        <v>0</v>
      </c>
      <c r="BV82" s="461">
        <v>0</v>
      </c>
      <c r="BW82" s="461">
        <v>0</v>
      </c>
      <c r="BX82" s="462">
        <v>0</v>
      </c>
      <c r="BY82" s="462">
        <v>0</v>
      </c>
      <c r="BZ82" s="462">
        <v>0</v>
      </c>
      <c r="CA82" s="462">
        <v>0</v>
      </c>
      <c r="CB82" s="462">
        <v>0</v>
      </c>
      <c r="CC82" s="462">
        <v>0</v>
      </c>
      <c r="CD82" s="462">
        <v>0</v>
      </c>
      <c r="CE82" s="462">
        <v>0</v>
      </c>
      <c r="CF82" s="430">
        <v>0</v>
      </c>
    </row>
    <row r="83" spans="1:84" s="43" customFormat="1" ht="25.5" customHeight="1">
      <c r="B83" s="63" t="s">
        <v>773</v>
      </c>
      <c r="C83" s="65"/>
      <c r="D83" s="461">
        <v>0</v>
      </c>
      <c r="E83" s="461">
        <v>0</v>
      </c>
      <c r="F83" s="461">
        <v>0</v>
      </c>
      <c r="G83" s="461">
        <v>0</v>
      </c>
      <c r="H83" s="461">
        <v>0</v>
      </c>
      <c r="I83" s="461">
        <v>0</v>
      </c>
      <c r="J83" s="461">
        <v>0</v>
      </c>
      <c r="K83" s="461">
        <v>0</v>
      </c>
      <c r="L83" s="461">
        <v>0</v>
      </c>
      <c r="M83" s="461">
        <v>0</v>
      </c>
      <c r="N83" s="461">
        <v>0</v>
      </c>
      <c r="O83" s="461">
        <v>0</v>
      </c>
      <c r="P83" s="461">
        <v>0</v>
      </c>
      <c r="Q83" s="461">
        <v>0</v>
      </c>
      <c r="R83" s="461">
        <v>0</v>
      </c>
      <c r="S83" s="461">
        <v>0</v>
      </c>
      <c r="T83" s="461">
        <v>0</v>
      </c>
      <c r="U83" s="461">
        <v>0</v>
      </c>
      <c r="V83" s="461">
        <v>0</v>
      </c>
      <c r="W83" s="461">
        <v>0</v>
      </c>
      <c r="X83" s="461">
        <v>0</v>
      </c>
      <c r="Y83" s="461">
        <v>0</v>
      </c>
      <c r="Z83" s="461">
        <v>0</v>
      </c>
      <c r="AA83" s="461">
        <v>0</v>
      </c>
      <c r="AB83" s="461">
        <v>0</v>
      </c>
      <c r="AC83" s="461">
        <v>0</v>
      </c>
      <c r="AD83" s="461">
        <v>0</v>
      </c>
      <c r="AE83" s="461">
        <v>0</v>
      </c>
      <c r="AF83" s="461">
        <v>0</v>
      </c>
      <c r="AG83" s="461">
        <v>0</v>
      </c>
      <c r="AH83" s="461">
        <v>7487.6830260294446</v>
      </c>
      <c r="AI83" s="461">
        <v>6856.4521936667143</v>
      </c>
      <c r="AJ83" s="461">
        <v>7397.3419331976165</v>
      </c>
      <c r="AK83" s="461">
        <v>10156.937107385815</v>
      </c>
      <c r="AL83" s="461">
        <v>13587.772997978318</v>
      </c>
      <c r="AM83" s="461">
        <v>15645.79136636216</v>
      </c>
      <c r="AN83" s="461">
        <v>16850.04907372663</v>
      </c>
      <c r="AO83" s="461">
        <v>18040.613374648339</v>
      </c>
      <c r="AP83" s="461">
        <v>18196.857623239681</v>
      </c>
      <c r="AQ83" s="461">
        <v>16571.108637998444</v>
      </c>
      <c r="AR83" s="461">
        <v>13930.333495100691</v>
      </c>
      <c r="AS83" s="461">
        <v>12341.908594009294</v>
      </c>
      <c r="AT83" s="461">
        <v>13322.243944329099</v>
      </c>
      <c r="AU83" s="461">
        <v>16576.846760186054</v>
      </c>
      <c r="AV83" s="461">
        <v>20811.013635874027</v>
      </c>
      <c r="AW83" s="461">
        <v>21848.321494741434</v>
      </c>
      <c r="AX83" s="461">
        <v>22149.338579209856</v>
      </c>
      <c r="AY83" s="461">
        <v>22499.003147790081</v>
      </c>
      <c r="AZ83" s="461">
        <v>18362.59061122172</v>
      </c>
      <c r="BA83" s="461">
        <v>14581.175000137271</v>
      </c>
      <c r="BB83" s="461">
        <v>14268.186719608979</v>
      </c>
      <c r="BC83" s="461">
        <v>14322.911640398406</v>
      </c>
      <c r="BD83" s="461">
        <v>15097.719170358956</v>
      </c>
      <c r="BE83" s="461">
        <v>15907.609288392356</v>
      </c>
      <c r="BF83" s="461">
        <v>16561.007081731204</v>
      </c>
      <c r="BG83" s="461">
        <v>14503.485518144358</v>
      </c>
      <c r="BH83" s="461">
        <v>10799.533744715283</v>
      </c>
      <c r="BI83" s="461">
        <v>10314.229411435783</v>
      </c>
      <c r="BJ83" s="461">
        <v>10295.473231524273</v>
      </c>
      <c r="BK83" s="461">
        <v>10795.155119789688</v>
      </c>
      <c r="BL83" s="461">
        <v>10332.138914968285</v>
      </c>
      <c r="BM83" s="461">
        <v>10571.512187532639</v>
      </c>
      <c r="BN83" s="461">
        <v>0</v>
      </c>
      <c r="BO83" s="461">
        <v>0</v>
      </c>
      <c r="BP83" s="461">
        <v>0</v>
      </c>
      <c r="BQ83" s="461">
        <v>0</v>
      </c>
      <c r="BR83" s="461">
        <v>0</v>
      </c>
      <c r="BS83" s="461">
        <v>0</v>
      </c>
      <c r="BT83" s="461">
        <v>0</v>
      </c>
      <c r="BU83" s="461">
        <v>0</v>
      </c>
      <c r="BV83" s="461">
        <v>0</v>
      </c>
      <c r="BW83" s="461">
        <v>0</v>
      </c>
      <c r="BX83" s="462">
        <v>0</v>
      </c>
      <c r="BY83" s="462">
        <v>0</v>
      </c>
      <c r="BZ83" s="462">
        <v>0</v>
      </c>
      <c r="CA83" s="462">
        <v>0</v>
      </c>
      <c r="CB83" s="462">
        <v>0</v>
      </c>
      <c r="CC83" s="462">
        <v>0</v>
      </c>
      <c r="CD83" s="462">
        <v>0</v>
      </c>
      <c r="CE83" s="462">
        <v>0</v>
      </c>
      <c r="CF83" s="430">
        <v>0</v>
      </c>
    </row>
    <row r="84" spans="1:84" s="43" customFormat="1">
      <c r="B84" s="200" t="s">
        <v>778</v>
      </c>
      <c r="C84" s="63"/>
      <c r="D84" s="461">
        <v>0</v>
      </c>
      <c r="E84" s="461">
        <v>0</v>
      </c>
      <c r="F84" s="461">
        <v>0</v>
      </c>
      <c r="G84" s="461">
        <v>0</v>
      </c>
      <c r="H84" s="461">
        <v>0</v>
      </c>
      <c r="I84" s="461">
        <v>0</v>
      </c>
      <c r="J84" s="461">
        <v>0</v>
      </c>
      <c r="K84" s="461">
        <v>0</v>
      </c>
      <c r="L84" s="461">
        <v>0</v>
      </c>
      <c r="M84" s="461">
        <v>0</v>
      </c>
      <c r="N84" s="461">
        <v>0</v>
      </c>
      <c r="O84" s="461">
        <v>0</v>
      </c>
      <c r="P84" s="461">
        <v>0</v>
      </c>
      <c r="Q84" s="461">
        <v>0</v>
      </c>
      <c r="R84" s="461">
        <v>0</v>
      </c>
      <c r="S84" s="461">
        <v>0</v>
      </c>
      <c r="T84" s="461">
        <v>0</v>
      </c>
      <c r="U84" s="461">
        <v>0</v>
      </c>
      <c r="V84" s="461">
        <v>0</v>
      </c>
      <c r="W84" s="461">
        <v>0</v>
      </c>
      <c r="X84" s="461">
        <v>0</v>
      </c>
      <c r="Y84" s="461">
        <v>0</v>
      </c>
      <c r="Z84" s="461">
        <v>0</v>
      </c>
      <c r="AA84" s="461">
        <v>0</v>
      </c>
      <c r="AB84" s="461">
        <v>0</v>
      </c>
      <c r="AC84" s="461">
        <v>0</v>
      </c>
      <c r="AD84" s="461">
        <v>0</v>
      </c>
      <c r="AE84" s="461">
        <v>0</v>
      </c>
      <c r="AF84" s="461">
        <v>0</v>
      </c>
      <c r="AG84" s="461">
        <v>0</v>
      </c>
      <c r="AH84" s="461">
        <v>2478.4366468255398</v>
      </c>
      <c r="AI84" s="461">
        <v>2153.5297553591863</v>
      </c>
      <c r="AJ84" s="461">
        <v>2790.6657301581522</v>
      </c>
      <c r="AK84" s="461">
        <v>4834.345907284036</v>
      </c>
      <c r="AL84" s="461">
        <v>7863.9699223212256</v>
      </c>
      <c r="AM84" s="461">
        <v>9599.9865418766713</v>
      </c>
      <c r="AN84" s="461">
        <v>10338.009870183565</v>
      </c>
      <c r="AO84" s="461">
        <v>11099.423402793913</v>
      </c>
      <c r="AP84" s="461">
        <v>11006.107939876934</v>
      </c>
      <c r="AQ84" s="461">
        <v>9535.1472881741665</v>
      </c>
      <c r="AR84" s="461">
        <v>6759.6884470394962</v>
      </c>
      <c r="AS84" s="461">
        <v>5452.1874649965084</v>
      </c>
      <c r="AT84" s="461">
        <v>5665.3494903963901</v>
      </c>
      <c r="AU84" s="461">
        <v>7577.8477708952887</v>
      </c>
      <c r="AV84" s="461">
        <v>9457.1317850064552</v>
      </c>
      <c r="AW84" s="461">
        <v>9794.3330049110245</v>
      </c>
      <c r="AX84" s="461">
        <v>8462.9410418382176</v>
      </c>
      <c r="AY84" s="461">
        <v>7826.6149677231224</v>
      </c>
      <c r="AZ84" s="461">
        <v>3788.4176493138452</v>
      </c>
      <c r="BA84" s="461">
        <v>0</v>
      </c>
      <c r="BB84" s="461">
        <v>0</v>
      </c>
      <c r="BC84" s="461">
        <v>0</v>
      </c>
      <c r="BD84" s="461">
        <v>0</v>
      </c>
      <c r="BE84" s="461">
        <v>0</v>
      </c>
      <c r="BF84" s="461">
        <v>0</v>
      </c>
      <c r="BG84" s="461">
        <v>0</v>
      </c>
      <c r="BH84" s="461">
        <v>0</v>
      </c>
      <c r="BI84" s="461">
        <v>0</v>
      </c>
      <c r="BJ84" s="461">
        <v>0</v>
      </c>
      <c r="BK84" s="461">
        <v>0</v>
      </c>
      <c r="BL84" s="461">
        <v>0</v>
      </c>
      <c r="BM84" s="461">
        <v>0</v>
      </c>
      <c r="BN84" s="461">
        <v>0</v>
      </c>
      <c r="BO84" s="461">
        <v>0</v>
      </c>
      <c r="BP84" s="461">
        <v>0</v>
      </c>
      <c r="BQ84" s="461">
        <v>0</v>
      </c>
      <c r="BR84" s="461">
        <v>0</v>
      </c>
      <c r="BS84" s="461">
        <v>0</v>
      </c>
      <c r="BT84" s="461">
        <v>0</v>
      </c>
      <c r="BU84" s="461">
        <v>0</v>
      </c>
      <c r="BV84" s="461">
        <v>0</v>
      </c>
      <c r="BW84" s="461">
        <v>0</v>
      </c>
      <c r="BX84" s="462">
        <v>0</v>
      </c>
      <c r="BY84" s="462">
        <v>0</v>
      </c>
      <c r="BZ84" s="462">
        <v>0</v>
      </c>
      <c r="CA84" s="462">
        <v>0</v>
      </c>
      <c r="CB84" s="462">
        <v>0</v>
      </c>
      <c r="CC84" s="462">
        <v>0</v>
      </c>
      <c r="CD84" s="462">
        <v>0</v>
      </c>
      <c r="CE84" s="462">
        <v>0</v>
      </c>
      <c r="CF84" s="430">
        <v>0</v>
      </c>
    </row>
    <row r="85" spans="1:84" s="43" customFormat="1">
      <c r="B85" s="200" t="s">
        <v>779</v>
      </c>
      <c r="C85" s="63"/>
      <c r="D85" s="461">
        <v>0</v>
      </c>
      <c r="E85" s="461">
        <v>0</v>
      </c>
      <c r="F85" s="461">
        <v>0</v>
      </c>
      <c r="G85" s="461">
        <v>0</v>
      </c>
      <c r="H85" s="461">
        <v>0</v>
      </c>
      <c r="I85" s="461">
        <v>0</v>
      </c>
      <c r="J85" s="461">
        <v>0</v>
      </c>
      <c r="K85" s="461">
        <v>0</v>
      </c>
      <c r="L85" s="461">
        <v>0</v>
      </c>
      <c r="M85" s="461">
        <v>0</v>
      </c>
      <c r="N85" s="461">
        <v>0</v>
      </c>
      <c r="O85" s="461">
        <v>0</v>
      </c>
      <c r="P85" s="461">
        <v>0</v>
      </c>
      <c r="Q85" s="461">
        <v>0</v>
      </c>
      <c r="R85" s="461">
        <v>0</v>
      </c>
      <c r="S85" s="461">
        <v>0</v>
      </c>
      <c r="T85" s="461">
        <v>0</v>
      </c>
      <c r="U85" s="461">
        <v>0</v>
      </c>
      <c r="V85" s="461">
        <v>0</v>
      </c>
      <c r="W85" s="461">
        <v>0</v>
      </c>
      <c r="X85" s="461">
        <v>0</v>
      </c>
      <c r="Y85" s="461">
        <v>0</v>
      </c>
      <c r="Z85" s="461">
        <v>0</v>
      </c>
      <c r="AA85" s="461">
        <v>0</v>
      </c>
      <c r="AB85" s="461">
        <v>0</v>
      </c>
      <c r="AC85" s="461">
        <v>0</v>
      </c>
      <c r="AD85" s="461">
        <v>0</v>
      </c>
      <c r="AE85" s="461">
        <v>0</v>
      </c>
      <c r="AF85" s="461">
        <v>0</v>
      </c>
      <c r="AG85" s="461">
        <v>0</v>
      </c>
      <c r="AH85" s="461">
        <v>3281.9967783071552</v>
      </c>
      <c r="AI85" s="461">
        <v>3083.6306450507345</v>
      </c>
      <c r="AJ85" s="461">
        <v>3000.6712924017647</v>
      </c>
      <c r="AK85" s="461">
        <v>3450.4787409559749</v>
      </c>
      <c r="AL85" s="461">
        <v>3220.9971950657655</v>
      </c>
      <c r="AM85" s="461">
        <v>3050.317884879998</v>
      </c>
      <c r="AN85" s="461">
        <v>3288.9887170690245</v>
      </c>
      <c r="AO85" s="461">
        <v>3316.3734129597519</v>
      </c>
      <c r="AP85" s="461">
        <v>3088.8928095312317</v>
      </c>
      <c r="AQ85" s="461">
        <v>2851.3583979499463</v>
      </c>
      <c r="AR85" s="461">
        <v>2946.1081802094823</v>
      </c>
      <c r="AS85" s="461">
        <v>2758.2440100866615</v>
      </c>
      <c r="AT85" s="461">
        <v>2795.1595057859449</v>
      </c>
      <c r="AU85" s="461">
        <v>3000.6546928726534</v>
      </c>
      <c r="AV85" s="461">
        <v>4339.5181020431673</v>
      </c>
      <c r="AW85" s="461">
        <v>4340.2434032165547</v>
      </c>
      <c r="AX85" s="461">
        <v>4310.2531573201959</v>
      </c>
      <c r="AY85" s="461">
        <v>4401.1925395277058</v>
      </c>
      <c r="AZ85" s="461">
        <v>4260.2988224562205</v>
      </c>
      <c r="BA85" s="461">
        <v>4404.0628681174003</v>
      </c>
      <c r="BB85" s="461">
        <v>4277.6288147153255</v>
      </c>
      <c r="BC85" s="461">
        <v>4627.1419310530782</v>
      </c>
      <c r="BD85" s="461">
        <v>5177.7200317504257</v>
      </c>
      <c r="BE85" s="461">
        <v>5789.3765949257695</v>
      </c>
      <c r="BF85" s="461">
        <v>6399.0415810822806</v>
      </c>
      <c r="BG85" s="461">
        <v>3677.0523747185971</v>
      </c>
      <c r="BH85" s="461">
        <v>205.88006301923426</v>
      </c>
      <c r="BI85" s="461">
        <v>128.12603850152883</v>
      </c>
      <c r="BJ85" s="461">
        <v>130.69732331714414</v>
      </c>
      <c r="BK85" s="461">
        <v>130.41891201403897</v>
      </c>
      <c r="BL85" s="461">
        <v>128.91727930066705</v>
      </c>
      <c r="BM85" s="461">
        <v>135.71637104158933</v>
      </c>
      <c r="BN85" s="461">
        <v>0</v>
      </c>
      <c r="BO85" s="461">
        <v>0</v>
      </c>
      <c r="BP85" s="461">
        <v>0</v>
      </c>
      <c r="BQ85" s="461">
        <v>0</v>
      </c>
      <c r="BR85" s="461">
        <v>0</v>
      </c>
      <c r="BS85" s="461">
        <v>0</v>
      </c>
      <c r="BT85" s="461">
        <v>0</v>
      </c>
      <c r="BU85" s="461">
        <v>0</v>
      </c>
      <c r="BV85" s="461">
        <v>0</v>
      </c>
      <c r="BW85" s="461">
        <v>0</v>
      </c>
      <c r="BX85" s="462">
        <v>0</v>
      </c>
      <c r="BY85" s="462">
        <v>0</v>
      </c>
      <c r="BZ85" s="462">
        <v>0</v>
      </c>
      <c r="CA85" s="462">
        <v>0</v>
      </c>
      <c r="CB85" s="462">
        <v>0</v>
      </c>
      <c r="CC85" s="462">
        <v>0</v>
      </c>
      <c r="CD85" s="462">
        <v>0</v>
      </c>
      <c r="CE85" s="462">
        <v>0</v>
      </c>
      <c r="CF85" s="430">
        <v>0</v>
      </c>
    </row>
    <row r="86" spans="1:84" s="43" customFormat="1">
      <c r="B86" s="200" t="s">
        <v>678</v>
      </c>
      <c r="C86" s="63"/>
      <c r="D86" s="461">
        <v>0</v>
      </c>
      <c r="E86" s="461">
        <v>0</v>
      </c>
      <c r="F86" s="461">
        <v>0</v>
      </c>
      <c r="G86" s="461">
        <v>0</v>
      </c>
      <c r="H86" s="461">
        <v>0</v>
      </c>
      <c r="I86" s="461">
        <v>0</v>
      </c>
      <c r="J86" s="461">
        <v>0</v>
      </c>
      <c r="K86" s="461">
        <v>0</v>
      </c>
      <c r="L86" s="461">
        <v>0</v>
      </c>
      <c r="M86" s="461">
        <v>0</v>
      </c>
      <c r="N86" s="461">
        <v>0</v>
      </c>
      <c r="O86" s="461">
        <v>0</v>
      </c>
      <c r="P86" s="461">
        <v>0</v>
      </c>
      <c r="Q86" s="461">
        <v>0</v>
      </c>
      <c r="R86" s="461">
        <v>0</v>
      </c>
      <c r="S86" s="461">
        <v>0</v>
      </c>
      <c r="T86" s="461">
        <v>0</v>
      </c>
      <c r="U86" s="461">
        <v>0</v>
      </c>
      <c r="V86" s="461">
        <v>0</v>
      </c>
      <c r="W86" s="461">
        <v>0</v>
      </c>
      <c r="X86" s="461">
        <v>0</v>
      </c>
      <c r="Y86" s="461">
        <v>0</v>
      </c>
      <c r="Z86" s="461">
        <v>0</v>
      </c>
      <c r="AA86" s="461">
        <v>0</v>
      </c>
      <c r="AB86" s="461">
        <v>0</v>
      </c>
      <c r="AC86" s="461">
        <v>0</v>
      </c>
      <c r="AD86" s="461">
        <v>0</v>
      </c>
      <c r="AE86" s="461">
        <v>0</v>
      </c>
      <c r="AF86" s="461">
        <v>0</v>
      </c>
      <c r="AG86" s="461">
        <v>0</v>
      </c>
      <c r="AH86" s="461">
        <v>551.54836060189734</v>
      </c>
      <c r="AI86" s="461">
        <v>523.42210481837344</v>
      </c>
      <c r="AJ86" s="461">
        <v>510.33717172390976</v>
      </c>
      <c r="AK86" s="461">
        <v>529.09630541639672</v>
      </c>
      <c r="AL86" s="461">
        <v>647.0338494116537</v>
      </c>
      <c r="AM86" s="461">
        <v>677.90884159968198</v>
      </c>
      <c r="AN86" s="461">
        <v>692.82349046080071</v>
      </c>
      <c r="AO86" s="461">
        <v>740.77849027086006</v>
      </c>
      <c r="AP86" s="461">
        <v>839.23306465202268</v>
      </c>
      <c r="AQ86" s="461">
        <v>781.5157997293976</v>
      </c>
      <c r="AR86" s="461">
        <v>972.95233483820903</v>
      </c>
      <c r="AS86" s="461">
        <v>1030.1962472150999</v>
      </c>
      <c r="AT86" s="461">
        <v>1316.8622336893068</v>
      </c>
      <c r="AU86" s="461">
        <v>1410.8293254097969</v>
      </c>
      <c r="AV86" s="461">
        <v>2135.5433337462955</v>
      </c>
      <c r="AW86" s="461">
        <v>2713.545614389473</v>
      </c>
      <c r="AX86" s="461">
        <v>3373.2423859176629</v>
      </c>
      <c r="AY86" s="461">
        <v>3910.8216913357874</v>
      </c>
      <c r="AZ86" s="461">
        <v>3991.4521815261569</v>
      </c>
      <c r="BA86" s="461">
        <v>4208.8945072196057</v>
      </c>
      <c r="BB86" s="461">
        <v>4516.5936794298213</v>
      </c>
      <c r="BC86" s="461">
        <v>4698.7798860308048</v>
      </c>
      <c r="BD86" s="461">
        <v>5055.8564182826021</v>
      </c>
      <c r="BE86" s="461">
        <v>5420.6090830433914</v>
      </c>
      <c r="BF86" s="461">
        <v>5726.7006845886535</v>
      </c>
      <c r="BG86" s="461">
        <v>5989.8329250178849</v>
      </c>
      <c r="BH86" s="461">
        <v>6134.5832903581049</v>
      </c>
      <c r="BI86" s="461">
        <v>6321.4750234895346</v>
      </c>
      <c r="BJ86" s="461">
        <v>6427.2291474998283</v>
      </c>
      <c r="BK86" s="461">
        <v>6774.798028189678</v>
      </c>
      <c r="BL86" s="461">
        <v>6628.7582974538727</v>
      </c>
      <c r="BM86" s="461">
        <v>6816.1837574945057</v>
      </c>
      <c r="BN86" s="461">
        <v>0</v>
      </c>
      <c r="BO86" s="461">
        <v>0</v>
      </c>
      <c r="BP86" s="461">
        <v>0</v>
      </c>
      <c r="BQ86" s="461">
        <v>0</v>
      </c>
      <c r="BR86" s="461">
        <v>0</v>
      </c>
      <c r="BS86" s="461">
        <v>0</v>
      </c>
      <c r="BT86" s="461">
        <v>0</v>
      </c>
      <c r="BU86" s="461">
        <v>0</v>
      </c>
      <c r="BV86" s="461">
        <v>0</v>
      </c>
      <c r="BW86" s="461">
        <v>0</v>
      </c>
      <c r="BX86" s="462">
        <v>0</v>
      </c>
      <c r="BY86" s="462">
        <v>0</v>
      </c>
      <c r="BZ86" s="462">
        <v>0</v>
      </c>
      <c r="CA86" s="462">
        <v>0</v>
      </c>
      <c r="CB86" s="462">
        <v>0</v>
      </c>
      <c r="CC86" s="462">
        <v>0</v>
      </c>
      <c r="CD86" s="462">
        <v>0</v>
      </c>
      <c r="CE86" s="462">
        <v>0</v>
      </c>
      <c r="CF86" s="430">
        <v>0</v>
      </c>
    </row>
    <row r="87" spans="1:84" s="43" customFormat="1">
      <c r="B87" s="200" t="s">
        <v>780</v>
      </c>
      <c r="C87" s="63"/>
      <c r="D87" s="461">
        <v>0</v>
      </c>
      <c r="E87" s="461">
        <v>0</v>
      </c>
      <c r="F87" s="461">
        <v>0</v>
      </c>
      <c r="G87" s="461">
        <v>0</v>
      </c>
      <c r="H87" s="461">
        <v>0</v>
      </c>
      <c r="I87" s="461">
        <v>0</v>
      </c>
      <c r="J87" s="461">
        <v>0</v>
      </c>
      <c r="K87" s="461">
        <v>0</v>
      </c>
      <c r="L87" s="461">
        <v>0</v>
      </c>
      <c r="M87" s="461">
        <v>0</v>
      </c>
      <c r="N87" s="461">
        <v>0</v>
      </c>
      <c r="O87" s="461">
        <v>0</v>
      </c>
      <c r="P87" s="461">
        <v>0</v>
      </c>
      <c r="Q87" s="461">
        <v>0</v>
      </c>
      <c r="R87" s="461">
        <v>0</v>
      </c>
      <c r="S87" s="461">
        <v>0</v>
      </c>
      <c r="T87" s="461">
        <v>0</v>
      </c>
      <c r="U87" s="461">
        <v>0</v>
      </c>
      <c r="V87" s="461">
        <v>0</v>
      </c>
      <c r="W87" s="461">
        <v>0</v>
      </c>
      <c r="X87" s="461">
        <v>0</v>
      </c>
      <c r="Y87" s="461">
        <v>0</v>
      </c>
      <c r="Z87" s="461">
        <v>0</v>
      </c>
      <c r="AA87" s="461">
        <v>0</v>
      </c>
      <c r="AB87" s="461">
        <v>0</v>
      </c>
      <c r="AC87" s="461">
        <v>0</v>
      </c>
      <c r="AD87" s="461">
        <v>0</v>
      </c>
      <c r="AE87" s="461">
        <v>0</v>
      </c>
      <c r="AF87" s="461">
        <v>0</v>
      </c>
      <c r="AG87" s="461">
        <v>0</v>
      </c>
      <c r="AH87" s="461">
        <v>892.81810414066774</v>
      </c>
      <c r="AI87" s="461">
        <v>811.93912490547621</v>
      </c>
      <c r="AJ87" s="461">
        <v>802.27196161867334</v>
      </c>
      <c r="AK87" s="461">
        <v>1018.9178920681942</v>
      </c>
      <c r="AL87" s="461">
        <v>1448.7716711581184</v>
      </c>
      <c r="AM87" s="461">
        <v>1825.6032354195095</v>
      </c>
      <c r="AN87" s="461">
        <v>1967.7997792243802</v>
      </c>
      <c r="AO87" s="461">
        <v>2294.0513503735228</v>
      </c>
      <c r="AP87" s="461">
        <v>2527.5984373299289</v>
      </c>
      <c r="AQ87" s="461">
        <v>2512.5034622382054</v>
      </c>
      <c r="AR87" s="461">
        <v>2524.7588163321461</v>
      </c>
      <c r="AS87" s="461">
        <v>2431.47916243078</v>
      </c>
      <c r="AT87" s="461">
        <v>2772.4449800420666</v>
      </c>
      <c r="AU87" s="461">
        <v>3379.8737515016651</v>
      </c>
      <c r="AV87" s="461">
        <v>3958.2315310729527</v>
      </c>
      <c r="AW87" s="461">
        <v>4129.4623891894098</v>
      </c>
      <c r="AX87" s="461">
        <v>4821.7349574713935</v>
      </c>
      <c r="AY87" s="461">
        <v>4971.3800975811937</v>
      </c>
      <c r="AZ87" s="461">
        <v>4832.2350841283915</v>
      </c>
      <c r="BA87" s="461">
        <v>4521.2778918951226</v>
      </c>
      <c r="BB87" s="461">
        <v>4193.8381871153297</v>
      </c>
      <c r="BC87" s="461">
        <v>3888.0558367873286</v>
      </c>
      <c r="BD87" s="461">
        <v>3800.4112219277954</v>
      </c>
      <c r="BE87" s="461">
        <v>3636.5402094299366</v>
      </c>
      <c r="BF87" s="461">
        <v>3389.0596063739463</v>
      </c>
      <c r="BG87" s="461">
        <v>3562.0613367654119</v>
      </c>
      <c r="BH87" s="461">
        <v>3378.3951824265928</v>
      </c>
      <c r="BI87" s="461">
        <v>3097.0941178182902</v>
      </c>
      <c r="BJ87" s="461">
        <v>2994.9269663443547</v>
      </c>
      <c r="BK87" s="461">
        <v>3109.0218672881178</v>
      </c>
      <c r="BL87" s="461">
        <v>2933.2757292021984</v>
      </c>
      <c r="BM87" s="461">
        <v>3154.1565603494228</v>
      </c>
      <c r="BN87" s="461">
        <v>0</v>
      </c>
      <c r="BO87" s="461">
        <v>0</v>
      </c>
      <c r="BP87" s="461">
        <v>0</v>
      </c>
      <c r="BQ87" s="461">
        <v>0</v>
      </c>
      <c r="BR87" s="461">
        <v>0</v>
      </c>
      <c r="BS87" s="461">
        <v>0</v>
      </c>
      <c r="BT87" s="461">
        <v>0</v>
      </c>
      <c r="BU87" s="461">
        <v>0</v>
      </c>
      <c r="BV87" s="461">
        <v>0</v>
      </c>
      <c r="BW87" s="461">
        <v>0</v>
      </c>
      <c r="BX87" s="462">
        <v>0</v>
      </c>
      <c r="BY87" s="462">
        <v>0</v>
      </c>
      <c r="BZ87" s="462">
        <v>0</v>
      </c>
      <c r="CA87" s="462">
        <v>0</v>
      </c>
      <c r="CB87" s="462">
        <v>0</v>
      </c>
      <c r="CC87" s="462">
        <v>0</v>
      </c>
      <c r="CD87" s="462">
        <v>0</v>
      </c>
      <c r="CE87" s="462">
        <v>0</v>
      </c>
      <c r="CF87" s="430">
        <v>0</v>
      </c>
    </row>
    <row r="88" spans="1:84" s="43" customFormat="1">
      <c r="B88" s="200" t="s">
        <v>781</v>
      </c>
      <c r="C88" s="63"/>
      <c r="D88" s="461">
        <v>0</v>
      </c>
      <c r="E88" s="461">
        <v>0</v>
      </c>
      <c r="F88" s="461">
        <v>0</v>
      </c>
      <c r="G88" s="461">
        <v>0</v>
      </c>
      <c r="H88" s="461">
        <v>0</v>
      </c>
      <c r="I88" s="461">
        <v>0</v>
      </c>
      <c r="J88" s="461">
        <v>0</v>
      </c>
      <c r="K88" s="461">
        <v>0</v>
      </c>
      <c r="L88" s="461">
        <v>0</v>
      </c>
      <c r="M88" s="461">
        <v>0</v>
      </c>
      <c r="N88" s="461">
        <v>0</v>
      </c>
      <c r="O88" s="461">
        <v>0</v>
      </c>
      <c r="P88" s="461">
        <v>0</v>
      </c>
      <c r="Q88" s="461">
        <v>0</v>
      </c>
      <c r="R88" s="461">
        <v>0</v>
      </c>
      <c r="S88" s="461">
        <v>0</v>
      </c>
      <c r="T88" s="461">
        <v>0</v>
      </c>
      <c r="U88" s="461">
        <v>0</v>
      </c>
      <c r="V88" s="461">
        <v>0</v>
      </c>
      <c r="W88" s="461">
        <v>0</v>
      </c>
      <c r="X88" s="461">
        <v>0</v>
      </c>
      <c r="Y88" s="461">
        <v>0</v>
      </c>
      <c r="Z88" s="461">
        <v>0</v>
      </c>
      <c r="AA88" s="461">
        <v>0</v>
      </c>
      <c r="AB88" s="461">
        <v>0</v>
      </c>
      <c r="AC88" s="461">
        <v>0</v>
      </c>
      <c r="AD88" s="461">
        <v>0</v>
      </c>
      <c r="AE88" s="461">
        <v>0</v>
      </c>
      <c r="AF88" s="461">
        <v>0</v>
      </c>
      <c r="AG88" s="461">
        <v>0</v>
      </c>
      <c r="AH88" s="461">
        <v>168.6418696303796</v>
      </c>
      <c r="AI88" s="461">
        <v>158.25637967409961</v>
      </c>
      <c r="AJ88" s="461">
        <v>160.38969158799711</v>
      </c>
      <c r="AK88" s="461">
        <v>163.33495923308044</v>
      </c>
      <c r="AL88" s="461">
        <v>197.03985683583264</v>
      </c>
      <c r="AM88" s="461">
        <v>220.01360314418415</v>
      </c>
      <c r="AN88" s="461">
        <v>239.39209740243729</v>
      </c>
      <c r="AO88" s="461">
        <v>274.60211310266953</v>
      </c>
      <c r="AP88" s="461">
        <v>338.21819646700988</v>
      </c>
      <c r="AQ88" s="461">
        <v>349.14928752025327</v>
      </c>
      <c r="AR88" s="461">
        <v>399.64435177041361</v>
      </c>
      <c r="AS88" s="461">
        <v>368.39094010413396</v>
      </c>
      <c r="AT88" s="461">
        <v>284.17618207831174</v>
      </c>
      <c r="AU88" s="461">
        <v>465.21455422445979</v>
      </c>
      <c r="AV88" s="461">
        <v>407.35864195765834</v>
      </c>
      <c r="AW88" s="461">
        <v>380.17420788940143</v>
      </c>
      <c r="AX88" s="461">
        <v>463.66946815999296</v>
      </c>
      <c r="AY88" s="461">
        <v>585.63873223412338</v>
      </c>
      <c r="AZ88" s="461">
        <v>802.04014377801707</v>
      </c>
      <c r="BA88" s="461">
        <v>837.02066955071984</v>
      </c>
      <c r="BB88" s="461">
        <v>724.33710566932882</v>
      </c>
      <c r="BC88" s="461">
        <v>701.35088510307628</v>
      </c>
      <c r="BD88" s="461">
        <v>674.43511115873685</v>
      </c>
      <c r="BE88" s="461">
        <v>641.72495207674535</v>
      </c>
      <c r="BF88" s="461">
        <v>606.0607100426115</v>
      </c>
      <c r="BG88" s="461">
        <v>629.84282043183009</v>
      </c>
      <c r="BH88" s="461">
        <v>599.23971668417198</v>
      </c>
      <c r="BI88" s="461">
        <v>458.7201756484738</v>
      </c>
      <c r="BJ88" s="461">
        <v>441.65305194188386</v>
      </c>
      <c r="BK88" s="461">
        <v>511.53959212759293</v>
      </c>
      <c r="BL88" s="461">
        <v>381.61081135354158</v>
      </c>
      <c r="BM88" s="461">
        <v>105.76290591451875</v>
      </c>
      <c r="BN88" s="461">
        <v>0</v>
      </c>
      <c r="BO88" s="461">
        <v>0</v>
      </c>
      <c r="BP88" s="461">
        <v>0</v>
      </c>
      <c r="BQ88" s="461">
        <v>0</v>
      </c>
      <c r="BR88" s="461">
        <v>0</v>
      </c>
      <c r="BS88" s="461">
        <v>0</v>
      </c>
      <c r="BT88" s="461">
        <v>0</v>
      </c>
      <c r="BU88" s="461">
        <v>0</v>
      </c>
      <c r="BV88" s="461">
        <v>0</v>
      </c>
      <c r="BW88" s="461">
        <v>0</v>
      </c>
      <c r="BX88" s="462">
        <v>0</v>
      </c>
      <c r="BY88" s="462">
        <v>0</v>
      </c>
      <c r="BZ88" s="462">
        <v>0</v>
      </c>
      <c r="CA88" s="462">
        <v>0</v>
      </c>
      <c r="CB88" s="462">
        <v>0</v>
      </c>
      <c r="CC88" s="462">
        <v>0</v>
      </c>
      <c r="CD88" s="462">
        <v>0</v>
      </c>
      <c r="CE88" s="462">
        <v>0</v>
      </c>
      <c r="CF88" s="430">
        <v>0</v>
      </c>
    </row>
    <row r="89" spans="1:84" s="24" customFormat="1" ht="27" customHeight="1" thickBot="1">
      <c r="B89" s="576" t="s">
        <v>782</v>
      </c>
      <c r="C89" s="573"/>
      <c r="D89" s="500">
        <v>0</v>
      </c>
      <c r="E89" s="500">
        <v>0</v>
      </c>
      <c r="F89" s="500">
        <v>0</v>
      </c>
      <c r="G89" s="500">
        <v>0</v>
      </c>
      <c r="H89" s="500">
        <v>0</v>
      </c>
      <c r="I89" s="500">
        <v>0</v>
      </c>
      <c r="J89" s="500">
        <v>0</v>
      </c>
      <c r="K89" s="500">
        <v>0</v>
      </c>
      <c r="L89" s="500">
        <v>0</v>
      </c>
      <c r="M89" s="500">
        <v>0</v>
      </c>
      <c r="N89" s="500">
        <v>0</v>
      </c>
      <c r="O89" s="500">
        <v>0</v>
      </c>
      <c r="P89" s="500">
        <v>0</v>
      </c>
      <c r="Q89" s="500">
        <v>0</v>
      </c>
      <c r="R89" s="500">
        <v>0</v>
      </c>
      <c r="S89" s="500">
        <v>0</v>
      </c>
      <c r="T89" s="500">
        <v>0</v>
      </c>
      <c r="U89" s="500">
        <v>0</v>
      </c>
      <c r="V89" s="500">
        <v>0</v>
      </c>
      <c r="W89" s="500">
        <v>0</v>
      </c>
      <c r="X89" s="500">
        <v>0</v>
      </c>
      <c r="Y89" s="500">
        <v>0</v>
      </c>
      <c r="Z89" s="500">
        <v>0</v>
      </c>
      <c r="AA89" s="500">
        <v>0</v>
      </c>
      <c r="AB89" s="500">
        <v>0</v>
      </c>
      <c r="AC89" s="500">
        <v>0</v>
      </c>
      <c r="AD89" s="500">
        <v>0</v>
      </c>
      <c r="AE89" s="500">
        <v>0</v>
      </c>
      <c r="AF89" s="500">
        <v>0</v>
      </c>
      <c r="AG89" s="500">
        <v>0</v>
      </c>
      <c r="AH89" s="500">
        <v>114.24126652380555</v>
      </c>
      <c r="AI89" s="500">
        <v>125.67418385884382</v>
      </c>
      <c r="AJ89" s="500">
        <v>133.00608570711958</v>
      </c>
      <c r="AK89" s="500">
        <v>160.76330242813404</v>
      </c>
      <c r="AL89" s="500">
        <v>209.9605031857233</v>
      </c>
      <c r="AM89" s="500">
        <v>271.9612594421165</v>
      </c>
      <c r="AN89" s="500">
        <v>323.0351193864214</v>
      </c>
      <c r="AO89" s="500">
        <v>315.38460514762039</v>
      </c>
      <c r="AP89" s="500">
        <v>396.80717538255487</v>
      </c>
      <c r="AQ89" s="500">
        <v>541.43440238647975</v>
      </c>
      <c r="AR89" s="500">
        <v>327.18136491094305</v>
      </c>
      <c r="AS89" s="500">
        <v>301.41076917610957</v>
      </c>
      <c r="AT89" s="500">
        <v>488.25155233707676</v>
      </c>
      <c r="AU89" s="500">
        <v>742.42666528219058</v>
      </c>
      <c r="AV89" s="500">
        <v>513.23024204749925</v>
      </c>
      <c r="AW89" s="500">
        <v>490.5628751455709</v>
      </c>
      <c r="AX89" s="500">
        <v>717.49756850239442</v>
      </c>
      <c r="AY89" s="500">
        <v>803.35511938814795</v>
      </c>
      <c r="AZ89" s="500">
        <v>688.14673001909011</v>
      </c>
      <c r="BA89" s="500">
        <v>609.91906335442059</v>
      </c>
      <c r="BB89" s="500">
        <v>555.78893267917363</v>
      </c>
      <c r="BC89" s="500">
        <v>407.58310142411898</v>
      </c>
      <c r="BD89" s="500">
        <v>389.29638723939485</v>
      </c>
      <c r="BE89" s="500">
        <v>419.3584489165126</v>
      </c>
      <c r="BF89" s="500">
        <v>440.144499643713</v>
      </c>
      <c r="BG89" s="500">
        <v>644.69606121063339</v>
      </c>
      <c r="BH89" s="500">
        <v>481.43549222717894</v>
      </c>
      <c r="BI89" s="500">
        <v>308.81405597795469</v>
      </c>
      <c r="BJ89" s="500">
        <v>300.9667424210611</v>
      </c>
      <c r="BK89" s="500">
        <v>269.37672017026085</v>
      </c>
      <c r="BL89" s="500">
        <v>259.57679765800549</v>
      </c>
      <c r="BM89" s="500">
        <v>359.69259273260309</v>
      </c>
      <c r="BN89" s="500">
        <v>0</v>
      </c>
      <c r="BO89" s="500">
        <v>0</v>
      </c>
      <c r="BP89" s="500">
        <v>0</v>
      </c>
      <c r="BQ89" s="500">
        <v>0</v>
      </c>
      <c r="BR89" s="500">
        <v>0</v>
      </c>
      <c r="BS89" s="500">
        <v>0</v>
      </c>
      <c r="BT89" s="500">
        <v>0</v>
      </c>
      <c r="BU89" s="500">
        <v>0</v>
      </c>
      <c r="BV89" s="500">
        <v>0</v>
      </c>
      <c r="BW89" s="500">
        <v>0</v>
      </c>
      <c r="BX89" s="574">
        <v>0</v>
      </c>
      <c r="BY89" s="574">
        <v>0</v>
      </c>
      <c r="BZ89" s="574">
        <v>0</v>
      </c>
      <c r="CA89" s="574">
        <v>0</v>
      </c>
      <c r="CB89" s="574">
        <v>0</v>
      </c>
      <c r="CC89" s="574">
        <v>0</v>
      </c>
      <c r="CD89" s="574">
        <v>0</v>
      </c>
      <c r="CE89" s="574">
        <v>0</v>
      </c>
      <c r="CF89" s="575">
        <v>0</v>
      </c>
    </row>
    <row r="90" spans="1:84" ht="39.75" customHeight="1">
      <c r="A90" s="470"/>
      <c r="B90" s="471" t="s">
        <v>788</v>
      </c>
      <c r="C90" s="622"/>
      <c r="D90" s="473" t="s">
        <v>543</v>
      </c>
      <c r="E90" s="473" t="s">
        <v>544</v>
      </c>
      <c r="F90" s="473" t="s">
        <v>545</v>
      </c>
      <c r="G90" s="473" t="s">
        <v>546</v>
      </c>
      <c r="H90" s="473" t="s">
        <v>547</v>
      </c>
      <c r="I90" s="473" t="s">
        <v>548</v>
      </c>
      <c r="J90" s="473" t="s">
        <v>549</v>
      </c>
      <c r="K90" s="473" t="s">
        <v>550</v>
      </c>
      <c r="L90" s="473" t="s">
        <v>551</v>
      </c>
      <c r="M90" s="473" t="s">
        <v>552</v>
      </c>
      <c r="N90" s="473" t="s">
        <v>553</v>
      </c>
      <c r="O90" s="473" t="s">
        <v>554</v>
      </c>
      <c r="P90" s="473" t="s">
        <v>555</v>
      </c>
      <c r="Q90" s="473" t="s">
        <v>556</v>
      </c>
      <c r="R90" s="473" t="s">
        <v>557</v>
      </c>
      <c r="S90" s="473" t="s">
        <v>558</v>
      </c>
      <c r="T90" s="473" t="s">
        <v>559</v>
      </c>
      <c r="U90" s="473" t="s">
        <v>560</v>
      </c>
      <c r="V90" s="473" t="s">
        <v>561</v>
      </c>
      <c r="W90" s="473" t="s">
        <v>562</v>
      </c>
      <c r="X90" s="473" t="s">
        <v>563</v>
      </c>
      <c r="Y90" s="473" t="s">
        <v>564</v>
      </c>
      <c r="Z90" s="473" t="s">
        <v>565</v>
      </c>
      <c r="AA90" s="473" t="s">
        <v>566</v>
      </c>
      <c r="AB90" s="473" t="s">
        <v>567</v>
      </c>
      <c r="AC90" s="473" t="s">
        <v>568</v>
      </c>
      <c r="AD90" s="473" t="s">
        <v>569</v>
      </c>
      <c r="AE90" s="473" t="s">
        <v>570</v>
      </c>
      <c r="AF90" s="473" t="s">
        <v>571</v>
      </c>
      <c r="AG90" s="473" t="s">
        <v>572</v>
      </c>
      <c r="AH90" s="473" t="s">
        <v>573</v>
      </c>
      <c r="AI90" s="473" t="s">
        <v>574</v>
      </c>
      <c r="AJ90" s="473" t="s">
        <v>575</v>
      </c>
      <c r="AK90" s="473" t="s">
        <v>576</v>
      </c>
      <c r="AL90" s="473" t="s">
        <v>577</v>
      </c>
      <c r="AM90" s="473" t="s">
        <v>578</v>
      </c>
      <c r="AN90" s="473" t="s">
        <v>579</v>
      </c>
      <c r="AO90" s="473" t="s">
        <v>580</v>
      </c>
      <c r="AP90" s="473" t="s">
        <v>581</v>
      </c>
      <c r="AQ90" s="473" t="s">
        <v>582</v>
      </c>
      <c r="AR90" s="473" t="s">
        <v>583</v>
      </c>
      <c r="AS90" s="473" t="s">
        <v>584</v>
      </c>
      <c r="AT90" s="473" t="s">
        <v>585</v>
      </c>
      <c r="AU90" s="473" t="s">
        <v>586</v>
      </c>
      <c r="AV90" s="473" t="s">
        <v>587</v>
      </c>
      <c r="AW90" s="473" t="s">
        <v>588</v>
      </c>
      <c r="AX90" s="473" t="s">
        <v>589</v>
      </c>
      <c r="AY90" s="473" t="s">
        <v>590</v>
      </c>
      <c r="AZ90" s="473" t="s">
        <v>591</v>
      </c>
      <c r="BA90" s="473" t="s">
        <v>592</v>
      </c>
      <c r="BB90" s="473" t="s">
        <v>593</v>
      </c>
      <c r="BC90" s="473" t="s">
        <v>594</v>
      </c>
      <c r="BD90" s="473" t="s">
        <v>595</v>
      </c>
      <c r="BE90" s="473" t="s">
        <v>596</v>
      </c>
      <c r="BF90" s="473" t="s">
        <v>597</v>
      </c>
      <c r="BG90" s="473" t="s">
        <v>598</v>
      </c>
      <c r="BH90" s="473" t="s">
        <v>599</v>
      </c>
      <c r="BI90" s="473" t="s">
        <v>600</v>
      </c>
      <c r="BJ90" s="473" t="s">
        <v>601</v>
      </c>
      <c r="BK90" s="473" t="s">
        <v>602</v>
      </c>
      <c r="BL90" s="473" t="s">
        <v>603</v>
      </c>
      <c r="BM90" s="473" t="s">
        <v>604</v>
      </c>
      <c r="BN90" s="473" t="s">
        <v>605</v>
      </c>
      <c r="BO90" s="473" t="s">
        <v>606</v>
      </c>
      <c r="BP90" s="473" t="s">
        <v>607</v>
      </c>
      <c r="BQ90" s="473" t="s">
        <v>608</v>
      </c>
      <c r="BR90" s="473" t="s">
        <v>609</v>
      </c>
      <c r="BS90" s="473" t="s">
        <v>610</v>
      </c>
      <c r="BT90" s="473" t="s">
        <v>611</v>
      </c>
      <c r="BU90" s="473" t="s">
        <v>612</v>
      </c>
      <c r="BV90" s="473" t="s">
        <v>613</v>
      </c>
      <c r="BW90" s="473" t="s">
        <v>614</v>
      </c>
      <c r="BX90" s="473" t="s">
        <v>615</v>
      </c>
      <c r="BY90" s="473" t="s">
        <v>616</v>
      </c>
      <c r="BZ90" s="473" t="s">
        <v>617</v>
      </c>
      <c r="CA90" s="473" t="s">
        <v>618</v>
      </c>
      <c r="CB90" s="473" t="s">
        <v>619</v>
      </c>
      <c r="CC90" s="473" t="s">
        <v>620</v>
      </c>
      <c r="CD90" s="473" t="s">
        <v>621</v>
      </c>
      <c r="CE90" s="473" t="s">
        <v>622</v>
      </c>
      <c r="CF90" s="474" t="s">
        <v>623</v>
      </c>
    </row>
    <row r="91" spans="1:84" ht="26.25" customHeight="1">
      <c r="A91" s="460"/>
      <c r="B91" s="109" t="s">
        <v>176</v>
      </c>
      <c r="C91" s="43"/>
      <c r="D91" s="458">
        <v>0</v>
      </c>
      <c r="E91" s="458">
        <v>0</v>
      </c>
      <c r="F91" s="458">
        <v>0</v>
      </c>
      <c r="G91" s="458">
        <v>0</v>
      </c>
      <c r="H91" s="458">
        <v>0</v>
      </c>
      <c r="I91" s="458">
        <v>0</v>
      </c>
      <c r="J91" s="458">
        <v>0</v>
      </c>
      <c r="K91" s="458">
        <v>0</v>
      </c>
      <c r="L91" s="458">
        <v>0</v>
      </c>
      <c r="M91" s="458">
        <v>0</v>
      </c>
      <c r="N91" s="458">
        <v>0</v>
      </c>
      <c r="O91" s="458">
        <v>0</v>
      </c>
      <c r="P91" s="458">
        <v>0</v>
      </c>
      <c r="Q91" s="458">
        <v>0</v>
      </c>
      <c r="R91" s="458">
        <v>0</v>
      </c>
      <c r="S91" s="458">
        <v>0</v>
      </c>
      <c r="T91" s="458">
        <v>0</v>
      </c>
      <c r="U91" s="458">
        <v>0</v>
      </c>
      <c r="V91" s="458">
        <v>0</v>
      </c>
      <c r="W91" s="458">
        <v>0</v>
      </c>
      <c r="X91" s="458">
        <v>0</v>
      </c>
      <c r="Y91" s="458">
        <v>0</v>
      </c>
      <c r="Z91" s="458">
        <v>0</v>
      </c>
      <c r="AA91" s="458">
        <v>0</v>
      </c>
      <c r="AB91" s="458">
        <v>0</v>
      </c>
      <c r="AC91" s="458">
        <v>0</v>
      </c>
      <c r="AD91" s="458">
        <v>0</v>
      </c>
      <c r="AE91" s="458">
        <v>0</v>
      </c>
      <c r="AF91" s="458">
        <v>0</v>
      </c>
      <c r="AG91" s="458">
        <v>0</v>
      </c>
      <c r="AH91" s="458">
        <v>0</v>
      </c>
      <c r="AI91" s="458">
        <v>2838</v>
      </c>
      <c r="AJ91" s="458">
        <v>3010</v>
      </c>
      <c r="AK91" s="458">
        <v>3584</v>
      </c>
      <c r="AL91" s="458">
        <v>4157</v>
      </c>
      <c r="AM91" s="458">
        <v>4336</v>
      </c>
      <c r="AN91" s="458">
        <v>4541</v>
      </c>
      <c r="AO91" s="458">
        <v>4709</v>
      </c>
      <c r="AP91" s="458">
        <v>4710</v>
      </c>
      <c r="AQ91" s="458">
        <v>4517</v>
      </c>
      <c r="AR91" s="458">
        <v>4089</v>
      </c>
      <c r="AS91" s="458">
        <v>3977</v>
      </c>
      <c r="AT91" s="458">
        <v>4124</v>
      </c>
      <c r="AU91" s="458">
        <v>4593</v>
      </c>
      <c r="AV91" s="458">
        <v>5179</v>
      </c>
      <c r="AW91" s="458">
        <v>5512</v>
      </c>
      <c r="AX91" s="458">
        <v>5647</v>
      </c>
      <c r="AY91" s="458">
        <v>5657</v>
      </c>
      <c r="AZ91" s="458">
        <v>5514</v>
      </c>
      <c r="BA91" s="458">
        <v>3943</v>
      </c>
      <c r="BB91" s="458">
        <v>3834</v>
      </c>
      <c r="BC91" s="458">
        <v>3822</v>
      </c>
      <c r="BD91" s="458">
        <v>3901</v>
      </c>
      <c r="BE91" s="458">
        <v>3986</v>
      </c>
      <c r="BF91" s="458">
        <v>3989</v>
      </c>
      <c r="BG91" s="458">
        <v>3129</v>
      </c>
      <c r="BH91" s="458">
        <v>2187</v>
      </c>
      <c r="BI91" s="458">
        <v>2142</v>
      </c>
      <c r="BJ91" s="458">
        <v>2135</v>
      </c>
      <c r="BK91" s="458">
        <v>2117</v>
      </c>
      <c r="BL91" s="458">
        <v>2087</v>
      </c>
      <c r="BM91" s="458">
        <v>1935</v>
      </c>
      <c r="BN91" s="458">
        <v>1803</v>
      </c>
      <c r="BO91" s="458">
        <v>1619</v>
      </c>
      <c r="BP91" s="458">
        <v>1254</v>
      </c>
      <c r="BQ91" s="458">
        <v>939</v>
      </c>
      <c r="BR91" s="458">
        <v>799</v>
      </c>
      <c r="BS91" s="458">
        <v>706</v>
      </c>
      <c r="BT91" s="458">
        <v>625</v>
      </c>
      <c r="BU91" s="458">
        <v>588</v>
      </c>
      <c r="BV91" s="458">
        <v>494</v>
      </c>
      <c r="BW91" s="458">
        <v>359</v>
      </c>
      <c r="BX91" s="459">
        <v>272</v>
      </c>
      <c r="BY91" s="459">
        <v>210</v>
      </c>
      <c r="BZ91" s="459">
        <v>166</v>
      </c>
      <c r="CA91" s="459">
        <v>132</v>
      </c>
      <c r="CB91" s="459">
        <v>103</v>
      </c>
      <c r="CC91" s="459">
        <v>20</v>
      </c>
      <c r="CD91" s="459">
        <v>0</v>
      </c>
      <c r="CE91" s="459">
        <v>0</v>
      </c>
      <c r="CF91" s="426">
        <v>0</v>
      </c>
    </row>
    <row r="92" spans="1:84" ht="26.25" customHeight="1">
      <c r="A92" s="43"/>
      <c r="B92" s="63" t="s">
        <v>768</v>
      </c>
      <c r="C92" s="508"/>
      <c r="D92" s="623"/>
      <c r="E92" s="623"/>
      <c r="F92" s="623"/>
      <c r="G92" s="623"/>
      <c r="H92" s="623"/>
      <c r="I92" s="623"/>
      <c r="J92" s="623"/>
      <c r="K92" s="623"/>
      <c r="L92" s="623"/>
      <c r="M92" s="623"/>
      <c r="N92" s="623"/>
      <c r="O92" s="623"/>
      <c r="P92" s="623"/>
      <c r="Q92" s="623"/>
      <c r="R92" s="623"/>
      <c r="S92" s="623"/>
      <c r="T92" s="623"/>
      <c r="U92" s="623"/>
      <c r="V92" s="623"/>
      <c r="W92" s="623"/>
      <c r="X92" s="623"/>
      <c r="Y92" s="623"/>
      <c r="Z92" s="623"/>
      <c r="AA92" s="623"/>
      <c r="AB92" s="623"/>
      <c r="AC92" s="623"/>
      <c r="AD92" s="623"/>
      <c r="AE92" s="623"/>
      <c r="AF92" s="623"/>
      <c r="AG92" s="623"/>
      <c r="AH92" s="623"/>
      <c r="AI92" s="623"/>
      <c r="AJ92" s="623"/>
      <c r="AK92" s="623"/>
      <c r="AL92" s="623"/>
      <c r="AM92" s="623"/>
      <c r="AN92" s="623"/>
      <c r="AO92" s="623"/>
      <c r="AP92" s="623"/>
      <c r="AQ92" s="623"/>
      <c r="AR92" s="623"/>
      <c r="AS92" s="623"/>
      <c r="AT92" s="623"/>
      <c r="BC92" s="196"/>
      <c r="BX92" s="196"/>
      <c r="BY92" s="196"/>
      <c r="BZ92" s="196"/>
      <c r="CA92" s="196"/>
      <c r="CB92" s="196"/>
      <c r="CC92" s="196"/>
      <c r="CD92" s="196"/>
      <c r="CE92" s="196"/>
      <c r="CF92" s="221"/>
    </row>
    <row r="93" spans="1:84">
      <c r="A93" s="476"/>
      <c r="B93" s="339" t="s">
        <v>769</v>
      </c>
      <c r="C93" s="476"/>
      <c r="D93" s="461">
        <v>0</v>
      </c>
      <c r="E93" s="461">
        <v>0</v>
      </c>
      <c r="F93" s="461">
        <v>0</v>
      </c>
      <c r="G93" s="461">
        <v>0</v>
      </c>
      <c r="H93" s="461">
        <v>0</v>
      </c>
      <c r="I93" s="461">
        <v>0</v>
      </c>
      <c r="J93" s="461">
        <v>0</v>
      </c>
      <c r="K93" s="461">
        <v>0</v>
      </c>
      <c r="L93" s="461">
        <v>0</v>
      </c>
      <c r="M93" s="461">
        <v>0</v>
      </c>
      <c r="N93" s="461">
        <v>0</v>
      </c>
      <c r="O93" s="461">
        <v>0</v>
      </c>
      <c r="P93" s="461">
        <v>0</v>
      </c>
      <c r="Q93" s="461">
        <v>0</v>
      </c>
      <c r="R93" s="461">
        <v>0</v>
      </c>
      <c r="S93" s="461">
        <v>0</v>
      </c>
      <c r="T93" s="461">
        <v>0</v>
      </c>
      <c r="U93" s="461">
        <v>0</v>
      </c>
      <c r="V93" s="461">
        <v>0</v>
      </c>
      <c r="W93" s="461">
        <v>0</v>
      </c>
      <c r="X93" s="461">
        <v>0</v>
      </c>
      <c r="Y93" s="461">
        <v>0</v>
      </c>
      <c r="Z93" s="461">
        <v>0</v>
      </c>
      <c r="AA93" s="461">
        <v>0</v>
      </c>
      <c r="AB93" s="461">
        <v>0</v>
      </c>
      <c r="AC93" s="461">
        <v>0</v>
      </c>
      <c r="AD93" s="461">
        <v>0</v>
      </c>
      <c r="AE93" s="461">
        <v>0</v>
      </c>
      <c r="AF93" s="461">
        <v>0</v>
      </c>
      <c r="AG93" s="461">
        <v>0</v>
      </c>
      <c r="AH93" s="461">
        <v>0</v>
      </c>
      <c r="AI93" s="461">
        <v>0</v>
      </c>
      <c r="AJ93" s="461">
        <v>0</v>
      </c>
      <c r="AK93" s="461">
        <v>0</v>
      </c>
      <c r="AL93" s="461">
        <v>0</v>
      </c>
      <c r="AM93" s="461">
        <v>0</v>
      </c>
      <c r="AN93" s="461">
        <v>0</v>
      </c>
      <c r="AO93" s="461">
        <v>0</v>
      </c>
      <c r="AP93" s="461">
        <v>0</v>
      </c>
      <c r="AQ93" s="461">
        <v>0</v>
      </c>
      <c r="AR93" s="461">
        <v>0</v>
      </c>
      <c r="AS93" s="461">
        <v>0</v>
      </c>
      <c r="AT93" s="461">
        <v>0</v>
      </c>
      <c r="AU93" s="461">
        <v>0</v>
      </c>
      <c r="AV93" s="461">
        <v>0</v>
      </c>
      <c r="AW93" s="461">
        <v>0</v>
      </c>
      <c r="AX93" s="461">
        <v>0</v>
      </c>
      <c r="AY93" s="461">
        <v>0</v>
      </c>
      <c r="AZ93" s="461">
        <v>0</v>
      </c>
      <c r="BA93" s="461">
        <v>0</v>
      </c>
      <c r="BB93" s="461">
        <v>0</v>
      </c>
      <c r="BC93" s="462">
        <v>0</v>
      </c>
      <c r="BD93" s="461">
        <v>1268</v>
      </c>
      <c r="BE93" s="461">
        <v>1322</v>
      </c>
      <c r="BF93" s="461">
        <v>1345</v>
      </c>
      <c r="BG93" s="461">
        <v>1297</v>
      </c>
      <c r="BH93" s="461">
        <v>1213</v>
      </c>
      <c r="BI93" s="461">
        <v>1198</v>
      </c>
      <c r="BJ93" s="461">
        <v>1196</v>
      </c>
      <c r="BK93" s="461">
        <v>1196</v>
      </c>
      <c r="BL93" s="461">
        <v>1176</v>
      </c>
      <c r="BM93" s="461">
        <v>1055</v>
      </c>
      <c r="BN93" s="461">
        <v>969</v>
      </c>
      <c r="BO93" s="461">
        <v>847</v>
      </c>
      <c r="BP93" s="461">
        <v>530</v>
      </c>
      <c r="BQ93" s="461">
        <v>252</v>
      </c>
      <c r="BR93" s="461">
        <v>138</v>
      </c>
      <c r="BS93" s="461">
        <v>73</v>
      </c>
      <c r="BT93" s="461">
        <v>28</v>
      </c>
      <c r="BU93" s="461">
        <v>6</v>
      </c>
      <c r="BV93" s="461">
        <v>0</v>
      </c>
      <c r="BW93" s="461">
        <v>0</v>
      </c>
      <c r="BX93" s="462">
        <v>0</v>
      </c>
      <c r="BY93" s="462">
        <v>0</v>
      </c>
      <c r="BZ93" s="462">
        <v>0</v>
      </c>
      <c r="CA93" s="462">
        <v>0</v>
      </c>
      <c r="CB93" s="462">
        <v>0</v>
      </c>
      <c r="CC93" s="462">
        <v>0</v>
      </c>
      <c r="CD93" s="462">
        <v>0</v>
      </c>
      <c r="CE93" s="462">
        <v>0</v>
      </c>
      <c r="CF93" s="430">
        <v>0</v>
      </c>
    </row>
    <row r="94" spans="1:84">
      <c r="A94" s="43"/>
      <c r="B94" s="200" t="s">
        <v>770</v>
      </c>
      <c r="C94" s="508"/>
      <c r="D94" s="461">
        <v>0</v>
      </c>
      <c r="E94" s="461">
        <v>0</v>
      </c>
      <c r="F94" s="461">
        <v>0</v>
      </c>
      <c r="G94" s="461">
        <v>0</v>
      </c>
      <c r="H94" s="461">
        <v>0</v>
      </c>
      <c r="I94" s="461">
        <v>0</v>
      </c>
      <c r="J94" s="461">
        <v>0</v>
      </c>
      <c r="K94" s="461">
        <v>0</v>
      </c>
      <c r="L94" s="461">
        <v>0</v>
      </c>
      <c r="M94" s="461">
        <v>0</v>
      </c>
      <c r="N94" s="461">
        <v>0</v>
      </c>
      <c r="O94" s="461">
        <v>0</v>
      </c>
      <c r="P94" s="461">
        <v>0</v>
      </c>
      <c r="Q94" s="461">
        <v>0</v>
      </c>
      <c r="R94" s="461">
        <v>0</v>
      </c>
      <c r="S94" s="461">
        <v>0</v>
      </c>
      <c r="T94" s="461">
        <v>0</v>
      </c>
      <c r="U94" s="461">
        <v>0</v>
      </c>
      <c r="V94" s="461">
        <v>0</v>
      </c>
      <c r="W94" s="461">
        <v>0</v>
      </c>
      <c r="X94" s="461">
        <v>0</v>
      </c>
      <c r="Y94" s="461">
        <v>0</v>
      </c>
      <c r="Z94" s="461">
        <v>0</v>
      </c>
      <c r="AA94" s="461">
        <v>0</v>
      </c>
      <c r="AB94" s="461">
        <v>0</v>
      </c>
      <c r="AC94" s="461">
        <v>0</v>
      </c>
      <c r="AD94" s="461">
        <v>0</v>
      </c>
      <c r="AE94" s="461">
        <v>0</v>
      </c>
      <c r="AF94" s="461">
        <v>0</v>
      </c>
      <c r="AG94" s="461">
        <v>0</v>
      </c>
      <c r="AH94" s="461">
        <v>0</v>
      </c>
      <c r="AI94" s="461">
        <v>0</v>
      </c>
      <c r="AJ94" s="461">
        <v>0</v>
      </c>
      <c r="AK94" s="461">
        <v>0</v>
      </c>
      <c r="AL94" s="461">
        <v>0</v>
      </c>
      <c r="AM94" s="461">
        <v>0</v>
      </c>
      <c r="AN94" s="461">
        <v>0</v>
      </c>
      <c r="AO94" s="461">
        <v>0</v>
      </c>
      <c r="AP94" s="461">
        <v>0</v>
      </c>
      <c r="AQ94" s="461">
        <v>0</v>
      </c>
      <c r="AR94" s="461">
        <v>0</v>
      </c>
      <c r="AS94" s="461">
        <v>0</v>
      </c>
      <c r="AT94" s="461">
        <v>0</v>
      </c>
      <c r="AU94" s="461">
        <v>0</v>
      </c>
      <c r="AV94" s="461">
        <v>0</v>
      </c>
      <c r="AW94" s="461">
        <v>0</v>
      </c>
      <c r="AX94" s="461">
        <v>0</v>
      </c>
      <c r="AY94" s="461">
        <v>0</v>
      </c>
      <c r="AZ94" s="461">
        <v>0</v>
      </c>
      <c r="BA94" s="461">
        <v>0</v>
      </c>
      <c r="BB94" s="461">
        <v>0</v>
      </c>
      <c r="BC94" s="462">
        <v>0</v>
      </c>
      <c r="BD94" s="461">
        <v>913</v>
      </c>
      <c r="BE94" s="461">
        <v>889</v>
      </c>
      <c r="BF94" s="461">
        <v>863</v>
      </c>
      <c r="BG94" s="461">
        <v>842</v>
      </c>
      <c r="BH94" s="461">
        <v>808</v>
      </c>
      <c r="BI94" s="461">
        <v>784</v>
      </c>
      <c r="BJ94" s="461">
        <v>776</v>
      </c>
      <c r="BK94" s="461">
        <v>753</v>
      </c>
      <c r="BL94" s="461">
        <v>737</v>
      </c>
      <c r="BM94" s="461">
        <v>706</v>
      </c>
      <c r="BN94" s="461">
        <v>653</v>
      </c>
      <c r="BO94" s="461">
        <v>589</v>
      </c>
      <c r="BP94" s="461">
        <v>534</v>
      </c>
      <c r="BQ94" s="461">
        <v>491</v>
      </c>
      <c r="BR94" s="461">
        <v>462</v>
      </c>
      <c r="BS94" s="461">
        <v>431</v>
      </c>
      <c r="BT94" s="461">
        <v>395</v>
      </c>
      <c r="BU94" s="461">
        <v>379</v>
      </c>
      <c r="BV94" s="461">
        <v>314</v>
      </c>
      <c r="BW94" s="461">
        <v>225</v>
      </c>
      <c r="BX94" s="462">
        <v>154</v>
      </c>
      <c r="BY94" s="462">
        <v>108</v>
      </c>
      <c r="BZ94" s="462">
        <v>77</v>
      </c>
      <c r="CA94" s="462">
        <v>55</v>
      </c>
      <c r="CB94" s="462">
        <v>38</v>
      </c>
      <c r="CC94" s="462">
        <v>7</v>
      </c>
      <c r="CD94" s="462">
        <v>0</v>
      </c>
      <c r="CE94" s="462">
        <v>0</v>
      </c>
      <c r="CF94" s="430">
        <v>0</v>
      </c>
    </row>
    <row r="95" spans="1:84">
      <c r="A95" s="43"/>
      <c r="B95" s="339" t="s">
        <v>492</v>
      </c>
      <c r="C95" s="43"/>
      <c r="D95" s="461">
        <v>0</v>
      </c>
      <c r="E95" s="461">
        <v>0</v>
      </c>
      <c r="F95" s="461">
        <v>0</v>
      </c>
      <c r="G95" s="461">
        <v>0</v>
      </c>
      <c r="H95" s="461">
        <v>0</v>
      </c>
      <c r="I95" s="461">
        <v>0</v>
      </c>
      <c r="J95" s="461">
        <v>0</v>
      </c>
      <c r="K95" s="461">
        <v>0</v>
      </c>
      <c r="L95" s="461">
        <v>0</v>
      </c>
      <c r="M95" s="461">
        <v>0</v>
      </c>
      <c r="N95" s="461">
        <v>0</v>
      </c>
      <c r="O95" s="461">
        <v>0</v>
      </c>
      <c r="P95" s="461">
        <v>0</v>
      </c>
      <c r="Q95" s="461">
        <v>0</v>
      </c>
      <c r="R95" s="461">
        <v>0</v>
      </c>
      <c r="S95" s="461">
        <v>0</v>
      </c>
      <c r="T95" s="461">
        <v>0</v>
      </c>
      <c r="U95" s="461">
        <v>0</v>
      </c>
      <c r="V95" s="461">
        <v>0</v>
      </c>
      <c r="W95" s="461">
        <v>0</v>
      </c>
      <c r="X95" s="461">
        <v>0</v>
      </c>
      <c r="Y95" s="461">
        <v>0</v>
      </c>
      <c r="Z95" s="461">
        <v>0</v>
      </c>
      <c r="AA95" s="461">
        <v>0</v>
      </c>
      <c r="AB95" s="461">
        <v>0</v>
      </c>
      <c r="AC95" s="461">
        <v>0</v>
      </c>
      <c r="AD95" s="461">
        <v>0</v>
      </c>
      <c r="AE95" s="461">
        <v>0</v>
      </c>
      <c r="AF95" s="461">
        <v>0</v>
      </c>
      <c r="AG95" s="461">
        <v>0</v>
      </c>
      <c r="AH95" s="461">
        <v>0</v>
      </c>
      <c r="AI95" s="461">
        <v>0</v>
      </c>
      <c r="AJ95" s="461">
        <v>0</v>
      </c>
      <c r="AK95" s="461">
        <v>0</v>
      </c>
      <c r="AL95" s="461">
        <v>0</v>
      </c>
      <c r="AM95" s="461">
        <v>0</v>
      </c>
      <c r="AN95" s="461">
        <v>0</v>
      </c>
      <c r="AO95" s="461">
        <v>0</v>
      </c>
      <c r="AP95" s="461">
        <v>0</v>
      </c>
      <c r="AQ95" s="461">
        <v>0</v>
      </c>
      <c r="AR95" s="461">
        <v>0</v>
      </c>
      <c r="AS95" s="461">
        <v>0</v>
      </c>
      <c r="AT95" s="461">
        <v>0</v>
      </c>
      <c r="AU95" s="461">
        <v>0</v>
      </c>
      <c r="AV95" s="461">
        <v>0</v>
      </c>
      <c r="AW95" s="461">
        <v>0</v>
      </c>
      <c r="AX95" s="461">
        <v>0</v>
      </c>
      <c r="AY95" s="461">
        <v>0</v>
      </c>
      <c r="AZ95" s="461">
        <v>0</v>
      </c>
      <c r="BA95" s="461">
        <v>0</v>
      </c>
      <c r="BB95" s="461">
        <v>0</v>
      </c>
      <c r="BC95" s="462">
        <v>0</v>
      </c>
      <c r="BD95" s="461">
        <v>92</v>
      </c>
      <c r="BE95" s="461">
        <v>97</v>
      </c>
      <c r="BF95" s="461">
        <v>106</v>
      </c>
      <c r="BG95" s="461">
        <v>100</v>
      </c>
      <c r="BH95" s="461">
        <v>80</v>
      </c>
      <c r="BI95" s="461">
        <v>81</v>
      </c>
      <c r="BJ95" s="461">
        <v>83</v>
      </c>
      <c r="BK95" s="461">
        <v>85</v>
      </c>
      <c r="BL95" s="461">
        <v>89</v>
      </c>
      <c r="BM95" s="461">
        <v>97</v>
      </c>
      <c r="BN95" s="461">
        <v>109</v>
      </c>
      <c r="BO95" s="461">
        <v>121</v>
      </c>
      <c r="BP95" s="461">
        <v>136</v>
      </c>
      <c r="BQ95" s="461">
        <v>150</v>
      </c>
      <c r="BR95" s="461">
        <v>160</v>
      </c>
      <c r="BS95" s="461">
        <v>169</v>
      </c>
      <c r="BT95" s="461">
        <v>173</v>
      </c>
      <c r="BU95" s="461">
        <v>180</v>
      </c>
      <c r="BV95" s="461">
        <v>165</v>
      </c>
      <c r="BW95" s="461">
        <v>128</v>
      </c>
      <c r="BX95" s="462">
        <v>115</v>
      </c>
      <c r="BY95" s="462">
        <v>99</v>
      </c>
      <c r="BZ95" s="462">
        <v>87</v>
      </c>
      <c r="CA95" s="462">
        <v>76</v>
      </c>
      <c r="CB95" s="462">
        <v>64</v>
      </c>
      <c r="CC95" s="462">
        <v>13</v>
      </c>
      <c r="CD95" s="462">
        <v>0</v>
      </c>
      <c r="CE95" s="462">
        <v>0</v>
      </c>
      <c r="CF95" s="430">
        <v>0</v>
      </c>
    </row>
    <row r="96" spans="1:84">
      <c r="A96" s="43"/>
      <c r="B96" s="339" t="s">
        <v>771</v>
      </c>
      <c r="C96" s="63"/>
      <c r="D96" s="461">
        <v>0</v>
      </c>
      <c r="E96" s="461">
        <v>0</v>
      </c>
      <c r="F96" s="461">
        <v>0</v>
      </c>
      <c r="G96" s="461">
        <v>0</v>
      </c>
      <c r="H96" s="461">
        <v>0</v>
      </c>
      <c r="I96" s="461">
        <v>0</v>
      </c>
      <c r="J96" s="461">
        <v>0</v>
      </c>
      <c r="K96" s="461">
        <v>0</v>
      </c>
      <c r="L96" s="461">
        <v>0</v>
      </c>
      <c r="M96" s="461">
        <v>0</v>
      </c>
      <c r="N96" s="461">
        <v>0</v>
      </c>
      <c r="O96" s="461">
        <v>0</v>
      </c>
      <c r="P96" s="461">
        <v>0</v>
      </c>
      <c r="Q96" s="461">
        <v>0</v>
      </c>
      <c r="R96" s="461">
        <v>0</v>
      </c>
      <c r="S96" s="461">
        <v>0</v>
      </c>
      <c r="T96" s="461">
        <v>0</v>
      </c>
      <c r="U96" s="461">
        <v>0</v>
      </c>
      <c r="V96" s="461">
        <v>0</v>
      </c>
      <c r="W96" s="461">
        <v>0</v>
      </c>
      <c r="X96" s="461">
        <v>0</v>
      </c>
      <c r="Y96" s="461">
        <v>0</v>
      </c>
      <c r="Z96" s="461">
        <v>0</v>
      </c>
      <c r="AA96" s="461">
        <v>0</v>
      </c>
      <c r="AB96" s="461">
        <v>0</v>
      </c>
      <c r="AC96" s="461">
        <v>0</v>
      </c>
      <c r="AD96" s="461">
        <v>0</v>
      </c>
      <c r="AE96" s="461">
        <v>0</v>
      </c>
      <c r="AF96" s="461">
        <v>0</v>
      </c>
      <c r="AG96" s="461">
        <v>0</v>
      </c>
      <c r="AH96" s="461">
        <v>0</v>
      </c>
      <c r="AI96" s="461">
        <v>0</v>
      </c>
      <c r="AJ96" s="461">
        <v>0</v>
      </c>
      <c r="AK96" s="461">
        <v>0</v>
      </c>
      <c r="AL96" s="461">
        <v>0</v>
      </c>
      <c r="AM96" s="461">
        <v>0</v>
      </c>
      <c r="AN96" s="461">
        <v>0</v>
      </c>
      <c r="AO96" s="461">
        <v>0</v>
      </c>
      <c r="AP96" s="461">
        <v>0</v>
      </c>
      <c r="AQ96" s="461">
        <v>0</v>
      </c>
      <c r="AR96" s="461">
        <v>0</v>
      </c>
      <c r="AS96" s="461">
        <v>0</v>
      </c>
      <c r="AT96" s="461">
        <v>0</v>
      </c>
      <c r="AU96" s="461">
        <v>0</v>
      </c>
      <c r="AV96" s="461">
        <v>0</v>
      </c>
      <c r="AW96" s="461">
        <v>0</v>
      </c>
      <c r="AX96" s="461">
        <v>0</v>
      </c>
      <c r="AY96" s="461">
        <v>0</v>
      </c>
      <c r="AZ96" s="461">
        <v>0</v>
      </c>
      <c r="BA96" s="461">
        <v>0</v>
      </c>
      <c r="BB96" s="461">
        <v>0</v>
      </c>
      <c r="BC96" s="462">
        <v>0</v>
      </c>
      <c r="BD96" s="461">
        <v>1628</v>
      </c>
      <c r="BE96" s="461">
        <v>1677</v>
      </c>
      <c r="BF96" s="461">
        <v>1675</v>
      </c>
      <c r="BG96" s="461">
        <v>890</v>
      </c>
      <c r="BH96" s="461">
        <v>86</v>
      </c>
      <c r="BI96" s="461">
        <v>79</v>
      </c>
      <c r="BJ96" s="461">
        <v>79</v>
      </c>
      <c r="BK96" s="461">
        <v>83</v>
      </c>
      <c r="BL96" s="461">
        <v>85</v>
      </c>
      <c r="BM96" s="461">
        <v>76</v>
      </c>
      <c r="BN96" s="461">
        <v>71</v>
      </c>
      <c r="BO96" s="461">
        <v>62</v>
      </c>
      <c r="BP96" s="461">
        <v>53</v>
      </c>
      <c r="BQ96" s="461">
        <v>46</v>
      </c>
      <c r="BR96" s="461">
        <v>39</v>
      </c>
      <c r="BS96" s="461">
        <v>33</v>
      </c>
      <c r="BT96" s="461">
        <v>29</v>
      </c>
      <c r="BU96" s="461">
        <v>24</v>
      </c>
      <c r="BV96" s="461">
        <v>14</v>
      </c>
      <c r="BW96" s="461">
        <v>6</v>
      </c>
      <c r="BX96" s="462">
        <v>3</v>
      </c>
      <c r="BY96" s="462">
        <v>2</v>
      </c>
      <c r="BZ96" s="462">
        <v>2</v>
      </c>
      <c r="CA96" s="462">
        <v>1</v>
      </c>
      <c r="CB96" s="462">
        <v>0</v>
      </c>
      <c r="CC96" s="462">
        <v>0</v>
      </c>
      <c r="CD96" s="462">
        <v>0</v>
      </c>
      <c r="CE96" s="462">
        <v>0</v>
      </c>
      <c r="CF96" s="430">
        <v>0</v>
      </c>
    </row>
    <row r="97" spans="1:84" ht="26.25" customHeight="1">
      <c r="A97" s="476"/>
      <c r="B97" s="63" t="s">
        <v>775</v>
      </c>
      <c r="D97" s="461">
        <v>0</v>
      </c>
      <c r="E97" s="461">
        <v>0</v>
      </c>
      <c r="F97" s="461">
        <v>0</v>
      </c>
      <c r="G97" s="461">
        <v>0</v>
      </c>
      <c r="H97" s="461">
        <v>0</v>
      </c>
      <c r="I97" s="461">
        <v>0</v>
      </c>
      <c r="J97" s="461">
        <v>0</v>
      </c>
      <c r="K97" s="461">
        <v>0</v>
      </c>
      <c r="L97" s="461">
        <v>0</v>
      </c>
      <c r="M97" s="461">
        <v>0</v>
      </c>
      <c r="N97" s="461">
        <v>0</v>
      </c>
      <c r="O97" s="461">
        <v>0</v>
      </c>
      <c r="P97" s="461">
        <v>0</v>
      </c>
      <c r="Q97" s="461">
        <v>0</v>
      </c>
      <c r="R97" s="461">
        <v>0</v>
      </c>
      <c r="S97" s="461">
        <v>0</v>
      </c>
      <c r="T97" s="461">
        <v>0</v>
      </c>
      <c r="U97" s="461">
        <v>0</v>
      </c>
      <c r="V97" s="461">
        <v>0</v>
      </c>
      <c r="W97" s="461">
        <v>0</v>
      </c>
      <c r="X97" s="461">
        <v>0</v>
      </c>
      <c r="Y97" s="461">
        <v>0</v>
      </c>
      <c r="Z97" s="461">
        <v>0</v>
      </c>
      <c r="AA97" s="461">
        <v>0</v>
      </c>
      <c r="AB97" s="461">
        <v>0</v>
      </c>
      <c r="AC97" s="461">
        <v>0</v>
      </c>
      <c r="AD97" s="461">
        <v>0</v>
      </c>
      <c r="AE97" s="461">
        <v>0</v>
      </c>
      <c r="AF97" s="461">
        <v>0</v>
      </c>
      <c r="AG97" s="461">
        <v>0</v>
      </c>
      <c r="AH97" s="461">
        <v>0</v>
      </c>
      <c r="AI97" s="461">
        <v>1115</v>
      </c>
      <c r="AJ97" s="461">
        <v>1316</v>
      </c>
      <c r="AK97" s="461">
        <v>1846</v>
      </c>
      <c r="AL97" s="461">
        <v>2376</v>
      </c>
      <c r="AM97" s="461">
        <v>2685</v>
      </c>
      <c r="AN97" s="461">
        <v>2858</v>
      </c>
      <c r="AO97" s="461">
        <v>2992</v>
      </c>
      <c r="AP97" s="461">
        <v>2988</v>
      </c>
      <c r="AQ97" s="461">
        <v>2790</v>
      </c>
      <c r="AR97" s="461">
        <v>2370</v>
      </c>
      <c r="AS97" s="461">
        <v>2370</v>
      </c>
      <c r="AT97" s="461">
        <v>2449</v>
      </c>
      <c r="AU97" s="461">
        <v>3018</v>
      </c>
      <c r="AV97" s="461">
        <v>3536</v>
      </c>
      <c r="AW97" s="461">
        <v>3776</v>
      </c>
      <c r="AX97" s="461">
        <v>3882</v>
      </c>
      <c r="AY97" s="461">
        <v>3876</v>
      </c>
      <c r="AZ97" s="461">
        <v>3750</v>
      </c>
      <c r="BA97" s="461">
        <v>2238</v>
      </c>
      <c r="BB97" s="461">
        <v>2192</v>
      </c>
      <c r="BC97" s="462">
        <v>2202</v>
      </c>
      <c r="BD97" s="461">
        <v>2230</v>
      </c>
      <c r="BE97" s="461">
        <v>2235</v>
      </c>
      <c r="BF97" s="461">
        <v>2213</v>
      </c>
      <c r="BG97" s="461">
        <v>2218</v>
      </c>
      <c r="BH97" s="461">
        <v>2175</v>
      </c>
      <c r="BI97" s="461">
        <v>2131</v>
      </c>
      <c r="BJ97" s="461">
        <v>2123</v>
      </c>
      <c r="BK97" s="461">
        <v>2105</v>
      </c>
      <c r="BL97" s="461">
        <v>2076</v>
      </c>
      <c r="BM97" s="461">
        <v>1925</v>
      </c>
      <c r="BN97" s="461">
        <v>0</v>
      </c>
      <c r="BO97" s="461">
        <v>0</v>
      </c>
      <c r="BP97" s="461">
        <v>0</v>
      </c>
      <c r="BQ97" s="461">
        <v>0</v>
      </c>
      <c r="BR97" s="461">
        <v>0</v>
      </c>
      <c r="BS97" s="461">
        <v>0</v>
      </c>
      <c r="BT97" s="461">
        <v>0</v>
      </c>
      <c r="BU97" s="461">
        <v>0</v>
      </c>
      <c r="BV97" s="461">
        <v>0</v>
      </c>
      <c r="BW97" s="461">
        <v>0</v>
      </c>
      <c r="BX97" s="462">
        <v>0</v>
      </c>
      <c r="BY97" s="462">
        <v>0</v>
      </c>
      <c r="BZ97" s="462">
        <v>0</v>
      </c>
      <c r="CA97" s="462">
        <v>0</v>
      </c>
      <c r="CB97" s="462">
        <v>0</v>
      </c>
      <c r="CC97" s="462">
        <v>0</v>
      </c>
      <c r="CD97" s="462">
        <v>0</v>
      </c>
      <c r="CE97" s="462">
        <v>0</v>
      </c>
      <c r="CF97" s="430">
        <v>0</v>
      </c>
    </row>
    <row r="98" spans="1:84">
      <c r="A98" s="476"/>
      <c r="B98" s="63" t="s">
        <v>776</v>
      </c>
      <c r="D98" s="461">
        <v>0</v>
      </c>
      <c r="E98" s="461">
        <v>0</v>
      </c>
      <c r="F98" s="461">
        <v>0</v>
      </c>
      <c r="G98" s="461">
        <v>0</v>
      </c>
      <c r="H98" s="461">
        <v>0</v>
      </c>
      <c r="I98" s="461">
        <v>0</v>
      </c>
      <c r="J98" s="461">
        <v>0</v>
      </c>
      <c r="K98" s="461">
        <v>0</v>
      </c>
      <c r="L98" s="461">
        <v>0</v>
      </c>
      <c r="M98" s="461">
        <v>0</v>
      </c>
      <c r="N98" s="461">
        <v>0</v>
      </c>
      <c r="O98" s="461">
        <v>0</v>
      </c>
      <c r="P98" s="461">
        <v>0</v>
      </c>
      <c r="Q98" s="461">
        <v>0</v>
      </c>
      <c r="R98" s="461">
        <v>0</v>
      </c>
      <c r="S98" s="461">
        <v>0</v>
      </c>
      <c r="T98" s="461">
        <v>0</v>
      </c>
      <c r="U98" s="461">
        <v>0</v>
      </c>
      <c r="V98" s="461">
        <v>0</v>
      </c>
      <c r="W98" s="461">
        <v>0</v>
      </c>
      <c r="X98" s="461">
        <v>0</v>
      </c>
      <c r="Y98" s="461">
        <v>0</v>
      </c>
      <c r="Z98" s="461">
        <v>0</v>
      </c>
      <c r="AA98" s="461">
        <v>0</v>
      </c>
      <c r="AB98" s="461">
        <v>0</v>
      </c>
      <c r="AC98" s="461">
        <v>0</v>
      </c>
      <c r="AD98" s="461">
        <v>0</v>
      </c>
      <c r="AE98" s="461">
        <v>0</v>
      </c>
      <c r="AF98" s="461">
        <v>0</v>
      </c>
      <c r="AG98" s="461">
        <v>0</v>
      </c>
      <c r="AH98" s="461">
        <v>0</v>
      </c>
      <c r="AI98" s="461">
        <v>0</v>
      </c>
      <c r="AJ98" s="461">
        <v>0</v>
      </c>
      <c r="AK98" s="461">
        <v>0</v>
      </c>
      <c r="AL98" s="461">
        <v>0</v>
      </c>
      <c r="AM98" s="461">
        <v>0</v>
      </c>
      <c r="AN98" s="461">
        <v>0</v>
      </c>
      <c r="AO98" s="461">
        <v>0</v>
      </c>
      <c r="AP98" s="461">
        <v>0</v>
      </c>
      <c r="AQ98" s="461">
        <v>0</v>
      </c>
      <c r="AR98" s="461">
        <v>0</v>
      </c>
      <c r="AS98" s="461">
        <v>0</v>
      </c>
      <c r="AT98" s="461">
        <v>0</v>
      </c>
      <c r="AU98" s="461">
        <v>0</v>
      </c>
      <c r="AV98" s="461">
        <v>0</v>
      </c>
      <c r="AW98" s="461">
        <v>0</v>
      </c>
      <c r="AX98" s="461">
        <v>0</v>
      </c>
      <c r="AY98" s="461">
        <v>0</v>
      </c>
      <c r="AZ98" s="461">
        <v>0</v>
      </c>
      <c r="BA98" s="461">
        <v>0</v>
      </c>
      <c r="BB98" s="461">
        <v>0</v>
      </c>
      <c r="BC98" s="462">
        <v>0</v>
      </c>
      <c r="BD98" s="461">
        <v>2633</v>
      </c>
      <c r="BE98" s="461">
        <v>2663</v>
      </c>
      <c r="BF98" s="461">
        <v>2644</v>
      </c>
      <c r="BG98" s="461">
        <v>1832</v>
      </c>
      <c r="BH98" s="461">
        <v>974</v>
      </c>
      <c r="BI98" s="461">
        <v>944</v>
      </c>
      <c r="BJ98" s="461">
        <v>938</v>
      </c>
      <c r="BK98" s="461">
        <v>922</v>
      </c>
      <c r="BL98" s="461">
        <v>911</v>
      </c>
      <c r="BM98" s="461">
        <v>880</v>
      </c>
      <c r="BN98" s="461">
        <v>833</v>
      </c>
      <c r="BO98" s="461">
        <v>771</v>
      </c>
      <c r="BP98" s="461">
        <v>723</v>
      </c>
      <c r="BQ98" s="461">
        <v>687</v>
      </c>
      <c r="BR98" s="461">
        <v>661</v>
      </c>
      <c r="BS98" s="461">
        <v>633</v>
      </c>
      <c r="BT98" s="461">
        <v>598</v>
      </c>
      <c r="BU98" s="461">
        <v>582</v>
      </c>
      <c r="BV98" s="461">
        <v>493</v>
      </c>
      <c r="BW98" s="461">
        <v>359</v>
      </c>
      <c r="BX98" s="462">
        <v>272</v>
      </c>
      <c r="BY98" s="462">
        <v>210</v>
      </c>
      <c r="BZ98" s="462">
        <v>166</v>
      </c>
      <c r="CA98" s="462">
        <v>132</v>
      </c>
      <c r="CB98" s="462">
        <v>103</v>
      </c>
      <c r="CC98" s="462">
        <v>20</v>
      </c>
      <c r="CD98" s="462">
        <v>0</v>
      </c>
      <c r="CE98" s="462">
        <v>0</v>
      </c>
      <c r="CF98" s="430">
        <v>0</v>
      </c>
    </row>
    <row r="99" spans="1:84" ht="24.75" customHeight="1">
      <c r="A99" s="43"/>
      <c r="B99" s="63" t="s">
        <v>777</v>
      </c>
      <c r="BX99" s="196"/>
      <c r="BY99" s="196"/>
      <c r="BZ99" s="196"/>
      <c r="CA99" s="196"/>
      <c r="CB99" s="196"/>
      <c r="CC99" s="196"/>
      <c r="CD99" s="196"/>
      <c r="CE99" s="196"/>
      <c r="CF99" s="221"/>
    </row>
    <row r="100" spans="1:84">
      <c r="A100" s="476"/>
      <c r="B100" s="200" t="s">
        <v>778</v>
      </c>
      <c r="D100" s="461">
        <v>0</v>
      </c>
      <c r="E100" s="461">
        <v>0</v>
      </c>
      <c r="F100" s="461">
        <v>0</v>
      </c>
      <c r="G100" s="461">
        <v>0</v>
      </c>
      <c r="H100" s="461">
        <v>0</v>
      </c>
      <c r="I100" s="461">
        <v>0</v>
      </c>
      <c r="J100" s="461">
        <v>0</v>
      </c>
      <c r="K100" s="461">
        <v>0</v>
      </c>
      <c r="L100" s="461">
        <v>0</v>
      </c>
      <c r="M100" s="461">
        <v>0</v>
      </c>
      <c r="N100" s="461">
        <v>0</v>
      </c>
      <c r="O100" s="461">
        <v>0</v>
      </c>
      <c r="P100" s="461">
        <v>0</v>
      </c>
      <c r="Q100" s="461">
        <v>0</v>
      </c>
      <c r="R100" s="461">
        <v>0</v>
      </c>
      <c r="S100" s="461">
        <v>0</v>
      </c>
      <c r="T100" s="461">
        <v>0</v>
      </c>
      <c r="U100" s="461">
        <v>0</v>
      </c>
      <c r="V100" s="461">
        <v>0</v>
      </c>
      <c r="W100" s="461">
        <v>0</v>
      </c>
      <c r="X100" s="461">
        <v>0</v>
      </c>
      <c r="Y100" s="461">
        <v>0</v>
      </c>
      <c r="Z100" s="461">
        <v>0</v>
      </c>
      <c r="AA100" s="461">
        <v>0</v>
      </c>
      <c r="AB100" s="461">
        <v>0</v>
      </c>
      <c r="AC100" s="461">
        <v>0</v>
      </c>
      <c r="AD100" s="461">
        <v>0</v>
      </c>
      <c r="AE100" s="461">
        <v>0</v>
      </c>
      <c r="AF100" s="461">
        <v>0</v>
      </c>
      <c r="AG100" s="461">
        <v>0</v>
      </c>
      <c r="AH100" s="461">
        <v>0</v>
      </c>
      <c r="AI100" s="461">
        <v>551</v>
      </c>
      <c r="AJ100" s="461">
        <v>746</v>
      </c>
      <c r="AK100" s="461">
        <v>1179</v>
      </c>
      <c r="AL100" s="461">
        <v>1611</v>
      </c>
      <c r="AM100" s="461">
        <v>1813</v>
      </c>
      <c r="AN100" s="461">
        <v>1885</v>
      </c>
      <c r="AO100" s="461">
        <v>1892</v>
      </c>
      <c r="AP100" s="461">
        <v>1832</v>
      </c>
      <c r="AQ100" s="461">
        <v>1578</v>
      </c>
      <c r="AR100" s="461">
        <v>1249</v>
      </c>
      <c r="AS100" s="461">
        <v>1031</v>
      </c>
      <c r="AT100" s="461">
        <v>1007</v>
      </c>
      <c r="AU100" s="461">
        <v>1441</v>
      </c>
      <c r="AV100" s="461">
        <v>1753</v>
      </c>
      <c r="AW100" s="461">
        <v>1790</v>
      </c>
      <c r="AX100" s="461">
        <v>1800</v>
      </c>
      <c r="AY100" s="461">
        <v>1659</v>
      </c>
      <c r="AZ100" s="461">
        <v>1461</v>
      </c>
      <c r="BA100" s="461">
        <v>0</v>
      </c>
      <c r="BB100" s="461">
        <v>0</v>
      </c>
      <c r="BC100" s="461">
        <v>0</v>
      </c>
      <c r="BD100" s="461">
        <v>0</v>
      </c>
      <c r="BE100" s="461">
        <v>0</v>
      </c>
      <c r="BF100" s="461">
        <v>0</v>
      </c>
      <c r="BG100" s="461">
        <v>0</v>
      </c>
      <c r="BH100" s="461">
        <v>0</v>
      </c>
      <c r="BI100" s="461">
        <v>0</v>
      </c>
      <c r="BJ100" s="461">
        <v>0</v>
      </c>
      <c r="BK100" s="461">
        <v>0</v>
      </c>
      <c r="BL100" s="461">
        <v>0</v>
      </c>
      <c r="BM100" s="461">
        <v>0</v>
      </c>
      <c r="BN100" s="461">
        <v>0</v>
      </c>
      <c r="BO100" s="461">
        <v>0</v>
      </c>
      <c r="BP100" s="461">
        <v>0</v>
      </c>
      <c r="BQ100" s="461">
        <v>0</v>
      </c>
      <c r="BR100" s="461">
        <v>0</v>
      </c>
      <c r="BS100" s="461">
        <v>0</v>
      </c>
      <c r="BT100" s="461">
        <v>0</v>
      </c>
      <c r="BU100" s="461">
        <v>0</v>
      </c>
      <c r="BV100" s="461">
        <v>0</v>
      </c>
      <c r="BW100" s="461">
        <v>0</v>
      </c>
      <c r="BX100" s="462">
        <v>0</v>
      </c>
      <c r="BY100" s="462">
        <v>0</v>
      </c>
      <c r="BZ100" s="462">
        <v>0</v>
      </c>
      <c r="CA100" s="462">
        <v>0</v>
      </c>
      <c r="CB100" s="462">
        <v>0</v>
      </c>
      <c r="CC100" s="462">
        <v>0</v>
      </c>
      <c r="CD100" s="462">
        <v>0</v>
      </c>
      <c r="CE100" s="462">
        <v>0</v>
      </c>
      <c r="CF100" s="430">
        <v>0</v>
      </c>
    </row>
    <row r="101" spans="1:84">
      <c r="A101" s="476"/>
      <c r="B101" s="200" t="s">
        <v>779</v>
      </c>
      <c r="D101" s="461">
        <v>0</v>
      </c>
      <c r="E101" s="461">
        <v>0</v>
      </c>
      <c r="F101" s="461">
        <v>0</v>
      </c>
      <c r="G101" s="461">
        <v>0</v>
      </c>
      <c r="H101" s="461">
        <v>0</v>
      </c>
      <c r="I101" s="461">
        <v>0</v>
      </c>
      <c r="J101" s="461">
        <v>0</v>
      </c>
      <c r="K101" s="461">
        <v>0</v>
      </c>
      <c r="L101" s="461">
        <v>0</v>
      </c>
      <c r="M101" s="461">
        <v>0</v>
      </c>
      <c r="N101" s="461">
        <v>0</v>
      </c>
      <c r="O101" s="461">
        <v>0</v>
      </c>
      <c r="P101" s="461">
        <v>0</v>
      </c>
      <c r="Q101" s="461">
        <v>0</v>
      </c>
      <c r="R101" s="461">
        <v>0</v>
      </c>
      <c r="S101" s="461">
        <v>0</v>
      </c>
      <c r="T101" s="461">
        <v>0</v>
      </c>
      <c r="U101" s="461">
        <v>0</v>
      </c>
      <c r="V101" s="461">
        <v>0</v>
      </c>
      <c r="W101" s="461">
        <v>0</v>
      </c>
      <c r="X101" s="461">
        <v>0</v>
      </c>
      <c r="Y101" s="461">
        <v>0</v>
      </c>
      <c r="Z101" s="461">
        <v>0</v>
      </c>
      <c r="AA101" s="461">
        <v>0</v>
      </c>
      <c r="AB101" s="461">
        <v>0</v>
      </c>
      <c r="AC101" s="461">
        <v>0</v>
      </c>
      <c r="AD101" s="461">
        <v>0</v>
      </c>
      <c r="AE101" s="461">
        <v>0</v>
      </c>
      <c r="AF101" s="461">
        <v>0</v>
      </c>
      <c r="AG101" s="461">
        <v>0</v>
      </c>
      <c r="AH101" s="461">
        <v>0</v>
      </c>
      <c r="AI101" s="461">
        <v>1723</v>
      </c>
      <c r="AJ101" s="461">
        <v>1694</v>
      </c>
      <c r="AK101" s="461">
        <v>1738</v>
      </c>
      <c r="AL101" s="461">
        <v>1781</v>
      </c>
      <c r="AM101" s="461">
        <v>1651</v>
      </c>
      <c r="AN101" s="461">
        <v>1683</v>
      </c>
      <c r="AO101" s="461">
        <v>1717</v>
      </c>
      <c r="AP101" s="461">
        <v>1722</v>
      </c>
      <c r="AQ101" s="461">
        <v>1727</v>
      </c>
      <c r="AR101" s="461">
        <v>1719</v>
      </c>
      <c r="AS101" s="461">
        <v>1607</v>
      </c>
      <c r="AT101" s="461">
        <v>1675</v>
      </c>
      <c r="AU101" s="461">
        <v>1575</v>
      </c>
      <c r="AV101" s="461">
        <v>1643</v>
      </c>
      <c r="AW101" s="461">
        <v>1736</v>
      </c>
      <c r="AX101" s="461">
        <v>1765</v>
      </c>
      <c r="AY101" s="461">
        <v>1781</v>
      </c>
      <c r="AZ101" s="461">
        <v>1764</v>
      </c>
      <c r="BA101" s="461">
        <v>1705</v>
      </c>
      <c r="BB101" s="461">
        <v>1643</v>
      </c>
      <c r="BC101" s="461">
        <v>1620</v>
      </c>
      <c r="BD101" s="461">
        <v>1671</v>
      </c>
      <c r="BE101" s="461">
        <v>1750</v>
      </c>
      <c r="BF101" s="461">
        <v>1776</v>
      </c>
      <c r="BG101" s="461">
        <v>911</v>
      </c>
      <c r="BH101" s="461">
        <v>12</v>
      </c>
      <c r="BI101" s="461">
        <v>11</v>
      </c>
      <c r="BJ101" s="461">
        <v>12</v>
      </c>
      <c r="BK101" s="461">
        <v>12</v>
      </c>
      <c r="BL101" s="461">
        <v>11</v>
      </c>
      <c r="BM101" s="461">
        <v>10</v>
      </c>
      <c r="BN101" s="461">
        <v>0</v>
      </c>
      <c r="BO101" s="461">
        <v>0</v>
      </c>
      <c r="BP101" s="461">
        <v>0</v>
      </c>
      <c r="BQ101" s="461">
        <v>0</v>
      </c>
      <c r="BR101" s="461">
        <v>0</v>
      </c>
      <c r="BS101" s="461">
        <v>0</v>
      </c>
      <c r="BT101" s="461">
        <v>0</v>
      </c>
      <c r="BU101" s="461">
        <v>0</v>
      </c>
      <c r="BV101" s="461">
        <v>0</v>
      </c>
      <c r="BW101" s="461">
        <v>0</v>
      </c>
      <c r="BX101" s="462">
        <v>0</v>
      </c>
      <c r="BY101" s="462">
        <v>0</v>
      </c>
      <c r="BZ101" s="462">
        <v>0</v>
      </c>
      <c r="CA101" s="462">
        <v>0</v>
      </c>
      <c r="CB101" s="462">
        <v>0</v>
      </c>
      <c r="CC101" s="462">
        <v>0</v>
      </c>
      <c r="CD101" s="462">
        <v>0</v>
      </c>
      <c r="CE101" s="462">
        <v>0</v>
      </c>
      <c r="CF101" s="430">
        <v>0</v>
      </c>
    </row>
    <row r="102" spans="1:84">
      <c r="A102" s="43"/>
      <c r="B102" s="200" t="s">
        <v>678</v>
      </c>
      <c r="D102" s="461">
        <v>0</v>
      </c>
      <c r="E102" s="461">
        <v>0</v>
      </c>
      <c r="F102" s="461">
        <v>0</v>
      </c>
      <c r="G102" s="461">
        <v>0</v>
      </c>
      <c r="H102" s="461">
        <v>0</v>
      </c>
      <c r="I102" s="461">
        <v>0</v>
      </c>
      <c r="J102" s="461">
        <v>0</v>
      </c>
      <c r="K102" s="461">
        <v>0</v>
      </c>
      <c r="L102" s="461">
        <v>0</v>
      </c>
      <c r="M102" s="461">
        <v>0</v>
      </c>
      <c r="N102" s="461">
        <v>0</v>
      </c>
      <c r="O102" s="461">
        <v>0</v>
      </c>
      <c r="P102" s="461">
        <v>0</v>
      </c>
      <c r="Q102" s="461">
        <v>0</v>
      </c>
      <c r="R102" s="461">
        <v>0</v>
      </c>
      <c r="S102" s="461">
        <v>0</v>
      </c>
      <c r="T102" s="461">
        <v>0</v>
      </c>
      <c r="U102" s="461">
        <v>0</v>
      </c>
      <c r="V102" s="461">
        <v>0</v>
      </c>
      <c r="W102" s="461">
        <v>0</v>
      </c>
      <c r="X102" s="461">
        <v>0</v>
      </c>
      <c r="Y102" s="461">
        <v>0</v>
      </c>
      <c r="Z102" s="461">
        <v>0</v>
      </c>
      <c r="AA102" s="461">
        <v>0</v>
      </c>
      <c r="AB102" s="461">
        <v>0</v>
      </c>
      <c r="AC102" s="461">
        <v>0</v>
      </c>
      <c r="AD102" s="461">
        <v>0</v>
      </c>
      <c r="AE102" s="461">
        <v>0</v>
      </c>
      <c r="AF102" s="461">
        <v>0</v>
      </c>
      <c r="AG102" s="461">
        <v>0</v>
      </c>
      <c r="AH102" s="461">
        <v>0</v>
      </c>
      <c r="AI102" s="461">
        <v>207</v>
      </c>
      <c r="AJ102" s="461">
        <v>205</v>
      </c>
      <c r="AK102" s="461">
        <v>221</v>
      </c>
      <c r="AL102" s="461">
        <v>240</v>
      </c>
      <c r="AM102" s="461">
        <v>241</v>
      </c>
      <c r="AN102" s="461">
        <v>273</v>
      </c>
      <c r="AO102" s="461">
        <v>301</v>
      </c>
      <c r="AP102" s="461">
        <v>327</v>
      </c>
      <c r="AQ102" s="461">
        <v>352</v>
      </c>
      <c r="AR102" s="461">
        <v>247</v>
      </c>
      <c r="AS102" s="461">
        <v>290</v>
      </c>
      <c r="AT102" s="461">
        <v>330</v>
      </c>
      <c r="AU102" s="461">
        <v>375</v>
      </c>
      <c r="AV102" s="461">
        <v>425</v>
      </c>
      <c r="AW102" s="461">
        <v>527</v>
      </c>
      <c r="AX102" s="461">
        <v>618</v>
      </c>
      <c r="AY102" s="461">
        <v>739</v>
      </c>
      <c r="AZ102" s="461">
        <v>786</v>
      </c>
      <c r="BA102" s="461">
        <v>849</v>
      </c>
      <c r="BB102" s="461">
        <v>898</v>
      </c>
      <c r="BC102" s="461">
        <v>932</v>
      </c>
      <c r="BD102" s="461">
        <v>994</v>
      </c>
      <c r="BE102" s="461">
        <v>1048</v>
      </c>
      <c r="BF102" s="461">
        <v>1091</v>
      </c>
      <c r="BG102" s="461">
        <v>1121</v>
      </c>
      <c r="BH102" s="461">
        <v>1137</v>
      </c>
      <c r="BI102" s="461">
        <v>1139</v>
      </c>
      <c r="BJ102" s="461">
        <v>1142</v>
      </c>
      <c r="BK102" s="461">
        <v>1133</v>
      </c>
      <c r="BL102" s="461">
        <v>1128</v>
      </c>
      <c r="BM102" s="461">
        <v>1099</v>
      </c>
      <c r="BN102" s="461">
        <v>0</v>
      </c>
      <c r="BO102" s="461">
        <v>0</v>
      </c>
      <c r="BP102" s="461">
        <v>0</v>
      </c>
      <c r="BQ102" s="461">
        <v>0</v>
      </c>
      <c r="BR102" s="461">
        <v>0</v>
      </c>
      <c r="BS102" s="461">
        <v>0</v>
      </c>
      <c r="BT102" s="461">
        <v>0</v>
      </c>
      <c r="BU102" s="461">
        <v>0</v>
      </c>
      <c r="BV102" s="461">
        <v>0</v>
      </c>
      <c r="BW102" s="461">
        <v>0</v>
      </c>
      <c r="BX102" s="462">
        <v>0</v>
      </c>
      <c r="BY102" s="462">
        <v>0</v>
      </c>
      <c r="BZ102" s="462">
        <v>0</v>
      </c>
      <c r="CA102" s="462">
        <v>0</v>
      </c>
      <c r="CB102" s="462">
        <v>0</v>
      </c>
      <c r="CC102" s="462">
        <v>0</v>
      </c>
      <c r="CD102" s="462">
        <v>0</v>
      </c>
      <c r="CE102" s="462">
        <v>0</v>
      </c>
      <c r="CF102" s="430">
        <v>0</v>
      </c>
    </row>
    <row r="103" spans="1:84">
      <c r="A103" s="43"/>
      <c r="B103" s="200" t="s">
        <v>780</v>
      </c>
      <c r="D103" s="461">
        <v>0</v>
      </c>
      <c r="E103" s="461">
        <v>0</v>
      </c>
      <c r="F103" s="461">
        <v>0</v>
      </c>
      <c r="G103" s="461">
        <v>0</v>
      </c>
      <c r="H103" s="461">
        <v>0</v>
      </c>
      <c r="I103" s="461">
        <v>0</v>
      </c>
      <c r="J103" s="461">
        <v>0</v>
      </c>
      <c r="K103" s="461">
        <v>0</v>
      </c>
      <c r="L103" s="461">
        <v>0</v>
      </c>
      <c r="M103" s="461">
        <v>0</v>
      </c>
      <c r="N103" s="461">
        <v>0</v>
      </c>
      <c r="O103" s="461">
        <v>0</v>
      </c>
      <c r="P103" s="461">
        <v>0</v>
      </c>
      <c r="Q103" s="461">
        <v>0</v>
      </c>
      <c r="R103" s="461">
        <v>0</v>
      </c>
      <c r="S103" s="461">
        <v>0</v>
      </c>
      <c r="T103" s="461">
        <v>0</v>
      </c>
      <c r="U103" s="461">
        <v>0</v>
      </c>
      <c r="V103" s="461">
        <v>0</v>
      </c>
      <c r="W103" s="461">
        <v>0</v>
      </c>
      <c r="X103" s="461">
        <v>0</v>
      </c>
      <c r="Y103" s="461">
        <v>0</v>
      </c>
      <c r="Z103" s="461">
        <v>0</v>
      </c>
      <c r="AA103" s="461">
        <v>0</v>
      </c>
      <c r="AB103" s="461">
        <v>0</v>
      </c>
      <c r="AC103" s="461">
        <v>0</v>
      </c>
      <c r="AD103" s="461">
        <v>0</v>
      </c>
      <c r="AE103" s="461">
        <v>0</v>
      </c>
      <c r="AF103" s="461">
        <v>0</v>
      </c>
      <c r="AG103" s="461">
        <v>0</v>
      </c>
      <c r="AH103" s="461">
        <v>0</v>
      </c>
      <c r="AI103" s="461">
        <v>306</v>
      </c>
      <c r="AJ103" s="461">
        <v>316</v>
      </c>
      <c r="AK103" s="461">
        <v>369</v>
      </c>
      <c r="AL103" s="461">
        <v>415</v>
      </c>
      <c r="AM103" s="461">
        <v>449</v>
      </c>
      <c r="AN103" s="461">
        <v>492</v>
      </c>
      <c r="AO103" s="461">
        <v>575</v>
      </c>
      <c r="AP103" s="461">
        <v>602</v>
      </c>
      <c r="AQ103" s="461">
        <v>629</v>
      </c>
      <c r="AR103" s="461">
        <v>694</v>
      </c>
      <c r="AS103" s="461">
        <v>756</v>
      </c>
      <c r="AT103" s="461">
        <v>793</v>
      </c>
      <c r="AU103" s="461">
        <v>871</v>
      </c>
      <c r="AV103" s="461">
        <v>957</v>
      </c>
      <c r="AW103" s="461">
        <v>1013</v>
      </c>
      <c r="AX103" s="461">
        <v>1039</v>
      </c>
      <c r="AY103" s="461">
        <v>1056</v>
      </c>
      <c r="AZ103" s="461">
        <v>1059</v>
      </c>
      <c r="BA103" s="461">
        <v>995</v>
      </c>
      <c r="BB103" s="461">
        <v>949</v>
      </c>
      <c r="BC103" s="461">
        <v>931</v>
      </c>
      <c r="BD103" s="461">
        <v>913</v>
      </c>
      <c r="BE103" s="461">
        <v>886</v>
      </c>
      <c r="BF103" s="461">
        <v>857</v>
      </c>
      <c r="BG103" s="461">
        <v>841</v>
      </c>
      <c r="BH103" s="461">
        <v>805</v>
      </c>
      <c r="BI103" s="461">
        <v>780</v>
      </c>
      <c r="BJ103" s="461">
        <v>771</v>
      </c>
      <c r="BK103" s="461">
        <v>750</v>
      </c>
      <c r="BL103" s="461">
        <v>735</v>
      </c>
      <c r="BM103" s="461">
        <v>693</v>
      </c>
      <c r="BN103" s="461">
        <v>0</v>
      </c>
      <c r="BO103" s="461">
        <v>0</v>
      </c>
      <c r="BP103" s="461">
        <v>0</v>
      </c>
      <c r="BQ103" s="461">
        <v>0</v>
      </c>
      <c r="BR103" s="461">
        <v>0</v>
      </c>
      <c r="BS103" s="461">
        <v>0</v>
      </c>
      <c r="BT103" s="461">
        <v>0</v>
      </c>
      <c r="BU103" s="461">
        <v>0</v>
      </c>
      <c r="BV103" s="461">
        <v>0</v>
      </c>
      <c r="BW103" s="461">
        <v>0</v>
      </c>
      <c r="BX103" s="462">
        <v>0</v>
      </c>
      <c r="BY103" s="462">
        <v>0</v>
      </c>
      <c r="BZ103" s="462">
        <v>0</v>
      </c>
      <c r="CA103" s="462">
        <v>0</v>
      </c>
      <c r="CB103" s="462">
        <v>0</v>
      </c>
      <c r="CC103" s="462">
        <v>0</v>
      </c>
      <c r="CD103" s="462">
        <v>0</v>
      </c>
      <c r="CE103" s="462">
        <v>0</v>
      </c>
      <c r="CF103" s="430">
        <v>0</v>
      </c>
    </row>
    <row r="104" spans="1:84">
      <c r="A104" s="43"/>
      <c r="B104" s="200" t="s">
        <v>789</v>
      </c>
      <c r="D104" s="461">
        <v>0</v>
      </c>
      <c r="E104" s="461">
        <v>0</v>
      </c>
      <c r="F104" s="461">
        <v>0</v>
      </c>
      <c r="G104" s="461">
        <v>0</v>
      </c>
      <c r="H104" s="461">
        <v>0</v>
      </c>
      <c r="I104" s="461">
        <v>0</v>
      </c>
      <c r="J104" s="461">
        <v>0</v>
      </c>
      <c r="K104" s="461">
        <v>0</v>
      </c>
      <c r="L104" s="461">
        <v>0</v>
      </c>
      <c r="M104" s="461">
        <v>0</v>
      </c>
      <c r="N104" s="461">
        <v>0</v>
      </c>
      <c r="O104" s="461">
        <v>0</v>
      </c>
      <c r="P104" s="461">
        <v>0</v>
      </c>
      <c r="Q104" s="461">
        <v>0</v>
      </c>
      <c r="R104" s="461">
        <v>0</v>
      </c>
      <c r="S104" s="461">
        <v>0</v>
      </c>
      <c r="T104" s="461">
        <v>0</v>
      </c>
      <c r="U104" s="461">
        <v>0</v>
      </c>
      <c r="V104" s="461">
        <v>0</v>
      </c>
      <c r="W104" s="461">
        <v>0</v>
      </c>
      <c r="X104" s="461">
        <v>0</v>
      </c>
      <c r="Y104" s="461">
        <v>0</v>
      </c>
      <c r="Z104" s="461">
        <v>0</v>
      </c>
      <c r="AA104" s="461">
        <v>0</v>
      </c>
      <c r="AB104" s="461">
        <v>0</v>
      </c>
      <c r="AC104" s="461">
        <v>0</v>
      </c>
      <c r="AD104" s="461">
        <v>0</v>
      </c>
      <c r="AE104" s="461">
        <v>0</v>
      </c>
      <c r="AF104" s="461">
        <v>0</v>
      </c>
      <c r="AG104" s="461">
        <v>0</v>
      </c>
      <c r="AH104" s="461">
        <v>0</v>
      </c>
      <c r="AI104" s="461">
        <v>51</v>
      </c>
      <c r="AJ104" s="461">
        <v>49</v>
      </c>
      <c r="AK104" s="461">
        <v>77</v>
      </c>
      <c r="AL104" s="461">
        <v>110</v>
      </c>
      <c r="AM104" s="461">
        <v>182</v>
      </c>
      <c r="AN104" s="461">
        <v>208</v>
      </c>
      <c r="AO104" s="461">
        <v>224</v>
      </c>
      <c r="AP104" s="461">
        <v>228</v>
      </c>
      <c r="AQ104" s="461">
        <v>231</v>
      </c>
      <c r="AR104" s="461">
        <v>180</v>
      </c>
      <c r="AS104" s="461">
        <v>293</v>
      </c>
      <c r="AT104" s="461">
        <v>319</v>
      </c>
      <c r="AU104" s="461">
        <v>331</v>
      </c>
      <c r="AV104" s="461">
        <v>401</v>
      </c>
      <c r="AW104" s="461">
        <v>446</v>
      </c>
      <c r="AX104" s="461">
        <v>425</v>
      </c>
      <c r="AY104" s="461">
        <v>422</v>
      </c>
      <c r="AZ104" s="461">
        <v>444</v>
      </c>
      <c r="BA104" s="461">
        <v>394</v>
      </c>
      <c r="BB104" s="461">
        <v>345</v>
      </c>
      <c r="BC104" s="461">
        <v>339</v>
      </c>
      <c r="BD104" s="461">
        <v>323</v>
      </c>
      <c r="BE104" s="461">
        <v>301</v>
      </c>
      <c r="BF104" s="461">
        <v>265</v>
      </c>
      <c r="BG104" s="461">
        <v>256</v>
      </c>
      <c r="BH104" s="461">
        <v>233</v>
      </c>
      <c r="BI104" s="461">
        <v>212</v>
      </c>
      <c r="BJ104" s="461">
        <v>211</v>
      </c>
      <c r="BK104" s="461">
        <v>222</v>
      </c>
      <c r="BL104" s="461">
        <v>214</v>
      </c>
      <c r="BM104" s="461">
        <v>133</v>
      </c>
      <c r="BN104" s="461">
        <v>0</v>
      </c>
      <c r="BO104" s="461">
        <v>0</v>
      </c>
      <c r="BP104" s="461">
        <v>0</v>
      </c>
      <c r="BQ104" s="461">
        <v>0</v>
      </c>
      <c r="BR104" s="461">
        <v>0</v>
      </c>
      <c r="BS104" s="461">
        <v>0</v>
      </c>
      <c r="BT104" s="461">
        <v>0</v>
      </c>
      <c r="BU104" s="461">
        <v>0</v>
      </c>
      <c r="BV104" s="461">
        <v>0</v>
      </c>
      <c r="BW104" s="461">
        <v>0</v>
      </c>
      <c r="BX104" s="462">
        <v>0</v>
      </c>
      <c r="BY104" s="462">
        <v>0</v>
      </c>
      <c r="BZ104" s="462">
        <v>0</v>
      </c>
      <c r="CA104" s="462">
        <v>0</v>
      </c>
      <c r="CB104" s="462">
        <v>0</v>
      </c>
      <c r="CC104" s="462">
        <v>0</v>
      </c>
      <c r="CD104" s="462">
        <v>0</v>
      </c>
      <c r="CE104" s="462">
        <v>0</v>
      </c>
      <c r="CF104" s="430">
        <v>0</v>
      </c>
    </row>
    <row r="105" spans="1:84" ht="15.95" thickBot="1">
      <c r="A105" s="121"/>
      <c r="B105" s="624"/>
      <c r="C105" s="479"/>
      <c r="D105" s="493"/>
      <c r="E105" s="493"/>
      <c r="F105" s="493"/>
      <c r="G105" s="493"/>
      <c r="H105" s="493"/>
      <c r="I105" s="493"/>
      <c r="J105" s="493"/>
      <c r="K105" s="493"/>
      <c r="L105" s="493"/>
      <c r="M105" s="493"/>
      <c r="N105" s="493"/>
      <c r="O105" s="493"/>
      <c r="P105" s="493"/>
      <c r="Q105" s="493"/>
      <c r="R105" s="493"/>
      <c r="S105" s="493"/>
      <c r="T105" s="493"/>
      <c r="U105" s="493"/>
      <c r="V105" s="493"/>
      <c r="W105" s="493"/>
      <c r="X105" s="493"/>
      <c r="Y105" s="493"/>
      <c r="Z105" s="493"/>
      <c r="AA105" s="493"/>
      <c r="AB105" s="493"/>
      <c r="AC105" s="493"/>
      <c r="AD105" s="493"/>
      <c r="AE105" s="493"/>
      <c r="AF105" s="493"/>
      <c r="AG105" s="493"/>
      <c r="AH105" s="493"/>
      <c r="AI105" s="493"/>
      <c r="AJ105" s="493"/>
      <c r="AK105" s="493"/>
      <c r="AL105" s="493"/>
      <c r="AM105" s="493"/>
      <c r="AN105" s="493"/>
      <c r="AO105" s="493"/>
      <c r="AP105" s="493"/>
      <c r="AQ105" s="493"/>
      <c r="AR105" s="493"/>
      <c r="AS105" s="493"/>
      <c r="AT105" s="493"/>
      <c r="AU105" s="493"/>
      <c r="AV105" s="493"/>
      <c r="AW105" s="493"/>
      <c r="AX105" s="493"/>
      <c r="AY105" s="493"/>
      <c r="AZ105" s="493"/>
      <c r="BA105" s="493"/>
      <c r="BB105" s="493"/>
      <c r="BC105" s="493"/>
      <c r="BD105" s="493"/>
      <c r="BE105" s="493"/>
      <c r="BF105" s="493"/>
      <c r="BG105" s="493"/>
      <c r="BH105" s="493"/>
      <c r="BI105" s="493"/>
      <c r="BJ105" s="493"/>
      <c r="BK105" s="493"/>
      <c r="BL105" s="493"/>
      <c r="BM105" s="493"/>
      <c r="BN105" s="493"/>
      <c r="BO105" s="493"/>
      <c r="BP105" s="493"/>
      <c r="BQ105" s="493"/>
      <c r="BR105" s="493"/>
      <c r="BS105" s="493"/>
      <c r="BT105" s="493"/>
      <c r="BU105" s="493"/>
      <c r="BV105" s="493"/>
      <c r="BW105" s="493"/>
      <c r="BX105" s="493"/>
      <c r="BY105" s="493"/>
      <c r="BZ105" s="493"/>
      <c r="CA105" s="493"/>
      <c r="CB105" s="493"/>
      <c r="CC105" s="493"/>
      <c r="CD105" s="493"/>
      <c r="CE105" s="493"/>
      <c r="CF105" s="494"/>
    </row>
  </sheetData>
  <hyperlinks>
    <hyperlink ref="B1" display="Information relating to this table can be found in the 'Notes' tab" xr:uid="{05F3AF64-475B-4AEB-8F1F-C42FCEF46061}"/>
    <hyperlink ref="A1" display="Contents page" xr:uid="{667FBF33-C03F-4193-A168-700D92ADEA85}"/>
  </hyperlinks>
  <pageMargins left="0.75" right="0.75" top="1" bottom="1" header="0.5" footer="0.5"/>
  <pageSetup paperSize="9" orientation="portrait"/>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F8321-BD1A-453F-B465-798155BC93C1}">
  <dimension ref="A1:CF15"/>
  <sheetViews>
    <sheetView zoomScale="55" zoomScaleNormal="55" workbookViewId="0">
      <pane xSplit="3" topLeftCell="BV1" activePane="topRight" state="frozen"/>
      <selection pane="topRight"/>
    </sheetView>
  </sheetViews>
  <sheetFormatPr defaultColWidth="9" defaultRowHeight="15.6"/>
  <cols>
    <col min="1" max="1" width="23" style="418" bestFit="1" customWidth="1"/>
    <col min="2" max="2" width="75.85546875" style="418" customWidth="1"/>
    <col min="3" max="3" width="25.85546875" style="418" customWidth="1"/>
    <col min="4" max="75" width="12.85546875" style="457" customWidth="1"/>
    <col min="76" max="84" width="12.85546875" style="421" customWidth="1"/>
    <col min="85" max="16384" width="9" style="421"/>
  </cols>
  <sheetData>
    <row r="1" spans="1:84" s="419" customFormat="1" ht="25.5" customHeight="1" thickBot="1">
      <c r="A1" s="34"/>
      <c r="B1" s="116" t="s">
        <v>126</v>
      </c>
      <c r="C1" s="117"/>
      <c r="D1" s="416"/>
      <c r="E1" s="416"/>
      <c r="F1" s="416"/>
      <c r="G1" s="416"/>
      <c r="H1" s="416"/>
      <c r="I1" s="416"/>
      <c r="J1" s="416"/>
      <c r="K1" s="416"/>
      <c r="L1" s="416"/>
      <c r="M1" s="416"/>
      <c r="N1" s="416"/>
      <c r="O1" s="416"/>
      <c r="P1" s="416"/>
      <c r="Q1" s="416"/>
      <c r="R1" s="416"/>
      <c r="S1" s="416"/>
      <c r="T1" s="416"/>
      <c r="U1" s="416"/>
      <c r="V1" s="416"/>
      <c r="W1" s="416"/>
      <c r="X1" s="416"/>
      <c r="Y1" s="416"/>
      <c r="Z1" s="416"/>
      <c r="AA1" s="416"/>
      <c r="AB1" s="416"/>
      <c r="AC1" s="416"/>
      <c r="AD1" s="416"/>
      <c r="AE1" s="416"/>
      <c r="AF1" s="416"/>
      <c r="AG1" s="416"/>
      <c r="AH1" s="416"/>
      <c r="AI1" s="416"/>
      <c r="AJ1" s="416"/>
      <c r="AK1" s="416"/>
      <c r="AL1" s="416"/>
      <c r="AM1" s="416"/>
      <c r="AN1" s="416"/>
      <c r="AO1" s="416"/>
      <c r="AP1" s="416"/>
      <c r="AQ1" s="416"/>
      <c r="AR1" s="416"/>
      <c r="AS1" s="416"/>
      <c r="AT1" s="416"/>
      <c r="AU1" s="416"/>
      <c r="AV1" s="416"/>
      <c r="AW1" s="416"/>
      <c r="AX1" s="416"/>
      <c r="AY1" s="416"/>
      <c r="AZ1" s="416"/>
      <c r="BA1" s="416"/>
      <c r="BB1" s="416"/>
      <c r="BC1" s="416"/>
      <c r="BD1" s="416"/>
      <c r="BE1" s="416"/>
      <c r="BF1" s="416"/>
      <c r="BG1" s="416"/>
      <c r="BH1" s="416"/>
      <c r="BI1" s="416"/>
      <c r="BJ1" s="416"/>
      <c r="BK1" s="416"/>
      <c r="BL1" s="416"/>
      <c r="BM1" s="416"/>
      <c r="BN1" s="416"/>
      <c r="BO1" s="416"/>
      <c r="BP1" s="416"/>
      <c r="BQ1" s="416"/>
      <c r="BR1" s="416"/>
      <c r="BS1" s="416"/>
      <c r="BT1" s="416"/>
      <c r="BU1" s="416"/>
      <c r="BV1" s="482"/>
      <c r="BW1" s="482"/>
      <c r="BX1" s="482"/>
    </row>
    <row r="2" spans="1:84" ht="15.75" customHeight="1">
      <c r="A2" s="37" t="s">
        <v>48</v>
      </c>
      <c r="B2" s="38" t="s">
        <v>790</v>
      </c>
      <c r="C2" s="420"/>
      <c r="D2" s="41" t="s">
        <v>190</v>
      </c>
      <c r="E2" s="41" t="s">
        <v>191</v>
      </c>
      <c r="F2" s="41" t="s">
        <v>192</v>
      </c>
      <c r="G2" s="41" t="s">
        <v>193</v>
      </c>
      <c r="H2" s="41" t="s">
        <v>194</v>
      </c>
      <c r="I2" s="41" t="s">
        <v>195</v>
      </c>
      <c r="J2" s="41" t="s">
        <v>196</v>
      </c>
      <c r="K2" s="41" t="s">
        <v>197</v>
      </c>
      <c r="L2" s="41" t="s">
        <v>198</v>
      </c>
      <c r="M2" s="41" t="s">
        <v>199</v>
      </c>
      <c r="N2" s="41" t="s">
        <v>200</v>
      </c>
      <c r="O2" s="41" t="s">
        <v>201</v>
      </c>
      <c r="P2" s="41" t="s">
        <v>202</v>
      </c>
      <c r="Q2" s="41" t="s">
        <v>203</v>
      </c>
      <c r="R2" s="41" t="s">
        <v>204</v>
      </c>
      <c r="S2" s="41" t="s">
        <v>205</v>
      </c>
      <c r="T2" s="41" t="s">
        <v>206</v>
      </c>
      <c r="U2" s="41" t="s">
        <v>207</v>
      </c>
      <c r="V2" s="41" t="s">
        <v>208</v>
      </c>
      <c r="W2" s="41" t="s">
        <v>209</v>
      </c>
      <c r="X2" s="41" t="s">
        <v>210</v>
      </c>
      <c r="Y2" s="41" t="s">
        <v>211</v>
      </c>
      <c r="Z2" s="41" t="s">
        <v>212</v>
      </c>
      <c r="AA2" s="41" t="s">
        <v>213</v>
      </c>
      <c r="AB2" s="41" t="s">
        <v>214</v>
      </c>
      <c r="AC2" s="41" t="s">
        <v>215</v>
      </c>
      <c r="AD2" s="41" t="s">
        <v>216</v>
      </c>
      <c r="AE2" s="41" t="s">
        <v>217</v>
      </c>
      <c r="AF2" s="41" t="s">
        <v>218</v>
      </c>
      <c r="AG2" s="41" t="s">
        <v>219</v>
      </c>
      <c r="AH2" s="41" t="s">
        <v>220</v>
      </c>
      <c r="AI2" s="41" t="s">
        <v>221</v>
      </c>
      <c r="AJ2" s="41" t="s">
        <v>222</v>
      </c>
      <c r="AK2" s="41" t="s">
        <v>223</v>
      </c>
      <c r="AL2" s="41" t="s">
        <v>224</v>
      </c>
      <c r="AM2" s="41" t="s">
        <v>225</v>
      </c>
      <c r="AN2" s="41" t="s">
        <v>226</v>
      </c>
      <c r="AO2" s="41" t="s">
        <v>227</v>
      </c>
      <c r="AP2" s="41" t="s">
        <v>228</v>
      </c>
      <c r="AQ2" s="41" t="s">
        <v>229</v>
      </c>
      <c r="AR2" s="41" t="s">
        <v>230</v>
      </c>
      <c r="AS2" s="41" t="s">
        <v>231</v>
      </c>
      <c r="AT2" s="41" t="s">
        <v>232</v>
      </c>
      <c r="AU2" s="41" t="s">
        <v>233</v>
      </c>
      <c r="AV2" s="41" t="s">
        <v>234</v>
      </c>
      <c r="AW2" s="41" t="s">
        <v>235</v>
      </c>
      <c r="AX2" s="41" t="s">
        <v>236</v>
      </c>
      <c r="AY2" s="41" t="s">
        <v>128</v>
      </c>
      <c r="AZ2" s="41" t="s">
        <v>129</v>
      </c>
      <c r="BA2" s="41" t="s">
        <v>130</v>
      </c>
      <c r="BB2" s="41" t="s">
        <v>131</v>
      </c>
      <c r="BC2" s="41" t="s">
        <v>132</v>
      </c>
      <c r="BD2" s="41" t="s">
        <v>133</v>
      </c>
      <c r="BE2" s="41" t="s">
        <v>134</v>
      </c>
      <c r="BF2" s="41" t="s">
        <v>135</v>
      </c>
      <c r="BG2" s="41" t="s">
        <v>136</v>
      </c>
      <c r="BH2" s="41" t="s">
        <v>137</v>
      </c>
      <c r="BI2" s="41" t="s">
        <v>138</v>
      </c>
      <c r="BJ2" s="41" t="s">
        <v>139</v>
      </c>
      <c r="BK2" s="41" t="s">
        <v>140</v>
      </c>
      <c r="BL2" s="41" t="s">
        <v>141</v>
      </c>
      <c r="BM2" s="41" t="s">
        <v>142</v>
      </c>
      <c r="BN2" s="41" t="s">
        <v>143</v>
      </c>
      <c r="BO2" s="41" t="s">
        <v>144</v>
      </c>
      <c r="BP2" s="41" t="s">
        <v>145</v>
      </c>
      <c r="BQ2" s="41" t="s">
        <v>146</v>
      </c>
      <c r="BR2" s="41" t="s">
        <v>147</v>
      </c>
      <c r="BS2" s="41" t="s">
        <v>148</v>
      </c>
      <c r="BT2" s="41" t="s">
        <v>149</v>
      </c>
      <c r="BU2" s="41" t="s">
        <v>150</v>
      </c>
      <c r="BV2" s="41" t="s">
        <v>151</v>
      </c>
      <c r="BW2" s="41" t="s">
        <v>152</v>
      </c>
      <c r="BX2" s="41" t="s">
        <v>153</v>
      </c>
      <c r="BY2" s="41" t="s">
        <v>154</v>
      </c>
      <c r="BZ2" s="41" t="s">
        <v>155</v>
      </c>
      <c r="CA2" s="41" t="s">
        <v>156</v>
      </c>
      <c r="CB2" s="41" t="s">
        <v>157</v>
      </c>
      <c r="CC2" s="41" t="s">
        <v>158</v>
      </c>
      <c r="CD2" s="41" t="s">
        <v>159</v>
      </c>
      <c r="CE2" s="41" t="s">
        <v>160</v>
      </c>
      <c r="CF2" s="42" t="s">
        <v>161</v>
      </c>
    </row>
    <row r="3" spans="1:84">
      <c r="A3" s="119">
        <v>2023</v>
      </c>
      <c r="B3" s="422" t="s">
        <v>264</v>
      </c>
      <c r="C3" s="423"/>
      <c r="D3" s="332" t="s">
        <v>163</v>
      </c>
      <c r="E3" s="332" t="s">
        <v>163</v>
      </c>
      <c r="F3" s="332" t="s">
        <v>163</v>
      </c>
      <c r="G3" s="332" t="s">
        <v>163</v>
      </c>
      <c r="H3" s="332" t="s">
        <v>163</v>
      </c>
      <c r="I3" s="332" t="s">
        <v>163</v>
      </c>
      <c r="J3" s="332" t="s">
        <v>163</v>
      </c>
      <c r="K3" s="332" t="s">
        <v>163</v>
      </c>
      <c r="L3" s="332" t="s">
        <v>163</v>
      </c>
      <c r="M3" s="332" t="s">
        <v>163</v>
      </c>
      <c r="N3" s="332" t="s">
        <v>163</v>
      </c>
      <c r="O3" s="332" t="s">
        <v>163</v>
      </c>
      <c r="P3" s="332" t="s">
        <v>163</v>
      </c>
      <c r="Q3" s="332" t="s">
        <v>163</v>
      </c>
      <c r="R3" s="332" t="s">
        <v>163</v>
      </c>
      <c r="S3" s="332" t="s">
        <v>163</v>
      </c>
      <c r="T3" s="332" t="s">
        <v>163</v>
      </c>
      <c r="U3" s="332" t="s">
        <v>163</v>
      </c>
      <c r="V3" s="332" t="s">
        <v>163</v>
      </c>
      <c r="W3" s="332" t="s">
        <v>163</v>
      </c>
      <c r="X3" s="332" t="s">
        <v>163</v>
      </c>
      <c r="Y3" s="332" t="s">
        <v>163</v>
      </c>
      <c r="Z3" s="332" t="s">
        <v>163</v>
      </c>
      <c r="AA3" s="332" t="s">
        <v>163</v>
      </c>
      <c r="AB3" s="332" t="s">
        <v>163</v>
      </c>
      <c r="AC3" s="332" t="s">
        <v>163</v>
      </c>
      <c r="AD3" s="332" t="s">
        <v>163</v>
      </c>
      <c r="AE3" s="332" t="s">
        <v>163</v>
      </c>
      <c r="AF3" s="332" t="s">
        <v>163</v>
      </c>
      <c r="AG3" s="332" t="s">
        <v>163</v>
      </c>
      <c r="AH3" s="332" t="s">
        <v>163</v>
      </c>
      <c r="AI3" s="332" t="s">
        <v>163</v>
      </c>
      <c r="AJ3" s="332" t="s">
        <v>163</v>
      </c>
      <c r="AK3" s="332" t="s">
        <v>163</v>
      </c>
      <c r="AL3" s="332" t="s">
        <v>163</v>
      </c>
      <c r="AM3" s="332" t="s">
        <v>163</v>
      </c>
      <c r="AN3" s="332" t="s">
        <v>163</v>
      </c>
      <c r="AO3" s="332" t="s">
        <v>163</v>
      </c>
      <c r="AP3" s="332" t="s">
        <v>163</v>
      </c>
      <c r="AQ3" s="332" t="s">
        <v>163</v>
      </c>
      <c r="AR3" s="332" t="s">
        <v>163</v>
      </c>
      <c r="AS3" s="332" t="s">
        <v>163</v>
      </c>
      <c r="AT3" s="332" t="s">
        <v>163</v>
      </c>
      <c r="AU3" s="332" t="s">
        <v>163</v>
      </c>
      <c r="AV3" s="332" t="s">
        <v>163</v>
      </c>
      <c r="AW3" s="332" t="s">
        <v>163</v>
      </c>
      <c r="AX3" s="332" t="s">
        <v>163</v>
      </c>
      <c r="AY3" s="332" t="s">
        <v>163</v>
      </c>
      <c r="AZ3" s="332" t="s">
        <v>163</v>
      </c>
      <c r="BA3" s="332" t="s">
        <v>163</v>
      </c>
      <c r="BB3" s="332" t="s">
        <v>163</v>
      </c>
      <c r="BC3" s="332" t="s">
        <v>163</v>
      </c>
      <c r="BD3" s="332" t="s">
        <v>163</v>
      </c>
      <c r="BE3" s="332" t="s">
        <v>163</v>
      </c>
      <c r="BF3" s="332" t="s">
        <v>163</v>
      </c>
      <c r="BG3" s="332" t="s">
        <v>163</v>
      </c>
      <c r="BH3" s="332" t="s">
        <v>163</v>
      </c>
      <c r="BI3" s="332" t="s">
        <v>163</v>
      </c>
      <c r="BJ3" s="332" t="s">
        <v>163</v>
      </c>
      <c r="BK3" s="332" t="s">
        <v>163</v>
      </c>
      <c r="BL3" s="332" t="s">
        <v>163</v>
      </c>
      <c r="BM3" s="332" t="s">
        <v>163</v>
      </c>
      <c r="BN3" s="332" t="s">
        <v>163</v>
      </c>
      <c r="BO3" s="332" t="s">
        <v>163</v>
      </c>
      <c r="BP3" s="332" t="s">
        <v>163</v>
      </c>
      <c r="BQ3" s="332" t="s">
        <v>163</v>
      </c>
      <c r="BR3" s="332" t="s">
        <v>163</v>
      </c>
      <c r="BS3" s="332" t="s">
        <v>163</v>
      </c>
      <c r="BT3" s="332" t="s">
        <v>163</v>
      </c>
      <c r="BU3" s="332" t="s">
        <v>163</v>
      </c>
      <c r="BV3" s="332" t="s">
        <v>163</v>
      </c>
      <c r="BW3" s="332" t="s">
        <v>163</v>
      </c>
      <c r="BX3" s="332" t="s">
        <v>163</v>
      </c>
      <c r="BY3" s="332" t="s">
        <v>163</v>
      </c>
      <c r="BZ3" s="332" t="s">
        <v>163</v>
      </c>
      <c r="CA3" s="332" t="s">
        <v>164</v>
      </c>
      <c r="CB3" s="332" t="s">
        <v>164</v>
      </c>
      <c r="CC3" s="332" t="s">
        <v>164</v>
      </c>
      <c r="CD3" s="332" t="s">
        <v>164</v>
      </c>
      <c r="CE3" s="332" t="s">
        <v>164</v>
      </c>
      <c r="CF3" s="333" t="s">
        <v>164</v>
      </c>
    </row>
    <row r="4" spans="1:84" s="245" customFormat="1" ht="26.25" customHeight="1">
      <c r="A4" s="97"/>
      <c r="B4" s="109" t="s">
        <v>176</v>
      </c>
      <c r="C4" s="109"/>
      <c r="D4" s="458">
        <f>SUM(D5:D6)</f>
        <v>0</v>
      </c>
      <c r="E4" s="458">
        <f t="shared" ref="E4:BP4" si="0">SUM(E5:E6)</f>
        <v>0</v>
      </c>
      <c r="F4" s="458">
        <f t="shared" si="0"/>
        <v>0</v>
      </c>
      <c r="G4" s="458">
        <f t="shared" si="0"/>
        <v>0</v>
      </c>
      <c r="H4" s="458">
        <f t="shared" si="0"/>
        <v>0</v>
      </c>
      <c r="I4" s="458">
        <f t="shared" si="0"/>
        <v>0</v>
      </c>
      <c r="J4" s="458">
        <f t="shared" si="0"/>
        <v>0</v>
      </c>
      <c r="K4" s="458">
        <f t="shared" si="0"/>
        <v>0</v>
      </c>
      <c r="L4" s="458">
        <f t="shared" si="0"/>
        <v>0</v>
      </c>
      <c r="M4" s="458">
        <f t="shared" si="0"/>
        <v>0</v>
      </c>
      <c r="N4" s="458">
        <f t="shared" si="0"/>
        <v>0</v>
      </c>
      <c r="O4" s="458">
        <f t="shared" si="0"/>
        <v>0</v>
      </c>
      <c r="P4" s="458">
        <f t="shared" si="0"/>
        <v>0</v>
      </c>
      <c r="Q4" s="458">
        <f t="shared" si="0"/>
        <v>0</v>
      </c>
      <c r="R4" s="458">
        <f t="shared" si="0"/>
        <v>0</v>
      </c>
      <c r="S4" s="458">
        <f t="shared" si="0"/>
        <v>0</v>
      </c>
      <c r="T4" s="458">
        <f t="shared" si="0"/>
        <v>0</v>
      </c>
      <c r="U4" s="458">
        <f t="shared" si="0"/>
        <v>0</v>
      </c>
      <c r="V4" s="458">
        <f t="shared" si="0"/>
        <v>0</v>
      </c>
      <c r="W4" s="458">
        <f t="shared" si="0"/>
        <v>0</v>
      </c>
      <c r="X4" s="458">
        <f t="shared" si="0"/>
        <v>0</v>
      </c>
      <c r="Y4" s="458">
        <f t="shared" si="0"/>
        <v>0</v>
      </c>
      <c r="Z4" s="458">
        <f t="shared" si="0"/>
        <v>40</v>
      </c>
      <c r="AA4" s="458">
        <f t="shared" si="0"/>
        <v>42</v>
      </c>
      <c r="AB4" s="458">
        <f t="shared" si="0"/>
        <v>42</v>
      </c>
      <c r="AC4" s="458">
        <f t="shared" si="0"/>
        <v>42</v>
      </c>
      <c r="AD4" s="458">
        <f t="shared" si="0"/>
        <v>47</v>
      </c>
      <c r="AE4" s="458">
        <f t="shared" si="0"/>
        <v>55</v>
      </c>
      <c r="AF4" s="458">
        <v>1.9</v>
      </c>
      <c r="AG4" s="458">
        <v>2.9</v>
      </c>
      <c r="AH4" s="458">
        <f t="shared" si="0"/>
        <v>105</v>
      </c>
      <c r="AI4" s="458">
        <f t="shared" si="0"/>
        <v>125</v>
      </c>
      <c r="AJ4" s="458">
        <f t="shared" si="0"/>
        <v>149</v>
      </c>
      <c r="AK4" s="458">
        <f t="shared" si="0"/>
        <v>158</v>
      </c>
      <c r="AL4" s="458">
        <f t="shared" si="0"/>
        <v>152</v>
      </c>
      <c r="AM4" s="458">
        <f t="shared" si="0"/>
        <v>141</v>
      </c>
      <c r="AN4" s="458">
        <f t="shared" si="0"/>
        <v>161</v>
      </c>
      <c r="AO4" s="458">
        <f t="shared" si="0"/>
        <v>164</v>
      </c>
      <c r="AP4" s="458">
        <f t="shared" si="0"/>
        <v>168.30699999999999</v>
      </c>
      <c r="AQ4" s="458">
        <f t="shared" si="0"/>
        <v>243.74600000000001</v>
      </c>
      <c r="AR4" s="458">
        <f t="shared" si="0"/>
        <v>276.87</v>
      </c>
      <c r="AS4" s="458">
        <f t="shared" si="0"/>
        <v>316.30900000000003</v>
      </c>
      <c r="AT4" s="458">
        <f t="shared" si="0"/>
        <v>347.66500000000002</v>
      </c>
      <c r="AU4" s="458">
        <f t="shared" si="0"/>
        <v>438.95100000000002</v>
      </c>
      <c r="AV4" s="458">
        <f t="shared" si="0"/>
        <v>465.5</v>
      </c>
      <c r="AW4" s="458">
        <f t="shared" si="0"/>
        <v>449</v>
      </c>
      <c r="AX4" s="458">
        <f t="shared" si="0"/>
        <v>507</v>
      </c>
      <c r="AY4" s="458">
        <f t="shared" si="0"/>
        <v>552.85699999999997</v>
      </c>
      <c r="AZ4" s="458">
        <f t="shared" si="0"/>
        <v>373.52500000000003</v>
      </c>
      <c r="BA4" s="458">
        <f t="shared" si="0"/>
        <v>537.76300000000003</v>
      </c>
      <c r="BB4" s="458">
        <f t="shared" si="0"/>
        <v>591.26400000000001</v>
      </c>
      <c r="BC4" s="458">
        <f t="shared" si="0"/>
        <v>673.26800000000003</v>
      </c>
      <c r="BD4" s="458">
        <f t="shared" si="0"/>
        <v>692.71299999999997</v>
      </c>
      <c r="BE4" s="458">
        <f t="shared" si="0"/>
        <v>691.73578498647475</v>
      </c>
      <c r="BF4" s="458">
        <f t="shared" si="0"/>
        <v>792.49211571442549</v>
      </c>
      <c r="BG4" s="458">
        <f t="shared" si="0"/>
        <v>1162.6198373672</v>
      </c>
      <c r="BH4" s="458">
        <f t="shared" si="0"/>
        <v>1440.9349999999999</v>
      </c>
      <c r="BI4" s="458">
        <f t="shared" si="0"/>
        <v>1347.2803274026728</v>
      </c>
      <c r="BJ4" s="458">
        <f t="shared" si="0"/>
        <v>1488.3439635451134</v>
      </c>
      <c r="BK4" s="458">
        <f t="shared" si="0"/>
        <v>1869.8748913673235</v>
      </c>
      <c r="BL4" s="458">
        <f t="shared" si="0"/>
        <v>2270.3184372708433</v>
      </c>
      <c r="BM4" s="458">
        <f t="shared" si="0"/>
        <v>2370.7199062365353</v>
      </c>
      <c r="BN4" s="458">
        <f t="shared" si="0"/>
        <v>2477.7295703651862</v>
      </c>
      <c r="BO4" s="458">
        <f t="shared" si="0"/>
        <v>2560.4041284890704</v>
      </c>
      <c r="BP4" s="458">
        <f t="shared" si="0"/>
        <v>2640.3124609216825</v>
      </c>
      <c r="BQ4" s="458">
        <f t="shared" ref="BQ4:CF4" si="1">SUM(BQ5:BQ6)</f>
        <v>2635.9920389899999</v>
      </c>
      <c r="BR4" s="458">
        <f t="shared" si="1"/>
        <v>2676.5560417199999</v>
      </c>
      <c r="BS4" s="458">
        <f t="shared" si="1"/>
        <v>2791.9409708199996</v>
      </c>
      <c r="BT4" s="458">
        <f t="shared" si="1"/>
        <v>2728.4577738399998</v>
      </c>
      <c r="BU4" s="458">
        <f t="shared" si="1"/>
        <v>2733.4229097900002</v>
      </c>
      <c r="BV4" s="458">
        <f t="shared" si="1"/>
        <v>2833.64452364</v>
      </c>
      <c r="BW4" s="458">
        <f t="shared" si="1"/>
        <v>2931.32425564</v>
      </c>
      <c r="BX4" s="459">
        <f t="shared" si="1"/>
        <v>2869.7453444999996</v>
      </c>
      <c r="BY4" s="459">
        <f t="shared" si="1"/>
        <v>2998.39539741</v>
      </c>
      <c r="BZ4" s="459">
        <f t="shared" si="1"/>
        <v>3018.6032029300004</v>
      </c>
      <c r="CA4" s="459">
        <f t="shared" si="1"/>
        <v>3484.8259399319154</v>
      </c>
      <c r="CB4" s="459">
        <f t="shared" si="1"/>
        <v>3709.3290272110307</v>
      </c>
      <c r="CC4" s="459">
        <f t="shared" si="1"/>
        <v>3833.3508147272919</v>
      </c>
      <c r="CD4" s="459">
        <f t="shared" si="1"/>
        <v>3940.6838702902896</v>
      </c>
      <c r="CE4" s="459">
        <f t="shared" si="1"/>
        <v>4057.7183561297588</v>
      </c>
      <c r="CF4" s="426">
        <f t="shared" si="1"/>
        <v>4173.6073347440552</v>
      </c>
    </row>
    <row r="5" spans="1:84" s="245" customFormat="1" ht="25.5" customHeight="1">
      <c r="A5" s="464"/>
      <c r="B5" s="233" t="s">
        <v>299</v>
      </c>
      <c r="C5" s="233"/>
      <c r="D5" s="459">
        <v>0</v>
      </c>
      <c r="E5" s="459">
        <v>0</v>
      </c>
      <c r="F5" s="459">
        <v>0</v>
      </c>
      <c r="G5" s="459">
        <v>0</v>
      </c>
      <c r="H5" s="459">
        <v>0</v>
      </c>
      <c r="I5" s="459">
        <v>0</v>
      </c>
      <c r="J5" s="459">
        <v>0</v>
      </c>
      <c r="K5" s="459">
        <v>0</v>
      </c>
      <c r="L5" s="459">
        <v>0</v>
      </c>
      <c r="M5" s="459">
        <v>0</v>
      </c>
      <c r="N5" s="459">
        <v>0</v>
      </c>
      <c r="O5" s="459">
        <v>0</v>
      </c>
      <c r="P5" s="459">
        <v>0</v>
      </c>
      <c r="Q5" s="459">
        <v>0</v>
      </c>
      <c r="R5" s="459">
        <v>0</v>
      </c>
      <c r="S5" s="459">
        <v>0</v>
      </c>
      <c r="T5" s="459">
        <v>0</v>
      </c>
      <c r="U5" s="459">
        <v>0</v>
      </c>
      <c r="V5" s="459">
        <v>0</v>
      </c>
      <c r="W5" s="459">
        <v>0</v>
      </c>
      <c r="X5" s="459">
        <v>0</v>
      </c>
      <c r="Y5" s="459">
        <v>0</v>
      </c>
      <c r="Z5" s="459">
        <v>40</v>
      </c>
      <c r="AA5" s="459">
        <v>42</v>
      </c>
      <c r="AB5" s="459">
        <v>42</v>
      </c>
      <c r="AC5" s="459">
        <v>42</v>
      </c>
      <c r="AD5" s="459">
        <v>47</v>
      </c>
      <c r="AE5" s="459">
        <v>55</v>
      </c>
      <c r="AF5" s="459">
        <v>81</v>
      </c>
      <c r="AG5" s="459">
        <v>92</v>
      </c>
      <c r="AH5" s="459">
        <v>105</v>
      </c>
      <c r="AI5" s="459">
        <v>125</v>
      </c>
      <c r="AJ5" s="459">
        <v>149</v>
      </c>
      <c r="AK5" s="459">
        <v>158</v>
      </c>
      <c r="AL5" s="459">
        <v>152</v>
      </c>
      <c r="AM5" s="459">
        <v>141</v>
      </c>
      <c r="AN5" s="459">
        <v>161</v>
      </c>
      <c r="AO5" s="459">
        <v>164</v>
      </c>
      <c r="AP5" s="459">
        <v>168.30699999999999</v>
      </c>
      <c r="AQ5" s="459">
        <v>50.746000000000002</v>
      </c>
      <c r="AR5" s="459">
        <v>26.87</v>
      </c>
      <c r="AS5" s="459">
        <v>30.309000000000001</v>
      </c>
      <c r="AT5" s="459">
        <v>33.664999999999999</v>
      </c>
      <c r="AU5" s="459">
        <v>30.951000000000001</v>
      </c>
      <c r="AV5" s="459">
        <v>31.5</v>
      </c>
      <c r="AW5" s="459">
        <v>33</v>
      </c>
      <c r="AX5" s="459">
        <v>27</v>
      </c>
      <c r="AY5" s="459">
        <v>28.556999999999999</v>
      </c>
      <c r="AZ5" s="459">
        <v>32.725000000000001</v>
      </c>
      <c r="BA5" s="459">
        <v>35.762999999999998</v>
      </c>
      <c r="BB5" s="459">
        <v>38.264000000000003</v>
      </c>
      <c r="BC5" s="459">
        <v>38.268000000000001</v>
      </c>
      <c r="BD5" s="459">
        <v>44.713000000000001</v>
      </c>
      <c r="BE5" s="459">
        <v>55.794706500000004</v>
      </c>
      <c r="BF5" s="459">
        <v>68.735896129999986</v>
      </c>
      <c r="BG5" s="459">
        <v>127.61983736719999</v>
      </c>
      <c r="BH5" s="459">
        <v>149.76499999999999</v>
      </c>
      <c r="BI5" s="459">
        <v>163.62538309999999</v>
      </c>
      <c r="BJ5" s="459">
        <v>175.38975154999997</v>
      </c>
      <c r="BK5" s="459">
        <v>246.68661228606564</v>
      </c>
      <c r="BL5" s="459">
        <v>320.89652102000002</v>
      </c>
      <c r="BM5" s="459">
        <v>344.51753750999995</v>
      </c>
      <c r="BN5" s="459">
        <v>343.25488572749998</v>
      </c>
      <c r="BO5" s="459">
        <v>365.53661895000005</v>
      </c>
      <c r="BP5" s="459">
        <v>395.77258469999998</v>
      </c>
      <c r="BQ5" s="459">
        <v>399.99203899000008</v>
      </c>
      <c r="BR5" s="459">
        <v>416.55604172</v>
      </c>
      <c r="BS5" s="459">
        <v>440.94097081999979</v>
      </c>
      <c r="BT5" s="459">
        <v>436.45777384000002</v>
      </c>
      <c r="BU5" s="459">
        <v>427.42290979000001</v>
      </c>
      <c r="BV5" s="459">
        <v>427.6445236400001</v>
      </c>
      <c r="BW5" s="459">
        <v>419.32425564000005</v>
      </c>
      <c r="BX5" s="459">
        <v>383.74534449999982</v>
      </c>
      <c r="BY5" s="459">
        <v>362.39539741000004</v>
      </c>
      <c r="BZ5" s="459">
        <v>389.60320293000024</v>
      </c>
      <c r="CA5" s="459">
        <v>418.98774441254011</v>
      </c>
      <c r="CB5" s="459">
        <v>456.19860987972555</v>
      </c>
      <c r="CC5" s="459">
        <v>472.07803874187005</v>
      </c>
      <c r="CD5" s="459">
        <v>493.25411991258511</v>
      </c>
      <c r="CE5" s="459">
        <v>516.8322482988134</v>
      </c>
      <c r="CF5" s="426">
        <v>535.1376256120941</v>
      </c>
    </row>
    <row r="6" spans="1:84" ht="25.5" customHeight="1">
      <c r="B6" s="233" t="s">
        <v>318</v>
      </c>
      <c r="C6" s="63"/>
      <c r="D6" s="459">
        <v>0</v>
      </c>
      <c r="E6" s="459">
        <v>0</v>
      </c>
      <c r="F6" s="459">
        <v>0</v>
      </c>
      <c r="G6" s="459">
        <v>0</v>
      </c>
      <c r="H6" s="459">
        <v>0</v>
      </c>
      <c r="I6" s="459">
        <v>0</v>
      </c>
      <c r="J6" s="459">
        <v>0</v>
      </c>
      <c r="K6" s="459">
        <v>0</v>
      </c>
      <c r="L6" s="459">
        <v>0</v>
      </c>
      <c r="M6" s="459">
        <v>0</v>
      </c>
      <c r="N6" s="459">
        <v>0</v>
      </c>
      <c r="O6" s="459">
        <v>0</v>
      </c>
      <c r="P6" s="459">
        <v>0</v>
      </c>
      <c r="Q6" s="459">
        <v>0</v>
      </c>
      <c r="R6" s="459">
        <v>0</v>
      </c>
      <c r="S6" s="459">
        <v>0</v>
      </c>
      <c r="T6" s="459">
        <v>0</v>
      </c>
      <c r="U6" s="459">
        <v>0</v>
      </c>
      <c r="V6" s="459">
        <v>0</v>
      </c>
      <c r="W6" s="459">
        <v>0</v>
      </c>
      <c r="X6" s="459">
        <v>0</v>
      </c>
      <c r="Y6" s="459">
        <v>0</v>
      </c>
      <c r="Z6" s="459">
        <v>0</v>
      </c>
      <c r="AA6" s="459">
        <v>0</v>
      </c>
      <c r="AB6" s="459">
        <v>0</v>
      </c>
      <c r="AC6" s="459">
        <v>0</v>
      </c>
      <c r="AD6" s="459">
        <v>0</v>
      </c>
      <c r="AE6" s="459">
        <v>0</v>
      </c>
      <c r="AF6" s="459">
        <v>0</v>
      </c>
      <c r="AG6" s="459">
        <v>0</v>
      </c>
      <c r="AH6" s="459">
        <v>0</v>
      </c>
      <c r="AI6" s="459">
        <v>0</v>
      </c>
      <c r="AJ6" s="459">
        <v>0</v>
      </c>
      <c r="AK6" s="459">
        <v>0</v>
      </c>
      <c r="AL6" s="459">
        <v>0</v>
      </c>
      <c r="AM6" s="459">
        <v>0</v>
      </c>
      <c r="AN6" s="459">
        <v>0</v>
      </c>
      <c r="AO6" s="459">
        <v>0</v>
      </c>
      <c r="AP6" s="459">
        <v>0</v>
      </c>
      <c r="AQ6" s="459">
        <v>193</v>
      </c>
      <c r="AR6" s="459">
        <v>250</v>
      </c>
      <c r="AS6" s="459">
        <v>286</v>
      </c>
      <c r="AT6" s="459">
        <v>314</v>
      </c>
      <c r="AU6" s="459">
        <v>408</v>
      </c>
      <c r="AV6" s="459">
        <v>434</v>
      </c>
      <c r="AW6" s="459">
        <v>416</v>
      </c>
      <c r="AX6" s="459">
        <v>480</v>
      </c>
      <c r="AY6" s="459">
        <v>524.29999999999995</v>
      </c>
      <c r="AZ6" s="459">
        <v>340.8</v>
      </c>
      <c r="BA6" s="459">
        <v>502</v>
      </c>
      <c r="BB6" s="459">
        <v>553</v>
      </c>
      <c r="BC6" s="459">
        <v>635</v>
      </c>
      <c r="BD6" s="459">
        <v>648</v>
      </c>
      <c r="BE6" s="459">
        <v>635.94107848647479</v>
      </c>
      <c r="BF6" s="459">
        <v>723.75621958442548</v>
      </c>
      <c r="BG6" s="459">
        <v>1035</v>
      </c>
      <c r="BH6" s="459">
        <v>1291.17</v>
      </c>
      <c r="BI6" s="459">
        <v>1183.6549443026729</v>
      </c>
      <c r="BJ6" s="459">
        <v>1312.9542119951134</v>
      </c>
      <c r="BK6" s="459">
        <v>1623.1882790812579</v>
      </c>
      <c r="BL6" s="459">
        <v>1949.4219162508432</v>
      </c>
      <c r="BM6" s="459">
        <v>2026.2023687265355</v>
      </c>
      <c r="BN6" s="459">
        <v>2134.4746846376861</v>
      </c>
      <c r="BO6" s="459">
        <v>2194.8675095390704</v>
      </c>
      <c r="BP6" s="459">
        <v>2244.5398762216823</v>
      </c>
      <c r="BQ6" s="459">
        <v>2236</v>
      </c>
      <c r="BR6" s="459">
        <v>2260</v>
      </c>
      <c r="BS6" s="459">
        <v>2351</v>
      </c>
      <c r="BT6" s="459">
        <v>2292</v>
      </c>
      <c r="BU6" s="459">
        <v>2306</v>
      </c>
      <c r="BV6" s="459">
        <v>2406</v>
      </c>
      <c r="BW6" s="459">
        <v>2512</v>
      </c>
      <c r="BX6" s="459">
        <v>2486</v>
      </c>
      <c r="BY6" s="459">
        <v>2636</v>
      </c>
      <c r="BZ6" s="459">
        <v>2629</v>
      </c>
      <c r="CA6" s="459">
        <v>3065.8381955193754</v>
      </c>
      <c r="CB6" s="459">
        <v>3253.1304173313051</v>
      </c>
      <c r="CC6" s="459">
        <v>3361.272775985422</v>
      </c>
      <c r="CD6" s="459">
        <v>3447.4297503777047</v>
      </c>
      <c r="CE6" s="459">
        <v>3540.8861078309455</v>
      </c>
      <c r="CF6" s="426">
        <v>3638.4697091319608</v>
      </c>
    </row>
    <row r="7" spans="1:84" s="419" customFormat="1" ht="15.95" thickBot="1">
      <c r="B7" s="625"/>
      <c r="C7" s="484"/>
      <c r="D7" s="485"/>
      <c r="E7" s="485"/>
      <c r="F7" s="485"/>
      <c r="G7" s="485"/>
      <c r="H7" s="485"/>
      <c r="I7" s="485"/>
      <c r="J7" s="485"/>
      <c r="K7" s="485"/>
      <c r="L7" s="485"/>
      <c r="M7" s="485"/>
      <c r="N7" s="485"/>
      <c r="O7" s="485"/>
      <c r="P7" s="485"/>
      <c r="Q7" s="485"/>
      <c r="R7" s="485"/>
      <c r="S7" s="485"/>
      <c r="T7" s="485"/>
      <c r="U7" s="485"/>
      <c r="V7" s="485"/>
      <c r="W7" s="485"/>
      <c r="X7" s="485"/>
      <c r="Y7" s="485"/>
      <c r="Z7" s="485"/>
      <c r="AA7" s="485"/>
      <c r="AB7" s="485"/>
      <c r="AC7" s="485"/>
      <c r="AD7" s="485"/>
      <c r="AE7" s="485"/>
      <c r="AF7" s="485"/>
      <c r="AG7" s="485"/>
      <c r="AH7" s="485"/>
      <c r="AI7" s="485"/>
      <c r="AJ7" s="485"/>
      <c r="AK7" s="485"/>
      <c r="AL7" s="485"/>
      <c r="AM7" s="485"/>
      <c r="AN7" s="485"/>
      <c r="AO7" s="485"/>
      <c r="AP7" s="485"/>
      <c r="AQ7" s="485"/>
      <c r="AR7" s="485"/>
      <c r="AS7" s="485"/>
      <c r="AT7" s="485"/>
      <c r="AU7" s="485"/>
      <c r="AV7" s="485"/>
      <c r="AW7" s="485"/>
      <c r="AX7" s="485"/>
      <c r="AY7" s="485"/>
      <c r="AZ7" s="485"/>
      <c r="BA7" s="485"/>
      <c r="BB7" s="485"/>
      <c r="BC7" s="485"/>
      <c r="BD7" s="485"/>
      <c r="BE7" s="485"/>
      <c r="BF7" s="485"/>
      <c r="BG7" s="485"/>
      <c r="BH7" s="485"/>
      <c r="BI7" s="485"/>
      <c r="BJ7" s="485"/>
      <c r="BK7" s="485"/>
      <c r="BL7" s="485"/>
      <c r="BM7" s="485"/>
      <c r="BN7" s="485"/>
      <c r="BO7" s="485"/>
      <c r="BP7" s="485"/>
      <c r="BQ7" s="485"/>
      <c r="BR7" s="485"/>
      <c r="BS7" s="485"/>
      <c r="BT7" s="485"/>
      <c r="BU7" s="485"/>
      <c r="BV7" s="485"/>
      <c r="BW7" s="485"/>
      <c r="BX7" s="485"/>
      <c r="BY7" s="485"/>
      <c r="BZ7" s="485"/>
      <c r="CA7" s="485"/>
      <c r="CB7" s="485"/>
      <c r="CC7" s="485"/>
      <c r="CD7" s="485"/>
      <c r="CE7" s="485"/>
      <c r="CF7" s="486"/>
    </row>
    <row r="8" spans="1:84" ht="26.25" customHeight="1">
      <c r="A8" s="468"/>
      <c r="B8" s="109" t="s">
        <v>790</v>
      </c>
      <c r="D8" s="41" t="s">
        <v>190</v>
      </c>
      <c r="E8" s="41" t="s">
        <v>191</v>
      </c>
      <c r="F8" s="41" t="s">
        <v>192</v>
      </c>
      <c r="G8" s="41" t="s">
        <v>193</v>
      </c>
      <c r="H8" s="41" t="s">
        <v>194</v>
      </c>
      <c r="I8" s="41" t="s">
        <v>195</v>
      </c>
      <c r="J8" s="41" t="s">
        <v>196</v>
      </c>
      <c r="K8" s="41" t="s">
        <v>197</v>
      </c>
      <c r="L8" s="41" t="s">
        <v>198</v>
      </c>
      <c r="M8" s="41" t="s">
        <v>199</v>
      </c>
      <c r="N8" s="41" t="s">
        <v>200</v>
      </c>
      <c r="O8" s="41" t="s">
        <v>201</v>
      </c>
      <c r="P8" s="41" t="s">
        <v>202</v>
      </c>
      <c r="Q8" s="41" t="s">
        <v>203</v>
      </c>
      <c r="R8" s="41" t="s">
        <v>204</v>
      </c>
      <c r="S8" s="41" t="s">
        <v>205</v>
      </c>
      <c r="T8" s="41" t="s">
        <v>206</v>
      </c>
      <c r="U8" s="41" t="s">
        <v>207</v>
      </c>
      <c r="V8" s="41" t="s">
        <v>208</v>
      </c>
      <c r="W8" s="41" t="s">
        <v>209</v>
      </c>
      <c r="X8" s="41" t="s">
        <v>210</v>
      </c>
      <c r="Y8" s="41" t="s">
        <v>211</v>
      </c>
      <c r="Z8" s="41" t="s">
        <v>212</v>
      </c>
      <c r="AA8" s="41" t="s">
        <v>213</v>
      </c>
      <c r="AB8" s="41" t="s">
        <v>214</v>
      </c>
      <c r="AC8" s="41" t="s">
        <v>215</v>
      </c>
      <c r="AD8" s="41" t="s">
        <v>216</v>
      </c>
      <c r="AE8" s="41" t="s">
        <v>217</v>
      </c>
      <c r="AF8" s="41" t="s">
        <v>218</v>
      </c>
      <c r="AG8" s="41" t="s">
        <v>219</v>
      </c>
      <c r="AH8" s="41" t="s">
        <v>220</v>
      </c>
      <c r="AI8" s="41" t="s">
        <v>221</v>
      </c>
      <c r="AJ8" s="41" t="s">
        <v>222</v>
      </c>
      <c r="AK8" s="41" t="s">
        <v>223</v>
      </c>
      <c r="AL8" s="41" t="s">
        <v>224</v>
      </c>
      <c r="AM8" s="41" t="s">
        <v>225</v>
      </c>
      <c r="AN8" s="41" t="s">
        <v>226</v>
      </c>
      <c r="AO8" s="41" t="s">
        <v>227</v>
      </c>
      <c r="AP8" s="41" t="s">
        <v>228</v>
      </c>
      <c r="AQ8" s="41" t="s">
        <v>229</v>
      </c>
      <c r="AR8" s="41" t="s">
        <v>230</v>
      </c>
      <c r="AS8" s="41" t="s">
        <v>231</v>
      </c>
      <c r="AT8" s="41" t="s">
        <v>232</v>
      </c>
      <c r="AU8" s="41" t="s">
        <v>233</v>
      </c>
      <c r="AV8" s="41" t="s">
        <v>234</v>
      </c>
      <c r="AW8" s="41" t="s">
        <v>235</v>
      </c>
      <c r="AX8" s="41" t="s">
        <v>236</v>
      </c>
      <c r="AY8" s="41" t="s">
        <v>128</v>
      </c>
      <c r="AZ8" s="41" t="s">
        <v>129</v>
      </c>
      <c r="BA8" s="41" t="s">
        <v>130</v>
      </c>
      <c r="BB8" s="41" t="s">
        <v>131</v>
      </c>
      <c r="BC8" s="41" t="s">
        <v>132</v>
      </c>
      <c r="BD8" s="41" t="s">
        <v>133</v>
      </c>
      <c r="BE8" s="41" t="s">
        <v>134</v>
      </c>
      <c r="BF8" s="41" t="s">
        <v>135</v>
      </c>
      <c r="BG8" s="41" t="s">
        <v>136</v>
      </c>
      <c r="BH8" s="41" t="s">
        <v>137</v>
      </c>
      <c r="BI8" s="41" t="s">
        <v>138</v>
      </c>
      <c r="BJ8" s="41" t="s">
        <v>139</v>
      </c>
      <c r="BK8" s="41" t="s">
        <v>140</v>
      </c>
      <c r="BL8" s="41" t="s">
        <v>141</v>
      </c>
      <c r="BM8" s="41" t="s">
        <v>142</v>
      </c>
      <c r="BN8" s="41" t="s">
        <v>143</v>
      </c>
      <c r="BO8" s="41" t="s">
        <v>144</v>
      </c>
      <c r="BP8" s="41" t="s">
        <v>145</v>
      </c>
      <c r="BQ8" s="41" t="s">
        <v>146</v>
      </c>
      <c r="BR8" s="41" t="s">
        <v>147</v>
      </c>
      <c r="BS8" s="41" t="s">
        <v>148</v>
      </c>
      <c r="BT8" s="41" t="s">
        <v>149</v>
      </c>
      <c r="BU8" s="41" t="s">
        <v>150</v>
      </c>
      <c r="BV8" s="41" t="s">
        <v>151</v>
      </c>
      <c r="BW8" s="41" t="s">
        <v>152</v>
      </c>
      <c r="BX8" s="41" t="s">
        <v>153</v>
      </c>
      <c r="BY8" s="41" t="s">
        <v>154</v>
      </c>
      <c r="BZ8" s="41" t="s">
        <v>155</v>
      </c>
      <c r="CA8" s="41" t="s">
        <v>156</v>
      </c>
      <c r="CB8" s="41" t="s">
        <v>157</v>
      </c>
      <c r="CC8" s="41" t="s">
        <v>158</v>
      </c>
      <c r="CD8" s="41" t="s">
        <v>159</v>
      </c>
      <c r="CE8" s="41" t="s">
        <v>160</v>
      </c>
      <c r="CF8" s="42" t="s">
        <v>161</v>
      </c>
    </row>
    <row r="9" spans="1:84">
      <c r="A9" s="468"/>
      <c r="B9" s="446" t="s">
        <v>351</v>
      </c>
      <c r="C9" s="469"/>
      <c r="D9" s="332" t="s">
        <v>163</v>
      </c>
      <c r="E9" s="332" t="s">
        <v>163</v>
      </c>
      <c r="F9" s="332" t="s">
        <v>163</v>
      </c>
      <c r="G9" s="332" t="s">
        <v>163</v>
      </c>
      <c r="H9" s="332" t="s">
        <v>163</v>
      </c>
      <c r="I9" s="332" t="s">
        <v>163</v>
      </c>
      <c r="J9" s="332" t="s">
        <v>163</v>
      </c>
      <c r="K9" s="332" t="s">
        <v>163</v>
      </c>
      <c r="L9" s="332" t="s">
        <v>163</v>
      </c>
      <c r="M9" s="332" t="s">
        <v>163</v>
      </c>
      <c r="N9" s="332" t="s">
        <v>163</v>
      </c>
      <c r="O9" s="332" t="s">
        <v>163</v>
      </c>
      <c r="P9" s="332" t="s">
        <v>163</v>
      </c>
      <c r="Q9" s="332" t="s">
        <v>163</v>
      </c>
      <c r="R9" s="332" t="s">
        <v>163</v>
      </c>
      <c r="S9" s="332" t="s">
        <v>163</v>
      </c>
      <c r="T9" s="332" t="s">
        <v>163</v>
      </c>
      <c r="U9" s="332" t="s">
        <v>163</v>
      </c>
      <c r="V9" s="332" t="s">
        <v>163</v>
      </c>
      <c r="W9" s="332" t="s">
        <v>163</v>
      </c>
      <c r="X9" s="332" t="s">
        <v>163</v>
      </c>
      <c r="Y9" s="332" t="s">
        <v>163</v>
      </c>
      <c r="Z9" s="332" t="s">
        <v>163</v>
      </c>
      <c r="AA9" s="332" t="s">
        <v>163</v>
      </c>
      <c r="AB9" s="332" t="s">
        <v>163</v>
      </c>
      <c r="AC9" s="332" t="s">
        <v>163</v>
      </c>
      <c r="AD9" s="332" t="s">
        <v>163</v>
      </c>
      <c r="AE9" s="332" t="s">
        <v>163</v>
      </c>
      <c r="AF9" s="332" t="s">
        <v>163</v>
      </c>
      <c r="AG9" s="332" t="s">
        <v>163</v>
      </c>
      <c r="AH9" s="332" t="s">
        <v>163</v>
      </c>
      <c r="AI9" s="332" t="s">
        <v>163</v>
      </c>
      <c r="AJ9" s="332" t="s">
        <v>163</v>
      </c>
      <c r="AK9" s="332" t="s">
        <v>163</v>
      </c>
      <c r="AL9" s="332" t="s">
        <v>163</v>
      </c>
      <c r="AM9" s="332" t="s">
        <v>163</v>
      </c>
      <c r="AN9" s="332" t="s">
        <v>163</v>
      </c>
      <c r="AO9" s="332" t="s">
        <v>163</v>
      </c>
      <c r="AP9" s="332" t="s">
        <v>163</v>
      </c>
      <c r="AQ9" s="332" t="s">
        <v>163</v>
      </c>
      <c r="AR9" s="332" t="s">
        <v>163</v>
      </c>
      <c r="AS9" s="332" t="s">
        <v>163</v>
      </c>
      <c r="AT9" s="332" t="s">
        <v>163</v>
      </c>
      <c r="AU9" s="332" t="s">
        <v>163</v>
      </c>
      <c r="AV9" s="332" t="s">
        <v>163</v>
      </c>
      <c r="AW9" s="332" t="s">
        <v>163</v>
      </c>
      <c r="AX9" s="332" t="s">
        <v>163</v>
      </c>
      <c r="AY9" s="332" t="s">
        <v>163</v>
      </c>
      <c r="AZ9" s="332" t="s">
        <v>163</v>
      </c>
      <c r="BA9" s="332" t="s">
        <v>163</v>
      </c>
      <c r="BB9" s="332" t="s">
        <v>163</v>
      </c>
      <c r="BC9" s="332" t="s">
        <v>163</v>
      </c>
      <c r="BD9" s="332" t="s">
        <v>163</v>
      </c>
      <c r="BE9" s="332" t="s">
        <v>163</v>
      </c>
      <c r="BF9" s="332" t="s">
        <v>163</v>
      </c>
      <c r="BG9" s="332" t="s">
        <v>163</v>
      </c>
      <c r="BH9" s="332" t="s">
        <v>163</v>
      </c>
      <c r="BI9" s="332" t="s">
        <v>163</v>
      </c>
      <c r="BJ9" s="332" t="s">
        <v>163</v>
      </c>
      <c r="BK9" s="332" t="s">
        <v>163</v>
      </c>
      <c r="BL9" s="332" t="s">
        <v>163</v>
      </c>
      <c r="BM9" s="332" t="s">
        <v>163</v>
      </c>
      <c r="BN9" s="332" t="s">
        <v>163</v>
      </c>
      <c r="BO9" s="332" t="s">
        <v>163</v>
      </c>
      <c r="BP9" s="332" t="s">
        <v>163</v>
      </c>
      <c r="BQ9" s="332" t="s">
        <v>163</v>
      </c>
      <c r="BR9" s="332" t="s">
        <v>163</v>
      </c>
      <c r="BS9" s="332" t="s">
        <v>163</v>
      </c>
      <c r="BT9" s="332" t="s">
        <v>163</v>
      </c>
      <c r="BU9" s="332" t="s">
        <v>163</v>
      </c>
      <c r="BV9" s="332" t="s">
        <v>163</v>
      </c>
      <c r="BW9" s="332" t="s">
        <v>163</v>
      </c>
      <c r="BX9" s="332" t="s">
        <v>163</v>
      </c>
      <c r="BY9" s="332" t="s">
        <v>163</v>
      </c>
      <c r="BZ9" s="332" t="s">
        <v>163</v>
      </c>
      <c r="CA9" s="332" t="s">
        <v>164</v>
      </c>
      <c r="CB9" s="332" t="s">
        <v>164</v>
      </c>
      <c r="CC9" s="332" t="s">
        <v>164</v>
      </c>
      <c r="CD9" s="332" t="s">
        <v>164</v>
      </c>
      <c r="CE9" s="332" t="s">
        <v>164</v>
      </c>
      <c r="CF9" s="333" t="s">
        <v>164</v>
      </c>
    </row>
    <row r="10" spans="1:84" s="245" customFormat="1" ht="26.25" customHeight="1">
      <c r="A10" s="460"/>
      <c r="B10" s="109" t="s">
        <v>176</v>
      </c>
      <c r="C10" s="109"/>
      <c r="D10" s="458">
        <v>0</v>
      </c>
      <c r="E10" s="458">
        <v>0</v>
      </c>
      <c r="F10" s="458">
        <v>0</v>
      </c>
      <c r="G10" s="458">
        <v>0</v>
      </c>
      <c r="H10" s="458">
        <v>0</v>
      </c>
      <c r="I10" s="458">
        <v>0</v>
      </c>
      <c r="J10" s="458">
        <v>0</v>
      </c>
      <c r="K10" s="458">
        <v>0</v>
      </c>
      <c r="L10" s="458">
        <v>0</v>
      </c>
      <c r="M10" s="458">
        <v>0</v>
      </c>
      <c r="N10" s="458">
        <v>0</v>
      </c>
      <c r="O10" s="458">
        <v>0</v>
      </c>
      <c r="P10" s="458">
        <v>0</v>
      </c>
      <c r="Q10" s="458">
        <v>0</v>
      </c>
      <c r="R10" s="458">
        <v>0</v>
      </c>
      <c r="S10" s="458">
        <v>0</v>
      </c>
      <c r="T10" s="458">
        <v>0</v>
      </c>
      <c r="U10" s="458">
        <v>0</v>
      </c>
      <c r="V10" s="458">
        <v>0</v>
      </c>
      <c r="W10" s="458">
        <v>0</v>
      </c>
      <c r="X10" s="458">
        <v>0</v>
      </c>
      <c r="Y10" s="458">
        <v>0</v>
      </c>
      <c r="Z10" s="458">
        <v>644.79051876507015</v>
      </c>
      <c r="AA10" s="458">
        <v>629.43443856048452</v>
      </c>
      <c r="AB10" s="458">
        <v>580.09113114540935</v>
      </c>
      <c r="AC10" s="458">
        <v>533.25483769913308</v>
      </c>
      <c r="AD10" s="458">
        <v>495.94102285107584</v>
      </c>
      <c r="AE10" s="458">
        <v>466.30441688300056</v>
      </c>
      <c r="AF10" s="458">
        <v>14.136766924104208</v>
      </c>
      <c r="AG10" s="458">
        <v>18.970721799792621</v>
      </c>
      <c r="AH10" s="458">
        <f>SUM(AH11:AH12)</f>
        <v>617.3620610626715</v>
      </c>
      <c r="AI10" s="458">
        <f t="shared" ref="AI10:CF10" si="2">SUM(AI11:AI12)</f>
        <v>628.83867795525509</v>
      </c>
      <c r="AJ10" s="458">
        <f t="shared" si="2"/>
        <v>629.43002301680656</v>
      </c>
      <c r="AK10" s="458">
        <f t="shared" si="2"/>
        <v>603.83219962777434</v>
      </c>
      <c r="AL10" s="458">
        <f t="shared" si="2"/>
        <v>541.01465066514902</v>
      </c>
      <c r="AM10" s="458">
        <f t="shared" si="2"/>
        <v>479.05290978304311</v>
      </c>
      <c r="AN10" s="458">
        <f t="shared" si="2"/>
        <v>516.81069600562</v>
      </c>
      <c r="AO10" s="458">
        <f t="shared" si="2"/>
        <v>499.27782034177909</v>
      </c>
      <c r="AP10" s="458">
        <f t="shared" si="2"/>
        <v>492.43439582969904</v>
      </c>
      <c r="AQ10" s="458">
        <f t="shared" si="2"/>
        <v>673.89678056733328</v>
      </c>
      <c r="AR10" s="458">
        <f t="shared" si="2"/>
        <v>716.67930872476052</v>
      </c>
      <c r="AS10" s="458">
        <f t="shared" si="2"/>
        <v>757.61769026833747</v>
      </c>
      <c r="AT10" s="458">
        <f t="shared" si="2"/>
        <v>768.20918954608237</v>
      </c>
      <c r="AU10" s="458">
        <f t="shared" si="2"/>
        <v>914.74817318821579</v>
      </c>
      <c r="AV10" s="458">
        <f t="shared" si="2"/>
        <v>944.02853939361432</v>
      </c>
      <c r="AW10" s="458">
        <f t="shared" si="2"/>
        <v>885.32548358328791</v>
      </c>
      <c r="AX10" s="458">
        <f t="shared" si="2"/>
        <v>983.43137937473659</v>
      </c>
      <c r="AY10" s="458">
        <f t="shared" si="2"/>
        <v>1039.3943961591406</v>
      </c>
      <c r="AZ10" s="458">
        <f t="shared" si="2"/>
        <v>679.24889231056829</v>
      </c>
      <c r="BA10" s="458">
        <f t="shared" si="2"/>
        <v>978.07887824305976</v>
      </c>
      <c r="BB10" s="458">
        <f t="shared" si="2"/>
        <v>1060.8861998451059</v>
      </c>
      <c r="BC10" s="458">
        <f t="shared" si="2"/>
        <v>1192.1189089383665</v>
      </c>
      <c r="BD10" s="458">
        <f t="shared" si="2"/>
        <v>1214.1584759179857</v>
      </c>
      <c r="BE10" s="458">
        <f t="shared" si="2"/>
        <v>1192.2105873716966</v>
      </c>
      <c r="BF10" s="458">
        <f t="shared" si="2"/>
        <v>1335.5161048091986</v>
      </c>
      <c r="BG10" s="458">
        <f t="shared" si="2"/>
        <v>1915.7076565161333</v>
      </c>
      <c r="BH10" s="458">
        <f t="shared" si="2"/>
        <v>2305.0846835741063</v>
      </c>
      <c r="BI10" s="458">
        <f t="shared" si="2"/>
        <v>2097.85126209087</v>
      </c>
      <c r="BJ10" s="458">
        <f t="shared" si="2"/>
        <v>2257.1398824633675</v>
      </c>
      <c r="BK10" s="458">
        <f t="shared" si="2"/>
        <v>2768.7623349133228</v>
      </c>
      <c r="BL10" s="458">
        <f t="shared" si="2"/>
        <v>3244.8616512278318</v>
      </c>
      <c r="BM10" s="458">
        <f t="shared" si="2"/>
        <v>3343.1230185729523</v>
      </c>
      <c r="BN10" s="458">
        <f t="shared" si="2"/>
        <v>3429.3918787770936</v>
      </c>
      <c r="BO10" s="458">
        <f t="shared" si="2"/>
        <v>3482.4454092483061</v>
      </c>
      <c r="BP10" s="458">
        <f t="shared" si="2"/>
        <v>3526.4037506549671</v>
      </c>
      <c r="BQ10" s="458">
        <f t="shared" si="2"/>
        <v>3454.2136478371995</v>
      </c>
      <c r="BR10" s="458">
        <f t="shared" si="2"/>
        <v>3465.2169099214161</v>
      </c>
      <c r="BS10" s="458">
        <f t="shared" si="2"/>
        <v>3588.7810506273941</v>
      </c>
      <c r="BT10" s="458">
        <f t="shared" si="2"/>
        <v>3429.1822411607045</v>
      </c>
      <c r="BU10" s="458">
        <f t="shared" si="2"/>
        <v>3382.4489913640132</v>
      </c>
      <c r="BV10" s="458">
        <f t="shared" si="2"/>
        <v>3434.030191345038</v>
      </c>
      <c r="BW10" s="458">
        <f t="shared" si="2"/>
        <v>3470.4695441302515</v>
      </c>
      <c r="BX10" s="459">
        <f t="shared" si="2"/>
        <v>3222.102903981453</v>
      </c>
      <c r="BY10" s="459">
        <f t="shared" si="2"/>
        <v>3393.6310027757027</v>
      </c>
      <c r="BZ10" s="459">
        <f t="shared" si="2"/>
        <v>3202.6977870878127</v>
      </c>
      <c r="CA10" s="459">
        <f t="shared" si="2"/>
        <v>3484.8259399319154</v>
      </c>
      <c r="CB10" s="459">
        <f t="shared" si="2"/>
        <v>3648.1418782249812</v>
      </c>
      <c r="CC10" s="459">
        <f t="shared" si="2"/>
        <v>3706.6573616810897</v>
      </c>
      <c r="CD10" s="459">
        <f t="shared" si="2"/>
        <v>3749.5327070576386</v>
      </c>
      <c r="CE10" s="459">
        <f t="shared" si="2"/>
        <v>3793.5773993206863</v>
      </c>
      <c r="CF10" s="426">
        <f t="shared" si="2"/>
        <v>3829.887172648876</v>
      </c>
    </row>
    <row r="11" spans="1:84" ht="25.5" customHeight="1">
      <c r="B11" s="233" t="s">
        <v>299</v>
      </c>
      <c r="C11" s="63"/>
      <c r="D11" s="461">
        <v>0</v>
      </c>
      <c r="E11" s="461">
        <v>0</v>
      </c>
      <c r="F11" s="461">
        <v>0</v>
      </c>
      <c r="G11" s="461">
        <v>0</v>
      </c>
      <c r="H11" s="461">
        <v>0</v>
      </c>
      <c r="I11" s="461">
        <v>0</v>
      </c>
      <c r="J11" s="461">
        <v>0</v>
      </c>
      <c r="K11" s="461">
        <v>0</v>
      </c>
      <c r="L11" s="461">
        <v>0</v>
      </c>
      <c r="M11" s="461">
        <v>0</v>
      </c>
      <c r="N11" s="461">
        <v>0</v>
      </c>
      <c r="O11" s="461">
        <v>0</v>
      </c>
      <c r="P11" s="461">
        <v>0</v>
      </c>
      <c r="Q11" s="461">
        <v>0</v>
      </c>
      <c r="R11" s="461">
        <v>0</v>
      </c>
      <c r="S11" s="461">
        <v>0</v>
      </c>
      <c r="T11" s="461">
        <v>0</v>
      </c>
      <c r="U11" s="461">
        <v>0</v>
      </c>
      <c r="V11" s="461">
        <v>0</v>
      </c>
      <c r="W11" s="461">
        <v>0</v>
      </c>
      <c r="X11" s="461">
        <v>0</v>
      </c>
      <c r="Y11" s="461">
        <v>0</v>
      </c>
      <c r="Z11" s="461">
        <v>644.79051876507015</v>
      </c>
      <c r="AA11" s="461">
        <v>629.43443856048452</v>
      </c>
      <c r="AB11" s="461">
        <v>580.09113114540935</v>
      </c>
      <c r="AC11" s="461">
        <v>533.25483769913308</v>
      </c>
      <c r="AD11" s="461">
        <v>495.94102285107584</v>
      </c>
      <c r="AE11" s="461">
        <v>466.30441688300056</v>
      </c>
      <c r="AF11" s="461">
        <v>602.67269518549517</v>
      </c>
      <c r="AG11" s="461">
        <v>601.82979502790386</v>
      </c>
      <c r="AH11" s="461">
        <v>617.3620610626715</v>
      </c>
      <c r="AI11" s="461">
        <v>628.83867795525509</v>
      </c>
      <c r="AJ11" s="461">
        <v>629.43002301680656</v>
      </c>
      <c r="AK11" s="461">
        <v>603.83219962777434</v>
      </c>
      <c r="AL11" s="461">
        <v>541.01465066514902</v>
      </c>
      <c r="AM11" s="461">
        <v>479.05290978304311</v>
      </c>
      <c r="AN11" s="461">
        <v>516.81069600562</v>
      </c>
      <c r="AO11" s="461">
        <v>499.27782034177909</v>
      </c>
      <c r="AP11" s="461">
        <v>492.43439582969904</v>
      </c>
      <c r="AQ11" s="461">
        <v>140.3000091352059</v>
      </c>
      <c r="AR11" s="461">
        <v>69.553122495880075</v>
      </c>
      <c r="AS11" s="461">
        <v>72.595577660904496</v>
      </c>
      <c r="AT11" s="461">
        <v>74.387017289830339</v>
      </c>
      <c r="AU11" s="461">
        <v>64.500071097567755</v>
      </c>
      <c r="AV11" s="461">
        <v>63.881630485282173</v>
      </c>
      <c r="AW11" s="461">
        <v>65.068465385854125</v>
      </c>
      <c r="AX11" s="461">
        <v>52.372085292145741</v>
      </c>
      <c r="AY11" s="461">
        <v>53.688360228986113</v>
      </c>
      <c r="AZ11" s="461">
        <v>59.509858780170937</v>
      </c>
      <c r="BA11" s="461">
        <v>65.045447385942396</v>
      </c>
      <c r="BB11" s="461">
        <v>68.655878847474455</v>
      </c>
      <c r="BC11" s="461">
        <v>67.759059404655218</v>
      </c>
      <c r="BD11" s="461">
        <v>78.371082878076336</v>
      </c>
      <c r="BE11" s="461">
        <v>96.162496219415686</v>
      </c>
      <c r="BF11" s="461">
        <v>115.83445997737424</v>
      </c>
      <c r="BG11" s="461">
        <v>210.28567697703221</v>
      </c>
      <c r="BH11" s="461">
        <v>239.58124942171295</v>
      </c>
      <c r="BI11" s="461">
        <v>254.78121328186185</v>
      </c>
      <c r="BJ11" s="461">
        <v>265.98636665673325</v>
      </c>
      <c r="BK11" s="461">
        <v>365.27395697878853</v>
      </c>
      <c r="BL11" s="461">
        <v>458.64262826580909</v>
      </c>
      <c r="BM11" s="461">
        <v>485.8290120742908</v>
      </c>
      <c r="BN11" s="461">
        <v>475.09442981339964</v>
      </c>
      <c r="BO11" s="461">
        <v>497.17203093472864</v>
      </c>
      <c r="BP11" s="461">
        <v>528.59422805030226</v>
      </c>
      <c r="BQ11" s="461">
        <v>524.15103675156774</v>
      </c>
      <c r="BR11" s="461">
        <v>539.29640074731446</v>
      </c>
      <c r="BS11" s="461">
        <v>566.78870257751021</v>
      </c>
      <c r="BT11" s="461">
        <v>548.54916994454129</v>
      </c>
      <c r="BU11" s="461">
        <v>528.91054103886484</v>
      </c>
      <c r="BV11" s="461">
        <v>518.25279885731288</v>
      </c>
      <c r="BW11" s="461">
        <v>496.44868032382885</v>
      </c>
      <c r="BX11" s="462">
        <v>430.86296534030754</v>
      </c>
      <c r="BY11" s="462">
        <v>410.16480247272403</v>
      </c>
      <c r="BZ11" s="462">
        <v>413.36380835184957</v>
      </c>
      <c r="CA11" s="462">
        <v>418.98774441254011</v>
      </c>
      <c r="CB11" s="462">
        <v>448.67339653111975</v>
      </c>
      <c r="CC11" s="462">
        <v>456.47571071968474</v>
      </c>
      <c r="CD11" s="462">
        <v>469.32779090623359</v>
      </c>
      <c r="CE11" s="462">
        <v>483.18857158349749</v>
      </c>
      <c r="CF11" s="430">
        <v>491.06601641029124</v>
      </c>
    </row>
    <row r="12" spans="1:84" s="419" customFormat="1" ht="34.5" customHeight="1" thickBot="1">
      <c r="A12" s="626"/>
      <c r="B12" s="627" t="s">
        <v>318</v>
      </c>
      <c r="C12" s="628"/>
      <c r="D12" s="629">
        <v>0</v>
      </c>
      <c r="E12" s="629">
        <v>0</v>
      </c>
      <c r="F12" s="629">
        <v>0</v>
      </c>
      <c r="G12" s="629">
        <v>0</v>
      </c>
      <c r="H12" s="629">
        <v>0</v>
      </c>
      <c r="I12" s="629">
        <v>0</v>
      </c>
      <c r="J12" s="629">
        <v>0</v>
      </c>
      <c r="K12" s="629">
        <v>0</v>
      </c>
      <c r="L12" s="629">
        <v>0</v>
      </c>
      <c r="M12" s="629">
        <v>0</v>
      </c>
      <c r="N12" s="629">
        <v>0</v>
      </c>
      <c r="O12" s="629">
        <v>0</v>
      </c>
      <c r="P12" s="629">
        <v>0</v>
      </c>
      <c r="Q12" s="629">
        <v>0</v>
      </c>
      <c r="R12" s="629">
        <v>0</v>
      </c>
      <c r="S12" s="629">
        <v>0</v>
      </c>
      <c r="T12" s="629">
        <v>0</v>
      </c>
      <c r="U12" s="629">
        <v>0</v>
      </c>
      <c r="V12" s="629">
        <v>0</v>
      </c>
      <c r="W12" s="629">
        <v>0</v>
      </c>
      <c r="X12" s="629">
        <v>0</v>
      </c>
      <c r="Y12" s="629">
        <v>0</v>
      </c>
      <c r="Z12" s="629">
        <v>0</v>
      </c>
      <c r="AA12" s="629">
        <v>0</v>
      </c>
      <c r="AB12" s="629">
        <v>0</v>
      </c>
      <c r="AC12" s="629">
        <v>0</v>
      </c>
      <c r="AD12" s="629">
        <v>0</v>
      </c>
      <c r="AE12" s="629">
        <v>0</v>
      </c>
      <c r="AF12" s="629">
        <v>0</v>
      </c>
      <c r="AG12" s="629">
        <v>0</v>
      </c>
      <c r="AH12" s="629">
        <v>0</v>
      </c>
      <c r="AI12" s="629">
        <v>0</v>
      </c>
      <c r="AJ12" s="629">
        <v>0</v>
      </c>
      <c r="AK12" s="629">
        <v>0</v>
      </c>
      <c r="AL12" s="629">
        <v>0</v>
      </c>
      <c r="AM12" s="629">
        <v>0</v>
      </c>
      <c r="AN12" s="629">
        <v>0</v>
      </c>
      <c r="AO12" s="629">
        <v>0</v>
      </c>
      <c r="AP12" s="629">
        <v>0</v>
      </c>
      <c r="AQ12" s="629">
        <v>533.59677143212741</v>
      </c>
      <c r="AR12" s="629">
        <v>647.12618622888044</v>
      </c>
      <c r="AS12" s="629">
        <v>685.02211260743297</v>
      </c>
      <c r="AT12" s="629">
        <v>693.82217225625209</v>
      </c>
      <c r="AU12" s="629">
        <v>850.24810209064799</v>
      </c>
      <c r="AV12" s="629">
        <v>880.14690890833219</v>
      </c>
      <c r="AW12" s="629">
        <v>820.25701819743381</v>
      </c>
      <c r="AX12" s="629">
        <v>931.0592940825909</v>
      </c>
      <c r="AY12" s="629">
        <v>985.70603593015437</v>
      </c>
      <c r="AZ12" s="629">
        <v>619.73903353039736</v>
      </c>
      <c r="BA12" s="629">
        <v>913.03343085711731</v>
      </c>
      <c r="BB12" s="629">
        <v>992.23032099763157</v>
      </c>
      <c r="BC12" s="629">
        <v>1124.3598495337112</v>
      </c>
      <c r="BD12" s="629">
        <v>1135.7873930399094</v>
      </c>
      <c r="BE12" s="629">
        <v>1096.0480911522809</v>
      </c>
      <c r="BF12" s="629">
        <v>1219.6816448318243</v>
      </c>
      <c r="BG12" s="629">
        <v>1705.4219795391011</v>
      </c>
      <c r="BH12" s="629">
        <v>2065.5034341523933</v>
      </c>
      <c r="BI12" s="629">
        <v>1843.0700488090081</v>
      </c>
      <c r="BJ12" s="629">
        <v>1991.1535158066342</v>
      </c>
      <c r="BK12" s="629">
        <v>2403.4883779345341</v>
      </c>
      <c r="BL12" s="629">
        <v>2786.2190229620228</v>
      </c>
      <c r="BM12" s="629">
        <v>2857.2940064986615</v>
      </c>
      <c r="BN12" s="629">
        <v>2954.297448963694</v>
      </c>
      <c r="BO12" s="629">
        <v>2985.2733783135773</v>
      </c>
      <c r="BP12" s="629">
        <v>2997.8095226046648</v>
      </c>
      <c r="BQ12" s="629">
        <v>2930.0626110856315</v>
      </c>
      <c r="BR12" s="629">
        <v>2925.9205091741014</v>
      </c>
      <c r="BS12" s="629">
        <v>3021.9923480498837</v>
      </c>
      <c r="BT12" s="629">
        <v>2880.633071216163</v>
      </c>
      <c r="BU12" s="629">
        <v>2853.5384503251485</v>
      </c>
      <c r="BV12" s="629">
        <v>2915.7773924877251</v>
      </c>
      <c r="BW12" s="629">
        <v>2974.0208638064228</v>
      </c>
      <c r="BX12" s="568">
        <v>2791.2399386411453</v>
      </c>
      <c r="BY12" s="568">
        <v>2983.4662003029785</v>
      </c>
      <c r="BZ12" s="568">
        <v>2789.3339787359632</v>
      </c>
      <c r="CA12" s="568">
        <v>3065.8381955193754</v>
      </c>
      <c r="CB12" s="568">
        <v>3199.4684816938616</v>
      </c>
      <c r="CC12" s="568">
        <v>3250.181650961405</v>
      </c>
      <c r="CD12" s="568">
        <v>3280.2049161514051</v>
      </c>
      <c r="CE12" s="568">
        <v>3310.3888277371889</v>
      </c>
      <c r="CF12" s="569">
        <v>3338.821156238585</v>
      </c>
    </row>
    <row r="13" spans="1:84" ht="41.25" customHeight="1">
      <c r="A13" s="487"/>
      <c r="B13" s="471" t="s">
        <v>791</v>
      </c>
      <c r="C13" s="488"/>
      <c r="D13" s="473" t="s">
        <v>543</v>
      </c>
      <c r="E13" s="473" t="s">
        <v>544</v>
      </c>
      <c r="F13" s="473" t="s">
        <v>545</v>
      </c>
      <c r="G13" s="473" t="s">
        <v>546</v>
      </c>
      <c r="H13" s="473" t="s">
        <v>547</v>
      </c>
      <c r="I13" s="473" t="s">
        <v>548</v>
      </c>
      <c r="J13" s="473" t="s">
        <v>549</v>
      </c>
      <c r="K13" s="473" t="s">
        <v>550</v>
      </c>
      <c r="L13" s="473" t="s">
        <v>551</v>
      </c>
      <c r="M13" s="473" t="s">
        <v>552</v>
      </c>
      <c r="N13" s="473" t="s">
        <v>553</v>
      </c>
      <c r="O13" s="473" t="s">
        <v>554</v>
      </c>
      <c r="P13" s="473" t="s">
        <v>555</v>
      </c>
      <c r="Q13" s="473" t="s">
        <v>556</v>
      </c>
      <c r="R13" s="473" t="s">
        <v>557</v>
      </c>
      <c r="S13" s="473" t="s">
        <v>558</v>
      </c>
      <c r="T13" s="473" t="s">
        <v>559</v>
      </c>
      <c r="U13" s="473" t="s">
        <v>560</v>
      </c>
      <c r="V13" s="473" t="s">
        <v>561</v>
      </c>
      <c r="W13" s="473" t="s">
        <v>562</v>
      </c>
      <c r="X13" s="473" t="s">
        <v>563</v>
      </c>
      <c r="Y13" s="473" t="s">
        <v>564</v>
      </c>
      <c r="Z13" s="473" t="s">
        <v>565</v>
      </c>
      <c r="AA13" s="473" t="s">
        <v>566</v>
      </c>
      <c r="AB13" s="473" t="s">
        <v>567</v>
      </c>
      <c r="AC13" s="473" t="s">
        <v>568</v>
      </c>
      <c r="AD13" s="473" t="s">
        <v>569</v>
      </c>
      <c r="AE13" s="473" t="s">
        <v>570</v>
      </c>
      <c r="AF13" s="473" t="s">
        <v>571</v>
      </c>
      <c r="AG13" s="473" t="s">
        <v>572</v>
      </c>
      <c r="AH13" s="473" t="s">
        <v>573</v>
      </c>
      <c r="AI13" s="473" t="s">
        <v>574</v>
      </c>
      <c r="AJ13" s="473" t="s">
        <v>575</v>
      </c>
      <c r="AK13" s="473" t="s">
        <v>576</v>
      </c>
      <c r="AL13" s="473" t="s">
        <v>577</v>
      </c>
      <c r="AM13" s="473" t="s">
        <v>578</v>
      </c>
      <c r="AN13" s="473" t="s">
        <v>579</v>
      </c>
      <c r="AO13" s="473" t="s">
        <v>580</v>
      </c>
      <c r="AP13" s="473" t="s">
        <v>581</v>
      </c>
      <c r="AQ13" s="473" t="s">
        <v>582</v>
      </c>
      <c r="AR13" s="473" t="s">
        <v>583</v>
      </c>
      <c r="AS13" s="473" t="s">
        <v>584</v>
      </c>
      <c r="AT13" s="473" t="s">
        <v>585</v>
      </c>
      <c r="AU13" s="473" t="s">
        <v>586</v>
      </c>
      <c r="AV13" s="473" t="s">
        <v>587</v>
      </c>
      <c r="AW13" s="473" t="s">
        <v>588</v>
      </c>
      <c r="AX13" s="473" t="s">
        <v>589</v>
      </c>
      <c r="AY13" s="473" t="s">
        <v>590</v>
      </c>
      <c r="AZ13" s="473" t="s">
        <v>591</v>
      </c>
      <c r="BA13" s="473" t="s">
        <v>592</v>
      </c>
      <c r="BB13" s="473" t="s">
        <v>593</v>
      </c>
      <c r="BC13" s="473" t="s">
        <v>594</v>
      </c>
      <c r="BD13" s="473" t="s">
        <v>595</v>
      </c>
      <c r="BE13" s="473" t="s">
        <v>596</v>
      </c>
      <c r="BF13" s="473" t="s">
        <v>597</v>
      </c>
      <c r="BG13" s="473" t="s">
        <v>598</v>
      </c>
      <c r="BH13" s="473" t="s">
        <v>599</v>
      </c>
      <c r="BI13" s="473" t="s">
        <v>600</v>
      </c>
      <c r="BJ13" s="473" t="s">
        <v>601</v>
      </c>
      <c r="BK13" s="473" t="s">
        <v>602</v>
      </c>
      <c r="BL13" s="473" t="s">
        <v>603</v>
      </c>
      <c r="BM13" s="473" t="s">
        <v>604</v>
      </c>
      <c r="BN13" s="473" t="s">
        <v>605</v>
      </c>
      <c r="BO13" s="473" t="s">
        <v>606</v>
      </c>
      <c r="BP13" s="473" t="s">
        <v>607</v>
      </c>
      <c r="BQ13" s="473" t="s">
        <v>608</v>
      </c>
      <c r="BR13" s="473" t="s">
        <v>609</v>
      </c>
      <c r="BS13" s="473" t="s">
        <v>610</v>
      </c>
      <c r="BT13" s="473" t="s">
        <v>611</v>
      </c>
      <c r="BU13" s="473" t="s">
        <v>612</v>
      </c>
      <c r="BV13" s="473" t="s">
        <v>613</v>
      </c>
      <c r="BW13" s="473" t="s">
        <v>614</v>
      </c>
      <c r="BX13" s="473" t="s">
        <v>615</v>
      </c>
      <c r="BY13" s="473" t="s">
        <v>616</v>
      </c>
      <c r="BZ13" s="473" t="s">
        <v>617</v>
      </c>
      <c r="CA13" s="473" t="s">
        <v>618</v>
      </c>
      <c r="CB13" s="473" t="s">
        <v>619</v>
      </c>
      <c r="CC13" s="473" t="s">
        <v>620</v>
      </c>
      <c r="CD13" s="473" t="s">
        <v>621</v>
      </c>
      <c r="CE13" s="473" t="s">
        <v>622</v>
      </c>
      <c r="CF13" s="474" t="s">
        <v>623</v>
      </c>
    </row>
    <row r="14" spans="1:84" s="245" customFormat="1" ht="25.5" customHeight="1">
      <c r="A14" s="460"/>
      <c r="B14" s="233" t="s">
        <v>299</v>
      </c>
      <c r="C14" s="464"/>
      <c r="D14" s="459">
        <v>0</v>
      </c>
      <c r="E14" s="459">
        <v>0</v>
      </c>
      <c r="F14" s="459">
        <v>0</v>
      </c>
      <c r="G14" s="459">
        <v>0</v>
      </c>
      <c r="H14" s="459">
        <v>0</v>
      </c>
      <c r="I14" s="459">
        <v>0</v>
      </c>
      <c r="J14" s="459">
        <v>0</v>
      </c>
      <c r="K14" s="459">
        <v>0</v>
      </c>
      <c r="L14" s="459">
        <v>0</v>
      </c>
      <c r="M14" s="459">
        <v>0</v>
      </c>
      <c r="N14" s="459">
        <v>0</v>
      </c>
      <c r="O14" s="459">
        <v>0</v>
      </c>
      <c r="P14" s="459">
        <v>0</v>
      </c>
      <c r="Q14" s="459">
        <v>0</v>
      </c>
      <c r="R14" s="459">
        <v>0</v>
      </c>
      <c r="S14" s="459">
        <v>0</v>
      </c>
      <c r="T14" s="459">
        <v>0</v>
      </c>
      <c r="U14" s="459">
        <v>0</v>
      </c>
      <c r="V14" s="459">
        <v>0</v>
      </c>
      <c r="W14" s="459">
        <v>0</v>
      </c>
      <c r="X14" s="459">
        <v>0</v>
      </c>
      <c r="Y14" s="459">
        <v>0</v>
      </c>
      <c r="Z14" s="459">
        <v>0</v>
      </c>
      <c r="AA14" s="459">
        <v>0</v>
      </c>
      <c r="AB14" s="459">
        <v>0</v>
      </c>
      <c r="AC14" s="459">
        <v>0</v>
      </c>
      <c r="AD14" s="459">
        <v>0</v>
      </c>
      <c r="AE14" s="459">
        <v>0</v>
      </c>
      <c r="AF14" s="459">
        <v>0</v>
      </c>
      <c r="AG14" s="459">
        <v>0</v>
      </c>
      <c r="AH14" s="459">
        <v>0</v>
      </c>
      <c r="AI14" s="459">
        <v>0</v>
      </c>
      <c r="AJ14" s="459">
        <v>0</v>
      </c>
      <c r="AK14" s="459">
        <v>0</v>
      </c>
      <c r="AL14" s="459">
        <v>0</v>
      </c>
      <c r="AM14" s="459">
        <v>0</v>
      </c>
      <c r="AN14" s="459">
        <v>0</v>
      </c>
      <c r="AO14" s="459">
        <v>0</v>
      </c>
      <c r="AP14" s="459">
        <v>0</v>
      </c>
      <c r="AQ14" s="459">
        <v>0</v>
      </c>
      <c r="AR14" s="459">
        <v>0</v>
      </c>
      <c r="AS14" s="459">
        <v>0</v>
      </c>
      <c r="AT14" s="459">
        <v>0</v>
      </c>
      <c r="AU14" s="459">
        <v>11</v>
      </c>
      <c r="AV14" s="459">
        <v>13</v>
      </c>
      <c r="AW14" s="459">
        <v>12</v>
      </c>
      <c r="AX14" s="459">
        <v>11</v>
      </c>
      <c r="AY14" s="459">
        <v>13</v>
      </c>
      <c r="AZ14" s="459">
        <v>12</v>
      </c>
      <c r="BA14" s="459">
        <v>11</v>
      </c>
      <c r="BB14" s="459">
        <v>13</v>
      </c>
      <c r="BC14" s="459">
        <v>13</v>
      </c>
      <c r="BD14" s="459">
        <v>15</v>
      </c>
      <c r="BE14" s="459">
        <v>17</v>
      </c>
      <c r="BF14" s="459">
        <v>17</v>
      </c>
      <c r="BG14" s="459">
        <v>25</v>
      </c>
      <c r="BH14" s="459">
        <v>29</v>
      </c>
      <c r="BI14" s="459">
        <v>31</v>
      </c>
      <c r="BJ14" s="459">
        <v>30</v>
      </c>
      <c r="BK14" s="459">
        <v>44</v>
      </c>
      <c r="BL14" s="459">
        <v>54</v>
      </c>
      <c r="BM14" s="459">
        <v>56</v>
      </c>
      <c r="BN14" s="459">
        <v>54</v>
      </c>
      <c r="BO14" s="459">
        <v>57</v>
      </c>
      <c r="BP14" s="459">
        <v>60</v>
      </c>
      <c r="BQ14" s="459">
        <v>58</v>
      </c>
      <c r="BR14" s="459">
        <v>59</v>
      </c>
      <c r="BS14" s="459">
        <v>62</v>
      </c>
      <c r="BT14" s="459">
        <v>61</v>
      </c>
      <c r="BU14" s="459">
        <v>59</v>
      </c>
      <c r="BV14" s="459">
        <v>58</v>
      </c>
      <c r="BW14" s="459">
        <v>55</v>
      </c>
      <c r="BX14" s="459">
        <v>49</v>
      </c>
      <c r="BY14" s="459">
        <v>45</v>
      </c>
      <c r="BZ14" s="630">
        <v>47</v>
      </c>
      <c r="CA14" s="630">
        <v>45</v>
      </c>
      <c r="CB14" s="630">
        <v>46</v>
      </c>
      <c r="CC14" s="630">
        <v>46</v>
      </c>
      <c r="CD14" s="630">
        <v>48</v>
      </c>
      <c r="CE14" s="630">
        <v>49</v>
      </c>
      <c r="CF14" s="475">
        <v>50</v>
      </c>
    </row>
    <row r="15" spans="1:84" s="419" customFormat="1" ht="34.5" customHeight="1" thickBot="1">
      <c r="A15" s="631"/>
      <c r="B15" s="632" t="s">
        <v>318</v>
      </c>
      <c r="C15" s="631"/>
      <c r="D15" s="633">
        <v>0</v>
      </c>
      <c r="E15" s="633">
        <v>0</v>
      </c>
      <c r="F15" s="633">
        <v>0</v>
      </c>
      <c r="G15" s="633">
        <v>0</v>
      </c>
      <c r="H15" s="633">
        <v>0</v>
      </c>
      <c r="I15" s="633">
        <v>0</v>
      </c>
      <c r="J15" s="633">
        <v>0</v>
      </c>
      <c r="K15" s="633">
        <v>0</v>
      </c>
      <c r="L15" s="633">
        <v>0</v>
      </c>
      <c r="M15" s="633">
        <v>0</v>
      </c>
      <c r="N15" s="633">
        <v>0</v>
      </c>
      <c r="O15" s="633">
        <v>0</v>
      </c>
      <c r="P15" s="633">
        <v>0</v>
      </c>
      <c r="Q15" s="633">
        <v>0</v>
      </c>
      <c r="R15" s="633">
        <v>0</v>
      </c>
      <c r="S15" s="633">
        <v>0</v>
      </c>
      <c r="T15" s="633">
        <v>0</v>
      </c>
      <c r="U15" s="633">
        <v>0</v>
      </c>
      <c r="V15" s="633">
        <v>0</v>
      </c>
      <c r="W15" s="633">
        <v>0</v>
      </c>
      <c r="X15" s="633">
        <v>0</v>
      </c>
      <c r="Y15" s="633">
        <v>0</v>
      </c>
      <c r="Z15" s="633">
        <v>0</v>
      </c>
      <c r="AA15" s="633">
        <v>0</v>
      </c>
      <c r="AB15" s="633">
        <v>0</v>
      </c>
      <c r="AC15" s="633">
        <v>0</v>
      </c>
      <c r="AD15" s="633">
        <v>0</v>
      </c>
      <c r="AE15" s="633">
        <v>0</v>
      </c>
      <c r="AF15" s="633">
        <v>0</v>
      </c>
      <c r="AG15" s="633">
        <v>0</v>
      </c>
      <c r="AH15" s="633">
        <v>0</v>
      </c>
      <c r="AI15" s="633">
        <v>0</v>
      </c>
      <c r="AJ15" s="633">
        <v>0</v>
      </c>
      <c r="AK15" s="633">
        <v>0</v>
      </c>
      <c r="AL15" s="633">
        <v>0</v>
      </c>
      <c r="AM15" s="633">
        <v>0</v>
      </c>
      <c r="AN15" s="633">
        <v>0</v>
      </c>
      <c r="AO15" s="633">
        <v>0</v>
      </c>
      <c r="AP15" s="633">
        <v>0</v>
      </c>
      <c r="AQ15" s="633">
        <v>0</v>
      </c>
      <c r="AR15" s="633">
        <v>0</v>
      </c>
      <c r="AS15" s="633">
        <v>0</v>
      </c>
      <c r="AT15" s="633">
        <v>0</v>
      </c>
      <c r="AU15" s="633">
        <v>0</v>
      </c>
      <c r="AV15" s="633">
        <v>0</v>
      </c>
      <c r="AW15" s="633">
        <v>0</v>
      </c>
      <c r="AX15" s="633">
        <v>0</v>
      </c>
      <c r="AY15" s="633">
        <v>0</v>
      </c>
      <c r="AZ15" s="633">
        <v>0</v>
      </c>
      <c r="BA15" s="633">
        <v>0</v>
      </c>
      <c r="BB15" s="633">
        <v>0</v>
      </c>
      <c r="BC15" s="633">
        <v>0</v>
      </c>
      <c r="BD15" s="633">
        <v>80</v>
      </c>
      <c r="BE15" s="633">
        <v>82</v>
      </c>
      <c r="BF15" s="633">
        <v>86</v>
      </c>
      <c r="BG15" s="633">
        <v>104</v>
      </c>
      <c r="BH15" s="633">
        <v>137</v>
      </c>
      <c r="BI15" s="633">
        <v>154</v>
      </c>
      <c r="BJ15" s="633">
        <v>154</v>
      </c>
      <c r="BK15" s="633">
        <v>193</v>
      </c>
      <c r="BL15" s="633">
        <v>245</v>
      </c>
      <c r="BM15" s="633">
        <v>250</v>
      </c>
      <c r="BN15" s="633">
        <v>269</v>
      </c>
      <c r="BO15" s="633">
        <v>266</v>
      </c>
      <c r="BP15" s="633">
        <v>275</v>
      </c>
      <c r="BQ15" s="633">
        <v>271</v>
      </c>
      <c r="BR15" s="633">
        <v>264</v>
      </c>
      <c r="BS15" s="633">
        <v>264</v>
      </c>
      <c r="BT15" s="633">
        <v>270</v>
      </c>
      <c r="BU15" s="633">
        <v>271</v>
      </c>
      <c r="BV15" s="633">
        <v>270</v>
      </c>
      <c r="BW15" s="633">
        <v>263</v>
      </c>
      <c r="BX15" s="633">
        <v>252</v>
      </c>
      <c r="BY15" s="633">
        <v>256</v>
      </c>
      <c r="BZ15" s="633">
        <v>258</v>
      </c>
      <c r="CA15" s="633">
        <v>260</v>
      </c>
      <c r="CB15" s="633">
        <v>262</v>
      </c>
      <c r="CC15" s="633">
        <v>263</v>
      </c>
      <c r="CD15" s="633">
        <v>265</v>
      </c>
      <c r="CE15" s="633">
        <v>267</v>
      </c>
      <c r="CF15" s="634">
        <v>269</v>
      </c>
    </row>
  </sheetData>
  <hyperlinks>
    <hyperlink ref="B1" display="Information relating to this table can be found in the 'Notes' tab" xr:uid="{BE908824-562F-4BCF-B2CA-55D117F6856D}"/>
  </hyperlink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D3982-3A7F-4E65-B9D5-971BE6DEB0AA}">
  <dimension ref="A1:CF15"/>
  <sheetViews>
    <sheetView zoomScale="55" zoomScaleNormal="55" workbookViewId="0">
      <pane xSplit="2" topLeftCell="BP1" activePane="topRight" state="frozen"/>
      <selection pane="topRight"/>
    </sheetView>
  </sheetViews>
  <sheetFormatPr defaultColWidth="9" defaultRowHeight="15.6"/>
  <cols>
    <col min="1" max="1" width="23" style="418" bestFit="1" customWidth="1"/>
    <col min="2" max="2" width="75.85546875" style="418" customWidth="1"/>
    <col min="3" max="3" width="25.85546875" style="418" customWidth="1"/>
    <col min="4" max="75" width="12.85546875" style="457" customWidth="1"/>
    <col min="76" max="84" width="12.85546875" style="421" customWidth="1"/>
    <col min="85" max="16384" width="9" style="421"/>
  </cols>
  <sheetData>
    <row r="1" spans="1:84" s="419" customFormat="1" ht="25.5" customHeight="1" thickBot="1">
      <c r="A1" s="34" t="s">
        <v>47</v>
      </c>
      <c r="B1" s="116" t="s">
        <v>126</v>
      </c>
      <c r="C1" s="117"/>
      <c r="D1" s="416"/>
      <c r="E1" s="416"/>
      <c r="F1" s="416"/>
      <c r="G1" s="416"/>
      <c r="H1" s="416"/>
      <c r="I1" s="416"/>
      <c r="J1" s="416"/>
      <c r="K1" s="416"/>
      <c r="L1" s="416"/>
      <c r="M1" s="416"/>
      <c r="N1" s="416"/>
      <c r="O1" s="416"/>
      <c r="P1" s="416"/>
      <c r="Q1" s="416"/>
      <c r="R1" s="416"/>
      <c r="S1" s="416"/>
      <c r="T1" s="416"/>
      <c r="U1" s="416"/>
      <c r="V1" s="416"/>
      <c r="W1" s="416"/>
      <c r="X1" s="416"/>
      <c r="Y1" s="416"/>
      <c r="Z1" s="416"/>
      <c r="AA1" s="416"/>
      <c r="AB1" s="416"/>
      <c r="AC1" s="416"/>
      <c r="AD1" s="416"/>
      <c r="AE1" s="416"/>
      <c r="AF1" s="416"/>
      <c r="AG1" s="416"/>
      <c r="AH1" s="416"/>
      <c r="AI1" s="416"/>
      <c r="AJ1" s="416"/>
      <c r="AK1" s="416"/>
      <c r="AL1" s="416"/>
      <c r="AM1" s="416"/>
      <c r="AN1" s="416"/>
      <c r="AO1" s="416"/>
      <c r="AP1" s="416"/>
      <c r="AQ1" s="416"/>
      <c r="AR1" s="416"/>
      <c r="AS1" s="416"/>
      <c r="AT1" s="416"/>
      <c r="AU1" s="416"/>
      <c r="AV1" s="416"/>
      <c r="AW1" s="416"/>
      <c r="AX1" s="416"/>
      <c r="AY1" s="416"/>
      <c r="AZ1" s="416"/>
      <c r="BA1" s="416"/>
      <c r="BB1" s="416"/>
      <c r="BC1" s="416"/>
      <c r="BD1" s="416"/>
      <c r="BE1" s="416"/>
      <c r="BF1" s="416"/>
      <c r="BG1" s="416"/>
      <c r="BH1" s="416"/>
      <c r="BI1" s="416"/>
      <c r="BJ1" s="416"/>
      <c r="BK1" s="416"/>
      <c r="BL1" s="416"/>
      <c r="BM1" s="416"/>
      <c r="BN1" s="416"/>
      <c r="BO1" s="416"/>
      <c r="BP1" s="416"/>
      <c r="BQ1" s="416"/>
      <c r="BR1" s="416"/>
      <c r="BS1" s="416"/>
      <c r="BT1" s="416"/>
      <c r="BU1" s="416"/>
      <c r="BV1" s="482"/>
      <c r="BW1" s="482"/>
      <c r="BX1" s="482"/>
    </row>
    <row r="2" spans="1:84" ht="15.75" customHeight="1">
      <c r="A2" s="37" t="s">
        <v>48</v>
      </c>
      <c r="B2" s="38" t="s">
        <v>792</v>
      </c>
      <c r="C2" s="38"/>
      <c r="D2" s="41" t="s">
        <v>190</v>
      </c>
      <c r="E2" s="41" t="s">
        <v>191</v>
      </c>
      <c r="F2" s="41" t="s">
        <v>192</v>
      </c>
      <c r="G2" s="41" t="s">
        <v>193</v>
      </c>
      <c r="H2" s="41" t="s">
        <v>194</v>
      </c>
      <c r="I2" s="41" t="s">
        <v>195</v>
      </c>
      <c r="J2" s="41" t="s">
        <v>196</v>
      </c>
      <c r="K2" s="41" t="s">
        <v>197</v>
      </c>
      <c r="L2" s="41" t="s">
        <v>198</v>
      </c>
      <c r="M2" s="41" t="s">
        <v>199</v>
      </c>
      <c r="N2" s="41" t="s">
        <v>200</v>
      </c>
      <c r="O2" s="41" t="s">
        <v>201</v>
      </c>
      <c r="P2" s="41" t="s">
        <v>202</v>
      </c>
      <c r="Q2" s="41" t="s">
        <v>203</v>
      </c>
      <c r="R2" s="41" t="s">
        <v>204</v>
      </c>
      <c r="S2" s="41" t="s">
        <v>205</v>
      </c>
      <c r="T2" s="41" t="s">
        <v>206</v>
      </c>
      <c r="U2" s="41" t="s">
        <v>207</v>
      </c>
      <c r="V2" s="41" t="s">
        <v>208</v>
      </c>
      <c r="W2" s="41" t="s">
        <v>209</v>
      </c>
      <c r="X2" s="41" t="s">
        <v>210</v>
      </c>
      <c r="Y2" s="41" t="s">
        <v>211</v>
      </c>
      <c r="Z2" s="41" t="s">
        <v>212</v>
      </c>
      <c r="AA2" s="41" t="s">
        <v>213</v>
      </c>
      <c r="AB2" s="41" t="s">
        <v>214</v>
      </c>
      <c r="AC2" s="41" t="s">
        <v>215</v>
      </c>
      <c r="AD2" s="41" t="s">
        <v>216</v>
      </c>
      <c r="AE2" s="41" t="s">
        <v>217</v>
      </c>
      <c r="AF2" s="41" t="s">
        <v>218</v>
      </c>
      <c r="AG2" s="41" t="s">
        <v>219</v>
      </c>
      <c r="AH2" s="41" t="s">
        <v>220</v>
      </c>
      <c r="AI2" s="41" t="s">
        <v>221</v>
      </c>
      <c r="AJ2" s="41" t="s">
        <v>222</v>
      </c>
      <c r="AK2" s="41" t="s">
        <v>223</v>
      </c>
      <c r="AL2" s="41" t="s">
        <v>224</v>
      </c>
      <c r="AM2" s="41" t="s">
        <v>225</v>
      </c>
      <c r="AN2" s="41" t="s">
        <v>226</v>
      </c>
      <c r="AO2" s="41" t="s">
        <v>227</v>
      </c>
      <c r="AP2" s="41" t="s">
        <v>228</v>
      </c>
      <c r="AQ2" s="41" t="s">
        <v>229</v>
      </c>
      <c r="AR2" s="41" t="s">
        <v>230</v>
      </c>
      <c r="AS2" s="41" t="s">
        <v>231</v>
      </c>
      <c r="AT2" s="41" t="s">
        <v>232</v>
      </c>
      <c r="AU2" s="41" t="s">
        <v>233</v>
      </c>
      <c r="AV2" s="41" t="s">
        <v>234</v>
      </c>
      <c r="AW2" s="41" t="s">
        <v>235</v>
      </c>
      <c r="AX2" s="41" t="s">
        <v>236</v>
      </c>
      <c r="AY2" s="41" t="s">
        <v>128</v>
      </c>
      <c r="AZ2" s="41" t="s">
        <v>129</v>
      </c>
      <c r="BA2" s="41" t="s">
        <v>130</v>
      </c>
      <c r="BB2" s="41" t="s">
        <v>131</v>
      </c>
      <c r="BC2" s="41" t="s">
        <v>132</v>
      </c>
      <c r="BD2" s="41" t="s">
        <v>133</v>
      </c>
      <c r="BE2" s="41" t="s">
        <v>134</v>
      </c>
      <c r="BF2" s="41" t="s">
        <v>135</v>
      </c>
      <c r="BG2" s="41" t="s">
        <v>136</v>
      </c>
      <c r="BH2" s="41" t="s">
        <v>137</v>
      </c>
      <c r="BI2" s="41" t="s">
        <v>138</v>
      </c>
      <c r="BJ2" s="41" t="s">
        <v>139</v>
      </c>
      <c r="BK2" s="41" t="s">
        <v>140</v>
      </c>
      <c r="BL2" s="41" t="s">
        <v>141</v>
      </c>
      <c r="BM2" s="41" t="s">
        <v>142</v>
      </c>
      <c r="BN2" s="41" t="s">
        <v>143</v>
      </c>
      <c r="BO2" s="41" t="s">
        <v>144</v>
      </c>
      <c r="BP2" s="41" t="s">
        <v>145</v>
      </c>
      <c r="BQ2" s="41" t="s">
        <v>146</v>
      </c>
      <c r="BR2" s="41" t="s">
        <v>147</v>
      </c>
      <c r="BS2" s="41" t="s">
        <v>148</v>
      </c>
      <c r="BT2" s="41" t="s">
        <v>149</v>
      </c>
      <c r="BU2" s="41" t="s">
        <v>150</v>
      </c>
      <c r="BV2" s="41" t="s">
        <v>151</v>
      </c>
      <c r="BW2" s="41" t="s">
        <v>152</v>
      </c>
      <c r="BX2" s="41" t="s">
        <v>153</v>
      </c>
      <c r="BY2" s="41" t="s">
        <v>154</v>
      </c>
      <c r="BZ2" s="41" t="s">
        <v>155</v>
      </c>
      <c r="CA2" s="41" t="s">
        <v>156</v>
      </c>
      <c r="CB2" s="41" t="s">
        <v>157</v>
      </c>
      <c r="CC2" s="41" t="s">
        <v>158</v>
      </c>
      <c r="CD2" s="41" t="s">
        <v>159</v>
      </c>
      <c r="CE2" s="41" t="s">
        <v>160</v>
      </c>
      <c r="CF2" s="42" t="s">
        <v>161</v>
      </c>
    </row>
    <row r="3" spans="1:84">
      <c r="A3" s="119">
        <v>2023</v>
      </c>
      <c r="B3" s="422" t="s">
        <v>264</v>
      </c>
      <c r="C3" s="469"/>
      <c r="D3" s="332" t="s">
        <v>163</v>
      </c>
      <c r="E3" s="332" t="s">
        <v>163</v>
      </c>
      <c r="F3" s="332" t="s">
        <v>163</v>
      </c>
      <c r="G3" s="332" t="s">
        <v>163</v>
      </c>
      <c r="H3" s="332" t="s">
        <v>163</v>
      </c>
      <c r="I3" s="332" t="s">
        <v>163</v>
      </c>
      <c r="J3" s="332" t="s">
        <v>163</v>
      </c>
      <c r="K3" s="332" t="s">
        <v>163</v>
      </c>
      <c r="L3" s="332" t="s">
        <v>163</v>
      </c>
      <c r="M3" s="332" t="s">
        <v>163</v>
      </c>
      <c r="N3" s="332" t="s">
        <v>163</v>
      </c>
      <c r="O3" s="332" t="s">
        <v>163</v>
      </c>
      <c r="P3" s="332" t="s">
        <v>163</v>
      </c>
      <c r="Q3" s="332" t="s">
        <v>163</v>
      </c>
      <c r="R3" s="332" t="s">
        <v>163</v>
      </c>
      <c r="S3" s="332" t="s">
        <v>163</v>
      </c>
      <c r="T3" s="332" t="s">
        <v>163</v>
      </c>
      <c r="U3" s="332" t="s">
        <v>163</v>
      </c>
      <c r="V3" s="332" t="s">
        <v>163</v>
      </c>
      <c r="W3" s="332" t="s">
        <v>163</v>
      </c>
      <c r="X3" s="332" t="s">
        <v>163</v>
      </c>
      <c r="Y3" s="332" t="s">
        <v>163</v>
      </c>
      <c r="Z3" s="332" t="s">
        <v>163</v>
      </c>
      <c r="AA3" s="332" t="s">
        <v>163</v>
      </c>
      <c r="AB3" s="332" t="s">
        <v>163</v>
      </c>
      <c r="AC3" s="332" t="s">
        <v>163</v>
      </c>
      <c r="AD3" s="332" t="s">
        <v>163</v>
      </c>
      <c r="AE3" s="332" t="s">
        <v>163</v>
      </c>
      <c r="AF3" s="332" t="s">
        <v>163</v>
      </c>
      <c r="AG3" s="332" t="s">
        <v>163</v>
      </c>
      <c r="AH3" s="332" t="s">
        <v>163</v>
      </c>
      <c r="AI3" s="332" t="s">
        <v>163</v>
      </c>
      <c r="AJ3" s="332" t="s">
        <v>163</v>
      </c>
      <c r="AK3" s="332" t="s">
        <v>163</v>
      </c>
      <c r="AL3" s="332" t="s">
        <v>163</v>
      </c>
      <c r="AM3" s="332" t="s">
        <v>163</v>
      </c>
      <c r="AN3" s="332" t="s">
        <v>163</v>
      </c>
      <c r="AO3" s="332" t="s">
        <v>163</v>
      </c>
      <c r="AP3" s="332" t="s">
        <v>163</v>
      </c>
      <c r="AQ3" s="332" t="s">
        <v>163</v>
      </c>
      <c r="AR3" s="332" t="s">
        <v>163</v>
      </c>
      <c r="AS3" s="332" t="s">
        <v>163</v>
      </c>
      <c r="AT3" s="332" t="s">
        <v>163</v>
      </c>
      <c r="AU3" s="332" t="s">
        <v>163</v>
      </c>
      <c r="AV3" s="332" t="s">
        <v>163</v>
      </c>
      <c r="AW3" s="332" t="s">
        <v>163</v>
      </c>
      <c r="AX3" s="332" t="s">
        <v>163</v>
      </c>
      <c r="AY3" s="332" t="s">
        <v>163</v>
      </c>
      <c r="AZ3" s="332" t="s">
        <v>163</v>
      </c>
      <c r="BA3" s="332" t="s">
        <v>163</v>
      </c>
      <c r="BB3" s="332" t="s">
        <v>163</v>
      </c>
      <c r="BC3" s="332" t="s">
        <v>163</v>
      </c>
      <c r="BD3" s="332" t="s">
        <v>163</v>
      </c>
      <c r="BE3" s="332" t="s">
        <v>163</v>
      </c>
      <c r="BF3" s="332" t="s">
        <v>163</v>
      </c>
      <c r="BG3" s="332" t="s">
        <v>163</v>
      </c>
      <c r="BH3" s="332" t="s">
        <v>163</v>
      </c>
      <c r="BI3" s="332" t="s">
        <v>163</v>
      </c>
      <c r="BJ3" s="332" t="s">
        <v>163</v>
      </c>
      <c r="BK3" s="332" t="s">
        <v>163</v>
      </c>
      <c r="BL3" s="332" t="s">
        <v>163</v>
      </c>
      <c r="BM3" s="332" t="s">
        <v>163</v>
      </c>
      <c r="BN3" s="332" t="s">
        <v>163</v>
      </c>
      <c r="BO3" s="332" t="s">
        <v>163</v>
      </c>
      <c r="BP3" s="332" t="s">
        <v>163</v>
      </c>
      <c r="BQ3" s="332" t="s">
        <v>163</v>
      </c>
      <c r="BR3" s="332" t="s">
        <v>163</v>
      </c>
      <c r="BS3" s="332" t="s">
        <v>163</v>
      </c>
      <c r="BT3" s="332" t="s">
        <v>163</v>
      </c>
      <c r="BU3" s="332" t="s">
        <v>163</v>
      </c>
      <c r="BV3" s="332" t="s">
        <v>163</v>
      </c>
      <c r="BW3" s="332" t="s">
        <v>163</v>
      </c>
      <c r="BX3" s="332" t="s">
        <v>163</v>
      </c>
      <c r="BY3" s="332" t="s">
        <v>163</v>
      </c>
      <c r="BZ3" s="332" t="s">
        <v>163</v>
      </c>
      <c r="CA3" s="332" t="s">
        <v>164</v>
      </c>
      <c r="CB3" s="332" t="s">
        <v>164</v>
      </c>
      <c r="CC3" s="332" t="s">
        <v>164</v>
      </c>
      <c r="CD3" s="332" t="s">
        <v>164</v>
      </c>
      <c r="CE3" s="332" t="s">
        <v>164</v>
      </c>
      <c r="CF3" s="333" t="s">
        <v>164</v>
      </c>
    </row>
    <row r="4" spans="1:84" s="245" customFormat="1" ht="26.25" customHeight="1">
      <c r="A4" s="97"/>
      <c r="B4" s="109" t="s">
        <v>176</v>
      </c>
      <c r="C4" s="109"/>
      <c r="D4" s="458">
        <f t="shared" ref="D4:BM4" si="0">SUM(D5:D7)</f>
        <v>0</v>
      </c>
      <c r="E4" s="458">
        <f t="shared" si="0"/>
        <v>0</v>
      </c>
      <c r="F4" s="458">
        <f t="shared" si="0"/>
        <v>0</v>
      </c>
      <c r="G4" s="458">
        <f t="shared" si="0"/>
        <v>0</v>
      </c>
      <c r="H4" s="458">
        <f t="shared" si="0"/>
        <v>0</v>
      </c>
      <c r="I4" s="458">
        <f t="shared" si="0"/>
        <v>0</v>
      </c>
      <c r="J4" s="458">
        <f t="shared" si="0"/>
        <v>0</v>
      </c>
      <c r="K4" s="458">
        <f t="shared" si="0"/>
        <v>0</v>
      </c>
      <c r="L4" s="458">
        <f t="shared" si="0"/>
        <v>0</v>
      </c>
      <c r="M4" s="458">
        <f t="shared" si="0"/>
        <v>0</v>
      </c>
      <c r="N4" s="458">
        <f t="shared" si="0"/>
        <v>0</v>
      </c>
      <c r="O4" s="458">
        <f t="shared" si="0"/>
        <v>0</v>
      </c>
      <c r="P4" s="458">
        <f t="shared" si="0"/>
        <v>0</v>
      </c>
      <c r="Q4" s="458">
        <f t="shared" si="0"/>
        <v>0</v>
      </c>
      <c r="R4" s="458">
        <f t="shared" si="0"/>
        <v>0</v>
      </c>
      <c r="S4" s="458">
        <f t="shared" si="0"/>
        <v>0</v>
      </c>
      <c r="T4" s="458">
        <f t="shared" si="0"/>
        <v>0</v>
      </c>
      <c r="U4" s="458">
        <f t="shared" si="0"/>
        <v>0</v>
      </c>
      <c r="V4" s="458">
        <f t="shared" si="0"/>
        <v>0</v>
      </c>
      <c r="W4" s="458">
        <f t="shared" si="0"/>
        <v>0</v>
      </c>
      <c r="X4" s="458">
        <f t="shared" si="0"/>
        <v>0</v>
      </c>
      <c r="Y4" s="458">
        <f t="shared" si="0"/>
        <v>0</v>
      </c>
      <c r="Z4" s="458">
        <f t="shared" si="0"/>
        <v>0</v>
      </c>
      <c r="AA4" s="458">
        <f t="shared" si="0"/>
        <v>0</v>
      </c>
      <c r="AB4" s="458">
        <f t="shared" si="0"/>
        <v>0</v>
      </c>
      <c r="AC4" s="458">
        <f t="shared" si="0"/>
        <v>0</v>
      </c>
      <c r="AD4" s="458">
        <f t="shared" si="0"/>
        <v>0</v>
      </c>
      <c r="AE4" s="458">
        <f t="shared" si="0"/>
        <v>0</v>
      </c>
      <c r="AF4" s="458">
        <f t="shared" si="0"/>
        <v>0</v>
      </c>
      <c r="AG4" s="458">
        <f t="shared" si="0"/>
        <v>0</v>
      </c>
      <c r="AH4" s="458">
        <f t="shared" si="0"/>
        <v>0</v>
      </c>
      <c r="AI4" s="458">
        <f t="shared" si="0"/>
        <v>0</v>
      </c>
      <c r="AJ4" s="458">
        <f t="shared" si="0"/>
        <v>0</v>
      </c>
      <c r="AK4" s="458">
        <f t="shared" si="0"/>
        <v>0</v>
      </c>
      <c r="AL4" s="458">
        <f t="shared" si="0"/>
        <v>0</v>
      </c>
      <c r="AM4" s="458">
        <f t="shared" si="0"/>
        <v>0</v>
      </c>
      <c r="AN4" s="458">
        <f t="shared" si="0"/>
        <v>0</v>
      </c>
      <c r="AO4" s="458">
        <f t="shared" si="0"/>
        <v>0</v>
      </c>
      <c r="AP4" s="458">
        <f t="shared" si="0"/>
        <v>0</v>
      </c>
      <c r="AQ4" s="458">
        <f t="shared" si="0"/>
        <v>0</v>
      </c>
      <c r="AR4" s="458">
        <f t="shared" si="0"/>
        <v>0</v>
      </c>
      <c r="AS4" s="458">
        <f t="shared" si="0"/>
        <v>0</v>
      </c>
      <c r="AT4" s="458">
        <f t="shared" si="0"/>
        <v>0</v>
      </c>
      <c r="AU4" s="458">
        <f t="shared" si="0"/>
        <v>0</v>
      </c>
      <c r="AV4" s="458">
        <f t="shared" si="0"/>
        <v>0</v>
      </c>
      <c r="AW4" s="458">
        <f t="shared" si="0"/>
        <v>0</v>
      </c>
      <c r="AX4" s="458">
        <f t="shared" si="0"/>
        <v>0</v>
      </c>
      <c r="AY4" s="458">
        <f t="shared" si="0"/>
        <v>0</v>
      </c>
      <c r="AZ4" s="458">
        <f t="shared" si="0"/>
        <v>0</v>
      </c>
      <c r="BA4" s="458">
        <f t="shared" si="0"/>
        <v>0</v>
      </c>
      <c r="BB4" s="458">
        <f t="shared" si="0"/>
        <v>0</v>
      </c>
      <c r="BC4" s="458">
        <f t="shared" si="0"/>
        <v>0.56699999999999995</v>
      </c>
      <c r="BD4" s="458">
        <f t="shared" si="0"/>
        <v>42.750999999999998</v>
      </c>
      <c r="BE4" s="458">
        <f t="shared" si="0"/>
        <v>82</v>
      </c>
      <c r="BF4" s="458">
        <f t="shared" si="0"/>
        <v>180.13019312</v>
      </c>
      <c r="BG4" s="458">
        <f t="shared" si="0"/>
        <v>139.34738139999999</v>
      </c>
      <c r="BH4" s="458">
        <f t="shared" si="0"/>
        <v>87.293999999999997</v>
      </c>
      <c r="BI4" s="458">
        <f t="shared" si="0"/>
        <v>71.74855457999999</v>
      </c>
      <c r="BJ4" s="458">
        <f t="shared" si="0"/>
        <v>86.415832980000019</v>
      </c>
      <c r="BK4" s="458">
        <f t="shared" si="0"/>
        <v>109.97339909</v>
      </c>
      <c r="BL4" s="458">
        <f t="shared" si="0"/>
        <v>112.23410000000001</v>
      </c>
      <c r="BM4" s="458">
        <f t="shared" si="0"/>
        <v>115.10395912999999</v>
      </c>
      <c r="BN4" s="458">
        <v>138.13980000000001</v>
      </c>
      <c r="BO4" s="458">
        <v>47.019696670000002</v>
      </c>
      <c r="BP4" s="458">
        <v>1.39356865</v>
      </c>
      <c r="BQ4" s="458">
        <v>0.86930000000000007</v>
      </c>
      <c r="BR4" s="458">
        <v>0.41239731999999996</v>
      </c>
      <c r="BS4" s="458">
        <v>9.3574789999999977E-2</v>
      </c>
      <c r="BT4" s="458">
        <v>2.7997579999999994E-2</v>
      </c>
      <c r="BU4" s="458">
        <v>3.2353730000000004E-2</v>
      </c>
      <c r="BV4" s="458">
        <v>0</v>
      </c>
      <c r="BW4" s="458">
        <v>0</v>
      </c>
      <c r="BX4" s="459">
        <v>0</v>
      </c>
      <c r="BY4" s="459">
        <v>0</v>
      </c>
      <c r="BZ4" s="459">
        <v>0</v>
      </c>
      <c r="CA4" s="459">
        <v>0</v>
      </c>
      <c r="CB4" s="459">
        <v>0</v>
      </c>
      <c r="CC4" s="459">
        <v>0</v>
      </c>
      <c r="CD4" s="459">
        <v>0</v>
      </c>
      <c r="CE4" s="459">
        <v>0</v>
      </c>
      <c r="CF4" s="426">
        <v>0</v>
      </c>
    </row>
    <row r="5" spans="1:84">
      <c r="B5" s="508" t="s">
        <v>793</v>
      </c>
      <c r="C5" s="508"/>
      <c r="D5" s="461">
        <v>0</v>
      </c>
      <c r="E5" s="461">
        <v>0</v>
      </c>
      <c r="F5" s="461">
        <v>0</v>
      </c>
      <c r="G5" s="461">
        <v>0</v>
      </c>
      <c r="H5" s="461">
        <v>0</v>
      </c>
      <c r="I5" s="461">
        <v>0</v>
      </c>
      <c r="J5" s="461">
        <v>0</v>
      </c>
      <c r="K5" s="461">
        <v>0</v>
      </c>
      <c r="L5" s="461">
        <v>0</v>
      </c>
      <c r="M5" s="461">
        <v>0</v>
      </c>
      <c r="N5" s="461">
        <v>0</v>
      </c>
      <c r="O5" s="461">
        <v>0</v>
      </c>
      <c r="P5" s="461">
        <v>0</v>
      </c>
      <c r="Q5" s="461">
        <v>0</v>
      </c>
      <c r="R5" s="461">
        <v>0</v>
      </c>
      <c r="S5" s="461">
        <v>0</v>
      </c>
      <c r="T5" s="461">
        <v>0</v>
      </c>
      <c r="U5" s="461">
        <v>0</v>
      </c>
      <c r="V5" s="461">
        <v>0</v>
      </c>
      <c r="W5" s="461">
        <v>0</v>
      </c>
      <c r="X5" s="461">
        <v>0</v>
      </c>
      <c r="Y5" s="461">
        <v>0</v>
      </c>
      <c r="Z5" s="461">
        <v>0</v>
      </c>
      <c r="AA5" s="461">
        <v>0</v>
      </c>
      <c r="AB5" s="461">
        <v>0</v>
      </c>
      <c r="AC5" s="461">
        <v>0</v>
      </c>
      <c r="AD5" s="461">
        <v>0</v>
      </c>
      <c r="AE5" s="461">
        <v>0</v>
      </c>
      <c r="AF5" s="461">
        <v>0</v>
      </c>
      <c r="AG5" s="461">
        <v>0</v>
      </c>
      <c r="AH5" s="461">
        <v>0</v>
      </c>
      <c r="AI5" s="461">
        <v>0</v>
      </c>
      <c r="AJ5" s="461">
        <v>0</v>
      </c>
      <c r="AK5" s="461">
        <v>0</v>
      </c>
      <c r="AL5" s="461">
        <v>0</v>
      </c>
      <c r="AM5" s="461">
        <v>0</v>
      </c>
      <c r="AN5" s="461">
        <v>0</v>
      </c>
      <c r="AO5" s="461">
        <v>0</v>
      </c>
      <c r="AP5" s="461">
        <v>0</v>
      </c>
      <c r="AQ5" s="461">
        <v>0</v>
      </c>
      <c r="AR5" s="461">
        <v>0</v>
      </c>
      <c r="AS5" s="461">
        <v>0</v>
      </c>
      <c r="AT5" s="461">
        <v>0</v>
      </c>
      <c r="AU5" s="461">
        <v>0</v>
      </c>
      <c r="AV5" s="461">
        <v>0</v>
      </c>
      <c r="AW5" s="461">
        <v>0</v>
      </c>
      <c r="AX5" s="461">
        <v>0</v>
      </c>
      <c r="AY5" s="461">
        <v>0</v>
      </c>
      <c r="AZ5" s="461">
        <v>0</v>
      </c>
      <c r="BA5" s="461">
        <v>0</v>
      </c>
      <c r="BB5" s="461">
        <v>0</v>
      </c>
      <c r="BC5" s="461">
        <v>0.56699999999999995</v>
      </c>
      <c r="BD5" s="461">
        <v>42.750999999999998</v>
      </c>
      <c r="BE5" s="461">
        <v>82</v>
      </c>
      <c r="BF5" s="461">
        <v>98</v>
      </c>
      <c r="BG5" s="461">
        <v>38.191000000000003</v>
      </c>
      <c r="BH5" s="461">
        <v>0</v>
      </c>
      <c r="BI5" s="461">
        <v>0</v>
      </c>
      <c r="BJ5" s="461">
        <v>0</v>
      </c>
      <c r="BK5" s="461">
        <v>0</v>
      </c>
      <c r="BL5" s="461">
        <v>0</v>
      </c>
      <c r="BM5" s="461">
        <v>0</v>
      </c>
      <c r="BN5" s="461">
        <v>0</v>
      </c>
      <c r="BO5" s="461">
        <v>0</v>
      </c>
      <c r="BP5" s="461">
        <v>0</v>
      </c>
      <c r="BQ5" s="461">
        <v>0</v>
      </c>
      <c r="BR5" s="461">
        <v>0</v>
      </c>
      <c r="BS5" s="461">
        <v>0</v>
      </c>
      <c r="BT5" s="461">
        <v>0</v>
      </c>
      <c r="BU5" s="461">
        <v>0</v>
      </c>
      <c r="BV5" s="461">
        <v>0</v>
      </c>
      <c r="BW5" s="461">
        <v>0</v>
      </c>
      <c r="BX5" s="462">
        <v>0</v>
      </c>
      <c r="BY5" s="462">
        <v>0</v>
      </c>
      <c r="BZ5" s="462">
        <v>0</v>
      </c>
      <c r="CA5" s="462">
        <v>0</v>
      </c>
      <c r="CB5" s="462">
        <v>0</v>
      </c>
      <c r="CC5" s="462">
        <v>0</v>
      </c>
      <c r="CD5" s="462">
        <v>0</v>
      </c>
      <c r="CE5" s="462">
        <v>0</v>
      </c>
      <c r="CF5" s="430">
        <v>0</v>
      </c>
    </row>
    <row r="6" spans="1:84">
      <c r="B6" s="508" t="s">
        <v>794</v>
      </c>
      <c r="C6" s="508"/>
      <c r="D6" s="461">
        <v>0</v>
      </c>
      <c r="E6" s="461">
        <v>0</v>
      </c>
      <c r="F6" s="461">
        <v>0</v>
      </c>
      <c r="G6" s="461">
        <v>0</v>
      </c>
      <c r="H6" s="461">
        <v>0</v>
      </c>
      <c r="I6" s="461">
        <v>0</v>
      </c>
      <c r="J6" s="461">
        <v>0</v>
      </c>
      <c r="K6" s="461">
        <v>0</v>
      </c>
      <c r="L6" s="461">
        <v>0</v>
      </c>
      <c r="M6" s="461">
        <v>0</v>
      </c>
      <c r="N6" s="461">
        <v>0</v>
      </c>
      <c r="O6" s="461">
        <v>0</v>
      </c>
      <c r="P6" s="461">
        <v>0</v>
      </c>
      <c r="Q6" s="461">
        <v>0</v>
      </c>
      <c r="R6" s="461">
        <v>0</v>
      </c>
      <c r="S6" s="461">
        <v>0</v>
      </c>
      <c r="T6" s="461">
        <v>0</v>
      </c>
      <c r="U6" s="461">
        <v>0</v>
      </c>
      <c r="V6" s="461">
        <v>0</v>
      </c>
      <c r="W6" s="461">
        <v>0</v>
      </c>
      <c r="X6" s="461">
        <v>0</v>
      </c>
      <c r="Y6" s="461">
        <v>0</v>
      </c>
      <c r="Z6" s="461">
        <v>0</v>
      </c>
      <c r="AA6" s="461">
        <v>0</v>
      </c>
      <c r="AB6" s="461">
        <v>0</v>
      </c>
      <c r="AC6" s="461">
        <v>0</v>
      </c>
      <c r="AD6" s="461">
        <v>0</v>
      </c>
      <c r="AE6" s="461">
        <v>0</v>
      </c>
      <c r="AF6" s="461">
        <v>0</v>
      </c>
      <c r="AG6" s="461">
        <v>0</v>
      </c>
      <c r="AH6" s="461">
        <v>0</v>
      </c>
      <c r="AI6" s="461">
        <v>0</v>
      </c>
      <c r="AJ6" s="461">
        <v>0</v>
      </c>
      <c r="AK6" s="461">
        <v>0</v>
      </c>
      <c r="AL6" s="461">
        <v>0</v>
      </c>
      <c r="AM6" s="461">
        <v>0</v>
      </c>
      <c r="AN6" s="461">
        <v>0</v>
      </c>
      <c r="AO6" s="461">
        <v>0</v>
      </c>
      <c r="AP6" s="461">
        <v>0</v>
      </c>
      <c r="AQ6" s="461">
        <v>0</v>
      </c>
      <c r="AR6" s="461">
        <v>0</v>
      </c>
      <c r="AS6" s="461">
        <v>0</v>
      </c>
      <c r="AT6" s="461">
        <v>0</v>
      </c>
      <c r="AU6" s="461">
        <v>0</v>
      </c>
      <c r="AV6" s="461">
        <v>0</v>
      </c>
      <c r="AW6" s="461">
        <v>0</v>
      </c>
      <c r="AX6" s="461">
        <v>0</v>
      </c>
      <c r="AY6" s="461">
        <v>0</v>
      </c>
      <c r="AZ6" s="461">
        <v>0</v>
      </c>
      <c r="BA6" s="461">
        <v>0</v>
      </c>
      <c r="BB6" s="461">
        <v>0</v>
      </c>
      <c r="BC6" s="461">
        <v>0</v>
      </c>
      <c r="BD6" s="461">
        <v>0</v>
      </c>
      <c r="BE6" s="461">
        <v>0</v>
      </c>
      <c r="BF6" s="461">
        <v>36.808193120000006</v>
      </c>
      <c r="BG6" s="461">
        <v>50.326735474721751</v>
      </c>
      <c r="BH6" s="461">
        <v>43.058999999999997</v>
      </c>
      <c r="BI6" s="461">
        <v>35.448</v>
      </c>
      <c r="BJ6" s="461">
        <v>41.220999999999997</v>
      </c>
      <c r="BK6" s="461">
        <v>54.17288955082573</v>
      </c>
      <c r="BL6" s="461">
        <v>55.08764418804401</v>
      </c>
      <c r="BM6" s="461">
        <v>78.992913128431368</v>
      </c>
      <c r="BN6" s="461">
        <v>0</v>
      </c>
      <c r="BO6" s="461">
        <v>0</v>
      </c>
      <c r="BP6" s="461">
        <v>0</v>
      </c>
      <c r="BQ6" s="461">
        <v>0</v>
      </c>
      <c r="BR6" s="461">
        <v>0</v>
      </c>
      <c r="BS6" s="461">
        <v>0</v>
      </c>
      <c r="BT6" s="461">
        <v>0</v>
      </c>
      <c r="BU6" s="461">
        <v>0</v>
      </c>
      <c r="BV6" s="461">
        <v>0</v>
      </c>
      <c r="BW6" s="461">
        <v>0</v>
      </c>
      <c r="BX6" s="462">
        <v>0</v>
      </c>
      <c r="BY6" s="462">
        <v>0</v>
      </c>
      <c r="BZ6" s="462">
        <v>0</v>
      </c>
      <c r="CA6" s="462">
        <v>0</v>
      </c>
      <c r="CB6" s="462">
        <v>0</v>
      </c>
      <c r="CC6" s="462">
        <v>0</v>
      </c>
      <c r="CD6" s="462">
        <v>0</v>
      </c>
      <c r="CE6" s="462">
        <v>0</v>
      </c>
      <c r="CF6" s="430">
        <v>0</v>
      </c>
    </row>
    <row r="7" spans="1:84" s="435" customFormat="1" ht="26.25" customHeight="1" thickBot="1">
      <c r="B7" s="635" t="s">
        <v>795</v>
      </c>
      <c r="C7" s="577"/>
      <c r="D7" s="466">
        <v>0</v>
      </c>
      <c r="E7" s="466">
        <v>0</v>
      </c>
      <c r="F7" s="466">
        <v>0</v>
      </c>
      <c r="G7" s="466">
        <v>0</v>
      </c>
      <c r="H7" s="466">
        <v>0</v>
      </c>
      <c r="I7" s="466">
        <v>0</v>
      </c>
      <c r="J7" s="466">
        <v>0</v>
      </c>
      <c r="K7" s="466">
        <v>0</v>
      </c>
      <c r="L7" s="466">
        <v>0</v>
      </c>
      <c r="M7" s="466">
        <v>0</v>
      </c>
      <c r="N7" s="466">
        <v>0</v>
      </c>
      <c r="O7" s="466">
        <v>0</v>
      </c>
      <c r="P7" s="466">
        <v>0</v>
      </c>
      <c r="Q7" s="466">
        <v>0</v>
      </c>
      <c r="R7" s="466">
        <v>0</v>
      </c>
      <c r="S7" s="466">
        <v>0</v>
      </c>
      <c r="T7" s="466">
        <v>0</v>
      </c>
      <c r="U7" s="466">
        <v>0</v>
      </c>
      <c r="V7" s="466">
        <v>0</v>
      </c>
      <c r="W7" s="466">
        <v>0</v>
      </c>
      <c r="X7" s="466">
        <v>0</v>
      </c>
      <c r="Y7" s="466">
        <v>0</v>
      </c>
      <c r="Z7" s="466">
        <v>0</v>
      </c>
      <c r="AA7" s="466">
        <v>0</v>
      </c>
      <c r="AB7" s="466">
        <v>0</v>
      </c>
      <c r="AC7" s="466">
        <v>0</v>
      </c>
      <c r="AD7" s="466">
        <v>0</v>
      </c>
      <c r="AE7" s="466">
        <v>0</v>
      </c>
      <c r="AF7" s="466">
        <v>0</v>
      </c>
      <c r="AG7" s="466">
        <v>0</v>
      </c>
      <c r="AH7" s="466">
        <v>0</v>
      </c>
      <c r="AI7" s="466">
        <v>0</v>
      </c>
      <c r="AJ7" s="466">
        <v>0</v>
      </c>
      <c r="AK7" s="466">
        <v>0</v>
      </c>
      <c r="AL7" s="466">
        <v>0</v>
      </c>
      <c r="AM7" s="466">
        <v>0</v>
      </c>
      <c r="AN7" s="466">
        <v>0</v>
      </c>
      <c r="AO7" s="466">
        <v>0</v>
      </c>
      <c r="AP7" s="466">
        <v>0</v>
      </c>
      <c r="AQ7" s="466">
        <v>0</v>
      </c>
      <c r="AR7" s="466">
        <v>0</v>
      </c>
      <c r="AS7" s="466">
        <v>0</v>
      </c>
      <c r="AT7" s="466">
        <v>0</v>
      </c>
      <c r="AU7" s="466">
        <v>0</v>
      </c>
      <c r="AV7" s="466">
        <v>0</v>
      </c>
      <c r="AW7" s="466">
        <v>0</v>
      </c>
      <c r="AX7" s="466">
        <v>0</v>
      </c>
      <c r="AY7" s="466">
        <v>0</v>
      </c>
      <c r="AZ7" s="466">
        <v>0</v>
      </c>
      <c r="BA7" s="466">
        <v>0</v>
      </c>
      <c r="BB7" s="466">
        <v>0</v>
      </c>
      <c r="BC7" s="466">
        <v>0</v>
      </c>
      <c r="BD7" s="466">
        <v>0</v>
      </c>
      <c r="BE7" s="466">
        <v>0</v>
      </c>
      <c r="BF7" s="466">
        <v>45.322000000000003</v>
      </c>
      <c r="BG7" s="466">
        <v>50.829645925278243</v>
      </c>
      <c r="BH7" s="466">
        <v>44.234999999999999</v>
      </c>
      <c r="BI7" s="466">
        <v>36.300554579999996</v>
      </c>
      <c r="BJ7" s="466">
        <v>45.194832980000022</v>
      </c>
      <c r="BK7" s="466">
        <v>55.800509539174271</v>
      </c>
      <c r="BL7" s="466">
        <v>57.146455811955995</v>
      </c>
      <c r="BM7" s="466">
        <v>36.111046001568631</v>
      </c>
      <c r="BN7" s="466">
        <v>0</v>
      </c>
      <c r="BO7" s="466">
        <v>0</v>
      </c>
      <c r="BP7" s="466">
        <v>0</v>
      </c>
      <c r="BQ7" s="466">
        <v>0</v>
      </c>
      <c r="BR7" s="466">
        <v>0</v>
      </c>
      <c r="BS7" s="466">
        <v>0</v>
      </c>
      <c r="BT7" s="466">
        <v>0</v>
      </c>
      <c r="BU7" s="466">
        <v>0</v>
      </c>
      <c r="BV7" s="466">
        <v>0</v>
      </c>
      <c r="BW7" s="466">
        <v>0</v>
      </c>
      <c r="BX7" s="466">
        <v>0</v>
      </c>
      <c r="BY7" s="466">
        <v>0</v>
      </c>
      <c r="BZ7" s="466">
        <v>0</v>
      </c>
      <c r="CA7" s="466">
        <v>0</v>
      </c>
      <c r="CB7" s="466">
        <v>0</v>
      </c>
      <c r="CC7" s="466">
        <v>0</v>
      </c>
      <c r="CD7" s="466">
        <v>0</v>
      </c>
      <c r="CE7" s="466">
        <v>0</v>
      </c>
      <c r="CF7" s="467">
        <v>0</v>
      </c>
    </row>
    <row r="8" spans="1:84" ht="26.25" customHeight="1">
      <c r="A8" s="468"/>
      <c r="B8" s="38" t="s">
        <v>792</v>
      </c>
      <c r="C8" s="38"/>
      <c r="D8" s="41" t="s">
        <v>190</v>
      </c>
      <c r="E8" s="41" t="s">
        <v>191</v>
      </c>
      <c r="F8" s="41" t="s">
        <v>192</v>
      </c>
      <c r="G8" s="41" t="s">
        <v>193</v>
      </c>
      <c r="H8" s="41" t="s">
        <v>194</v>
      </c>
      <c r="I8" s="41" t="s">
        <v>195</v>
      </c>
      <c r="J8" s="41" t="s">
        <v>196</v>
      </c>
      <c r="K8" s="41" t="s">
        <v>197</v>
      </c>
      <c r="L8" s="41" t="s">
        <v>198</v>
      </c>
      <c r="M8" s="41" t="s">
        <v>199</v>
      </c>
      <c r="N8" s="41" t="s">
        <v>200</v>
      </c>
      <c r="O8" s="41" t="s">
        <v>201</v>
      </c>
      <c r="P8" s="41" t="s">
        <v>202</v>
      </c>
      <c r="Q8" s="41" t="s">
        <v>203</v>
      </c>
      <c r="R8" s="41" t="s">
        <v>204</v>
      </c>
      <c r="S8" s="41" t="s">
        <v>205</v>
      </c>
      <c r="T8" s="41" t="s">
        <v>206</v>
      </c>
      <c r="U8" s="41" t="s">
        <v>207</v>
      </c>
      <c r="V8" s="41" t="s">
        <v>208</v>
      </c>
      <c r="W8" s="41" t="s">
        <v>209</v>
      </c>
      <c r="X8" s="41" t="s">
        <v>210</v>
      </c>
      <c r="Y8" s="41" t="s">
        <v>211</v>
      </c>
      <c r="Z8" s="41" t="s">
        <v>212</v>
      </c>
      <c r="AA8" s="41" t="s">
        <v>213</v>
      </c>
      <c r="AB8" s="41" t="s">
        <v>214</v>
      </c>
      <c r="AC8" s="41" t="s">
        <v>215</v>
      </c>
      <c r="AD8" s="41" t="s">
        <v>216</v>
      </c>
      <c r="AE8" s="41" t="s">
        <v>217</v>
      </c>
      <c r="AF8" s="41" t="s">
        <v>218</v>
      </c>
      <c r="AG8" s="41" t="s">
        <v>219</v>
      </c>
      <c r="AH8" s="41" t="s">
        <v>220</v>
      </c>
      <c r="AI8" s="41" t="s">
        <v>221</v>
      </c>
      <c r="AJ8" s="41" t="s">
        <v>222</v>
      </c>
      <c r="AK8" s="41" t="s">
        <v>223</v>
      </c>
      <c r="AL8" s="41" t="s">
        <v>224</v>
      </c>
      <c r="AM8" s="41" t="s">
        <v>225</v>
      </c>
      <c r="AN8" s="41" t="s">
        <v>226</v>
      </c>
      <c r="AO8" s="41" t="s">
        <v>227</v>
      </c>
      <c r="AP8" s="41" t="s">
        <v>228</v>
      </c>
      <c r="AQ8" s="41" t="s">
        <v>229</v>
      </c>
      <c r="AR8" s="41" t="s">
        <v>230</v>
      </c>
      <c r="AS8" s="41" t="s">
        <v>231</v>
      </c>
      <c r="AT8" s="41" t="s">
        <v>232</v>
      </c>
      <c r="AU8" s="41" t="s">
        <v>233</v>
      </c>
      <c r="AV8" s="41" t="s">
        <v>234</v>
      </c>
      <c r="AW8" s="41" t="s">
        <v>235</v>
      </c>
      <c r="AX8" s="41" t="s">
        <v>236</v>
      </c>
      <c r="AY8" s="41" t="s">
        <v>128</v>
      </c>
      <c r="AZ8" s="41" t="s">
        <v>129</v>
      </c>
      <c r="BA8" s="41" t="s">
        <v>130</v>
      </c>
      <c r="BB8" s="41" t="s">
        <v>131</v>
      </c>
      <c r="BC8" s="41" t="s">
        <v>132</v>
      </c>
      <c r="BD8" s="41" t="s">
        <v>133</v>
      </c>
      <c r="BE8" s="41" t="s">
        <v>134</v>
      </c>
      <c r="BF8" s="41" t="s">
        <v>135</v>
      </c>
      <c r="BG8" s="41" t="s">
        <v>136</v>
      </c>
      <c r="BH8" s="41" t="s">
        <v>137</v>
      </c>
      <c r="BI8" s="41" t="s">
        <v>138</v>
      </c>
      <c r="BJ8" s="41" t="s">
        <v>139</v>
      </c>
      <c r="BK8" s="41" t="s">
        <v>140</v>
      </c>
      <c r="BL8" s="41" t="s">
        <v>141</v>
      </c>
      <c r="BM8" s="41" t="s">
        <v>142</v>
      </c>
      <c r="BN8" s="41" t="s">
        <v>143</v>
      </c>
      <c r="BO8" s="41" t="s">
        <v>144</v>
      </c>
      <c r="BP8" s="41" t="s">
        <v>145</v>
      </c>
      <c r="BQ8" s="41" t="s">
        <v>146</v>
      </c>
      <c r="BR8" s="41" t="s">
        <v>147</v>
      </c>
      <c r="BS8" s="41" t="s">
        <v>148</v>
      </c>
      <c r="BT8" s="41" t="s">
        <v>149</v>
      </c>
      <c r="BU8" s="41" t="s">
        <v>150</v>
      </c>
      <c r="BV8" s="41" t="s">
        <v>151</v>
      </c>
      <c r="BW8" s="41" t="s">
        <v>152</v>
      </c>
      <c r="BX8" s="41" t="s">
        <v>153</v>
      </c>
      <c r="BY8" s="41" t="s">
        <v>154</v>
      </c>
      <c r="BZ8" s="41" t="s">
        <v>155</v>
      </c>
      <c r="CA8" s="41" t="s">
        <v>156</v>
      </c>
      <c r="CB8" s="41" t="s">
        <v>157</v>
      </c>
      <c r="CC8" s="41" t="s">
        <v>158</v>
      </c>
      <c r="CD8" s="41" t="s">
        <v>159</v>
      </c>
      <c r="CE8" s="41" t="s">
        <v>160</v>
      </c>
      <c r="CF8" s="42" t="s">
        <v>161</v>
      </c>
    </row>
    <row r="9" spans="1:84">
      <c r="A9" s="468"/>
      <c r="B9" s="446" t="s">
        <v>351</v>
      </c>
      <c r="C9" s="469"/>
      <c r="D9" s="332" t="s">
        <v>163</v>
      </c>
      <c r="E9" s="332" t="s">
        <v>163</v>
      </c>
      <c r="F9" s="332" t="s">
        <v>163</v>
      </c>
      <c r="G9" s="332" t="s">
        <v>163</v>
      </c>
      <c r="H9" s="332" t="s">
        <v>163</v>
      </c>
      <c r="I9" s="332" t="s">
        <v>163</v>
      </c>
      <c r="J9" s="332" t="s">
        <v>163</v>
      </c>
      <c r="K9" s="332" t="s">
        <v>163</v>
      </c>
      <c r="L9" s="332" t="s">
        <v>163</v>
      </c>
      <c r="M9" s="332" t="s">
        <v>163</v>
      </c>
      <c r="N9" s="332" t="s">
        <v>163</v>
      </c>
      <c r="O9" s="332" t="s">
        <v>163</v>
      </c>
      <c r="P9" s="332" t="s">
        <v>163</v>
      </c>
      <c r="Q9" s="332" t="s">
        <v>163</v>
      </c>
      <c r="R9" s="332" t="s">
        <v>163</v>
      </c>
      <c r="S9" s="332" t="s">
        <v>163</v>
      </c>
      <c r="T9" s="332" t="s">
        <v>163</v>
      </c>
      <c r="U9" s="332" t="s">
        <v>163</v>
      </c>
      <c r="V9" s="332" t="s">
        <v>163</v>
      </c>
      <c r="W9" s="332" t="s">
        <v>163</v>
      </c>
      <c r="X9" s="332" t="s">
        <v>163</v>
      </c>
      <c r="Y9" s="332" t="s">
        <v>163</v>
      </c>
      <c r="Z9" s="332" t="s">
        <v>163</v>
      </c>
      <c r="AA9" s="332" t="s">
        <v>163</v>
      </c>
      <c r="AB9" s="332" t="s">
        <v>163</v>
      </c>
      <c r="AC9" s="332" t="s">
        <v>163</v>
      </c>
      <c r="AD9" s="332" t="s">
        <v>163</v>
      </c>
      <c r="AE9" s="332" t="s">
        <v>163</v>
      </c>
      <c r="AF9" s="332" t="s">
        <v>163</v>
      </c>
      <c r="AG9" s="332" t="s">
        <v>163</v>
      </c>
      <c r="AH9" s="332" t="s">
        <v>163</v>
      </c>
      <c r="AI9" s="332" t="s">
        <v>163</v>
      </c>
      <c r="AJ9" s="332" t="s">
        <v>163</v>
      </c>
      <c r="AK9" s="332" t="s">
        <v>163</v>
      </c>
      <c r="AL9" s="332" t="s">
        <v>163</v>
      </c>
      <c r="AM9" s="332" t="s">
        <v>163</v>
      </c>
      <c r="AN9" s="332" t="s">
        <v>163</v>
      </c>
      <c r="AO9" s="332" t="s">
        <v>163</v>
      </c>
      <c r="AP9" s="332" t="s">
        <v>163</v>
      </c>
      <c r="AQ9" s="332" t="s">
        <v>163</v>
      </c>
      <c r="AR9" s="332" t="s">
        <v>163</v>
      </c>
      <c r="AS9" s="332" t="s">
        <v>163</v>
      </c>
      <c r="AT9" s="332" t="s">
        <v>163</v>
      </c>
      <c r="AU9" s="332" t="s">
        <v>163</v>
      </c>
      <c r="AV9" s="332" t="s">
        <v>163</v>
      </c>
      <c r="AW9" s="332" t="s">
        <v>163</v>
      </c>
      <c r="AX9" s="332" t="s">
        <v>163</v>
      </c>
      <c r="AY9" s="332" t="s">
        <v>163</v>
      </c>
      <c r="AZ9" s="332" t="s">
        <v>163</v>
      </c>
      <c r="BA9" s="332" t="s">
        <v>163</v>
      </c>
      <c r="BB9" s="332" t="s">
        <v>163</v>
      </c>
      <c r="BC9" s="332" t="s">
        <v>163</v>
      </c>
      <c r="BD9" s="332" t="s">
        <v>163</v>
      </c>
      <c r="BE9" s="332" t="s">
        <v>163</v>
      </c>
      <c r="BF9" s="332" t="s">
        <v>163</v>
      </c>
      <c r="BG9" s="332" t="s">
        <v>163</v>
      </c>
      <c r="BH9" s="332" t="s">
        <v>163</v>
      </c>
      <c r="BI9" s="332" t="s">
        <v>163</v>
      </c>
      <c r="BJ9" s="332" t="s">
        <v>163</v>
      </c>
      <c r="BK9" s="332" t="s">
        <v>163</v>
      </c>
      <c r="BL9" s="332" t="s">
        <v>163</v>
      </c>
      <c r="BM9" s="332" t="s">
        <v>163</v>
      </c>
      <c r="BN9" s="332" t="s">
        <v>163</v>
      </c>
      <c r="BO9" s="332" t="s">
        <v>163</v>
      </c>
      <c r="BP9" s="332" t="s">
        <v>163</v>
      </c>
      <c r="BQ9" s="332" t="s">
        <v>163</v>
      </c>
      <c r="BR9" s="332" t="s">
        <v>163</v>
      </c>
      <c r="BS9" s="332" t="s">
        <v>163</v>
      </c>
      <c r="BT9" s="332" t="s">
        <v>163</v>
      </c>
      <c r="BU9" s="332" t="s">
        <v>163</v>
      </c>
      <c r="BV9" s="332" t="s">
        <v>163</v>
      </c>
      <c r="BW9" s="332" t="s">
        <v>163</v>
      </c>
      <c r="BX9" s="332" t="s">
        <v>163</v>
      </c>
      <c r="BY9" s="332" t="s">
        <v>163</v>
      </c>
      <c r="BZ9" s="332" t="s">
        <v>163</v>
      </c>
      <c r="CA9" s="332" t="s">
        <v>164</v>
      </c>
      <c r="CB9" s="332" t="s">
        <v>164</v>
      </c>
      <c r="CC9" s="332" t="s">
        <v>164</v>
      </c>
      <c r="CD9" s="332" t="s">
        <v>164</v>
      </c>
      <c r="CE9" s="332" t="s">
        <v>164</v>
      </c>
      <c r="CF9" s="333" t="s">
        <v>164</v>
      </c>
    </row>
    <row r="10" spans="1:84" s="245" customFormat="1" ht="26.25" customHeight="1">
      <c r="A10" s="464"/>
      <c r="B10" s="109" t="s">
        <v>176</v>
      </c>
      <c r="C10" s="109"/>
      <c r="D10" s="458">
        <v>0</v>
      </c>
      <c r="E10" s="458">
        <v>0</v>
      </c>
      <c r="F10" s="458">
        <v>0</v>
      </c>
      <c r="G10" s="458">
        <v>0</v>
      </c>
      <c r="H10" s="458">
        <v>0</v>
      </c>
      <c r="I10" s="458">
        <v>0</v>
      </c>
      <c r="J10" s="458">
        <v>0</v>
      </c>
      <c r="K10" s="458">
        <v>0</v>
      </c>
      <c r="L10" s="458">
        <v>0</v>
      </c>
      <c r="M10" s="458">
        <v>0</v>
      </c>
      <c r="N10" s="458">
        <v>0</v>
      </c>
      <c r="O10" s="458">
        <v>0</v>
      </c>
      <c r="P10" s="458">
        <v>0</v>
      </c>
      <c r="Q10" s="458">
        <v>0</v>
      </c>
      <c r="R10" s="458">
        <v>0</v>
      </c>
      <c r="S10" s="458">
        <v>0</v>
      </c>
      <c r="T10" s="458">
        <v>0</v>
      </c>
      <c r="U10" s="458">
        <v>0</v>
      </c>
      <c r="V10" s="458">
        <v>0</v>
      </c>
      <c r="W10" s="458">
        <v>0</v>
      </c>
      <c r="X10" s="458">
        <v>0</v>
      </c>
      <c r="Y10" s="458">
        <v>0</v>
      </c>
      <c r="Z10" s="458">
        <v>0</v>
      </c>
      <c r="AA10" s="458">
        <v>0</v>
      </c>
      <c r="AB10" s="458">
        <v>0</v>
      </c>
      <c r="AC10" s="458">
        <v>0</v>
      </c>
      <c r="AD10" s="458">
        <v>0</v>
      </c>
      <c r="AE10" s="458">
        <v>0</v>
      </c>
      <c r="AF10" s="458">
        <v>0</v>
      </c>
      <c r="AG10" s="458">
        <v>0</v>
      </c>
      <c r="AH10" s="458">
        <v>0</v>
      </c>
      <c r="AI10" s="458">
        <v>0</v>
      </c>
      <c r="AJ10" s="458">
        <v>0</v>
      </c>
      <c r="AK10" s="458">
        <v>0</v>
      </c>
      <c r="AL10" s="458">
        <v>0</v>
      </c>
      <c r="AM10" s="458">
        <v>0</v>
      </c>
      <c r="AN10" s="458">
        <v>0</v>
      </c>
      <c r="AO10" s="458">
        <v>0</v>
      </c>
      <c r="AP10" s="458">
        <v>0</v>
      </c>
      <c r="AQ10" s="458">
        <v>0</v>
      </c>
      <c r="AR10" s="458">
        <v>0</v>
      </c>
      <c r="AS10" s="458">
        <v>0</v>
      </c>
      <c r="AT10" s="458">
        <v>0</v>
      </c>
      <c r="AU10" s="458">
        <v>0</v>
      </c>
      <c r="AV10" s="458">
        <v>0</v>
      </c>
      <c r="AW10" s="458">
        <v>0</v>
      </c>
      <c r="AX10" s="458">
        <v>0</v>
      </c>
      <c r="AY10" s="458">
        <v>0</v>
      </c>
      <c r="AZ10" s="458">
        <v>0</v>
      </c>
      <c r="BA10" s="458">
        <v>0</v>
      </c>
      <c r="BB10" s="458">
        <v>0</v>
      </c>
      <c r="BC10" s="458">
        <v>1.0039559601348256</v>
      </c>
      <c r="BD10" s="458">
        <v>74.932171049149943</v>
      </c>
      <c r="BE10" s="458">
        <v>141.32746965865095</v>
      </c>
      <c r="BF10" s="458">
        <v>303.55730877812209</v>
      </c>
      <c r="BG10" s="458">
        <v>229.6097459234571</v>
      </c>
      <c r="BH10" s="458">
        <v>139.64548183500159</v>
      </c>
      <c r="BI10" s="458">
        <v>111.71973101471862</v>
      </c>
      <c r="BJ10" s="458">
        <v>131.05345798618478</v>
      </c>
      <c r="BK10" s="458">
        <v>162.83988123939579</v>
      </c>
      <c r="BL10" s="458">
        <v>160.41103356754505</v>
      </c>
      <c r="BM10" s="458">
        <v>162.31638933139735</v>
      </c>
      <c r="BN10" s="458">
        <v>191.197422802711</v>
      </c>
      <c r="BO10" s="458">
        <v>63.95221949173964</v>
      </c>
      <c r="BP10" s="458">
        <v>1.8612515703689465</v>
      </c>
      <c r="BQ10" s="458">
        <v>1.1391339122615114</v>
      </c>
      <c r="BR10" s="458">
        <v>0.53391229049399769</v>
      </c>
      <c r="BS10" s="458">
        <v>0.12028170963435761</v>
      </c>
      <c r="BT10" s="458">
        <v>3.5187938421474781E-2</v>
      </c>
      <c r="BU10" s="458">
        <v>4.003582505049362E-2</v>
      </c>
      <c r="BV10" s="458">
        <v>0</v>
      </c>
      <c r="BW10" s="458">
        <v>0</v>
      </c>
      <c r="BX10" s="459">
        <v>0</v>
      </c>
      <c r="BY10" s="459">
        <v>0</v>
      </c>
      <c r="BZ10" s="459">
        <v>0</v>
      </c>
      <c r="CA10" s="459">
        <v>0</v>
      </c>
      <c r="CB10" s="459">
        <v>0</v>
      </c>
      <c r="CC10" s="459">
        <v>0</v>
      </c>
      <c r="CD10" s="459">
        <v>0</v>
      </c>
      <c r="CE10" s="459">
        <v>0</v>
      </c>
      <c r="CF10" s="426">
        <v>0</v>
      </c>
    </row>
    <row r="11" spans="1:84">
      <c r="B11" s="508" t="s">
        <v>793</v>
      </c>
      <c r="C11" s="508"/>
      <c r="D11" s="461">
        <v>0</v>
      </c>
      <c r="E11" s="461">
        <v>0</v>
      </c>
      <c r="F11" s="461">
        <v>0</v>
      </c>
      <c r="G11" s="461">
        <v>0</v>
      </c>
      <c r="H11" s="461">
        <v>0</v>
      </c>
      <c r="I11" s="461">
        <v>0</v>
      </c>
      <c r="J11" s="461">
        <v>0</v>
      </c>
      <c r="K11" s="461">
        <v>0</v>
      </c>
      <c r="L11" s="461">
        <v>0</v>
      </c>
      <c r="M11" s="461">
        <v>0</v>
      </c>
      <c r="N11" s="461">
        <v>0</v>
      </c>
      <c r="O11" s="461">
        <v>0</v>
      </c>
      <c r="P11" s="461">
        <v>0</v>
      </c>
      <c r="Q11" s="461">
        <v>0</v>
      </c>
      <c r="R11" s="461">
        <v>0</v>
      </c>
      <c r="S11" s="461">
        <v>0</v>
      </c>
      <c r="T11" s="461">
        <v>0</v>
      </c>
      <c r="U11" s="461">
        <v>0</v>
      </c>
      <c r="V11" s="461">
        <v>0</v>
      </c>
      <c r="W11" s="461">
        <v>0</v>
      </c>
      <c r="X11" s="461">
        <v>0</v>
      </c>
      <c r="Y11" s="461">
        <v>0</v>
      </c>
      <c r="Z11" s="461">
        <v>0</v>
      </c>
      <c r="AA11" s="461">
        <v>0</v>
      </c>
      <c r="AB11" s="461">
        <v>0</v>
      </c>
      <c r="AC11" s="461">
        <v>0</v>
      </c>
      <c r="AD11" s="461">
        <v>0</v>
      </c>
      <c r="AE11" s="461">
        <v>0</v>
      </c>
      <c r="AF11" s="461">
        <v>0</v>
      </c>
      <c r="AG11" s="461">
        <v>0</v>
      </c>
      <c r="AH11" s="461">
        <v>0</v>
      </c>
      <c r="AI11" s="461">
        <v>0</v>
      </c>
      <c r="AJ11" s="461">
        <v>0</v>
      </c>
      <c r="AK11" s="461">
        <v>0</v>
      </c>
      <c r="AL11" s="461">
        <v>0</v>
      </c>
      <c r="AM11" s="461">
        <v>0</v>
      </c>
      <c r="AN11" s="461">
        <v>0</v>
      </c>
      <c r="AO11" s="461">
        <v>0</v>
      </c>
      <c r="AP11" s="461">
        <v>0</v>
      </c>
      <c r="AQ11" s="461">
        <v>0</v>
      </c>
      <c r="AR11" s="461">
        <v>0</v>
      </c>
      <c r="AS11" s="461">
        <v>0</v>
      </c>
      <c r="AT11" s="461">
        <v>0</v>
      </c>
      <c r="AU11" s="461">
        <v>0</v>
      </c>
      <c r="AV11" s="461">
        <v>0</v>
      </c>
      <c r="AW11" s="461">
        <v>0</v>
      </c>
      <c r="AX11" s="461">
        <v>0</v>
      </c>
      <c r="AY11" s="461">
        <v>0</v>
      </c>
      <c r="AZ11" s="461">
        <v>0</v>
      </c>
      <c r="BA11" s="461">
        <v>0</v>
      </c>
      <c r="BB11" s="461">
        <v>0</v>
      </c>
      <c r="BC11" s="461">
        <v>1.0039559601348256</v>
      </c>
      <c r="BD11" s="461">
        <v>74.932171049149943</v>
      </c>
      <c r="BE11" s="461">
        <v>141.32746965865095</v>
      </c>
      <c r="BF11" s="461">
        <v>165.15063768592023</v>
      </c>
      <c r="BG11" s="461">
        <v>62.929247169640398</v>
      </c>
      <c r="BH11" s="461">
        <v>0</v>
      </c>
      <c r="BI11" s="461">
        <v>0</v>
      </c>
      <c r="BJ11" s="461">
        <v>0</v>
      </c>
      <c r="BK11" s="461">
        <v>0</v>
      </c>
      <c r="BL11" s="461">
        <v>0</v>
      </c>
      <c r="BM11" s="461">
        <v>0</v>
      </c>
      <c r="BN11" s="461">
        <v>0</v>
      </c>
      <c r="BO11" s="461">
        <v>0</v>
      </c>
      <c r="BP11" s="461">
        <v>0</v>
      </c>
      <c r="BQ11" s="461">
        <v>0</v>
      </c>
      <c r="BR11" s="461">
        <v>0</v>
      </c>
      <c r="BS11" s="461">
        <v>0</v>
      </c>
      <c r="BT11" s="461">
        <v>0</v>
      </c>
      <c r="BU11" s="461">
        <v>0</v>
      </c>
      <c r="BV11" s="461">
        <v>0</v>
      </c>
      <c r="BW11" s="461">
        <v>0</v>
      </c>
      <c r="BX11" s="462">
        <v>0</v>
      </c>
      <c r="BY11" s="462">
        <v>0</v>
      </c>
      <c r="BZ11" s="462">
        <v>0</v>
      </c>
      <c r="CA11" s="462">
        <v>0</v>
      </c>
      <c r="CB11" s="462">
        <v>0</v>
      </c>
      <c r="CC11" s="462">
        <v>0</v>
      </c>
      <c r="CD11" s="462">
        <v>0</v>
      </c>
      <c r="CE11" s="462">
        <v>0</v>
      </c>
      <c r="CF11" s="430">
        <v>0</v>
      </c>
    </row>
    <row r="12" spans="1:84">
      <c r="B12" s="508" t="s">
        <v>794</v>
      </c>
      <c r="C12" s="508"/>
      <c r="D12" s="461">
        <v>0</v>
      </c>
      <c r="E12" s="461">
        <v>0</v>
      </c>
      <c r="F12" s="461">
        <v>0</v>
      </c>
      <c r="G12" s="461">
        <v>0</v>
      </c>
      <c r="H12" s="461">
        <v>0</v>
      </c>
      <c r="I12" s="461">
        <v>0</v>
      </c>
      <c r="J12" s="461">
        <v>0</v>
      </c>
      <c r="K12" s="461">
        <v>0</v>
      </c>
      <c r="L12" s="461">
        <v>0</v>
      </c>
      <c r="M12" s="461">
        <v>0</v>
      </c>
      <c r="N12" s="461">
        <v>0</v>
      </c>
      <c r="O12" s="461">
        <v>0</v>
      </c>
      <c r="P12" s="461">
        <v>0</v>
      </c>
      <c r="Q12" s="461">
        <v>0</v>
      </c>
      <c r="R12" s="461">
        <v>0</v>
      </c>
      <c r="S12" s="461">
        <v>0</v>
      </c>
      <c r="T12" s="461">
        <v>0</v>
      </c>
      <c r="U12" s="461">
        <v>0</v>
      </c>
      <c r="V12" s="461">
        <v>0</v>
      </c>
      <c r="W12" s="461">
        <v>0</v>
      </c>
      <c r="X12" s="461">
        <v>0</v>
      </c>
      <c r="Y12" s="461">
        <v>0</v>
      </c>
      <c r="Z12" s="461">
        <v>0</v>
      </c>
      <c r="AA12" s="461">
        <v>0</v>
      </c>
      <c r="AB12" s="461">
        <v>0</v>
      </c>
      <c r="AC12" s="461">
        <v>0</v>
      </c>
      <c r="AD12" s="461">
        <v>0</v>
      </c>
      <c r="AE12" s="461">
        <v>0</v>
      </c>
      <c r="AF12" s="461">
        <v>0</v>
      </c>
      <c r="AG12" s="461">
        <v>0</v>
      </c>
      <c r="AH12" s="461">
        <v>0</v>
      </c>
      <c r="AI12" s="461">
        <v>0</v>
      </c>
      <c r="AJ12" s="461">
        <v>0</v>
      </c>
      <c r="AK12" s="461">
        <v>0</v>
      </c>
      <c r="AL12" s="461">
        <v>0</v>
      </c>
      <c r="AM12" s="461">
        <v>0</v>
      </c>
      <c r="AN12" s="461">
        <v>0</v>
      </c>
      <c r="AO12" s="461">
        <v>0</v>
      </c>
      <c r="AP12" s="461">
        <v>0</v>
      </c>
      <c r="AQ12" s="461">
        <v>0</v>
      </c>
      <c r="AR12" s="461">
        <v>0</v>
      </c>
      <c r="AS12" s="461">
        <v>0</v>
      </c>
      <c r="AT12" s="461">
        <v>0</v>
      </c>
      <c r="AU12" s="461">
        <v>0</v>
      </c>
      <c r="AV12" s="461">
        <v>0</v>
      </c>
      <c r="AW12" s="461">
        <v>0</v>
      </c>
      <c r="AX12" s="461">
        <v>0</v>
      </c>
      <c r="AY12" s="461">
        <v>0</v>
      </c>
      <c r="AZ12" s="461">
        <v>0</v>
      </c>
      <c r="BA12" s="461">
        <v>0</v>
      </c>
      <c r="BB12" s="461">
        <v>0</v>
      </c>
      <c r="BC12" s="461">
        <v>0</v>
      </c>
      <c r="BD12" s="461">
        <v>0</v>
      </c>
      <c r="BE12" s="461">
        <v>0</v>
      </c>
      <c r="BF12" s="461">
        <v>62.02955679422962</v>
      </c>
      <c r="BG12" s="461">
        <v>82.925913852213199</v>
      </c>
      <c r="BH12" s="461">
        <v>68.882108762725196</v>
      </c>
      <c r="BI12" s="461">
        <v>55.196108802360015</v>
      </c>
      <c r="BJ12" s="461">
        <v>62.513481677585524</v>
      </c>
      <c r="BK12" s="461">
        <v>80.214915369052335</v>
      </c>
      <c r="BL12" s="461">
        <v>78.734234435036271</v>
      </c>
      <c r="BM12" s="461">
        <v>111.3936005215472</v>
      </c>
      <c r="BN12" s="461">
        <v>0</v>
      </c>
      <c r="BO12" s="461">
        <v>0</v>
      </c>
      <c r="BP12" s="461">
        <v>0</v>
      </c>
      <c r="BQ12" s="461">
        <v>0</v>
      </c>
      <c r="BR12" s="461">
        <v>0</v>
      </c>
      <c r="BS12" s="461">
        <v>0</v>
      </c>
      <c r="BT12" s="461">
        <v>0</v>
      </c>
      <c r="BU12" s="461">
        <v>0</v>
      </c>
      <c r="BV12" s="461">
        <v>0</v>
      </c>
      <c r="BW12" s="461">
        <v>0</v>
      </c>
      <c r="BX12" s="462">
        <v>0</v>
      </c>
      <c r="BY12" s="462">
        <v>0</v>
      </c>
      <c r="BZ12" s="462">
        <v>0</v>
      </c>
      <c r="CA12" s="462">
        <v>0</v>
      </c>
      <c r="CB12" s="462">
        <v>0</v>
      </c>
      <c r="CC12" s="462">
        <v>0</v>
      </c>
      <c r="CD12" s="462">
        <v>0</v>
      </c>
      <c r="CE12" s="462">
        <v>0</v>
      </c>
      <c r="CF12" s="430">
        <v>0</v>
      </c>
    </row>
    <row r="13" spans="1:84">
      <c r="B13" s="508" t="s">
        <v>795</v>
      </c>
      <c r="C13" s="508"/>
      <c r="D13" s="461">
        <v>0</v>
      </c>
      <c r="E13" s="461">
        <v>0</v>
      </c>
      <c r="F13" s="461">
        <v>0</v>
      </c>
      <c r="G13" s="461">
        <v>0</v>
      </c>
      <c r="H13" s="461">
        <v>0</v>
      </c>
      <c r="I13" s="461">
        <v>0</v>
      </c>
      <c r="J13" s="461">
        <v>0</v>
      </c>
      <c r="K13" s="461">
        <v>0</v>
      </c>
      <c r="L13" s="461">
        <v>0</v>
      </c>
      <c r="M13" s="461">
        <v>0</v>
      </c>
      <c r="N13" s="461">
        <v>0</v>
      </c>
      <c r="O13" s="461">
        <v>0</v>
      </c>
      <c r="P13" s="461">
        <v>0</v>
      </c>
      <c r="Q13" s="461">
        <v>0</v>
      </c>
      <c r="R13" s="461">
        <v>0</v>
      </c>
      <c r="S13" s="461">
        <v>0</v>
      </c>
      <c r="T13" s="461">
        <v>0</v>
      </c>
      <c r="U13" s="461">
        <v>0</v>
      </c>
      <c r="V13" s="461">
        <v>0</v>
      </c>
      <c r="W13" s="461">
        <v>0</v>
      </c>
      <c r="X13" s="461">
        <v>0</v>
      </c>
      <c r="Y13" s="461">
        <v>0</v>
      </c>
      <c r="Z13" s="461">
        <v>0</v>
      </c>
      <c r="AA13" s="461">
        <v>0</v>
      </c>
      <c r="AB13" s="461">
        <v>0</v>
      </c>
      <c r="AC13" s="461">
        <v>0</v>
      </c>
      <c r="AD13" s="461">
        <v>0</v>
      </c>
      <c r="AE13" s="461">
        <v>0</v>
      </c>
      <c r="AF13" s="461">
        <v>0</v>
      </c>
      <c r="AG13" s="461">
        <v>0</v>
      </c>
      <c r="AH13" s="461">
        <v>0</v>
      </c>
      <c r="AI13" s="461">
        <v>0</v>
      </c>
      <c r="AJ13" s="461">
        <v>0</v>
      </c>
      <c r="AK13" s="461">
        <v>0</v>
      </c>
      <c r="AL13" s="461">
        <v>0</v>
      </c>
      <c r="AM13" s="461">
        <v>0</v>
      </c>
      <c r="AN13" s="461">
        <v>0</v>
      </c>
      <c r="AO13" s="461">
        <v>0</v>
      </c>
      <c r="AP13" s="461">
        <v>0</v>
      </c>
      <c r="AQ13" s="461">
        <v>0</v>
      </c>
      <c r="AR13" s="461">
        <v>0</v>
      </c>
      <c r="AS13" s="461">
        <v>0</v>
      </c>
      <c r="AT13" s="461">
        <v>0</v>
      </c>
      <c r="AU13" s="461">
        <v>0</v>
      </c>
      <c r="AV13" s="461">
        <v>0</v>
      </c>
      <c r="AW13" s="461">
        <v>0</v>
      </c>
      <c r="AX13" s="461">
        <v>0</v>
      </c>
      <c r="AY13" s="461">
        <v>0</v>
      </c>
      <c r="AZ13" s="461">
        <v>0</v>
      </c>
      <c r="BA13" s="461">
        <v>0</v>
      </c>
      <c r="BB13" s="461">
        <v>0</v>
      </c>
      <c r="BC13" s="461">
        <v>0</v>
      </c>
      <c r="BD13" s="461">
        <v>0</v>
      </c>
      <c r="BE13" s="461">
        <v>0</v>
      </c>
      <c r="BF13" s="461">
        <v>76.377114297972227</v>
      </c>
      <c r="BG13" s="461">
        <v>83.754584901603494</v>
      </c>
      <c r="BH13" s="461">
        <v>70.76337307227638</v>
      </c>
      <c r="BI13" s="461">
        <v>56.52362221235861</v>
      </c>
      <c r="BJ13" s="461">
        <v>68.53997630859925</v>
      </c>
      <c r="BK13" s="461">
        <v>82.624965870343459</v>
      </c>
      <c r="BL13" s="461">
        <v>81.676799132508762</v>
      </c>
      <c r="BM13" s="461">
        <v>50.922788809850154</v>
      </c>
      <c r="BN13" s="461">
        <v>0</v>
      </c>
      <c r="BO13" s="461">
        <v>0</v>
      </c>
      <c r="BP13" s="461">
        <v>0</v>
      </c>
      <c r="BQ13" s="461">
        <v>0</v>
      </c>
      <c r="BR13" s="461">
        <v>0</v>
      </c>
      <c r="BS13" s="461">
        <v>0</v>
      </c>
      <c r="BT13" s="461">
        <v>0</v>
      </c>
      <c r="BU13" s="461">
        <v>0</v>
      </c>
      <c r="BV13" s="461">
        <v>0</v>
      </c>
      <c r="BW13" s="461">
        <v>0</v>
      </c>
      <c r="BX13" s="462">
        <v>0</v>
      </c>
      <c r="BY13" s="462">
        <v>0</v>
      </c>
      <c r="BZ13" s="462">
        <v>0</v>
      </c>
      <c r="CA13" s="462">
        <v>0</v>
      </c>
      <c r="CB13" s="462">
        <v>0</v>
      </c>
      <c r="CC13" s="462">
        <v>0</v>
      </c>
      <c r="CD13" s="462">
        <v>0</v>
      </c>
      <c r="CE13" s="462">
        <v>0</v>
      </c>
      <c r="CF13" s="430">
        <v>0</v>
      </c>
    </row>
    <row r="14" spans="1:84" ht="15.95" thickBot="1">
      <c r="A14" s="479"/>
      <c r="B14" s="603"/>
      <c r="C14" s="603"/>
      <c r="D14" s="493"/>
      <c r="E14" s="493"/>
      <c r="F14" s="493"/>
      <c r="G14" s="493"/>
      <c r="H14" s="493"/>
      <c r="I14" s="493"/>
      <c r="J14" s="493"/>
      <c r="K14" s="493"/>
      <c r="L14" s="493"/>
      <c r="M14" s="493"/>
      <c r="N14" s="493"/>
      <c r="O14" s="493"/>
      <c r="P14" s="493"/>
      <c r="Q14" s="493"/>
      <c r="R14" s="493"/>
      <c r="S14" s="493"/>
      <c r="T14" s="493"/>
      <c r="U14" s="493"/>
      <c r="V14" s="493"/>
      <c r="W14" s="493"/>
      <c r="X14" s="493"/>
      <c r="Y14" s="493"/>
      <c r="Z14" s="493"/>
      <c r="AA14" s="493"/>
      <c r="AB14" s="493"/>
      <c r="AC14" s="493"/>
      <c r="AD14" s="493"/>
      <c r="AE14" s="493"/>
      <c r="AF14" s="493"/>
      <c r="AG14" s="493"/>
      <c r="AH14" s="493"/>
      <c r="AI14" s="493"/>
      <c r="AJ14" s="493"/>
      <c r="AK14" s="493"/>
      <c r="AL14" s="493"/>
      <c r="AM14" s="493"/>
      <c r="AN14" s="493"/>
      <c r="AO14" s="493"/>
      <c r="AP14" s="493"/>
      <c r="AQ14" s="493"/>
      <c r="AR14" s="493"/>
      <c r="AS14" s="493"/>
      <c r="AT14" s="493"/>
      <c r="AU14" s="493"/>
      <c r="AV14" s="493"/>
      <c r="AW14" s="493"/>
      <c r="AX14" s="493"/>
      <c r="AY14" s="493"/>
      <c r="AZ14" s="493"/>
      <c r="BA14" s="493"/>
      <c r="BB14" s="493"/>
      <c r="BC14" s="493"/>
      <c r="BD14" s="493"/>
      <c r="BE14" s="493"/>
      <c r="BF14" s="493"/>
      <c r="BG14" s="493"/>
      <c r="BH14" s="493"/>
      <c r="BI14" s="493"/>
      <c r="BJ14" s="493"/>
      <c r="BK14" s="493"/>
      <c r="BL14" s="493"/>
      <c r="BM14" s="493"/>
      <c r="BN14" s="493"/>
      <c r="BO14" s="493"/>
      <c r="BP14" s="493"/>
      <c r="BQ14" s="493"/>
      <c r="BR14" s="493"/>
      <c r="BS14" s="493"/>
      <c r="BT14" s="493"/>
      <c r="BU14" s="493"/>
      <c r="BV14" s="493"/>
      <c r="BW14" s="493"/>
      <c r="BX14" s="493"/>
      <c r="BY14" s="493"/>
      <c r="BZ14" s="493"/>
      <c r="CA14" s="493"/>
      <c r="CB14" s="493"/>
      <c r="CC14" s="493"/>
      <c r="CD14" s="493"/>
      <c r="CE14" s="493"/>
      <c r="CF14" s="494"/>
    </row>
    <row r="15" spans="1:84">
      <c r="A15" s="421"/>
      <c r="B15" s="476"/>
      <c r="C15" s="421"/>
      <c r="D15" s="459"/>
      <c r="E15" s="459"/>
      <c r="F15" s="459"/>
      <c r="G15" s="459"/>
      <c r="H15" s="459"/>
      <c r="I15" s="459"/>
      <c r="J15" s="459"/>
      <c r="K15" s="459"/>
      <c r="L15" s="459"/>
      <c r="M15" s="459"/>
      <c r="N15" s="459"/>
      <c r="O15" s="459"/>
      <c r="P15" s="459"/>
      <c r="Q15" s="459"/>
      <c r="R15" s="459"/>
      <c r="S15" s="459"/>
      <c r="T15" s="459"/>
      <c r="U15" s="459"/>
      <c r="V15" s="459"/>
      <c r="W15" s="459"/>
      <c r="X15" s="459"/>
      <c r="Y15" s="459"/>
      <c r="Z15" s="459"/>
      <c r="AA15" s="459"/>
      <c r="AB15" s="459"/>
      <c r="AC15" s="459"/>
      <c r="AD15" s="459"/>
      <c r="AE15" s="459"/>
      <c r="AF15" s="459"/>
      <c r="AG15" s="459"/>
      <c r="AH15" s="459"/>
      <c r="AI15" s="459"/>
      <c r="AJ15" s="459"/>
      <c r="AK15" s="459"/>
      <c r="AL15" s="459"/>
      <c r="AM15" s="459"/>
      <c r="AN15" s="459"/>
      <c r="AO15" s="459"/>
      <c r="AP15" s="459"/>
      <c r="AQ15" s="459"/>
      <c r="AR15" s="459"/>
      <c r="AS15" s="459"/>
      <c r="AT15" s="459"/>
      <c r="AU15" s="459"/>
      <c r="AV15" s="459"/>
      <c r="AW15" s="459"/>
      <c r="AX15" s="459"/>
      <c r="AY15" s="459"/>
      <c r="AZ15" s="459"/>
      <c r="BA15" s="459"/>
      <c r="BB15" s="459"/>
      <c r="BC15" s="459"/>
      <c r="BD15" s="459"/>
      <c r="BE15" s="459"/>
      <c r="BF15" s="459"/>
      <c r="BG15" s="459"/>
      <c r="BH15" s="459"/>
      <c r="BI15" s="459"/>
      <c r="BJ15" s="459"/>
      <c r="BK15" s="459"/>
      <c r="BL15" s="459"/>
      <c r="BM15" s="459"/>
      <c r="BN15" s="459"/>
      <c r="BO15" s="459"/>
      <c r="BP15" s="459"/>
      <c r="BQ15" s="459"/>
      <c r="BR15" s="459"/>
      <c r="BS15" s="459"/>
      <c r="BT15" s="459"/>
      <c r="BU15" s="459"/>
      <c r="BV15" s="459"/>
      <c r="BW15" s="459"/>
    </row>
  </sheetData>
  <hyperlinks>
    <hyperlink ref="B1" display="Information relating to this table can be found in the 'Notes' tab" xr:uid="{32A9C11F-892E-46E5-9590-965B5A4C1F72}"/>
    <hyperlink ref="A1" display="Contents page" xr:uid="{7D4EF472-DBA6-47D9-8275-311EFE75EC57}"/>
  </hyperlinks>
  <pageMargins left="0.75" right="0.75" top="1" bottom="1" header="0.5" footer="0.5"/>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6B95F-361F-4CD6-968F-6A87843A6D03}">
  <dimension ref="A1:AL57"/>
  <sheetViews>
    <sheetView zoomScale="55" zoomScaleNormal="55" workbookViewId="0">
      <pane xSplit="3" ySplit="4" topLeftCell="M5" activePane="bottomRight" state="frozen"/>
      <selection pane="bottomRight"/>
      <selection pane="bottomLeft"/>
      <selection pane="topRight"/>
    </sheetView>
  </sheetViews>
  <sheetFormatPr defaultColWidth="9" defaultRowHeight="15.6"/>
  <cols>
    <col min="1" max="1" width="23" style="43" bestFit="1" customWidth="1"/>
    <col min="2" max="2" width="84" style="43" customWidth="1"/>
    <col min="3" max="3" width="25.85546875" style="43" customWidth="1"/>
    <col min="4" max="37" width="12.85546875" style="43" customWidth="1"/>
    <col min="38" max="16384" width="9" style="43"/>
  </cols>
  <sheetData>
    <row r="1" spans="1:37" s="15" customFormat="1" ht="25.5" customHeight="1" thickBot="1">
      <c r="A1" s="34" t="s">
        <v>47</v>
      </c>
      <c r="B1" s="35" t="s">
        <v>126</v>
      </c>
      <c r="C1" s="34"/>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row>
    <row r="2" spans="1:37" ht="33" customHeight="1">
      <c r="A2" s="37" t="s">
        <v>48</v>
      </c>
      <c r="B2" s="38" t="s">
        <v>127</v>
      </c>
      <c r="C2" s="39"/>
      <c r="D2" s="40" t="s">
        <v>128</v>
      </c>
      <c r="E2" s="41" t="s">
        <v>129</v>
      </c>
      <c r="F2" s="41" t="s">
        <v>130</v>
      </c>
      <c r="G2" s="41" t="s">
        <v>131</v>
      </c>
      <c r="H2" s="41" t="s">
        <v>132</v>
      </c>
      <c r="I2" s="41" t="s">
        <v>133</v>
      </c>
      <c r="J2" s="41" t="s">
        <v>134</v>
      </c>
      <c r="K2" s="41" t="s">
        <v>135</v>
      </c>
      <c r="L2" s="41" t="s">
        <v>136</v>
      </c>
      <c r="M2" s="41" t="s">
        <v>137</v>
      </c>
      <c r="N2" s="41" t="s">
        <v>138</v>
      </c>
      <c r="O2" s="41" t="s">
        <v>139</v>
      </c>
      <c r="P2" s="41" t="s">
        <v>140</v>
      </c>
      <c r="Q2" s="41" t="s">
        <v>141</v>
      </c>
      <c r="R2" s="41" t="s">
        <v>142</v>
      </c>
      <c r="S2" s="41" t="s">
        <v>143</v>
      </c>
      <c r="T2" s="41" t="s">
        <v>144</v>
      </c>
      <c r="U2" s="41" t="s">
        <v>145</v>
      </c>
      <c r="V2" s="41" t="s">
        <v>146</v>
      </c>
      <c r="W2" s="41" t="s">
        <v>147</v>
      </c>
      <c r="X2" s="41" t="s">
        <v>148</v>
      </c>
      <c r="Y2" s="41" t="s">
        <v>149</v>
      </c>
      <c r="Z2" s="41" t="s">
        <v>150</v>
      </c>
      <c r="AA2" s="41" t="s">
        <v>151</v>
      </c>
      <c r="AB2" s="41" t="s">
        <v>152</v>
      </c>
      <c r="AC2" s="41" t="s">
        <v>153</v>
      </c>
      <c r="AD2" s="41" t="s">
        <v>154</v>
      </c>
      <c r="AE2" s="41" t="s">
        <v>155</v>
      </c>
      <c r="AF2" s="41" t="s">
        <v>156</v>
      </c>
      <c r="AG2" s="41" t="s">
        <v>157</v>
      </c>
      <c r="AH2" s="41" t="s">
        <v>158</v>
      </c>
      <c r="AI2" s="41" t="s">
        <v>159</v>
      </c>
      <c r="AJ2" s="41" t="s">
        <v>160</v>
      </c>
      <c r="AK2" s="42" t="s">
        <v>161</v>
      </c>
    </row>
    <row r="3" spans="1:37" s="45" customFormat="1" ht="30.95">
      <c r="A3" s="18">
        <v>2023</v>
      </c>
      <c r="B3" s="44" t="s">
        <v>162</v>
      </c>
      <c r="D3" s="46" t="s">
        <v>163</v>
      </c>
      <c r="E3" s="47" t="s">
        <v>163</v>
      </c>
      <c r="F3" s="47" t="s">
        <v>163</v>
      </c>
      <c r="G3" s="47" t="s">
        <v>163</v>
      </c>
      <c r="H3" s="47" t="s">
        <v>163</v>
      </c>
      <c r="I3" s="47" t="s">
        <v>163</v>
      </c>
      <c r="J3" s="47" t="s">
        <v>163</v>
      </c>
      <c r="K3" s="47" t="s">
        <v>163</v>
      </c>
      <c r="L3" s="47" t="s">
        <v>163</v>
      </c>
      <c r="M3" s="47" t="s">
        <v>163</v>
      </c>
      <c r="N3" s="47" t="s">
        <v>163</v>
      </c>
      <c r="O3" s="47" t="s">
        <v>163</v>
      </c>
      <c r="P3" s="47" t="s">
        <v>163</v>
      </c>
      <c r="Q3" s="47" t="s">
        <v>163</v>
      </c>
      <c r="R3" s="47" t="s">
        <v>163</v>
      </c>
      <c r="S3" s="47" t="s">
        <v>163</v>
      </c>
      <c r="T3" s="47" t="s">
        <v>163</v>
      </c>
      <c r="U3" s="47" t="s">
        <v>163</v>
      </c>
      <c r="V3" s="47" t="s">
        <v>163</v>
      </c>
      <c r="W3" s="47" t="s">
        <v>163</v>
      </c>
      <c r="X3" s="47" t="s">
        <v>163</v>
      </c>
      <c r="Y3" s="47" t="s">
        <v>163</v>
      </c>
      <c r="Z3" s="47" t="s">
        <v>163</v>
      </c>
      <c r="AA3" s="47" t="s">
        <v>163</v>
      </c>
      <c r="AB3" s="47" t="s">
        <v>163</v>
      </c>
      <c r="AC3" s="47" t="s">
        <v>163</v>
      </c>
      <c r="AD3" s="47" t="s">
        <v>163</v>
      </c>
      <c r="AE3" s="47" t="s">
        <v>163</v>
      </c>
      <c r="AF3" s="47" t="s">
        <v>164</v>
      </c>
      <c r="AG3" s="47" t="s">
        <v>164</v>
      </c>
      <c r="AH3" s="47" t="s">
        <v>164</v>
      </c>
      <c r="AI3" s="47" t="s">
        <v>164</v>
      </c>
      <c r="AJ3" s="47" t="s">
        <v>164</v>
      </c>
      <c r="AK3" s="48" t="s">
        <v>164</v>
      </c>
    </row>
    <row r="4" spans="1:37">
      <c r="A4" s="49"/>
      <c r="B4" s="50"/>
      <c r="C4" s="51"/>
      <c r="D4" s="52"/>
      <c r="E4" s="53"/>
      <c r="F4" s="53"/>
      <c r="G4" s="53"/>
      <c r="H4" s="53"/>
      <c r="I4" s="53"/>
      <c r="J4" s="53"/>
      <c r="K4" s="53"/>
      <c r="L4" s="53"/>
      <c r="M4" s="53"/>
      <c r="N4" s="53"/>
      <c r="O4" s="53"/>
      <c r="P4" s="53"/>
      <c r="Q4" s="53"/>
      <c r="R4" s="53"/>
      <c r="S4" s="53"/>
      <c r="T4" s="53"/>
      <c r="U4" s="53"/>
      <c r="V4" s="53"/>
      <c r="W4" s="53"/>
      <c r="X4" s="53"/>
      <c r="Y4" s="54"/>
      <c r="Z4" s="54"/>
      <c r="AA4" s="54"/>
      <c r="AB4" s="54"/>
      <c r="AC4" s="54"/>
      <c r="AD4" s="54"/>
      <c r="AE4" s="54"/>
      <c r="AF4" s="54"/>
      <c r="AG4" s="54"/>
      <c r="AH4" s="54"/>
      <c r="AI4" s="54"/>
      <c r="AJ4" s="54"/>
      <c r="AK4" s="55"/>
    </row>
    <row r="5" spans="1:37" ht="39" customHeight="1">
      <c r="B5" s="56" t="s">
        <v>165</v>
      </c>
      <c r="C5" s="57"/>
      <c r="D5" s="5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7"/>
    </row>
    <row r="6" spans="1:37" ht="25.5" customHeight="1">
      <c r="B6" s="59" t="s">
        <v>166</v>
      </c>
      <c r="C6" s="60"/>
      <c r="D6" s="58"/>
      <c r="E6" s="61">
        <f>('Table 1a'!AZ82+'Table 1a'!AZ86)/1000</f>
        <v>86.67607494808054</v>
      </c>
      <c r="F6" s="61">
        <f>('Table 1a'!BA82+'Table 1a'!BA86)/1000</f>
        <v>87.926874053839455</v>
      </c>
      <c r="G6" s="61">
        <f>('Table 1a'!BB82+'Table 1a'!BB86)/1000</f>
        <v>90.248553723961322</v>
      </c>
      <c r="H6" s="61">
        <f>('Table 1a'!BC82+'Table 1a'!BC86)/1000</f>
        <v>93.746448396197479</v>
      </c>
      <c r="I6" s="61">
        <f>('Table 1a'!BD82+'Table 1a'!BD86)/1000</f>
        <v>96.115685924979147</v>
      </c>
      <c r="J6" s="61">
        <f>('Table 1a'!BE82+'Table 1a'!BE86)/1000</f>
        <v>101.43716308374759</v>
      </c>
      <c r="K6" s="61">
        <f>('Table 1a'!BF82+'Table 1a'!BF86)/1000</f>
        <v>105.03007656514355</v>
      </c>
      <c r="L6" s="61">
        <f>('Table 1a'!BG82+'Table 1a'!BG86)/1000</f>
        <v>100.72854788745595</v>
      </c>
      <c r="M6" s="61">
        <f>('Table 1a'!BH82+'Table 1a'!BH86)/1000</f>
        <v>110.63168917917216</v>
      </c>
      <c r="N6" s="61">
        <f>('Table 1a'!BI82+'Table 1a'!BI86)/1000</f>
        <v>115.29986846477368</v>
      </c>
      <c r="O6" s="61">
        <f>('Table 1a'!BJ82+'Table 1a'!BJ86)/1000</f>
        <v>118.74169126744037</v>
      </c>
      <c r="P6" s="61">
        <f>('Table 1a'!BK82+'Table 1a'!BK86)/1000</f>
        <v>141.21541593885738</v>
      </c>
      <c r="Q6" s="61">
        <f>('Table 1a'!BL82+'Table 1a'!BL86)/1000</f>
        <v>135.30295700645365</v>
      </c>
      <c r="R6" s="61">
        <f>('Table 1a'!BM82+'Table 1a'!BM86)/1000</f>
        <v>147.50267879452215</v>
      </c>
      <c r="S6" s="61">
        <f>('Table 1a'!BN82+'Table 1a'!BN86)/1000</f>
        <v>152.83584738980349</v>
      </c>
      <c r="T6" s="61">
        <f>('Table 1a'!BO82+'Table 1a'!BO86)/1000</f>
        <v>158.43272684456636</v>
      </c>
      <c r="U6" s="61">
        <f>('Table 1a'!BP82+'Table 1a'!BP86)/1000</f>
        <v>166.00983893256199</v>
      </c>
      <c r="V6" s="61">
        <f>('Table 1a'!BQ82+'Table 1a'!BQ86)/1000</f>
        <v>163.64450199476673</v>
      </c>
      <c r="W6" s="61">
        <f>('Table 1a'!BR82+'Table 1a'!BR86)/1000</f>
        <v>167.68153082887508</v>
      </c>
      <c r="X6" s="61">
        <f>('Table 1a'!BS82+'Table 1a'!BS86)/1000</f>
        <v>171.1286739639211</v>
      </c>
      <c r="Y6" s="61">
        <f>('Table 1a'!BT82+'Table 1a'!BT86)/1000</f>
        <v>173.24035866679012</v>
      </c>
      <c r="Z6" s="61">
        <f>('Table 1a'!BU82+'Table 1a'!BU86)/1000</f>
        <v>177.41165501683767</v>
      </c>
      <c r="AA6" s="61">
        <f>('Table 1a'!BV82+'Table 1a'!BV86)/1000</f>
        <v>183.18933378996607</v>
      </c>
      <c r="AB6" s="61">
        <f>('Table 1a'!BW82+'Table 1a'!BW86)/1000</f>
        <v>191.91702956138576</v>
      </c>
      <c r="AC6" s="61">
        <f>('Table 1a'!BX82+'Table 1a'!BX86)/1000</f>
        <v>212.72187323173199</v>
      </c>
      <c r="AD6" s="61">
        <f>('Table 1a'!BY82+'Table 1a'!BY86)/1000</f>
        <v>215.6337095373768</v>
      </c>
      <c r="AE6" s="61">
        <f>('Table 1a'!BZ82+'Table 1a'!BZ86)/1000</f>
        <v>225.17325848196253</v>
      </c>
      <c r="AF6" s="61">
        <f>('Table 1a'!CA82+'Table 1a'!CA86)/1000</f>
        <v>256.57573274243987</v>
      </c>
      <c r="AG6" s="61">
        <f>('Table 1a'!CB82+'Table 1a'!CB86)/1000</f>
        <v>289.64993488236394</v>
      </c>
      <c r="AH6" s="61">
        <f>('Table 1a'!CC82+'Table 1a'!CC86)/1000</f>
        <v>309.72355245481612</v>
      </c>
      <c r="AI6" s="61">
        <f>('Table 1a'!CD82+'Table 1a'!CD86)/1000</f>
        <v>319.11270027301492</v>
      </c>
      <c r="AJ6" s="61">
        <f>('Table 1a'!CE82+'Table 1a'!CE86)/1000</f>
        <v>326.67756414277562</v>
      </c>
      <c r="AK6" s="62">
        <f>('Table 1a'!CF82+'Table 1a'!CF86)/1000</f>
        <v>337.36018945054514</v>
      </c>
    </row>
    <row r="7" spans="1:37" ht="18.75" customHeight="1">
      <c r="B7" s="63" t="s">
        <v>167</v>
      </c>
      <c r="C7" s="57"/>
      <c r="D7" s="64"/>
      <c r="E7" s="61"/>
      <c r="F7" s="61"/>
      <c r="G7" s="61"/>
      <c r="H7" s="61"/>
      <c r="I7" s="61"/>
      <c r="J7" s="61"/>
      <c r="K7" s="61"/>
      <c r="L7" s="61"/>
      <c r="M7" s="61"/>
      <c r="N7" s="61"/>
      <c r="O7" s="61"/>
      <c r="P7" s="61"/>
      <c r="Q7" s="61"/>
      <c r="R7" s="61"/>
      <c r="S7" s="61"/>
      <c r="T7" s="61"/>
      <c r="U7" s="61"/>
      <c r="V7" s="61">
        <f>'Table 1a'!BQ83/1000</f>
        <v>71.897160751489821</v>
      </c>
      <c r="W7" s="61">
        <f>'Table 1a'!BR83/1000</f>
        <v>74.444697315330188</v>
      </c>
      <c r="X7" s="61">
        <f>'Table 1a'!BS83/1000</f>
        <v>76.186646985249169</v>
      </c>
      <c r="Y7" s="61">
        <f>'Table 1a'!BT83/1000</f>
        <v>76.351737185090315</v>
      </c>
      <c r="Z7" s="61">
        <f>'Table 1a'!BU83/1000</f>
        <v>78.227886091005516</v>
      </c>
      <c r="AA7" s="61">
        <f>'Table 1a'!BV83/1000</f>
        <v>81.320816577712307</v>
      </c>
      <c r="AB7" s="61">
        <f>'Table 1a'!BW83/1000</f>
        <v>84.5988513426297</v>
      </c>
      <c r="AC7" s="61">
        <f>'Table 1a'!BX83/1000</f>
        <v>92.351399528743244</v>
      </c>
      <c r="AD7" s="61">
        <f>'Table 1a'!BY83/1000</f>
        <v>97.271498359218967</v>
      </c>
      <c r="AE7" s="61">
        <f>'Table 1a'!BZ83/1000</f>
        <v>104.90418504993609</v>
      </c>
      <c r="AF7" s="61">
        <f>'Table 1a'!CA83/1000</f>
        <v>118.71831973863024</v>
      </c>
      <c r="AG7" s="61">
        <f>'Table 1a'!CB83/1000</f>
        <v>133.83354003716914</v>
      </c>
      <c r="AH7" s="61">
        <f>'Table 1a'!CC83/1000</f>
        <v>142.94565012815883</v>
      </c>
      <c r="AI7" s="61">
        <f>'Table 1a'!CD83/1000</f>
        <v>148.13956467636876</v>
      </c>
      <c r="AJ7" s="61">
        <f>'Table 1a'!CE83/1000</f>
        <v>153.08422285149499</v>
      </c>
      <c r="AK7" s="62">
        <f>'Table 1a'!CF83/1000</f>
        <v>157.49439928326248</v>
      </c>
    </row>
    <row r="8" spans="1:37">
      <c r="B8" s="63" t="s">
        <v>168</v>
      </c>
      <c r="C8" s="60"/>
      <c r="D8" s="64"/>
      <c r="E8" s="61"/>
      <c r="F8" s="61"/>
      <c r="G8" s="61"/>
      <c r="H8" s="61"/>
      <c r="I8" s="61"/>
      <c r="J8" s="61"/>
      <c r="K8" s="61"/>
      <c r="L8" s="61"/>
      <c r="M8" s="61"/>
      <c r="N8" s="61"/>
      <c r="O8" s="61"/>
      <c r="P8" s="61"/>
      <c r="Q8" s="61"/>
      <c r="R8" s="61"/>
      <c r="S8" s="61"/>
      <c r="T8" s="61"/>
      <c r="U8" s="61"/>
      <c r="V8" s="61">
        <f>('Table 1a'!BQ84+'Table 1a'!BQ86)/1000</f>
        <v>91.747341243276892</v>
      </c>
      <c r="W8" s="61">
        <f>('Table 1a'!BR84+'Table 1a'!BR86)/1000</f>
        <v>93.23683351354488</v>
      </c>
      <c r="X8" s="61">
        <f>('Table 1a'!BS84+'Table 1a'!BS86)/1000</f>
        <v>94.942026978671962</v>
      </c>
      <c r="Y8" s="61">
        <f>('Table 1a'!BT84+'Table 1a'!BT86)/1000</f>
        <v>96.888621481699801</v>
      </c>
      <c r="Z8" s="61">
        <f>('Table 1a'!BU84+'Table 1a'!BU86)/1000</f>
        <v>99.183768925832183</v>
      </c>
      <c r="AA8" s="61">
        <f>('Table 1a'!BV84+'Table 1a'!BV86)/1000</f>
        <v>101.86851721225374</v>
      </c>
      <c r="AB8" s="61">
        <f>('Table 1a'!BW84+'Table 1a'!BW86)/1000</f>
        <v>107.31817821875609</v>
      </c>
      <c r="AC8" s="61">
        <f>('Table 1a'!BX84+'Table 1a'!BX86)/1000</f>
        <v>120.37047370298876</v>
      </c>
      <c r="AD8" s="61">
        <f>('Table 1a'!BY84+'Table 1a'!BY86)/1000</f>
        <v>118.36221117815782</v>
      </c>
      <c r="AE8" s="61">
        <f>('Table 1a'!BZ84+'Table 1a'!BZ86)/1000</f>
        <v>120.26907343202649</v>
      </c>
      <c r="AF8" s="61">
        <f>('Table 1a'!CA84+'Table 1a'!CA86)/1000</f>
        <v>137.85741300380963</v>
      </c>
      <c r="AG8" s="61">
        <f>('Table 1a'!CB84+'Table 1a'!CB86)/1000</f>
        <v>155.81639484519479</v>
      </c>
      <c r="AH8" s="61">
        <f>('Table 1a'!CC84+'Table 1a'!CC86)/1000</f>
        <v>166.77790232665731</v>
      </c>
      <c r="AI8" s="61">
        <f>('Table 1a'!CD84+'Table 1a'!CD86)/1000</f>
        <v>170.97313559664622</v>
      </c>
      <c r="AJ8" s="61">
        <f>('Table 1a'!CE84+'Table 1a'!CE86)/1000</f>
        <v>173.59334129128061</v>
      </c>
      <c r="AK8" s="62">
        <f>('Table 1a'!CF84+'Table 1a'!CF86)/1000</f>
        <v>179.86579016728265</v>
      </c>
    </row>
    <row r="9" spans="1:37">
      <c r="B9" s="43" t="s">
        <v>169</v>
      </c>
      <c r="C9" s="57"/>
      <c r="D9" s="64"/>
      <c r="E9" s="61">
        <f>'Table 1a'!AZ87/1000</f>
        <v>5.5418748089194496</v>
      </c>
      <c r="F9" s="61">
        <f>'Table 1a'!BA87/1000</f>
        <v>5.4205197031605667</v>
      </c>
      <c r="G9" s="61">
        <f>'Table 1a'!BB87/1000</f>
        <v>5.3167638360770972</v>
      </c>
      <c r="H9" s="61">
        <f>'Table 1a'!BC87/1000</f>
        <v>5.3021368462702565</v>
      </c>
      <c r="I9" s="61">
        <f>'Table 1a'!BD87/1000</f>
        <v>5.2581548601357344</v>
      </c>
      <c r="J9" s="61">
        <f>'Table 1a'!BE87/1000</f>
        <v>5.2696888111279332</v>
      </c>
      <c r="K9" s="61">
        <f>'Table 1a'!BF87/1000</f>
        <v>5.2722224148939558</v>
      </c>
      <c r="L9" s="61">
        <f>'Table 1a'!BG87/1000</f>
        <v>5.0620751975610929</v>
      </c>
      <c r="M9" s="61">
        <f>'Table 1a'!BH87/1000</f>
        <v>0.46086395830826699</v>
      </c>
      <c r="N9" s="61">
        <f>'Table 1a'!BI87/1000</f>
        <v>0.50313108199999901</v>
      </c>
      <c r="O9" s="61">
        <f>'Table 1a'!BJ87/1000</f>
        <v>0.472205286000004</v>
      </c>
      <c r="P9" s="61">
        <f>'Table 1a'!BK87/1000</f>
        <v>0.43693637199999563</v>
      </c>
      <c r="Q9" s="61">
        <f>'Table 1a'!BL87/1000</f>
        <v>0.45420841800000478</v>
      </c>
      <c r="R9" s="61">
        <f>'Table 1a'!BM87/1000</f>
        <v>0.50133089600000036</v>
      </c>
      <c r="S9" s="61">
        <f>'Table 1a'!BN87/1000</f>
        <v>0.52570778000000251</v>
      </c>
      <c r="T9" s="61">
        <f>'Table 1a'!BO87/1000</f>
        <v>0.52772003400001455</v>
      </c>
      <c r="U9" s="61">
        <f>'Table 1a'!BP87/1000</f>
        <v>0.5428400000000011</v>
      </c>
      <c r="V9" s="61">
        <f>'Table 1a'!BQ87/1000</f>
        <v>0.48768399400000123</v>
      </c>
      <c r="W9" s="61">
        <f>'Table 1a'!BR87/1000</f>
        <v>0.6056932089999979</v>
      </c>
      <c r="X9" s="61">
        <f>'Table 1a'!BS87/1000</f>
        <v>0.67083216699999926</v>
      </c>
      <c r="Y9" s="61">
        <f>'Table 1a'!BT87/1000</f>
        <v>0.58701828100000286</v>
      </c>
      <c r="Z9" s="61">
        <f>'Table 1a'!BU87/1000</f>
        <v>0.63108855999999913</v>
      </c>
      <c r="AA9" s="61">
        <f>'Table 1a'!BV87/1000</f>
        <v>0.53934585599999563</v>
      </c>
      <c r="AB9" s="61">
        <f>'Table 1a'!BW87/1000</f>
        <v>0.50327833099999997</v>
      </c>
      <c r="AC9" s="61">
        <f>'Table 1a'!BX87/1000</f>
        <v>0.46369869291000126</v>
      </c>
      <c r="AD9" s="61">
        <f>'Table 1a'!BY87/1000</f>
        <v>0.51456562018114071</v>
      </c>
      <c r="AE9" s="61">
        <f>'Table 1a'!BZ87/1000</f>
        <v>0.59416064107024724</v>
      </c>
      <c r="AF9" s="61">
        <f>'Table 1a'!CA87/1000</f>
        <v>0.53653147398989143</v>
      </c>
      <c r="AG9" s="61">
        <f>'Table 1a'!CB87/1000</f>
        <v>0.55301976737242209</v>
      </c>
      <c r="AH9" s="61">
        <f>'Table 1a'!CC87/1000</f>
        <v>0.50611561790783188</v>
      </c>
      <c r="AI9" s="61">
        <f>'Table 1a'!CD87/1000</f>
        <v>0.51619245665885016</v>
      </c>
      <c r="AJ9" s="61">
        <f>'Table 1a'!CE87/1000</f>
        <v>0.52218629961956686</v>
      </c>
      <c r="AK9" s="62">
        <f>'Table 1a'!CF87/1000</f>
        <v>0.52928500277422064</v>
      </c>
    </row>
    <row r="10" spans="1:37" ht="20.25" customHeight="1">
      <c r="B10" s="65" t="s">
        <v>170</v>
      </c>
      <c r="C10" s="57"/>
      <c r="D10" s="64"/>
      <c r="E10" s="64">
        <v>0</v>
      </c>
      <c r="F10" s="64">
        <v>0</v>
      </c>
      <c r="G10" s="64">
        <v>0</v>
      </c>
      <c r="H10" s="64">
        <v>0</v>
      </c>
      <c r="I10" s="64">
        <v>0</v>
      </c>
      <c r="J10" s="64">
        <v>0</v>
      </c>
      <c r="K10" s="64">
        <v>0</v>
      </c>
      <c r="L10" s="64">
        <v>9.4267900000000004</v>
      </c>
      <c r="M10" s="64">
        <v>9.5946309999999997</v>
      </c>
      <c r="N10" s="64">
        <v>9.7716150000000006</v>
      </c>
      <c r="O10" s="64">
        <v>10.157861</v>
      </c>
      <c r="P10" s="64">
        <v>10.604897000000001</v>
      </c>
      <c r="Q10" s="64">
        <v>11.263881999999999</v>
      </c>
      <c r="R10" s="64">
        <v>11.825938000000001</v>
      </c>
      <c r="S10" s="64">
        <v>12.161869575658981</v>
      </c>
      <c r="T10" s="64">
        <v>12.17926075177</v>
      </c>
      <c r="U10" s="64">
        <v>12.169274962900001</v>
      </c>
      <c r="V10" s="64">
        <v>11.439592560140001</v>
      </c>
      <c r="W10" s="64">
        <v>11.584072656309999</v>
      </c>
      <c r="X10" s="64">
        <v>11.683085999999999</v>
      </c>
      <c r="Y10" s="64">
        <v>11.642592233859999</v>
      </c>
      <c r="Z10" s="64">
        <v>11.601620605159999</v>
      </c>
      <c r="AA10" s="64">
        <v>11.554019419909999</v>
      </c>
      <c r="AB10" s="64">
        <v>11.462449000000001</v>
      </c>
      <c r="AC10" s="64">
        <v>11.498417222200002</v>
      </c>
      <c r="AD10" s="64">
        <v>11.360811898606942</v>
      </c>
      <c r="AE10" s="64">
        <v>11.599524891251832</v>
      </c>
      <c r="AF10" s="64">
        <v>12.548315990515318</v>
      </c>
      <c r="AG10" s="64">
        <v>13.17104257494934</v>
      </c>
      <c r="AH10" s="64">
        <v>13.40693405241363</v>
      </c>
      <c r="AI10" s="64">
        <v>13.384510874449525</v>
      </c>
      <c r="AJ10" s="64">
        <v>13.339369394944958</v>
      </c>
      <c r="AK10" s="62">
        <v>13.225163892571457</v>
      </c>
    </row>
    <row r="11" spans="1:37">
      <c r="B11" s="65" t="s">
        <v>171</v>
      </c>
      <c r="C11" s="57"/>
      <c r="D11" s="64"/>
      <c r="E11" s="64">
        <v>0</v>
      </c>
      <c r="F11" s="64">
        <v>0</v>
      </c>
      <c r="G11" s="64">
        <v>0</v>
      </c>
      <c r="H11" s="64">
        <v>0</v>
      </c>
      <c r="I11" s="64">
        <v>0</v>
      </c>
      <c r="J11" s="64">
        <v>0</v>
      </c>
      <c r="K11" s="64">
        <v>0</v>
      </c>
      <c r="L11" s="64">
        <v>0</v>
      </c>
      <c r="M11" s="64">
        <v>0</v>
      </c>
      <c r="N11" s="64">
        <v>0.44391799999999998</v>
      </c>
      <c r="O11" s="64">
        <v>0.256407</v>
      </c>
      <c r="P11" s="64">
        <v>0.21188499999999996</v>
      </c>
      <c r="Q11" s="64">
        <v>0.29639800000000005</v>
      </c>
      <c r="R11" s="64">
        <v>0.55483300000000002</v>
      </c>
      <c r="S11" s="64">
        <v>0.45553300000000002</v>
      </c>
      <c r="T11" s="64">
        <v>8.6254999999999998E-2</v>
      </c>
      <c r="U11" s="64">
        <v>5.4700000000000007E-4</v>
      </c>
      <c r="V11" s="64">
        <v>2.22E-4</v>
      </c>
      <c r="W11" s="66">
        <v>1.1E-5</v>
      </c>
      <c r="X11" s="64">
        <v>5.0000000000000004E-6</v>
      </c>
      <c r="Y11" s="66">
        <v>3.9999999999999998E-6</v>
      </c>
      <c r="Z11" s="64">
        <v>1.9999999999999999E-6</v>
      </c>
      <c r="AA11" s="64">
        <v>0</v>
      </c>
      <c r="AB11" s="64">
        <v>1.0000000000000001E-5</v>
      </c>
      <c r="AC11" s="64">
        <v>5.0000000000000004E-6</v>
      </c>
      <c r="AD11" s="64">
        <v>7.9999999999999996E-6</v>
      </c>
      <c r="AE11" s="64">
        <v>7.9999999999999996E-6</v>
      </c>
      <c r="AF11" s="64">
        <v>7.9999999999999996E-6</v>
      </c>
      <c r="AG11" s="64">
        <v>7.9999999999999996E-6</v>
      </c>
      <c r="AH11" s="64">
        <v>7.9999999999999996E-6</v>
      </c>
      <c r="AI11" s="64">
        <v>7.9999999999999996E-6</v>
      </c>
      <c r="AJ11" s="64">
        <v>7.9999999999999996E-6</v>
      </c>
      <c r="AK11" s="62">
        <v>7.9999999999999996E-6</v>
      </c>
    </row>
    <row r="12" spans="1:37" ht="15.75" customHeight="1">
      <c r="A12" s="710"/>
      <c r="B12" s="65" t="s">
        <v>172</v>
      </c>
      <c r="C12" s="57"/>
      <c r="D12" s="64"/>
      <c r="E12" s="64">
        <v>0</v>
      </c>
      <c r="F12" s="64">
        <v>0</v>
      </c>
      <c r="G12" s="64">
        <v>0</v>
      </c>
      <c r="H12" s="64">
        <v>0</v>
      </c>
      <c r="I12" s="64">
        <v>0</v>
      </c>
      <c r="J12" s="64">
        <v>0</v>
      </c>
      <c r="K12" s="64">
        <v>0</v>
      </c>
      <c r="L12" s="64">
        <v>0.02</v>
      </c>
      <c r="M12" s="64">
        <v>3.78E-2</v>
      </c>
      <c r="N12" s="64">
        <v>0.05</v>
      </c>
      <c r="O12" s="64">
        <v>6.6919999999999992E-3</v>
      </c>
      <c r="P12" s="64">
        <v>4.2799999999999998E-2</v>
      </c>
      <c r="Q12" s="64">
        <v>4.4477000000000003E-2</v>
      </c>
      <c r="R12" s="64">
        <v>4.7121999999999997E-2</v>
      </c>
      <c r="S12" s="64">
        <v>5.5225000000000003E-2</v>
      </c>
      <c r="T12" s="64">
        <v>8.2780000000000006E-2</v>
      </c>
      <c r="U12" s="64">
        <v>3.866E-2</v>
      </c>
      <c r="V12" s="64">
        <v>6.2E-2</v>
      </c>
      <c r="W12" s="64">
        <v>7.3999999999999996E-2</v>
      </c>
      <c r="X12" s="64">
        <v>0.10199999999999999</v>
      </c>
      <c r="Y12" s="64">
        <v>0.13300000000000001</v>
      </c>
      <c r="Z12" s="64">
        <v>0.09</v>
      </c>
      <c r="AA12" s="64">
        <v>7.9000000000000001E-2</v>
      </c>
      <c r="AB12" s="64">
        <v>7.1999999999999995E-2</v>
      </c>
      <c r="AC12" s="64">
        <v>0.09</v>
      </c>
      <c r="AD12" s="64">
        <v>8.7999999999999995E-2</v>
      </c>
      <c r="AE12" s="64">
        <v>8.7999999999999995E-2</v>
      </c>
      <c r="AF12" s="64">
        <v>9.2999999999999999E-2</v>
      </c>
      <c r="AG12" s="64">
        <v>9.8000000000000004E-2</v>
      </c>
      <c r="AH12" s="64">
        <v>9.8000000000000004E-2</v>
      </c>
      <c r="AI12" s="64">
        <v>9.8000000000000004E-2</v>
      </c>
      <c r="AJ12" s="64">
        <v>9.8000000000000004E-2</v>
      </c>
      <c r="AK12" s="62">
        <v>9.8000000000000004E-2</v>
      </c>
    </row>
    <row r="13" spans="1:37" ht="15.75" customHeight="1">
      <c r="A13" s="710"/>
      <c r="B13" s="65" t="s">
        <v>173</v>
      </c>
      <c r="C13" s="57"/>
      <c r="D13" s="64"/>
      <c r="E13" s="64">
        <v>0</v>
      </c>
      <c r="F13" s="64">
        <v>0</v>
      </c>
      <c r="G13" s="64">
        <v>0</v>
      </c>
      <c r="H13" s="64">
        <v>1.097</v>
      </c>
      <c r="I13" s="64">
        <v>4.4690000000000003</v>
      </c>
      <c r="J13" s="64">
        <v>5.673</v>
      </c>
      <c r="K13" s="64">
        <v>6.6479999999999997</v>
      </c>
      <c r="L13" s="64">
        <v>13.361000000000001</v>
      </c>
      <c r="M13" s="64">
        <v>15.896000000000001</v>
      </c>
      <c r="N13" s="64">
        <v>17.332000000000001</v>
      </c>
      <c r="O13" s="64">
        <v>18.684000000000001</v>
      </c>
      <c r="P13" s="64">
        <v>20.03</v>
      </c>
      <c r="Q13" s="64">
        <v>24.099162181390334</v>
      </c>
      <c r="R13" s="64">
        <v>27.600999999999999</v>
      </c>
      <c r="S13" s="64">
        <v>28.879493928319999</v>
      </c>
      <c r="T13" s="64">
        <v>29.830088114479999</v>
      </c>
      <c r="U13" s="64">
        <v>29.887844814499999</v>
      </c>
      <c r="V13" s="64">
        <v>29.709964027239998</v>
      </c>
      <c r="W13" s="64">
        <v>29.731818387810002</v>
      </c>
      <c r="X13" s="64">
        <v>28.53890914814</v>
      </c>
      <c r="Y13" s="64">
        <v>27.428956647610001</v>
      </c>
      <c r="Z13" s="64">
        <v>25.940328676639997</v>
      </c>
      <c r="AA13" s="64">
        <v>22.876964278510002</v>
      </c>
      <c r="AB13" s="64">
        <v>18.002830000000003</v>
      </c>
      <c r="AC13" s="64">
        <v>15.25382953522</v>
      </c>
      <c r="AD13" s="64">
        <v>10.826356524998094</v>
      </c>
      <c r="AE13" s="64">
        <v>8.9103308110400015</v>
      </c>
      <c r="AF13" s="64">
        <v>7.2842339398458549</v>
      </c>
      <c r="AG13" s="64">
        <v>3.4281811991462501</v>
      </c>
      <c r="AH13" s="64">
        <v>0.2156186182301715</v>
      </c>
      <c r="AI13" s="64">
        <v>-0.10256314810595341</v>
      </c>
      <c r="AJ13" s="64">
        <v>-9.0574319941653644E-2</v>
      </c>
      <c r="AK13" s="62">
        <v>-7.937139409096243E-2</v>
      </c>
    </row>
    <row r="14" spans="1:37" ht="15" customHeight="1">
      <c r="A14" s="710"/>
      <c r="B14" s="65" t="s">
        <v>174</v>
      </c>
      <c r="C14" s="57"/>
      <c r="D14" s="64"/>
      <c r="E14" s="64">
        <v>0</v>
      </c>
      <c r="F14" s="64">
        <v>0</v>
      </c>
      <c r="G14" s="64">
        <v>0</v>
      </c>
      <c r="H14" s="64">
        <v>0</v>
      </c>
      <c r="I14" s="64">
        <v>0</v>
      </c>
      <c r="J14" s="64">
        <v>0</v>
      </c>
      <c r="K14" s="64">
        <v>0</v>
      </c>
      <c r="L14" s="64">
        <v>0</v>
      </c>
      <c r="M14" s="64">
        <v>0</v>
      </c>
      <c r="N14" s="64">
        <v>0</v>
      </c>
      <c r="O14" s="64">
        <v>0</v>
      </c>
      <c r="P14" s="64">
        <v>0</v>
      </c>
      <c r="Q14" s="64">
        <v>0</v>
      </c>
      <c r="R14" s="64">
        <v>0</v>
      </c>
      <c r="S14" s="64">
        <v>0</v>
      </c>
      <c r="T14" s="64">
        <v>0</v>
      </c>
      <c r="U14" s="64">
        <v>0</v>
      </c>
      <c r="V14" s="64">
        <v>0</v>
      </c>
      <c r="W14" s="64">
        <v>5.594E-3</v>
      </c>
      <c r="X14" s="64">
        <v>2.7789000000000001E-2</v>
      </c>
      <c r="Y14" s="64">
        <v>4.2276000000000001E-2</v>
      </c>
      <c r="Z14" s="64">
        <v>7.9103999999999994E-2</v>
      </c>
      <c r="AA14" s="64">
        <v>0.16505400000000001</v>
      </c>
      <c r="AB14" s="64">
        <v>0.23543877219703618</v>
      </c>
      <c r="AC14" s="64">
        <v>0.24031537712574844</v>
      </c>
      <c r="AD14" s="64">
        <v>0.41072562018170544</v>
      </c>
      <c r="AE14" s="64">
        <v>0.53287011818999985</v>
      </c>
      <c r="AF14" s="64">
        <v>0.61623407874909264</v>
      </c>
      <c r="AG14" s="64">
        <v>0.49025329928586286</v>
      </c>
      <c r="AH14" s="64">
        <v>0.39134400528875374</v>
      </c>
      <c r="AI14" s="64">
        <v>0.36742131271493794</v>
      </c>
      <c r="AJ14" s="64">
        <v>0.37306985681840138</v>
      </c>
      <c r="AK14" s="62">
        <v>0.38640619230443973</v>
      </c>
    </row>
    <row r="15" spans="1:37" ht="25.5" customHeight="1">
      <c r="A15" s="710"/>
      <c r="B15" s="65" t="s">
        <v>175</v>
      </c>
      <c r="C15" s="57"/>
      <c r="D15" s="61"/>
      <c r="E15" s="61">
        <v>2.9239129999999993</v>
      </c>
      <c r="F15" s="61">
        <v>3.0212880000000011</v>
      </c>
      <c r="G15" s="61">
        <v>3.2118989999999998</v>
      </c>
      <c r="H15" s="61">
        <v>3.3441000000000001</v>
      </c>
      <c r="I15" s="61">
        <v>3.3784989999999993</v>
      </c>
      <c r="J15" s="61">
        <v>3.6118519999999998</v>
      </c>
      <c r="K15" s="61">
        <v>3.7324419999999989</v>
      </c>
      <c r="L15" s="61">
        <v>3.5906999999999987</v>
      </c>
      <c r="M15" s="61">
        <v>3.7627170000000012</v>
      </c>
      <c r="N15" s="61">
        <v>3.8509519999999995</v>
      </c>
      <c r="O15" s="61">
        <v>3.9786849999999996</v>
      </c>
      <c r="P15" s="61">
        <v>4.1472550000000012</v>
      </c>
      <c r="Q15" s="61">
        <v>4.4229289999999999</v>
      </c>
      <c r="R15" s="61">
        <v>4.7804530000000014</v>
      </c>
      <c r="S15" s="61">
        <v>4.9458060000000001</v>
      </c>
      <c r="T15" s="61">
        <v>5.1139489999999999</v>
      </c>
      <c r="U15" s="61">
        <v>5.3718470000000016</v>
      </c>
      <c r="V15" s="61">
        <v>5.396720000000002</v>
      </c>
      <c r="W15" s="61">
        <v>5.5571469999999996</v>
      </c>
      <c r="X15" s="61">
        <v>5.699360000000004</v>
      </c>
      <c r="Y15" s="61">
        <v>5.7547700000000006</v>
      </c>
      <c r="Z15" s="61">
        <v>5.1386670000000008</v>
      </c>
      <c r="AA15" s="61">
        <v>6.0365739999999999</v>
      </c>
      <c r="AB15" s="61">
        <v>6.3577829999999995</v>
      </c>
      <c r="AC15" s="61">
        <v>7.1422969999999992</v>
      </c>
      <c r="AD15" s="61">
        <v>7.183052</v>
      </c>
      <c r="AE15" s="61">
        <v>7.7042959999999994</v>
      </c>
      <c r="AF15" s="61">
        <v>8.8043455000000002</v>
      </c>
      <c r="AG15" s="61">
        <v>9.749172999999999</v>
      </c>
      <c r="AH15" s="61">
        <v>10.222214640000001</v>
      </c>
      <c r="AI15" s="61">
        <v>10.457201749999999</v>
      </c>
      <c r="AJ15" s="61">
        <v>10.628856389999999</v>
      </c>
      <c r="AK15" s="62">
        <v>10.849056319999999</v>
      </c>
    </row>
    <row r="16" spans="1:37" ht="15" customHeight="1">
      <c r="A16" s="67"/>
      <c r="B16" s="63" t="s">
        <v>167</v>
      </c>
      <c r="C16" s="57"/>
      <c r="D16" s="68"/>
      <c r="E16" s="61"/>
      <c r="F16" s="61"/>
      <c r="G16" s="61"/>
      <c r="H16" s="61"/>
      <c r="I16" s="61"/>
      <c r="J16" s="61"/>
      <c r="K16" s="61"/>
      <c r="L16" s="61"/>
      <c r="M16" s="61"/>
      <c r="N16" s="61"/>
      <c r="O16" s="61"/>
      <c r="P16" s="61"/>
      <c r="Q16" s="61"/>
      <c r="R16" s="61"/>
      <c r="S16" s="61"/>
      <c r="T16" s="61"/>
      <c r="U16" s="61"/>
      <c r="V16" s="61">
        <v>3.1585510180495651</v>
      </c>
      <c r="W16" s="61">
        <v>3.2808139995907384</v>
      </c>
      <c r="X16" s="61">
        <v>3.383444008815391</v>
      </c>
      <c r="Y16" s="61">
        <v>3.399880894839685</v>
      </c>
      <c r="Z16" s="61">
        <v>2.7466772117924836</v>
      </c>
      <c r="AA16" s="61">
        <v>3.5415659543765727</v>
      </c>
      <c r="AB16" s="61">
        <v>4.0495939999999999</v>
      </c>
      <c r="AC16" s="61">
        <v>4.1352549999999999</v>
      </c>
      <c r="AD16" s="61">
        <v>4.1660579999999996</v>
      </c>
      <c r="AE16" s="61">
        <v>4.5089139999999999</v>
      </c>
      <c r="AF16" s="61">
        <v>5.1886595</v>
      </c>
      <c r="AG16" s="61">
        <v>5.7449820000000003</v>
      </c>
      <c r="AH16" s="61">
        <v>5.94906164</v>
      </c>
      <c r="AI16" s="61">
        <v>6.0253437500000002</v>
      </c>
      <c r="AJ16" s="61">
        <v>6.0943223900000003</v>
      </c>
      <c r="AK16" s="62">
        <v>6.0971973199999994</v>
      </c>
    </row>
    <row r="17" spans="1:38" ht="15" customHeight="1">
      <c r="A17" s="67"/>
      <c r="B17" s="63" t="s">
        <v>168</v>
      </c>
      <c r="C17" s="57"/>
      <c r="D17" s="64"/>
      <c r="E17" s="61"/>
      <c r="F17" s="61"/>
      <c r="G17" s="61"/>
      <c r="H17" s="61"/>
      <c r="I17" s="61"/>
      <c r="J17" s="61"/>
      <c r="K17" s="61"/>
      <c r="L17" s="61"/>
      <c r="M17" s="61"/>
      <c r="N17" s="61"/>
      <c r="O17" s="61"/>
      <c r="P17" s="61"/>
      <c r="Q17" s="61"/>
      <c r="R17" s="61"/>
      <c r="S17" s="61"/>
      <c r="T17" s="61"/>
      <c r="U17" s="61"/>
      <c r="V17" s="61">
        <v>2.2381689819504373</v>
      </c>
      <c r="W17" s="61">
        <v>2.2763330004092612</v>
      </c>
      <c r="X17" s="61">
        <v>2.3159159911846126</v>
      </c>
      <c r="Y17" s="61">
        <v>2.3548891051603156</v>
      </c>
      <c r="Z17" s="61">
        <v>2.3919897882075172</v>
      </c>
      <c r="AA17" s="61">
        <v>2.4950080456234276</v>
      </c>
      <c r="AB17" s="61">
        <v>2.308189</v>
      </c>
      <c r="AC17" s="61">
        <v>3.0070419999999998</v>
      </c>
      <c r="AD17" s="61">
        <v>3.016994</v>
      </c>
      <c r="AE17" s="61">
        <v>3.1953819999999999</v>
      </c>
      <c r="AF17" s="61">
        <v>3.6156860000000002</v>
      </c>
      <c r="AG17" s="61">
        <v>4.0041909999999996</v>
      </c>
      <c r="AH17" s="61">
        <v>4.2731530000000006</v>
      </c>
      <c r="AI17" s="61">
        <v>4.4318580000000001</v>
      </c>
      <c r="AJ17" s="61">
        <v>4.5345339999999998</v>
      </c>
      <c r="AK17" s="62">
        <v>4.7518590000000005</v>
      </c>
    </row>
    <row r="18" spans="1:38" ht="25.5" customHeight="1">
      <c r="A18" s="67"/>
      <c r="B18" s="69" t="s">
        <v>176</v>
      </c>
      <c r="C18" s="57"/>
      <c r="D18" s="64"/>
      <c r="E18" s="64"/>
      <c r="F18" s="64"/>
      <c r="G18" s="64"/>
      <c r="H18" s="64"/>
      <c r="I18" s="64"/>
      <c r="J18" s="64"/>
      <c r="K18" s="64"/>
      <c r="L18" s="64"/>
      <c r="M18" s="64"/>
      <c r="N18" s="64"/>
      <c r="O18" s="64"/>
      <c r="P18" s="64"/>
      <c r="Q18" s="64"/>
      <c r="R18" s="64"/>
      <c r="S18" s="64"/>
      <c r="T18" s="64"/>
      <c r="U18" s="64"/>
      <c r="V18" s="70">
        <f>SUM(V6,V9:V14,V15,)</f>
        <v>210.74068457614675</v>
      </c>
      <c r="W18" s="70">
        <f t="shared" ref="W18:AI18" si="0">SUM(W6,W9:W14,W15,)</f>
        <v>215.2398670819951</v>
      </c>
      <c r="X18" s="70">
        <f t="shared" si="0"/>
        <v>217.8506552790611</v>
      </c>
      <c r="Y18" s="70">
        <f t="shared" si="0"/>
        <v>218.82897582926012</v>
      </c>
      <c r="Z18" s="70">
        <f t="shared" si="0"/>
        <v>220.89246585863768</v>
      </c>
      <c r="AA18" s="70">
        <f t="shared" si="0"/>
        <v>224.44029134438605</v>
      </c>
      <c r="AB18" s="70">
        <f t="shared" si="0"/>
        <v>228.55081866458281</v>
      </c>
      <c r="AC18" s="70">
        <f t="shared" si="0"/>
        <v>247.41043605918776</v>
      </c>
      <c r="AD18" s="70">
        <f t="shared" si="0"/>
        <v>246.01722920134469</v>
      </c>
      <c r="AE18" s="70">
        <f t="shared" si="0"/>
        <v>254.60244894351464</v>
      </c>
      <c r="AF18" s="70">
        <f t="shared" si="0"/>
        <v>286.45840172554006</v>
      </c>
      <c r="AG18" s="70">
        <f>SUM(AG6,AG9:AG14,AG15,)</f>
        <v>317.13961272311781</v>
      </c>
      <c r="AH18" s="70">
        <f t="shared" si="0"/>
        <v>334.56378738865652</v>
      </c>
      <c r="AI18" s="70">
        <f t="shared" si="0"/>
        <v>343.83347151873232</v>
      </c>
      <c r="AJ18" s="70">
        <f>SUM(AJ6,AJ9:AJ14,AJ15,)</f>
        <v>351.54847976421695</v>
      </c>
      <c r="AK18" s="71">
        <f>SUM(AK6,AK9:AK14,AK15,)</f>
        <v>362.36873746410424</v>
      </c>
    </row>
    <row r="19" spans="1:38">
      <c r="A19" s="72"/>
      <c r="B19" s="63" t="s">
        <v>167</v>
      </c>
      <c r="C19" s="57"/>
      <c r="D19" s="64"/>
      <c r="E19" s="73"/>
      <c r="F19" s="73"/>
      <c r="G19" s="73"/>
      <c r="H19" s="73"/>
      <c r="I19" s="73"/>
      <c r="J19" s="73"/>
      <c r="K19" s="73"/>
      <c r="L19" s="73"/>
      <c r="M19" s="73"/>
      <c r="N19" s="73"/>
      <c r="O19" s="73"/>
      <c r="P19" s="73"/>
      <c r="Q19" s="73"/>
      <c r="R19" s="73"/>
      <c r="S19" s="73"/>
      <c r="T19" s="73"/>
      <c r="U19" s="73"/>
      <c r="V19" s="64">
        <f>SUM(V7,V16,V10:V14,)</f>
        <v>116.26749035691938</v>
      </c>
      <c r="W19" s="64">
        <f t="shared" ref="W19:AK19" si="1">SUM(W7,W16,W10:W14,)</f>
        <v>119.12100735904093</v>
      </c>
      <c r="X19" s="64">
        <f t="shared" si="1"/>
        <v>119.92188014220456</v>
      </c>
      <c r="Y19" s="64">
        <f t="shared" si="1"/>
        <v>118.99844696140001</v>
      </c>
      <c r="Z19" s="64">
        <f t="shared" si="1"/>
        <v>118.68561858459799</v>
      </c>
      <c r="AA19" s="64">
        <f t="shared" si="1"/>
        <v>119.53742023050886</v>
      </c>
      <c r="AB19" s="64">
        <f t="shared" si="1"/>
        <v>118.42117311482676</v>
      </c>
      <c r="AC19" s="64">
        <f t="shared" si="1"/>
        <v>123.56922166328901</v>
      </c>
      <c r="AD19" s="64">
        <f t="shared" si="1"/>
        <v>124.1234584030057</v>
      </c>
      <c r="AE19" s="64">
        <f t="shared" si="1"/>
        <v>130.54383287041793</v>
      </c>
      <c r="AF19" s="64">
        <f t="shared" si="1"/>
        <v>144.4487712477405</v>
      </c>
      <c r="AG19" s="64">
        <f t="shared" si="1"/>
        <v>156.76600711055062</v>
      </c>
      <c r="AH19" s="64">
        <f t="shared" si="1"/>
        <v>163.00661644409138</v>
      </c>
      <c r="AI19" s="64">
        <f t="shared" si="1"/>
        <v>167.91228546542726</v>
      </c>
      <c r="AJ19" s="64">
        <f t="shared" si="1"/>
        <v>172.89841817331671</v>
      </c>
      <c r="AK19" s="74">
        <f t="shared" si="1"/>
        <v>177.22180329404742</v>
      </c>
    </row>
    <row r="20" spans="1:38" s="24" customFormat="1" ht="27.75" customHeight="1">
      <c r="A20" s="45"/>
      <c r="B20" s="75" t="s">
        <v>168</v>
      </c>
      <c r="C20" s="76"/>
      <c r="D20" s="77"/>
      <c r="E20" s="77"/>
      <c r="F20" s="77"/>
      <c r="G20" s="77"/>
      <c r="H20" s="77"/>
      <c r="I20" s="77"/>
      <c r="J20" s="77"/>
      <c r="K20" s="77"/>
      <c r="L20" s="77"/>
      <c r="M20" s="77"/>
      <c r="N20" s="77"/>
      <c r="O20" s="77"/>
      <c r="P20" s="77"/>
      <c r="Q20" s="77"/>
      <c r="R20" s="77"/>
      <c r="S20" s="77"/>
      <c r="T20" s="77"/>
      <c r="U20" s="77"/>
      <c r="V20" s="77">
        <f t="shared" ref="V20:AJ20" si="2">SUM(V8,V9,V17)</f>
        <v>94.473194219227338</v>
      </c>
      <c r="W20" s="77">
        <f t="shared" si="2"/>
        <v>96.118859722954141</v>
      </c>
      <c r="X20" s="77">
        <f t="shared" si="2"/>
        <v>97.928775136856572</v>
      </c>
      <c r="Y20" s="77">
        <f t="shared" si="2"/>
        <v>99.83052886786011</v>
      </c>
      <c r="Z20" s="77">
        <f t="shared" si="2"/>
        <v>102.20684727403969</v>
      </c>
      <c r="AA20" s="77">
        <f t="shared" si="2"/>
        <v>104.90287111387715</v>
      </c>
      <c r="AB20" s="77">
        <f t="shared" si="2"/>
        <v>110.12964554975609</v>
      </c>
      <c r="AC20" s="77">
        <f t="shared" si="2"/>
        <v>123.84121439589876</v>
      </c>
      <c r="AD20" s="77">
        <f t="shared" si="2"/>
        <v>121.89377079833896</v>
      </c>
      <c r="AE20" s="77">
        <f t="shared" si="2"/>
        <v>124.05861607309673</v>
      </c>
      <c r="AF20" s="77">
        <f t="shared" si="2"/>
        <v>142.00963047779953</v>
      </c>
      <c r="AG20" s="77">
        <f t="shared" si="2"/>
        <v>160.37360561256722</v>
      </c>
      <c r="AH20" s="77">
        <f t="shared" si="2"/>
        <v>171.55717094456514</v>
      </c>
      <c r="AI20" s="77">
        <f t="shared" si="2"/>
        <v>175.92118605330506</v>
      </c>
      <c r="AJ20" s="77">
        <f t="shared" si="2"/>
        <v>178.65006159090018</v>
      </c>
      <c r="AK20" s="78">
        <f>SUM(AK8,AK9,AK17)</f>
        <v>185.14693417005688</v>
      </c>
    </row>
    <row r="21" spans="1:38" s="24" customFormat="1" ht="30.95">
      <c r="A21" s="45"/>
      <c r="B21" s="56" t="s">
        <v>177</v>
      </c>
      <c r="C21" s="76"/>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8"/>
    </row>
    <row r="22" spans="1:38" s="24" customFormat="1" ht="26.25" customHeight="1">
      <c r="A22" s="45"/>
      <c r="B22" s="63" t="s">
        <v>178</v>
      </c>
      <c r="C22" s="76"/>
      <c r="D22" s="77"/>
      <c r="E22" s="77">
        <f>'Cost of Living'!AZ4/1000</f>
        <v>0</v>
      </c>
      <c r="F22" s="77">
        <f>'Cost of Living'!BA4/1000</f>
        <v>0</v>
      </c>
      <c r="G22" s="77">
        <f>'Cost of Living'!BB4/1000</f>
        <v>0</v>
      </c>
      <c r="H22" s="77">
        <f>'Cost of Living'!BC4/1000</f>
        <v>0</v>
      </c>
      <c r="I22" s="77">
        <f>'Cost of Living'!BD4/1000</f>
        <v>0</v>
      </c>
      <c r="J22" s="77">
        <f>'Cost of Living'!BE4/1000</f>
        <v>0</v>
      </c>
      <c r="K22" s="77">
        <f>'Cost of Living'!BF4/1000</f>
        <v>0</v>
      </c>
      <c r="L22" s="77">
        <f>'Cost of Living'!BG4/1000</f>
        <v>0</v>
      </c>
      <c r="M22" s="77">
        <f>'Cost of Living'!BH4/1000</f>
        <v>0</v>
      </c>
      <c r="N22" s="77">
        <f>'Cost of Living'!BI4/1000</f>
        <v>0</v>
      </c>
      <c r="O22" s="77">
        <f>'Cost of Living'!BJ4/1000</f>
        <v>0</v>
      </c>
      <c r="P22" s="77">
        <f>'Cost of Living'!BK4/1000</f>
        <v>0</v>
      </c>
      <c r="Q22" s="77">
        <f>'Cost of Living'!BL4/1000</f>
        <v>0</v>
      </c>
      <c r="R22" s="77">
        <f>'Cost of Living'!BM4/1000</f>
        <v>0</v>
      </c>
      <c r="S22" s="77">
        <f>'Cost of Living'!BN4/1000</f>
        <v>0</v>
      </c>
      <c r="T22" s="77">
        <f>'Cost of Living'!BO4/1000</f>
        <v>0</v>
      </c>
      <c r="U22" s="77">
        <f>'Cost of Living'!BP4/1000</f>
        <v>0</v>
      </c>
      <c r="V22" s="77">
        <f>'Cost of Living'!BQ4/1000</f>
        <v>0</v>
      </c>
      <c r="W22" s="77">
        <f>'Cost of Living'!BR4/1000</f>
        <v>0</v>
      </c>
      <c r="X22" s="77">
        <f>'Cost of Living'!BS4/1000</f>
        <v>0</v>
      </c>
      <c r="Y22" s="77">
        <f>'Cost of Living'!BT4/1000</f>
        <v>0</v>
      </c>
      <c r="Z22" s="77">
        <f>'Cost of Living'!BU4/1000</f>
        <v>0</v>
      </c>
      <c r="AA22" s="77">
        <f>'Cost of Living'!BV4/1000</f>
        <v>0</v>
      </c>
      <c r="AB22" s="77">
        <f>'Cost of Living'!BW4/1000</f>
        <v>0</v>
      </c>
      <c r="AC22" s="77">
        <f>'Cost of Living'!BX4/1000</f>
        <v>0</v>
      </c>
      <c r="AD22" s="77">
        <f>'Cost of Living'!BY4/1000</f>
        <v>0</v>
      </c>
      <c r="AE22" s="77">
        <f>'Cost of Living'!BZ4/1000</f>
        <v>8.3585789999999989</v>
      </c>
      <c r="AF22" s="77">
        <f>'Cost of Living'!CA4/1000</f>
        <v>10.321117824000002</v>
      </c>
      <c r="AG22" s="77">
        <f>'Cost of Living'!CB4/1000</f>
        <v>2.3E-3</v>
      </c>
      <c r="AH22" s="77">
        <f>'Cost of Living'!CC4/1000</f>
        <v>0</v>
      </c>
      <c r="AI22" s="77">
        <f>'Cost of Living'!CD4/1000</f>
        <v>0</v>
      </c>
      <c r="AJ22" s="77">
        <f>'Cost of Living'!CE4/1000</f>
        <v>0</v>
      </c>
      <c r="AK22" s="78">
        <f>'Cost of Living'!CF4/1000</f>
        <v>0</v>
      </c>
    </row>
    <row r="23" spans="1:38" s="24" customFormat="1" ht="27.75" customHeight="1" thickBot="1">
      <c r="A23" s="45"/>
      <c r="B23" s="79" t="s">
        <v>179</v>
      </c>
      <c r="C23" s="80"/>
      <c r="D23" s="77"/>
      <c r="E23" s="77"/>
      <c r="F23" s="77"/>
      <c r="G23" s="77"/>
      <c r="H23" s="77"/>
      <c r="I23" s="77"/>
      <c r="J23" s="77"/>
      <c r="K23" s="77"/>
      <c r="L23" s="77"/>
      <c r="M23" s="77"/>
      <c r="N23" s="77"/>
      <c r="O23" s="77"/>
      <c r="P23" s="77"/>
      <c r="Q23" s="77"/>
      <c r="R23" s="77"/>
      <c r="S23" s="77"/>
      <c r="T23" s="77"/>
      <c r="U23" s="77"/>
      <c r="V23" s="77">
        <f>V22+V18</f>
        <v>210.74068457614675</v>
      </c>
      <c r="W23" s="77">
        <f t="shared" ref="W23:AJ23" si="3">W22+W18</f>
        <v>215.2398670819951</v>
      </c>
      <c r="X23" s="77">
        <f t="shared" si="3"/>
        <v>217.8506552790611</v>
      </c>
      <c r="Y23" s="77">
        <f t="shared" si="3"/>
        <v>218.82897582926012</v>
      </c>
      <c r="Z23" s="77">
        <f t="shared" si="3"/>
        <v>220.89246585863768</v>
      </c>
      <c r="AA23" s="77">
        <f t="shared" si="3"/>
        <v>224.44029134438605</v>
      </c>
      <c r="AB23" s="77">
        <f t="shared" si="3"/>
        <v>228.55081866458281</v>
      </c>
      <c r="AC23" s="77">
        <f t="shared" si="3"/>
        <v>247.41043605918776</v>
      </c>
      <c r="AD23" s="77">
        <f t="shared" si="3"/>
        <v>246.01722920134469</v>
      </c>
      <c r="AE23" s="77">
        <f t="shared" si="3"/>
        <v>262.96102794351464</v>
      </c>
      <c r="AF23" s="77">
        <f t="shared" si="3"/>
        <v>296.77951954954005</v>
      </c>
      <c r="AG23" s="77">
        <f t="shared" si="3"/>
        <v>317.1419127231178</v>
      </c>
      <c r="AH23" s="77">
        <f t="shared" si="3"/>
        <v>334.56378738865652</v>
      </c>
      <c r="AI23" s="77">
        <f t="shared" si="3"/>
        <v>343.83347151873232</v>
      </c>
      <c r="AJ23" s="77">
        <f t="shared" si="3"/>
        <v>351.54847976421695</v>
      </c>
      <c r="AK23" s="81">
        <f>AK22+AK18</f>
        <v>362.36873746410424</v>
      </c>
      <c r="AL23" s="82"/>
    </row>
    <row r="24" spans="1:38" ht="39" customHeight="1">
      <c r="B24" s="38" t="s">
        <v>180</v>
      </c>
      <c r="C24" s="83"/>
      <c r="D24" s="84"/>
      <c r="E24" s="85"/>
      <c r="F24" s="85"/>
      <c r="G24" s="85"/>
      <c r="H24" s="85"/>
      <c r="I24" s="85"/>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6"/>
    </row>
    <row r="25" spans="1:38" ht="25.5" customHeight="1">
      <c r="B25" s="87" t="s">
        <v>166</v>
      </c>
      <c r="C25" s="57"/>
      <c r="D25" s="88"/>
      <c r="E25" s="61">
        <v>157.61897569991703</v>
      </c>
      <c r="F25" s="61">
        <v>159.92066829067468</v>
      </c>
      <c r="G25" s="61">
        <v>161.93011108697675</v>
      </c>
      <c r="H25" s="61">
        <v>165.99172065050143</v>
      </c>
      <c r="I25" s="61">
        <v>168.46756843668945</v>
      </c>
      <c r="J25" s="61">
        <v>174.82753156070692</v>
      </c>
      <c r="K25" s="61">
        <v>176.99779715239271</v>
      </c>
      <c r="L25" s="61">
        <v>165.97553578195581</v>
      </c>
      <c r="M25" s="61">
        <v>176.97912275351831</v>
      </c>
      <c r="N25" s="61">
        <v>179.53351626832111</v>
      </c>
      <c r="O25" s="61">
        <v>180.0770612409367</v>
      </c>
      <c r="P25" s="61">
        <v>209.10058023973929</v>
      </c>
      <c r="Q25" s="61">
        <v>193.38228914519152</v>
      </c>
      <c r="R25" s="61">
        <v>208.00415919312701</v>
      </c>
      <c r="S25" s="61">
        <v>211.53802258870269</v>
      </c>
      <c r="T25" s="61">
        <v>215.48681168551948</v>
      </c>
      <c r="U25" s="61">
        <v>221.72289352944821</v>
      </c>
      <c r="V25" s="61">
        <v>214.44035635268068</v>
      </c>
      <c r="W25" s="61">
        <v>217.0897478150066</v>
      </c>
      <c r="X25" s="61">
        <v>219.97003115733432</v>
      </c>
      <c r="Y25" s="61">
        <v>217.73207087474049</v>
      </c>
      <c r="Z25" s="61">
        <v>219.53641766104374</v>
      </c>
      <c r="AA25" s="61">
        <v>222.00304156677922</v>
      </c>
      <c r="AB25" s="61">
        <v>227.21546577838981</v>
      </c>
      <c r="AC25" s="61">
        <v>238.84062284270678</v>
      </c>
      <c r="AD25" s="61">
        <v>244.05761913911746</v>
      </c>
      <c r="AE25" s="61">
        <v>238.90582768597721</v>
      </c>
      <c r="AF25" s="61">
        <v>256.57573274243987</v>
      </c>
      <c r="AG25" s="61">
        <v>284.87202125177606</v>
      </c>
      <c r="AH25" s="61">
        <v>299.48709139326081</v>
      </c>
      <c r="AI25" s="61">
        <v>303.63346725983598</v>
      </c>
      <c r="AJ25" s="61">
        <v>305.41218375224696</v>
      </c>
      <c r="AK25" s="62">
        <v>309.57667037411227</v>
      </c>
    </row>
    <row r="26" spans="1:38" ht="18.75" customHeight="1">
      <c r="B26" s="63" t="s">
        <v>167</v>
      </c>
      <c r="C26" s="57"/>
      <c r="D26" s="89"/>
      <c r="E26" s="61">
        <v>0</v>
      </c>
      <c r="F26" s="61">
        <v>0</v>
      </c>
      <c r="G26" s="61">
        <v>0</v>
      </c>
      <c r="H26" s="61">
        <v>0</v>
      </c>
      <c r="I26" s="61">
        <v>0</v>
      </c>
      <c r="J26" s="61">
        <v>0</v>
      </c>
      <c r="K26" s="61">
        <v>0</v>
      </c>
      <c r="L26" s="61">
        <v>0</v>
      </c>
      <c r="M26" s="61">
        <v>0</v>
      </c>
      <c r="N26" s="61">
        <v>0</v>
      </c>
      <c r="O26" s="61">
        <v>0</v>
      </c>
      <c r="P26" s="61">
        <v>0</v>
      </c>
      <c r="Q26" s="61">
        <v>0</v>
      </c>
      <c r="R26" s="61">
        <v>0</v>
      </c>
      <c r="S26" s="61">
        <v>0</v>
      </c>
      <c r="T26" s="61">
        <v>0</v>
      </c>
      <c r="U26" s="61">
        <v>0</v>
      </c>
      <c r="V26" s="61">
        <v>94.214303470998942</v>
      </c>
      <c r="W26" s="61">
        <v>96.380206493001225</v>
      </c>
      <c r="X26" s="61">
        <v>97.930865254360157</v>
      </c>
      <c r="Y26" s="61">
        <v>95.960444668488663</v>
      </c>
      <c r="Z26" s="61">
        <v>96.8023767772507</v>
      </c>
      <c r="AA26" s="61">
        <v>98.550872201136571</v>
      </c>
      <c r="AB26" s="61">
        <v>100.15873763815236</v>
      </c>
      <c r="AC26" s="61">
        <v>103.69063344892726</v>
      </c>
      <c r="AD26" s="61">
        <v>110.09340956280592</v>
      </c>
      <c r="AE26" s="61">
        <v>111.30194289516622</v>
      </c>
      <c r="AF26" s="61">
        <v>118.71831973863024</v>
      </c>
      <c r="AG26" s="61">
        <v>131.62589205191026</v>
      </c>
      <c r="AH26" s="61">
        <v>138.22125132200387</v>
      </c>
      <c r="AI26" s="61">
        <v>140.95374337206289</v>
      </c>
      <c r="AJ26" s="61">
        <v>143.11906274241963</v>
      </c>
      <c r="AK26" s="62">
        <v>144.52384500996607</v>
      </c>
    </row>
    <row r="27" spans="1:38">
      <c r="B27" s="63" t="s">
        <v>168</v>
      </c>
      <c r="C27" s="57"/>
      <c r="D27" s="89"/>
      <c r="E27" s="61">
        <v>0</v>
      </c>
      <c r="F27" s="61">
        <v>0</v>
      </c>
      <c r="G27" s="61">
        <v>0</v>
      </c>
      <c r="H27" s="61">
        <v>0</v>
      </c>
      <c r="I27" s="61">
        <v>0</v>
      </c>
      <c r="J27" s="61">
        <v>0</v>
      </c>
      <c r="K27" s="61">
        <v>0</v>
      </c>
      <c r="L27" s="61">
        <v>0</v>
      </c>
      <c r="M27" s="61">
        <v>0</v>
      </c>
      <c r="N27" s="61">
        <v>0</v>
      </c>
      <c r="O27" s="61">
        <v>0</v>
      </c>
      <c r="P27" s="61">
        <v>0</v>
      </c>
      <c r="Q27" s="61">
        <v>0</v>
      </c>
      <c r="R27" s="61">
        <v>0</v>
      </c>
      <c r="S27" s="61">
        <v>0</v>
      </c>
      <c r="T27" s="61">
        <v>0</v>
      </c>
      <c r="U27" s="61">
        <v>0</v>
      </c>
      <c r="V27" s="61">
        <v>120.22605288168172</v>
      </c>
      <c r="W27" s="61">
        <v>120.70954132200538</v>
      </c>
      <c r="X27" s="61">
        <v>122.03916590297418</v>
      </c>
      <c r="Y27" s="61">
        <v>121.77162620625182</v>
      </c>
      <c r="Z27" s="61">
        <v>122.73404088379306</v>
      </c>
      <c r="AA27" s="61">
        <v>123.45216936564263</v>
      </c>
      <c r="AB27" s="61">
        <v>127.0567281402375</v>
      </c>
      <c r="AC27" s="61">
        <v>135.14998939377952</v>
      </c>
      <c r="AD27" s="61">
        <v>133.96420957631153</v>
      </c>
      <c r="AE27" s="61">
        <v>127.60388479081102</v>
      </c>
      <c r="AF27" s="61">
        <v>137.85741300380963</v>
      </c>
      <c r="AG27" s="61">
        <v>153.24612919986581</v>
      </c>
      <c r="AH27" s="61">
        <v>161.26584007125697</v>
      </c>
      <c r="AI27" s="61">
        <v>162.67972388777315</v>
      </c>
      <c r="AJ27" s="61">
        <v>162.29312100982733</v>
      </c>
      <c r="AK27" s="62">
        <v>165.0528253641462</v>
      </c>
    </row>
    <row r="28" spans="1:38">
      <c r="B28" s="43" t="s">
        <v>169</v>
      </c>
      <c r="C28" s="57"/>
      <c r="D28" s="89"/>
      <c r="E28" s="61"/>
      <c r="F28" s="61"/>
      <c r="G28" s="61"/>
      <c r="H28" s="61"/>
      <c r="I28" s="61"/>
      <c r="J28" s="61"/>
      <c r="K28" s="61"/>
      <c r="L28" s="61"/>
      <c r="M28" s="61"/>
      <c r="N28" s="61"/>
      <c r="O28" s="61"/>
      <c r="P28" s="61"/>
      <c r="Q28" s="61"/>
      <c r="R28" s="61"/>
      <c r="S28" s="61"/>
      <c r="T28" s="61"/>
      <c r="U28" s="61"/>
      <c r="V28" s="61">
        <v>0.63906289662089133</v>
      </c>
      <c r="W28" s="61">
        <v>0.78416379755777399</v>
      </c>
      <c r="X28" s="61">
        <v>0.86229250340268804</v>
      </c>
      <c r="Y28" s="61">
        <v>0.73777673370727348</v>
      </c>
      <c r="Z28" s="61">
        <v>0.78093472312243151</v>
      </c>
      <c r="AA28" s="61">
        <v>0.65362113618317852</v>
      </c>
      <c r="AB28" s="61">
        <v>0.59584405123235451</v>
      </c>
      <c r="AC28" s="61">
        <v>0.52063327077477517</v>
      </c>
      <c r="AD28" s="61">
        <v>0.58239345054945879</v>
      </c>
      <c r="AE28" s="61">
        <v>0.63039652528139345</v>
      </c>
      <c r="AF28" s="61">
        <v>0.53653147398989143</v>
      </c>
      <c r="AG28" s="61">
        <v>0.54389744291691566</v>
      </c>
      <c r="AH28" s="61">
        <v>0.48938833716248292</v>
      </c>
      <c r="AI28" s="61">
        <v>0.49115345536109051</v>
      </c>
      <c r="AJ28" s="61">
        <v>0.48819409594536722</v>
      </c>
      <c r="AK28" s="62">
        <v>0.48569539015455171</v>
      </c>
    </row>
    <row r="29" spans="1:38" ht="20.25" customHeight="1">
      <c r="B29" s="65" t="s">
        <v>170</v>
      </c>
      <c r="C29" s="57"/>
      <c r="D29" s="89"/>
      <c r="E29" s="64">
        <v>0</v>
      </c>
      <c r="F29" s="64">
        <v>0</v>
      </c>
      <c r="G29" s="64">
        <v>0</v>
      </c>
      <c r="H29" s="64">
        <v>0</v>
      </c>
      <c r="I29" s="64">
        <v>0</v>
      </c>
      <c r="J29" s="64">
        <v>0</v>
      </c>
      <c r="K29" s="64">
        <v>0</v>
      </c>
      <c r="L29" s="64">
        <v>15.532999867149181</v>
      </c>
      <c r="M29" s="64">
        <v>15.348670802392411</v>
      </c>
      <c r="N29" s="64">
        <v>15.215389435645825</v>
      </c>
      <c r="O29" s="64">
        <v>15.404848439071364</v>
      </c>
      <c r="P29" s="64">
        <v>15.702889810860214</v>
      </c>
      <c r="Q29" s="64">
        <v>16.098948123635029</v>
      </c>
      <c r="R29" s="64">
        <v>16.676607573932429</v>
      </c>
      <c r="S29" s="64">
        <v>16.833078658928837</v>
      </c>
      <c r="T29" s="64">
        <v>16.565201649658473</v>
      </c>
      <c r="U29" s="64">
        <v>16.253294830469336</v>
      </c>
      <c r="V29" s="64">
        <v>14.990484099516806</v>
      </c>
      <c r="W29" s="64">
        <v>14.997378657017848</v>
      </c>
      <c r="X29" s="64">
        <v>15.017522966230848</v>
      </c>
      <c r="Y29" s="64">
        <v>14.632651057391611</v>
      </c>
      <c r="Z29" s="64">
        <v>14.356318509500683</v>
      </c>
      <c r="AA29" s="64">
        <v>14.002056781769625</v>
      </c>
      <c r="AB29" s="64">
        <v>13.570685699170808</v>
      </c>
      <c r="AC29" s="64">
        <v>12.910233862334602</v>
      </c>
      <c r="AD29" s="64">
        <v>12.858345336681987</v>
      </c>
      <c r="AE29" s="64">
        <v>12.306941390780645</v>
      </c>
      <c r="AF29" s="64">
        <v>12.548315990515318</v>
      </c>
      <c r="AG29" s="64">
        <v>12.953779954560831</v>
      </c>
      <c r="AH29" s="64">
        <v>12.963830654901123</v>
      </c>
      <c r="AI29" s="64">
        <v>12.735267010398429</v>
      </c>
      <c r="AJ29" s="64">
        <v>12.47103071641452</v>
      </c>
      <c r="AK29" s="74">
        <v>12.135996869347235</v>
      </c>
    </row>
    <row r="30" spans="1:38">
      <c r="B30" s="65" t="s">
        <v>171</v>
      </c>
      <c r="C30" s="57"/>
      <c r="D30" s="89"/>
      <c r="E30" s="64">
        <v>0</v>
      </c>
      <c r="F30" s="64">
        <v>0</v>
      </c>
      <c r="G30" s="64">
        <v>0</v>
      </c>
      <c r="H30" s="64">
        <v>0</v>
      </c>
      <c r="I30" s="64">
        <v>0</v>
      </c>
      <c r="J30" s="64">
        <v>0</v>
      </c>
      <c r="K30" s="64">
        <v>0</v>
      </c>
      <c r="L30" s="64">
        <v>0</v>
      </c>
      <c r="M30" s="64">
        <v>0</v>
      </c>
      <c r="N30" s="64">
        <v>0.6912250684756841</v>
      </c>
      <c r="O30" s="64">
        <v>0.38885263085574517</v>
      </c>
      <c r="P30" s="64">
        <v>0.31374249156536982</v>
      </c>
      <c r="Q30" s="64">
        <v>0.42362801971373426</v>
      </c>
      <c r="R30" s="64">
        <v>0.78241000503026914</v>
      </c>
      <c r="S30" s="64">
        <v>0.63049704431009279</v>
      </c>
      <c r="T30" s="64">
        <v>0.1173167647374362</v>
      </c>
      <c r="U30" s="64">
        <v>7.3057370298321069E-4</v>
      </c>
      <c r="V30" s="64">
        <v>2.9090961523300994E-4</v>
      </c>
      <c r="W30" s="66">
        <v>1.4241206018104033E-5</v>
      </c>
      <c r="X30" s="64">
        <v>6.4270360443425862E-6</v>
      </c>
      <c r="Y30" s="66">
        <v>5.0272828467995855E-6</v>
      </c>
      <c r="Z30" s="64">
        <v>2.4748815700998686E-6</v>
      </c>
      <c r="AA30" s="64">
        <v>0</v>
      </c>
      <c r="AB30" s="64">
        <v>1.1839255031076525E-5</v>
      </c>
      <c r="AC30" s="64">
        <v>5.6139178170578145E-6</v>
      </c>
      <c r="AD30" s="64">
        <v>9.0545256458360487E-6</v>
      </c>
      <c r="AE30" s="64">
        <v>8.4878934309196294E-6</v>
      </c>
      <c r="AF30" s="64">
        <v>7.9999999999999996E-6</v>
      </c>
      <c r="AG30" s="64">
        <v>7.8680361897535846E-6</v>
      </c>
      <c r="AH30" s="64">
        <v>7.7355974776752277E-6</v>
      </c>
      <c r="AI30" s="64">
        <v>7.6119431661620289E-6</v>
      </c>
      <c r="AJ30" s="64">
        <v>7.4792325467142389E-6</v>
      </c>
      <c r="AK30" s="74">
        <v>7.3411547670355864E-6</v>
      </c>
    </row>
    <row r="31" spans="1:38" ht="15.75" customHeight="1">
      <c r="A31" s="710"/>
      <c r="B31" s="65" t="s">
        <v>172</v>
      </c>
      <c r="C31" s="57"/>
      <c r="D31" s="89"/>
      <c r="E31" s="64">
        <v>0</v>
      </c>
      <c r="F31" s="64">
        <v>0</v>
      </c>
      <c r="G31" s="64">
        <v>0</v>
      </c>
      <c r="H31" s="64">
        <v>0</v>
      </c>
      <c r="I31" s="64">
        <v>0</v>
      </c>
      <c r="J31" s="64">
        <v>0</v>
      </c>
      <c r="K31" s="64">
        <v>0</v>
      </c>
      <c r="L31" s="64">
        <v>3.2955014097373933E-2</v>
      </c>
      <c r="M31" s="64">
        <v>6.0469209949859784E-2</v>
      </c>
      <c r="N31" s="64">
        <v>7.7855039497799622E-2</v>
      </c>
      <c r="O31" s="64">
        <v>1.0148715930870243E-2</v>
      </c>
      <c r="P31" s="64">
        <v>6.3374843141316417E-2</v>
      </c>
      <c r="Q31" s="64">
        <v>6.3568929050829476E-2</v>
      </c>
      <c r="R31" s="64">
        <v>6.6450128700052694E-2</v>
      </c>
      <c r="S31" s="64">
        <v>7.6436173168628566E-2</v>
      </c>
      <c r="T31" s="64">
        <v>0.1125903632828818</v>
      </c>
      <c r="U31" s="64">
        <v>5.1634331549051046E-2</v>
      </c>
      <c r="V31" s="64">
        <v>8.1245027677687459E-2</v>
      </c>
      <c r="W31" s="64">
        <v>9.5804476849063486E-2</v>
      </c>
      <c r="X31" s="64">
        <v>0.13111153530458874</v>
      </c>
      <c r="Y31" s="64">
        <v>0.16715715465608624</v>
      </c>
      <c r="Z31" s="64">
        <v>0.11136967065449409</v>
      </c>
      <c r="AA31" s="64">
        <v>9.5738326686005945E-2</v>
      </c>
      <c r="AB31" s="64">
        <v>8.5242636223750959E-2</v>
      </c>
      <c r="AC31" s="64">
        <v>0.10105052070704065</v>
      </c>
      <c r="AD31" s="64">
        <v>9.9599782104196538E-2</v>
      </c>
      <c r="AE31" s="64">
        <v>9.3366827740115926E-2</v>
      </c>
      <c r="AF31" s="64">
        <v>9.2999999999999999E-2</v>
      </c>
      <c r="AG31" s="64">
        <v>9.6383443324481413E-2</v>
      </c>
      <c r="AH31" s="64">
        <v>9.4761069101521544E-2</v>
      </c>
      <c r="AI31" s="64">
        <v>9.324630378548486E-2</v>
      </c>
      <c r="AJ31" s="64">
        <v>9.1620598697249436E-2</v>
      </c>
      <c r="AK31" s="74">
        <v>8.9929145896185947E-2</v>
      </c>
    </row>
    <row r="32" spans="1:38" ht="15.75" customHeight="1">
      <c r="A32" s="710"/>
      <c r="B32" s="65" t="s">
        <v>173</v>
      </c>
      <c r="C32" s="57"/>
      <c r="D32" s="89"/>
      <c r="E32" s="64">
        <v>0</v>
      </c>
      <c r="F32" s="64">
        <v>0</v>
      </c>
      <c r="G32" s="64">
        <v>0</v>
      </c>
      <c r="H32" s="64">
        <v>1.9423980392731988</v>
      </c>
      <c r="I32" s="64">
        <v>7.8330769436656711</v>
      </c>
      <c r="J32" s="64">
        <v>9.7774479923600843</v>
      </c>
      <c r="K32" s="64">
        <v>11.203279993224466</v>
      </c>
      <c r="L32" s="64">
        <v>22.015597167750656</v>
      </c>
      <c r="M32" s="64">
        <v>25.42906246991987</v>
      </c>
      <c r="N32" s="64">
        <v>26.987670891517258</v>
      </c>
      <c r="O32" s="64">
        <v>28.335117820140415</v>
      </c>
      <c r="P32" s="64">
        <v>29.658834301882429</v>
      </c>
      <c r="Q32" s="64">
        <v>34.443823344497943</v>
      </c>
      <c r="R32" s="64">
        <v>38.922159548621757</v>
      </c>
      <c r="S32" s="64">
        <v>39.97171568904345</v>
      </c>
      <c r="T32" s="64">
        <v>40.572366001083317</v>
      </c>
      <c r="U32" s="64">
        <v>39.91823301703257</v>
      </c>
      <c r="V32" s="64">
        <v>38.932045962842132</v>
      </c>
      <c r="W32" s="64">
        <v>38.492450086695996</v>
      </c>
      <c r="X32" s="64">
        <v>36.684119552262828</v>
      </c>
      <c r="Y32" s="64">
        <v>34.473280815034812</v>
      </c>
      <c r="Z32" s="64">
        <v>32.099620682074722</v>
      </c>
      <c r="AA32" s="64">
        <v>27.72407948962125</v>
      </c>
      <c r="AB32" s="64">
        <v>21.31400956511154</v>
      </c>
      <c r="AC32" s="64">
        <v>17.126749081226855</v>
      </c>
      <c r="AD32" s="64">
        <v>12.253440350819961</v>
      </c>
      <c r="AE32" s="64">
        <v>9.4537422947934004</v>
      </c>
      <c r="AF32" s="64">
        <v>7.2842339398458549</v>
      </c>
      <c r="AG32" s="64">
        <v>3.3716317174894419</v>
      </c>
      <c r="AH32" s="64">
        <v>0.20849235491514156</v>
      </c>
      <c r="AI32" s="64">
        <v>-9.7588106790647014E-2</v>
      </c>
      <c r="AJ32" s="64">
        <v>-8.4678300200515561E-2</v>
      </c>
      <c r="AK32" s="74">
        <v>-7.2834711012141132E-2</v>
      </c>
    </row>
    <row r="33" spans="1:38" ht="15" customHeight="1">
      <c r="A33" s="710"/>
      <c r="B33" s="65" t="s">
        <v>174</v>
      </c>
      <c r="C33" s="57"/>
      <c r="D33" s="89"/>
      <c r="E33" s="64">
        <v>0</v>
      </c>
      <c r="F33" s="64">
        <v>0</v>
      </c>
      <c r="G33" s="64">
        <v>0</v>
      </c>
      <c r="H33" s="64">
        <v>0</v>
      </c>
      <c r="I33" s="64">
        <v>0</v>
      </c>
      <c r="J33" s="64">
        <v>0</v>
      </c>
      <c r="K33" s="64">
        <v>0</v>
      </c>
      <c r="L33" s="64">
        <v>0</v>
      </c>
      <c r="M33" s="64">
        <v>0</v>
      </c>
      <c r="N33" s="64">
        <v>0</v>
      </c>
      <c r="O33" s="64">
        <v>0</v>
      </c>
      <c r="P33" s="64">
        <v>0</v>
      </c>
      <c r="Q33" s="64">
        <v>0</v>
      </c>
      <c r="R33" s="64">
        <v>0</v>
      </c>
      <c r="S33" s="64">
        <v>0</v>
      </c>
      <c r="T33" s="64">
        <v>0</v>
      </c>
      <c r="U33" s="64">
        <v>0</v>
      </c>
      <c r="V33" s="64">
        <v>0</v>
      </c>
      <c r="W33" s="64">
        <v>7.2423005877521778E-3</v>
      </c>
      <c r="X33" s="64">
        <v>3.5720180927247228E-2</v>
      </c>
      <c r="Y33" s="64">
        <v>5.3133352407824824E-2</v>
      </c>
      <c r="Z33" s="64">
        <v>9.7886515860589995E-2</v>
      </c>
      <c r="AA33" s="64">
        <v>0.20002523763078514</v>
      </c>
      <c r="AB33" s="64">
        <v>0.27874196682442404</v>
      </c>
      <c r="AC33" s="64">
        <v>0.26982215547184141</v>
      </c>
      <c r="AD33" s="64">
        <v>0.46486570766714602</v>
      </c>
      <c r="AE33" s="64">
        <v>0.5653680969647833</v>
      </c>
      <c r="AF33" s="64">
        <v>0.61623407874909264</v>
      </c>
      <c r="AG33" s="64">
        <v>0.48216633761590805</v>
      </c>
      <c r="AH33" s="64">
        <v>0.37840996252687553</v>
      </c>
      <c r="AI33" s="64">
        <v>0.34959876880284424</v>
      </c>
      <c r="AJ33" s="64">
        <v>0.34878452691427608</v>
      </c>
      <c r="AK33" s="74">
        <v>0.35458345758097592</v>
      </c>
    </row>
    <row r="34" spans="1:38" ht="25.5" customHeight="1">
      <c r="A34" s="710"/>
      <c r="B34" s="65" t="s">
        <v>175</v>
      </c>
      <c r="C34" s="57"/>
      <c r="D34" s="90"/>
      <c r="E34" s="61">
        <v>5.3170863167457876</v>
      </c>
      <c r="F34" s="61">
        <v>5.4950935224052575</v>
      </c>
      <c r="G34" s="61">
        <v>5.7630082744701117</v>
      </c>
      <c r="H34" s="61">
        <v>5.9212153902766671</v>
      </c>
      <c r="I34" s="61">
        <v>5.9216922401202776</v>
      </c>
      <c r="J34" s="61">
        <v>6.225047609043143</v>
      </c>
      <c r="K34" s="61">
        <v>6.2899507798541974</v>
      </c>
      <c r="L34" s="61">
        <v>5.9165784559720267</v>
      </c>
      <c r="M34" s="61">
        <v>6.0192731284366827</v>
      </c>
      <c r="N34" s="61">
        <v>5.9963204012826079</v>
      </c>
      <c r="O34" s="61">
        <v>6.0338529353578121</v>
      </c>
      <c r="P34" s="61">
        <v>6.1409260535523442</v>
      </c>
      <c r="Q34" s="61">
        <v>6.3214888548655743</v>
      </c>
      <c r="R34" s="61">
        <v>6.7412613449037204</v>
      </c>
      <c r="S34" s="61">
        <v>6.8454229764498349</v>
      </c>
      <c r="T34" s="61">
        <v>6.9555614365804548</v>
      </c>
      <c r="U34" s="61">
        <v>7.1746437927774265</v>
      </c>
      <c r="V34" s="61">
        <v>7.0718817059472521</v>
      </c>
      <c r="W34" s="61">
        <v>7.1945886636262513</v>
      </c>
      <c r="X34" s="61">
        <v>7.3259984299368774</v>
      </c>
      <c r="Y34" s="61">
        <v>7.2327141270692143</v>
      </c>
      <c r="Z34" s="61">
        <v>6.3587961265901916</v>
      </c>
      <c r="AA34" s="61">
        <v>7.3155885275474635</v>
      </c>
      <c r="AB34" s="61">
        <v>7.5271414369242784</v>
      </c>
      <c r="AC34" s="61">
        <v>8.0192536766037144</v>
      </c>
      <c r="AD34" s="61">
        <v>8.1298910686717409</v>
      </c>
      <c r="AE34" s="61">
        <v>8.1741554260325469</v>
      </c>
      <c r="AF34" s="61">
        <v>8.8043455000000002</v>
      </c>
      <c r="AG34" s="61">
        <v>9.5883557480210655</v>
      </c>
      <c r="AH34" s="61">
        <v>9.8843672231798489</v>
      </c>
      <c r="AI34" s="61">
        <v>9.949953174761264</v>
      </c>
      <c r="AJ34" s="61">
        <v>9.9369610808049504</v>
      </c>
      <c r="AK34" s="62">
        <v>9.9555751901756953</v>
      </c>
    </row>
    <row r="35" spans="1:38" ht="15" customHeight="1">
      <c r="A35" s="67"/>
      <c r="B35" s="63" t="s">
        <v>167</v>
      </c>
      <c r="C35" s="57"/>
      <c r="D35" s="91"/>
      <c r="E35" s="61">
        <v>0</v>
      </c>
      <c r="F35" s="61">
        <v>0</v>
      </c>
      <c r="G35" s="61">
        <v>0</v>
      </c>
      <c r="H35" s="61">
        <v>0</v>
      </c>
      <c r="I35" s="61">
        <v>0</v>
      </c>
      <c r="J35" s="61">
        <v>0</v>
      </c>
      <c r="K35" s="61">
        <v>0</v>
      </c>
      <c r="L35" s="61">
        <v>0</v>
      </c>
      <c r="M35" s="61">
        <v>0</v>
      </c>
      <c r="N35" s="61">
        <v>0</v>
      </c>
      <c r="O35" s="61">
        <v>0</v>
      </c>
      <c r="P35" s="61">
        <v>0</v>
      </c>
      <c r="Q35" s="61">
        <v>0</v>
      </c>
      <c r="R35" s="61">
        <v>0</v>
      </c>
      <c r="S35" s="61">
        <v>0</v>
      </c>
      <c r="T35" s="61">
        <v>0</v>
      </c>
      <c r="U35" s="61">
        <v>0</v>
      </c>
      <c r="V35" s="61">
        <v>4.1389768529487876</v>
      </c>
      <c r="W35" s="61">
        <v>4.2475225522955986</v>
      </c>
      <c r="X35" s="61">
        <v>4.3491033197342981</v>
      </c>
      <c r="Y35" s="61">
        <v>4.2730407259472942</v>
      </c>
      <c r="Z35" s="61">
        <v>3.3988504052392559</v>
      </c>
      <c r="AA35" s="61">
        <v>4.2919442825334269</v>
      </c>
      <c r="AB35" s="61">
        <v>4.7944176138317305</v>
      </c>
      <c r="AC35" s="61">
        <v>4.642996344515482</v>
      </c>
      <c r="AD35" s="61">
        <v>4.7152098753800544</v>
      </c>
      <c r="AE35" s="61">
        <v>4.7838976901476942</v>
      </c>
      <c r="AF35" s="61">
        <v>5.1886595</v>
      </c>
      <c r="AG35" s="61">
        <v>5.6502157856853668</v>
      </c>
      <c r="AH35" s="61">
        <v>5.7524432771148062</v>
      </c>
      <c r="AI35" s="61">
        <v>5.7330717726986995</v>
      </c>
      <c r="AJ35" s="61">
        <v>5.6976067961821641</v>
      </c>
      <c r="AK35" s="62">
        <v>5.595058646409325</v>
      </c>
    </row>
    <row r="36" spans="1:38" ht="15" customHeight="1">
      <c r="A36" s="67"/>
      <c r="B36" s="63" t="s">
        <v>168</v>
      </c>
      <c r="C36" s="57"/>
      <c r="D36" s="89"/>
      <c r="E36" s="61">
        <v>0</v>
      </c>
      <c r="F36" s="61">
        <v>0</v>
      </c>
      <c r="G36" s="61">
        <v>0</v>
      </c>
      <c r="H36" s="61">
        <v>0</v>
      </c>
      <c r="I36" s="61">
        <v>0</v>
      </c>
      <c r="J36" s="61">
        <v>0</v>
      </c>
      <c r="K36" s="61">
        <v>0</v>
      </c>
      <c r="L36" s="61">
        <v>0</v>
      </c>
      <c r="M36" s="61">
        <v>0</v>
      </c>
      <c r="N36" s="61">
        <v>0</v>
      </c>
      <c r="O36" s="61">
        <v>0</v>
      </c>
      <c r="P36" s="61">
        <v>0</v>
      </c>
      <c r="Q36" s="61">
        <v>0</v>
      </c>
      <c r="R36" s="61">
        <v>0</v>
      </c>
      <c r="S36" s="61">
        <v>0</v>
      </c>
      <c r="T36" s="61">
        <v>0</v>
      </c>
      <c r="U36" s="61">
        <v>0</v>
      </c>
      <c r="V36" s="61">
        <v>2.9329048529984649</v>
      </c>
      <c r="W36" s="61">
        <v>2.9470661113306527</v>
      </c>
      <c r="X36" s="61">
        <v>2.976895110202578</v>
      </c>
      <c r="Y36" s="61">
        <v>2.9596734011219201</v>
      </c>
      <c r="Z36" s="61">
        <v>2.9599457213509361</v>
      </c>
      <c r="AA36" s="61">
        <v>3.0236442450140371</v>
      </c>
      <c r="AB36" s="61">
        <v>2.7327238230925488</v>
      </c>
      <c r="AC36" s="61">
        <v>3.3762573320882323</v>
      </c>
      <c r="AD36" s="61">
        <v>3.4146811932916856</v>
      </c>
      <c r="AE36" s="61">
        <v>3.3902577358848536</v>
      </c>
      <c r="AF36" s="61">
        <v>3.6156860000000002</v>
      </c>
      <c r="AG36" s="61">
        <v>3.9381399623356992</v>
      </c>
      <c r="AH36" s="61">
        <v>4.1319239460650419</v>
      </c>
      <c r="AI36" s="61">
        <v>4.2168814020625653</v>
      </c>
      <c r="AJ36" s="61">
        <v>4.2393542846227881</v>
      </c>
      <c r="AK36" s="62">
        <v>4.3605165437663702</v>
      </c>
    </row>
    <row r="37" spans="1:38" ht="25.5" customHeight="1">
      <c r="A37" s="67"/>
      <c r="B37" s="69" t="s">
        <v>176</v>
      </c>
      <c r="C37" s="57"/>
      <c r="D37" s="89"/>
      <c r="E37" s="64">
        <v>0</v>
      </c>
      <c r="F37" s="64">
        <v>0</v>
      </c>
      <c r="G37" s="64">
        <v>0</v>
      </c>
      <c r="H37" s="64">
        <v>0</v>
      </c>
      <c r="I37" s="64">
        <v>0</v>
      </c>
      <c r="J37" s="64">
        <v>0</v>
      </c>
      <c r="K37" s="64">
        <v>0</v>
      </c>
      <c r="L37" s="64">
        <v>0</v>
      </c>
      <c r="M37" s="64">
        <v>0</v>
      </c>
      <c r="N37" s="64">
        <v>0</v>
      </c>
      <c r="O37" s="64">
        <v>0</v>
      </c>
      <c r="P37" s="64">
        <v>0</v>
      </c>
      <c r="Q37" s="64">
        <v>0</v>
      </c>
      <c r="R37" s="64">
        <v>0</v>
      </c>
      <c r="S37" s="64">
        <v>0</v>
      </c>
      <c r="T37" s="64">
        <v>0</v>
      </c>
      <c r="U37" s="64">
        <v>0</v>
      </c>
      <c r="V37" s="73">
        <v>276.15536695490073</v>
      </c>
      <c r="W37" s="73">
        <v>278.66139003854732</v>
      </c>
      <c r="X37" s="73">
        <v>280.0268027524354</v>
      </c>
      <c r="Y37" s="73">
        <v>275.02878914229018</v>
      </c>
      <c r="Z37" s="73">
        <v>273.34134636372841</v>
      </c>
      <c r="AA37" s="73">
        <v>271.99415106621751</v>
      </c>
      <c r="AB37" s="73">
        <v>270.58714297313202</v>
      </c>
      <c r="AC37" s="73">
        <v>277.78837102374342</v>
      </c>
      <c r="AD37" s="73">
        <v>278.4461638901376</v>
      </c>
      <c r="AE37" s="73">
        <v>270.12980673546355</v>
      </c>
      <c r="AF37" s="73">
        <v>286.45840172554006</v>
      </c>
      <c r="AG37" s="73">
        <v>311.90824376374093</v>
      </c>
      <c r="AH37" s="73">
        <v>323.5063487306453</v>
      </c>
      <c r="AI37" s="73">
        <v>327.15510547809765</v>
      </c>
      <c r="AJ37" s="73">
        <v>328.66410395005545</v>
      </c>
      <c r="AK37" s="92">
        <v>332.52562305740952</v>
      </c>
    </row>
    <row r="38" spans="1:38">
      <c r="A38" s="72"/>
      <c r="B38" s="63" t="s">
        <v>167</v>
      </c>
      <c r="C38" s="57"/>
      <c r="D38" s="89"/>
      <c r="E38" s="73">
        <v>0</v>
      </c>
      <c r="F38" s="73">
        <v>0</v>
      </c>
      <c r="G38" s="73">
        <v>0</v>
      </c>
      <c r="H38" s="73">
        <v>0</v>
      </c>
      <c r="I38" s="73">
        <v>0</v>
      </c>
      <c r="J38" s="73">
        <v>0</v>
      </c>
      <c r="K38" s="73">
        <v>0</v>
      </c>
      <c r="L38" s="73">
        <v>0</v>
      </c>
      <c r="M38" s="73">
        <v>0</v>
      </c>
      <c r="N38" s="73">
        <v>0</v>
      </c>
      <c r="O38" s="73">
        <v>0</v>
      </c>
      <c r="P38" s="73">
        <v>0</v>
      </c>
      <c r="Q38" s="73">
        <v>0</v>
      </c>
      <c r="R38" s="73">
        <v>0</v>
      </c>
      <c r="S38" s="73">
        <v>0</v>
      </c>
      <c r="T38" s="73">
        <v>0</v>
      </c>
      <c r="U38" s="73">
        <v>0</v>
      </c>
      <c r="V38" s="64">
        <v>152.35734632359959</v>
      </c>
      <c r="W38" s="64">
        <v>154.22061880765349</v>
      </c>
      <c r="X38" s="64">
        <v>154.14844923585602</v>
      </c>
      <c r="Y38" s="64">
        <v>149.55971280120914</v>
      </c>
      <c r="Z38" s="64">
        <v>146.86642503546202</v>
      </c>
      <c r="AA38" s="64">
        <v>144.86471631937764</v>
      </c>
      <c r="AB38" s="64">
        <v>140.20184695856966</v>
      </c>
      <c r="AC38" s="64">
        <v>138.74149102710092</v>
      </c>
      <c r="AD38" s="64">
        <v>140.48487966998491</v>
      </c>
      <c r="AE38" s="64">
        <v>138.5052676834863</v>
      </c>
      <c r="AF38" s="64">
        <v>144.4487712477405</v>
      </c>
      <c r="AG38" s="64">
        <v>154.18007715862251</v>
      </c>
      <c r="AH38" s="64">
        <v>157.6191963761608</v>
      </c>
      <c r="AI38" s="64">
        <v>159.76734673290088</v>
      </c>
      <c r="AJ38" s="64">
        <v>161.64343455965988</v>
      </c>
      <c r="AK38" s="74">
        <v>162.62658575934242</v>
      </c>
    </row>
    <row r="39" spans="1:38" s="24" customFormat="1" ht="27.75" customHeight="1">
      <c r="A39" s="45"/>
      <c r="B39" s="75" t="s">
        <v>168</v>
      </c>
      <c r="C39" s="76"/>
      <c r="D39" s="93"/>
      <c r="E39" s="77">
        <v>0</v>
      </c>
      <c r="F39" s="77">
        <v>0</v>
      </c>
      <c r="G39" s="77">
        <v>0</v>
      </c>
      <c r="H39" s="77">
        <v>0</v>
      </c>
      <c r="I39" s="77">
        <v>0</v>
      </c>
      <c r="J39" s="77">
        <v>0</v>
      </c>
      <c r="K39" s="77">
        <v>0</v>
      </c>
      <c r="L39" s="77">
        <v>0</v>
      </c>
      <c r="M39" s="77">
        <v>0</v>
      </c>
      <c r="N39" s="77">
        <v>0</v>
      </c>
      <c r="O39" s="77">
        <v>0</v>
      </c>
      <c r="P39" s="77">
        <v>0</v>
      </c>
      <c r="Q39" s="77">
        <v>0</v>
      </c>
      <c r="R39" s="77">
        <v>0</v>
      </c>
      <c r="S39" s="77">
        <v>0</v>
      </c>
      <c r="T39" s="77">
        <v>0</v>
      </c>
      <c r="U39" s="77">
        <v>0</v>
      </c>
      <c r="V39" s="77">
        <v>123.79802063130109</v>
      </c>
      <c r="W39" s="77">
        <v>124.4407712308938</v>
      </c>
      <c r="X39" s="77">
        <v>125.87835351657945</v>
      </c>
      <c r="Y39" s="77">
        <v>125.46907634108101</v>
      </c>
      <c r="Z39" s="77">
        <v>126.47492132826642</v>
      </c>
      <c r="AA39" s="77">
        <v>127.12943474683983</v>
      </c>
      <c r="AB39" s="77">
        <v>130.38529601456241</v>
      </c>
      <c r="AC39" s="77">
        <v>139.04687999664253</v>
      </c>
      <c r="AD39" s="77">
        <v>137.96128422015269</v>
      </c>
      <c r="AE39" s="77">
        <v>131.62453905197728</v>
      </c>
      <c r="AF39" s="77">
        <v>142.00963047779953</v>
      </c>
      <c r="AG39" s="77">
        <v>157.72816660511845</v>
      </c>
      <c r="AH39" s="77">
        <v>165.8871523544845</v>
      </c>
      <c r="AI39" s="77">
        <v>167.38775874519681</v>
      </c>
      <c r="AJ39" s="77">
        <v>167.02066939039551</v>
      </c>
      <c r="AK39" s="78">
        <v>169.89903729806713</v>
      </c>
    </row>
    <row r="40" spans="1:38" s="24" customFormat="1" ht="30.95">
      <c r="A40" s="45"/>
      <c r="B40" s="56" t="s">
        <v>181</v>
      </c>
      <c r="C40" s="76"/>
      <c r="D40" s="93"/>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8"/>
    </row>
    <row r="41" spans="1:38" s="24" customFormat="1" ht="27.75" customHeight="1">
      <c r="A41" s="45"/>
      <c r="B41" s="63" t="s">
        <v>178</v>
      </c>
      <c r="C41" s="76"/>
      <c r="D41" s="93"/>
      <c r="E41" s="77">
        <v>0</v>
      </c>
      <c r="F41" s="77">
        <v>0</v>
      </c>
      <c r="G41" s="77">
        <v>0</v>
      </c>
      <c r="H41" s="77">
        <v>0</v>
      </c>
      <c r="I41" s="77">
        <v>0</v>
      </c>
      <c r="J41" s="77">
        <v>0</v>
      </c>
      <c r="K41" s="77">
        <v>0</v>
      </c>
      <c r="L41" s="77">
        <v>0</v>
      </c>
      <c r="M41" s="77">
        <v>0</v>
      </c>
      <c r="N41" s="77">
        <v>0</v>
      </c>
      <c r="O41" s="77">
        <v>0</v>
      </c>
      <c r="P41" s="77">
        <v>0</v>
      </c>
      <c r="Q41" s="77">
        <v>0</v>
      </c>
      <c r="R41" s="77">
        <v>0</v>
      </c>
      <c r="S41" s="77">
        <v>0</v>
      </c>
      <c r="T41" s="77">
        <v>0</v>
      </c>
      <c r="U41" s="77">
        <v>0</v>
      </c>
      <c r="V41" s="77">
        <v>0</v>
      </c>
      <c r="W41" s="77">
        <v>0</v>
      </c>
      <c r="X41" s="77">
        <v>0</v>
      </c>
      <c r="Y41" s="77">
        <v>0</v>
      </c>
      <c r="Z41" s="77">
        <v>0</v>
      </c>
      <c r="AA41" s="77">
        <v>0</v>
      </c>
      <c r="AB41" s="77">
        <v>0</v>
      </c>
      <c r="AC41" s="77">
        <v>0</v>
      </c>
      <c r="AD41" s="77">
        <v>0</v>
      </c>
      <c r="AE41" s="77">
        <v>8.8683409732403451</v>
      </c>
      <c r="AF41" s="77">
        <v>10.321117824000002</v>
      </c>
      <c r="AG41" s="77">
        <v>2.2620604045541556E-3</v>
      </c>
      <c r="AH41" s="77">
        <v>0</v>
      </c>
      <c r="AI41" s="77">
        <v>0</v>
      </c>
      <c r="AJ41" s="77">
        <v>0</v>
      </c>
      <c r="AK41" s="78">
        <v>0</v>
      </c>
    </row>
    <row r="42" spans="1:38" s="24" customFormat="1" ht="27.75" customHeight="1" thickBot="1">
      <c r="A42" s="45"/>
      <c r="B42" s="94" t="s">
        <v>182</v>
      </c>
      <c r="C42" s="76"/>
      <c r="D42" s="93"/>
      <c r="E42" s="77">
        <v>0</v>
      </c>
      <c r="F42" s="77">
        <v>0</v>
      </c>
      <c r="G42" s="77">
        <v>0</v>
      </c>
      <c r="H42" s="77">
        <v>0</v>
      </c>
      <c r="I42" s="77">
        <v>0</v>
      </c>
      <c r="J42" s="77">
        <v>0</v>
      </c>
      <c r="K42" s="77">
        <v>0</v>
      </c>
      <c r="L42" s="77">
        <v>0</v>
      </c>
      <c r="M42" s="77">
        <v>0</v>
      </c>
      <c r="N42" s="77">
        <v>0</v>
      </c>
      <c r="O42" s="77">
        <v>0</v>
      </c>
      <c r="P42" s="77">
        <v>0</v>
      </c>
      <c r="Q42" s="77">
        <v>0</v>
      </c>
      <c r="R42" s="77">
        <v>0</v>
      </c>
      <c r="S42" s="77">
        <v>0</v>
      </c>
      <c r="T42" s="77">
        <v>0</v>
      </c>
      <c r="U42" s="77">
        <v>0</v>
      </c>
      <c r="V42" s="77">
        <v>276.15536695490073</v>
      </c>
      <c r="W42" s="77">
        <v>278.66139003854732</v>
      </c>
      <c r="X42" s="77">
        <v>280.0268027524354</v>
      </c>
      <c r="Y42" s="77">
        <v>275.02878914229018</v>
      </c>
      <c r="Z42" s="77">
        <v>273.34134636372841</v>
      </c>
      <c r="AA42" s="77">
        <v>271.99415106621751</v>
      </c>
      <c r="AB42" s="77">
        <v>270.58714297313202</v>
      </c>
      <c r="AC42" s="77">
        <v>277.78837102374342</v>
      </c>
      <c r="AD42" s="77">
        <v>278.4461638901376</v>
      </c>
      <c r="AE42" s="77">
        <v>278.99814770870387</v>
      </c>
      <c r="AF42" s="77">
        <v>296.77951954954005</v>
      </c>
      <c r="AG42" s="77">
        <v>311.91050582414545</v>
      </c>
      <c r="AH42" s="77">
        <v>323.5063487306453</v>
      </c>
      <c r="AI42" s="77">
        <v>327.15510547809765</v>
      </c>
      <c r="AJ42" s="77">
        <v>328.66410395005545</v>
      </c>
      <c r="AK42" s="78">
        <v>332.52562305740952</v>
      </c>
      <c r="AL42" s="82"/>
    </row>
    <row r="43" spans="1:38" ht="39" customHeight="1">
      <c r="B43" s="38" t="s">
        <v>183</v>
      </c>
      <c r="C43" s="83"/>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5"/>
      <c r="AF43" s="85"/>
      <c r="AG43" s="85"/>
      <c r="AH43" s="85"/>
      <c r="AI43" s="85"/>
      <c r="AJ43" s="85"/>
      <c r="AK43" s="95"/>
    </row>
    <row r="44" spans="1:38" ht="24" customHeight="1">
      <c r="B44" s="63" t="s">
        <v>184</v>
      </c>
      <c r="C44" s="57"/>
      <c r="D44" s="58"/>
      <c r="E44" s="58"/>
      <c r="F44" s="58"/>
      <c r="G44" s="58"/>
      <c r="H44" s="58"/>
      <c r="I44" s="58"/>
      <c r="J44" s="58"/>
      <c r="K44" s="58"/>
      <c r="L44" s="58"/>
      <c r="M44" s="58"/>
      <c r="N44" s="58"/>
      <c r="O44" s="58"/>
      <c r="P44" s="58"/>
      <c r="Q44" s="58"/>
      <c r="R44" s="58"/>
      <c r="S44" s="58"/>
      <c r="T44" s="58"/>
      <c r="U44" s="58"/>
      <c r="V44" s="58">
        <v>5690.3528226456583</v>
      </c>
      <c r="W44" s="58">
        <v>5715.6555286023413</v>
      </c>
      <c r="X44" s="58">
        <v>5669.3889386853043</v>
      </c>
      <c r="Y44" s="58">
        <v>5458.9672305192462</v>
      </c>
      <c r="Z44" s="58">
        <v>5323.4406957628344</v>
      </c>
      <c r="AA44" s="58">
        <v>5216.0507960187497</v>
      </c>
      <c r="AB44" s="58">
        <v>5009.986320579429</v>
      </c>
      <c r="AC44" s="58">
        <v>4925.1189059488443</v>
      </c>
      <c r="AD44" s="58">
        <v>4956.4648420391595</v>
      </c>
      <c r="AE44" s="58">
        <v>4851.1634778334183</v>
      </c>
      <c r="AF44" s="58">
        <v>5024.4422759974668</v>
      </c>
      <c r="AG44" s="58">
        <v>5327.00284162956</v>
      </c>
      <c r="AH44" s="58">
        <v>5411.718121322906</v>
      </c>
      <c r="AI44" s="58">
        <v>5451.5785607935113</v>
      </c>
      <c r="AJ44" s="58">
        <v>5481.0547204974064</v>
      </c>
      <c r="AK44" s="96">
        <v>5480.7304706784344</v>
      </c>
    </row>
    <row r="45" spans="1:38">
      <c r="B45" s="63" t="s">
        <v>185</v>
      </c>
      <c r="C45" s="57"/>
      <c r="D45" s="58"/>
      <c r="E45" s="58"/>
      <c r="F45" s="58"/>
      <c r="G45" s="58"/>
      <c r="H45" s="58"/>
      <c r="I45" s="58"/>
      <c r="J45" s="58"/>
      <c r="K45" s="58"/>
      <c r="L45" s="58"/>
      <c r="M45" s="58"/>
      <c r="N45" s="58"/>
      <c r="O45" s="58"/>
      <c r="P45" s="58"/>
      <c r="Q45" s="58"/>
      <c r="R45" s="58"/>
      <c r="S45" s="58"/>
      <c r="T45" s="58"/>
      <c r="U45" s="58"/>
      <c r="V45" s="58">
        <v>4623.6983849865874</v>
      </c>
      <c r="W45" s="58">
        <v>4611.9681503579841</v>
      </c>
      <c r="X45" s="58">
        <v>4629.6498510658585</v>
      </c>
      <c r="Y45" s="58">
        <v>4579.6529249816895</v>
      </c>
      <c r="Z45" s="58">
        <v>4584.3135558704262</v>
      </c>
      <c r="AA45" s="58">
        <v>4577.4679035488998</v>
      </c>
      <c r="AB45" s="58">
        <v>4659.2007424173917</v>
      </c>
      <c r="AC45" s="58">
        <v>4935.9597652795528</v>
      </c>
      <c r="AD45" s="58">
        <v>4867.4295511807677</v>
      </c>
      <c r="AE45" s="58">
        <v>4610.1651389519075</v>
      </c>
      <c r="AF45" s="58">
        <v>4939.6002804876425</v>
      </c>
      <c r="AG45" s="58">
        <v>5449.5912000748249</v>
      </c>
      <c r="AH45" s="58">
        <v>5695.5912041891106</v>
      </c>
      <c r="AI45" s="58">
        <v>5711.6021238066587</v>
      </c>
      <c r="AJ45" s="58">
        <v>5663.3876338787331</v>
      </c>
      <c r="AK45" s="96">
        <v>5725.8216810651775</v>
      </c>
    </row>
    <row r="46" spans="1:38" ht="24.75" customHeight="1">
      <c r="B46" s="97" t="s">
        <v>176</v>
      </c>
      <c r="C46" s="19"/>
      <c r="D46" s="98"/>
      <c r="E46" s="98"/>
      <c r="F46" s="98"/>
      <c r="G46" s="98"/>
      <c r="H46" s="98"/>
      <c r="I46" s="98"/>
      <c r="J46" s="98"/>
      <c r="K46" s="98"/>
      <c r="L46" s="98"/>
      <c r="M46" s="98"/>
      <c r="N46" s="98"/>
      <c r="O46" s="98"/>
      <c r="P46" s="98"/>
      <c r="Q46" s="98"/>
      <c r="R46" s="98"/>
      <c r="S46" s="98"/>
      <c r="T46" s="98"/>
      <c r="U46" s="98"/>
      <c r="V46" s="98">
        <f t="shared" ref="V46:AH46" si="4">SUM(V44:V45)</f>
        <v>10314.051207632245</v>
      </c>
      <c r="W46" s="98">
        <f t="shared" si="4"/>
        <v>10327.623678960324</v>
      </c>
      <c r="X46" s="98">
        <f t="shared" si="4"/>
        <v>10299.038789751163</v>
      </c>
      <c r="Y46" s="98">
        <f t="shared" si="4"/>
        <v>10038.620155500936</v>
      </c>
      <c r="Z46" s="98">
        <f t="shared" si="4"/>
        <v>9907.7542516332614</v>
      </c>
      <c r="AA46" s="98">
        <f t="shared" si="4"/>
        <v>9793.5186995676486</v>
      </c>
      <c r="AB46" s="98">
        <f t="shared" si="4"/>
        <v>9669.1870629968216</v>
      </c>
      <c r="AC46" s="98">
        <f t="shared" si="4"/>
        <v>9861.0786712283971</v>
      </c>
      <c r="AD46" s="98">
        <f t="shared" si="4"/>
        <v>9823.8943932199272</v>
      </c>
      <c r="AE46" s="98">
        <f t="shared" si="4"/>
        <v>9461.3286167853257</v>
      </c>
      <c r="AF46" s="98">
        <f t="shared" si="4"/>
        <v>9964.0425564851103</v>
      </c>
      <c r="AG46" s="98">
        <f t="shared" si="4"/>
        <v>10776.594041704386</v>
      </c>
      <c r="AH46" s="98">
        <f t="shared" si="4"/>
        <v>11107.309325512017</v>
      </c>
      <c r="AI46" s="98">
        <f t="shared" ref="AI46:AK46" si="5">SUM(AI44:AI45)</f>
        <v>11163.180684600171</v>
      </c>
      <c r="AJ46" s="98">
        <f t="shared" si="5"/>
        <v>11144.44235437614</v>
      </c>
      <c r="AK46" s="99">
        <f t="shared" si="5"/>
        <v>11206.552151743612</v>
      </c>
    </row>
    <row r="47" spans="1:38" ht="24.75" customHeight="1" thickBot="1">
      <c r="B47" s="100" t="s">
        <v>186</v>
      </c>
      <c r="C47" s="101"/>
      <c r="D47" s="102"/>
      <c r="E47" s="102"/>
      <c r="F47" s="102"/>
      <c r="G47" s="102"/>
      <c r="H47" s="102"/>
      <c r="I47" s="102"/>
      <c r="J47" s="102"/>
      <c r="K47" s="102"/>
      <c r="L47" s="102"/>
      <c r="M47" s="102"/>
      <c r="N47" s="102"/>
      <c r="O47" s="102"/>
      <c r="P47" s="102"/>
      <c r="Q47" s="102"/>
      <c r="R47" s="102"/>
      <c r="S47" s="102"/>
      <c r="T47" s="102"/>
      <c r="U47" s="102"/>
      <c r="V47" s="102">
        <v>10314.051207632248</v>
      </c>
      <c r="W47" s="102">
        <v>10327.623678960326</v>
      </c>
      <c r="X47" s="102">
        <v>10299.038789751159</v>
      </c>
      <c r="Y47" s="102">
        <v>10038.620155500936</v>
      </c>
      <c r="Z47" s="102">
        <v>9907.7542516332596</v>
      </c>
      <c r="AA47" s="102">
        <v>9793.5186995676522</v>
      </c>
      <c r="AB47" s="102">
        <v>9669.187062996818</v>
      </c>
      <c r="AC47" s="102">
        <v>9861.0786712283971</v>
      </c>
      <c r="AD47" s="102">
        <v>9823.8943932199272</v>
      </c>
      <c r="AE47" s="102">
        <v>9771.9433143914175</v>
      </c>
      <c r="AF47" s="102">
        <v>10323.04776146201</v>
      </c>
      <c r="AG47" s="102">
        <v>10776.672197082335</v>
      </c>
      <c r="AH47" s="102">
        <v>11107.309325512017</v>
      </c>
      <c r="AI47" s="102">
        <v>11163.180684600169</v>
      </c>
      <c r="AJ47" s="102">
        <v>11144.44235437614</v>
      </c>
      <c r="AK47" s="103">
        <v>11206.552151743612</v>
      </c>
    </row>
    <row r="48" spans="1:38" ht="39" customHeight="1">
      <c r="B48" s="56" t="s">
        <v>187</v>
      </c>
      <c r="C48" s="57"/>
      <c r="AK48" s="57"/>
    </row>
    <row r="49" spans="1:37" ht="26.25" customHeight="1">
      <c r="B49" s="63" t="s">
        <v>184</v>
      </c>
      <c r="C49" s="57"/>
      <c r="D49" s="104"/>
      <c r="E49" s="104"/>
      <c r="F49" s="104"/>
      <c r="G49" s="104"/>
      <c r="H49" s="104"/>
      <c r="I49" s="104"/>
      <c r="J49" s="104"/>
      <c r="K49" s="104"/>
      <c r="L49" s="104"/>
      <c r="M49" s="104"/>
      <c r="N49" s="104"/>
      <c r="O49" s="104"/>
      <c r="P49" s="104"/>
      <c r="Q49" s="104"/>
      <c r="R49" s="104"/>
      <c r="S49" s="104"/>
      <c r="T49" s="104"/>
      <c r="U49" s="104"/>
      <c r="V49" s="104">
        <v>6.4455080517602806E-2</v>
      </c>
      <c r="W49" s="104">
        <v>6.3517518016939778E-2</v>
      </c>
      <c r="X49" s="104">
        <v>6.2068153895866958E-2</v>
      </c>
      <c r="Y49" s="104">
        <v>5.9097214677853907E-2</v>
      </c>
      <c r="Z49" s="104">
        <v>5.6549059554088787E-2</v>
      </c>
      <c r="AA49" s="104">
        <v>5.4993184466003389E-2</v>
      </c>
      <c r="AB49" s="104">
        <v>5.2760391299311683E-2</v>
      </c>
      <c r="AC49" s="104">
        <v>5.9263426156111222E-2</v>
      </c>
      <c r="AD49" s="104">
        <v>5.2562346557544132E-2</v>
      </c>
      <c r="AE49" s="104">
        <v>5.1149009872330245E-2</v>
      </c>
      <c r="AF49" s="104">
        <v>5.2979676921255096E-2</v>
      </c>
      <c r="AG49" s="104">
        <v>5.6029701863266682E-2</v>
      </c>
      <c r="AH49" s="104">
        <v>5.6461619933846081E-2</v>
      </c>
      <c r="AI49" s="104">
        <v>5.6063210055190098E-2</v>
      </c>
      <c r="AJ49" s="104">
        <v>5.566945569434411E-2</v>
      </c>
      <c r="AK49" s="105">
        <v>5.5069432175375008E-2</v>
      </c>
    </row>
    <row r="50" spans="1:37">
      <c r="A50" s="106"/>
      <c r="B50" s="63" t="s">
        <v>185</v>
      </c>
      <c r="C50" s="57"/>
      <c r="D50" s="104"/>
      <c r="E50" s="104"/>
      <c r="F50" s="104"/>
      <c r="G50" s="104"/>
      <c r="H50" s="104"/>
      <c r="I50" s="104"/>
      <c r="J50" s="104"/>
      <c r="K50" s="104"/>
      <c r="L50" s="104"/>
      <c r="M50" s="104"/>
      <c r="N50" s="104"/>
      <c r="O50" s="104"/>
      <c r="P50" s="104"/>
      <c r="Q50" s="104"/>
      <c r="R50" s="104"/>
      <c r="S50" s="104"/>
      <c r="T50" s="104"/>
      <c r="U50" s="104"/>
      <c r="V50" s="104">
        <v>5.2373000582213371E-2</v>
      </c>
      <c r="W50" s="104">
        <v>5.1252348679513393E-2</v>
      </c>
      <c r="X50" s="104">
        <v>5.0685148355083365E-2</v>
      </c>
      <c r="Y50" s="104">
        <v>4.9578010020763813E-2</v>
      </c>
      <c r="Z50" s="104">
        <v>4.8697568941055917E-2</v>
      </c>
      <c r="AA50" s="104">
        <v>4.8260560844079939E-2</v>
      </c>
      <c r="AB50" s="104">
        <v>4.906625259678446E-2</v>
      </c>
      <c r="AC50" s="104">
        <v>5.93938730506295E-2</v>
      </c>
      <c r="AD50" s="104">
        <v>5.161814459846694E-2</v>
      </c>
      <c r="AE50" s="104">
        <v>4.8608005746002401E-2</v>
      </c>
      <c r="AF50" s="104">
        <v>5.2085069865475418E-2</v>
      </c>
      <c r="AG50" s="104">
        <v>5.7319092798431691E-2</v>
      </c>
      <c r="AH50" s="104">
        <v>5.9423328905916985E-2</v>
      </c>
      <c r="AI50" s="104">
        <v>5.8737253081432968E-2</v>
      </c>
      <c r="AJ50" s="104">
        <v>5.7521357301008103E-2</v>
      </c>
      <c r="AK50" s="105">
        <v>5.7532066282157235E-2</v>
      </c>
    </row>
    <row r="51" spans="1:37" s="109" customFormat="1" ht="32.25" customHeight="1">
      <c r="A51" s="106"/>
      <c r="B51" s="97" t="s">
        <v>176</v>
      </c>
      <c r="C51" s="19"/>
      <c r="D51" s="107"/>
      <c r="E51" s="107"/>
      <c r="F51" s="107"/>
      <c r="G51" s="107"/>
      <c r="H51" s="107"/>
      <c r="I51" s="107"/>
      <c r="J51" s="107"/>
      <c r="K51" s="107"/>
      <c r="L51" s="107"/>
      <c r="M51" s="107"/>
      <c r="N51" s="107"/>
      <c r="O51" s="107"/>
      <c r="P51" s="107"/>
      <c r="Q51" s="107"/>
      <c r="R51" s="107"/>
      <c r="S51" s="107"/>
      <c r="T51" s="107"/>
      <c r="U51" s="107"/>
      <c r="V51" s="107">
        <f t="shared" ref="V51:AH51" si="6">SUM(V49:V50)</f>
        <v>0.11682808109981618</v>
      </c>
      <c r="W51" s="107">
        <f t="shared" si="6"/>
        <v>0.11476986669645317</v>
      </c>
      <c r="X51" s="107">
        <f t="shared" si="6"/>
        <v>0.11275330225095032</v>
      </c>
      <c r="Y51" s="107">
        <f t="shared" si="6"/>
        <v>0.10867522469861772</v>
      </c>
      <c r="Z51" s="107">
        <f t="shared" si="6"/>
        <v>0.10524662849514471</v>
      </c>
      <c r="AA51" s="107">
        <f t="shared" si="6"/>
        <v>0.10325374531008333</v>
      </c>
      <c r="AB51" s="107">
        <f t="shared" si="6"/>
        <v>0.10182664389609614</v>
      </c>
      <c r="AC51" s="107">
        <f t="shared" si="6"/>
        <v>0.11865729920674073</v>
      </c>
      <c r="AD51" s="107">
        <f t="shared" si="6"/>
        <v>0.10418049115601108</v>
      </c>
      <c r="AE51" s="107">
        <f t="shared" si="6"/>
        <v>9.975701561833264E-2</v>
      </c>
      <c r="AF51" s="107">
        <f t="shared" si="6"/>
        <v>0.10506474678673051</v>
      </c>
      <c r="AG51" s="107">
        <f t="shared" si="6"/>
        <v>0.11334879466169837</v>
      </c>
      <c r="AH51" s="107">
        <f t="shared" si="6"/>
        <v>0.11588494883976307</v>
      </c>
      <c r="AI51" s="107">
        <f t="shared" ref="AI51:AK51" si="7">SUM(AI49:AI50)</f>
        <v>0.11480046313662307</v>
      </c>
      <c r="AJ51" s="107">
        <f t="shared" si="7"/>
        <v>0.11319081299535222</v>
      </c>
      <c r="AK51" s="108">
        <f t="shared" si="7"/>
        <v>0.11260149845753224</v>
      </c>
    </row>
    <row r="52" spans="1:37" s="109" customFormat="1" ht="32.25" customHeight="1" thickBot="1">
      <c r="A52" s="43"/>
      <c r="B52" s="100" t="s">
        <v>186</v>
      </c>
      <c r="C52" s="101"/>
      <c r="D52" s="110"/>
      <c r="E52" s="110"/>
      <c r="F52" s="110"/>
      <c r="G52" s="110"/>
      <c r="H52" s="110"/>
      <c r="I52" s="110"/>
      <c r="J52" s="110"/>
      <c r="K52" s="110"/>
      <c r="L52" s="110"/>
      <c r="M52" s="110"/>
      <c r="N52" s="110"/>
      <c r="O52" s="110"/>
      <c r="P52" s="110"/>
      <c r="Q52" s="110"/>
      <c r="R52" s="110"/>
      <c r="S52" s="110"/>
      <c r="T52" s="110"/>
      <c r="U52" s="110"/>
      <c r="V52" s="110">
        <v>0.1168280810998162</v>
      </c>
      <c r="W52" s="110">
        <v>0.1147698666964532</v>
      </c>
      <c r="X52" s="110">
        <v>0.11275330225095032</v>
      </c>
      <c r="Y52" s="110">
        <v>0.10867522469861772</v>
      </c>
      <c r="Z52" s="110">
        <v>0.10524662849514471</v>
      </c>
      <c r="AA52" s="110">
        <v>0.10325374531008336</v>
      </c>
      <c r="AB52" s="110">
        <v>0.10182664389609612</v>
      </c>
      <c r="AC52" s="110">
        <v>0.11865729920674072</v>
      </c>
      <c r="AD52" s="110">
        <v>0.10418049115601108</v>
      </c>
      <c r="AE52" s="110">
        <v>0.10303203084033884</v>
      </c>
      <c r="AF52" s="110">
        <v>0.10885023753932342</v>
      </c>
      <c r="AG52" s="110">
        <v>0.11334961670415936</v>
      </c>
      <c r="AH52" s="110">
        <v>0.11588494883976307</v>
      </c>
      <c r="AI52" s="110">
        <v>0.11480046313662307</v>
      </c>
      <c r="AJ52" s="110">
        <v>0.11319081299535223</v>
      </c>
      <c r="AK52" s="111">
        <v>0.11260149845753223</v>
      </c>
    </row>
    <row r="53" spans="1:37" ht="41.65" customHeight="1">
      <c r="B53" s="56" t="s">
        <v>188</v>
      </c>
      <c r="C53" s="57"/>
      <c r="AK53" s="57"/>
    </row>
    <row r="54" spans="1:37" ht="23.25" customHeight="1">
      <c r="A54" s="106"/>
      <c r="B54" s="63" t="s">
        <v>184</v>
      </c>
      <c r="C54" s="57"/>
      <c r="D54" s="104"/>
      <c r="E54" s="104"/>
      <c r="F54" s="104"/>
      <c r="G54" s="104"/>
      <c r="H54" s="104"/>
      <c r="I54" s="104"/>
      <c r="J54" s="104"/>
      <c r="K54" s="104"/>
      <c r="L54" s="104"/>
      <c r="M54" s="104"/>
      <c r="N54" s="104"/>
      <c r="O54" s="104"/>
      <c r="P54" s="104"/>
      <c r="Q54" s="104"/>
      <c r="R54" s="104"/>
      <c r="S54" s="104"/>
      <c r="T54" s="104"/>
      <c r="U54" s="104"/>
      <c r="V54" s="104">
        <v>0.15163498616503931</v>
      </c>
      <c r="W54" s="104">
        <v>0.15109362773726895</v>
      </c>
      <c r="X54" s="104">
        <v>0.15060473300129046</v>
      </c>
      <c r="Y54" s="104">
        <v>0.14627761267075676</v>
      </c>
      <c r="Z54" s="104">
        <v>0.14120347850531986</v>
      </c>
      <c r="AA54" s="104">
        <v>0.13934406420469223</v>
      </c>
      <c r="AB54" s="104">
        <v>0.13334441310778444</v>
      </c>
      <c r="AC54" s="104">
        <v>0.11163499423914723</v>
      </c>
      <c r="AD54" s="104">
        <v>0.11881128695209077</v>
      </c>
      <c r="AE54" s="104">
        <v>0.1133758888945593</v>
      </c>
      <c r="AF54" s="104">
        <v>0.11817467994494461</v>
      </c>
      <c r="AG54" s="104">
        <v>0.12675575593729688</v>
      </c>
      <c r="AH54" s="104">
        <v>0.12890727007388464</v>
      </c>
      <c r="AI54" s="104">
        <v>0.12903333896604177</v>
      </c>
      <c r="AJ54" s="104">
        <v>0.12965134146352858</v>
      </c>
      <c r="AK54" s="105">
        <v>0.1290728311432299</v>
      </c>
    </row>
    <row r="55" spans="1:37">
      <c r="A55" s="106"/>
      <c r="B55" s="63" t="s">
        <v>185</v>
      </c>
      <c r="C55" s="57"/>
      <c r="D55" s="104"/>
      <c r="E55" s="104"/>
      <c r="F55" s="104"/>
      <c r="G55" s="104"/>
      <c r="H55" s="104"/>
      <c r="I55" s="104"/>
      <c r="J55" s="104"/>
      <c r="K55" s="104"/>
      <c r="L55" s="104"/>
      <c r="M55" s="104"/>
      <c r="N55" s="104"/>
      <c r="O55" s="104"/>
      <c r="P55" s="104"/>
      <c r="Q55" s="104"/>
      <c r="R55" s="104"/>
      <c r="S55" s="104"/>
      <c r="T55" s="104"/>
      <c r="U55" s="104"/>
      <c r="V55" s="104">
        <v>0.1232110666053184</v>
      </c>
      <c r="W55" s="104">
        <v>0.12191759901540622</v>
      </c>
      <c r="X55" s="104">
        <v>0.12298453806045015</v>
      </c>
      <c r="Y55" s="104">
        <v>0.12271564719820642</v>
      </c>
      <c r="Z55" s="104">
        <v>0.12159824024398883</v>
      </c>
      <c r="AA55" s="104">
        <v>0.12228465680086582</v>
      </c>
      <c r="AB55" s="104">
        <v>0.12400800097936131</v>
      </c>
      <c r="AC55" s="104">
        <v>0.11188071810735055</v>
      </c>
      <c r="AD55" s="104">
        <v>0.11667702436208575</v>
      </c>
      <c r="AE55" s="104">
        <v>0.10774354914397093</v>
      </c>
      <c r="AF55" s="104">
        <v>0.11617919962802258</v>
      </c>
      <c r="AG55" s="104">
        <v>0.12967273955938338</v>
      </c>
      <c r="AH55" s="104">
        <v>0.13566913448355472</v>
      </c>
      <c r="AI55" s="104">
        <v>0.13518783314993366</v>
      </c>
      <c r="AJ55" s="104">
        <v>0.13396432646702389</v>
      </c>
      <c r="AK55" s="105">
        <v>0.13484480197488841</v>
      </c>
    </row>
    <row r="56" spans="1:37" s="15" customFormat="1" ht="29.25" customHeight="1">
      <c r="A56" s="112"/>
      <c r="B56" s="97" t="s">
        <v>176</v>
      </c>
      <c r="C56" s="113"/>
      <c r="D56" s="107"/>
      <c r="E56" s="107"/>
      <c r="F56" s="107"/>
      <c r="G56" s="107"/>
      <c r="H56" s="107"/>
      <c r="I56" s="107"/>
      <c r="J56" s="107"/>
      <c r="K56" s="107"/>
      <c r="L56" s="107"/>
      <c r="M56" s="107"/>
      <c r="N56" s="107"/>
      <c r="O56" s="107"/>
      <c r="P56" s="107"/>
      <c r="Q56" s="107"/>
      <c r="R56" s="107"/>
      <c r="S56" s="107"/>
      <c r="T56" s="107"/>
      <c r="U56" s="107"/>
      <c r="V56" s="107">
        <f t="shared" ref="V56:AH56" si="8">SUM(V54:V55)</f>
        <v>0.27484605277035773</v>
      </c>
      <c r="W56" s="107">
        <f t="shared" si="8"/>
        <v>0.2730112267526752</v>
      </c>
      <c r="X56" s="107">
        <f t="shared" si="8"/>
        <v>0.27358927106174058</v>
      </c>
      <c r="Y56" s="107">
        <f t="shared" si="8"/>
        <v>0.26899325986896316</v>
      </c>
      <c r="Z56" s="107">
        <f t="shared" si="8"/>
        <v>0.26280171874930869</v>
      </c>
      <c r="AA56" s="107">
        <f t="shared" si="8"/>
        <v>0.26162872100555806</v>
      </c>
      <c r="AB56" s="107">
        <f t="shared" si="8"/>
        <v>0.25735241408714576</v>
      </c>
      <c r="AC56" s="107">
        <f t="shared" si="8"/>
        <v>0.22351571234649778</v>
      </c>
      <c r="AD56" s="107">
        <f t="shared" si="8"/>
        <v>0.23548831131417652</v>
      </c>
      <c r="AE56" s="107">
        <f t="shared" si="8"/>
        <v>0.22111943803853024</v>
      </c>
      <c r="AF56" s="107">
        <f t="shared" si="8"/>
        <v>0.23435387957296719</v>
      </c>
      <c r="AG56" s="107">
        <f t="shared" si="8"/>
        <v>0.25642849549668023</v>
      </c>
      <c r="AH56" s="107">
        <f t="shared" si="8"/>
        <v>0.26457640455743936</v>
      </c>
      <c r="AI56" s="107">
        <f t="shared" ref="AI56:AK56" si="9">SUM(AI54:AI55)</f>
        <v>0.2642211721159754</v>
      </c>
      <c r="AJ56" s="107">
        <f t="shared" si="9"/>
        <v>0.26361566793055247</v>
      </c>
      <c r="AK56" s="108">
        <f t="shared" si="9"/>
        <v>0.26391763311811833</v>
      </c>
    </row>
    <row r="57" spans="1:37" s="15" customFormat="1" ht="29.25" customHeight="1" thickBot="1">
      <c r="A57" s="114"/>
      <c r="B57" s="100" t="s">
        <v>186</v>
      </c>
      <c r="C57" s="115"/>
      <c r="D57" s="110"/>
      <c r="E57" s="110"/>
      <c r="F57" s="110"/>
      <c r="G57" s="110"/>
      <c r="H57" s="110"/>
      <c r="I57" s="110"/>
      <c r="J57" s="110"/>
      <c r="K57" s="110"/>
      <c r="L57" s="110"/>
      <c r="M57" s="110"/>
      <c r="N57" s="110"/>
      <c r="O57" s="110"/>
      <c r="P57" s="110"/>
      <c r="Q57" s="110"/>
      <c r="R57" s="110"/>
      <c r="S57" s="110"/>
      <c r="T57" s="110"/>
      <c r="U57" s="110"/>
      <c r="V57" s="110">
        <v>0.27484605277035778</v>
      </c>
      <c r="W57" s="110">
        <v>0.2730112267526752</v>
      </c>
      <c r="X57" s="110">
        <v>0.27358927106174058</v>
      </c>
      <c r="Y57" s="110">
        <v>0.26899325986896316</v>
      </c>
      <c r="Z57" s="110">
        <v>0.26280171874930869</v>
      </c>
      <c r="AA57" s="110">
        <v>0.26162872100555806</v>
      </c>
      <c r="AB57" s="110">
        <v>0.25735241408714571</v>
      </c>
      <c r="AC57" s="110">
        <v>0.22351571234649775</v>
      </c>
      <c r="AD57" s="110">
        <v>0.23548831131417652</v>
      </c>
      <c r="AE57" s="110">
        <v>0.22837877234167631</v>
      </c>
      <c r="AF57" s="110">
        <v>0.24279766753315271</v>
      </c>
      <c r="AG57" s="110">
        <v>0.25643035519983925</v>
      </c>
      <c r="AH57" s="110">
        <v>0.26457640455743936</v>
      </c>
      <c r="AI57" s="110">
        <v>0.2642211721159754</v>
      </c>
      <c r="AJ57" s="110">
        <v>0.26361566793055252</v>
      </c>
      <c r="AK57" s="111">
        <v>0.26391763311811828</v>
      </c>
    </row>
  </sheetData>
  <mergeCells count="2">
    <mergeCell ref="A12:A15"/>
    <mergeCell ref="A31:A34"/>
  </mergeCells>
  <conditionalFormatting sqref="D25">
    <cfRule type="cellIs" dxfId="8" priority="5" stopIfTrue="1" operator="equal">
      <formula>FALSE</formula>
    </cfRule>
  </conditionalFormatting>
  <conditionalFormatting sqref="D5:AG5 D6">
    <cfRule type="cellIs" dxfId="7" priority="7" stopIfTrue="1" operator="equal">
      <formula>FALSE</formula>
    </cfRule>
  </conditionalFormatting>
  <conditionalFormatting sqref="E6:AG9">
    <cfRule type="cellIs" dxfId="6" priority="6" stopIfTrue="1" operator="equal">
      <formula>FALSE</formula>
    </cfRule>
  </conditionalFormatting>
  <conditionalFormatting sqref="E25:AI28 AK25:AK28">
    <cfRule type="cellIs" dxfId="5" priority="3" stopIfTrue="1" operator="equal">
      <formula>FALSE</formula>
    </cfRule>
  </conditionalFormatting>
  <conditionalFormatting sqref="AH5:AI9 AK6:AK10">
    <cfRule type="cellIs" dxfId="4" priority="4" stopIfTrue="1" operator="equal">
      <formula>FALSE</formula>
    </cfRule>
  </conditionalFormatting>
  <conditionalFormatting sqref="AJ25:AJ28">
    <cfRule type="cellIs" dxfId="3" priority="1" stopIfTrue="1" operator="equal">
      <formula>FALSE</formula>
    </cfRule>
  </conditionalFormatting>
  <conditionalFormatting sqref="AJ5:AJ9">
    <cfRule type="cellIs" dxfId="2" priority="2" stopIfTrue="1" operator="equal">
      <formula>FALSE</formula>
    </cfRule>
  </conditionalFormatting>
  <hyperlinks>
    <hyperlink ref="B1" location="Notes!A1" display="Information relating to this table can be found in the 'Notes' tab" xr:uid="{B642C913-868E-4B79-AA7E-BBB23F95BBF2}"/>
    <hyperlink ref="A1" location="Contents!A1" display="Contents page" xr:uid="{4C9856F2-1395-4A6B-B97B-31079998484D}"/>
  </hyperlinks>
  <pageMargins left="0.75" right="0.75" top="1" bottom="1" header="0.5" footer="0.5"/>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428D0-9239-4181-9F8D-1CD8733E1D1C}">
  <dimension ref="A1:CF26"/>
  <sheetViews>
    <sheetView zoomScale="70" zoomScaleNormal="70" workbookViewId="0">
      <pane xSplit="2" topLeftCell="BV1" activePane="topRight" state="frozen"/>
      <selection pane="topRight"/>
    </sheetView>
  </sheetViews>
  <sheetFormatPr defaultColWidth="9" defaultRowHeight="15.6"/>
  <cols>
    <col min="1" max="1" width="23" style="418" bestFit="1" customWidth="1"/>
    <col min="2" max="2" width="75.85546875" style="418" customWidth="1"/>
    <col min="3" max="3" width="25.85546875" style="418" customWidth="1"/>
    <col min="4" max="75" width="12.85546875" style="457" customWidth="1"/>
    <col min="76" max="84" width="12.85546875" style="421" customWidth="1"/>
    <col min="85" max="16384" width="9" style="421"/>
  </cols>
  <sheetData>
    <row r="1" spans="1:84" s="419" customFormat="1" ht="25.5" customHeight="1" thickBot="1">
      <c r="A1" s="34" t="s">
        <v>47</v>
      </c>
      <c r="B1" s="116" t="s">
        <v>126</v>
      </c>
      <c r="C1" s="117"/>
      <c r="D1" s="416"/>
      <c r="E1" s="416"/>
      <c r="F1" s="416"/>
      <c r="G1" s="416"/>
      <c r="H1" s="416"/>
      <c r="I1" s="416"/>
      <c r="J1" s="416"/>
      <c r="K1" s="416"/>
      <c r="L1" s="416"/>
      <c r="M1" s="416"/>
      <c r="N1" s="416"/>
      <c r="O1" s="416"/>
      <c r="P1" s="416"/>
      <c r="Q1" s="416"/>
      <c r="R1" s="416"/>
      <c r="S1" s="416"/>
      <c r="T1" s="416"/>
      <c r="U1" s="416"/>
      <c r="V1" s="416"/>
      <c r="W1" s="416"/>
      <c r="X1" s="416"/>
      <c r="Y1" s="416"/>
      <c r="Z1" s="416"/>
      <c r="AA1" s="416"/>
      <c r="AB1" s="416"/>
      <c r="AC1" s="416"/>
      <c r="AD1" s="416"/>
      <c r="AE1" s="416"/>
      <c r="AF1" s="416"/>
      <c r="AG1" s="416"/>
      <c r="AH1" s="416"/>
      <c r="AI1" s="416"/>
      <c r="AJ1" s="416"/>
      <c r="AK1" s="416"/>
      <c r="AL1" s="416"/>
      <c r="AM1" s="416"/>
      <c r="AN1" s="416"/>
      <c r="AO1" s="416"/>
      <c r="AP1" s="416"/>
      <c r="AQ1" s="416"/>
      <c r="AR1" s="416"/>
      <c r="AS1" s="416"/>
      <c r="AT1" s="416"/>
      <c r="AU1" s="416"/>
      <c r="AV1" s="416"/>
      <c r="AW1" s="416"/>
      <c r="AX1" s="416"/>
      <c r="AY1" s="416"/>
      <c r="AZ1" s="416"/>
      <c r="BA1" s="416"/>
      <c r="BB1" s="416"/>
      <c r="BC1" s="416"/>
      <c r="BD1" s="416"/>
      <c r="BE1" s="416"/>
      <c r="BF1" s="416"/>
      <c r="BG1" s="416"/>
      <c r="BH1" s="416"/>
      <c r="BI1" s="416"/>
      <c r="BJ1" s="416"/>
      <c r="BK1" s="416"/>
      <c r="BL1" s="416"/>
      <c r="BM1" s="416"/>
      <c r="BN1" s="416"/>
      <c r="BO1" s="416"/>
      <c r="BP1" s="416"/>
      <c r="BQ1" s="416"/>
      <c r="BR1" s="416"/>
      <c r="BS1" s="416"/>
      <c r="BT1" s="416"/>
      <c r="BU1" s="416"/>
      <c r="BV1" s="482"/>
      <c r="BW1" s="482"/>
      <c r="BX1" s="482"/>
    </row>
    <row r="2" spans="1:84" ht="15.75" customHeight="1">
      <c r="A2" s="37" t="s">
        <v>48</v>
      </c>
      <c r="B2" s="38" t="s">
        <v>796</v>
      </c>
      <c r="C2" s="503"/>
      <c r="D2" s="41" t="s">
        <v>190</v>
      </c>
      <c r="E2" s="41" t="s">
        <v>191</v>
      </c>
      <c r="F2" s="41" t="s">
        <v>192</v>
      </c>
      <c r="G2" s="41" t="s">
        <v>193</v>
      </c>
      <c r="H2" s="41" t="s">
        <v>194</v>
      </c>
      <c r="I2" s="41" t="s">
        <v>195</v>
      </c>
      <c r="J2" s="41" t="s">
        <v>196</v>
      </c>
      <c r="K2" s="41" t="s">
        <v>197</v>
      </c>
      <c r="L2" s="41" t="s">
        <v>198</v>
      </c>
      <c r="M2" s="41" t="s">
        <v>199</v>
      </c>
      <c r="N2" s="41" t="s">
        <v>200</v>
      </c>
      <c r="O2" s="41" t="s">
        <v>201</v>
      </c>
      <c r="P2" s="41" t="s">
        <v>202</v>
      </c>
      <c r="Q2" s="41" t="s">
        <v>203</v>
      </c>
      <c r="R2" s="41" t="s">
        <v>204</v>
      </c>
      <c r="S2" s="41" t="s">
        <v>205</v>
      </c>
      <c r="T2" s="41" t="s">
        <v>206</v>
      </c>
      <c r="U2" s="41" t="s">
        <v>207</v>
      </c>
      <c r="V2" s="41" t="s">
        <v>208</v>
      </c>
      <c r="W2" s="41" t="s">
        <v>209</v>
      </c>
      <c r="X2" s="41" t="s">
        <v>210</v>
      </c>
      <c r="Y2" s="41" t="s">
        <v>211</v>
      </c>
      <c r="Z2" s="41" t="s">
        <v>212</v>
      </c>
      <c r="AA2" s="41" t="s">
        <v>213</v>
      </c>
      <c r="AB2" s="41" t="s">
        <v>214</v>
      </c>
      <c r="AC2" s="41" t="s">
        <v>215</v>
      </c>
      <c r="AD2" s="41" t="s">
        <v>216</v>
      </c>
      <c r="AE2" s="41" t="s">
        <v>217</v>
      </c>
      <c r="AF2" s="41" t="s">
        <v>218</v>
      </c>
      <c r="AG2" s="41" t="s">
        <v>219</v>
      </c>
      <c r="AH2" s="41" t="s">
        <v>220</v>
      </c>
      <c r="AI2" s="41" t="s">
        <v>221</v>
      </c>
      <c r="AJ2" s="41" t="s">
        <v>222</v>
      </c>
      <c r="AK2" s="41" t="s">
        <v>223</v>
      </c>
      <c r="AL2" s="41" t="s">
        <v>224</v>
      </c>
      <c r="AM2" s="41" t="s">
        <v>225</v>
      </c>
      <c r="AN2" s="41" t="s">
        <v>226</v>
      </c>
      <c r="AO2" s="41" t="s">
        <v>227</v>
      </c>
      <c r="AP2" s="41" t="s">
        <v>228</v>
      </c>
      <c r="AQ2" s="41" t="s">
        <v>229</v>
      </c>
      <c r="AR2" s="41" t="s">
        <v>230</v>
      </c>
      <c r="AS2" s="41" t="s">
        <v>231</v>
      </c>
      <c r="AT2" s="41" t="s">
        <v>232</v>
      </c>
      <c r="AU2" s="41" t="s">
        <v>233</v>
      </c>
      <c r="AV2" s="41" t="s">
        <v>234</v>
      </c>
      <c r="AW2" s="41" t="s">
        <v>235</v>
      </c>
      <c r="AX2" s="41" t="s">
        <v>236</v>
      </c>
      <c r="AY2" s="41" t="s">
        <v>128</v>
      </c>
      <c r="AZ2" s="41" t="s">
        <v>129</v>
      </c>
      <c r="BA2" s="41" t="s">
        <v>130</v>
      </c>
      <c r="BB2" s="41" t="s">
        <v>131</v>
      </c>
      <c r="BC2" s="41" t="s">
        <v>132</v>
      </c>
      <c r="BD2" s="41" t="s">
        <v>133</v>
      </c>
      <c r="BE2" s="41" t="s">
        <v>134</v>
      </c>
      <c r="BF2" s="41" t="s">
        <v>135</v>
      </c>
      <c r="BG2" s="41" t="s">
        <v>136</v>
      </c>
      <c r="BH2" s="41" t="s">
        <v>137</v>
      </c>
      <c r="BI2" s="41" t="s">
        <v>138</v>
      </c>
      <c r="BJ2" s="41" t="s">
        <v>139</v>
      </c>
      <c r="BK2" s="41" t="s">
        <v>140</v>
      </c>
      <c r="BL2" s="41" t="s">
        <v>141</v>
      </c>
      <c r="BM2" s="41" t="s">
        <v>142</v>
      </c>
      <c r="BN2" s="41" t="s">
        <v>143</v>
      </c>
      <c r="BO2" s="41" t="s">
        <v>144</v>
      </c>
      <c r="BP2" s="41" t="s">
        <v>145</v>
      </c>
      <c r="BQ2" s="41" t="s">
        <v>146</v>
      </c>
      <c r="BR2" s="41" t="s">
        <v>147</v>
      </c>
      <c r="BS2" s="41" t="s">
        <v>148</v>
      </c>
      <c r="BT2" s="41" t="s">
        <v>149</v>
      </c>
      <c r="BU2" s="41" t="s">
        <v>150</v>
      </c>
      <c r="BV2" s="41" t="s">
        <v>151</v>
      </c>
      <c r="BW2" s="41" t="s">
        <v>152</v>
      </c>
      <c r="BX2" s="41" t="s">
        <v>153</v>
      </c>
      <c r="BY2" s="41" t="s">
        <v>154</v>
      </c>
      <c r="BZ2" s="41" t="s">
        <v>155</v>
      </c>
      <c r="CA2" s="41" t="s">
        <v>156</v>
      </c>
      <c r="CB2" s="41" t="s">
        <v>157</v>
      </c>
      <c r="CC2" s="41" t="s">
        <v>158</v>
      </c>
      <c r="CD2" s="41" t="s">
        <v>159</v>
      </c>
      <c r="CE2" s="41" t="s">
        <v>160</v>
      </c>
      <c r="CF2" s="42" t="s">
        <v>161</v>
      </c>
    </row>
    <row r="3" spans="1:84">
      <c r="A3" s="119">
        <v>2023</v>
      </c>
      <c r="B3" s="422" t="s">
        <v>264</v>
      </c>
      <c r="C3" s="469"/>
      <c r="D3" s="332" t="s">
        <v>163</v>
      </c>
      <c r="E3" s="332" t="s">
        <v>163</v>
      </c>
      <c r="F3" s="332" t="s">
        <v>163</v>
      </c>
      <c r="G3" s="332" t="s">
        <v>163</v>
      </c>
      <c r="H3" s="332" t="s">
        <v>163</v>
      </c>
      <c r="I3" s="332" t="s">
        <v>163</v>
      </c>
      <c r="J3" s="332" t="s">
        <v>163</v>
      </c>
      <c r="K3" s="332" t="s">
        <v>163</v>
      </c>
      <c r="L3" s="332" t="s">
        <v>163</v>
      </c>
      <c r="M3" s="332" t="s">
        <v>163</v>
      </c>
      <c r="N3" s="332" t="s">
        <v>163</v>
      </c>
      <c r="O3" s="332" t="s">
        <v>163</v>
      </c>
      <c r="P3" s="332" t="s">
        <v>163</v>
      </c>
      <c r="Q3" s="332" t="s">
        <v>163</v>
      </c>
      <c r="R3" s="332" t="s">
        <v>163</v>
      </c>
      <c r="S3" s="332" t="s">
        <v>163</v>
      </c>
      <c r="T3" s="332" t="s">
        <v>163</v>
      </c>
      <c r="U3" s="332" t="s">
        <v>163</v>
      </c>
      <c r="V3" s="332" t="s">
        <v>163</v>
      </c>
      <c r="W3" s="332" t="s">
        <v>163</v>
      </c>
      <c r="X3" s="332" t="s">
        <v>163</v>
      </c>
      <c r="Y3" s="332" t="s">
        <v>163</v>
      </c>
      <c r="Z3" s="332" t="s">
        <v>163</v>
      </c>
      <c r="AA3" s="332" t="s">
        <v>163</v>
      </c>
      <c r="AB3" s="332" t="s">
        <v>163</v>
      </c>
      <c r="AC3" s="332" t="s">
        <v>163</v>
      </c>
      <c r="AD3" s="332" t="s">
        <v>163</v>
      </c>
      <c r="AE3" s="332" t="s">
        <v>163</v>
      </c>
      <c r="AF3" s="332" t="s">
        <v>163</v>
      </c>
      <c r="AG3" s="332" t="s">
        <v>163</v>
      </c>
      <c r="AH3" s="332" t="s">
        <v>163</v>
      </c>
      <c r="AI3" s="332" t="s">
        <v>163</v>
      </c>
      <c r="AJ3" s="332" t="s">
        <v>163</v>
      </c>
      <c r="AK3" s="332" t="s">
        <v>163</v>
      </c>
      <c r="AL3" s="332" t="s">
        <v>163</v>
      </c>
      <c r="AM3" s="332" t="s">
        <v>163</v>
      </c>
      <c r="AN3" s="332" t="s">
        <v>163</v>
      </c>
      <c r="AO3" s="332" t="s">
        <v>163</v>
      </c>
      <c r="AP3" s="332" t="s">
        <v>163</v>
      </c>
      <c r="AQ3" s="332" t="s">
        <v>163</v>
      </c>
      <c r="AR3" s="332" t="s">
        <v>163</v>
      </c>
      <c r="AS3" s="332" t="s">
        <v>163</v>
      </c>
      <c r="AT3" s="332" t="s">
        <v>163</v>
      </c>
      <c r="AU3" s="332" t="s">
        <v>163</v>
      </c>
      <c r="AV3" s="332" t="s">
        <v>163</v>
      </c>
      <c r="AW3" s="332" t="s">
        <v>163</v>
      </c>
      <c r="AX3" s="332" t="s">
        <v>163</v>
      </c>
      <c r="AY3" s="332" t="s">
        <v>163</v>
      </c>
      <c r="AZ3" s="332" t="s">
        <v>163</v>
      </c>
      <c r="BA3" s="332" t="s">
        <v>163</v>
      </c>
      <c r="BB3" s="332" t="s">
        <v>163</v>
      </c>
      <c r="BC3" s="332" t="s">
        <v>163</v>
      </c>
      <c r="BD3" s="332" t="s">
        <v>163</v>
      </c>
      <c r="BE3" s="332" t="s">
        <v>163</v>
      </c>
      <c r="BF3" s="332" t="s">
        <v>163</v>
      </c>
      <c r="BG3" s="332" t="s">
        <v>163</v>
      </c>
      <c r="BH3" s="332" t="s">
        <v>163</v>
      </c>
      <c r="BI3" s="332" t="s">
        <v>163</v>
      </c>
      <c r="BJ3" s="332" t="s">
        <v>163</v>
      </c>
      <c r="BK3" s="332" t="s">
        <v>163</v>
      </c>
      <c r="BL3" s="332" t="s">
        <v>163</v>
      </c>
      <c r="BM3" s="332" t="s">
        <v>163</v>
      </c>
      <c r="BN3" s="332" t="s">
        <v>163</v>
      </c>
      <c r="BO3" s="332" t="s">
        <v>163</v>
      </c>
      <c r="BP3" s="332" t="s">
        <v>163</v>
      </c>
      <c r="BQ3" s="332" t="s">
        <v>163</v>
      </c>
      <c r="BR3" s="332" t="s">
        <v>163</v>
      </c>
      <c r="BS3" s="332" t="s">
        <v>163</v>
      </c>
      <c r="BT3" s="332" t="s">
        <v>163</v>
      </c>
      <c r="BU3" s="332" t="s">
        <v>163</v>
      </c>
      <c r="BV3" s="332" t="s">
        <v>163</v>
      </c>
      <c r="BW3" s="332" t="s">
        <v>163</v>
      </c>
      <c r="BX3" s="332" t="s">
        <v>163</v>
      </c>
      <c r="BY3" s="332" t="s">
        <v>163</v>
      </c>
      <c r="BZ3" s="332" t="s">
        <v>163</v>
      </c>
      <c r="CA3" s="332" t="s">
        <v>164</v>
      </c>
      <c r="CB3" s="332" t="s">
        <v>164</v>
      </c>
      <c r="CC3" s="332" t="s">
        <v>164</v>
      </c>
      <c r="CD3" s="332" t="s">
        <v>164</v>
      </c>
      <c r="CE3" s="332" t="s">
        <v>164</v>
      </c>
      <c r="CF3" s="333" t="s">
        <v>164</v>
      </c>
    </row>
    <row r="4" spans="1:84" ht="26.25" customHeight="1">
      <c r="A4" s="94"/>
      <c r="B4" s="69" t="s">
        <v>797</v>
      </c>
      <c r="C4" s="583"/>
      <c r="D4" s="636">
        <f t="shared" ref="D4:BO4" si="0">SUM(D5,D8,D9)</f>
        <v>0</v>
      </c>
      <c r="E4" s="636">
        <f t="shared" si="0"/>
        <v>0</v>
      </c>
      <c r="F4" s="636">
        <f t="shared" si="0"/>
        <v>0</v>
      </c>
      <c r="G4" s="636">
        <f t="shared" si="0"/>
        <v>0</v>
      </c>
      <c r="H4" s="636">
        <f t="shared" si="0"/>
        <v>0</v>
      </c>
      <c r="I4" s="636">
        <f t="shared" si="0"/>
        <v>0</v>
      </c>
      <c r="J4" s="636">
        <f t="shared" si="0"/>
        <v>0</v>
      </c>
      <c r="K4" s="636">
        <f t="shared" si="0"/>
        <v>0</v>
      </c>
      <c r="L4" s="636">
        <f t="shared" si="0"/>
        <v>0</v>
      </c>
      <c r="M4" s="636">
        <f t="shared" si="0"/>
        <v>0</v>
      </c>
      <c r="N4" s="636">
        <f t="shared" si="0"/>
        <v>0</v>
      </c>
      <c r="O4" s="636">
        <f t="shared" si="0"/>
        <v>0</v>
      </c>
      <c r="P4" s="636">
        <f t="shared" si="0"/>
        <v>0</v>
      </c>
      <c r="Q4" s="636">
        <f t="shared" si="0"/>
        <v>0</v>
      </c>
      <c r="R4" s="636">
        <f t="shared" si="0"/>
        <v>0</v>
      </c>
      <c r="S4" s="636">
        <f t="shared" si="0"/>
        <v>0</v>
      </c>
      <c r="T4" s="636">
        <f t="shared" si="0"/>
        <v>0</v>
      </c>
      <c r="U4" s="636">
        <f t="shared" si="0"/>
        <v>0</v>
      </c>
      <c r="V4" s="636">
        <f t="shared" si="0"/>
        <v>0</v>
      </c>
      <c r="W4" s="636">
        <f t="shared" si="0"/>
        <v>0</v>
      </c>
      <c r="X4" s="636">
        <f t="shared" si="0"/>
        <v>0</v>
      </c>
      <c r="Y4" s="636">
        <f t="shared" si="0"/>
        <v>0</v>
      </c>
      <c r="Z4" s="636">
        <f t="shared" si="0"/>
        <v>0</v>
      </c>
      <c r="AA4" s="636">
        <f t="shared" si="0"/>
        <v>0</v>
      </c>
      <c r="AB4" s="636">
        <f t="shared" si="0"/>
        <v>0</v>
      </c>
      <c r="AC4" s="636">
        <f t="shared" si="0"/>
        <v>0</v>
      </c>
      <c r="AD4" s="636">
        <f t="shared" si="0"/>
        <v>0</v>
      </c>
      <c r="AE4" s="636">
        <f t="shared" si="0"/>
        <v>0</v>
      </c>
      <c r="AF4" s="636">
        <f t="shared" si="0"/>
        <v>0</v>
      </c>
      <c r="AG4" s="636">
        <f t="shared" si="0"/>
        <v>0</v>
      </c>
      <c r="AH4" s="636">
        <f t="shared" si="0"/>
        <v>561</v>
      </c>
      <c r="AI4" s="636">
        <f t="shared" si="0"/>
        <v>624</v>
      </c>
      <c r="AJ4" s="636">
        <f t="shared" si="0"/>
        <v>729</v>
      </c>
      <c r="AK4" s="636">
        <f t="shared" si="0"/>
        <v>924.13</v>
      </c>
      <c r="AL4" s="636">
        <f t="shared" si="0"/>
        <v>941</v>
      </c>
      <c r="AM4" s="636">
        <f t="shared" si="0"/>
        <v>985</v>
      </c>
      <c r="AN4" s="636">
        <f t="shared" si="0"/>
        <v>1189</v>
      </c>
      <c r="AO4" s="636">
        <f t="shared" si="0"/>
        <v>1371</v>
      </c>
      <c r="AP4" s="636">
        <f t="shared" si="0"/>
        <v>1458</v>
      </c>
      <c r="AQ4" s="636">
        <f t="shared" si="0"/>
        <v>1574</v>
      </c>
      <c r="AR4" s="636">
        <f t="shared" si="0"/>
        <v>1853.9770000000001</v>
      </c>
      <c r="AS4" s="636">
        <f t="shared" si="0"/>
        <v>2050.058</v>
      </c>
      <c r="AT4" s="636">
        <f t="shared" si="0"/>
        <v>2305.1849999999999</v>
      </c>
      <c r="AU4" s="636">
        <f t="shared" si="0"/>
        <v>2758</v>
      </c>
      <c r="AV4" s="636">
        <f t="shared" si="0"/>
        <v>3728</v>
      </c>
      <c r="AW4" s="636">
        <f t="shared" si="0"/>
        <v>3939</v>
      </c>
      <c r="AX4" s="636">
        <f t="shared" si="0"/>
        <v>3969</v>
      </c>
      <c r="AY4" s="636">
        <f t="shared" si="0"/>
        <v>3888</v>
      </c>
      <c r="AZ4" s="636">
        <f t="shared" si="0"/>
        <v>3815</v>
      </c>
      <c r="BA4" s="636">
        <f t="shared" si="0"/>
        <v>3773</v>
      </c>
      <c r="BB4" s="636">
        <f t="shared" si="0"/>
        <v>3619</v>
      </c>
      <c r="BC4" s="636">
        <f t="shared" si="0"/>
        <v>3781</v>
      </c>
      <c r="BD4" s="636">
        <f t="shared" si="0"/>
        <v>4095</v>
      </c>
      <c r="BE4" s="636">
        <f t="shared" si="0"/>
        <v>4486</v>
      </c>
      <c r="BF4" s="636">
        <f t="shared" si="0"/>
        <v>4484</v>
      </c>
      <c r="BG4" s="636">
        <f t="shared" si="0"/>
        <v>4851.1851234350615</v>
      </c>
      <c r="BH4" s="636">
        <f t="shared" si="0"/>
        <v>6099.3140000000003</v>
      </c>
      <c r="BI4" s="636">
        <f t="shared" si="0"/>
        <v>6508.5602195999991</v>
      </c>
      <c r="BJ4" s="636">
        <f t="shared" si="0"/>
        <v>6954.7246595999977</v>
      </c>
      <c r="BK4" s="636">
        <f t="shared" si="0"/>
        <v>7455.2028207140329</v>
      </c>
      <c r="BL4" s="636">
        <f t="shared" si="0"/>
        <v>7793.5174822999979</v>
      </c>
      <c r="BM4" s="636">
        <f t="shared" si="0"/>
        <v>8225.126148360001</v>
      </c>
      <c r="BN4" s="636">
        <f t="shared" si="0"/>
        <v>8242.1568431600008</v>
      </c>
      <c r="BO4" s="636">
        <f t="shared" si="0"/>
        <v>8052.1531093099993</v>
      </c>
      <c r="BP4" s="636">
        <f t="shared" ref="BP4:CF4" si="1">SUM(BP5,BP8,BP9)</f>
        <v>7510.8751163199995</v>
      </c>
      <c r="BQ4" s="636">
        <f t="shared" si="1"/>
        <v>7041.5234761999718</v>
      </c>
      <c r="BR4" s="636">
        <f t="shared" si="1"/>
        <v>6576.0799377400017</v>
      </c>
      <c r="BS4" s="636">
        <f t="shared" si="1"/>
        <v>6078.7060508699969</v>
      </c>
      <c r="BT4" s="636">
        <f t="shared" si="1"/>
        <v>5665.5855551100012</v>
      </c>
      <c r="BU4" s="636">
        <f t="shared" si="1"/>
        <v>5367.648018240001</v>
      </c>
      <c r="BV4" s="636">
        <f t="shared" si="1"/>
        <v>5139.8772267200002</v>
      </c>
      <c r="BW4" s="636">
        <f t="shared" si="1"/>
        <v>5060.8868007399979</v>
      </c>
      <c r="BX4" s="636">
        <f t="shared" si="1"/>
        <v>5071.059797515044</v>
      </c>
      <c r="BY4" s="636">
        <f t="shared" si="1"/>
        <v>4834.2942617299996</v>
      </c>
      <c r="BZ4" s="636">
        <f t="shared" si="1"/>
        <v>4935.3102140100018</v>
      </c>
      <c r="CA4" s="636">
        <f t="shared" si="1"/>
        <v>5430.0773625226302</v>
      </c>
      <c r="CB4" s="636">
        <f t="shared" si="1"/>
        <v>5837.2140374469855</v>
      </c>
      <c r="CC4" s="636">
        <f t="shared" si="1"/>
        <v>5879.8973496467815</v>
      </c>
      <c r="CD4" s="636">
        <f t="shared" si="1"/>
        <v>5690.7646152028765</v>
      </c>
      <c r="CE4" s="636">
        <f t="shared" si="1"/>
        <v>5371.7062237313166</v>
      </c>
      <c r="CF4" s="637">
        <f t="shared" si="1"/>
        <v>5231.9520868167738</v>
      </c>
    </row>
    <row r="5" spans="1:84" s="427" customFormat="1" ht="24" customHeight="1">
      <c r="A5" s="599"/>
      <c r="B5" s="63" t="s">
        <v>798</v>
      </c>
      <c r="C5" s="109"/>
      <c r="D5" s="638">
        <f t="shared" ref="D5:BF5" si="2">SUM(D6:D7)</f>
        <v>0</v>
      </c>
      <c r="E5" s="638">
        <f t="shared" si="2"/>
        <v>0</v>
      </c>
      <c r="F5" s="638">
        <f t="shared" si="2"/>
        <v>0</v>
      </c>
      <c r="G5" s="638">
        <f t="shared" si="2"/>
        <v>0</v>
      </c>
      <c r="H5" s="638">
        <f t="shared" si="2"/>
        <v>0</v>
      </c>
      <c r="I5" s="638">
        <f t="shared" si="2"/>
        <v>0</v>
      </c>
      <c r="J5" s="638">
        <f t="shared" si="2"/>
        <v>0</v>
      </c>
      <c r="K5" s="638">
        <f t="shared" si="2"/>
        <v>0</v>
      </c>
      <c r="L5" s="638">
        <f t="shared" si="2"/>
        <v>0</v>
      </c>
      <c r="M5" s="638">
        <f t="shared" si="2"/>
        <v>0</v>
      </c>
      <c r="N5" s="638">
        <f t="shared" si="2"/>
        <v>0</v>
      </c>
      <c r="O5" s="638">
        <f t="shared" si="2"/>
        <v>0</v>
      </c>
      <c r="P5" s="638">
        <f t="shared" si="2"/>
        <v>0</v>
      </c>
      <c r="Q5" s="638">
        <f t="shared" si="2"/>
        <v>0</v>
      </c>
      <c r="R5" s="638">
        <f t="shared" si="2"/>
        <v>0</v>
      </c>
      <c r="S5" s="638">
        <f t="shared" si="2"/>
        <v>0</v>
      </c>
      <c r="T5" s="638">
        <f t="shared" si="2"/>
        <v>0</v>
      </c>
      <c r="U5" s="638">
        <f t="shared" si="2"/>
        <v>0</v>
      </c>
      <c r="V5" s="638">
        <f t="shared" si="2"/>
        <v>0</v>
      </c>
      <c r="W5" s="638">
        <f t="shared" si="2"/>
        <v>0</v>
      </c>
      <c r="X5" s="638">
        <f t="shared" si="2"/>
        <v>0</v>
      </c>
      <c r="Y5" s="638">
        <f t="shared" si="2"/>
        <v>0</v>
      </c>
      <c r="Z5" s="638">
        <f t="shared" si="2"/>
        <v>0</v>
      </c>
      <c r="AA5" s="638">
        <f t="shared" si="2"/>
        <v>0</v>
      </c>
      <c r="AB5" s="638">
        <f t="shared" si="2"/>
        <v>0</v>
      </c>
      <c r="AC5" s="638">
        <f t="shared" si="2"/>
        <v>0</v>
      </c>
      <c r="AD5" s="638">
        <f t="shared" si="2"/>
        <v>0</v>
      </c>
      <c r="AE5" s="638">
        <f t="shared" si="2"/>
        <v>0</v>
      </c>
      <c r="AF5" s="638">
        <f t="shared" si="2"/>
        <v>0</v>
      </c>
      <c r="AG5" s="638">
        <f t="shared" si="2"/>
        <v>0</v>
      </c>
      <c r="AH5" s="638">
        <f t="shared" si="2"/>
        <v>0</v>
      </c>
      <c r="AI5" s="638">
        <f t="shared" si="2"/>
        <v>0</v>
      </c>
      <c r="AJ5" s="638">
        <f t="shared" si="2"/>
        <v>0</v>
      </c>
      <c r="AK5" s="638">
        <f t="shared" si="2"/>
        <v>0</v>
      </c>
      <c r="AL5" s="638">
        <f t="shared" si="2"/>
        <v>0</v>
      </c>
      <c r="AM5" s="638">
        <f t="shared" si="2"/>
        <v>0</v>
      </c>
      <c r="AN5" s="638">
        <f t="shared" si="2"/>
        <v>0</v>
      </c>
      <c r="AO5" s="638">
        <f t="shared" si="2"/>
        <v>0</v>
      </c>
      <c r="AP5" s="638">
        <f t="shared" si="2"/>
        <v>0</v>
      </c>
      <c r="AQ5" s="638">
        <f t="shared" si="2"/>
        <v>0</v>
      </c>
      <c r="AR5" s="638">
        <f t="shared" si="2"/>
        <v>0</v>
      </c>
      <c r="AS5" s="638">
        <f t="shared" si="2"/>
        <v>0</v>
      </c>
      <c r="AT5" s="638">
        <f t="shared" si="2"/>
        <v>0</v>
      </c>
      <c r="AU5" s="638">
        <f t="shared" si="2"/>
        <v>0</v>
      </c>
      <c r="AV5" s="638">
        <f t="shared" si="2"/>
        <v>0</v>
      </c>
      <c r="AW5" s="638">
        <f t="shared" si="2"/>
        <v>0</v>
      </c>
      <c r="AX5" s="638">
        <f t="shared" si="2"/>
        <v>0</v>
      </c>
      <c r="AY5" s="638">
        <f t="shared" si="2"/>
        <v>0</v>
      </c>
      <c r="AZ5" s="638">
        <f t="shared" si="2"/>
        <v>0</v>
      </c>
      <c r="BA5" s="638">
        <f t="shared" si="2"/>
        <v>0</v>
      </c>
      <c r="BB5" s="638">
        <f t="shared" si="2"/>
        <v>0</v>
      </c>
      <c r="BC5" s="638">
        <f t="shared" si="2"/>
        <v>0</v>
      </c>
      <c r="BD5" s="638">
        <f t="shared" si="2"/>
        <v>0</v>
      </c>
      <c r="BE5" s="638">
        <f t="shared" si="2"/>
        <v>0</v>
      </c>
      <c r="BF5" s="638">
        <f t="shared" si="2"/>
        <v>0</v>
      </c>
      <c r="BG5" s="638">
        <f>SUM(BG6:BG7)</f>
        <v>2336.1031234350612</v>
      </c>
      <c r="BH5" s="638">
        <f t="shared" ref="BH5:CF5" si="3">SUM(BH6:BH7)</f>
        <v>5970.616</v>
      </c>
      <c r="BI5" s="638">
        <f t="shared" si="3"/>
        <v>6426.2752195999992</v>
      </c>
      <c r="BJ5" s="638">
        <f t="shared" si="3"/>
        <v>6868.5436595999981</v>
      </c>
      <c r="BK5" s="638">
        <f t="shared" si="3"/>
        <v>7367.1248207140325</v>
      </c>
      <c r="BL5" s="638">
        <f t="shared" si="3"/>
        <v>7703.3184822999983</v>
      </c>
      <c r="BM5" s="638">
        <f t="shared" si="3"/>
        <v>8128.8851483600001</v>
      </c>
      <c r="BN5" s="638">
        <f t="shared" si="3"/>
        <v>8242.1568431600008</v>
      </c>
      <c r="BO5" s="638">
        <f t="shared" si="3"/>
        <v>8052.1531093099993</v>
      </c>
      <c r="BP5" s="638">
        <f t="shared" si="3"/>
        <v>7510.8751163199995</v>
      </c>
      <c r="BQ5" s="638">
        <f t="shared" si="3"/>
        <v>7041.5234761999718</v>
      </c>
      <c r="BR5" s="638">
        <f t="shared" si="3"/>
        <v>6576.0799377400017</v>
      </c>
      <c r="BS5" s="638">
        <f t="shared" si="3"/>
        <v>6078.7060508699969</v>
      </c>
      <c r="BT5" s="638">
        <f t="shared" si="3"/>
        <v>5665.5855551100012</v>
      </c>
      <c r="BU5" s="638">
        <f t="shared" si="3"/>
        <v>5367.648018240001</v>
      </c>
      <c r="BV5" s="638">
        <f t="shared" si="3"/>
        <v>5139.8772267200002</v>
      </c>
      <c r="BW5" s="638">
        <f t="shared" si="3"/>
        <v>5060.8868007399979</v>
      </c>
      <c r="BX5" s="638">
        <f t="shared" si="3"/>
        <v>5071.059797515044</v>
      </c>
      <c r="BY5" s="638">
        <f t="shared" si="3"/>
        <v>4834.2942617299996</v>
      </c>
      <c r="BZ5" s="638">
        <f t="shared" si="3"/>
        <v>4935.3102140100018</v>
      </c>
      <c r="CA5" s="638">
        <f t="shared" si="3"/>
        <v>5430.0773625226302</v>
      </c>
      <c r="CB5" s="638">
        <f t="shared" si="3"/>
        <v>5837.2140374469855</v>
      </c>
      <c r="CC5" s="638">
        <f t="shared" si="3"/>
        <v>5879.8973496467815</v>
      </c>
      <c r="CD5" s="638">
        <f t="shared" si="3"/>
        <v>5690.7646152028765</v>
      </c>
      <c r="CE5" s="638">
        <f t="shared" si="3"/>
        <v>5371.7062237313166</v>
      </c>
      <c r="CF5" s="639">
        <f t="shared" si="3"/>
        <v>5231.9520868167738</v>
      </c>
    </row>
    <row r="6" spans="1:84">
      <c r="B6" s="200" t="s">
        <v>799</v>
      </c>
      <c r="C6" s="63"/>
      <c r="D6" s="640">
        <v>0</v>
      </c>
      <c r="E6" s="640">
        <v>0</v>
      </c>
      <c r="F6" s="640">
        <v>0</v>
      </c>
      <c r="G6" s="640">
        <v>0</v>
      </c>
      <c r="H6" s="640">
        <v>0</v>
      </c>
      <c r="I6" s="640">
        <v>0</v>
      </c>
      <c r="J6" s="640">
        <v>0</v>
      </c>
      <c r="K6" s="640">
        <v>0</v>
      </c>
      <c r="L6" s="640">
        <v>0</v>
      </c>
      <c r="M6" s="640">
        <v>0</v>
      </c>
      <c r="N6" s="640">
        <v>0</v>
      </c>
      <c r="O6" s="640">
        <v>0</v>
      </c>
      <c r="P6" s="640">
        <v>0</v>
      </c>
      <c r="Q6" s="640">
        <v>0</v>
      </c>
      <c r="R6" s="640">
        <v>0</v>
      </c>
      <c r="S6" s="640">
        <v>0</v>
      </c>
      <c r="T6" s="640">
        <v>0</v>
      </c>
      <c r="U6" s="640">
        <v>0</v>
      </c>
      <c r="V6" s="640">
        <v>0</v>
      </c>
      <c r="W6" s="640">
        <v>0</v>
      </c>
      <c r="X6" s="640">
        <v>0</v>
      </c>
      <c r="Y6" s="640">
        <v>0</v>
      </c>
      <c r="Z6" s="640">
        <v>0</v>
      </c>
      <c r="AA6" s="640">
        <v>0</v>
      </c>
      <c r="AB6" s="640">
        <v>0</v>
      </c>
      <c r="AC6" s="640">
        <v>0</v>
      </c>
      <c r="AD6" s="640">
        <v>0</v>
      </c>
      <c r="AE6" s="640">
        <v>0</v>
      </c>
      <c r="AF6" s="640">
        <v>0</v>
      </c>
      <c r="AG6" s="640">
        <v>0</v>
      </c>
      <c r="AH6" s="640">
        <v>0</v>
      </c>
      <c r="AI6" s="640">
        <v>0</v>
      </c>
      <c r="AJ6" s="640">
        <v>0</v>
      </c>
      <c r="AK6" s="640">
        <v>0</v>
      </c>
      <c r="AL6" s="640">
        <v>0</v>
      </c>
      <c r="AM6" s="640">
        <v>0</v>
      </c>
      <c r="AN6" s="640">
        <v>0</v>
      </c>
      <c r="AO6" s="640">
        <v>0</v>
      </c>
      <c r="AP6" s="640">
        <v>0</v>
      </c>
      <c r="AQ6" s="640">
        <v>0</v>
      </c>
      <c r="AR6" s="640">
        <v>0</v>
      </c>
      <c r="AS6" s="640">
        <v>0</v>
      </c>
      <c r="AT6" s="640">
        <v>0</v>
      </c>
      <c r="AU6" s="640">
        <v>0</v>
      </c>
      <c r="AV6" s="640">
        <v>0</v>
      </c>
      <c r="AW6" s="640">
        <v>0</v>
      </c>
      <c r="AX6" s="640">
        <v>0</v>
      </c>
      <c r="AY6" s="640">
        <v>0</v>
      </c>
      <c r="AZ6" s="640">
        <v>0</v>
      </c>
      <c r="BA6" s="640">
        <v>0</v>
      </c>
      <c r="BB6" s="640">
        <v>0</v>
      </c>
      <c r="BC6" s="640">
        <v>0</v>
      </c>
      <c r="BD6" s="640">
        <v>0</v>
      </c>
      <c r="BE6" s="640">
        <v>0</v>
      </c>
      <c r="BF6" s="640">
        <v>0</v>
      </c>
      <c r="BG6" s="640">
        <v>2014.2471386050611</v>
      </c>
      <c r="BH6" s="640">
        <v>5015.7</v>
      </c>
      <c r="BI6" s="640">
        <v>5423.7671116726178</v>
      </c>
      <c r="BJ6" s="640">
        <v>5757.8360123012462</v>
      </c>
      <c r="BK6" s="640">
        <v>6177.3624194595423</v>
      </c>
      <c r="BL6" s="640">
        <v>6490.1720590102777</v>
      </c>
      <c r="BM6" s="640">
        <v>6915.0678474402721</v>
      </c>
      <c r="BN6" s="640">
        <v>6948.1568948414524</v>
      </c>
      <c r="BO6" s="640">
        <v>6809.6169528651753</v>
      </c>
      <c r="BP6" s="640">
        <v>6513.1149729962708</v>
      </c>
      <c r="BQ6" s="640">
        <v>6130.2807911553373</v>
      </c>
      <c r="BR6" s="640">
        <v>5797.0775256391153</v>
      </c>
      <c r="BS6" s="640">
        <v>5456.4054314190616</v>
      </c>
      <c r="BT6" s="640">
        <v>5243.7866305220668</v>
      </c>
      <c r="BU6" s="640">
        <v>4972.5094967900277</v>
      </c>
      <c r="BV6" s="640">
        <v>4731.5968871425393</v>
      </c>
      <c r="BW6" s="640">
        <v>4668.3984997758607</v>
      </c>
      <c r="BX6" s="640">
        <v>4700.5807268599101</v>
      </c>
      <c r="BY6" s="640">
        <v>4492.2822338054057</v>
      </c>
      <c r="BZ6" s="640">
        <v>4594.4280988139199</v>
      </c>
      <c r="CA6" s="640">
        <v>5055.5438589618971</v>
      </c>
      <c r="CB6" s="640">
        <v>5453.1363068944202</v>
      </c>
      <c r="CC6" s="640">
        <v>5520.0794873070763</v>
      </c>
      <c r="CD6" s="640">
        <v>5351.0779475805293</v>
      </c>
      <c r="CE6" s="640">
        <v>5064.1620546439872</v>
      </c>
      <c r="CF6" s="641">
        <v>4941.8624287743341</v>
      </c>
    </row>
    <row r="7" spans="1:84">
      <c r="A7" s="421"/>
      <c r="B7" s="200" t="s">
        <v>800</v>
      </c>
      <c r="C7" s="63"/>
      <c r="D7" s="640">
        <v>0</v>
      </c>
      <c r="E7" s="640">
        <v>0</v>
      </c>
      <c r="F7" s="640">
        <v>0</v>
      </c>
      <c r="G7" s="640">
        <v>0</v>
      </c>
      <c r="H7" s="640">
        <v>0</v>
      </c>
      <c r="I7" s="640">
        <v>0</v>
      </c>
      <c r="J7" s="640">
        <v>0</v>
      </c>
      <c r="K7" s="640">
        <v>0</v>
      </c>
      <c r="L7" s="640">
        <v>0</v>
      </c>
      <c r="M7" s="640">
        <v>0</v>
      </c>
      <c r="N7" s="640">
        <v>0</v>
      </c>
      <c r="O7" s="640">
        <v>0</v>
      </c>
      <c r="P7" s="640">
        <v>0</v>
      </c>
      <c r="Q7" s="640">
        <v>0</v>
      </c>
      <c r="R7" s="640">
        <v>0</v>
      </c>
      <c r="S7" s="640">
        <v>0</v>
      </c>
      <c r="T7" s="640">
        <v>0</v>
      </c>
      <c r="U7" s="640">
        <v>0</v>
      </c>
      <c r="V7" s="640">
        <v>0</v>
      </c>
      <c r="W7" s="640">
        <v>0</v>
      </c>
      <c r="X7" s="640">
        <v>0</v>
      </c>
      <c r="Y7" s="640">
        <v>0</v>
      </c>
      <c r="Z7" s="640">
        <v>0</v>
      </c>
      <c r="AA7" s="640">
        <v>0</v>
      </c>
      <c r="AB7" s="640">
        <v>0</v>
      </c>
      <c r="AC7" s="640">
        <v>0</v>
      </c>
      <c r="AD7" s="640">
        <v>0</v>
      </c>
      <c r="AE7" s="640">
        <v>0</v>
      </c>
      <c r="AF7" s="640">
        <v>0</v>
      </c>
      <c r="AG7" s="640">
        <v>0</v>
      </c>
      <c r="AH7" s="640">
        <v>0</v>
      </c>
      <c r="AI7" s="640">
        <v>0</v>
      </c>
      <c r="AJ7" s="640">
        <v>0</v>
      </c>
      <c r="AK7" s="640">
        <v>0</v>
      </c>
      <c r="AL7" s="640">
        <v>0</v>
      </c>
      <c r="AM7" s="640">
        <v>0</v>
      </c>
      <c r="AN7" s="640">
        <v>0</v>
      </c>
      <c r="AO7" s="640">
        <v>0</v>
      </c>
      <c r="AP7" s="640">
        <v>0</v>
      </c>
      <c r="AQ7" s="640">
        <v>0</v>
      </c>
      <c r="AR7" s="640">
        <v>0</v>
      </c>
      <c r="AS7" s="640">
        <v>0</v>
      </c>
      <c r="AT7" s="640">
        <v>0</v>
      </c>
      <c r="AU7" s="640">
        <v>0</v>
      </c>
      <c r="AV7" s="640">
        <v>0</v>
      </c>
      <c r="AW7" s="640">
        <v>0</v>
      </c>
      <c r="AX7" s="640">
        <v>0</v>
      </c>
      <c r="AY7" s="640">
        <v>0</v>
      </c>
      <c r="AZ7" s="640">
        <v>0</v>
      </c>
      <c r="BA7" s="640">
        <v>0</v>
      </c>
      <c r="BB7" s="640">
        <v>0</v>
      </c>
      <c r="BC7" s="640">
        <v>0</v>
      </c>
      <c r="BD7" s="640">
        <v>0</v>
      </c>
      <c r="BE7" s="640">
        <v>0</v>
      </c>
      <c r="BF7" s="640">
        <v>0</v>
      </c>
      <c r="BG7" s="640">
        <v>321.85598482999995</v>
      </c>
      <c r="BH7" s="640">
        <v>954.91600000000017</v>
      </c>
      <c r="BI7" s="640">
        <v>1002.5081079273812</v>
      </c>
      <c r="BJ7" s="640">
        <v>1110.7076472987521</v>
      </c>
      <c r="BK7" s="640">
        <v>1189.7624012544898</v>
      </c>
      <c r="BL7" s="640">
        <v>1213.1464232897204</v>
      </c>
      <c r="BM7" s="640">
        <v>1213.8173009197278</v>
      </c>
      <c r="BN7" s="640">
        <v>1293.9999483185484</v>
      </c>
      <c r="BO7" s="640">
        <v>1242.536156444824</v>
      </c>
      <c r="BP7" s="640">
        <v>997.76014332372893</v>
      </c>
      <c r="BQ7" s="640">
        <v>911.24268504463487</v>
      </c>
      <c r="BR7" s="640">
        <v>779.00241210088666</v>
      </c>
      <c r="BS7" s="640">
        <v>622.30061945093507</v>
      </c>
      <c r="BT7" s="640">
        <v>421.79892458793393</v>
      </c>
      <c r="BU7" s="640">
        <v>395.13852144997321</v>
      </c>
      <c r="BV7" s="640">
        <v>408.28033957746038</v>
      </c>
      <c r="BW7" s="640">
        <v>392.48830096413712</v>
      </c>
      <c r="BX7" s="640">
        <v>370.47907065513419</v>
      </c>
      <c r="BY7" s="640">
        <v>342.01202792459361</v>
      </c>
      <c r="BZ7" s="640">
        <v>340.88211519608217</v>
      </c>
      <c r="CA7" s="640">
        <v>374.5335035607327</v>
      </c>
      <c r="CB7" s="640">
        <v>384.07773055256507</v>
      </c>
      <c r="CC7" s="640">
        <v>359.81786233970558</v>
      </c>
      <c r="CD7" s="640">
        <v>339.68666762234699</v>
      </c>
      <c r="CE7" s="640">
        <v>307.54416908732986</v>
      </c>
      <c r="CF7" s="641">
        <v>290.08965804244002</v>
      </c>
    </row>
    <row r="8" spans="1:84" ht="30.95">
      <c r="B8" s="620" t="s">
        <v>801</v>
      </c>
      <c r="C8" s="63"/>
      <c r="D8" s="638">
        <v>0</v>
      </c>
      <c r="E8" s="638">
        <v>0</v>
      </c>
      <c r="F8" s="638">
        <v>0</v>
      </c>
      <c r="G8" s="638">
        <v>0</v>
      </c>
      <c r="H8" s="638">
        <v>0</v>
      </c>
      <c r="I8" s="638">
        <v>0</v>
      </c>
      <c r="J8" s="638">
        <v>0</v>
      </c>
      <c r="K8" s="638">
        <v>0</v>
      </c>
      <c r="L8" s="638">
        <v>0</v>
      </c>
      <c r="M8" s="638">
        <v>0</v>
      </c>
      <c r="N8" s="638">
        <v>0</v>
      </c>
      <c r="O8" s="638">
        <v>0</v>
      </c>
      <c r="P8" s="638">
        <v>0</v>
      </c>
      <c r="Q8" s="638">
        <v>0</v>
      </c>
      <c r="R8" s="638">
        <v>0</v>
      </c>
      <c r="S8" s="638">
        <v>0</v>
      </c>
      <c r="T8" s="638">
        <v>0</v>
      </c>
      <c r="U8" s="638">
        <v>0</v>
      </c>
      <c r="V8" s="638">
        <v>0</v>
      </c>
      <c r="W8" s="638">
        <v>0</v>
      </c>
      <c r="X8" s="638">
        <v>0</v>
      </c>
      <c r="Y8" s="638">
        <v>0</v>
      </c>
      <c r="Z8" s="638">
        <v>0</v>
      </c>
      <c r="AA8" s="638">
        <v>0</v>
      </c>
      <c r="AB8" s="638">
        <v>0</v>
      </c>
      <c r="AC8" s="638">
        <v>0</v>
      </c>
      <c r="AD8" s="638">
        <v>0</v>
      </c>
      <c r="AE8" s="638">
        <v>0</v>
      </c>
      <c r="AF8" s="638">
        <v>0</v>
      </c>
      <c r="AG8" s="638">
        <v>0</v>
      </c>
      <c r="AH8" s="638">
        <v>0</v>
      </c>
      <c r="AI8" s="638">
        <v>0</v>
      </c>
      <c r="AJ8" s="638">
        <v>0</v>
      </c>
      <c r="AK8" s="638">
        <v>0</v>
      </c>
      <c r="AL8" s="638">
        <v>0</v>
      </c>
      <c r="AM8" s="638">
        <v>0</v>
      </c>
      <c r="AN8" s="638">
        <v>0</v>
      </c>
      <c r="AO8" s="638">
        <v>0</v>
      </c>
      <c r="AP8" s="638">
        <v>0</v>
      </c>
      <c r="AQ8" s="638">
        <v>0</v>
      </c>
      <c r="AR8" s="638">
        <v>1853.9770000000001</v>
      </c>
      <c r="AS8" s="638">
        <v>2050.058</v>
      </c>
      <c r="AT8" s="638">
        <v>2305.1849999999999</v>
      </c>
      <c r="AU8" s="638">
        <v>2758</v>
      </c>
      <c r="AV8" s="638">
        <v>3728</v>
      </c>
      <c r="AW8" s="638">
        <v>3939</v>
      </c>
      <c r="AX8" s="638">
        <v>3969</v>
      </c>
      <c r="AY8" s="638">
        <v>3888</v>
      </c>
      <c r="AZ8" s="638">
        <v>3815</v>
      </c>
      <c r="BA8" s="638">
        <v>3773</v>
      </c>
      <c r="BB8" s="638">
        <v>3619</v>
      </c>
      <c r="BC8" s="638">
        <v>3781</v>
      </c>
      <c r="BD8" s="638">
        <v>4095</v>
      </c>
      <c r="BE8" s="638">
        <v>4486</v>
      </c>
      <c r="BF8" s="638">
        <v>4484</v>
      </c>
      <c r="BG8" s="638">
        <v>2515.0819999999999</v>
      </c>
      <c r="BH8" s="638">
        <v>128.69800000000001</v>
      </c>
      <c r="BI8" s="638">
        <v>82.284999999999997</v>
      </c>
      <c r="BJ8" s="638">
        <v>86.180999999999997</v>
      </c>
      <c r="BK8" s="638">
        <v>88.078000000000003</v>
      </c>
      <c r="BL8" s="638">
        <v>90.198999999999998</v>
      </c>
      <c r="BM8" s="638">
        <v>96.241</v>
      </c>
      <c r="BN8" s="638">
        <v>0</v>
      </c>
      <c r="BO8" s="638">
        <v>0</v>
      </c>
      <c r="BP8" s="638">
        <v>0</v>
      </c>
      <c r="BQ8" s="638">
        <v>0</v>
      </c>
      <c r="BR8" s="638">
        <v>0</v>
      </c>
      <c r="BS8" s="638">
        <v>0</v>
      </c>
      <c r="BT8" s="638">
        <v>0</v>
      </c>
      <c r="BU8" s="638">
        <v>0</v>
      </c>
      <c r="BV8" s="638">
        <v>0</v>
      </c>
      <c r="BW8" s="638">
        <v>0</v>
      </c>
      <c r="BX8" s="638">
        <v>0</v>
      </c>
      <c r="BY8" s="638">
        <v>0</v>
      </c>
      <c r="BZ8" s="638">
        <v>0</v>
      </c>
      <c r="CA8" s="638">
        <v>0</v>
      </c>
      <c r="CB8" s="638">
        <v>0</v>
      </c>
      <c r="CC8" s="638">
        <v>0</v>
      </c>
      <c r="CD8" s="638">
        <v>0</v>
      </c>
      <c r="CE8" s="638">
        <v>0</v>
      </c>
      <c r="CF8" s="639">
        <v>0</v>
      </c>
    </row>
    <row r="9" spans="1:84" s="642" customFormat="1" ht="35.25" customHeight="1" thickBot="1">
      <c r="B9" s="483" t="s">
        <v>802</v>
      </c>
      <c r="C9" s="643"/>
      <c r="D9" s="644">
        <v>0</v>
      </c>
      <c r="E9" s="644">
        <v>0</v>
      </c>
      <c r="F9" s="644">
        <v>0</v>
      </c>
      <c r="G9" s="644">
        <v>0</v>
      </c>
      <c r="H9" s="644">
        <v>0</v>
      </c>
      <c r="I9" s="644">
        <v>0</v>
      </c>
      <c r="J9" s="644">
        <v>0</v>
      </c>
      <c r="K9" s="644">
        <v>0</v>
      </c>
      <c r="L9" s="644">
        <v>0</v>
      </c>
      <c r="M9" s="644">
        <v>0</v>
      </c>
      <c r="N9" s="644">
        <v>0</v>
      </c>
      <c r="O9" s="644">
        <v>0</v>
      </c>
      <c r="P9" s="644">
        <v>0</v>
      </c>
      <c r="Q9" s="644">
        <v>0</v>
      </c>
      <c r="R9" s="644">
        <v>0</v>
      </c>
      <c r="S9" s="644">
        <v>0</v>
      </c>
      <c r="T9" s="644">
        <v>0</v>
      </c>
      <c r="U9" s="644">
        <v>0</v>
      </c>
      <c r="V9" s="644">
        <v>0</v>
      </c>
      <c r="W9" s="644">
        <v>0</v>
      </c>
      <c r="X9" s="644">
        <v>0</v>
      </c>
      <c r="Y9" s="644">
        <v>0</v>
      </c>
      <c r="Z9" s="644">
        <v>0</v>
      </c>
      <c r="AA9" s="644">
        <v>0</v>
      </c>
      <c r="AB9" s="644">
        <v>0</v>
      </c>
      <c r="AC9" s="644">
        <v>0</v>
      </c>
      <c r="AD9" s="644">
        <v>0</v>
      </c>
      <c r="AE9" s="644">
        <v>0</v>
      </c>
      <c r="AF9" s="644">
        <v>0</v>
      </c>
      <c r="AG9" s="644">
        <v>0</v>
      </c>
      <c r="AH9" s="644">
        <v>561</v>
      </c>
      <c r="AI9" s="644">
        <v>624</v>
      </c>
      <c r="AJ9" s="644">
        <v>729</v>
      </c>
      <c r="AK9" s="644">
        <v>924.13</v>
      </c>
      <c r="AL9" s="644">
        <v>941</v>
      </c>
      <c r="AM9" s="644">
        <v>985</v>
      </c>
      <c r="AN9" s="644">
        <v>1189</v>
      </c>
      <c r="AO9" s="644">
        <v>1371</v>
      </c>
      <c r="AP9" s="644">
        <v>1458</v>
      </c>
      <c r="AQ9" s="644">
        <v>1574</v>
      </c>
      <c r="AR9" s="644">
        <v>0</v>
      </c>
      <c r="AS9" s="644">
        <v>0</v>
      </c>
      <c r="AT9" s="644">
        <v>0</v>
      </c>
      <c r="AU9" s="644">
        <v>0</v>
      </c>
      <c r="AV9" s="644">
        <v>0</v>
      </c>
      <c r="AW9" s="644">
        <v>0</v>
      </c>
      <c r="AX9" s="644">
        <v>0</v>
      </c>
      <c r="AY9" s="644">
        <v>0</v>
      </c>
      <c r="AZ9" s="644">
        <v>0</v>
      </c>
      <c r="BA9" s="644">
        <v>0</v>
      </c>
      <c r="BB9" s="644">
        <v>0</v>
      </c>
      <c r="BC9" s="644">
        <v>0</v>
      </c>
      <c r="BD9" s="644">
        <v>0</v>
      </c>
      <c r="BE9" s="644">
        <v>0</v>
      </c>
      <c r="BF9" s="644">
        <v>0</v>
      </c>
      <c r="BG9" s="644">
        <v>0</v>
      </c>
      <c r="BH9" s="644">
        <v>0</v>
      </c>
      <c r="BI9" s="644">
        <v>0</v>
      </c>
      <c r="BJ9" s="644">
        <v>0</v>
      </c>
      <c r="BK9" s="644">
        <v>0</v>
      </c>
      <c r="BL9" s="644">
        <v>0</v>
      </c>
      <c r="BM9" s="644">
        <v>0</v>
      </c>
      <c r="BN9" s="644">
        <v>0</v>
      </c>
      <c r="BO9" s="644">
        <v>0</v>
      </c>
      <c r="BP9" s="644">
        <v>0</v>
      </c>
      <c r="BQ9" s="644">
        <v>0</v>
      </c>
      <c r="BR9" s="644">
        <v>0</v>
      </c>
      <c r="BS9" s="644">
        <v>0</v>
      </c>
      <c r="BT9" s="644">
        <v>0</v>
      </c>
      <c r="BU9" s="644">
        <v>0</v>
      </c>
      <c r="BV9" s="644">
        <v>0</v>
      </c>
      <c r="BW9" s="644">
        <v>0</v>
      </c>
      <c r="BX9" s="644">
        <v>0</v>
      </c>
      <c r="BY9" s="644">
        <v>0</v>
      </c>
      <c r="BZ9" s="644">
        <v>0</v>
      </c>
      <c r="CA9" s="644">
        <v>0</v>
      </c>
      <c r="CB9" s="644">
        <v>0</v>
      </c>
      <c r="CC9" s="644">
        <v>0</v>
      </c>
      <c r="CD9" s="644">
        <v>0</v>
      </c>
      <c r="CE9" s="644">
        <v>0</v>
      </c>
      <c r="CF9" s="645">
        <v>0</v>
      </c>
    </row>
    <row r="10" spans="1:84" ht="26.25" customHeight="1">
      <c r="A10" s="468"/>
      <c r="B10" s="69" t="s">
        <v>803</v>
      </c>
      <c r="D10" s="41" t="s">
        <v>190</v>
      </c>
      <c r="E10" s="41" t="s">
        <v>191</v>
      </c>
      <c r="F10" s="41" t="s">
        <v>192</v>
      </c>
      <c r="G10" s="41" t="s">
        <v>193</v>
      </c>
      <c r="H10" s="41" t="s">
        <v>194</v>
      </c>
      <c r="I10" s="41" t="s">
        <v>195</v>
      </c>
      <c r="J10" s="41" t="s">
        <v>196</v>
      </c>
      <c r="K10" s="41" t="s">
        <v>197</v>
      </c>
      <c r="L10" s="41" t="s">
        <v>198</v>
      </c>
      <c r="M10" s="41" t="s">
        <v>199</v>
      </c>
      <c r="N10" s="41" t="s">
        <v>200</v>
      </c>
      <c r="O10" s="41" t="s">
        <v>201</v>
      </c>
      <c r="P10" s="41" t="s">
        <v>202</v>
      </c>
      <c r="Q10" s="41" t="s">
        <v>203</v>
      </c>
      <c r="R10" s="41" t="s">
        <v>204</v>
      </c>
      <c r="S10" s="41" t="s">
        <v>205</v>
      </c>
      <c r="T10" s="41" t="s">
        <v>206</v>
      </c>
      <c r="U10" s="41" t="s">
        <v>207</v>
      </c>
      <c r="V10" s="41" t="s">
        <v>208</v>
      </c>
      <c r="W10" s="41" t="s">
        <v>209</v>
      </c>
      <c r="X10" s="41" t="s">
        <v>210</v>
      </c>
      <c r="Y10" s="41" t="s">
        <v>211</v>
      </c>
      <c r="Z10" s="41" t="s">
        <v>212</v>
      </c>
      <c r="AA10" s="41" t="s">
        <v>213</v>
      </c>
      <c r="AB10" s="41" t="s">
        <v>214</v>
      </c>
      <c r="AC10" s="41" t="s">
        <v>215</v>
      </c>
      <c r="AD10" s="41" t="s">
        <v>216</v>
      </c>
      <c r="AE10" s="41" t="s">
        <v>217</v>
      </c>
      <c r="AF10" s="41" t="s">
        <v>218</v>
      </c>
      <c r="AG10" s="41" t="s">
        <v>219</v>
      </c>
      <c r="AH10" s="41" t="s">
        <v>220</v>
      </c>
      <c r="AI10" s="41" t="s">
        <v>221</v>
      </c>
      <c r="AJ10" s="41" t="s">
        <v>222</v>
      </c>
      <c r="AK10" s="41" t="s">
        <v>223</v>
      </c>
      <c r="AL10" s="41" t="s">
        <v>224</v>
      </c>
      <c r="AM10" s="41" t="s">
        <v>225</v>
      </c>
      <c r="AN10" s="41" t="s">
        <v>226</v>
      </c>
      <c r="AO10" s="41" t="s">
        <v>227</v>
      </c>
      <c r="AP10" s="41" t="s">
        <v>228</v>
      </c>
      <c r="AQ10" s="41" t="s">
        <v>229</v>
      </c>
      <c r="AR10" s="41" t="s">
        <v>230</v>
      </c>
      <c r="AS10" s="41" t="s">
        <v>231</v>
      </c>
      <c r="AT10" s="41" t="s">
        <v>232</v>
      </c>
      <c r="AU10" s="41" t="s">
        <v>233</v>
      </c>
      <c r="AV10" s="41" t="s">
        <v>234</v>
      </c>
      <c r="AW10" s="41" t="s">
        <v>235</v>
      </c>
      <c r="AX10" s="41" t="s">
        <v>236</v>
      </c>
      <c r="AY10" s="41" t="s">
        <v>128</v>
      </c>
      <c r="AZ10" s="41" t="s">
        <v>129</v>
      </c>
      <c r="BA10" s="41" t="s">
        <v>130</v>
      </c>
      <c r="BB10" s="41" t="s">
        <v>131</v>
      </c>
      <c r="BC10" s="41" t="s">
        <v>132</v>
      </c>
      <c r="BD10" s="41" t="s">
        <v>133</v>
      </c>
      <c r="BE10" s="41" t="s">
        <v>134</v>
      </c>
      <c r="BF10" s="41" t="s">
        <v>135</v>
      </c>
      <c r="BG10" s="41" t="s">
        <v>136</v>
      </c>
      <c r="BH10" s="41" t="s">
        <v>137</v>
      </c>
      <c r="BI10" s="41" t="s">
        <v>138</v>
      </c>
      <c r="BJ10" s="41" t="s">
        <v>139</v>
      </c>
      <c r="BK10" s="41" t="s">
        <v>140</v>
      </c>
      <c r="BL10" s="41" t="s">
        <v>141</v>
      </c>
      <c r="BM10" s="41" t="s">
        <v>142</v>
      </c>
      <c r="BN10" s="41" t="s">
        <v>143</v>
      </c>
      <c r="BO10" s="41" t="s">
        <v>144</v>
      </c>
      <c r="BP10" s="41" t="s">
        <v>145</v>
      </c>
      <c r="BQ10" s="41" t="s">
        <v>146</v>
      </c>
      <c r="BR10" s="41" t="s">
        <v>147</v>
      </c>
      <c r="BS10" s="41" t="s">
        <v>148</v>
      </c>
      <c r="BT10" s="41" t="s">
        <v>149</v>
      </c>
      <c r="BU10" s="41" t="s">
        <v>150</v>
      </c>
      <c r="BV10" s="41" t="s">
        <v>151</v>
      </c>
      <c r="BW10" s="41" t="s">
        <v>152</v>
      </c>
      <c r="BX10" s="41" t="s">
        <v>153</v>
      </c>
      <c r="BY10" s="41" t="s">
        <v>154</v>
      </c>
      <c r="BZ10" s="41" t="s">
        <v>155</v>
      </c>
      <c r="CA10" s="41" t="s">
        <v>156</v>
      </c>
      <c r="CB10" s="41" t="s">
        <v>157</v>
      </c>
      <c r="CC10" s="41" t="s">
        <v>158</v>
      </c>
      <c r="CD10" s="41" t="s">
        <v>159</v>
      </c>
      <c r="CE10" s="41" t="s">
        <v>160</v>
      </c>
      <c r="CF10" s="42" t="s">
        <v>161</v>
      </c>
    </row>
    <row r="11" spans="1:84">
      <c r="A11" s="468"/>
      <c r="B11" s="646" t="s">
        <v>351</v>
      </c>
      <c r="C11" s="469"/>
      <c r="D11" s="332" t="s">
        <v>163</v>
      </c>
      <c r="E11" s="332" t="s">
        <v>163</v>
      </c>
      <c r="F11" s="332" t="s">
        <v>163</v>
      </c>
      <c r="G11" s="332" t="s">
        <v>163</v>
      </c>
      <c r="H11" s="332" t="s">
        <v>163</v>
      </c>
      <c r="I11" s="332" t="s">
        <v>163</v>
      </c>
      <c r="J11" s="332" t="s">
        <v>163</v>
      </c>
      <c r="K11" s="332" t="s">
        <v>163</v>
      </c>
      <c r="L11" s="332" t="s">
        <v>163</v>
      </c>
      <c r="M11" s="332" t="s">
        <v>163</v>
      </c>
      <c r="N11" s="332" t="s">
        <v>163</v>
      </c>
      <c r="O11" s="332" t="s">
        <v>163</v>
      </c>
      <c r="P11" s="332" t="s">
        <v>163</v>
      </c>
      <c r="Q11" s="332" t="s">
        <v>163</v>
      </c>
      <c r="R11" s="332" t="s">
        <v>163</v>
      </c>
      <c r="S11" s="332" t="s">
        <v>163</v>
      </c>
      <c r="T11" s="332" t="s">
        <v>163</v>
      </c>
      <c r="U11" s="332" t="s">
        <v>163</v>
      </c>
      <c r="V11" s="332" t="s">
        <v>163</v>
      </c>
      <c r="W11" s="332" t="s">
        <v>163</v>
      </c>
      <c r="X11" s="332" t="s">
        <v>163</v>
      </c>
      <c r="Y11" s="332" t="s">
        <v>163</v>
      </c>
      <c r="Z11" s="332" t="s">
        <v>163</v>
      </c>
      <c r="AA11" s="332" t="s">
        <v>163</v>
      </c>
      <c r="AB11" s="332" t="s">
        <v>163</v>
      </c>
      <c r="AC11" s="332" t="s">
        <v>163</v>
      </c>
      <c r="AD11" s="332" t="s">
        <v>163</v>
      </c>
      <c r="AE11" s="332" t="s">
        <v>163</v>
      </c>
      <c r="AF11" s="332" t="s">
        <v>163</v>
      </c>
      <c r="AG11" s="332" t="s">
        <v>163</v>
      </c>
      <c r="AH11" s="332" t="s">
        <v>163</v>
      </c>
      <c r="AI11" s="332" t="s">
        <v>163</v>
      </c>
      <c r="AJ11" s="332" t="s">
        <v>163</v>
      </c>
      <c r="AK11" s="332" t="s">
        <v>163</v>
      </c>
      <c r="AL11" s="332" t="s">
        <v>163</v>
      </c>
      <c r="AM11" s="332" t="s">
        <v>163</v>
      </c>
      <c r="AN11" s="332" t="s">
        <v>163</v>
      </c>
      <c r="AO11" s="332" t="s">
        <v>163</v>
      </c>
      <c r="AP11" s="332" t="s">
        <v>163</v>
      </c>
      <c r="AQ11" s="332" t="s">
        <v>163</v>
      </c>
      <c r="AR11" s="332" t="s">
        <v>163</v>
      </c>
      <c r="AS11" s="332" t="s">
        <v>163</v>
      </c>
      <c r="AT11" s="332" t="s">
        <v>163</v>
      </c>
      <c r="AU11" s="332" t="s">
        <v>163</v>
      </c>
      <c r="AV11" s="332" t="s">
        <v>163</v>
      </c>
      <c r="AW11" s="332" t="s">
        <v>163</v>
      </c>
      <c r="AX11" s="332" t="s">
        <v>163</v>
      </c>
      <c r="AY11" s="332" t="s">
        <v>163</v>
      </c>
      <c r="AZ11" s="332" t="s">
        <v>163</v>
      </c>
      <c r="BA11" s="332" t="s">
        <v>163</v>
      </c>
      <c r="BB11" s="332" t="s">
        <v>163</v>
      </c>
      <c r="BC11" s="332" t="s">
        <v>163</v>
      </c>
      <c r="BD11" s="332" t="s">
        <v>163</v>
      </c>
      <c r="BE11" s="332" t="s">
        <v>163</v>
      </c>
      <c r="BF11" s="332" t="s">
        <v>163</v>
      </c>
      <c r="BG11" s="332" t="s">
        <v>163</v>
      </c>
      <c r="BH11" s="332" t="s">
        <v>163</v>
      </c>
      <c r="BI11" s="332" t="s">
        <v>163</v>
      </c>
      <c r="BJ11" s="332" t="s">
        <v>163</v>
      </c>
      <c r="BK11" s="332" t="s">
        <v>163</v>
      </c>
      <c r="BL11" s="332" t="s">
        <v>163</v>
      </c>
      <c r="BM11" s="332" t="s">
        <v>163</v>
      </c>
      <c r="BN11" s="332" t="s">
        <v>163</v>
      </c>
      <c r="BO11" s="332" t="s">
        <v>163</v>
      </c>
      <c r="BP11" s="332" t="s">
        <v>163</v>
      </c>
      <c r="BQ11" s="332" t="s">
        <v>163</v>
      </c>
      <c r="BR11" s="332" t="s">
        <v>163</v>
      </c>
      <c r="BS11" s="332" t="s">
        <v>163</v>
      </c>
      <c r="BT11" s="332" t="s">
        <v>163</v>
      </c>
      <c r="BU11" s="332" t="s">
        <v>163</v>
      </c>
      <c r="BV11" s="332" t="s">
        <v>163</v>
      </c>
      <c r="BW11" s="332" t="s">
        <v>163</v>
      </c>
      <c r="BX11" s="332" t="s">
        <v>163</v>
      </c>
      <c r="BY11" s="332" t="s">
        <v>163</v>
      </c>
      <c r="BZ11" s="332" t="s">
        <v>163</v>
      </c>
      <c r="CA11" s="332" t="s">
        <v>164</v>
      </c>
      <c r="CB11" s="332" t="s">
        <v>164</v>
      </c>
      <c r="CC11" s="332" t="s">
        <v>164</v>
      </c>
      <c r="CD11" s="332" t="s">
        <v>164</v>
      </c>
      <c r="CE11" s="332" t="s">
        <v>164</v>
      </c>
      <c r="CF11" s="333" t="s">
        <v>164</v>
      </c>
    </row>
    <row r="12" spans="1:84" ht="26.25" customHeight="1">
      <c r="A12" s="470"/>
      <c r="B12" s="109" t="s">
        <v>797</v>
      </c>
      <c r="C12" s="583"/>
      <c r="D12" s="636">
        <v>0</v>
      </c>
      <c r="E12" s="636">
        <v>0</v>
      </c>
      <c r="F12" s="636">
        <v>0</v>
      </c>
      <c r="G12" s="636">
        <v>0</v>
      </c>
      <c r="H12" s="636">
        <v>0</v>
      </c>
      <c r="I12" s="636">
        <v>0</v>
      </c>
      <c r="J12" s="636">
        <v>0</v>
      </c>
      <c r="K12" s="636">
        <v>0</v>
      </c>
      <c r="L12" s="636">
        <v>0</v>
      </c>
      <c r="M12" s="636">
        <v>0</v>
      </c>
      <c r="N12" s="636">
        <v>0</v>
      </c>
      <c r="O12" s="636">
        <v>0</v>
      </c>
      <c r="P12" s="636">
        <v>0</v>
      </c>
      <c r="Q12" s="636">
        <v>0</v>
      </c>
      <c r="R12" s="636">
        <v>0</v>
      </c>
      <c r="S12" s="636">
        <v>0</v>
      </c>
      <c r="T12" s="636">
        <v>0</v>
      </c>
      <c r="U12" s="636">
        <v>0</v>
      </c>
      <c r="V12" s="636">
        <v>0</v>
      </c>
      <c r="W12" s="636">
        <v>0</v>
      </c>
      <c r="X12" s="636">
        <v>0</v>
      </c>
      <c r="Y12" s="636">
        <v>0</v>
      </c>
      <c r="Z12" s="636">
        <v>0</v>
      </c>
      <c r="AA12" s="636">
        <v>0</v>
      </c>
      <c r="AB12" s="636">
        <v>0</v>
      </c>
      <c r="AC12" s="636">
        <v>0</v>
      </c>
      <c r="AD12" s="636">
        <v>0</v>
      </c>
      <c r="AE12" s="636">
        <v>0</v>
      </c>
      <c r="AF12" s="636">
        <v>0</v>
      </c>
      <c r="AG12" s="636">
        <v>0</v>
      </c>
      <c r="AH12" s="636">
        <f t="shared" ref="AH12:CF12" si="4">SUM(AH13,AH16,AH17)</f>
        <v>3298.4772976777017</v>
      </c>
      <c r="AI12" s="636">
        <f t="shared" si="4"/>
        <v>3139.1626803526337</v>
      </c>
      <c r="AJ12" s="636">
        <f t="shared" si="4"/>
        <v>3079.5603139547111</v>
      </c>
      <c r="AK12" s="636">
        <f t="shared" si="4"/>
        <v>3531.7686749494624</v>
      </c>
      <c r="AL12" s="636">
        <f t="shared" si="4"/>
        <v>3349.3078044467452</v>
      </c>
      <c r="AM12" s="636">
        <f t="shared" si="4"/>
        <v>3346.5752917467903</v>
      </c>
      <c r="AN12" s="636">
        <f t="shared" si="4"/>
        <v>3816.6951400663493</v>
      </c>
      <c r="AO12" s="636">
        <f t="shared" si="4"/>
        <v>4173.8408029791408</v>
      </c>
      <c r="AP12" s="636">
        <f t="shared" si="4"/>
        <v>4265.8317783556313</v>
      </c>
      <c r="AQ12" s="636">
        <f t="shared" si="4"/>
        <v>4351.7166747884385</v>
      </c>
      <c r="AR12" s="636">
        <f t="shared" si="4"/>
        <v>4799.0282614642447</v>
      </c>
      <c r="AS12" s="636">
        <f t="shared" si="4"/>
        <v>4910.2624549921984</v>
      </c>
      <c r="AT12" s="636">
        <f t="shared" si="4"/>
        <v>5093.5938348806631</v>
      </c>
      <c r="AU12" s="636">
        <f t="shared" si="4"/>
        <v>5747.5104548186446</v>
      </c>
      <c r="AV12" s="636">
        <f t="shared" si="4"/>
        <v>7560.3402682264104</v>
      </c>
      <c r="AW12" s="636">
        <f t="shared" si="4"/>
        <v>7766.8086410569513</v>
      </c>
      <c r="AX12" s="636">
        <f t="shared" si="4"/>
        <v>7698.6965379454232</v>
      </c>
      <c r="AY12" s="636">
        <f t="shared" si="4"/>
        <v>7309.6034096823205</v>
      </c>
      <c r="AZ12" s="636">
        <f t="shared" si="4"/>
        <v>6937.5129487044187</v>
      </c>
      <c r="BA12" s="636">
        <f t="shared" si="4"/>
        <v>6862.3010649878561</v>
      </c>
      <c r="BB12" s="636">
        <f t="shared" si="4"/>
        <v>6493.4566576680445</v>
      </c>
      <c r="BC12" s="636">
        <f t="shared" si="4"/>
        <v>6694.8103796645073</v>
      </c>
      <c r="BD12" s="636">
        <f t="shared" si="4"/>
        <v>7177.5453310160938</v>
      </c>
      <c r="BE12" s="636">
        <f t="shared" si="4"/>
        <v>7731.6466937647338</v>
      </c>
      <c r="BF12" s="636">
        <f t="shared" si="4"/>
        <v>7556.4842794251672</v>
      </c>
      <c r="BG12" s="636">
        <f t="shared" si="4"/>
        <v>7993.5437065886563</v>
      </c>
      <c r="BH12" s="636">
        <f t="shared" si="4"/>
        <v>9757.1613443417737</v>
      </c>
      <c r="BI12" s="636">
        <f t="shared" si="4"/>
        <v>10134.484259415305</v>
      </c>
      <c r="BJ12" s="636">
        <f t="shared" si="4"/>
        <v>10547.149573774454</v>
      </c>
      <c r="BK12" s="636">
        <f t="shared" si="4"/>
        <v>11039.07264835167</v>
      </c>
      <c r="BL12" s="636">
        <f t="shared" si="4"/>
        <v>11138.915841642371</v>
      </c>
      <c r="BM12" s="636">
        <f t="shared" si="4"/>
        <v>11598.843239520624</v>
      </c>
      <c r="BN12" s="636">
        <f t="shared" si="4"/>
        <v>11407.857451277043</v>
      </c>
      <c r="BO12" s="636">
        <f t="shared" si="4"/>
        <v>10951.85846565111</v>
      </c>
      <c r="BP12" s="636">
        <f t="shared" si="4"/>
        <v>10031.531711836116</v>
      </c>
      <c r="BQ12" s="636">
        <f t="shared" si="4"/>
        <v>9227.238221241174</v>
      </c>
      <c r="BR12" s="636">
        <f t="shared" si="4"/>
        <v>8513.7553804432828</v>
      </c>
      <c r="BS12" s="636">
        <f t="shared" si="4"/>
        <v>7813.6125783809684</v>
      </c>
      <c r="BT12" s="636">
        <f t="shared" si="4"/>
        <v>7120.6252695700041</v>
      </c>
      <c r="BU12" s="636">
        <f t="shared" si="4"/>
        <v>6642.1465775626311</v>
      </c>
      <c r="BV12" s="636">
        <f t="shared" si="4"/>
        <v>6228.9018361731842</v>
      </c>
      <c r="BW12" s="636">
        <f t="shared" si="4"/>
        <v>5991.7129517369785</v>
      </c>
      <c r="BX12" s="636">
        <f t="shared" si="4"/>
        <v>5693.7025897270587</v>
      </c>
      <c r="BY12" s="636">
        <f t="shared" si="4"/>
        <v>5471.530171544041</v>
      </c>
      <c r="BZ12" s="636">
        <f t="shared" si="4"/>
        <v>5236.2983931307563</v>
      </c>
      <c r="CA12" s="636">
        <f t="shared" si="4"/>
        <v>5430.0773625226302</v>
      </c>
      <c r="CB12" s="636">
        <f t="shared" si="4"/>
        <v>5740.9264117463144</v>
      </c>
      <c r="CC12" s="636">
        <f t="shared" si="4"/>
        <v>5685.5648883646127</v>
      </c>
      <c r="CD12" s="636">
        <f t="shared" si="4"/>
        <v>5414.7221028662789</v>
      </c>
      <c r="CE12" s="636">
        <f t="shared" si="4"/>
        <v>5022.0300024898379</v>
      </c>
      <c r="CF12" s="637">
        <f t="shared" si="4"/>
        <v>4801.071250379593</v>
      </c>
    </row>
    <row r="13" spans="1:84" ht="24" customHeight="1">
      <c r="B13" s="63" t="s">
        <v>798</v>
      </c>
      <c r="C13" s="43"/>
      <c r="D13" s="638">
        <v>0</v>
      </c>
      <c r="E13" s="638">
        <v>0</v>
      </c>
      <c r="F13" s="638">
        <v>0</v>
      </c>
      <c r="G13" s="638">
        <v>0</v>
      </c>
      <c r="H13" s="638">
        <v>0</v>
      </c>
      <c r="I13" s="638">
        <v>0</v>
      </c>
      <c r="J13" s="638">
        <v>0</v>
      </c>
      <c r="K13" s="638">
        <v>0</v>
      </c>
      <c r="L13" s="638">
        <v>0</v>
      </c>
      <c r="M13" s="638">
        <v>0</v>
      </c>
      <c r="N13" s="638">
        <v>0</v>
      </c>
      <c r="O13" s="638">
        <v>0</v>
      </c>
      <c r="P13" s="638">
        <v>0</v>
      </c>
      <c r="Q13" s="638">
        <v>0</v>
      </c>
      <c r="R13" s="638">
        <v>0</v>
      </c>
      <c r="S13" s="638">
        <v>0</v>
      </c>
      <c r="T13" s="638">
        <v>0</v>
      </c>
      <c r="U13" s="638">
        <v>0</v>
      </c>
      <c r="V13" s="638">
        <v>0</v>
      </c>
      <c r="W13" s="638">
        <v>0</v>
      </c>
      <c r="X13" s="638">
        <v>0</v>
      </c>
      <c r="Y13" s="638">
        <v>0</v>
      </c>
      <c r="Z13" s="638">
        <v>0</v>
      </c>
      <c r="AA13" s="638">
        <v>0</v>
      </c>
      <c r="AB13" s="638">
        <v>0</v>
      </c>
      <c r="AC13" s="638">
        <v>0</v>
      </c>
      <c r="AD13" s="638">
        <v>0</v>
      </c>
      <c r="AE13" s="638">
        <v>0</v>
      </c>
      <c r="AF13" s="638">
        <v>0</v>
      </c>
      <c r="AG13" s="638">
        <v>0</v>
      </c>
      <c r="AH13" s="638">
        <v>0</v>
      </c>
      <c r="AI13" s="638">
        <v>0</v>
      </c>
      <c r="AJ13" s="638">
        <v>0</v>
      </c>
      <c r="AK13" s="638">
        <v>0</v>
      </c>
      <c r="AL13" s="638">
        <v>0</v>
      </c>
      <c r="AM13" s="638">
        <v>0</v>
      </c>
      <c r="AN13" s="638">
        <v>0</v>
      </c>
      <c r="AO13" s="638">
        <v>0</v>
      </c>
      <c r="AP13" s="638">
        <v>0</v>
      </c>
      <c r="AQ13" s="638">
        <v>0</v>
      </c>
      <c r="AR13" s="638">
        <v>0</v>
      </c>
      <c r="AS13" s="638">
        <v>0</v>
      </c>
      <c r="AT13" s="638">
        <v>0</v>
      </c>
      <c r="AU13" s="638">
        <v>0</v>
      </c>
      <c r="AV13" s="638">
        <v>0</v>
      </c>
      <c r="AW13" s="638">
        <v>0</v>
      </c>
      <c r="AX13" s="638">
        <v>0</v>
      </c>
      <c r="AY13" s="638">
        <v>0</v>
      </c>
      <c r="AZ13" s="638">
        <v>0</v>
      </c>
      <c r="BA13" s="638">
        <v>0</v>
      </c>
      <c r="BB13" s="638">
        <v>0</v>
      </c>
      <c r="BC13" s="638">
        <v>0</v>
      </c>
      <c r="BD13" s="638">
        <v>0</v>
      </c>
      <c r="BE13" s="638">
        <v>0</v>
      </c>
      <c r="BF13" s="638">
        <v>0</v>
      </c>
      <c r="BG13" s="638">
        <f t="shared" ref="BG13:BO13" si="5">SUM(BG14:BG15)</f>
        <v>3849.3155682860856</v>
      </c>
      <c r="BH13" s="638">
        <f t="shared" si="5"/>
        <v>9551.2812813225391</v>
      </c>
      <c r="BI13" s="638">
        <f t="shared" si="5"/>
        <v>10006.358220913777</v>
      </c>
      <c r="BJ13" s="638">
        <f t="shared" si="5"/>
        <v>10416.452250457309</v>
      </c>
      <c r="BK13" s="638">
        <f t="shared" si="5"/>
        <v>10908.653736337632</v>
      </c>
      <c r="BL13" s="638">
        <f t="shared" si="5"/>
        <v>11009.998562341703</v>
      </c>
      <c r="BM13" s="638">
        <f t="shared" si="5"/>
        <v>11463.126868479034</v>
      </c>
      <c r="BN13" s="638">
        <f t="shared" si="5"/>
        <v>11407.857451277043</v>
      </c>
      <c r="BO13" s="638">
        <f t="shared" si="5"/>
        <v>10951.85846565111</v>
      </c>
      <c r="BP13" s="638">
        <f t="shared" ref="BP13:CF13" si="6">SUM(BP14:BP15)</f>
        <v>10031.531711836116</v>
      </c>
      <c r="BQ13" s="638">
        <f t="shared" si="6"/>
        <v>9227.238221241174</v>
      </c>
      <c r="BR13" s="638">
        <f t="shared" si="6"/>
        <v>8513.7553804432828</v>
      </c>
      <c r="BS13" s="638">
        <f t="shared" si="6"/>
        <v>7813.6125783809684</v>
      </c>
      <c r="BT13" s="638">
        <f t="shared" si="6"/>
        <v>7120.6252695700041</v>
      </c>
      <c r="BU13" s="638">
        <f t="shared" si="6"/>
        <v>6642.1465775626311</v>
      </c>
      <c r="BV13" s="638">
        <f t="shared" si="6"/>
        <v>6228.9018361731842</v>
      </c>
      <c r="BW13" s="638">
        <f t="shared" si="6"/>
        <v>5991.7129517369785</v>
      </c>
      <c r="BX13" s="638">
        <f t="shared" si="6"/>
        <v>5693.7025897270587</v>
      </c>
      <c r="BY13" s="638">
        <f t="shared" si="6"/>
        <v>5471.530171544041</v>
      </c>
      <c r="BZ13" s="638">
        <f t="shared" si="6"/>
        <v>5236.2983931307563</v>
      </c>
      <c r="CA13" s="638">
        <f t="shared" si="6"/>
        <v>5430.0773625226302</v>
      </c>
      <c r="CB13" s="638">
        <f t="shared" si="6"/>
        <v>5740.9264117463144</v>
      </c>
      <c r="CC13" s="638">
        <f t="shared" si="6"/>
        <v>5685.5648883646127</v>
      </c>
      <c r="CD13" s="638">
        <f t="shared" si="6"/>
        <v>5414.7221028662789</v>
      </c>
      <c r="CE13" s="638">
        <f t="shared" si="6"/>
        <v>5022.0300024898379</v>
      </c>
      <c r="CF13" s="639">
        <f t="shared" si="6"/>
        <v>4801.071250379593</v>
      </c>
    </row>
    <row r="14" spans="1:84">
      <c r="B14" s="200" t="s">
        <v>799</v>
      </c>
      <c r="C14" s="63"/>
      <c r="D14" s="638">
        <v>0</v>
      </c>
      <c r="E14" s="638">
        <v>0</v>
      </c>
      <c r="F14" s="638">
        <v>0</v>
      </c>
      <c r="G14" s="638">
        <v>0</v>
      </c>
      <c r="H14" s="638">
        <v>0</v>
      </c>
      <c r="I14" s="638">
        <v>0</v>
      </c>
      <c r="J14" s="638">
        <v>0</v>
      </c>
      <c r="K14" s="638">
        <v>0</v>
      </c>
      <c r="L14" s="638">
        <v>0</v>
      </c>
      <c r="M14" s="638">
        <v>0</v>
      </c>
      <c r="N14" s="638">
        <v>0</v>
      </c>
      <c r="O14" s="638">
        <v>0</v>
      </c>
      <c r="P14" s="638">
        <v>0</v>
      </c>
      <c r="Q14" s="638">
        <v>0</v>
      </c>
      <c r="R14" s="638">
        <v>0</v>
      </c>
      <c r="S14" s="638">
        <v>0</v>
      </c>
      <c r="T14" s="638">
        <v>0</v>
      </c>
      <c r="U14" s="638">
        <v>0</v>
      </c>
      <c r="V14" s="638">
        <v>0</v>
      </c>
      <c r="W14" s="638">
        <v>0</v>
      </c>
      <c r="X14" s="638">
        <v>0</v>
      </c>
      <c r="Y14" s="638">
        <v>0</v>
      </c>
      <c r="Z14" s="638">
        <v>0</v>
      </c>
      <c r="AA14" s="638">
        <v>0</v>
      </c>
      <c r="AB14" s="638">
        <v>0</v>
      </c>
      <c r="AC14" s="638">
        <v>0</v>
      </c>
      <c r="AD14" s="638">
        <v>0</v>
      </c>
      <c r="AE14" s="638">
        <v>0</v>
      </c>
      <c r="AF14" s="638">
        <v>0</v>
      </c>
      <c r="AG14" s="638">
        <v>0</v>
      </c>
      <c r="AH14" s="638">
        <v>0</v>
      </c>
      <c r="AI14" s="638">
        <v>0</v>
      </c>
      <c r="AJ14" s="638">
        <v>0</v>
      </c>
      <c r="AK14" s="638">
        <v>0</v>
      </c>
      <c r="AL14" s="638">
        <v>0</v>
      </c>
      <c r="AM14" s="638">
        <v>0</v>
      </c>
      <c r="AN14" s="638">
        <v>0</v>
      </c>
      <c r="AO14" s="638">
        <v>0</v>
      </c>
      <c r="AP14" s="638">
        <v>0</v>
      </c>
      <c r="AQ14" s="638">
        <v>0</v>
      </c>
      <c r="AR14" s="638">
        <v>0</v>
      </c>
      <c r="AS14" s="638">
        <v>0</v>
      </c>
      <c r="AT14" s="638">
        <v>0</v>
      </c>
      <c r="AU14" s="638">
        <v>0</v>
      </c>
      <c r="AV14" s="638">
        <v>0</v>
      </c>
      <c r="AW14" s="638">
        <v>0</v>
      </c>
      <c r="AX14" s="638">
        <v>0</v>
      </c>
      <c r="AY14" s="638">
        <v>0</v>
      </c>
      <c r="AZ14" s="638">
        <v>0</v>
      </c>
      <c r="BA14" s="638">
        <v>0</v>
      </c>
      <c r="BB14" s="638">
        <v>0</v>
      </c>
      <c r="BC14" s="638">
        <v>0</v>
      </c>
      <c r="BD14" s="638">
        <v>0</v>
      </c>
      <c r="BE14" s="638">
        <v>0</v>
      </c>
      <c r="BF14" s="638">
        <v>0</v>
      </c>
      <c r="BG14" s="638">
        <v>3318.9771424162445</v>
      </c>
      <c r="BH14" s="638">
        <v>8023.6882631087747</v>
      </c>
      <c r="BI14" s="638">
        <v>8445.3520541227645</v>
      </c>
      <c r="BJ14" s="638">
        <v>8732.0146541213471</v>
      </c>
      <c r="BK14" s="638">
        <v>9146.9479990726959</v>
      </c>
      <c r="BL14" s="638">
        <v>9276.104214468156</v>
      </c>
      <c r="BM14" s="638">
        <v>9751.4356018845228</v>
      </c>
      <c r="BN14" s="638">
        <v>9616.849680704423</v>
      </c>
      <c r="BO14" s="638">
        <v>9261.8657470447033</v>
      </c>
      <c r="BP14" s="638">
        <v>8698.9223469420103</v>
      </c>
      <c r="BQ14" s="638">
        <v>8033.1424604743734</v>
      </c>
      <c r="BR14" s="638">
        <v>7505.2159405043094</v>
      </c>
      <c r="BS14" s="638">
        <v>7013.7028760553931</v>
      </c>
      <c r="BT14" s="638">
        <v>6590.4996449751461</v>
      </c>
      <c r="BU14" s="638">
        <v>6153.1860553761062</v>
      </c>
      <c r="BV14" s="638">
        <v>5734.1160573131801</v>
      </c>
      <c r="BW14" s="638">
        <v>5527.0360425541448</v>
      </c>
      <c r="BX14" s="638">
        <v>5277.7347786074833</v>
      </c>
      <c r="BY14" s="638">
        <v>5084.4355867905879</v>
      </c>
      <c r="BZ14" s="638">
        <v>4874.6270098444047</v>
      </c>
      <c r="CA14" s="638">
        <v>5055.5438589618971</v>
      </c>
      <c r="CB14" s="638">
        <v>5363.1842262880637</v>
      </c>
      <c r="CC14" s="638">
        <v>5337.6391198224228</v>
      </c>
      <c r="CD14" s="638">
        <v>5091.5126518357438</v>
      </c>
      <c r="CE14" s="638">
        <v>4734.5057076160701</v>
      </c>
      <c r="CF14" s="639">
        <v>4534.8721158788458</v>
      </c>
    </row>
    <row r="15" spans="1:84">
      <c r="A15" s="421"/>
      <c r="B15" s="200" t="s">
        <v>800</v>
      </c>
      <c r="C15" s="63"/>
      <c r="D15" s="638">
        <v>0</v>
      </c>
      <c r="E15" s="638">
        <v>0</v>
      </c>
      <c r="F15" s="638">
        <v>0</v>
      </c>
      <c r="G15" s="638">
        <v>0</v>
      </c>
      <c r="H15" s="638">
        <v>0</v>
      </c>
      <c r="I15" s="638">
        <v>0</v>
      </c>
      <c r="J15" s="638">
        <v>0</v>
      </c>
      <c r="K15" s="638">
        <v>0</v>
      </c>
      <c r="L15" s="638">
        <v>0</v>
      </c>
      <c r="M15" s="638">
        <v>0</v>
      </c>
      <c r="N15" s="638">
        <v>0</v>
      </c>
      <c r="O15" s="638">
        <v>0</v>
      </c>
      <c r="P15" s="638">
        <v>0</v>
      </c>
      <c r="Q15" s="638">
        <v>0</v>
      </c>
      <c r="R15" s="638">
        <v>0</v>
      </c>
      <c r="S15" s="638">
        <v>0</v>
      </c>
      <c r="T15" s="638">
        <v>0</v>
      </c>
      <c r="U15" s="638">
        <v>0</v>
      </c>
      <c r="V15" s="638">
        <v>0</v>
      </c>
      <c r="W15" s="638">
        <v>0</v>
      </c>
      <c r="X15" s="638">
        <v>0</v>
      </c>
      <c r="Y15" s="638">
        <v>0</v>
      </c>
      <c r="Z15" s="638">
        <v>0</v>
      </c>
      <c r="AA15" s="638">
        <v>0</v>
      </c>
      <c r="AB15" s="638">
        <v>0</v>
      </c>
      <c r="AC15" s="638">
        <v>0</v>
      </c>
      <c r="AD15" s="638">
        <v>0</v>
      </c>
      <c r="AE15" s="638">
        <v>0</v>
      </c>
      <c r="AF15" s="638">
        <v>0</v>
      </c>
      <c r="AG15" s="638">
        <v>0</v>
      </c>
      <c r="AH15" s="638">
        <v>0</v>
      </c>
      <c r="AI15" s="638">
        <v>0</v>
      </c>
      <c r="AJ15" s="638">
        <v>0</v>
      </c>
      <c r="AK15" s="638">
        <v>0</v>
      </c>
      <c r="AL15" s="638">
        <v>0</v>
      </c>
      <c r="AM15" s="638">
        <v>0</v>
      </c>
      <c r="AN15" s="638">
        <v>0</v>
      </c>
      <c r="AO15" s="638">
        <v>0</v>
      </c>
      <c r="AP15" s="638">
        <v>0</v>
      </c>
      <c r="AQ15" s="638">
        <v>0</v>
      </c>
      <c r="AR15" s="638">
        <v>0</v>
      </c>
      <c r="AS15" s="638">
        <v>0</v>
      </c>
      <c r="AT15" s="638">
        <v>0</v>
      </c>
      <c r="AU15" s="638">
        <v>0</v>
      </c>
      <c r="AV15" s="638">
        <v>0</v>
      </c>
      <c r="AW15" s="638">
        <v>0</v>
      </c>
      <c r="AX15" s="638">
        <v>0</v>
      </c>
      <c r="AY15" s="638">
        <v>0</v>
      </c>
      <c r="AZ15" s="638">
        <v>0</v>
      </c>
      <c r="BA15" s="638">
        <v>0</v>
      </c>
      <c r="BB15" s="638">
        <v>0</v>
      </c>
      <c r="BC15" s="638">
        <v>0</v>
      </c>
      <c r="BD15" s="638">
        <v>0</v>
      </c>
      <c r="BE15" s="638">
        <v>0</v>
      </c>
      <c r="BF15" s="638">
        <v>0</v>
      </c>
      <c r="BG15" s="638">
        <v>530.33842586984099</v>
      </c>
      <c r="BH15" s="638">
        <v>1527.5930182137649</v>
      </c>
      <c r="BI15" s="638">
        <v>1561.0061667910124</v>
      </c>
      <c r="BJ15" s="638">
        <v>1684.4375963359616</v>
      </c>
      <c r="BK15" s="638">
        <v>1761.7057372649358</v>
      </c>
      <c r="BL15" s="638">
        <v>1733.8943478735475</v>
      </c>
      <c r="BM15" s="638">
        <v>1711.6912665945101</v>
      </c>
      <c r="BN15" s="638">
        <v>1791.0077705726205</v>
      </c>
      <c r="BO15" s="638">
        <v>1689.9927186064069</v>
      </c>
      <c r="BP15" s="638">
        <v>1332.6093648941053</v>
      </c>
      <c r="BQ15" s="638">
        <v>1194.0957607667999</v>
      </c>
      <c r="BR15" s="638">
        <v>1008.5394399389731</v>
      </c>
      <c r="BS15" s="638">
        <v>799.90970232557572</v>
      </c>
      <c r="BT15" s="638">
        <v>530.1256245948581</v>
      </c>
      <c r="BU15" s="638">
        <v>488.96052218652517</v>
      </c>
      <c r="BV15" s="638">
        <v>494.78577886000437</v>
      </c>
      <c r="BW15" s="638">
        <v>464.6769091828337</v>
      </c>
      <c r="BX15" s="638">
        <v>415.96781111957574</v>
      </c>
      <c r="BY15" s="638">
        <v>387.09458475345349</v>
      </c>
      <c r="BZ15" s="638">
        <v>361.67138328635178</v>
      </c>
      <c r="CA15" s="638">
        <v>374.5335035607327</v>
      </c>
      <c r="CB15" s="638">
        <v>377.74218545825102</v>
      </c>
      <c r="CC15" s="638">
        <v>347.92576854218981</v>
      </c>
      <c r="CD15" s="638">
        <v>323.20945103053464</v>
      </c>
      <c r="CE15" s="638">
        <v>287.5242948737681</v>
      </c>
      <c r="CF15" s="639">
        <v>266.19913450074773</v>
      </c>
    </row>
    <row r="16" spans="1:84" ht="30.95">
      <c r="A16" s="421"/>
      <c r="B16" s="620" t="s">
        <v>801</v>
      </c>
      <c r="C16" s="63"/>
      <c r="D16" s="638">
        <v>0</v>
      </c>
      <c r="E16" s="638">
        <v>0</v>
      </c>
      <c r="F16" s="638">
        <v>0</v>
      </c>
      <c r="G16" s="638">
        <v>0</v>
      </c>
      <c r="H16" s="638">
        <v>0</v>
      </c>
      <c r="I16" s="638">
        <v>0</v>
      </c>
      <c r="J16" s="638">
        <v>0</v>
      </c>
      <c r="K16" s="638">
        <v>0</v>
      </c>
      <c r="L16" s="638">
        <v>0</v>
      </c>
      <c r="M16" s="638">
        <v>0</v>
      </c>
      <c r="N16" s="638">
        <v>0</v>
      </c>
      <c r="O16" s="638">
        <v>0</v>
      </c>
      <c r="P16" s="638">
        <v>0</v>
      </c>
      <c r="Q16" s="638">
        <v>0</v>
      </c>
      <c r="R16" s="638">
        <v>0</v>
      </c>
      <c r="S16" s="638">
        <v>0</v>
      </c>
      <c r="T16" s="638">
        <v>0</v>
      </c>
      <c r="U16" s="638">
        <v>0</v>
      </c>
      <c r="V16" s="638">
        <v>0</v>
      </c>
      <c r="W16" s="638">
        <v>0</v>
      </c>
      <c r="X16" s="638">
        <v>0</v>
      </c>
      <c r="Y16" s="638">
        <v>0</v>
      </c>
      <c r="Z16" s="638">
        <v>0</v>
      </c>
      <c r="AA16" s="638">
        <v>0</v>
      </c>
      <c r="AB16" s="638">
        <v>0</v>
      </c>
      <c r="AC16" s="638">
        <v>0</v>
      </c>
      <c r="AD16" s="638">
        <v>0</v>
      </c>
      <c r="AE16" s="638">
        <v>0</v>
      </c>
      <c r="AF16" s="638">
        <v>0</v>
      </c>
      <c r="AG16" s="638">
        <v>0</v>
      </c>
      <c r="AH16" s="638">
        <v>0</v>
      </c>
      <c r="AI16" s="638">
        <v>0</v>
      </c>
      <c r="AJ16" s="638">
        <v>0</v>
      </c>
      <c r="AK16" s="638">
        <v>0</v>
      </c>
      <c r="AL16" s="638">
        <v>0</v>
      </c>
      <c r="AM16" s="638">
        <v>0</v>
      </c>
      <c r="AN16" s="638">
        <v>0</v>
      </c>
      <c r="AO16" s="638">
        <v>0</v>
      </c>
      <c r="AP16" s="638">
        <v>0</v>
      </c>
      <c r="AQ16" s="638">
        <v>0</v>
      </c>
      <c r="AR16" s="638">
        <v>4799.0282614642447</v>
      </c>
      <c r="AS16" s="638">
        <v>4910.2624549921984</v>
      </c>
      <c r="AT16" s="638">
        <v>5093.5938348806631</v>
      </c>
      <c r="AU16" s="638">
        <v>5747.5104548186446</v>
      </c>
      <c r="AV16" s="638">
        <v>7560.3402682264104</v>
      </c>
      <c r="AW16" s="638">
        <v>7766.8086410569513</v>
      </c>
      <c r="AX16" s="638">
        <v>7698.6965379454232</v>
      </c>
      <c r="AY16" s="638">
        <v>7309.6034096823205</v>
      </c>
      <c r="AZ16" s="638">
        <v>6937.5129487044187</v>
      </c>
      <c r="BA16" s="638">
        <v>6862.3010649878561</v>
      </c>
      <c r="BB16" s="638">
        <v>6493.4566576680445</v>
      </c>
      <c r="BC16" s="638">
        <v>6694.8103796645073</v>
      </c>
      <c r="BD16" s="638">
        <v>7177.5453310160938</v>
      </c>
      <c r="BE16" s="638">
        <v>7731.6466937647338</v>
      </c>
      <c r="BF16" s="638">
        <v>7556.4842794251672</v>
      </c>
      <c r="BG16" s="638">
        <v>4144.2281383025711</v>
      </c>
      <c r="BH16" s="638">
        <v>205.88006301923426</v>
      </c>
      <c r="BI16" s="638">
        <v>128.12603850152883</v>
      </c>
      <c r="BJ16" s="638">
        <v>130.69732331714414</v>
      </c>
      <c r="BK16" s="638">
        <v>130.41891201403897</v>
      </c>
      <c r="BL16" s="638">
        <v>128.91727930066705</v>
      </c>
      <c r="BM16" s="638">
        <v>135.71637104158933</v>
      </c>
      <c r="BN16" s="638">
        <v>0</v>
      </c>
      <c r="BO16" s="638">
        <v>0</v>
      </c>
      <c r="BP16" s="638">
        <v>0</v>
      </c>
      <c r="BQ16" s="638">
        <v>0</v>
      </c>
      <c r="BR16" s="638">
        <v>0</v>
      </c>
      <c r="BS16" s="638">
        <v>0</v>
      </c>
      <c r="BT16" s="638">
        <v>0</v>
      </c>
      <c r="BU16" s="638">
        <v>0</v>
      </c>
      <c r="BV16" s="638">
        <v>0</v>
      </c>
      <c r="BW16" s="638">
        <v>0</v>
      </c>
      <c r="BX16" s="638">
        <v>0</v>
      </c>
      <c r="BY16" s="638">
        <v>0</v>
      </c>
      <c r="BZ16" s="638">
        <v>0</v>
      </c>
      <c r="CA16" s="638">
        <v>0</v>
      </c>
      <c r="CB16" s="638">
        <v>0</v>
      </c>
      <c r="CC16" s="638">
        <v>0</v>
      </c>
      <c r="CD16" s="638">
        <v>0</v>
      </c>
      <c r="CE16" s="638">
        <v>0</v>
      </c>
      <c r="CF16" s="639">
        <v>0</v>
      </c>
    </row>
    <row r="17" spans="1:84" s="642" customFormat="1" ht="35.25" customHeight="1" thickBot="1">
      <c r="B17" s="647" t="s">
        <v>802</v>
      </c>
      <c r="C17" s="643"/>
      <c r="D17" s="644">
        <v>0</v>
      </c>
      <c r="E17" s="644">
        <v>0</v>
      </c>
      <c r="F17" s="644">
        <v>0</v>
      </c>
      <c r="G17" s="644">
        <v>0</v>
      </c>
      <c r="H17" s="644">
        <v>0</v>
      </c>
      <c r="I17" s="644">
        <v>0</v>
      </c>
      <c r="J17" s="644">
        <v>0</v>
      </c>
      <c r="K17" s="644">
        <v>0</v>
      </c>
      <c r="L17" s="644">
        <v>0</v>
      </c>
      <c r="M17" s="644">
        <v>0</v>
      </c>
      <c r="N17" s="644">
        <v>0</v>
      </c>
      <c r="O17" s="644">
        <v>0</v>
      </c>
      <c r="P17" s="644">
        <v>0</v>
      </c>
      <c r="Q17" s="644">
        <v>0</v>
      </c>
      <c r="R17" s="644">
        <v>0</v>
      </c>
      <c r="S17" s="644">
        <v>0</v>
      </c>
      <c r="T17" s="644">
        <v>0</v>
      </c>
      <c r="U17" s="644">
        <v>0</v>
      </c>
      <c r="V17" s="644">
        <v>0</v>
      </c>
      <c r="W17" s="644">
        <v>0</v>
      </c>
      <c r="X17" s="644">
        <v>0</v>
      </c>
      <c r="Y17" s="644">
        <v>0</v>
      </c>
      <c r="Z17" s="644">
        <v>0</v>
      </c>
      <c r="AA17" s="644">
        <v>0</v>
      </c>
      <c r="AB17" s="644">
        <v>0</v>
      </c>
      <c r="AC17" s="644">
        <v>0</v>
      </c>
      <c r="AD17" s="644">
        <v>0</v>
      </c>
      <c r="AE17" s="644">
        <v>0</v>
      </c>
      <c r="AF17" s="644">
        <v>0</v>
      </c>
      <c r="AG17" s="644">
        <v>0</v>
      </c>
      <c r="AH17" s="644">
        <v>3298.4772976777017</v>
      </c>
      <c r="AI17" s="644">
        <v>3139.1626803526337</v>
      </c>
      <c r="AJ17" s="644">
        <v>3079.5603139547111</v>
      </c>
      <c r="AK17" s="644">
        <v>3531.7686749494624</v>
      </c>
      <c r="AL17" s="644">
        <v>3349.3078044467452</v>
      </c>
      <c r="AM17" s="644">
        <v>3346.5752917467903</v>
      </c>
      <c r="AN17" s="644">
        <v>3816.6951400663493</v>
      </c>
      <c r="AO17" s="644">
        <v>4173.8408029791408</v>
      </c>
      <c r="AP17" s="644">
        <v>4265.8317783556313</v>
      </c>
      <c r="AQ17" s="644">
        <v>4351.7166747884385</v>
      </c>
      <c r="AR17" s="644">
        <v>0</v>
      </c>
      <c r="AS17" s="644">
        <v>0</v>
      </c>
      <c r="AT17" s="644">
        <v>0</v>
      </c>
      <c r="AU17" s="644">
        <v>0</v>
      </c>
      <c r="AV17" s="644">
        <v>0</v>
      </c>
      <c r="AW17" s="644">
        <v>0</v>
      </c>
      <c r="AX17" s="644">
        <v>0</v>
      </c>
      <c r="AY17" s="644">
        <v>0</v>
      </c>
      <c r="AZ17" s="644">
        <v>0</v>
      </c>
      <c r="BA17" s="644">
        <v>0</v>
      </c>
      <c r="BB17" s="644">
        <v>0</v>
      </c>
      <c r="BC17" s="644">
        <v>0</v>
      </c>
      <c r="BD17" s="644">
        <v>0</v>
      </c>
      <c r="BE17" s="644">
        <v>0</v>
      </c>
      <c r="BF17" s="644">
        <v>0</v>
      </c>
      <c r="BG17" s="644">
        <v>0</v>
      </c>
      <c r="BH17" s="644">
        <v>0</v>
      </c>
      <c r="BI17" s="644">
        <v>0</v>
      </c>
      <c r="BJ17" s="644">
        <v>0</v>
      </c>
      <c r="BK17" s="644">
        <v>0</v>
      </c>
      <c r="BL17" s="644">
        <v>0</v>
      </c>
      <c r="BM17" s="644">
        <v>0</v>
      </c>
      <c r="BN17" s="644">
        <v>0</v>
      </c>
      <c r="BO17" s="644">
        <v>0</v>
      </c>
      <c r="BP17" s="644">
        <v>0</v>
      </c>
      <c r="BQ17" s="644">
        <v>0</v>
      </c>
      <c r="BR17" s="644">
        <v>0</v>
      </c>
      <c r="BS17" s="644">
        <v>0</v>
      </c>
      <c r="BT17" s="644">
        <v>0</v>
      </c>
      <c r="BU17" s="644">
        <v>0</v>
      </c>
      <c r="BV17" s="644">
        <v>0</v>
      </c>
      <c r="BW17" s="644">
        <v>0</v>
      </c>
      <c r="BX17" s="644">
        <v>0</v>
      </c>
      <c r="BY17" s="644">
        <v>0</v>
      </c>
      <c r="BZ17" s="644">
        <v>0</v>
      </c>
      <c r="CA17" s="644">
        <v>0</v>
      </c>
      <c r="CB17" s="644">
        <v>0</v>
      </c>
      <c r="CC17" s="644">
        <v>0</v>
      </c>
      <c r="CD17" s="644">
        <v>0</v>
      </c>
      <c r="CE17" s="644">
        <v>0</v>
      </c>
      <c r="CF17" s="645">
        <v>0</v>
      </c>
    </row>
    <row r="18" spans="1:84" ht="39.75" customHeight="1">
      <c r="A18" s="487"/>
      <c r="B18" s="471" t="s">
        <v>804</v>
      </c>
      <c r="C18" s="648"/>
      <c r="D18" s="473" t="s">
        <v>543</v>
      </c>
      <c r="E18" s="473" t="s">
        <v>544</v>
      </c>
      <c r="F18" s="473" t="s">
        <v>545</v>
      </c>
      <c r="G18" s="473" t="s">
        <v>546</v>
      </c>
      <c r="H18" s="473" t="s">
        <v>547</v>
      </c>
      <c r="I18" s="473" t="s">
        <v>548</v>
      </c>
      <c r="J18" s="473" t="s">
        <v>549</v>
      </c>
      <c r="K18" s="473" t="s">
        <v>550</v>
      </c>
      <c r="L18" s="473" t="s">
        <v>551</v>
      </c>
      <c r="M18" s="473" t="s">
        <v>552</v>
      </c>
      <c r="N18" s="473" t="s">
        <v>553</v>
      </c>
      <c r="O18" s="473" t="s">
        <v>554</v>
      </c>
      <c r="P18" s="473" t="s">
        <v>555</v>
      </c>
      <c r="Q18" s="473" t="s">
        <v>556</v>
      </c>
      <c r="R18" s="473" t="s">
        <v>557</v>
      </c>
      <c r="S18" s="473" t="s">
        <v>558</v>
      </c>
      <c r="T18" s="473" t="s">
        <v>559</v>
      </c>
      <c r="U18" s="473" t="s">
        <v>560</v>
      </c>
      <c r="V18" s="473" t="s">
        <v>561</v>
      </c>
      <c r="W18" s="473" t="s">
        <v>562</v>
      </c>
      <c r="X18" s="473" t="s">
        <v>563</v>
      </c>
      <c r="Y18" s="473" t="s">
        <v>564</v>
      </c>
      <c r="Z18" s="473" t="s">
        <v>565</v>
      </c>
      <c r="AA18" s="473" t="s">
        <v>566</v>
      </c>
      <c r="AB18" s="473" t="s">
        <v>567</v>
      </c>
      <c r="AC18" s="473" t="s">
        <v>568</v>
      </c>
      <c r="AD18" s="473" t="s">
        <v>569</v>
      </c>
      <c r="AE18" s="473" t="s">
        <v>570</v>
      </c>
      <c r="AF18" s="473" t="s">
        <v>571</v>
      </c>
      <c r="AG18" s="473" t="s">
        <v>572</v>
      </c>
      <c r="AH18" s="473" t="s">
        <v>573</v>
      </c>
      <c r="AI18" s="473" t="s">
        <v>574</v>
      </c>
      <c r="AJ18" s="473" t="s">
        <v>575</v>
      </c>
      <c r="AK18" s="473" t="s">
        <v>576</v>
      </c>
      <c r="AL18" s="473" t="s">
        <v>577</v>
      </c>
      <c r="AM18" s="473" t="s">
        <v>578</v>
      </c>
      <c r="AN18" s="473" t="s">
        <v>579</v>
      </c>
      <c r="AO18" s="473" t="s">
        <v>580</v>
      </c>
      <c r="AP18" s="473" t="s">
        <v>581</v>
      </c>
      <c r="AQ18" s="473" t="s">
        <v>582</v>
      </c>
      <c r="AR18" s="473" t="s">
        <v>583</v>
      </c>
      <c r="AS18" s="473" t="s">
        <v>584</v>
      </c>
      <c r="AT18" s="473" t="s">
        <v>585</v>
      </c>
      <c r="AU18" s="473" t="s">
        <v>586</v>
      </c>
      <c r="AV18" s="473" t="s">
        <v>587</v>
      </c>
      <c r="AW18" s="473" t="s">
        <v>588</v>
      </c>
      <c r="AX18" s="473" t="s">
        <v>589</v>
      </c>
      <c r="AY18" s="473" t="s">
        <v>590</v>
      </c>
      <c r="AZ18" s="473" t="s">
        <v>591</v>
      </c>
      <c r="BA18" s="473" t="s">
        <v>592</v>
      </c>
      <c r="BB18" s="473" t="s">
        <v>593</v>
      </c>
      <c r="BC18" s="473" t="s">
        <v>594</v>
      </c>
      <c r="BD18" s="473" t="s">
        <v>595</v>
      </c>
      <c r="BE18" s="473" t="s">
        <v>596</v>
      </c>
      <c r="BF18" s="473" t="s">
        <v>597</v>
      </c>
      <c r="BG18" s="473" t="s">
        <v>598</v>
      </c>
      <c r="BH18" s="473" t="s">
        <v>599</v>
      </c>
      <c r="BI18" s="473" t="s">
        <v>600</v>
      </c>
      <c r="BJ18" s="473" t="s">
        <v>601</v>
      </c>
      <c r="BK18" s="473" t="s">
        <v>602</v>
      </c>
      <c r="BL18" s="473" t="s">
        <v>603</v>
      </c>
      <c r="BM18" s="473" t="s">
        <v>604</v>
      </c>
      <c r="BN18" s="473" t="s">
        <v>605</v>
      </c>
      <c r="BO18" s="473" t="s">
        <v>606</v>
      </c>
      <c r="BP18" s="473" t="s">
        <v>607</v>
      </c>
      <c r="BQ18" s="473" t="s">
        <v>608</v>
      </c>
      <c r="BR18" s="473" t="s">
        <v>609</v>
      </c>
      <c r="BS18" s="473" t="s">
        <v>610</v>
      </c>
      <c r="BT18" s="473" t="s">
        <v>611</v>
      </c>
      <c r="BU18" s="473" t="s">
        <v>612</v>
      </c>
      <c r="BV18" s="473" t="s">
        <v>613</v>
      </c>
      <c r="BW18" s="473" t="s">
        <v>614</v>
      </c>
      <c r="BX18" s="473" t="s">
        <v>615</v>
      </c>
      <c r="BY18" s="473" t="s">
        <v>616</v>
      </c>
      <c r="BZ18" s="473" t="s">
        <v>617</v>
      </c>
      <c r="CA18" s="473" t="s">
        <v>618</v>
      </c>
      <c r="CB18" s="473" t="s">
        <v>619</v>
      </c>
      <c r="CC18" s="473" t="s">
        <v>620</v>
      </c>
      <c r="CD18" s="473" t="s">
        <v>621</v>
      </c>
      <c r="CE18" s="473" t="s">
        <v>622</v>
      </c>
      <c r="CF18" s="474" t="s">
        <v>623</v>
      </c>
    </row>
    <row r="19" spans="1:84" ht="26.25" customHeight="1">
      <c r="A19" s="470"/>
      <c r="B19" s="109" t="s">
        <v>797</v>
      </c>
      <c r="D19" s="636">
        <v>0</v>
      </c>
      <c r="E19" s="636">
        <v>0</v>
      </c>
      <c r="F19" s="636">
        <v>0</v>
      </c>
      <c r="G19" s="636">
        <v>0</v>
      </c>
      <c r="H19" s="636">
        <v>0</v>
      </c>
      <c r="I19" s="636">
        <v>0</v>
      </c>
      <c r="J19" s="636">
        <v>0</v>
      </c>
      <c r="K19" s="636">
        <v>0</v>
      </c>
      <c r="L19" s="636">
        <v>0</v>
      </c>
      <c r="M19" s="636">
        <v>0</v>
      </c>
      <c r="N19" s="636">
        <v>0</v>
      </c>
      <c r="O19" s="636">
        <v>0</v>
      </c>
      <c r="P19" s="636">
        <v>0</v>
      </c>
      <c r="Q19" s="636">
        <v>0</v>
      </c>
      <c r="R19" s="636">
        <v>0</v>
      </c>
      <c r="S19" s="636">
        <v>0</v>
      </c>
      <c r="T19" s="636">
        <v>0</v>
      </c>
      <c r="U19" s="636">
        <v>0</v>
      </c>
      <c r="V19" s="636">
        <v>0</v>
      </c>
      <c r="W19" s="636">
        <v>0</v>
      </c>
      <c r="X19" s="636">
        <v>0</v>
      </c>
      <c r="Y19" s="636">
        <v>0</v>
      </c>
      <c r="Z19" s="636">
        <v>0</v>
      </c>
      <c r="AA19" s="636">
        <v>0</v>
      </c>
      <c r="AB19" s="636">
        <v>0</v>
      </c>
      <c r="AC19" s="636">
        <v>0</v>
      </c>
      <c r="AD19" s="636">
        <v>0</v>
      </c>
      <c r="AE19" s="636">
        <v>0</v>
      </c>
      <c r="AF19" s="636">
        <v>0</v>
      </c>
      <c r="AG19" s="636">
        <v>0</v>
      </c>
      <c r="AH19" s="636">
        <v>0</v>
      </c>
      <c r="AI19" s="636">
        <v>1723</v>
      </c>
      <c r="AJ19" s="636">
        <v>1694</v>
      </c>
      <c r="AK19" s="636">
        <v>1738</v>
      </c>
      <c r="AL19" s="636">
        <v>1781</v>
      </c>
      <c r="AM19" s="636">
        <v>1651</v>
      </c>
      <c r="AN19" s="636">
        <v>1683</v>
      </c>
      <c r="AO19" s="636">
        <v>1717</v>
      </c>
      <c r="AP19" s="636">
        <v>1722</v>
      </c>
      <c r="AQ19" s="636">
        <v>1727</v>
      </c>
      <c r="AR19" s="636">
        <v>1719</v>
      </c>
      <c r="AS19" s="636">
        <v>1607</v>
      </c>
      <c r="AT19" s="636">
        <v>1675</v>
      </c>
      <c r="AU19" s="636">
        <v>1575</v>
      </c>
      <c r="AV19" s="636">
        <v>1643</v>
      </c>
      <c r="AW19" s="636">
        <v>1736</v>
      </c>
      <c r="AX19" s="636">
        <v>1765</v>
      </c>
      <c r="AY19" s="636">
        <v>1781</v>
      </c>
      <c r="AZ19" s="636">
        <v>1764</v>
      </c>
      <c r="BA19" s="636">
        <v>1705</v>
      </c>
      <c r="BB19" s="636">
        <v>1643</v>
      </c>
      <c r="BC19" s="636">
        <v>1620</v>
      </c>
      <c r="BD19" s="636">
        <v>1671</v>
      </c>
      <c r="BE19" s="636">
        <v>1750</v>
      </c>
      <c r="BF19" s="636">
        <v>1776</v>
      </c>
      <c r="BG19" s="636">
        <v>1979</v>
      </c>
      <c r="BH19" s="636">
        <v>2606</v>
      </c>
      <c r="BI19" s="636">
        <v>2711</v>
      </c>
      <c r="BJ19" s="636">
        <v>2741</v>
      </c>
      <c r="BK19" s="636">
        <v>2744</v>
      </c>
      <c r="BL19" s="636">
        <v>2735</v>
      </c>
      <c r="BM19" s="636">
        <v>2746</v>
      </c>
      <c r="BN19" s="636">
        <v>2718</v>
      </c>
      <c r="BO19" s="636">
        <v>2649</v>
      </c>
      <c r="BP19" s="636">
        <v>2505</v>
      </c>
      <c r="BQ19" s="636">
        <v>2380</v>
      </c>
      <c r="BR19" s="636">
        <v>2228</v>
      </c>
      <c r="BS19" s="636">
        <v>2098</v>
      </c>
      <c r="BT19" s="636">
        <v>1903</v>
      </c>
      <c r="BU19" s="636">
        <v>1792</v>
      </c>
      <c r="BV19" s="636">
        <v>1654</v>
      </c>
      <c r="BW19" s="636">
        <v>1563</v>
      </c>
      <c r="BX19" s="636">
        <v>1480</v>
      </c>
      <c r="BY19" s="636">
        <v>1410</v>
      </c>
      <c r="BZ19" s="636">
        <v>1374</v>
      </c>
      <c r="CA19" s="636">
        <v>1348</v>
      </c>
      <c r="CB19" s="636">
        <v>1345</v>
      </c>
      <c r="CC19" s="636">
        <v>1309</v>
      </c>
      <c r="CD19" s="636">
        <v>1240</v>
      </c>
      <c r="CE19" s="636">
        <v>1142</v>
      </c>
      <c r="CF19" s="637">
        <v>1043</v>
      </c>
    </row>
    <row r="20" spans="1:84" ht="26.25" customHeight="1">
      <c r="A20" s="464"/>
      <c r="B20" s="63" t="s">
        <v>34</v>
      </c>
      <c r="D20" s="638"/>
      <c r="E20" s="638"/>
      <c r="F20" s="638"/>
      <c r="G20" s="638"/>
      <c r="H20" s="638"/>
      <c r="I20" s="638"/>
      <c r="J20" s="638"/>
      <c r="K20" s="638"/>
      <c r="L20" s="638"/>
      <c r="M20" s="638"/>
      <c r="N20" s="638"/>
      <c r="O20" s="638"/>
      <c r="P20" s="638"/>
      <c r="Q20" s="638"/>
      <c r="R20" s="638"/>
      <c r="S20" s="638"/>
      <c r="T20" s="638"/>
      <c r="U20" s="638"/>
      <c r="V20" s="638"/>
      <c r="W20" s="638"/>
      <c r="X20" s="638"/>
      <c r="Y20" s="638"/>
      <c r="Z20" s="638"/>
      <c r="AA20" s="638"/>
      <c r="AB20" s="638"/>
      <c r="AC20" s="638"/>
      <c r="AD20" s="638"/>
      <c r="AE20" s="638"/>
      <c r="AF20" s="638"/>
      <c r="AG20" s="638"/>
      <c r="AH20" s="638"/>
      <c r="AI20" s="638"/>
      <c r="AJ20" s="638"/>
      <c r="AK20" s="638"/>
      <c r="AL20" s="638"/>
      <c r="AM20" s="638"/>
      <c r="AN20" s="638"/>
      <c r="AO20" s="638"/>
      <c r="AP20" s="638"/>
      <c r="AQ20" s="638"/>
      <c r="AR20" s="638"/>
      <c r="AS20" s="638"/>
      <c r="AT20" s="638"/>
      <c r="AU20" s="638"/>
      <c r="AV20" s="638"/>
      <c r="AW20" s="638"/>
      <c r="AX20" s="638"/>
      <c r="AY20" s="638"/>
      <c r="AZ20" s="638"/>
      <c r="BA20" s="638"/>
      <c r="BB20" s="638"/>
      <c r="BC20" s="638"/>
      <c r="BD20" s="638"/>
      <c r="BE20" s="638"/>
      <c r="BF20" s="638"/>
      <c r="BG20" s="638">
        <v>1979</v>
      </c>
      <c r="BH20" s="638">
        <v>2594</v>
      </c>
      <c r="BI20" s="638">
        <v>2700</v>
      </c>
      <c r="BJ20" s="638">
        <v>2729</v>
      </c>
      <c r="BK20" s="638">
        <v>2732</v>
      </c>
      <c r="BL20" s="638">
        <v>2724</v>
      </c>
      <c r="BM20" s="638">
        <v>2736</v>
      </c>
      <c r="BN20" s="638">
        <v>2718</v>
      </c>
      <c r="BO20" s="638">
        <v>2649</v>
      </c>
      <c r="BP20" s="638">
        <v>2505</v>
      </c>
      <c r="BQ20" s="638">
        <v>2380</v>
      </c>
      <c r="BR20" s="638">
        <v>2228</v>
      </c>
      <c r="BS20" s="638">
        <v>2098</v>
      </c>
      <c r="BT20" s="638">
        <v>1903</v>
      </c>
      <c r="BU20" s="638">
        <v>1792</v>
      </c>
      <c r="BV20" s="638">
        <v>1654</v>
      </c>
      <c r="BW20" s="638">
        <v>1563</v>
      </c>
      <c r="BX20" s="638">
        <v>1480</v>
      </c>
      <c r="BY20" s="638">
        <v>1410</v>
      </c>
      <c r="BZ20" s="638">
        <v>1374</v>
      </c>
      <c r="CA20" s="638">
        <v>1348</v>
      </c>
      <c r="CB20" s="638">
        <v>1345</v>
      </c>
      <c r="CC20" s="638">
        <v>1309</v>
      </c>
      <c r="CD20" s="638">
        <v>1240</v>
      </c>
      <c r="CE20" s="638">
        <v>1142</v>
      </c>
      <c r="CF20" s="639">
        <v>1043</v>
      </c>
    </row>
    <row r="21" spans="1:84">
      <c r="B21" s="200" t="s">
        <v>805</v>
      </c>
      <c r="D21" s="638"/>
      <c r="E21" s="638"/>
      <c r="F21" s="638"/>
      <c r="G21" s="638"/>
      <c r="H21" s="638"/>
      <c r="I21" s="638"/>
      <c r="J21" s="638"/>
      <c r="K21" s="638"/>
      <c r="L21" s="638"/>
      <c r="M21" s="638"/>
      <c r="N21" s="638"/>
      <c r="O21" s="638"/>
      <c r="P21" s="638"/>
      <c r="Q21" s="638"/>
      <c r="R21" s="638"/>
      <c r="S21" s="638"/>
      <c r="T21" s="638"/>
      <c r="U21" s="638"/>
      <c r="V21" s="638"/>
      <c r="W21" s="638"/>
      <c r="X21" s="638"/>
      <c r="Y21" s="638"/>
      <c r="Z21" s="638"/>
      <c r="AA21" s="638"/>
      <c r="AB21" s="638"/>
      <c r="AC21" s="638"/>
      <c r="AD21" s="638"/>
      <c r="AE21" s="638"/>
      <c r="AF21" s="638"/>
      <c r="AG21" s="638"/>
      <c r="AH21" s="638"/>
      <c r="AI21" s="638"/>
      <c r="AJ21" s="638"/>
      <c r="AK21" s="638"/>
      <c r="AL21" s="638"/>
      <c r="AM21" s="638"/>
      <c r="AN21" s="638"/>
      <c r="AO21" s="638"/>
      <c r="AP21" s="638"/>
      <c r="AQ21" s="638"/>
      <c r="AR21" s="638"/>
      <c r="AS21" s="638"/>
      <c r="AT21" s="638"/>
      <c r="AU21" s="638"/>
      <c r="AV21" s="638"/>
      <c r="AW21" s="638"/>
      <c r="AX21" s="638"/>
      <c r="AY21" s="638"/>
      <c r="AZ21" s="638"/>
      <c r="BA21" s="638"/>
      <c r="BB21" s="638"/>
      <c r="BC21" s="638"/>
      <c r="BD21" s="638"/>
      <c r="BE21" s="638"/>
      <c r="BF21" s="638"/>
      <c r="BG21" s="638">
        <v>1259</v>
      </c>
      <c r="BH21" s="638">
        <v>752</v>
      </c>
      <c r="BI21" s="638">
        <v>773</v>
      </c>
      <c r="BJ21" s="638">
        <v>790</v>
      </c>
      <c r="BK21" s="638">
        <v>827</v>
      </c>
      <c r="BL21" s="638">
        <v>897</v>
      </c>
      <c r="BM21" s="638">
        <v>942</v>
      </c>
      <c r="BN21" s="638">
        <v>951</v>
      </c>
      <c r="BO21" s="638">
        <v>958</v>
      </c>
      <c r="BP21" s="638">
        <v>1002</v>
      </c>
      <c r="BQ21" s="638">
        <v>967</v>
      </c>
      <c r="BR21" s="638">
        <v>947</v>
      </c>
      <c r="BS21" s="638">
        <v>946</v>
      </c>
      <c r="BT21" s="638">
        <v>918</v>
      </c>
      <c r="BU21" s="638">
        <v>884</v>
      </c>
      <c r="BV21" s="638">
        <v>803</v>
      </c>
      <c r="BW21" s="638">
        <v>776</v>
      </c>
      <c r="BX21" s="638">
        <v>752</v>
      </c>
      <c r="BY21" s="638">
        <v>727</v>
      </c>
      <c r="BZ21" s="638">
        <v>727</v>
      </c>
      <c r="CA21" s="638">
        <v>764</v>
      </c>
      <c r="CB21" s="638">
        <v>808</v>
      </c>
      <c r="CC21" s="638">
        <v>808</v>
      </c>
      <c r="CD21" s="638">
        <v>778</v>
      </c>
      <c r="CE21" s="638">
        <v>731</v>
      </c>
      <c r="CF21" s="639">
        <v>689</v>
      </c>
    </row>
    <row r="22" spans="1:84">
      <c r="B22" s="200" t="s">
        <v>806</v>
      </c>
      <c r="D22" s="638"/>
      <c r="E22" s="638"/>
      <c r="F22" s="638"/>
      <c r="G22" s="638"/>
      <c r="H22" s="638"/>
      <c r="I22" s="638"/>
      <c r="J22" s="638"/>
      <c r="K22" s="638"/>
      <c r="L22" s="638"/>
      <c r="M22" s="638"/>
      <c r="N22" s="638"/>
      <c r="O22" s="638"/>
      <c r="P22" s="638"/>
      <c r="Q22" s="638"/>
      <c r="R22" s="638"/>
      <c r="S22" s="638"/>
      <c r="T22" s="638"/>
      <c r="U22" s="638"/>
      <c r="V22" s="638"/>
      <c r="W22" s="638"/>
      <c r="X22" s="638"/>
      <c r="Y22" s="638"/>
      <c r="Z22" s="638"/>
      <c r="AA22" s="638"/>
      <c r="AB22" s="638"/>
      <c r="AC22" s="638"/>
      <c r="AD22" s="638"/>
      <c r="AE22" s="638"/>
      <c r="AF22" s="638"/>
      <c r="AG22" s="638"/>
      <c r="AH22" s="638"/>
      <c r="AI22" s="638"/>
      <c r="AJ22" s="638"/>
      <c r="AK22" s="638"/>
      <c r="AL22" s="638"/>
      <c r="AM22" s="638"/>
      <c r="AN22" s="638"/>
      <c r="AO22" s="638"/>
      <c r="AP22" s="638"/>
      <c r="AQ22" s="638"/>
      <c r="AR22" s="638"/>
      <c r="AS22" s="638"/>
      <c r="AT22" s="638"/>
      <c r="AU22" s="638"/>
      <c r="AV22" s="638"/>
      <c r="AW22" s="638"/>
      <c r="AX22" s="638"/>
      <c r="AY22" s="638"/>
      <c r="AZ22" s="638"/>
      <c r="BA22" s="638"/>
      <c r="BB22" s="638"/>
      <c r="BC22" s="638"/>
      <c r="BD22" s="638"/>
      <c r="BE22" s="638"/>
      <c r="BF22" s="638"/>
      <c r="BG22" s="638">
        <v>577</v>
      </c>
      <c r="BH22" s="638">
        <v>1295</v>
      </c>
      <c r="BI22" s="638">
        <v>1321</v>
      </c>
      <c r="BJ22" s="638">
        <v>1333</v>
      </c>
      <c r="BK22" s="638">
        <v>1307</v>
      </c>
      <c r="BL22" s="638">
        <v>1234</v>
      </c>
      <c r="BM22" s="638">
        <v>1205</v>
      </c>
      <c r="BN22" s="638">
        <v>1186</v>
      </c>
      <c r="BO22" s="638">
        <v>1108</v>
      </c>
      <c r="BP22" s="638">
        <v>948</v>
      </c>
      <c r="BQ22" s="638">
        <v>885</v>
      </c>
      <c r="BR22" s="638">
        <v>802</v>
      </c>
      <c r="BS22" s="638">
        <v>723</v>
      </c>
      <c r="BT22" s="638">
        <v>646</v>
      </c>
      <c r="BU22" s="638">
        <v>599</v>
      </c>
      <c r="BV22" s="638">
        <v>568</v>
      </c>
      <c r="BW22" s="638">
        <v>533</v>
      </c>
      <c r="BX22" s="638">
        <v>500</v>
      </c>
      <c r="BY22" s="638">
        <v>470</v>
      </c>
      <c r="BZ22" s="638">
        <v>448</v>
      </c>
      <c r="CA22" s="638">
        <v>403</v>
      </c>
      <c r="CB22" s="638">
        <v>375</v>
      </c>
      <c r="CC22" s="638">
        <v>352</v>
      </c>
      <c r="CD22" s="638">
        <v>324</v>
      </c>
      <c r="CE22" s="638">
        <v>295</v>
      </c>
      <c r="CF22" s="639">
        <v>267</v>
      </c>
    </row>
    <row r="23" spans="1:84">
      <c r="A23" s="421"/>
      <c r="B23" s="200" t="s">
        <v>807</v>
      </c>
      <c r="D23" s="638"/>
      <c r="E23" s="638"/>
      <c r="F23" s="638"/>
      <c r="G23" s="638"/>
      <c r="H23" s="638"/>
      <c r="I23" s="638"/>
      <c r="J23" s="638"/>
      <c r="K23" s="638"/>
      <c r="L23" s="638"/>
      <c r="M23" s="638"/>
      <c r="N23" s="638"/>
      <c r="O23" s="638"/>
      <c r="P23" s="638"/>
      <c r="Q23" s="638"/>
      <c r="R23" s="638"/>
      <c r="S23" s="638"/>
      <c r="T23" s="638"/>
      <c r="U23" s="638"/>
      <c r="V23" s="638"/>
      <c r="W23" s="638"/>
      <c r="X23" s="638"/>
      <c r="Y23" s="638"/>
      <c r="Z23" s="638"/>
      <c r="AA23" s="638"/>
      <c r="AB23" s="638"/>
      <c r="AC23" s="638"/>
      <c r="AD23" s="638"/>
      <c r="AE23" s="638"/>
      <c r="AF23" s="638"/>
      <c r="AG23" s="638"/>
      <c r="AH23" s="638"/>
      <c r="AI23" s="638"/>
      <c r="AJ23" s="638"/>
      <c r="AK23" s="638"/>
      <c r="AL23" s="638"/>
      <c r="AM23" s="638"/>
      <c r="AN23" s="638"/>
      <c r="AO23" s="638"/>
      <c r="AP23" s="638"/>
      <c r="AQ23" s="638"/>
      <c r="AR23" s="638"/>
      <c r="AS23" s="638"/>
      <c r="AT23" s="638"/>
      <c r="AU23" s="638"/>
      <c r="AV23" s="638"/>
      <c r="AW23" s="638"/>
      <c r="AX23" s="638"/>
      <c r="AY23" s="638"/>
      <c r="AZ23" s="638"/>
      <c r="BA23" s="638"/>
      <c r="BB23" s="638"/>
      <c r="BC23" s="638"/>
      <c r="BD23" s="638"/>
      <c r="BE23" s="638"/>
      <c r="BF23" s="638"/>
      <c r="BG23" s="638">
        <v>143</v>
      </c>
      <c r="BH23" s="638">
        <v>547</v>
      </c>
      <c r="BI23" s="638">
        <v>606</v>
      </c>
      <c r="BJ23" s="638">
        <v>606</v>
      </c>
      <c r="BK23" s="638">
        <v>598</v>
      </c>
      <c r="BL23" s="638">
        <v>594</v>
      </c>
      <c r="BM23" s="638">
        <v>589</v>
      </c>
      <c r="BN23" s="638">
        <v>581</v>
      </c>
      <c r="BO23" s="638">
        <v>583</v>
      </c>
      <c r="BP23" s="638">
        <v>555</v>
      </c>
      <c r="BQ23" s="638">
        <v>528</v>
      </c>
      <c r="BR23" s="638">
        <v>478</v>
      </c>
      <c r="BS23" s="638">
        <v>429</v>
      </c>
      <c r="BT23" s="638">
        <v>339</v>
      </c>
      <c r="BU23" s="638">
        <v>309</v>
      </c>
      <c r="BV23" s="638">
        <v>282</v>
      </c>
      <c r="BW23" s="638">
        <v>254</v>
      </c>
      <c r="BX23" s="638">
        <v>228</v>
      </c>
      <c r="BY23" s="638">
        <v>213</v>
      </c>
      <c r="BZ23" s="638">
        <v>199</v>
      </c>
      <c r="CA23" s="638">
        <v>181</v>
      </c>
      <c r="CB23" s="638">
        <v>162</v>
      </c>
      <c r="CC23" s="638">
        <v>149</v>
      </c>
      <c r="CD23" s="638">
        <v>138</v>
      </c>
      <c r="CE23" s="638">
        <v>115</v>
      </c>
      <c r="CF23" s="639">
        <v>87</v>
      </c>
    </row>
    <row r="24" spans="1:84" ht="30" customHeight="1">
      <c r="B24" s="620" t="s">
        <v>801</v>
      </c>
      <c r="D24" s="638">
        <v>0</v>
      </c>
      <c r="E24" s="638">
        <v>0</v>
      </c>
      <c r="F24" s="638">
        <v>0</v>
      </c>
      <c r="G24" s="638">
        <v>0</v>
      </c>
      <c r="H24" s="638">
        <v>0</v>
      </c>
      <c r="I24" s="638">
        <v>0</v>
      </c>
      <c r="J24" s="638">
        <v>0</v>
      </c>
      <c r="K24" s="638">
        <v>0</v>
      </c>
      <c r="L24" s="638">
        <v>0</v>
      </c>
      <c r="M24" s="638">
        <v>0</v>
      </c>
      <c r="N24" s="638">
        <v>0</v>
      </c>
      <c r="O24" s="638">
        <v>0</v>
      </c>
      <c r="P24" s="638">
        <v>0</v>
      </c>
      <c r="Q24" s="638">
        <v>0</v>
      </c>
      <c r="R24" s="638">
        <v>0</v>
      </c>
      <c r="S24" s="638">
        <v>0</v>
      </c>
      <c r="T24" s="638">
        <v>0</v>
      </c>
      <c r="U24" s="638">
        <v>0</v>
      </c>
      <c r="V24" s="638">
        <v>0</v>
      </c>
      <c r="W24" s="638">
        <v>0</v>
      </c>
      <c r="X24" s="638">
        <v>0</v>
      </c>
      <c r="Y24" s="638">
        <v>0</v>
      </c>
      <c r="Z24" s="638">
        <v>0</v>
      </c>
      <c r="AA24" s="638">
        <v>0</v>
      </c>
      <c r="AB24" s="638">
        <v>0</v>
      </c>
      <c r="AC24" s="638">
        <v>0</v>
      </c>
      <c r="AD24" s="638">
        <v>0</v>
      </c>
      <c r="AE24" s="638">
        <v>0</v>
      </c>
      <c r="AF24" s="638">
        <v>0</v>
      </c>
      <c r="AG24" s="638">
        <v>0</v>
      </c>
      <c r="AH24" s="638">
        <v>0</v>
      </c>
      <c r="AI24" s="638">
        <v>0</v>
      </c>
      <c r="AJ24" s="638">
        <v>0</v>
      </c>
      <c r="AK24" s="638">
        <v>0</v>
      </c>
      <c r="AL24" s="638">
        <v>0</v>
      </c>
      <c r="AM24" s="638">
        <v>0</v>
      </c>
      <c r="AN24" s="638">
        <v>0</v>
      </c>
      <c r="AO24" s="638">
        <v>0</v>
      </c>
      <c r="AP24" s="638">
        <v>0</v>
      </c>
      <c r="AQ24" s="638">
        <v>0</v>
      </c>
      <c r="AR24" s="638">
        <v>1719</v>
      </c>
      <c r="AS24" s="638">
        <v>1607</v>
      </c>
      <c r="AT24" s="638">
        <v>1675</v>
      </c>
      <c r="AU24" s="638">
        <v>1575</v>
      </c>
      <c r="AV24" s="638">
        <v>1643</v>
      </c>
      <c r="AW24" s="638">
        <v>1736</v>
      </c>
      <c r="AX24" s="638">
        <v>1765</v>
      </c>
      <c r="AY24" s="638">
        <v>1781</v>
      </c>
      <c r="AZ24" s="638">
        <v>1764</v>
      </c>
      <c r="BA24" s="638">
        <v>1705</v>
      </c>
      <c r="BB24" s="638">
        <v>1643</v>
      </c>
      <c r="BC24" s="638">
        <v>1620</v>
      </c>
      <c r="BD24" s="638">
        <v>1671</v>
      </c>
      <c r="BE24" s="638">
        <v>1750</v>
      </c>
      <c r="BF24" s="638">
        <v>1776</v>
      </c>
      <c r="BG24" s="638">
        <v>911</v>
      </c>
      <c r="BH24" s="638">
        <v>12</v>
      </c>
      <c r="BI24" s="638">
        <v>11</v>
      </c>
      <c r="BJ24" s="638">
        <v>12</v>
      </c>
      <c r="BK24" s="638">
        <v>12</v>
      </c>
      <c r="BL24" s="638">
        <v>11</v>
      </c>
      <c r="BM24" s="638">
        <v>10</v>
      </c>
      <c r="BN24" s="638">
        <v>0</v>
      </c>
      <c r="BO24" s="638">
        <v>0</v>
      </c>
      <c r="BP24" s="638">
        <v>0</v>
      </c>
      <c r="BQ24" s="638">
        <v>0</v>
      </c>
      <c r="BR24" s="638">
        <v>0</v>
      </c>
      <c r="BS24" s="638">
        <v>0</v>
      </c>
      <c r="BT24" s="638">
        <v>0</v>
      </c>
      <c r="BU24" s="638">
        <v>0</v>
      </c>
      <c r="BV24" s="638">
        <v>0</v>
      </c>
      <c r="BW24" s="638">
        <v>0</v>
      </c>
      <c r="BX24" s="638">
        <v>0</v>
      </c>
      <c r="BY24" s="638">
        <v>0</v>
      </c>
      <c r="BZ24" s="638">
        <v>0</v>
      </c>
      <c r="CA24" s="638">
        <v>0</v>
      </c>
      <c r="CB24" s="638">
        <v>0</v>
      </c>
      <c r="CC24" s="638">
        <v>0</v>
      </c>
      <c r="CD24" s="638">
        <v>0</v>
      </c>
      <c r="CE24" s="638">
        <v>0</v>
      </c>
      <c r="CF24" s="639">
        <v>0</v>
      </c>
    </row>
    <row r="25" spans="1:84" ht="30" customHeight="1">
      <c r="B25" s="620" t="s">
        <v>802</v>
      </c>
      <c r="D25" s="638">
        <v>0</v>
      </c>
      <c r="E25" s="638">
        <v>0</v>
      </c>
      <c r="F25" s="638">
        <v>0</v>
      </c>
      <c r="G25" s="638">
        <v>0</v>
      </c>
      <c r="H25" s="638">
        <v>0</v>
      </c>
      <c r="I25" s="638">
        <v>0</v>
      </c>
      <c r="J25" s="638">
        <v>0</v>
      </c>
      <c r="K25" s="638">
        <v>0</v>
      </c>
      <c r="L25" s="638">
        <v>0</v>
      </c>
      <c r="M25" s="638">
        <v>0</v>
      </c>
      <c r="N25" s="638">
        <v>0</v>
      </c>
      <c r="O25" s="638">
        <v>0</v>
      </c>
      <c r="P25" s="638">
        <v>0</v>
      </c>
      <c r="Q25" s="638">
        <v>0</v>
      </c>
      <c r="R25" s="638">
        <v>0</v>
      </c>
      <c r="S25" s="638">
        <v>0</v>
      </c>
      <c r="T25" s="638">
        <v>0</v>
      </c>
      <c r="U25" s="638">
        <v>0</v>
      </c>
      <c r="V25" s="638">
        <v>0</v>
      </c>
      <c r="W25" s="638">
        <v>0</v>
      </c>
      <c r="X25" s="638">
        <v>0</v>
      </c>
      <c r="Y25" s="638">
        <v>0</v>
      </c>
      <c r="Z25" s="638">
        <v>0</v>
      </c>
      <c r="AA25" s="638">
        <v>0</v>
      </c>
      <c r="AB25" s="638">
        <v>0</v>
      </c>
      <c r="AC25" s="638">
        <v>0</v>
      </c>
      <c r="AD25" s="638">
        <v>0</v>
      </c>
      <c r="AE25" s="638">
        <v>0</v>
      </c>
      <c r="AF25" s="638">
        <v>0</v>
      </c>
      <c r="AG25" s="638">
        <v>0</v>
      </c>
      <c r="AH25" s="638">
        <v>0</v>
      </c>
      <c r="AI25" s="638">
        <v>1723</v>
      </c>
      <c r="AJ25" s="638">
        <v>1694</v>
      </c>
      <c r="AK25" s="638">
        <v>1738</v>
      </c>
      <c r="AL25" s="638">
        <v>1781</v>
      </c>
      <c r="AM25" s="638">
        <v>1651</v>
      </c>
      <c r="AN25" s="638">
        <v>1683</v>
      </c>
      <c r="AO25" s="638">
        <v>1717</v>
      </c>
      <c r="AP25" s="638">
        <v>1722</v>
      </c>
      <c r="AQ25" s="638">
        <v>1727</v>
      </c>
      <c r="AR25" s="638">
        <v>0</v>
      </c>
      <c r="AS25" s="638">
        <v>0</v>
      </c>
      <c r="AT25" s="638">
        <v>0</v>
      </c>
      <c r="AU25" s="638">
        <v>0</v>
      </c>
      <c r="AV25" s="638">
        <v>0</v>
      </c>
      <c r="AW25" s="638">
        <v>0</v>
      </c>
      <c r="AX25" s="638">
        <v>0</v>
      </c>
      <c r="AY25" s="638">
        <v>0</v>
      </c>
      <c r="AZ25" s="638">
        <v>0</v>
      </c>
      <c r="BA25" s="638">
        <v>0</v>
      </c>
      <c r="BB25" s="638">
        <v>0</v>
      </c>
      <c r="BC25" s="638">
        <v>0</v>
      </c>
      <c r="BD25" s="638">
        <v>0</v>
      </c>
      <c r="BE25" s="638">
        <v>0</v>
      </c>
      <c r="BF25" s="638">
        <v>0</v>
      </c>
      <c r="BG25" s="638">
        <v>0</v>
      </c>
      <c r="BH25" s="638">
        <v>0</v>
      </c>
      <c r="BI25" s="638">
        <v>0</v>
      </c>
      <c r="BJ25" s="638">
        <v>0</v>
      </c>
      <c r="BK25" s="638">
        <v>0</v>
      </c>
      <c r="BL25" s="638">
        <v>0</v>
      </c>
      <c r="BM25" s="638">
        <v>0</v>
      </c>
      <c r="BN25" s="638">
        <v>0</v>
      </c>
      <c r="BO25" s="638">
        <v>0</v>
      </c>
      <c r="BP25" s="638">
        <v>0</v>
      </c>
      <c r="BQ25" s="638">
        <v>0</v>
      </c>
      <c r="BR25" s="638">
        <v>0</v>
      </c>
      <c r="BS25" s="638">
        <v>0</v>
      </c>
      <c r="BT25" s="638">
        <v>0</v>
      </c>
      <c r="BU25" s="638">
        <v>0</v>
      </c>
      <c r="BV25" s="638">
        <v>0</v>
      </c>
      <c r="BW25" s="638">
        <v>0</v>
      </c>
      <c r="BX25" s="638">
        <v>0</v>
      </c>
      <c r="BY25" s="638">
        <v>0</v>
      </c>
      <c r="BZ25" s="638">
        <v>0</v>
      </c>
      <c r="CA25" s="638">
        <v>0</v>
      </c>
      <c r="CB25" s="638">
        <v>0</v>
      </c>
      <c r="CC25" s="638">
        <v>0</v>
      </c>
      <c r="CD25" s="638">
        <v>0</v>
      </c>
      <c r="CE25" s="638">
        <v>0</v>
      </c>
      <c r="CF25" s="639">
        <v>0</v>
      </c>
    </row>
    <row r="26" spans="1:84" ht="15.75" customHeight="1" thickBot="1">
      <c r="A26" s="649"/>
      <c r="B26" s="591"/>
      <c r="C26" s="479"/>
      <c r="D26" s="650"/>
      <c r="E26" s="650"/>
      <c r="F26" s="650"/>
      <c r="G26" s="650"/>
      <c r="H26" s="650"/>
      <c r="I26" s="650"/>
      <c r="J26" s="650"/>
      <c r="K26" s="650"/>
      <c r="L26" s="650"/>
      <c r="M26" s="650"/>
      <c r="N26" s="650"/>
      <c r="O26" s="650"/>
      <c r="P26" s="650"/>
      <c r="Q26" s="650"/>
      <c r="R26" s="650"/>
      <c r="S26" s="650"/>
      <c r="T26" s="650"/>
      <c r="U26" s="650"/>
      <c r="V26" s="650"/>
      <c r="W26" s="650"/>
      <c r="X26" s="650"/>
      <c r="Y26" s="650"/>
      <c r="Z26" s="650"/>
      <c r="AA26" s="650"/>
      <c r="AB26" s="650"/>
      <c r="AC26" s="650"/>
      <c r="AD26" s="650"/>
      <c r="AE26" s="650"/>
      <c r="AF26" s="650"/>
      <c r="AG26" s="650"/>
      <c r="AH26" s="650"/>
      <c r="AI26" s="650"/>
      <c r="AJ26" s="650"/>
      <c r="AK26" s="650"/>
      <c r="AL26" s="650"/>
      <c r="AM26" s="650"/>
      <c r="AN26" s="650"/>
      <c r="AO26" s="650"/>
      <c r="AP26" s="650"/>
      <c r="AQ26" s="650"/>
      <c r="AR26" s="650"/>
      <c r="AS26" s="650"/>
      <c r="AT26" s="650"/>
      <c r="AU26" s="650"/>
      <c r="AV26" s="650"/>
      <c r="AW26" s="650"/>
      <c r="AX26" s="650"/>
      <c r="AY26" s="650"/>
      <c r="AZ26" s="650"/>
      <c r="BA26" s="650"/>
      <c r="BB26" s="650"/>
      <c r="BC26" s="650"/>
      <c r="BD26" s="650"/>
      <c r="BE26" s="650"/>
      <c r="BF26" s="650"/>
      <c r="BG26" s="650"/>
      <c r="BH26" s="650"/>
      <c r="BI26" s="650"/>
      <c r="BJ26" s="650"/>
      <c r="BK26" s="650"/>
      <c r="BL26" s="650"/>
      <c r="BM26" s="650"/>
      <c r="BN26" s="650"/>
      <c r="BO26" s="650"/>
      <c r="BP26" s="650"/>
      <c r="BQ26" s="650"/>
      <c r="BR26" s="650"/>
      <c r="BS26" s="650"/>
      <c r="BT26" s="650"/>
      <c r="BU26" s="650"/>
      <c r="BV26" s="650"/>
      <c r="BW26" s="650"/>
      <c r="BX26" s="650"/>
      <c r="BY26" s="650"/>
      <c r="BZ26" s="650"/>
      <c r="CA26" s="650"/>
      <c r="CB26" s="650"/>
      <c r="CC26" s="650"/>
      <c r="CD26" s="650"/>
      <c r="CE26" s="650"/>
      <c r="CF26" s="651"/>
    </row>
  </sheetData>
  <hyperlinks>
    <hyperlink ref="B1" display="Information relating to this table can be found in the 'Notes' tab" xr:uid="{9D736889-5E13-46EE-B4CA-5BB12A9B0A43}"/>
    <hyperlink ref="A1" display="Contents page" xr:uid="{714401EC-2420-45C4-9D7A-91AB983D4C5F}"/>
  </hyperlinks>
  <pageMargins left="0.75" right="0.75" top="1" bottom="1" header="0.5" footer="0.5"/>
  <pageSetup paperSize="9" orientation="portrait"/>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06747-6D92-4154-877B-70B215B02525}">
  <dimension ref="A1:CF53"/>
  <sheetViews>
    <sheetView zoomScale="70" zoomScaleNormal="70" workbookViewId="0">
      <pane xSplit="2" topLeftCell="BW1" activePane="topRight" state="frozen"/>
      <selection pane="topRight"/>
    </sheetView>
  </sheetViews>
  <sheetFormatPr defaultColWidth="9" defaultRowHeight="15.6"/>
  <cols>
    <col min="1" max="1" width="23" style="418" bestFit="1" customWidth="1"/>
    <col min="2" max="2" width="75.85546875" style="418" customWidth="1"/>
    <col min="3" max="3" width="25.85546875" style="418" customWidth="1"/>
    <col min="4" max="75" width="12.85546875" style="457" customWidth="1"/>
    <col min="76" max="84" width="12.85546875" style="421" customWidth="1"/>
    <col min="85" max="16384" width="9" style="421"/>
  </cols>
  <sheetData>
    <row r="1" spans="1:84" s="419" customFormat="1" ht="25.5" customHeight="1" thickBot="1">
      <c r="A1" s="34" t="s">
        <v>47</v>
      </c>
      <c r="B1" s="116" t="s">
        <v>126</v>
      </c>
      <c r="C1" s="117"/>
      <c r="D1" s="416"/>
      <c r="E1" s="416"/>
      <c r="F1" s="416"/>
      <c r="G1" s="416"/>
      <c r="H1" s="416"/>
      <c r="I1" s="416"/>
      <c r="J1" s="416"/>
      <c r="K1" s="416"/>
      <c r="L1" s="416"/>
      <c r="M1" s="416"/>
      <c r="N1" s="416"/>
      <c r="O1" s="416"/>
      <c r="P1" s="416"/>
      <c r="Q1" s="416"/>
      <c r="R1" s="416"/>
      <c r="S1" s="416"/>
      <c r="T1" s="416"/>
      <c r="U1" s="416"/>
      <c r="V1" s="416"/>
      <c r="W1" s="416"/>
      <c r="X1" s="416"/>
      <c r="Y1" s="416"/>
      <c r="Z1" s="416"/>
      <c r="AA1" s="416"/>
      <c r="AB1" s="416"/>
      <c r="AC1" s="416"/>
      <c r="AD1" s="416"/>
      <c r="AE1" s="416"/>
      <c r="AF1" s="416"/>
      <c r="AG1" s="416"/>
      <c r="AH1" s="416"/>
      <c r="AI1" s="416"/>
      <c r="AJ1" s="416"/>
      <c r="AK1" s="416"/>
      <c r="AL1" s="416"/>
      <c r="AM1" s="416"/>
      <c r="AN1" s="416"/>
      <c r="AO1" s="416"/>
      <c r="AP1" s="416"/>
      <c r="AQ1" s="416"/>
      <c r="AR1" s="416"/>
      <c r="AS1" s="416"/>
      <c r="AT1" s="416"/>
      <c r="AU1" s="416"/>
      <c r="AV1" s="416"/>
      <c r="AW1" s="416"/>
      <c r="AX1" s="416"/>
      <c r="AY1" s="416"/>
      <c r="AZ1" s="416"/>
      <c r="BA1" s="416"/>
      <c r="BB1" s="416"/>
      <c r="BC1" s="416"/>
      <c r="BD1" s="416"/>
      <c r="BE1" s="416"/>
      <c r="BF1" s="416"/>
      <c r="BG1" s="416"/>
      <c r="BH1" s="416"/>
      <c r="BI1" s="416"/>
      <c r="BJ1" s="416"/>
      <c r="BK1" s="416"/>
      <c r="BL1" s="416"/>
      <c r="BM1" s="416"/>
      <c r="BN1" s="416"/>
      <c r="BO1" s="416"/>
      <c r="BP1" s="416"/>
      <c r="BQ1" s="416"/>
      <c r="BR1" s="416"/>
      <c r="BS1" s="416"/>
      <c r="BT1" s="416"/>
      <c r="BU1" s="416"/>
      <c r="BV1" s="482"/>
      <c r="BW1" s="482"/>
      <c r="BX1" s="482"/>
    </row>
    <row r="2" spans="1:84" ht="15.75" customHeight="1">
      <c r="A2" s="37" t="s">
        <v>48</v>
      </c>
      <c r="B2" s="38" t="s">
        <v>808</v>
      </c>
      <c r="C2" s="503"/>
      <c r="D2" s="41" t="s">
        <v>190</v>
      </c>
      <c r="E2" s="41" t="s">
        <v>191</v>
      </c>
      <c r="F2" s="41" t="s">
        <v>192</v>
      </c>
      <c r="G2" s="41" t="s">
        <v>193</v>
      </c>
      <c r="H2" s="41" t="s">
        <v>194</v>
      </c>
      <c r="I2" s="41" t="s">
        <v>195</v>
      </c>
      <c r="J2" s="41" t="s">
        <v>196</v>
      </c>
      <c r="K2" s="41" t="s">
        <v>197</v>
      </c>
      <c r="L2" s="41" t="s">
        <v>198</v>
      </c>
      <c r="M2" s="41" t="s">
        <v>199</v>
      </c>
      <c r="N2" s="41" t="s">
        <v>200</v>
      </c>
      <c r="O2" s="41" t="s">
        <v>201</v>
      </c>
      <c r="P2" s="41" t="s">
        <v>202</v>
      </c>
      <c r="Q2" s="41" t="s">
        <v>203</v>
      </c>
      <c r="R2" s="41" t="s">
        <v>204</v>
      </c>
      <c r="S2" s="41" t="s">
        <v>205</v>
      </c>
      <c r="T2" s="41" t="s">
        <v>206</v>
      </c>
      <c r="U2" s="41" t="s">
        <v>207</v>
      </c>
      <c r="V2" s="41" t="s">
        <v>208</v>
      </c>
      <c r="W2" s="41" t="s">
        <v>209</v>
      </c>
      <c r="X2" s="41" t="s">
        <v>210</v>
      </c>
      <c r="Y2" s="41" t="s">
        <v>211</v>
      </c>
      <c r="Z2" s="41" t="s">
        <v>212</v>
      </c>
      <c r="AA2" s="41" t="s">
        <v>213</v>
      </c>
      <c r="AB2" s="41" t="s">
        <v>214</v>
      </c>
      <c r="AC2" s="41" t="s">
        <v>215</v>
      </c>
      <c r="AD2" s="41" t="s">
        <v>216</v>
      </c>
      <c r="AE2" s="41" t="s">
        <v>217</v>
      </c>
      <c r="AF2" s="41" t="s">
        <v>218</v>
      </c>
      <c r="AG2" s="41" t="s">
        <v>219</v>
      </c>
      <c r="AH2" s="41" t="s">
        <v>220</v>
      </c>
      <c r="AI2" s="41" t="s">
        <v>221</v>
      </c>
      <c r="AJ2" s="41" t="s">
        <v>222</v>
      </c>
      <c r="AK2" s="41" t="s">
        <v>223</v>
      </c>
      <c r="AL2" s="41" t="s">
        <v>224</v>
      </c>
      <c r="AM2" s="41" t="s">
        <v>225</v>
      </c>
      <c r="AN2" s="41" t="s">
        <v>226</v>
      </c>
      <c r="AO2" s="41" t="s">
        <v>227</v>
      </c>
      <c r="AP2" s="41" t="s">
        <v>228</v>
      </c>
      <c r="AQ2" s="41" t="s">
        <v>229</v>
      </c>
      <c r="AR2" s="41" t="s">
        <v>230</v>
      </c>
      <c r="AS2" s="41" t="s">
        <v>231</v>
      </c>
      <c r="AT2" s="41" t="s">
        <v>232</v>
      </c>
      <c r="AU2" s="41" t="s">
        <v>233</v>
      </c>
      <c r="AV2" s="41" t="s">
        <v>234</v>
      </c>
      <c r="AW2" s="41" t="s">
        <v>235</v>
      </c>
      <c r="AX2" s="41" t="s">
        <v>236</v>
      </c>
      <c r="AY2" s="41" t="s">
        <v>128</v>
      </c>
      <c r="AZ2" s="41" t="s">
        <v>129</v>
      </c>
      <c r="BA2" s="41" t="s">
        <v>130</v>
      </c>
      <c r="BB2" s="41" t="s">
        <v>131</v>
      </c>
      <c r="BC2" s="41" t="s">
        <v>132</v>
      </c>
      <c r="BD2" s="41" t="s">
        <v>133</v>
      </c>
      <c r="BE2" s="41" t="s">
        <v>134</v>
      </c>
      <c r="BF2" s="41" t="s">
        <v>135</v>
      </c>
      <c r="BG2" s="41" t="s">
        <v>136</v>
      </c>
      <c r="BH2" s="41" t="s">
        <v>137</v>
      </c>
      <c r="BI2" s="41" t="s">
        <v>138</v>
      </c>
      <c r="BJ2" s="41" t="s">
        <v>139</v>
      </c>
      <c r="BK2" s="41" t="s">
        <v>140</v>
      </c>
      <c r="BL2" s="41" t="s">
        <v>141</v>
      </c>
      <c r="BM2" s="41" t="s">
        <v>142</v>
      </c>
      <c r="BN2" s="41" t="s">
        <v>143</v>
      </c>
      <c r="BO2" s="41" t="s">
        <v>144</v>
      </c>
      <c r="BP2" s="41" t="s">
        <v>145</v>
      </c>
      <c r="BQ2" s="41" t="s">
        <v>146</v>
      </c>
      <c r="BR2" s="41" t="s">
        <v>147</v>
      </c>
      <c r="BS2" s="41" t="s">
        <v>148</v>
      </c>
      <c r="BT2" s="41" t="s">
        <v>149</v>
      </c>
      <c r="BU2" s="41" t="s">
        <v>150</v>
      </c>
      <c r="BV2" s="41" t="s">
        <v>151</v>
      </c>
      <c r="BW2" s="41" t="s">
        <v>152</v>
      </c>
      <c r="BX2" s="41" t="s">
        <v>153</v>
      </c>
      <c r="BY2" s="41" t="s">
        <v>154</v>
      </c>
      <c r="BZ2" s="41" t="s">
        <v>155</v>
      </c>
      <c r="CA2" s="41" t="s">
        <v>156</v>
      </c>
      <c r="CB2" s="41" t="s">
        <v>157</v>
      </c>
      <c r="CC2" s="41" t="s">
        <v>158</v>
      </c>
      <c r="CD2" s="41" t="s">
        <v>159</v>
      </c>
      <c r="CE2" s="41" t="s">
        <v>160</v>
      </c>
      <c r="CF2" s="42" t="s">
        <v>161</v>
      </c>
    </row>
    <row r="3" spans="1:84">
      <c r="A3" s="119">
        <v>2023</v>
      </c>
      <c r="B3" s="422" t="s">
        <v>264</v>
      </c>
      <c r="C3" s="469"/>
      <c r="D3" s="332" t="s">
        <v>163</v>
      </c>
      <c r="E3" s="332" t="s">
        <v>163</v>
      </c>
      <c r="F3" s="332" t="s">
        <v>163</v>
      </c>
      <c r="G3" s="332" t="s">
        <v>163</v>
      </c>
      <c r="H3" s="332" t="s">
        <v>163</v>
      </c>
      <c r="I3" s="332" t="s">
        <v>163</v>
      </c>
      <c r="J3" s="332" t="s">
        <v>163</v>
      </c>
      <c r="K3" s="332" t="s">
        <v>163</v>
      </c>
      <c r="L3" s="332" t="s">
        <v>163</v>
      </c>
      <c r="M3" s="332" t="s">
        <v>163</v>
      </c>
      <c r="N3" s="332" t="s">
        <v>163</v>
      </c>
      <c r="O3" s="332" t="s">
        <v>163</v>
      </c>
      <c r="P3" s="332" t="s">
        <v>163</v>
      </c>
      <c r="Q3" s="332" t="s">
        <v>163</v>
      </c>
      <c r="R3" s="332" t="s">
        <v>163</v>
      </c>
      <c r="S3" s="332" t="s">
        <v>163</v>
      </c>
      <c r="T3" s="332" t="s">
        <v>163</v>
      </c>
      <c r="U3" s="332" t="s">
        <v>163</v>
      </c>
      <c r="V3" s="332" t="s">
        <v>163</v>
      </c>
      <c r="W3" s="332" t="s">
        <v>163</v>
      </c>
      <c r="X3" s="332" t="s">
        <v>163</v>
      </c>
      <c r="Y3" s="332" t="s">
        <v>163</v>
      </c>
      <c r="Z3" s="332" t="s">
        <v>163</v>
      </c>
      <c r="AA3" s="332" t="s">
        <v>163</v>
      </c>
      <c r="AB3" s="332" t="s">
        <v>163</v>
      </c>
      <c r="AC3" s="332" t="s">
        <v>163</v>
      </c>
      <c r="AD3" s="332" t="s">
        <v>163</v>
      </c>
      <c r="AE3" s="332" t="s">
        <v>163</v>
      </c>
      <c r="AF3" s="332" t="s">
        <v>163</v>
      </c>
      <c r="AG3" s="332" t="s">
        <v>163</v>
      </c>
      <c r="AH3" s="332" t="s">
        <v>163</v>
      </c>
      <c r="AI3" s="332" t="s">
        <v>163</v>
      </c>
      <c r="AJ3" s="332" t="s">
        <v>163</v>
      </c>
      <c r="AK3" s="332" t="s">
        <v>163</v>
      </c>
      <c r="AL3" s="332" t="s">
        <v>163</v>
      </c>
      <c r="AM3" s="332" t="s">
        <v>163</v>
      </c>
      <c r="AN3" s="332" t="s">
        <v>163</v>
      </c>
      <c r="AO3" s="332" t="s">
        <v>163</v>
      </c>
      <c r="AP3" s="332" t="s">
        <v>163</v>
      </c>
      <c r="AQ3" s="332" t="s">
        <v>163</v>
      </c>
      <c r="AR3" s="332" t="s">
        <v>163</v>
      </c>
      <c r="AS3" s="332" t="s">
        <v>163</v>
      </c>
      <c r="AT3" s="332" t="s">
        <v>163</v>
      </c>
      <c r="AU3" s="332" t="s">
        <v>163</v>
      </c>
      <c r="AV3" s="332" t="s">
        <v>163</v>
      </c>
      <c r="AW3" s="332" t="s">
        <v>163</v>
      </c>
      <c r="AX3" s="332" t="s">
        <v>163</v>
      </c>
      <c r="AY3" s="332" t="s">
        <v>163</v>
      </c>
      <c r="AZ3" s="332" t="s">
        <v>163</v>
      </c>
      <c r="BA3" s="332" t="s">
        <v>163</v>
      </c>
      <c r="BB3" s="332" t="s">
        <v>163</v>
      </c>
      <c r="BC3" s="332" t="s">
        <v>163</v>
      </c>
      <c r="BD3" s="332" t="s">
        <v>163</v>
      </c>
      <c r="BE3" s="332" t="s">
        <v>163</v>
      </c>
      <c r="BF3" s="332" t="s">
        <v>163</v>
      </c>
      <c r="BG3" s="332" t="s">
        <v>163</v>
      </c>
      <c r="BH3" s="332" t="s">
        <v>163</v>
      </c>
      <c r="BI3" s="332" t="s">
        <v>163</v>
      </c>
      <c r="BJ3" s="332" t="s">
        <v>163</v>
      </c>
      <c r="BK3" s="332" t="s">
        <v>163</v>
      </c>
      <c r="BL3" s="332" t="s">
        <v>163</v>
      </c>
      <c r="BM3" s="332" t="s">
        <v>163</v>
      </c>
      <c r="BN3" s="332" t="s">
        <v>163</v>
      </c>
      <c r="BO3" s="332" t="s">
        <v>163</v>
      </c>
      <c r="BP3" s="332" t="s">
        <v>163</v>
      </c>
      <c r="BQ3" s="332" t="s">
        <v>163</v>
      </c>
      <c r="BR3" s="332" t="s">
        <v>163</v>
      </c>
      <c r="BS3" s="332" t="s">
        <v>163</v>
      </c>
      <c r="BT3" s="332" t="s">
        <v>163</v>
      </c>
      <c r="BU3" s="332" t="s">
        <v>163</v>
      </c>
      <c r="BV3" s="332" t="s">
        <v>163</v>
      </c>
      <c r="BW3" s="332" t="s">
        <v>163</v>
      </c>
      <c r="BX3" s="332" t="s">
        <v>163</v>
      </c>
      <c r="BY3" s="332" t="s">
        <v>163</v>
      </c>
      <c r="BZ3" s="332" t="s">
        <v>163</v>
      </c>
      <c r="CA3" s="332" t="s">
        <v>164</v>
      </c>
      <c r="CB3" s="332" t="s">
        <v>164</v>
      </c>
      <c r="CC3" s="332" t="s">
        <v>164</v>
      </c>
      <c r="CD3" s="332" t="s">
        <v>164</v>
      </c>
      <c r="CE3" s="332" t="s">
        <v>164</v>
      </c>
      <c r="CF3" s="333" t="s">
        <v>164</v>
      </c>
    </row>
    <row r="4" spans="1:84" s="245" customFormat="1" ht="24" customHeight="1">
      <c r="A4" s="652"/>
      <c r="B4" s="653" t="s">
        <v>176</v>
      </c>
      <c r="C4" s="109"/>
      <c r="D4" s="654"/>
      <c r="E4" s="654"/>
      <c r="F4" s="654"/>
      <c r="G4" s="654"/>
      <c r="H4" s="654"/>
      <c r="I4" s="654"/>
      <c r="J4" s="654"/>
      <c r="K4" s="654"/>
      <c r="L4" s="654"/>
      <c r="M4" s="654"/>
      <c r="N4" s="654"/>
      <c r="O4" s="654"/>
      <c r="P4" s="654"/>
      <c r="Q4" s="654"/>
      <c r="R4" s="654"/>
      <c r="S4" s="654"/>
      <c r="T4" s="654"/>
      <c r="U4" s="654"/>
      <c r="V4" s="654"/>
      <c r="W4" s="654"/>
      <c r="X4" s="654"/>
      <c r="Y4" s="654"/>
      <c r="Z4" s="654"/>
      <c r="AA4" s="654"/>
      <c r="AB4" s="654"/>
      <c r="AC4" s="654"/>
      <c r="AD4" s="654"/>
      <c r="AE4" s="654"/>
      <c r="AF4" s="654"/>
      <c r="AG4" s="654"/>
      <c r="AH4" s="654"/>
      <c r="AI4" s="654"/>
      <c r="AJ4" s="654"/>
      <c r="AK4" s="654"/>
      <c r="AL4" s="654"/>
      <c r="AM4" s="654"/>
      <c r="AN4" s="654"/>
      <c r="AO4" s="654"/>
      <c r="AP4" s="654"/>
      <c r="AQ4" s="654">
        <f t="shared" ref="AQ4:CF4" si="0">AQ5+AQ9</f>
        <v>28.981999999999999</v>
      </c>
      <c r="AR4" s="654">
        <f t="shared" si="0"/>
        <v>152.04351</v>
      </c>
      <c r="AS4" s="654">
        <f t="shared" si="0"/>
        <v>131.50648100000001</v>
      </c>
      <c r="AT4" s="654">
        <f t="shared" si="0"/>
        <v>155</v>
      </c>
      <c r="AU4" s="654">
        <f t="shared" si="0"/>
        <v>210.18</v>
      </c>
      <c r="AV4" s="654">
        <f t="shared" si="0"/>
        <v>211.578</v>
      </c>
      <c r="AW4" s="654">
        <f t="shared" si="0"/>
        <v>234.45600000000002</v>
      </c>
      <c r="AX4" s="654">
        <f t="shared" si="0"/>
        <v>217.38900000000001</v>
      </c>
      <c r="AY4" s="654">
        <f t="shared" si="0"/>
        <v>265.98800000000006</v>
      </c>
      <c r="AZ4" s="654">
        <f t="shared" si="0"/>
        <v>238.81600000000003</v>
      </c>
      <c r="BA4" s="654">
        <f t="shared" si="0"/>
        <v>185.90699999999998</v>
      </c>
      <c r="BB4" s="654">
        <f t="shared" si="0"/>
        <v>198.82299999999998</v>
      </c>
      <c r="BC4" s="654">
        <f t="shared" si="0"/>
        <v>185.245</v>
      </c>
      <c r="BD4" s="654">
        <f t="shared" si="0"/>
        <v>234.97299999999998</v>
      </c>
      <c r="BE4" s="654">
        <f t="shared" si="0"/>
        <v>251</v>
      </c>
      <c r="BF4" s="654">
        <f t="shared" si="0"/>
        <v>300.72500000000002</v>
      </c>
      <c r="BG4" s="654">
        <f t="shared" si="0"/>
        <v>328.07900000000001</v>
      </c>
      <c r="BH4" s="654">
        <f t="shared" si="0"/>
        <v>328.59699999999998</v>
      </c>
      <c r="BI4" s="654">
        <f t="shared" si="0"/>
        <v>364.44799999999998</v>
      </c>
      <c r="BJ4" s="654">
        <f t="shared" si="0"/>
        <v>442.661</v>
      </c>
      <c r="BK4" s="654">
        <f t="shared" si="0"/>
        <v>408.28</v>
      </c>
      <c r="BL4" s="654">
        <f t="shared" si="0"/>
        <v>611.97900000000004</v>
      </c>
      <c r="BM4" s="654">
        <f t="shared" si="0"/>
        <v>754.63800000000003</v>
      </c>
      <c r="BN4" s="654">
        <f t="shared" si="0"/>
        <v>884.19721186000004</v>
      </c>
      <c r="BO4" s="654">
        <f t="shared" si="0"/>
        <v>348.01045738980469</v>
      </c>
      <c r="BP4" s="654">
        <f t="shared" si="0"/>
        <v>321.60000000000002</v>
      </c>
      <c r="BQ4" s="654">
        <f t="shared" si="0"/>
        <v>98.405999999999992</v>
      </c>
      <c r="BR4" s="654">
        <f t="shared" si="0"/>
        <v>89.052999999999997</v>
      </c>
      <c r="BS4" s="654">
        <f t="shared" si="0"/>
        <v>73.740746990000005</v>
      </c>
      <c r="BT4" s="654">
        <f t="shared" si="0"/>
        <v>69.564879419999997</v>
      </c>
      <c r="BU4" s="654">
        <f t="shared" si="0"/>
        <v>176.87249709999998</v>
      </c>
      <c r="BV4" s="654">
        <f t="shared" si="0"/>
        <v>96.108252090000008</v>
      </c>
      <c r="BW4" s="654">
        <f t="shared" si="0"/>
        <v>60.134150729999995</v>
      </c>
      <c r="BX4" s="263">
        <f t="shared" si="0"/>
        <v>188.66181089999995</v>
      </c>
      <c r="BY4" s="263">
        <f t="shared" si="0"/>
        <v>74.393211499999978</v>
      </c>
      <c r="BZ4" s="263">
        <f t="shared" si="0"/>
        <v>209.84729513922952</v>
      </c>
      <c r="CA4" s="263">
        <f t="shared" si="0"/>
        <v>110.40546710421282</v>
      </c>
      <c r="CB4" s="263">
        <f t="shared" si="0"/>
        <v>112.21331742726127</v>
      </c>
      <c r="CC4" s="263">
        <f t="shared" si="0"/>
        <v>109.27172084444005</v>
      </c>
      <c r="CD4" s="263">
        <f t="shared" si="0"/>
        <v>111.18895487020677</v>
      </c>
      <c r="CE4" s="263">
        <f t="shared" si="0"/>
        <v>111.29536464665729</v>
      </c>
      <c r="CF4" s="655">
        <f t="shared" si="0"/>
        <v>111.32952320308367</v>
      </c>
    </row>
    <row r="5" spans="1:84" s="245" customFormat="1" ht="24.75" customHeight="1">
      <c r="A5" s="464"/>
      <c r="B5" s="656" t="s">
        <v>809</v>
      </c>
      <c r="C5" s="653"/>
      <c r="D5" s="654"/>
      <c r="E5" s="654"/>
      <c r="F5" s="654"/>
      <c r="G5" s="654"/>
      <c r="H5" s="654"/>
      <c r="I5" s="654"/>
      <c r="J5" s="654"/>
      <c r="K5" s="654"/>
      <c r="L5" s="654"/>
      <c r="M5" s="654"/>
      <c r="N5" s="654"/>
      <c r="O5" s="654"/>
      <c r="P5" s="654"/>
      <c r="Q5" s="654"/>
      <c r="R5" s="654"/>
      <c r="S5" s="654"/>
      <c r="T5" s="654"/>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f t="shared" ref="AR5:BP5" si="1">SUM(AR6:AR8)</f>
        <v>118</v>
      </c>
      <c r="AS5" s="654">
        <f t="shared" si="1"/>
        <v>93</v>
      </c>
      <c r="AT5" s="654">
        <f t="shared" si="1"/>
        <v>98.4</v>
      </c>
      <c r="AU5" s="654">
        <f t="shared" si="1"/>
        <v>126.66799999999999</v>
      </c>
      <c r="AV5" s="654">
        <f t="shared" si="1"/>
        <v>127.428</v>
      </c>
      <c r="AW5" s="654">
        <f t="shared" si="1"/>
        <v>139.703</v>
      </c>
      <c r="AX5" s="654">
        <f t="shared" si="1"/>
        <v>134.45699999999999</v>
      </c>
      <c r="AY5" s="654">
        <f t="shared" si="1"/>
        <v>137.58500000000001</v>
      </c>
      <c r="AZ5" s="654">
        <f t="shared" si="1"/>
        <v>134.50500000000002</v>
      </c>
      <c r="BA5" s="654">
        <f t="shared" si="1"/>
        <v>128.536</v>
      </c>
      <c r="BB5" s="654">
        <f t="shared" si="1"/>
        <v>142.53099999999998</v>
      </c>
      <c r="BC5" s="654">
        <f t="shared" si="1"/>
        <v>129.44200000000001</v>
      </c>
      <c r="BD5" s="654">
        <f t="shared" si="1"/>
        <v>126.22099999999999</v>
      </c>
      <c r="BE5" s="654">
        <f t="shared" si="1"/>
        <v>136</v>
      </c>
      <c r="BF5" s="654">
        <f t="shared" si="1"/>
        <v>135.53100000000001</v>
      </c>
      <c r="BG5" s="654">
        <f t="shared" si="1"/>
        <v>154.86799999999999</v>
      </c>
      <c r="BH5" s="654">
        <f t="shared" si="1"/>
        <v>160.81200000000001</v>
      </c>
      <c r="BI5" s="654">
        <f t="shared" si="1"/>
        <v>190.72200000000001</v>
      </c>
      <c r="BJ5" s="654">
        <f t="shared" si="1"/>
        <v>272.476</v>
      </c>
      <c r="BK5" s="654">
        <f t="shared" si="1"/>
        <v>234.56</v>
      </c>
      <c r="BL5" s="654">
        <f t="shared" si="1"/>
        <v>217.55500000000001</v>
      </c>
      <c r="BM5" s="654">
        <f t="shared" si="1"/>
        <v>270.00200000000001</v>
      </c>
      <c r="BN5" s="654">
        <f t="shared" si="1"/>
        <v>273.28648482000006</v>
      </c>
      <c r="BO5" s="654">
        <f t="shared" si="1"/>
        <v>126.68199999999999</v>
      </c>
      <c r="BP5" s="654">
        <f t="shared" si="1"/>
        <v>96.879000000000005</v>
      </c>
      <c r="BQ5" s="654">
        <f>SUM(BQ6:BQ8)</f>
        <v>8.7829999999999995</v>
      </c>
      <c r="BR5" s="654">
        <f t="shared" ref="BR5:CF5" si="2">SUM(BR6:BR8)</f>
        <v>0</v>
      </c>
      <c r="BS5" s="654">
        <f t="shared" si="2"/>
        <v>0</v>
      </c>
      <c r="BT5" s="654">
        <f t="shared" si="2"/>
        <v>0</v>
      </c>
      <c r="BU5" s="654">
        <f t="shared" si="2"/>
        <v>0</v>
      </c>
      <c r="BV5" s="654">
        <f t="shared" si="2"/>
        <v>0</v>
      </c>
      <c r="BW5" s="654">
        <f t="shared" si="2"/>
        <v>0</v>
      </c>
      <c r="BX5" s="263">
        <f t="shared" si="2"/>
        <v>0</v>
      </c>
      <c r="BY5" s="263">
        <f t="shared" si="2"/>
        <v>0</v>
      </c>
      <c r="BZ5" s="263">
        <f t="shared" si="2"/>
        <v>0</v>
      </c>
      <c r="CA5" s="263">
        <f t="shared" si="2"/>
        <v>0</v>
      </c>
      <c r="CB5" s="263">
        <f t="shared" si="2"/>
        <v>0</v>
      </c>
      <c r="CC5" s="263">
        <f t="shared" si="2"/>
        <v>0</v>
      </c>
      <c r="CD5" s="263">
        <f t="shared" si="2"/>
        <v>0</v>
      </c>
      <c r="CE5" s="263">
        <f t="shared" si="2"/>
        <v>0</v>
      </c>
      <c r="CF5" s="655">
        <f t="shared" si="2"/>
        <v>0</v>
      </c>
    </row>
    <row r="6" spans="1:84">
      <c r="B6" s="200" t="s">
        <v>810</v>
      </c>
      <c r="C6" s="43"/>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s="220"/>
      <c r="AF6" s="220"/>
      <c r="AG6" s="220"/>
      <c r="AH6" s="220"/>
      <c r="AI6" s="220"/>
      <c r="AJ6" s="220"/>
      <c r="AK6" s="220"/>
      <c r="AL6" s="220"/>
      <c r="AM6" s="220"/>
      <c r="AN6" s="220"/>
      <c r="AO6" s="220"/>
      <c r="AP6" s="220"/>
      <c r="AQ6" s="220"/>
      <c r="AR6" s="220">
        <v>68</v>
      </c>
      <c r="AS6" s="220">
        <v>25</v>
      </c>
      <c r="AT6" s="220">
        <v>22</v>
      </c>
      <c r="AU6" s="220">
        <v>36.134</v>
      </c>
      <c r="AV6" s="220">
        <v>27.254999999999999</v>
      </c>
      <c r="AW6" s="220">
        <v>31.824000000000002</v>
      </c>
      <c r="AX6" s="220">
        <v>27.925000000000001</v>
      </c>
      <c r="AY6" s="220">
        <v>31.975999999999999</v>
      </c>
      <c r="AZ6" s="220">
        <v>33.951000000000001</v>
      </c>
      <c r="BA6" s="220">
        <v>28.73</v>
      </c>
      <c r="BB6" s="220">
        <v>37.692999999999998</v>
      </c>
      <c r="BC6" s="220">
        <v>22.696999999999999</v>
      </c>
      <c r="BD6" s="220">
        <v>15.597</v>
      </c>
      <c r="BE6" s="220">
        <v>15</v>
      </c>
      <c r="BF6" s="220">
        <v>3.915</v>
      </c>
      <c r="BG6" s="220">
        <v>22.943999999999999</v>
      </c>
      <c r="BH6" s="220">
        <v>19.669</v>
      </c>
      <c r="BI6" s="220">
        <v>38.921999999999997</v>
      </c>
      <c r="BJ6" s="220">
        <v>106.18</v>
      </c>
      <c r="BK6" s="220">
        <v>47.756999999999998</v>
      </c>
      <c r="BL6" s="220">
        <v>-0.24199999999999999</v>
      </c>
      <c r="BM6" s="220">
        <v>17.018999999999998</v>
      </c>
      <c r="BN6" s="220">
        <v>28.041668320000053</v>
      </c>
      <c r="BO6" s="220">
        <v>0.2287232800000325</v>
      </c>
      <c r="BP6" s="220">
        <v>-4.673</v>
      </c>
      <c r="BQ6" s="220">
        <v>0</v>
      </c>
      <c r="BR6" s="220">
        <v>0</v>
      </c>
      <c r="BS6" s="220"/>
      <c r="BT6" s="220"/>
      <c r="BU6" s="220"/>
      <c r="BV6" s="220"/>
      <c r="BW6" s="220"/>
      <c r="BX6" s="196"/>
      <c r="BY6" s="196"/>
      <c r="BZ6" s="196"/>
      <c r="CA6" s="196"/>
      <c r="CB6" s="196"/>
      <c r="CC6" s="196"/>
      <c r="CD6" s="196"/>
      <c r="CE6" s="196"/>
      <c r="CF6" s="221"/>
    </row>
    <row r="7" spans="1:84">
      <c r="B7" s="200" t="s">
        <v>811</v>
      </c>
      <c r="C7" s="43"/>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v>41</v>
      </c>
      <c r="AS7" s="220">
        <v>60</v>
      </c>
      <c r="AT7" s="220">
        <v>67.400000000000006</v>
      </c>
      <c r="AU7" s="220">
        <v>80.007999999999996</v>
      </c>
      <c r="AV7" s="220">
        <v>90.844999999999999</v>
      </c>
      <c r="AW7" s="220">
        <v>97.629000000000005</v>
      </c>
      <c r="AX7" s="220">
        <v>94.061999999999998</v>
      </c>
      <c r="AY7" s="220">
        <v>95.814999999999998</v>
      </c>
      <c r="AZ7" s="220">
        <v>96.2</v>
      </c>
      <c r="BA7" s="220">
        <v>96.498999999999995</v>
      </c>
      <c r="BB7" s="220">
        <v>97.774000000000001</v>
      </c>
      <c r="BC7" s="220">
        <v>98.138999999999996</v>
      </c>
      <c r="BD7" s="220">
        <v>99.977999999999994</v>
      </c>
      <c r="BE7" s="220">
        <v>103</v>
      </c>
      <c r="BF7" s="220">
        <v>108.88500000000001</v>
      </c>
      <c r="BG7" s="220">
        <v>116.81699999999999</v>
      </c>
      <c r="BH7" s="220">
        <v>128.03800000000001</v>
      </c>
      <c r="BI7" s="220">
        <v>138</v>
      </c>
      <c r="BJ7" s="220">
        <v>140.625</v>
      </c>
      <c r="BK7" s="220">
        <v>140.04400000000001</v>
      </c>
      <c r="BL7" s="220">
        <v>141.37299999999999</v>
      </c>
      <c r="BM7" s="220">
        <v>140.65799999999999</v>
      </c>
      <c r="BN7" s="220">
        <v>141.16998859000003</v>
      </c>
      <c r="BO7" s="220">
        <v>141.81741953000005</v>
      </c>
      <c r="BP7" s="220">
        <v>133.44800000000001</v>
      </c>
      <c r="BQ7" s="220">
        <v>8.7829999999999995</v>
      </c>
      <c r="BR7" s="220">
        <v>0</v>
      </c>
      <c r="BS7" s="220"/>
      <c r="BT7" s="220"/>
      <c r="BU7" s="220"/>
      <c r="BV7" s="220"/>
      <c r="BW7" s="220"/>
      <c r="BX7" s="196"/>
      <c r="BY7" s="196"/>
      <c r="BZ7" s="196"/>
      <c r="CA7" s="196"/>
      <c r="CB7" s="196"/>
      <c r="CC7" s="196"/>
      <c r="CD7" s="196"/>
      <c r="CE7" s="196"/>
      <c r="CF7" s="221"/>
    </row>
    <row r="8" spans="1:84">
      <c r="B8" s="200" t="s">
        <v>812</v>
      </c>
      <c r="C8" s="43"/>
      <c r="D8" s="196"/>
      <c r="E8" s="196"/>
      <c r="F8" s="196"/>
      <c r="G8" s="196"/>
      <c r="H8" s="196"/>
      <c r="I8" s="196"/>
      <c r="J8" s="196"/>
      <c r="K8" s="196"/>
      <c r="L8" s="196"/>
      <c r="M8" s="196"/>
      <c r="N8" s="196"/>
      <c r="O8" s="196"/>
      <c r="P8" s="196"/>
      <c r="Q8" s="196"/>
      <c r="R8" s="196"/>
      <c r="S8" s="196"/>
      <c r="T8" s="196"/>
      <c r="U8" s="196"/>
      <c r="V8" s="196"/>
      <c r="W8" s="196"/>
      <c r="X8" s="196"/>
      <c r="Y8" s="196"/>
      <c r="Z8" s="196"/>
      <c r="AA8" s="196"/>
      <c r="AB8" s="196"/>
      <c r="AC8" s="196"/>
      <c r="AD8" s="196"/>
      <c r="AE8" s="196"/>
      <c r="AF8" s="196"/>
      <c r="AG8" s="196"/>
      <c r="AH8" s="196"/>
      <c r="AI8" s="196"/>
      <c r="AJ8" s="196"/>
      <c r="AK8" s="196"/>
      <c r="AL8" s="196"/>
      <c r="AM8" s="196"/>
      <c r="AN8" s="196"/>
      <c r="AO8" s="196"/>
      <c r="AP8" s="196"/>
      <c r="AQ8" s="196"/>
      <c r="AR8" s="196">
        <v>9</v>
      </c>
      <c r="AS8" s="196">
        <v>8</v>
      </c>
      <c r="AT8" s="196">
        <v>9</v>
      </c>
      <c r="AU8" s="196">
        <v>10.526</v>
      </c>
      <c r="AV8" s="196">
        <v>9.3279999999999994</v>
      </c>
      <c r="AW8" s="196">
        <v>10.25</v>
      </c>
      <c r="AX8" s="196">
        <v>12.47</v>
      </c>
      <c r="AY8" s="196">
        <v>9.7940000000000005</v>
      </c>
      <c r="AZ8" s="196">
        <v>4.3540000000000001</v>
      </c>
      <c r="BA8" s="196">
        <v>3.3069999999999999</v>
      </c>
      <c r="BB8" s="196">
        <v>7.0640000000000001</v>
      </c>
      <c r="BC8" s="196">
        <v>8.6059999999999999</v>
      </c>
      <c r="BD8" s="196">
        <v>10.646000000000001</v>
      </c>
      <c r="BE8" s="196">
        <v>18</v>
      </c>
      <c r="BF8" s="196">
        <v>22.731000000000002</v>
      </c>
      <c r="BG8" s="196">
        <v>15.106999999999999</v>
      </c>
      <c r="BH8" s="196">
        <v>13.105</v>
      </c>
      <c r="BI8" s="196">
        <v>13.8</v>
      </c>
      <c r="BJ8" s="196">
        <v>25.670999999999999</v>
      </c>
      <c r="BK8" s="196">
        <v>46.759</v>
      </c>
      <c r="BL8" s="196">
        <v>76.424000000000007</v>
      </c>
      <c r="BM8" s="196">
        <v>112.325</v>
      </c>
      <c r="BN8" s="196">
        <v>104.07482791000001</v>
      </c>
      <c r="BO8" s="196">
        <v>-15.364142810000091</v>
      </c>
      <c r="BP8" s="196">
        <v>-31.895999999999997</v>
      </c>
      <c r="BQ8" s="196">
        <v>0</v>
      </c>
      <c r="BR8" s="196">
        <v>0</v>
      </c>
      <c r="BS8" s="196"/>
      <c r="BT8" s="196"/>
      <c r="BU8" s="196"/>
      <c r="BV8" s="196"/>
      <c r="BW8" s="196"/>
      <c r="BX8" s="196"/>
      <c r="BY8" s="196"/>
      <c r="BZ8" s="196"/>
      <c r="CA8" s="196"/>
      <c r="CB8" s="196"/>
      <c r="CC8" s="196"/>
      <c r="CD8" s="196"/>
      <c r="CE8" s="196"/>
      <c r="CF8" s="221"/>
    </row>
    <row r="9" spans="1:84" s="245" customFormat="1" ht="24.75" customHeight="1">
      <c r="A9" s="464"/>
      <c r="B9" s="656" t="s">
        <v>813</v>
      </c>
      <c r="C9" s="65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263"/>
      <c r="AL9" s="263"/>
      <c r="AM9" s="263"/>
      <c r="AN9" s="263"/>
      <c r="AO9" s="263"/>
      <c r="AP9" s="263"/>
      <c r="AQ9" s="263">
        <f t="shared" ref="AQ9:CF9" si="3">SUM(AQ10:AQ12)</f>
        <v>28.981999999999999</v>
      </c>
      <c r="AR9" s="263">
        <f t="shared" si="3"/>
        <v>34.043509999999998</v>
      </c>
      <c r="AS9" s="263">
        <f t="shared" si="3"/>
        <v>38.506481000000001</v>
      </c>
      <c r="AT9" s="263">
        <f t="shared" si="3"/>
        <v>56.6</v>
      </c>
      <c r="AU9" s="263">
        <f t="shared" si="3"/>
        <v>83.512</v>
      </c>
      <c r="AV9" s="263">
        <f t="shared" si="3"/>
        <v>84.15</v>
      </c>
      <c r="AW9" s="263">
        <f t="shared" si="3"/>
        <v>94.753</v>
      </c>
      <c r="AX9" s="263">
        <f t="shared" si="3"/>
        <v>82.932000000000002</v>
      </c>
      <c r="AY9" s="263">
        <f t="shared" si="3"/>
        <v>128.40300000000002</v>
      </c>
      <c r="AZ9" s="263">
        <f t="shared" si="3"/>
        <v>104.31100000000001</v>
      </c>
      <c r="BA9" s="263">
        <f t="shared" si="3"/>
        <v>57.370999999999995</v>
      </c>
      <c r="BB9" s="263">
        <f t="shared" si="3"/>
        <v>56.292000000000002</v>
      </c>
      <c r="BC9" s="263">
        <f t="shared" si="3"/>
        <v>55.803000000000004</v>
      </c>
      <c r="BD9" s="263">
        <f t="shared" si="3"/>
        <v>108.752</v>
      </c>
      <c r="BE9" s="263">
        <f t="shared" si="3"/>
        <v>115</v>
      </c>
      <c r="BF9" s="263">
        <f t="shared" si="3"/>
        <v>165.19399999999999</v>
      </c>
      <c r="BG9" s="263">
        <f t="shared" si="3"/>
        <v>173.21100000000001</v>
      </c>
      <c r="BH9" s="263">
        <f t="shared" si="3"/>
        <v>167.785</v>
      </c>
      <c r="BI9" s="263">
        <f t="shared" si="3"/>
        <v>173.726</v>
      </c>
      <c r="BJ9" s="263">
        <f t="shared" si="3"/>
        <v>170.185</v>
      </c>
      <c r="BK9" s="263">
        <f t="shared" si="3"/>
        <v>173.72</v>
      </c>
      <c r="BL9" s="263">
        <f t="shared" si="3"/>
        <v>394.42399999999998</v>
      </c>
      <c r="BM9" s="263">
        <f t="shared" si="3"/>
        <v>484.63600000000002</v>
      </c>
      <c r="BN9" s="263">
        <f t="shared" si="3"/>
        <v>610.91072703999998</v>
      </c>
      <c r="BO9" s="263">
        <f t="shared" si="3"/>
        <v>221.3284573898047</v>
      </c>
      <c r="BP9" s="263">
        <f t="shared" si="3"/>
        <v>224.721</v>
      </c>
      <c r="BQ9" s="263">
        <f t="shared" si="3"/>
        <v>89.62299999999999</v>
      </c>
      <c r="BR9" s="263">
        <f t="shared" si="3"/>
        <v>89.052999999999997</v>
      </c>
      <c r="BS9" s="263">
        <f t="shared" si="3"/>
        <v>73.740746990000005</v>
      </c>
      <c r="BT9" s="263">
        <f t="shared" si="3"/>
        <v>69.564879419999997</v>
      </c>
      <c r="BU9" s="263">
        <f t="shared" si="3"/>
        <v>176.87249709999998</v>
      </c>
      <c r="BV9" s="263">
        <f t="shared" si="3"/>
        <v>96.108252090000008</v>
      </c>
      <c r="BW9" s="263">
        <f t="shared" si="3"/>
        <v>60.134150729999995</v>
      </c>
      <c r="BX9" s="263">
        <f t="shared" si="3"/>
        <v>188.66181089999995</v>
      </c>
      <c r="BY9" s="263">
        <f t="shared" si="3"/>
        <v>74.393211499999978</v>
      </c>
      <c r="BZ9" s="263">
        <f t="shared" si="3"/>
        <v>209.84729513922952</v>
      </c>
      <c r="CA9" s="263">
        <f t="shared" si="3"/>
        <v>110.40546710421282</v>
      </c>
      <c r="CB9" s="263">
        <f t="shared" si="3"/>
        <v>112.21331742726127</v>
      </c>
      <c r="CC9" s="263">
        <f t="shared" si="3"/>
        <v>109.27172084444005</v>
      </c>
      <c r="CD9" s="263">
        <f t="shared" si="3"/>
        <v>111.18895487020677</v>
      </c>
      <c r="CE9" s="263">
        <f t="shared" si="3"/>
        <v>111.29536464665729</v>
      </c>
      <c r="CF9" s="655">
        <f t="shared" si="3"/>
        <v>111.32952320308367</v>
      </c>
    </row>
    <row r="10" spans="1:84">
      <c r="B10" s="200" t="s">
        <v>286</v>
      </c>
      <c r="C10" s="43"/>
      <c r="D10" s="220"/>
      <c r="E10" s="220"/>
      <c r="F10" s="220"/>
      <c r="G10" s="220"/>
      <c r="H10" s="220"/>
      <c r="I10" s="220"/>
      <c r="J10" s="220"/>
      <c r="K10" s="220"/>
      <c r="L10" s="220"/>
      <c r="M10" s="220"/>
      <c r="N10" s="220"/>
      <c r="O10" s="220"/>
      <c r="P10" s="220"/>
      <c r="Q10" s="220"/>
      <c r="R10" s="220"/>
      <c r="S10" s="220"/>
      <c r="T10" s="220"/>
      <c r="U10" s="220"/>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v>14.981999999999999</v>
      </c>
      <c r="AR10" s="220">
        <v>19.041</v>
      </c>
      <c r="AS10" s="220">
        <v>23.1</v>
      </c>
      <c r="AT10" s="220">
        <v>29</v>
      </c>
      <c r="AU10" s="220">
        <v>37.561</v>
      </c>
      <c r="AV10" s="220">
        <v>46.265999999999998</v>
      </c>
      <c r="AW10" s="220">
        <v>59.125</v>
      </c>
      <c r="AX10" s="220">
        <v>60.497999999999998</v>
      </c>
      <c r="AY10" s="220">
        <v>46.542999999999999</v>
      </c>
      <c r="AZ10" s="220">
        <v>41.273000000000003</v>
      </c>
      <c r="BA10" s="220">
        <v>36.790999999999997</v>
      </c>
      <c r="BB10" s="220">
        <v>37.914999999999999</v>
      </c>
      <c r="BC10" s="220">
        <v>37.4</v>
      </c>
      <c r="BD10" s="220">
        <v>34.851999999999997</v>
      </c>
      <c r="BE10" s="220">
        <v>38</v>
      </c>
      <c r="BF10" s="220">
        <v>40.408999999999999</v>
      </c>
      <c r="BG10" s="220">
        <v>46.344000000000001</v>
      </c>
      <c r="BH10" s="220">
        <v>46.491</v>
      </c>
      <c r="BI10" s="220">
        <v>44.334000000000003</v>
      </c>
      <c r="BJ10" s="220">
        <v>46.637999999999998</v>
      </c>
      <c r="BK10" s="220">
        <v>46.658999999999999</v>
      </c>
      <c r="BL10" s="220">
        <v>50.039000000000001</v>
      </c>
      <c r="BM10" s="220">
        <v>47.561</v>
      </c>
      <c r="BN10" s="220">
        <v>44.601999999999997</v>
      </c>
      <c r="BO10" s="220">
        <v>46.558457389804701</v>
      </c>
      <c r="BP10" s="220">
        <v>43.945999999999998</v>
      </c>
      <c r="BQ10" s="220">
        <v>44.098999999999997</v>
      </c>
      <c r="BR10" s="220">
        <v>44.164999999999999</v>
      </c>
      <c r="BS10" s="220">
        <v>39.841999999999999</v>
      </c>
      <c r="BT10" s="220">
        <v>38.499000000000002</v>
      </c>
      <c r="BU10" s="220">
        <v>36.994</v>
      </c>
      <c r="BV10" s="220">
        <v>44.322000000000003</v>
      </c>
      <c r="BW10" s="220">
        <v>33.988</v>
      </c>
      <c r="BX10" s="196">
        <v>62.020754029999992</v>
      </c>
      <c r="BY10" s="196">
        <v>48.520351089999991</v>
      </c>
      <c r="BZ10" s="196">
        <v>45.015527899229518</v>
      </c>
      <c r="CA10" s="196">
        <v>50.243886869733899</v>
      </c>
      <c r="CB10" s="196">
        <v>50.991663714708139</v>
      </c>
      <c r="CC10" s="196">
        <v>48.245974972958486</v>
      </c>
      <c r="CD10" s="196">
        <v>52.384244409438956</v>
      </c>
      <c r="CE10" s="196">
        <v>52.808106676965082</v>
      </c>
      <c r="CF10" s="221">
        <v>53.431737265090185</v>
      </c>
    </row>
    <row r="11" spans="1:84">
      <c r="B11" s="200" t="s">
        <v>321</v>
      </c>
      <c r="C11" s="43"/>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v>14</v>
      </c>
      <c r="AR11" s="220">
        <v>15</v>
      </c>
      <c r="AS11" s="220">
        <v>15</v>
      </c>
      <c r="AT11" s="220">
        <v>19</v>
      </c>
      <c r="AU11" s="220">
        <v>22.698</v>
      </c>
      <c r="AV11" s="220">
        <v>22.576000000000001</v>
      </c>
      <c r="AW11" s="220">
        <v>23.443000000000001</v>
      </c>
      <c r="AX11" s="220">
        <v>22.434000000000001</v>
      </c>
      <c r="AY11" s="220">
        <v>21.899000000000001</v>
      </c>
      <c r="AZ11" s="220">
        <v>22.006</v>
      </c>
      <c r="BA11" s="220">
        <v>19.994</v>
      </c>
      <c r="BB11" s="220">
        <v>18.376999999999999</v>
      </c>
      <c r="BC11" s="220">
        <v>17.431000000000001</v>
      </c>
      <c r="BD11" s="220">
        <v>44.381999999999998</v>
      </c>
      <c r="BE11" s="220">
        <v>61</v>
      </c>
      <c r="BF11" s="220">
        <v>110.63800000000001</v>
      </c>
      <c r="BG11" s="220">
        <v>120.54600000000001</v>
      </c>
      <c r="BH11" s="220">
        <v>119.50700000000001</v>
      </c>
      <c r="BI11" s="220">
        <v>120.578</v>
      </c>
      <c r="BJ11" s="220">
        <v>120.111</v>
      </c>
      <c r="BK11" s="220">
        <v>123.071</v>
      </c>
      <c r="BL11" s="220">
        <v>133.291</v>
      </c>
      <c r="BM11" s="220">
        <v>138.81399999999999</v>
      </c>
      <c r="BN11" s="220">
        <v>130.89869660000002</v>
      </c>
      <c r="BO11" s="220">
        <v>46.04</v>
      </c>
      <c r="BP11" s="220">
        <v>39.037999999999997</v>
      </c>
      <c r="BQ11" s="220">
        <v>37.116999999999997</v>
      </c>
      <c r="BR11" s="220">
        <v>33.851999999999997</v>
      </c>
      <c r="BS11" s="220">
        <v>30.114000000000001</v>
      </c>
      <c r="BT11" s="220">
        <v>27.888000000000002</v>
      </c>
      <c r="BU11" s="220">
        <v>25.613999999999965</v>
      </c>
      <c r="BV11" s="220">
        <v>24.831</v>
      </c>
      <c r="BW11" s="220">
        <v>25.919</v>
      </c>
      <c r="BX11" s="196">
        <v>27.905347539999973</v>
      </c>
      <c r="BY11" s="196">
        <v>25.654237789999986</v>
      </c>
      <c r="BZ11" s="196">
        <v>25.353212500000001</v>
      </c>
      <c r="CA11" s="196">
        <v>26.266003714711999</v>
      </c>
      <c r="CB11" s="196">
        <v>27.326077192786212</v>
      </c>
      <c r="CC11" s="196">
        <v>27.130169351714642</v>
      </c>
      <c r="CD11" s="196">
        <v>24.909133941000899</v>
      </c>
      <c r="CE11" s="196">
        <v>24.591681449925293</v>
      </c>
      <c r="CF11" s="221">
        <v>24.002209418226556</v>
      </c>
    </row>
    <row r="12" spans="1:84">
      <c r="A12" s="421"/>
      <c r="B12" s="200" t="s">
        <v>275</v>
      </c>
      <c r="C12" s="43"/>
      <c r="D12" s="220"/>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v>0</v>
      </c>
      <c r="AR12" s="220">
        <v>2.5100000000000001E-3</v>
      </c>
      <c r="AS12" s="220">
        <v>0.40648099999999998</v>
      </c>
      <c r="AT12" s="220">
        <v>8.6</v>
      </c>
      <c r="AU12" s="220">
        <v>23.253</v>
      </c>
      <c r="AV12" s="220">
        <v>15.308</v>
      </c>
      <c r="AW12" s="220">
        <v>12.185</v>
      </c>
      <c r="AX12" s="220">
        <v>0</v>
      </c>
      <c r="AY12" s="220">
        <v>59.960999999999999</v>
      </c>
      <c r="AZ12" s="220">
        <v>41.031999999999996</v>
      </c>
      <c r="BA12" s="220">
        <v>0.58599999999999997</v>
      </c>
      <c r="BB12" s="220">
        <v>0</v>
      </c>
      <c r="BC12" s="220">
        <v>0.97199999999999998</v>
      </c>
      <c r="BD12" s="220">
        <v>29.518000000000001</v>
      </c>
      <c r="BE12" s="220">
        <v>16</v>
      </c>
      <c r="BF12" s="220">
        <v>14.147</v>
      </c>
      <c r="BG12" s="220">
        <v>6.3209999999999997</v>
      </c>
      <c r="BH12" s="220">
        <v>1.7869999999999999</v>
      </c>
      <c r="BI12" s="220">
        <v>8.8140000000000001</v>
      </c>
      <c r="BJ12" s="220">
        <v>3.4359999999999999</v>
      </c>
      <c r="BK12" s="220">
        <v>3.99</v>
      </c>
      <c r="BL12" s="220">
        <v>211.09399999999999</v>
      </c>
      <c r="BM12" s="220">
        <v>298.26100000000002</v>
      </c>
      <c r="BN12" s="220">
        <v>435.41003044000001</v>
      </c>
      <c r="BO12" s="220">
        <v>128.72999999999999</v>
      </c>
      <c r="BP12" s="220">
        <v>141.73699999999999</v>
      </c>
      <c r="BQ12" s="220">
        <v>8.4069999999999965</v>
      </c>
      <c r="BR12" s="220">
        <v>11.036000000000001</v>
      </c>
      <c r="BS12" s="220">
        <v>3.7847469900000021</v>
      </c>
      <c r="BT12" s="220">
        <v>3.1778794199999973</v>
      </c>
      <c r="BU12" s="220">
        <v>114.2644971</v>
      </c>
      <c r="BV12" s="220">
        <v>26.955252089999995</v>
      </c>
      <c r="BW12" s="220">
        <v>0.22715072999999977</v>
      </c>
      <c r="BX12" s="196">
        <v>98.735709329999992</v>
      </c>
      <c r="BY12" s="196">
        <v>0.21862261999999999</v>
      </c>
      <c r="BZ12" s="196">
        <v>139.47855473999999</v>
      </c>
      <c r="CA12" s="196">
        <v>33.895576519766919</v>
      </c>
      <c r="CB12" s="196">
        <v>33.895576519766927</v>
      </c>
      <c r="CC12" s="196">
        <v>33.895576519766919</v>
      </c>
      <c r="CD12" s="196">
        <v>33.895576519766919</v>
      </c>
      <c r="CE12" s="196">
        <v>33.895576519766919</v>
      </c>
      <c r="CF12" s="221">
        <v>33.895576519766919</v>
      </c>
    </row>
    <row r="13" spans="1:84" s="245" customFormat="1" ht="26.25" customHeight="1">
      <c r="A13" s="464"/>
      <c r="B13" s="348" t="s">
        <v>814</v>
      </c>
      <c r="C13" s="23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263"/>
      <c r="AL13" s="263"/>
      <c r="AM13" s="263"/>
      <c r="AN13" s="263"/>
      <c r="AO13" s="263"/>
      <c r="AP13" s="263"/>
      <c r="AQ13" s="196">
        <v>23.742129412884193</v>
      </c>
      <c r="AR13" s="196">
        <v>124.55443691978304</v>
      </c>
      <c r="AS13" s="196">
        <v>107.73044960785994</v>
      </c>
      <c r="AT13" s="196">
        <v>126.97640117994101</v>
      </c>
      <c r="AU13" s="196">
        <v>172.18</v>
      </c>
      <c r="AV13" s="196">
        <v>172.37799999999999</v>
      </c>
      <c r="AW13" s="196">
        <v>194.25600000000003</v>
      </c>
      <c r="AX13" s="196">
        <v>187.28899999999999</v>
      </c>
      <c r="AY13" s="196">
        <v>214.38800000000001</v>
      </c>
      <c r="AZ13" s="196">
        <v>197.916</v>
      </c>
      <c r="BA13" s="196">
        <v>164.20699999999999</v>
      </c>
      <c r="BB13" s="196">
        <v>176.72299999999998</v>
      </c>
      <c r="BC13" s="196">
        <v>163.03138294517106</v>
      </c>
      <c r="BD13" s="196">
        <v>199.31266883868574</v>
      </c>
      <c r="BE13" s="196">
        <v>223.009962981786</v>
      </c>
      <c r="BF13" s="196">
        <v>271.56763858619945</v>
      </c>
      <c r="BG13" s="196">
        <v>297.69167471771999</v>
      </c>
      <c r="BH13" s="196">
        <v>296.03603723607625</v>
      </c>
      <c r="BI13" s="196">
        <v>323.58529987590123</v>
      </c>
      <c r="BJ13" s="196">
        <f>SUM(BJ14:BJ19)</f>
        <v>397.09139123869591</v>
      </c>
      <c r="BK13" s="196">
        <f>SUM(BK14:BK19)</f>
        <v>365.57602716769622</v>
      </c>
      <c r="BL13" s="196">
        <f>SUM(BL14:BL19)</f>
        <v>428.08124799166512</v>
      </c>
      <c r="BM13" s="196">
        <f t="shared" ref="BM13:CF13" si="4">SUM(BM14:BM19)</f>
        <v>523.25416753056652</v>
      </c>
      <c r="BN13" s="196">
        <f t="shared" si="4"/>
        <v>581.59344393140691</v>
      </c>
      <c r="BO13" s="196">
        <f t="shared" si="4"/>
        <v>238.92399636036316</v>
      </c>
      <c r="BP13" s="196">
        <f t="shared" si="4"/>
        <v>211.24968195335762</v>
      </c>
      <c r="BQ13" s="196">
        <f t="shared" si="4"/>
        <v>75.084993981267189</v>
      </c>
      <c r="BR13" s="196">
        <f t="shared" si="4"/>
        <v>66.170281157308693</v>
      </c>
      <c r="BS13" s="196">
        <f t="shared" si="4"/>
        <v>57.56398189623264</v>
      </c>
      <c r="BT13" s="196">
        <f t="shared" si="4"/>
        <v>54.918535565330302</v>
      </c>
      <c r="BU13" s="196">
        <f t="shared" si="4"/>
        <v>111.30444023002792</v>
      </c>
      <c r="BV13" s="196">
        <f t="shared" si="4"/>
        <v>63.537856715465999</v>
      </c>
      <c r="BW13" s="196">
        <f t="shared" si="4"/>
        <v>50.390050350255414</v>
      </c>
      <c r="BX13" s="196">
        <f t="shared" si="4"/>
        <v>139.19112021951548</v>
      </c>
      <c r="BY13" s="196">
        <f t="shared" si="4"/>
        <v>62.744933181742219</v>
      </c>
      <c r="BZ13" s="196">
        <f t="shared" si="4"/>
        <v>154.2179089294186</v>
      </c>
      <c r="CA13" s="196">
        <f t="shared" si="4"/>
        <v>86.124501577145381</v>
      </c>
      <c r="CB13" s="196">
        <f t="shared" si="4"/>
        <v>87.760383727145381</v>
      </c>
      <c r="CC13" s="196">
        <f t="shared" si="4"/>
        <v>85.449894507145387</v>
      </c>
      <c r="CD13" s="196">
        <f t="shared" si="4"/>
        <v>86.41615280714538</v>
      </c>
      <c r="CE13" s="196">
        <f t="shared" si="4"/>
        <v>86.425166817145382</v>
      </c>
      <c r="CF13" s="221">
        <f t="shared" si="4"/>
        <v>86.316037307145379</v>
      </c>
    </row>
    <row r="14" spans="1:84">
      <c r="B14" s="262" t="s">
        <v>810</v>
      </c>
      <c r="C14" s="63"/>
      <c r="D14" s="220"/>
      <c r="E14" s="220"/>
      <c r="F14" s="220"/>
      <c r="G14" s="220"/>
      <c r="H14" s="220"/>
      <c r="I14" s="220"/>
      <c r="J14" s="220"/>
      <c r="K14" s="220"/>
      <c r="L14" s="220"/>
      <c r="M14" s="220"/>
      <c r="N14" s="220"/>
      <c r="O14" s="220"/>
      <c r="P14" s="220"/>
      <c r="Q14" s="220"/>
      <c r="R14" s="220"/>
      <c r="S14" s="220"/>
      <c r="T14" s="220"/>
      <c r="U14" s="220"/>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v>100.44628</v>
      </c>
      <c r="BK14" s="220">
        <v>44.748308999999999</v>
      </c>
      <c r="BL14" s="220">
        <v>-0.225302</v>
      </c>
      <c r="BM14" s="220">
        <v>15.793631999999999</v>
      </c>
      <c r="BN14" s="220">
        <v>25.79833485440005</v>
      </c>
      <c r="BO14" s="220">
        <v>0.21019669432002988</v>
      </c>
      <c r="BP14" s="220">
        <v>-4.303833</v>
      </c>
      <c r="BQ14" s="220">
        <v>0</v>
      </c>
      <c r="BR14" s="220">
        <v>0</v>
      </c>
      <c r="BS14" s="220"/>
      <c r="BT14" s="220"/>
      <c r="BU14" s="220"/>
      <c r="BV14" s="220"/>
      <c r="BW14" s="220"/>
      <c r="BX14" s="196"/>
      <c r="BY14" s="196"/>
      <c r="BZ14" s="196"/>
      <c r="CA14" s="196"/>
      <c r="CB14" s="196"/>
      <c r="CC14" s="196"/>
      <c r="CD14" s="196"/>
      <c r="CE14" s="196"/>
      <c r="CF14" s="221"/>
    </row>
    <row r="15" spans="1:84">
      <c r="B15" s="262" t="s">
        <v>811</v>
      </c>
      <c r="C15" s="63"/>
      <c r="D15" s="220"/>
      <c r="E15" s="220"/>
      <c r="F15" s="220"/>
      <c r="G15" s="220"/>
      <c r="H15" s="220"/>
      <c r="I15" s="220"/>
      <c r="J15" s="220"/>
      <c r="K15" s="220"/>
      <c r="L15" s="220"/>
      <c r="M15" s="220"/>
      <c r="N15" s="220"/>
      <c r="O15" s="220"/>
      <c r="P15" s="220"/>
      <c r="Q15" s="220"/>
      <c r="R15" s="220"/>
      <c r="S15" s="220"/>
      <c r="T15" s="220"/>
      <c r="U15" s="220"/>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v>126.84375</v>
      </c>
      <c r="BK15" s="220">
        <v>126.17964400000001</v>
      </c>
      <c r="BL15" s="220">
        <v>127.659819</v>
      </c>
      <c r="BM15" s="220">
        <v>127.99877999999998</v>
      </c>
      <c r="BN15" s="220">
        <v>129.31170954844004</v>
      </c>
      <c r="BO15" s="220">
        <v>131.89020016290004</v>
      </c>
      <c r="BP15" s="220">
        <v>124.90732800000001</v>
      </c>
      <c r="BQ15" s="220">
        <v>8.2208879999999986</v>
      </c>
      <c r="BR15" s="220">
        <v>0</v>
      </c>
      <c r="BS15" s="220"/>
      <c r="BT15" s="220"/>
      <c r="BU15" s="220"/>
      <c r="BV15" s="220"/>
      <c r="BW15" s="220"/>
      <c r="BX15" s="196"/>
      <c r="BY15" s="196"/>
      <c r="BZ15" s="196"/>
      <c r="CA15" s="196"/>
      <c r="CB15" s="196"/>
      <c r="CC15" s="196"/>
      <c r="CD15" s="196"/>
      <c r="CE15" s="196"/>
      <c r="CF15" s="221"/>
    </row>
    <row r="16" spans="1:84">
      <c r="B16" s="262" t="s">
        <v>812</v>
      </c>
      <c r="C16" s="63"/>
      <c r="D16" s="220"/>
      <c r="E16" s="220"/>
      <c r="F16" s="220"/>
      <c r="G16" s="220"/>
      <c r="H16" s="220"/>
      <c r="I16" s="220"/>
      <c r="J16" s="220"/>
      <c r="K16" s="220"/>
      <c r="L16" s="220"/>
      <c r="M16" s="220"/>
      <c r="N16" s="220"/>
      <c r="O16" s="220"/>
      <c r="P16" s="220"/>
      <c r="Q16" s="220"/>
      <c r="R16" s="220"/>
      <c r="S16" s="220"/>
      <c r="T16" s="220"/>
      <c r="U16" s="220"/>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v>25.234593</v>
      </c>
      <c r="BK16" s="220">
        <v>46.104374</v>
      </c>
      <c r="BL16" s="220">
        <v>75.277640000000005</v>
      </c>
      <c r="BM16" s="220">
        <v>110.86477500000001</v>
      </c>
      <c r="BN16" s="220">
        <v>102.72185514717</v>
      </c>
      <c r="BO16" s="220">
        <v>-15.28732209595009</v>
      </c>
      <c r="BP16" s="220">
        <v>-31.768415999999998</v>
      </c>
      <c r="BQ16" s="220">
        <v>0</v>
      </c>
      <c r="BR16" s="220">
        <v>0</v>
      </c>
      <c r="BS16" s="220"/>
      <c r="BT16" s="220"/>
      <c r="BU16" s="220"/>
      <c r="BV16" s="220"/>
      <c r="BW16" s="220"/>
      <c r="BX16" s="196"/>
      <c r="BY16" s="196"/>
      <c r="BZ16" s="196"/>
      <c r="CA16" s="196"/>
      <c r="CB16" s="196"/>
      <c r="CC16" s="196"/>
      <c r="CD16" s="196"/>
      <c r="CE16" s="196"/>
      <c r="CF16" s="221"/>
    </row>
    <row r="17" spans="1:84">
      <c r="B17" s="262" t="s">
        <v>286</v>
      </c>
      <c r="C17" s="63"/>
      <c r="D17" s="220"/>
      <c r="E17" s="220"/>
      <c r="F17" s="220"/>
      <c r="G17" s="220"/>
      <c r="H17" s="220"/>
      <c r="I17" s="220"/>
      <c r="J17" s="220"/>
      <c r="K17" s="220"/>
      <c r="L17" s="220"/>
      <c r="M17" s="220"/>
      <c r="N17" s="220"/>
      <c r="O17" s="220"/>
      <c r="P17" s="220"/>
      <c r="Q17" s="220"/>
      <c r="R17" s="220"/>
      <c r="S17" s="220"/>
      <c r="T17" s="220"/>
      <c r="U17" s="220"/>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v>23.645465999999999</v>
      </c>
      <c r="BK17" s="220">
        <v>24.26268</v>
      </c>
      <c r="BL17" s="220">
        <v>26.420592000000003</v>
      </c>
      <c r="BM17" s="220">
        <v>25.445135000000001</v>
      </c>
      <c r="BN17" s="220">
        <v>24.263487999999999</v>
      </c>
      <c r="BO17" s="220">
        <v>25.234683905274146</v>
      </c>
      <c r="BP17" s="220">
        <v>25.400787999999999</v>
      </c>
      <c r="BQ17" s="220">
        <v>26.194805999999996</v>
      </c>
      <c r="BR17" s="220">
        <v>27.426465</v>
      </c>
      <c r="BS17" s="220">
        <v>25.544037070000002</v>
      </c>
      <c r="BT17" s="220">
        <v>25.418902700000004</v>
      </c>
      <c r="BU17" s="220">
        <v>25.523962900000001</v>
      </c>
      <c r="BV17" s="220">
        <v>31.846040880000004</v>
      </c>
      <c r="BW17" s="220">
        <v>24.345475053334251</v>
      </c>
      <c r="BX17" s="196">
        <v>47.23672318611807</v>
      </c>
      <c r="BY17" s="196">
        <v>36.954442576156985</v>
      </c>
      <c r="BZ17" s="196">
        <v>34.668814939999997</v>
      </c>
      <c r="CA17" s="196">
        <v>38.69544793</v>
      </c>
      <c r="CB17" s="196">
        <v>39.271350030000001</v>
      </c>
      <c r="CC17" s="196">
        <v>37.156751380000003</v>
      </c>
      <c r="CD17" s="196">
        <v>40.343849339999998</v>
      </c>
      <c r="CE17" s="196">
        <v>40.670287860000002</v>
      </c>
      <c r="CF17" s="221">
        <v>41.150578430000003</v>
      </c>
    </row>
    <row r="18" spans="1:84">
      <c r="B18" s="262" t="s">
        <v>321</v>
      </c>
      <c r="C18" s="63"/>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v>119.870778</v>
      </c>
      <c r="BK18" s="220">
        <v>123.071</v>
      </c>
      <c r="BL18" s="220">
        <v>133.291</v>
      </c>
      <c r="BM18" s="220">
        <v>138.81399999999999</v>
      </c>
      <c r="BN18" s="220">
        <v>130.89869660000002</v>
      </c>
      <c r="BO18" s="220">
        <v>46.04</v>
      </c>
      <c r="BP18" s="220">
        <v>39.037999999999997</v>
      </c>
      <c r="BQ18" s="220">
        <v>37.116999999999997</v>
      </c>
      <c r="BR18" s="220">
        <v>33.851999999999997</v>
      </c>
      <c r="BS18" s="220">
        <v>30.109000000000002</v>
      </c>
      <c r="BT18" s="220">
        <v>27.880500000000001</v>
      </c>
      <c r="BU18" s="220">
        <v>25.610500000000002</v>
      </c>
      <c r="BV18" s="220">
        <v>24.826999999999998</v>
      </c>
      <c r="BW18" s="220">
        <v>25.914774879778303</v>
      </c>
      <c r="BX18" s="196">
        <v>27.903133137433663</v>
      </c>
      <c r="BY18" s="196">
        <v>25.65220202212727</v>
      </c>
      <c r="BZ18" s="196">
        <v>25.350977950000001</v>
      </c>
      <c r="CA18" s="196">
        <v>26.26368871</v>
      </c>
      <c r="CB18" s="196">
        <v>27.32366876</v>
      </c>
      <c r="CC18" s="196">
        <v>27.127778190000001</v>
      </c>
      <c r="CD18" s="196">
        <v>24.906938530000001</v>
      </c>
      <c r="CE18" s="196">
        <v>24.589514019999999</v>
      </c>
      <c r="CF18" s="221">
        <v>24.000093939999999</v>
      </c>
    </row>
    <row r="19" spans="1:84">
      <c r="A19" s="421"/>
      <c r="B19" s="262" t="s">
        <v>275</v>
      </c>
      <c r="C19" s="63"/>
      <c r="D19" s="220"/>
      <c r="E19" s="220"/>
      <c r="F19" s="220"/>
      <c r="G19" s="220"/>
      <c r="H19" s="220"/>
      <c r="I19" s="220"/>
      <c r="J19" s="220"/>
      <c r="K19" s="220"/>
      <c r="L19" s="220"/>
      <c r="M19" s="220"/>
      <c r="N19" s="220"/>
      <c r="O19" s="220"/>
      <c r="P19" s="220"/>
      <c r="Q19" s="220"/>
      <c r="R19" s="220"/>
      <c r="S19" s="220"/>
      <c r="T19" s="220"/>
      <c r="U19" s="220"/>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v>1.0505242386959734</v>
      </c>
      <c r="BK19" s="220">
        <v>1.210020167696229</v>
      </c>
      <c r="BL19" s="220">
        <v>65.657498991665165</v>
      </c>
      <c r="BM19" s="220">
        <v>104.33784553056645</v>
      </c>
      <c r="BN19" s="220">
        <v>168.59935978139674</v>
      </c>
      <c r="BO19" s="220">
        <v>50.836237693819029</v>
      </c>
      <c r="BP19" s="220">
        <v>57.975814953357627</v>
      </c>
      <c r="BQ19" s="220">
        <v>3.5522999812671952</v>
      </c>
      <c r="BR19" s="220">
        <v>4.8918161573086953</v>
      </c>
      <c r="BS19" s="220">
        <v>1.9109448262326334</v>
      </c>
      <c r="BT19" s="220">
        <v>1.6191328653303012</v>
      </c>
      <c r="BU19" s="220">
        <v>60.169977330027926</v>
      </c>
      <c r="BV19" s="220">
        <v>6.8648158354659987</v>
      </c>
      <c r="BW19" s="220">
        <v>0.1298004171428577</v>
      </c>
      <c r="BX19" s="196">
        <v>64.051263895963757</v>
      </c>
      <c r="BY19" s="196">
        <v>0.13828858345796063</v>
      </c>
      <c r="BZ19" s="196">
        <v>94.198116039418593</v>
      </c>
      <c r="CA19" s="196">
        <v>21.16536493714538</v>
      </c>
      <c r="CB19" s="196">
        <v>21.165364937145387</v>
      </c>
      <c r="CC19" s="196">
        <v>21.16536493714538</v>
      </c>
      <c r="CD19" s="196">
        <v>21.16536493714538</v>
      </c>
      <c r="CE19" s="196">
        <v>21.16536493714538</v>
      </c>
      <c r="CF19" s="221">
        <v>21.16536493714538</v>
      </c>
    </row>
    <row r="20" spans="1:84" s="245" customFormat="1" ht="26.25" customHeight="1">
      <c r="B20" s="348" t="s">
        <v>815</v>
      </c>
      <c r="C20" s="23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63"/>
      <c r="AL20" s="263"/>
      <c r="AM20" s="263"/>
      <c r="AN20" s="263"/>
      <c r="AO20" s="263"/>
      <c r="AP20" s="263"/>
      <c r="AQ20" s="196">
        <v>5.2398705871158064</v>
      </c>
      <c r="AR20" s="196">
        <v>27.489073080216954</v>
      </c>
      <c r="AS20" s="196">
        <v>23.776031392140069</v>
      </c>
      <c r="AT20" s="196">
        <v>28.023598820058993</v>
      </c>
      <c r="AU20" s="196">
        <v>38</v>
      </c>
      <c r="AV20" s="196">
        <v>39.200000000000003</v>
      </c>
      <c r="AW20" s="196">
        <v>40.200000000000003</v>
      </c>
      <c r="AX20" s="196">
        <v>30.1</v>
      </c>
      <c r="AY20" s="196">
        <v>51.6</v>
      </c>
      <c r="AZ20" s="196">
        <v>40.9</v>
      </c>
      <c r="BA20" s="196">
        <v>21.7</v>
      </c>
      <c r="BB20" s="196">
        <v>22.1</v>
      </c>
      <c r="BC20" s="196">
        <v>22.213617054828948</v>
      </c>
      <c r="BD20" s="196">
        <v>35.660331161314261</v>
      </c>
      <c r="BE20" s="196">
        <v>27.990037018213997</v>
      </c>
      <c r="BF20" s="196">
        <v>29.15736141380097</v>
      </c>
      <c r="BG20" s="196">
        <v>30.387325282280013</v>
      </c>
      <c r="BH20" s="196">
        <v>32.560962763923698</v>
      </c>
      <c r="BI20" s="196">
        <v>40.862700124098772</v>
      </c>
      <c r="BJ20" s="196">
        <f>SUM(BJ21:BJ26)</f>
        <v>45.569608761304032</v>
      </c>
      <c r="BK20" s="196">
        <f t="shared" ref="BK20:CF20" si="5">SUM(BK21:BK26)</f>
        <v>42.703972832303776</v>
      </c>
      <c r="BL20" s="196">
        <f t="shared" si="5"/>
        <v>183.89775200833483</v>
      </c>
      <c r="BM20" s="196">
        <f t="shared" si="5"/>
        <v>231.38383246943357</v>
      </c>
      <c r="BN20" s="196">
        <f t="shared" si="5"/>
        <v>302.6037679285933</v>
      </c>
      <c r="BO20" s="196">
        <f t="shared" si="5"/>
        <v>109.08646102944152</v>
      </c>
      <c r="BP20" s="196">
        <f t="shared" si="5"/>
        <v>110.35031804664237</v>
      </c>
      <c r="BQ20" s="196">
        <f t="shared" si="5"/>
        <v>23.321006018732803</v>
      </c>
      <c r="BR20" s="196">
        <f t="shared" si="5"/>
        <v>22.882718842691304</v>
      </c>
      <c r="BS20" s="196">
        <f t="shared" si="5"/>
        <v>16.176765093767365</v>
      </c>
      <c r="BT20" s="196">
        <f t="shared" si="5"/>
        <v>14.646343854669695</v>
      </c>
      <c r="BU20" s="196">
        <f t="shared" si="5"/>
        <v>65.568056869972068</v>
      </c>
      <c r="BV20" s="196">
        <f t="shared" si="5"/>
        <v>32.570395374534002</v>
      </c>
      <c r="BW20" s="196">
        <f t="shared" si="5"/>
        <v>9.7441003797445873</v>
      </c>
      <c r="BX20" s="196">
        <f t="shared" si="5"/>
        <v>49.470690680484466</v>
      </c>
      <c r="BY20" s="196">
        <f t="shared" si="5"/>
        <v>11.648278318257761</v>
      </c>
      <c r="BZ20" s="196">
        <f t="shared" si="5"/>
        <v>55.629386201581383</v>
      </c>
      <c r="CA20" s="196">
        <f t="shared" si="5"/>
        <v>24.280965523621539</v>
      </c>
      <c r="CB20" s="196">
        <f t="shared" si="5"/>
        <v>24.452933695621539</v>
      </c>
      <c r="CC20" s="196">
        <f t="shared" si="5"/>
        <v>23.821826348621542</v>
      </c>
      <c r="CD20" s="196">
        <f t="shared" si="5"/>
        <v>24.77280206362154</v>
      </c>
      <c r="CE20" s="196">
        <f t="shared" si="5"/>
        <v>24.870197824621542</v>
      </c>
      <c r="CF20" s="221">
        <f t="shared" si="5"/>
        <v>25.013485890621542</v>
      </c>
    </row>
    <row r="21" spans="1:84">
      <c r="A21" s="421"/>
      <c r="B21" s="262" t="s">
        <v>810</v>
      </c>
      <c r="C21" s="43"/>
      <c r="D21" s="220"/>
      <c r="E21" s="220"/>
      <c r="F21" s="220"/>
      <c r="G21" s="220"/>
      <c r="H21" s="220"/>
      <c r="I21" s="220"/>
      <c r="J21" s="220"/>
      <c r="K21" s="220"/>
      <c r="L21" s="220"/>
      <c r="M21" s="220"/>
      <c r="N21" s="220"/>
      <c r="O21" s="220"/>
      <c r="P21" s="220"/>
      <c r="Q21" s="220"/>
      <c r="R21" s="220"/>
      <c r="S21" s="220"/>
      <c r="T21" s="220"/>
      <c r="U21" s="220"/>
      <c r="V21" s="220"/>
      <c r="W21" s="220"/>
      <c r="X21" s="220"/>
      <c r="Y21" s="220"/>
      <c r="Z21" s="220"/>
      <c r="AA21" s="220"/>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v>5.7337199999999999</v>
      </c>
      <c r="BK21" s="220">
        <v>3.0086909999999998</v>
      </c>
      <c r="BL21" s="220">
        <v>-1.6698000000000001E-2</v>
      </c>
      <c r="BM21" s="220">
        <v>1.2253679999999998</v>
      </c>
      <c r="BN21" s="220">
        <v>2.2433334656000041</v>
      </c>
      <c r="BO21" s="220">
        <v>1.8526585680002632E-2</v>
      </c>
      <c r="BP21" s="220">
        <v>-0.36916700000000002</v>
      </c>
      <c r="BQ21" s="220">
        <v>0</v>
      </c>
      <c r="BR21" s="220">
        <v>0</v>
      </c>
      <c r="BS21" s="220"/>
      <c r="BT21" s="220"/>
      <c r="BU21" s="220"/>
      <c r="BV21" s="220"/>
      <c r="BW21" s="220"/>
      <c r="BX21" s="196"/>
      <c r="BY21" s="196"/>
      <c r="BZ21" s="196"/>
      <c r="CA21" s="196"/>
      <c r="CB21" s="196"/>
      <c r="CC21" s="196"/>
      <c r="CD21" s="196"/>
      <c r="CE21" s="196"/>
      <c r="CF21" s="221"/>
    </row>
    <row r="22" spans="1:84">
      <c r="A22" s="421"/>
      <c r="B22" s="262" t="s">
        <v>811</v>
      </c>
      <c r="C22" s="43"/>
      <c r="D22" s="220"/>
      <c r="E22" s="220"/>
      <c r="F22" s="220"/>
      <c r="G22" s="220"/>
      <c r="H22" s="220"/>
      <c r="I22" s="220"/>
      <c r="J22" s="220"/>
      <c r="K22" s="220"/>
      <c r="L22" s="220"/>
      <c r="M22" s="220"/>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v>13.78125</v>
      </c>
      <c r="BK22" s="220">
        <v>13.864356000000003</v>
      </c>
      <c r="BL22" s="220">
        <v>13.713180999999999</v>
      </c>
      <c r="BM22" s="220">
        <v>12.659219999999998</v>
      </c>
      <c r="BN22" s="220">
        <v>11.858279041560003</v>
      </c>
      <c r="BO22" s="220">
        <v>9.9272193671000046</v>
      </c>
      <c r="BP22" s="220">
        <v>8.5406720000000007</v>
      </c>
      <c r="BQ22" s="220">
        <v>0.56211199999999995</v>
      </c>
      <c r="BR22" s="220">
        <v>0</v>
      </c>
      <c r="BS22" s="220"/>
      <c r="BT22" s="220"/>
      <c r="BU22" s="220"/>
      <c r="BV22" s="220"/>
      <c r="BW22" s="220"/>
      <c r="BX22" s="196"/>
      <c r="BY22" s="196"/>
      <c r="BZ22" s="196"/>
      <c r="CA22" s="196"/>
      <c r="CB22" s="196"/>
      <c r="CC22" s="196"/>
      <c r="CD22" s="196"/>
      <c r="CE22" s="196"/>
      <c r="CF22" s="221"/>
    </row>
    <row r="23" spans="1:84">
      <c r="A23" s="421"/>
      <c r="B23" s="262" t="s">
        <v>812</v>
      </c>
      <c r="C23" s="43"/>
      <c r="D23" s="220"/>
      <c r="E23" s="220"/>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v>0.43640700000000004</v>
      </c>
      <c r="BK23" s="220">
        <v>0.65462600000000004</v>
      </c>
      <c r="BL23" s="220">
        <v>1.14636</v>
      </c>
      <c r="BM23" s="220">
        <v>1.4602249999999999</v>
      </c>
      <c r="BN23" s="220">
        <v>1.3529727628300001</v>
      </c>
      <c r="BO23" s="220">
        <v>-7.682071405000046E-2</v>
      </c>
      <c r="BP23" s="220">
        <v>-0.127584</v>
      </c>
      <c r="BQ23" s="220">
        <v>0</v>
      </c>
      <c r="BR23" s="220">
        <v>0</v>
      </c>
      <c r="BS23" s="220"/>
      <c r="BT23" s="220"/>
      <c r="BU23" s="220"/>
      <c r="BV23" s="220"/>
      <c r="BW23" s="220"/>
      <c r="BX23" s="196"/>
      <c r="BY23" s="196"/>
      <c r="BZ23" s="196"/>
      <c r="CA23" s="196"/>
      <c r="CB23" s="196"/>
      <c r="CC23" s="196"/>
      <c r="CD23" s="196"/>
      <c r="CE23" s="196"/>
      <c r="CF23" s="221"/>
    </row>
    <row r="24" spans="1:84">
      <c r="A24" s="421"/>
      <c r="B24" s="262" t="s">
        <v>286</v>
      </c>
      <c r="C24" s="43"/>
      <c r="D24" s="220"/>
      <c r="E24" s="220"/>
      <c r="F24" s="220"/>
      <c r="G24" s="220"/>
      <c r="H24" s="220"/>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v>22.992533999999999</v>
      </c>
      <c r="BK24" s="220">
        <v>22.396319999999999</v>
      </c>
      <c r="BL24" s="220">
        <v>23.618407999999999</v>
      </c>
      <c r="BM24" s="220">
        <v>22.115864999999999</v>
      </c>
      <c r="BN24" s="220">
        <v>20.338511999999998</v>
      </c>
      <c r="BO24" s="220">
        <v>21.323773484530555</v>
      </c>
      <c r="BP24" s="220">
        <v>18.545211999999999</v>
      </c>
      <c r="BQ24" s="220">
        <v>17.904194</v>
      </c>
      <c r="BR24" s="220">
        <v>16.738534999999999</v>
      </c>
      <c r="BS24" s="220">
        <v>14.297962929999997</v>
      </c>
      <c r="BT24" s="220">
        <v>13.080097299999998</v>
      </c>
      <c r="BU24" s="220">
        <v>11.470037099999999</v>
      </c>
      <c r="BV24" s="220">
        <v>12.475959119999999</v>
      </c>
      <c r="BW24" s="220">
        <v>9.6425249466657483</v>
      </c>
      <c r="BX24" s="196">
        <v>14.784030843881922</v>
      </c>
      <c r="BY24" s="196">
        <v>11.565908513843006</v>
      </c>
      <c r="BZ24" s="196">
        <v>10.346712950000001</v>
      </c>
      <c r="CA24" s="196">
        <v>11.54843894</v>
      </c>
      <c r="CB24" s="196">
        <v>11.72031368</v>
      </c>
      <c r="CC24" s="196">
        <v>11.0892236</v>
      </c>
      <c r="CD24" s="196">
        <v>12.040395070000001</v>
      </c>
      <c r="CE24" s="196">
        <v>12.137818810000001</v>
      </c>
      <c r="CF24" s="221">
        <v>12.281158830000001</v>
      </c>
    </row>
    <row r="25" spans="1:84">
      <c r="A25" s="421"/>
      <c r="B25" s="262" t="s">
        <v>321</v>
      </c>
      <c r="C25" s="43"/>
      <c r="D25" s="220"/>
      <c r="E25" s="220"/>
      <c r="F25" s="220"/>
      <c r="G25" s="220"/>
      <c r="H25" s="220"/>
      <c r="I25" s="220"/>
      <c r="J25" s="220"/>
      <c r="K25" s="220"/>
      <c r="L25" s="220"/>
      <c r="M25" s="220"/>
      <c r="N25" s="220"/>
      <c r="O25" s="220"/>
      <c r="P25" s="220"/>
      <c r="Q25" s="220"/>
      <c r="R25" s="220"/>
      <c r="S25" s="220"/>
      <c r="T25" s="220"/>
      <c r="U25" s="220"/>
      <c r="V25" s="220"/>
      <c r="W25" s="220"/>
      <c r="X25" s="220"/>
      <c r="Y25" s="220"/>
      <c r="Z25" s="220"/>
      <c r="AA25" s="220"/>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v>0.24022200000000002</v>
      </c>
      <c r="BK25" s="220">
        <v>0</v>
      </c>
      <c r="BL25" s="220">
        <v>0</v>
      </c>
      <c r="BM25" s="220">
        <v>0</v>
      </c>
      <c r="BN25" s="220">
        <v>0</v>
      </c>
      <c r="BO25" s="220">
        <v>0</v>
      </c>
      <c r="BP25" s="220">
        <v>0</v>
      </c>
      <c r="BQ25" s="220">
        <v>0</v>
      </c>
      <c r="BR25" s="220">
        <v>0</v>
      </c>
      <c r="BS25" s="220">
        <v>4.9999999999990052E-3</v>
      </c>
      <c r="BT25" s="220">
        <v>7.5000000000002842E-3</v>
      </c>
      <c r="BU25" s="220">
        <v>3.4999999999989484E-3</v>
      </c>
      <c r="BV25" s="220">
        <v>4.0000000000013358E-3</v>
      </c>
      <c r="BW25" s="220">
        <v>4.2251202216974093E-3</v>
      </c>
      <c r="BX25" s="196">
        <v>2.214402566309559E-3</v>
      </c>
      <c r="BY25" s="196">
        <v>2.0357678727158657E-3</v>
      </c>
      <c r="BZ25" s="196">
        <v>2.234551E-3</v>
      </c>
      <c r="CA25" s="196">
        <v>2.3150010000000001E-3</v>
      </c>
      <c r="CB25" s="196">
        <v>2.4084330000000002E-3</v>
      </c>
      <c r="CC25" s="196">
        <v>2.3911660000000001E-3</v>
      </c>
      <c r="CD25" s="196">
        <v>2.195411E-3</v>
      </c>
      <c r="CE25" s="196">
        <v>2.167432E-3</v>
      </c>
      <c r="CF25" s="221">
        <v>2.1154780000000001E-3</v>
      </c>
    </row>
    <row r="26" spans="1:84" s="435" customFormat="1" ht="26.25" customHeight="1" thickBot="1">
      <c r="B26" s="657" t="s">
        <v>275</v>
      </c>
      <c r="C26" s="202"/>
      <c r="D26" s="658"/>
      <c r="E26" s="658"/>
      <c r="F26" s="658"/>
      <c r="G26" s="658"/>
      <c r="H26" s="658"/>
      <c r="I26" s="658"/>
      <c r="J26" s="658"/>
      <c r="K26" s="658"/>
      <c r="L26" s="658"/>
      <c r="M26" s="658"/>
      <c r="N26" s="658"/>
      <c r="O26" s="658"/>
      <c r="P26" s="658"/>
      <c r="Q26" s="658"/>
      <c r="R26" s="658"/>
      <c r="S26" s="658"/>
      <c r="T26" s="658"/>
      <c r="U26" s="658"/>
      <c r="V26" s="658"/>
      <c r="W26" s="658"/>
      <c r="X26" s="658"/>
      <c r="Y26" s="658"/>
      <c r="Z26" s="658"/>
      <c r="AA26" s="658"/>
      <c r="AB26" s="658"/>
      <c r="AC26" s="658"/>
      <c r="AD26" s="658"/>
      <c r="AE26" s="658"/>
      <c r="AF26" s="658"/>
      <c r="AG26" s="658"/>
      <c r="AH26" s="658"/>
      <c r="AI26" s="658"/>
      <c r="AJ26" s="658"/>
      <c r="AK26" s="658"/>
      <c r="AL26" s="658"/>
      <c r="AM26" s="658"/>
      <c r="AN26" s="658"/>
      <c r="AO26" s="658"/>
      <c r="AP26" s="658"/>
      <c r="AQ26" s="658"/>
      <c r="AR26" s="658"/>
      <c r="AS26" s="658"/>
      <c r="AT26" s="658"/>
      <c r="AU26" s="658"/>
      <c r="AV26" s="658"/>
      <c r="AW26" s="658"/>
      <c r="AX26" s="658"/>
      <c r="AY26" s="658"/>
      <c r="AZ26" s="658"/>
      <c r="BA26" s="658"/>
      <c r="BB26" s="658"/>
      <c r="BC26" s="658"/>
      <c r="BD26" s="658"/>
      <c r="BE26" s="658"/>
      <c r="BF26" s="658"/>
      <c r="BG26" s="658"/>
      <c r="BH26" s="658"/>
      <c r="BI26" s="658"/>
      <c r="BJ26" s="658">
        <v>2.3854757613040265</v>
      </c>
      <c r="BK26" s="658">
        <v>2.7799798323037712</v>
      </c>
      <c r="BL26" s="658">
        <v>145.43650100833483</v>
      </c>
      <c r="BM26" s="658">
        <v>193.92315446943357</v>
      </c>
      <c r="BN26" s="658">
        <v>266.81067065860327</v>
      </c>
      <c r="BO26" s="658">
        <v>77.89376230618096</v>
      </c>
      <c r="BP26" s="658">
        <v>83.761185046642368</v>
      </c>
      <c r="BQ26" s="658">
        <v>4.8547000187328013</v>
      </c>
      <c r="BR26" s="658">
        <v>6.144183842691306</v>
      </c>
      <c r="BS26" s="658">
        <v>1.8738021637673685</v>
      </c>
      <c r="BT26" s="658">
        <v>1.5587465546696961</v>
      </c>
      <c r="BU26" s="658">
        <v>54.094519769972067</v>
      </c>
      <c r="BV26" s="658">
        <v>20.090436254533998</v>
      </c>
      <c r="BW26" s="658">
        <v>9.7350312857142074E-2</v>
      </c>
      <c r="BX26" s="658">
        <v>34.684445434036235</v>
      </c>
      <c r="BY26" s="658">
        <v>8.0334036542039355E-2</v>
      </c>
      <c r="BZ26" s="658">
        <v>45.280438700581385</v>
      </c>
      <c r="CA26" s="658">
        <v>12.730211582621541</v>
      </c>
      <c r="CB26" s="658">
        <v>12.730211582621541</v>
      </c>
      <c r="CC26" s="658">
        <v>12.730211582621541</v>
      </c>
      <c r="CD26" s="658">
        <v>12.730211582621541</v>
      </c>
      <c r="CE26" s="658">
        <v>12.730211582621541</v>
      </c>
      <c r="CF26" s="659">
        <v>12.730211582621541</v>
      </c>
    </row>
    <row r="27" spans="1:84" ht="26.25" customHeight="1">
      <c r="A27" s="468"/>
      <c r="B27" s="660" t="s">
        <v>808</v>
      </c>
      <c r="D27" s="41" t="s">
        <v>190</v>
      </c>
      <c r="E27" s="41" t="s">
        <v>191</v>
      </c>
      <c r="F27" s="41" t="s">
        <v>192</v>
      </c>
      <c r="G27" s="41" t="s">
        <v>193</v>
      </c>
      <c r="H27" s="41" t="s">
        <v>194</v>
      </c>
      <c r="I27" s="41" t="s">
        <v>195</v>
      </c>
      <c r="J27" s="41" t="s">
        <v>196</v>
      </c>
      <c r="K27" s="41" t="s">
        <v>197</v>
      </c>
      <c r="L27" s="41" t="s">
        <v>198</v>
      </c>
      <c r="M27" s="41" t="s">
        <v>199</v>
      </c>
      <c r="N27" s="41" t="s">
        <v>200</v>
      </c>
      <c r="O27" s="41" t="s">
        <v>201</v>
      </c>
      <c r="P27" s="41" t="s">
        <v>202</v>
      </c>
      <c r="Q27" s="41" t="s">
        <v>203</v>
      </c>
      <c r="R27" s="41" t="s">
        <v>204</v>
      </c>
      <c r="S27" s="41" t="s">
        <v>205</v>
      </c>
      <c r="T27" s="41" t="s">
        <v>206</v>
      </c>
      <c r="U27" s="41" t="s">
        <v>207</v>
      </c>
      <c r="V27" s="41" t="s">
        <v>208</v>
      </c>
      <c r="W27" s="41" t="s">
        <v>209</v>
      </c>
      <c r="X27" s="41" t="s">
        <v>210</v>
      </c>
      <c r="Y27" s="41" t="s">
        <v>211</v>
      </c>
      <c r="Z27" s="41" t="s">
        <v>212</v>
      </c>
      <c r="AA27" s="41" t="s">
        <v>213</v>
      </c>
      <c r="AB27" s="41" t="s">
        <v>214</v>
      </c>
      <c r="AC27" s="41" t="s">
        <v>215</v>
      </c>
      <c r="AD27" s="41" t="s">
        <v>216</v>
      </c>
      <c r="AE27" s="41" t="s">
        <v>217</v>
      </c>
      <c r="AF27" s="41" t="s">
        <v>218</v>
      </c>
      <c r="AG27" s="41" t="s">
        <v>219</v>
      </c>
      <c r="AH27" s="41" t="s">
        <v>220</v>
      </c>
      <c r="AI27" s="41" t="s">
        <v>221</v>
      </c>
      <c r="AJ27" s="41" t="s">
        <v>222</v>
      </c>
      <c r="AK27" s="41" t="s">
        <v>223</v>
      </c>
      <c r="AL27" s="41" t="s">
        <v>224</v>
      </c>
      <c r="AM27" s="41" t="s">
        <v>225</v>
      </c>
      <c r="AN27" s="41" t="s">
        <v>226</v>
      </c>
      <c r="AO27" s="41" t="s">
        <v>227</v>
      </c>
      <c r="AP27" s="41" t="s">
        <v>228</v>
      </c>
      <c r="AQ27" s="41" t="s">
        <v>229</v>
      </c>
      <c r="AR27" s="41" t="s">
        <v>230</v>
      </c>
      <c r="AS27" s="41" t="s">
        <v>231</v>
      </c>
      <c r="AT27" s="41" t="s">
        <v>232</v>
      </c>
      <c r="AU27" s="41" t="s">
        <v>233</v>
      </c>
      <c r="AV27" s="41" t="s">
        <v>234</v>
      </c>
      <c r="AW27" s="41" t="s">
        <v>235</v>
      </c>
      <c r="AX27" s="41" t="s">
        <v>236</v>
      </c>
      <c r="AY27" s="41" t="s">
        <v>128</v>
      </c>
      <c r="AZ27" s="41" t="s">
        <v>129</v>
      </c>
      <c r="BA27" s="41" t="s">
        <v>130</v>
      </c>
      <c r="BB27" s="41" t="s">
        <v>131</v>
      </c>
      <c r="BC27" s="41" t="s">
        <v>132</v>
      </c>
      <c r="BD27" s="41" t="s">
        <v>133</v>
      </c>
      <c r="BE27" s="41" t="s">
        <v>134</v>
      </c>
      <c r="BF27" s="41" t="s">
        <v>135</v>
      </c>
      <c r="BG27" s="41" t="s">
        <v>136</v>
      </c>
      <c r="BH27" s="41" t="s">
        <v>137</v>
      </c>
      <c r="BI27" s="41" t="s">
        <v>138</v>
      </c>
      <c r="BJ27" s="41" t="s">
        <v>139</v>
      </c>
      <c r="BK27" s="41" t="s">
        <v>140</v>
      </c>
      <c r="BL27" s="41" t="s">
        <v>141</v>
      </c>
      <c r="BM27" s="41" t="s">
        <v>142</v>
      </c>
      <c r="BN27" s="41" t="s">
        <v>143</v>
      </c>
      <c r="BO27" s="41" t="s">
        <v>144</v>
      </c>
      <c r="BP27" s="41" t="s">
        <v>145</v>
      </c>
      <c r="BQ27" s="41" t="s">
        <v>146</v>
      </c>
      <c r="BR27" s="41" t="s">
        <v>147</v>
      </c>
      <c r="BS27" s="41" t="s">
        <v>148</v>
      </c>
      <c r="BT27" s="41" t="s">
        <v>149</v>
      </c>
      <c r="BU27" s="41" t="s">
        <v>150</v>
      </c>
      <c r="BV27" s="41" t="s">
        <v>151</v>
      </c>
      <c r="BW27" s="41" t="s">
        <v>152</v>
      </c>
      <c r="BX27" s="41" t="s">
        <v>153</v>
      </c>
      <c r="BY27" s="41" t="s">
        <v>154</v>
      </c>
      <c r="BZ27" s="41" t="s">
        <v>155</v>
      </c>
      <c r="CA27" s="41" t="s">
        <v>156</v>
      </c>
      <c r="CB27" s="41" t="s">
        <v>157</v>
      </c>
      <c r="CC27" s="41" t="s">
        <v>158</v>
      </c>
      <c r="CD27" s="41" t="s">
        <v>159</v>
      </c>
      <c r="CE27" s="41" t="s">
        <v>160</v>
      </c>
      <c r="CF27" s="42" t="s">
        <v>161</v>
      </c>
    </row>
    <row r="28" spans="1:84">
      <c r="A28" s="468"/>
      <c r="B28" s="446" t="s">
        <v>351</v>
      </c>
      <c r="C28" s="469"/>
      <c r="D28" s="332" t="s">
        <v>163</v>
      </c>
      <c r="E28" s="332" t="s">
        <v>163</v>
      </c>
      <c r="F28" s="332" t="s">
        <v>163</v>
      </c>
      <c r="G28" s="332" t="s">
        <v>163</v>
      </c>
      <c r="H28" s="332" t="s">
        <v>163</v>
      </c>
      <c r="I28" s="332" t="s">
        <v>163</v>
      </c>
      <c r="J28" s="332" t="s">
        <v>163</v>
      </c>
      <c r="K28" s="332" t="s">
        <v>163</v>
      </c>
      <c r="L28" s="332" t="s">
        <v>163</v>
      </c>
      <c r="M28" s="332" t="s">
        <v>163</v>
      </c>
      <c r="N28" s="332" t="s">
        <v>163</v>
      </c>
      <c r="O28" s="332" t="s">
        <v>163</v>
      </c>
      <c r="P28" s="332" t="s">
        <v>163</v>
      </c>
      <c r="Q28" s="332" t="s">
        <v>163</v>
      </c>
      <c r="R28" s="332" t="s">
        <v>163</v>
      </c>
      <c r="S28" s="332" t="s">
        <v>163</v>
      </c>
      <c r="T28" s="332" t="s">
        <v>163</v>
      </c>
      <c r="U28" s="332" t="s">
        <v>163</v>
      </c>
      <c r="V28" s="332" t="s">
        <v>163</v>
      </c>
      <c r="W28" s="332" t="s">
        <v>163</v>
      </c>
      <c r="X28" s="332" t="s">
        <v>163</v>
      </c>
      <c r="Y28" s="332" t="s">
        <v>163</v>
      </c>
      <c r="Z28" s="332" t="s">
        <v>163</v>
      </c>
      <c r="AA28" s="332" t="s">
        <v>163</v>
      </c>
      <c r="AB28" s="332" t="s">
        <v>163</v>
      </c>
      <c r="AC28" s="332" t="s">
        <v>163</v>
      </c>
      <c r="AD28" s="332" t="s">
        <v>163</v>
      </c>
      <c r="AE28" s="332" t="s">
        <v>163</v>
      </c>
      <c r="AF28" s="332" t="s">
        <v>163</v>
      </c>
      <c r="AG28" s="332" t="s">
        <v>163</v>
      </c>
      <c r="AH28" s="332" t="s">
        <v>163</v>
      </c>
      <c r="AI28" s="332" t="s">
        <v>163</v>
      </c>
      <c r="AJ28" s="332" t="s">
        <v>163</v>
      </c>
      <c r="AK28" s="332" t="s">
        <v>163</v>
      </c>
      <c r="AL28" s="332" t="s">
        <v>163</v>
      </c>
      <c r="AM28" s="332" t="s">
        <v>163</v>
      </c>
      <c r="AN28" s="332" t="s">
        <v>163</v>
      </c>
      <c r="AO28" s="332" t="s">
        <v>163</v>
      </c>
      <c r="AP28" s="332" t="s">
        <v>163</v>
      </c>
      <c r="AQ28" s="332" t="s">
        <v>163</v>
      </c>
      <c r="AR28" s="332" t="s">
        <v>163</v>
      </c>
      <c r="AS28" s="332" t="s">
        <v>163</v>
      </c>
      <c r="AT28" s="332" t="s">
        <v>163</v>
      </c>
      <c r="AU28" s="332" t="s">
        <v>163</v>
      </c>
      <c r="AV28" s="332" t="s">
        <v>163</v>
      </c>
      <c r="AW28" s="332" t="s">
        <v>163</v>
      </c>
      <c r="AX28" s="332" t="s">
        <v>163</v>
      </c>
      <c r="AY28" s="332" t="s">
        <v>163</v>
      </c>
      <c r="AZ28" s="332" t="s">
        <v>163</v>
      </c>
      <c r="BA28" s="332" t="s">
        <v>163</v>
      </c>
      <c r="BB28" s="332" t="s">
        <v>163</v>
      </c>
      <c r="BC28" s="332" t="s">
        <v>163</v>
      </c>
      <c r="BD28" s="332" t="s">
        <v>163</v>
      </c>
      <c r="BE28" s="332" t="s">
        <v>163</v>
      </c>
      <c r="BF28" s="332" t="s">
        <v>163</v>
      </c>
      <c r="BG28" s="332" t="s">
        <v>163</v>
      </c>
      <c r="BH28" s="332" t="s">
        <v>163</v>
      </c>
      <c r="BI28" s="332" t="s">
        <v>163</v>
      </c>
      <c r="BJ28" s="332" t="s">
        <v>163</v>
      </c>
      <c r="BK28" s="332" t="s">
        <v>163</v>
      </c>
      <c r="BL28" s="332" t="s">
        <v>163</v>
      </c>
      <c r="BM28" s="332" t="s">
        <v>163</v>
      </c>
      <c r="BN28" s="332" t="s">
        <v>163</v>
      </c>
      <c r="BO28" s="332" t="s">
        <v>163</v>
      </c>
      <c r="BP28" s="332" t="s">
        <v>163</v>
      </c>
      <c r="BQ28" s="332" t="s">
        <v>163</v>
      </c>
      <c r="BR28" s="332" t="s">
        <v>163</v>
      </c>
      <c r="BS28" s="332" t="s">
        <v>163</v>
      </c>
      <c r="BT28" s="332" t="s">
        <v>163</v>
      </c>
      <c r="BU28" s="332" t="s">
        <v>163</v>
      </c>
      <c r="BV28" s="332" t="s">
        <v>163</v>
      </c>
      <c r="BW28" s="332" t="s">
        <v>163</v>
      </c>
      <c r="BX28" s="332" t="s">
        <v>163</v>
      </c>
      <c r="BY28" s="332" t="s">
        <v>163</v>
      </c>
      <c r="BZ28" s="332" t="s">
        <v>163</v>
      </c>
      <c r="CA28" s="332" t="s">
        <v>164</v>
      </c>
      <c r="CB28" s="332" t="s">
        <v>164</v>
      </c>
      <c r="CC28" s="332" t="s">
        <v>164</v>
      </c>
      <c r="CD28" s="332" t="s">
        <v>164</v>
      </c>
      <c r="CE28" s="332" t="s">
        <v>164</v>
      </c>
      <c r="CF28" s="333" t="s">
        <v>164</v>
      </c>
    </row>
    <row r="29" spans="1:84" s="245" customFormat="1" ht="24" customHeight="1">
      <c r="A29" s="460"/>
      <c r="B29" s="109" t="s">
        <v>176</v>
      </c>
      <c r="C29" s="109"/>
      <c r="D29" s="654"/>
      <c r="E29" s="654"/>
      <c r="F29" s="654"/>
      <c r="G29" s="654"/>
      <c r="H29" s="654"/>
      <c r="I29" s="654"/>
      <c r="J29" s="654"/>
      <c r="K29" s="654"/>
      <c r="L29" s="654"/>
      <c r="M29" s="654"/>
      <c r="N29" s="654"/>
      <c r="O29" s="654"/>
      <c r="P29" s="654"/>
      <c r="Q29" s="654"/>
      <c r="R29" s="654"/>
      <c r="S29" s="654"/>
      <c r="T29" s="654"/>
      <c r="U29" s="654"/>
      <c r="V29" s="654"/>
      <c r="W29" s="654"/>
      <c r="X29" s="654"/>
      <c r="Y29" s="654"/>
      <c r="Z29" s="654"/>
      <c r="AA29" s="654"/>
      <c r="AB29" s="654"/>
      <c r="AC29" s="654"/>
      <c r="AD29" s="654"/>
      <c r="AE29" s="654"/>
      <c r="AF29" s="654"/>
      <c r="AG29" s="654"/>
      <c r="AH29" s="654"/>
      <c r="AI29" s="654"/>
      <c r="AJ29" s="654"/>
      <c r="AK29" s="654"/>
      <c r="AL29" s="654"/>
      <c r="AM29" s="654"/>
      <c r="AN29" s="654"/>
      <c r="AO29" s="654"/>
      <c r="AP29" s="654"/>
      <c r="AQ29" s="654">
        <v>80.127987718372623</v>
      </c>
      <c r="AR29" s="654">
        <f t="shared" ref="AR29:CF29" si="6">AR30+AR34</f>
        <v>393.56534706861061</v>
      </c>
      <c r="AS29" s="654">
        <f t="shared" si="6"/>
        <v>314.98198404261973</v>
      </c>
      <c r="AT29" s="654">
        <f t="shared" si="6"/>
        <v>342.49183662330915</v>
      </c>
      <c r="AU29" s="654">
        <f t="shared" si="6"/>
        <v>438.00280906228528</v>
      </c>
      <c r="AV29" s="654">
        <f t="shared" si="6"/>
        <v>429.07770205762006</v>
      </c>
      <c r="AW29" s="654">
        <f t="shared" si="6"/>
        <v>462.29370062138833</v>
      </c>
      <c r="AX29" s="654">
        <f t="shared" si="6"/>
        <v>421.67093516941736</v>
      </c>
      <c r="AY29" s="654">
        <f t="shared" si="6"/>
        <v>500.0686192732976</v>
      </c>
      <c r="AZ29" s="654">
        <f t="shared" si="6"/>
        <v>434.28285513965784</v>
      </c>
      <c r="BA29" s="654">
        <f t="shared" si="6"/>
        <v>338.12610763018745</v>
      </c>
      <c r="BB29" s="654">
        <f t="shared" si="6"/>
        <v>356.74178862877415</v>
      </c>
      <c r="BC29" s="654">
        <f t="shared" si="6"/>
        <v>328.00321311318476</v>
      </c>
      <c r="BD29" s="654">
        <f t="shared" si="6"/>
        <v>411.85088133451643</v>
      </c>
      <c r="BE29" s="654">
        <f t="shared" si="6"/>
        <v>432.59993761367548</v>
      </c>
      <c r="BF29" s="654">
        <f t="shared" si="6"/>
        <v>506.78495426630991</v>
      </c>
      <c r="BG29" s="654">
        <f t="shared" si="6"/>
        <v>540.59240350261712</v>
      </c>
      <c r="BH29" s="654">
        <f t="shared" si="6"/>
        <v>525.66140163740943</v>
      </c>
      <c r="BI29" s="654">
        <f t="shared" si="6"/>
        <v>567.48226869788141</v>
      </c>
      <c r="BJ29" s="654">
        <f t="shared" si="6"/>
        <v>671.31511396816404</v>
      </c>
      <c r="BK29" s="654">
        <f t="shared" si="6"/>
        <v>604.54862050786608</v>
      </c>
      <c r="BL29" s="654">
        <f t="shared" si="6"/>
        <v>874.67341843194401</v>
      </c>
      <c r="BM29" s="654">
        <f t="shared" si="6"/>
        <v>1064.1694372469415</v>
      </c>
      <c r="BN29" s="654">
        <f t="shared" si="6"/>
        <v>1223.8053635300953</v>
      </c>
      <c r="BO29" s="654">
        <f t="shared" si="6"/>
        <v>473.3344264769263</v>
      </c>
      <c r="BP29" s="654">
        <f t="shared" si="6"/>
        <v>429.5292557210247</v>
      </c>
      <c r="BQ29" s="654">
        <f t="shared" si="6"/>
        <v>128.95158376855662</v>
      </c>
      <c r="BR29" s="654">
        <f t="shared" si="6"/>
        <v>115.29291995729258</v>
      </c>
      <c r="BS29" s="654">
        <f t="shared" si="6"/>
        <v>94.786887768295401</v>
      </c>
      <c r="BT29" s="654">
        <f t="shared" si="6"/>
        <v>87.430581261961876</v>
      </c>
      <c r="BU29" s="654">
        <f t="shared" si="6"/>
        <v>218.86924166516619</v>
      </c>
      <c r="BV29" s="654">
        <f t="shared" si="6"/>
        <v>116.47143336472701</v>
      </c>
      <c r="BW29" s="654">
        <f t="shared" si="6"/>
        <v>71.194354656966652</v>
      </c>
      <c r="BX29" s="263">
        <f t="shared" si="6"/>
        <v>211.82638032198037</v>
      </c>
      <c r="BY29" s="263">
        <f t="shared" si="6"/>
        <v>84.199405175356887</v>
      </c>
      <c r="BZ29" s="263">
        <f t="shared" si="6"/>
        <v>222.64518473856486</v>
      </c>
      <c r="CA29" s="263">
        <f t="shared" si="6"/>
        <v>110.40546710421282</v>
      </c>
      <c r="CB29" s="263">
        <f t="shared" si="6"/>
        <v>110.3623053112498</v>
      </c>
      <c r="CC29" s="263">
        <f t="shared" si="6"/>
        <v>105.66025601818525</v>
      </c>
      <c r="CD29" s="263">
        <f t="shared" si="6"/>
        <v>105.7955006471211</v>
      </c>
      <c r="CE29" s="263">
        <f t="shared" si="6"/>
        <v>104.05048919546357</v>
      </c>
      <c r="CF29" s="655">
        <f t="shared" si="6"/>
        <v>102.16090749676459</v>
      </c>
    </row>
    <row r="30" spans="1:84" s="245" customFormat="1" ht="24.75" customHeight="1">
      <c r="A30" s="464"/>
      <c r="B30" s="656" t="s">
        <v>809</v>
      </c>
      <c r="C30" s="653"/>
      <c r="D30" s="654"/>
      <c r="E30" s="654"/>
      <c r="F30" s="654"/>
      <c r="G30" s="654"/>
      <c r="H30" s="654"/>
      <c r="I30" s="654"/>
      <c r="J30" s="654"/>
      <c r="K30" s="654"/>
      <c r="L30" s="654"/>
      <c r="M30" s="654"/>
      <c r="N30" s="654"/>
      <c r="O30" s="654"/>
      <c r="P30" s="654"/>
      <c r="Q30" s="654"/>
      <c r="R30" s="654"/>
      <c r="S30" s="654"/>
      <c r="T30" s="654"/>
      <c r="U30" s="654"/>
      <c r="V30" s="654"/>
      <c r="W30" s="654"/>
      <c r="X30" s="654"/>
      <c r="Y30" s="654"/>
      <c r="Z30" s="654"/>
      <c r="AA30" s="654"/>
      <c r="AB30" s="654"/>
      <c r="AC30" s="654"/>
      <c r="AD30" s="654"/>
      <c r="AE30" s="654"/>
      <c r="AF30" s="654"/>
      <c r="AG30" s="654"/>
      <c r="AH30" s="654"/>
      <c r="AI30" s="654"/>
      <c r="AJ30" s="654"/>
      <c r="AK30" s="654"/>
      <c r="AL30" s="654"/>
      <c r="AM30" s="654"/>
      <c r="AN30" s="654"/>
      <c r="AO30" s="654"/>
      <c r="AP30" s="654"/>
      <c r="AQ30" s="654"/>
      <c r="AR30" s="654">
        <f t="shared" ref="AR30:BF30" si="7">SUM(AR31:AR33)</f>
        <v>305.44355990003157</v>
      </c>
      <c r="AS30" s="654">
        <f t="shared" si="7"/>
        <v>222.75194570801142</v>
      </c>
      <c r="AT30" s="654">
        <f t="shared" si="7"/>
        <v>217.42707563699108</v>
      </c>
      <c r="AU30" s="654">
        <f t="shared" si="7"/>
        <v>263.96869263631913</v>
      </c>
      <c r="AV30" s="654">
        <f t="shared" si="7"/>
        <v>258.42248918979482</v>
      </c>
      <c r="AW30" s="654">
        <f t="shared" si="7"/>
        <v>275.46241878181758</v>
      </c>
      <c r="AX30" s="654">
        <f t="shared" si="7"/>
        <v>260.80716563429775</v>
      </c>
      <c r="AY30" s="654">
        <f t="shared" si="7"/>
        <v>258.66558259288632</v>
      </c>
      <c r="AZ30" s="654">
        <f t="shared" si="7"/>
        <v>244.59506662267049</v>
      </c>
      <c r="BA30" s="654">
        <f t="shared" si="7"/>
        <v>233.78020930010044</v>
      </c>
      <c r="BB30" s="654">
        <f t="shared" si="7"/>
        <v>255.7388424631346</v>
      </c>
      <c r="BC30" s="654">
        <f t="shared" si="7"/>
        <v>229.19588605250809</v>
      </c>
      <c r="BD30" s="654">
        <f t="shared" si="7"/>
        <v>221.23490823594199</v>
      </c>
      <c r="BE30" s="654">
        <f t="shared" si="7"/>
        <v>234.39677894605521</v>
      </c>
      <c r="BF30" s="654">
        <f t="shared" si="7"/>
        <v>228.39827628786182</v>
      </c>
      <c r="BG30" s="654">
        <f t="shared" ref="BG30:CF30" si="8">SUM(BG31:BG33)</f>
        <v>255.18385616160529</v>
      </c>
      <c r="BH30" s="654">
        <f t="shared" si="8"/>
        <v>257.25329604383205</v>
      </c>
      <c r="BI30" s="654">
        <f t="shared" si="8"/>
        <v>296.97337686198676</v>
      </c>
      <c r="BJ30" s="654">
        <f t="shared" si="8"/>
        <v>413.22198475490154</v>
      </c>
      <c r="BK30" s="654">
        <f t="shared" si="8"/>
        <v>347.31783194456028</v>
      </c>
      <c r="BL30" s="654">
        <f t="shared" si="8"/>
        <v>310.94134855438108</v>
      </c>
      <c r="BM30" s="654">
        <f t="shared" si="8"/>
        <v>380.74928163642517</v>
      </c>
      <c r="BN30" s="654">
        <f t="shared" si="8"/>
        <v>378.25211549746143</v>
      </c>
      <c r="BO30" s="654">
        <f t="shared" si="8"/>
        <v>172.30215512686675</v>
      </c>
      <c r="BP30" s="654">
        <f t="shared" si="8"/>
        <v>129.3916814832001</v>
      </c>
      <c r="BQ30" s="654">
        <f t="shared" si="8"/>
        <v>11.509275453114983</v>
      </c>
      <c r="BR30" s="654">
        <f t="shared" si="8"/>
        <v>0</v>
      </c>
      <c r="BS30" s="654">
        <f t="shared" si="8"/>
        <v>0</v>
      </c>
      <c r="BT30" s="654">
        <f t="shared" si="8"/>
        <v>0</v>
      </c>
      <c r="BU30" s="654">
        <f t="shared" si="8"/>
        <v>0</v>
      </c>
      <c r="BV30" s="654">
        <f t="shared" si="8"/>
        <v>0</v>
      </c>
      <c r="BW30" s="654">
        <f t="shared" si="8"/>
        <v>0</v>
      </c>
      <c r="BX30" s="263">
        <f t="shared" si="8"/>
        <v>0</v>
      </c>
      <c r="BY30" s="263">
        <f t="shared" si="8"/>
        <v>0</v>
      </c>
      <c r="BZ30" s="263">
        <f t="shared" si="8"/>
        <v>0</v>
      </c>
      <c r="CA30" s="263">
        <f t="shared" si="8"/>
        <v>0</v>
      </c>
      <c r="CB30" s="263">
        <f t="shared" si="8"/>
        <v>0</v>
      </c>
      <c r="CC30" s="263">
        <f t="shared" si="8"/>
        <v>0</v>
      </c>
      <c r="CD30" s="263">
        <f t="shared" si="8"/>
        <v>0</v>
      </c>
      <c r="CE30" s="263">
        <f t="shared" si="8"/>
        <v>0</v>
      </c>
      <c r="CF30" s="655">
        <f t="shared" si="8"/>
        <v>0</v>
      </c>
    </row>
    <row r="31" spans="1:84">
      <c r="B31" s="200" t="s">
        <v>810</v>
      </c>
      <c r="C31" s="43"/>
      <c r="D31" s="220"/>
      <c r="E31" s="220"/>
      <c r="F31" s="220"/>
      <c r="G31" s="220"/>
      <c r="H31" s="220"/>
      <c r="I31" s="220"/>
      <c r="J31" s="220"/>
      <c r="K31" s="220"/>
      <c r="L31" s="220"/>
      <c r="M31" s="220"/>
      <c r="N31" s="220"/>
      <c r="O31" s="220"/>
      <c r="P31" s="220"/>
      <c r="Q31" s="220"/>
      <c r="R31" s="220"/>
      <c r="S31" s="220"/>
      <c r="T31" s="220"/>
      <c r="U31" s="220"/>
      <c r="V31" s="220"/>
      <c r="W31" s="220"/>
      <c r="X31" s="220"/>
      <c r="Y31" s="220"/>
      <c r="Z31" s="220"/>
      <c r="AA31" s="220"/>
      <c r="AB31" s="220"/>
      <c r="AC31" s="220"/>
      <c r="AD31" s="220"/>
      <c r="AE31" s="220"/>
      <c r="AF31" s="220"/>
      <c r="AG31" s="220"/>
      <c r="AH31" s="220"/>
      <c r="AI31" s="220"/>
      <c r="AJ31" s="220"/>
      <c r="AK31" s="220"/>
      <c r="AL31" s="220"/>
      <c r="AM31" s="220"/>
      <c r="AN31" s="220"/>
      <c r="AO31" s="220"/>
      <c r="AP31" s="220"/>
      <c r="AQ31" s="220"/>
      <c r="AR31" s="220">
        <v>176.01832265425548</v>
      </c>
      <c r="AS31" s="220">
        <v>59.879555297852534</v>
      </c>
      <c r="AT31" s="220">
        <v>48.611744552985812</v>
      </c>
      <c r="AU31" s="220">
        <v>75.301139512116364</v>
      </c>
      <c r="AV31" s="220">
        <v>55.272820281789386</v>
      </c>
      <c r="AW31" s="220">
        <v>62.749661892103688</v>
      </c>
      <c r="AX31" s="220">
        <v>54.1663141401174</v>
      </c>
      <c r="AY31" s="220">
        <v>60.116223926955215</v>
      </c>
      <c r="AZ31" s="220">
        <v>61.739319035770308</v>
      </c>
      <c r="BA31" s="220">
        <v>52.253885395468089</v>
      </c>
      <c r="BB31" s="220">
        <v>67.631351698668581</v>
      </c>
      <c r="BC31" s="220">
        <v>40.188339377742743</v>
      </c>
      <c r="BD31" s="220">
        <v>27.337771557474483</v>
      </c>
      <c r="BE31" s="220">
        <v>25.852585913167857</v>
      </c>
      <c r="BF31" s="220">
        <v>6.5975994544936505</v>
      </c>
      <c r="BG31" s="220">
        <v>37.805992172507374</v>
      </c>
      <c r="BH31" s="220">
        <v>31.464785463063283</v>
      </c>
      <c r="BI31" s="220">
        <v>60.605476946667125</v>
      </c>
      <c r="BJ31" s="220">
        <v>161.02669718168002</v>
      </c>
      <c r="BK31" s="220">
        <v>70.714775324762812</v>
      </c>
      <c r="BL31" s="220">
        <v>-0.34587946197586916</v>
      </c>
      <c r="BM31" s="220">
        <v>23.999718610122592</v>
      </c>
      <c r="BN31" s="220">
        <v>38.812092632770835</v>
      </c>
      <c r="BO31" s="220">
        <v>0.31109008439787328</v>
      </c>
      <c r="BP31" s="220">
        <v>-6.2412630969662581</v>
      </c>
      <c r="BQ31" s="159">
        <v>0</v>
      </c>
      <c r="BR31" s="220">
        <v>0</v>
      </c>
      <c r="BS31" s="220"/>
      <c r="BT31" s="220"/>
      <c r="BU31" s="220"/>
      <c r="BV31" s="220"/>
      <c r="BW31" s="220"/>
      <c r="BX31" s="196"/>
      <c r="BY31" s="196"/>
      <c r="BZ31" s="196"/>
      <c r="CA31" s="196"/>
      <c r="CB31" s="196"/>
      <c r="CC31" s="196"/>
      <c r="CD31" s="196"/>
      <c r="CE31" s="196"/>
      <c r="CF31" s="221"/>
    </row>
    <row r="32" spans="1:84">
      <c r="B32" s="200" t="s">
        <v>811</v>
      </c>
      <c r="C32" s="43"/>
      <c r="D32" s="220"/>
      <c r="E32" s="220"/>
      <c r="F32" s="220"/>
      <c r="G32" s="220"/>
      <c r="H32" s="220"/>
      <c r="I32" s="220"/>
      <c r="J32" s="220"/>
      <c r="K32" s="220"/>
      <c r="L32" s="220"/>
      <c r="M32" s="220"/>
      <c r="N32" s="220"/>
      <c r="O32" s="220"/>
      <c r="P32" s="220"/>
      <c r="Q32" s="220"/>
      <c r="R32" s="220"/>
      <c r="S32" s="220"/>
      <c r="T32" s="220"/>
      <c r="U32" s="220"/>
      <c r="V32" s="220"/>
      <c r="W32" s="220"/>
      <c r="X32" s="220"/>
      <c r="Y32" s="220"/>
      <c r="Z32" s="220"/>
      <c r="AA32" s="220"/>
      <c r="AB32" s="220"/>
      <c r="AC32" s="220"/>
      <c r="AD32" s="220"/>
      <c r="AE32" s="220"/>
      <c r="AF32" s="220"/>
      <c r="AG32" s="220"/>
      <c r="AH32" s="220"/>
      <c r="AI32" s="220"/>
      <c r="AJ32" s="220"/>
      <c r="AK32" s="220"/>
      <c r="AL32" s="220"/>
      <c r="AM32" s="220"/>
      <c r="AN32" s="220"/>
      <c r="AO32" s="220"/>
      <c r="AP32" s="220"/>
      <c r="AQ32" s="220"/>
      <c r="AR32" s="220">
        <v>106.1286945415364</v>
      </c>
      <c r="AS32" s="220">
        <v>143.71093271484608</v>
      </c>
      <c r="AT32" s="220">
        <v>148.92870831232926</v>
      </c>
      <c r="AU32" s="220">
        <v>166.7319856668347</v>
      </c>
      <c r="AV32" s="220">
        <v>184.23259433128442</v>
      </c>
      <c r="AW32" s="220">
        <v>192.5020971865319</v>
      </c>
      <c r="AX32" s="220">
        <v>182.45270691665971</v>
      </c>
      <c r="AY32" s="220">
        <v>180.13622703156162</v>
      </c>
      <c r="AZ32" s="220">
        <v>174.93807225828706</v>
      </c>
      <c r="BA32" s="220">
        <v>175.51157976948397</v>
      </c>
      <c r="BB32" s="220">
        <v>175.43278011794291</v>
      </c>
      <c r="BC32" s="220">
        <v>173.76937208407696</v>
      </c>
      <c r="BD32" s="220">
        <v>175.23727157614823</v>
      </c>
      <c r="BE32" s="220">
        <v>177.52108993708595</v>
      </c>
      <c r="BF32" s="220">
        <v>183.49415494317782</v>
      </c>
      <c r="BG32" s="220">
        <v>192.48529409064653</v>
      </c>
      <c r="BH32" s="220">
        <v>204.82425141693511</v>
      </c>
      <c r="BI32" s="220">
        <v>214.87990901392695</v>
      </c>
      <c r="BJ32" s="220">
        <v>213.26407318867726</v>
      </c>
      <c r="BK32" s="220">
        <v>207.36604048790929</v>
      </c>
      <c r="BL32" s="220">
        <v>202.0579222227874</v>
      </c>
      <c r="BM32" s="220">
        <v>198.35198426832503</v>
      </c>
      <c r="BN32" s="220">
        <v>195.39146571441484</v>
      </c>
      <c r="BO32" s="220">
        <v>192.88807422956705</v>
      </c>
      <c r="BP32" s="220">
        <v>178.23327150951278</v>
      </c>
      <c r="BQ32" s="220">
        <v>11.509275453114983</v>
      </c>
      <c r="BR32" s="220">
        <v>0</v>
      </c>
      <c r="BS32" s="220"/>
      <c r="BT32" s="220"/>
      <c r="BU32" s="220"/>
      <c r="BV32" s="220"/>
      <c r="BW32" s="220"/>
      <c r="BX32" s="196"/>
      <c r="BY32" s="196"/>
      <c r="BZ32" s="196"/>
      <c r="CA32" s="196"/>
      <c r="CB32" s="196"/>
      <c r="CC32" s="196"/>
      <c r="CD32" s="196"/>
      <c r="CE32" s="196"/>
      <c r="CF32" s="221"/>
    </row>
    <row r="33" spans="1:84">
      <c r="B33" s="200" t="s">
        <v>812</v>
      </c>
      <c r="C33" s="43"/>
      <c r="D33" s="220"/>
      <c r="E33" s="220"/>
      <c r="F33" s="220"/>
      <c r="G33" s="220"/>
      <c r="H33" s="220"/>
      <c r="I33" s="220"/>
      <c r="J33" s="220"/>
      <c r="K33" s="220"/>
      <c r="L33" s="220"/>
      <c r="M33" s="22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v>23.296542704239698</v>
      </c>
      <c r="AS33" s="220">
        <v>19.161457695312812</v>
      </c>
      <c r="AT33" s="220">
        <v>19.886622771676013</v>
      </c>
      <c r="AU33" s="220">
        <v>21.935567457368041</v>
      </c>
      <c r="AV33" s="220">
        <v>18.917074576721017</v>
      </c>
      <c r="AW33" s="220">
        <v>20.210659703181964</v>
      </c>
      <c r="AX33" s="220">
        <v>24.188144577520642</v>
      </c>
      <c r="AY33" s="220">
        <v>18.41313163436951</v>
      </c>
      <c r="AZ33" s="220">
        <v>7.9176753286131163</v>
      </c>
      <c r="BA33" s="220">
        <v>6.0147441351483799</v>
      </c>
      <c r="BB33" s="220">
        <v>12.67471064652309</v>
      </c>
      <c r="BC33" s="220">
        <v>15.238174590688375</v>
      </c>
      <c r="BD33" s="220">
        <v>18.659865102319252</v>
      </c>
      <c r="BE33" s="220">
        <v>31.023103095801428</v>
      </c>
      <c r="BF33" s="220">
        <v>38.306521890190339</v>
      </c>
      <c r="BG33" s="220">
        <v>24.892569898451399</v>
      </c>
      <c r="BH33" s="220">
        <v>20.964259163833663</v>
      </c>
      <c r="BI33" s="220">
        <v>21.487990901392696</v>
      </c>
      <c r="BJ33" s="220">
        <v>38.931214384544241</v>
      </c>
      <c r="BK33" s="220">
        <v>69.237016131888197</v>
      </c>
      <c r="BL33" s="220">
        <v>109.22930579356954</v>
      </c>
      <c r="BM33" s="220">
        <v>158.39757875797758</v>
      </c>
      <c r="BN33" s="220">
        <v>144.04855715027574</v>
      </c>
      <c r="BO33" s="220">
        <v>-20.89700918709817</v>
      </c>
      <c r="BP33" s="220">
        <v>-42.600326929346409</v>
      </c>
      <c r="BQ33" s="220">
        <v>0</v>
      </c>
      <c r="BR33" s="220">
        <v>0</v>
      </c>
      <c r="BS33" s="220"/>
      <c r="BT33" s="220"/>
      <c r="BU33" s="220"/>
      <c r="BV33" s="220"/>
      <c r="BW33" s="220"/>
      <c r="BX33" s="196"/>
      <c r="BY33" s="196"/>
      <c r="BZ33" s="196"/>
      <c r="CA33" s="196"/>
      <c r="CB33" s="196"/>
      <c r="CC33" s="196"/>
      <c r="CD33" s="196"/>
      <c r="CE33" s="196"/>
      <c r="CF33" s="221"/>
    </row>
    <row r="34" spans="1:84" s="245" customFormat="1" ht="24.75" customHeight="1">
      <c r="A34" s="464"/>
      <c r="B34" s="656" t="s">
        <v>813</v>
      </c>
      <c r="C34" s="653"/>
      <c r="D34" s="654"/>
      <c r="E34" s="654"/>
      <c r="F34" s="654"/>
      <c r="G34" s="654"/>
      <c r="H34" s="654"/>
      <c r="I34" s="654"/>
      <c r="J34" s="654"/>
      <c r="K34" s="654"/>
      <c r="L34" s="654"/>
      <c r="M34" s="654"/>
      <c r="N34" s="654"/>
      <c r="O34" s="654"/>
      <c r="P34" s="654"/>
      <c r="Q34" s="654"/>
      <c r="R34" s="654"/>
      <c r="S34" s="654"/>
      <c r="T34" s="654"/>
      <c r="U34" s="654"/>
      <c r="V34" s="654"/>
      <c r="W34" s="654"/>
      <c r="X34" s="654"/>
      <c r="Y34" s="654"/>
      <c r="Z34" s="654"/>
      <c r="AA34" s="654"/>
      <c r="AB34" s="654"/>
      <c r="AC34" s="654"/>
      <c r="AD34" s="654"/>
      <c r="AE34" s="654"/>
      <c r="AF34" s="654"/>
      <c r="AG34" s="654"/>
      <c r="AH34" s="654"/>
      <c r="AI34" s="654"/>
      <c r="AJ34" s="654"/>
      <c r="AK34" s="654"/>
      <c r="AL34" s="654"/>
      <c r="AM34" s="654"/>
      <c r="AN34" s="654"/>
      <c r="AO34" s="654"/>
      <c r="AP34" s="654"/>
      <c r="AQ34" s="654">
        <v>80.127987718372623</v>
      </c>
      <c r="AR34" s="654">
        <f>SUM(AR35:AR37)</f>
        <v>88.121787168579019</v>
      </c>
      <c r="AS34" s="654">
        <f t="shared" ref="AS34:CF34" si="9">SUM(AS35:AS37)</f>
        <v>92.230038334608324</v>
      </c>
      <c r="AT34" s="654">
        <f t="shared" si="9"/>
        <v>125.06476098631805</v>
      </c>
      <c r="AU34" s="654">
        <f t="shared" si="9"/>
        <v>174.03411642596615</v>
      </c>
      <c r="AV34" s="654">
        <f t="shared" si="9"/>
        <v>170.65521286782521</v>
      </c>
      <c r="AW34" s="654">
        <f t="shared" si="9"/>
        <v>186.83128183957078</v>
      </c>
      <c r="AX34" s="654">
        <f t="shared" si="9"/>
        <v>160.86376953511964</v>
      </c>
      <c r="AY34" s="654">
        <f t="shared" si="9"/>
        <v>241.40303668041125</v>
      </c>
      <c r="AZ34" s="654">
        <f t="shared" si="9"/>
        <v>189.68778851698733</v>
      </c>
      <c r="BA34" s="654">
        <f t="shared" si="9"/>
        <v>104.345898330087</v>
      </c>
      <c r="BB34" s="654">
        <f t="shared" si="9"/>
        <v>101.00294616563954</v>
      </c>
      <c r="BC34" s="654">
        <f t="shared" si="9"/>
        <v>98.80732706067667</v>
      </c>
      <c r="BD34" s="654">
        <f t="shared" si="9"/>
        <v>190.61597309857441</v>
      </c>
      <c r="BE34" s="654">
        <f t="shared" si="9"/>
        <v>198.20315866762024</v>
      </c>
      <c r="BF34" s="654">
        <f t="shared" si="9"/>
        <v>278.38667797844806</v>
      </c>
      <c r="BG34" s="654">
        <f t="shared" si="9"/>
        <v>285.40854734101185</v>
      </c>
      <c r="BH34" s="654">
        <f t="shared" si="9"/>
        <v>268.40810559357737</v>
      </c>
      <c r="BI34" s="654">
        <f t="shared" si="9"/>
        <v>270.5088918358947</v>
      </c>
      <c r="BJ34" s="654">
        <f t="shared" si="9"/>
        <v>258.0931292132625</v>
      </c>
      <c r="BK34" s="654">
        <f t="shared" si="9"/>
        <v>257.23078856330579</v>
      </c>
      <c r="BL34" s="654">
        <f t="shared" si="9"/>
        <v>563.73206987756294</v>
      </c>
      <c r="BM34" s="654">
        <f t="shared" si="9"/>
        <v>683.42015561051619</v>
      </c>
      <c r="BN34" s="654">
        <f t="shared" si="9"/>
        <v>845.55324803263397</v>
      </c>
      <c r="BO34" s="654">
        <f t="shared" si="9"/>
        <v>301.03227135005955</v>
      </c>
      <c r="BP34" s="654">
        <f t="shared" si="9"/>
        <v>300.13757423782459</v>
      </c>
      <c r="BQ34" s="654">
        <f t="shared" si="9"/>
        <v>117.44230831544164</v>
      </c>
      <c r="BR34" s="654">
        <f t="shared" si="9"/>
        <v>115.29291995729258</v>
      </c>
      <c r="BS34" s="654">
        <f t="shared" si="9"/>
        <v>94.786887768295401</v>
      </c>
      <c r="BT34" s="654">
        <f t="shared" si="9"/>
        <v>87.430581261961876</v>
      </c>
      <c r="BU34" s="654">
        <f t="shared" si="9"/>
        <v>218.86924166516619</v>
      </c>
      <c r="BV34" s="654">
        <f t="shared" si="9"/>
        <v>116.47143336472701</v>
      </c>
      <c r="BW34" s="654">
        <f t="shared" si="9"/>
        <v>71.194354656966652</v>
      </c>
      <c r="BX34" s="263">
        <f t="shared" si="9"/>
        <v>211.82638032198037</v>
      </c>
      <c r="BY34" s="263">
        <f t="shared" si="9"/>
        <v>84.199405175356887</v>
      </c>
      <c r="BZ34" s="263">
        <f t="shared" si="9"/>
        <v>222.64518473856486</v>
      </c>
      <c r="CA34" s="263">
        <f t="shared" si="9"/>
        <v>110.40546710421282</v>
      </c>
      <c r="CB34" s="263">
        <f t="shared" si="9"/>
        <v>110.3623053112498</v>
      </c>
      <c r="CC34" s="263">
        <f t="shared" si="9"/>
        <v>105.66025601818525</v>
      </c>
      <c r="CD34" s="263">
        <f t="shared" si="9"/>
        <v>105.7955006471211</v>
      </c>
      <c r="CE34" s="263">
        <f t="shared" si="9"/>
        <v>104.05048919546357</v>
      </c>
      <c r="CF34" s="655">
        <f t="shared" si="9"/>
        <v>102.16090749676459</v>
      </c>
    </row>
    <row r="35" spans="1:84">
      <c r="B35" s="200" t="s">
        <v>286</v>
      </c>
      <c r="C35" s="43"/>
      <c r="D35" s="220"/>
      <c r="E35" s="220"/>
      <c r="F35" s="220"/>
      <c r="G35" s="220"/>
      <c r="H35" s="220"/>
      <c r="I35" s="220"/>
      <c r="J35" s="220"/>
      <c r="K35" s="220"/>
      <c r="L35" s="22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v>49.287718847936453</v>
      </c>
      <c r="AS35" s="220">
        <v>55.328709095215743</v>
      </c>
      <c r="AT35" s="220">
        <v>64.079117819844939</v>
      </c>
      <c r="AU35" s="220">
        <v>78.274923928006928</v>
      </c>
      <c r="AV35" s="220">
        <v>93.8269052708592</v>
      </c>
      <c r="AW35" s="220">
        <v>116.58100048298864</v>
      </c>
      <c r="AX35" s="220">
        <v>117.34838577793455</v>
      </c>
      <c r="AY35" s="220">
        <v>87.502796166883812</v>
      </c>
      <c r="AZ35" s="220">
        <v>75.054252144659898</v>
      </c>
      <c r="BA35" s="220">
        <v>66.915165248335057</v>
      </c>
      <c r="BB35" s="220">
        <v>68.029679241636885</v>
      </c>
      <c r="BC35" s="220">
        <v>66.222139169387077</v>
      </c>
      <c r="BD35" s="220">
        <v>61.087133058992151</v>
      </c>
      <c r="BE35" s="220">
        <v>65.493217646691903</v>
      </c>
      <c r="BF35" s="220">
        <v>68.097674676023985</v>
      </c>
      <c r="BG35" s="220">
        <v>76.363358666434877</v>
      </c>
      <c r="BH35" s="220">
        <v>74.372329094680723</v>
      </c>
      <c r="BI35" s="220">
        <v>69.032506421908963</v>
      </c>
      <c r="BJ35" s="220">
        <v>70.728603344878437</v>
      </c>
      <c r="BK35" s="220">
        <v>69.088944068473893</v>
      </c>
      <c r="BL35" s="220">
        <v>71.518439660374042</v>
      </c>
      <c r="BM35" s="220">
        <v>67.069194242672353</v>
      </c>
      <c r="BN35" s="220">
        <v>61.733023008912099</v>
      </c>
      <c r="BO35" s="220">
        <v>63.324880785318719</v>
      </c>
      <c r="BP35" s="220">
        <v>58.694318009689532</v>
      </c>
      <c r="BQ35" s="220">
        <v>57.787491541263527</v>
      </c>
      <c r="BR35" s="220">
        <v>57.178442162687688</v>
      </c>
      <c r="BS35" s="220">
        <v>51.213194015739461</v>
      </c>
      <c r="BT35" s="220">
        <v>48.386340579734316</v>
      </c>
      <c r="BU35" s="220">
        <v>45.777884402137268</v>
      </c>
      <c r="BV35" s="220">
        <v>53.712836903508297</v>
      </c>
      <c r="BW35" s="220">
        <v>40.239259999622888</v>
      </c>
      <c r="BX35" s="196">
        <v>69.635883215275427</v>
      </c>
      <c r="BY35" s="196">
        <v>54.916095411171753</v>
      </c>
      <c r="BZ35" s="196">
        <v>47.760875443156195</v>
      </c>
      <c r="CA35" s="196">
        <v>50.243886869733899</v>
      </c>
      <c r="CB35" s="196">
        <v>50.150531935383547</v>
      </c>
      <c r="CC35" s="196">
        <v>46.651430288599975</v>
      </c>
      <c r="CD35" s="196">
        <v>49.843236405873796</v>
      </c>
      <c r="CE35" s="196">
        <v>49.370513773589344</v>
      </c>
      <c r="CF35" s="221">
        <v>49.03133159182623</v>
      </c>
    </row>
    <row r="36" spans="1:84">
      <c r="B36" s="200" t="s">
        <v>321</v>
      </c>
      <c r="C36" s="43"/>
      <c r="D36" s="220"/>
      <c r="E36" s="220"/>
      <c r="F36" s="220"/>
      <c r="G36" s="220"/>
      <c r="H36" s="220"/>
      <c r="I36" s="220"/>
      <c r="J36" s="220"/>
      <c r="K36" s="220"/>
      <c r="L36" s="220"/>
      <c r="M36" s="220"/>
      <c r="N36" s="220"/>
      <c r="O36" s="220"/>
      <c r="P36" s="220"/>
      <c r="Q36" s="220"/>
      <c r="R36" s="220"/>
      <c r="S36" s="220"/>
      <c r="T36" s="220"/>
      <c r="U36" s="220"/>
      <c r="V36" s="220"/>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v>38.827571173732828</v>
      </c>
      <c r="AS36" s="220">
        <v>35.92773317871152</v>
      </c>
      <c r="AT36" s="220">
        <v>41.982870295760478</v>
      </c>
      <c r="AU36" s="220">
        <v>47.301302503072371</v>
      </c>
      <c r="AV36" s="220">
        <v>45.783863169388269</v>
      </c>
      <c r="AW36" s="220">
        <v>46.224243455775103</v>
      </c>
      <c r="AX36" s="220">
        <v>43.515383757185091</v>
      </c>
      <c r="AY36" s="220">
        <v>41.171040398310993</v>
      </c>
      <c r="AZ36" s="220">
        <v>40.017538649853066</v>
      </c>
      <c r="BA36" s="220">
        <v>36.364921148520324</v>
      </c>
      <c r="BB36" s="220">
        <v>32.973266924002665</v>
      </c>
      <c r="BC36" s="220">
        <v>30.864120531058457</v>
      </c>
      <c r="BD36" s="220">
        <v>77.790919873298236</v>
      </c>
      <c r="BE36" s="220">
        <v>105.13384938021595</v>
      </c>
      <c r="BF36" s="220">
        <v>186.44832910504942</v>
      </c>
      <c r="BG36" s="220">
        <v>198.62975646910192</v>
      </c>
      <c r="BH36" s="220">
        <v>191.17708659994426</v>
      </c>
      <c r="BI36" s="220">
        <v>187.75209905131365</v>
      </c>
      <c r="BJ36" s="220">
        <v>182.1536788961082</v>
      </c>
      <c r="BK36" s="220">
        <v>182.23376916460171</v>
      </c>
      <c r="BL36" s="220">
        <v>190.50669159597345</v>
      </c>
      <c r="BM36" s="220">
        <v>195.75162695490673</v>
      </c>
      <c r="BN36" s="220">
        <v>181.17510983911944</v>
      </c>
      <c r="BO36" s="220">
        <v>62.619718839621619</v>
      </c>
      <c r="BP36" s="220">
        <v>52.139188696633589</v>
      </c>
      <c r="BQ36" s="220">
        <v>48.638253101818144</v>
      </c>
      <c r="BR36" s="220">
        <v>43.826664193168881</v>
      </c>
      <c r="BS36" s="220">
        <v>38.708752687866529</v>
      </c>
      <c r="BT36" s="220">
        <v>35.050216007886718</v>
      </c>
      <c r="BU36" s="220">
        <v>31.695808268268976</v>
      </c>
      <c r="BV36" s="220">
        <v>30.092131518230552</v>
      </c>
      <c r="BW36" s="220">
        <v>30.686165115047242</v>
      </c>
      <c r="BX36" s="196">
        <v>31.331665549199258</v>
      </c>
      <c r="BY36" s="196">
        <v>29.035869249241401</v>
      </c>
      <c r="BZ36" s="196">
        <v>26.899420728932434</v>
      </c>
      <c r="CA36" s="196">
        <v>26.266003714711999</v>
      </c>
      <c r="CB36" s="196">
        <v>26.875320534605244</v>
      </c>
      <c r="CC36" s="196">
        <v>26.233508700753191</v>
      </c>
      <c r="CD36" s="196">
        <v>23.700863984652056</v>
      </c>
      <c r="CE36" s="196">
        <v>22.990863034838757</v>
      </c>
      <c r="CF36" s="221">
        <v>22.025491761250045</v>
      </c>
    </row>
    <row r="37" spans="1:84">
      <c r="A37" s="421"/>
      <c r="B37" s="200" t="s">
        <v>275</v>
      </c>
      <c r="C37" s="43"/>
      <c r="D37" s="196"/>
      <c r="E37" s="196"/>
      <c r="F37" s="196"/>
      <c r="G37" s="196"/>
      <c r="H37" s="196"/>
      <c r="I37" s="196"/>
      <c r="J37" s="196"/>
      <c r="K37" s="196"/>
      <c r="L37" s="196"/>
      <c r="M37" s="196"/>
      <c r="N37" s="196"/>
      <c r="O37" s="196"/>
      <c r="P37" s="196"/>
      <c r="Q37" s="196"/>
      <c r="R37" s="196"/>
      <c r="S37" s="196"/>
      <c r="T37" s="196"/>
      <c r="U37" s="196"/>
      <c r="V37" s="196"/>
      <c r="W37" s="196"/>
      <c r="X37" s="196"/>
      <c r="Y37" s="196"/>
      <c r="Z37" s="196"/>
      <c r="AA37" s="196"/>
      <c r="AB37" s="196"/>
      <c r="AC37" s="196"/>
      <c r="AD37" s="196"/>
      <c r="AE37" s="196"/>
      <c r="AF37" s="196"/>
      <c r="AG37" s="196"/>
      <c r="AH37" s="196"/>
      <c r="AI37" s="196"/>
      <c r="AJ37" s="196"/>
      <c r="AK37" s="196"/>
      <c r="AL37" s="196"/>
      <c r="AM37" s="196"/>
      <c r="AN37" s="196"/>
      <c r="AO37" s="196"/>
      <c r="AP37" s="196"/>
      <c r="AQ37" s="196"/>
      <c r="AR37" s="196">
        <v>6.49714690973796E-3</v>
      </c>
      <c r="AS37" s="196">
        <v>0.97359606068105575</v>
      </c>
      <c r="AT37" s="196">
        <v>19.002772870712636</v>
      </c>
      <c r="AU37" s="196">
        <v>48.457889994886855</v>
      </c>
      <c r="AV37" s="196">
        <v>31.044444427577762</v>
      </c>
      <c r="AW37" s="196">
        <v>24.026037900807047</v>
      </c>
      <c r="AX37" s="196">
        <v>0</v>
      </c>
      <c r="AY37" s="196">
        <v>112.72920011521646</v>
      </c>
      <c r="AZ37" s="196">
        <v>74.615997722474361</v>
      </c>
      <c r="BA37" s="196">
        <v>1.0658119332316149</v>
      </c>
      <c r="BB37" s="196">
        <v>0</v>
      </c>
      <c r="BC37" s="196">
        <v>1.7210673602311295</v>
      </c>
      <c r="BD37" s="196">
        <v>51.73792016628402</v>
      </c>
      <c r="BE37" s="196">
        <v>27.576091640712381</v>
      </c>
      <c r="BF37" s="196">
        <v>23.840674197374629</v>
      </c>
      <c r="BG37" s="196">
        <v>10.415432205475032</v>
      </c>
      <c r="BH37" s="196">
        <v>2.8586898989523659</v>
      </c>
      <c r="BI37" s="196">
        <v>13.724286362672116</v>
      </c>
      <c r="BJ37" s="196">
        <v>5.2108469722758759</v>
      </c>
      <c r="BK37" s="196">
        <v>5.9080753302301998</v>
      </c>
      <c r="BL37" s="196">
        <v>301.70693862121539</v>
      </c>
      <c r="BM37" s="196">
        <v>420.59933441293708</v>
      </c>
      <c r="BN37" s="196">
        <v>602.64511518460245</v>
      </c>
      <c r="BO37" s="196">
        <v>175.08767172511924</v>
      </c>
      <c r="BP37" s="196">
        <v>189.30406753150149</v>
      </c>
      <c r="BQ37" s="196">
        <v>11.01656367235997</v>
      </c>
      <c r="BR37" s="196">
        <v>14.287813601436012</v>
      </c>
      <c r="BS37" s="196">
        <v>4.8649410646894244</v>
      </c>
      <c r="BT37" s="196">
        <v>3.9940246743408512</v>
      </c>
      <c r="BU37" s="196">
        <v>141.39554899475993</v>
      </c>
      <c r="BV37" s="196">
        <v>32.666464942988149</v>
      </c>
      <c r="BW37" s="196">
        <v>0.26892954229652022</v>
      </c>
      <c r="BX37" s="196">
        <v>110.85883155750568</v>
      </c>
      <c r="BY37" s="196">
        <v>0.24744051494373365</v>
      </c>
      <c r="BZ37" s="196">
        <v>147.98488856647623</v>
      </c>
      <c r="CA37" s="196">
        <v>33.895576519766919</v>
      </c>
      <c r="CB37" s="196">
        <v>33.336452841261007</v>
      </c>
      <c r="CC37" s="196">
        <v>32.775317028832077</v>
      </c>
      <c r="CD37" s="196">
        <v>32.251400256595247</v>
      </c>
      <c r="CE37" s="196">
        <v>31.689112387035461</v>
      </c>
      <c r="CF37" s="221">
        <v>31.104084143688304</v>
      </c>
    </row>
    <row r="38" spans="1:84" s="245" customFormat="1" ht="26.25" customHeight="1">
      <c r="A38" s="464"/>
      <c r="B38" s="348" t="s">
        <v>458</v>
      </c>
      <c r="C38" s="233"/>
      <c r="D38" s="220"/>
      <c r="E38" s="220"/>
      <c r="F38" s="220"/>
      <c r="G38" s="220"/>
      <c r="H38" s="220"/>
      <c r="I38" s="220"/>
      <c r="J38" s="220"/>
      <c r="K38" s="220"/>
      <c r="L38" s="220"/>
      <c r="M38" s="220"/>
      <c r="N38" s="220"/>
      <c r="O38" s="220"/>
      <c r="P38" s="220"/>
      <c r="Q38" s="220"/>
      <c r="R38" s="220"/>
      <c r="S38" s="220"/>
      <c r="T38" s="220"/>
      <c r="U38" s="220"/>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v>65.641054930770764</v>
      </c>
      <c r="AR38" s="220">
        <v>322.40975096713947</v>
      </c>
      <c r="AS38" s="220">
        <v>258.03405658225461</v>
      </c>
      <c r="AT38" s="220">
        <v>280.57019901894267</v>
      </c>
      <c r="AU38" s="220">
        <v>358.81303484796024</v>
      </c>
      <c r="AV38" s="220">
        <v>349.58056189815778</v>
      </c>
      <c r="AW38" s="220">
        <v>383.02847915134788</v>
      </c>
      <c r="AX38" s="220">
        <v>363.28575860298827</v>
      </c>
      <c r="AY38" s="220">
        <v>403.05845056455075</v>
      </c>
      <c r="AZ38" s="220">
        <v>359.90689718369168</v>
      </c>
      <c r="BA38" s="220">
        <v>298.65832785010889</v>
      </c>
      <c r="BB38" s="220">
        <v>317.08846115310024</v>
      </c>
      <c r="BC38" s="220">
        <v>288.67077353937856</v>
      </c>
      <c r="BD38" s="220">
        <v>349.34693910511982</v>
      </c>
      <c r="BE38" s="220">
        <v>384.3589484986004</v>
      </c>
      <c r="BF38" s="220">
        <v>457.64866007520777</v>
      </c>
      <c r="BG38" s="220">
        <v>490.52166684966585</v>
      </c>
      <c r="BH38" s="220">
        <v>473.57315577652918</v>
      </c>
      <c r="BI38" s="220">
        <v>503.85492605491248</v>
      </c>
      <c r="BJ38" s="220">
        <f>SUM(BJ39:BJ44)</f>
        <v>602.20677350202982</v>
      </c>
      <c r="BK38" s="220">
        <f>SUM(BK39:BK44)</f>
        <v>541.31596677519576</v>
      </c>
      <c r="BL38" s="220">
        <f>SUM(BL39:BL44)</f>
        <v>611.83682536080892</v>
      </c>
      <c r="BM38" s="220">
        <f>SUM(BM39:BM44)</f>
        <v>737.87841719886831</v>
      </c>
      <c r="BN38" s="220">
        <f t="shared" ref="BN38:CF38" si="10">SUM(BN39:BN44)</f>
        <v>804.97559427940382</v>
      </c>
      <c r="BO38" s="220">
        <f t="shared" si="10"/>
        <v>324.96423710088442</v>
      </c>
      <c r="BP38" s="220">
        <f t="shared" si="10"/>
        <v>282.14526946744058</v>
      </c>
      <c r="BQ38" s="220">
        <f t="shared" si="10"/>
        <v>98.391651841726585</v>
      </c>
      <c r="BR38" s="220">
        <f t="shared" si="10"/>
        <v>85.667691476100032</v>
      </c>
      <c r="BS38" s="220">
        <f t="shared" si="10"/>
        <v>73.993157300594248</v>
      </c>
      <c r="BT38" s="220">
        <f t="shared" si="10"/>
        <v>69.022752954734514</v>
      </c>
      <c r="BU38" s="220">
        <f t="shared" si="10"/>
        <v>137.73265389778925</v>
      </c>
      <c r="BV38" s="220">
        <f t="shared" si="10"/>
        <v>77.000102318404046</v>
      </c>
      <c r="BW38" s="220">
        <f t="shared" si="10"/>
        <v>59.658065712546069</v>
      </c>
      <c r="BX38" s="196">
        <f t="shared" si="10"/>
        <v>156.28150195531484</v>
      </c>
      <c r="BY38" s="196">
        <f t="shared" si="10"/>
        <v>71.015700830044267</v>
      </c>
      <c r="BZ38" s="196">
        <f t="shared" si="10"/>
        <v>163.62314701652173</v>
      </c>
      <c r="CA38" s="196">
        <f t="shared" si="10"/>
        <v>86.124501577145381</v>
      </c>
      <c r="CB38" s="196">
        <f t="shared" si="10"/>
        <v>86.312734398980183</v>
      </c>
      <c r="CC38" s="196">
        <f t="shared" si="10"/>
        <v>82.625748552136017</v>
      </c>
      <c r="CD38" s="196">
        <f t="shared" si="10"/>
        <v>82.224355475795491</v>
      </c>
      <c r="CE38" s="196">
        <f t="shared" si="10"/>
        <v>80.799240064250156</v>
      </c>
      <c r="CF38" s="221">
        <f t="shared" si="10"/>
        <v>79.207423593621485</v>
      </c>
    </row>
    <row r="39" spans="1:84">
      <c r="B39" s="262" t="s">
        <v>810</v>
      </c>
      <c r="C39" s="63"/>
      <c r="D39" s="220"/>
      <c r="E39" s="220"/>
      <c r="F39" s="220"/>
      <c r="G39" s="220"/>
      <c r="H39" s="220"/>
      <c r="I39" s="220"/>
      <c r="J39" s="220"/>
      <c r="K39" s="220"/>
      <c r="L39" s="220"/>
      <c r="M39" s="220"/>
      <c r="N39" s="220"/>
      <c r="O39" s="220"/>
      <c r="P39" s="220"/>
      <c r="Q39" s="220"/>
      <c r="R39" s="220"/>
      <c r="S39" s="220"/>
      <c r="T39" s="220"/>
      <c r="U39" s="220"/>
      <c r="V39" s="220"/>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v>152.3312555338693</v>
      </c>
      <c r="BK39" s="220">
        <v>66.259744479302753</v>
      </c>
      <c r="BL39" s="220">
        <v>-0.32201377909953421</v>
      </c>
      <c r="BM39" s="220">
        <v>22.271738870193765</v>
      </c>
      <c r="BN39" s="220">
        <v>35.707125222149173</v>
      </c>
      <c r="BO39" s="220">
        <v>0.28589178756164557</v>
      </c>
      <c r="BP39" s="220">
        <v>-5.7482033123059235</v>
      </c>
      <c r="BQ39" s="220">
        <v>0</v>
      </c>
      <c r="BR39" s="220">
        <v>0</v>
      </c>
      <c r="BS39" s="220"/>
      <c r="BT39" s="220"/>
      <c r="BU39" s="220"/>
      <c r="BV39" s="220"/>
      <c r="BW39" s="220"/>
      <c r="BX39" s="196"/>
      <c r="BY39" s="196"/>
      <c r="BZ39" s="196"/>
      <c r="CA39" s="196"/>
      <c r="CB39" s="196"/>
      <c r="CC39" s="196"/>
      <c r="CD39" s="196"/>
      <c r="CE39" s="196"/>
      <c r="CF39" s="221"/>
    </row>
    <row r="40" spans="1:84">
      <c r="B40" s="262" t="s">
        <v>811</v>
      </c>
      <c r="C40" s="63"/>
      <c r="D40" s="220"/>
      <c r="E40" s="220"/>
      <c r="F40" s="220"/>
      <c r="G40" s="220"/>
      <c r="H40" s="220"/>
      <c r="I40" s="220"/>
      <c r="J40" s="220"/>
      <c r="K40" s="220"/>
      <c r="L40" s="220"/>
      <c r="M40" s="220"/>
      <c r="N40" s="220"/>
      <c r="O40" s="220"/>
      <c r="P40" s="220"/>
      <c r="Q40" s="220"/>
      <c r="R40" s="220"/>
      <c r="S40" s="220"/>
      <c r="T40" s="220"/>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v>192.36419401618687</v>
      </c>
      <c r="BK40" s="220">
        <v>186.83680247960626</v>
      </c>
      <c r="BL40" s="220">
        <v>182.45830376717703</v>
      </c>
      <c r="BM40" s="220">
        <v>180.50030568417577</v>
      </c>
      <c r="BN40" s="220">
        <v>178.978582594404</v>
      </c>
      <c r="BO40" s="220">
        <v>179.38590903349734</v>
      </c>
      <c r="BP40" s="220">
        <v>166.82634213290396</v>
      </c>
      <c r="BQ40" s="220">
        <v>10.772681824115622</v>
      </c>
      <c r="BR40" s="220">
        <v>0</v>
      </c>
      <c r="BS40" s="220"/>
      <c r="BT40" s="220"/>
      <c r="BU40" s="220"/>
      <c r="BV40" s="220"/>
      <c r="BW40" s="220"/>
      <c r="BX40" s="196"/>
      <c r="BY40" s="196"/>
      <c r="BZ40" s="196"/>
      <c r="CA40" s="196"/>
      <c r="CB40" s="196"/>
      <c r="CC40" s="196"/>
      <c r="CD40" s="196"/>
      <c r="CE40" s="196"/>
      <c r="CF40" s="221"/>
    </row>
    <row r="41" spans="1:84">
      <c r="B41" s="262" t="s">
        <v>812</v>
      </c>
      <c r="C41" s="63"/>
      <c r="D41" s="220"/>
      <c r="E41" s="220"/>
      <c r="F41" s="220"/>
      <c r="G41" s="220"/>
      <c r="H41" s="220"/>
      <c r="I41" s="220"/>
      <c r="J41" s="220"/>
      <c r="K41" s="220"/>
      <c r="L41" s="220"/>
      <c r="M41" s="220"/>
      <c r="N41" s="220"/>
      <c r="O41" s="220"/>
      <c r="P41" s="220"/>
      <c r="Q41" s="220"/>
      <c r="R41" s="220"/>
      <c r="S41" s="220"/>
      <c r="T41" s="220"/>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v>38.269383740006987</v>
      </c>
      <c r="BK41" s="220">
        <v>68.267697906041761</v>
      </c>
      <c r="BL41" s="220">
        <v>107.59086620666599</v>
      </c>
      <c r="BM41" s="220">
        <v>156.3384102341239</v>
      </c>
      <c r="BN41" s="220">
        <v>142.17592590732212</v>
      </c>
      <c r="BO41" s="220">
        <v>-20.792524141162676</v>
      </c>
      <c r="BP41" s="220">
        <v>-42.429925621629025</v>
      </c>
      <c r="BQ41" s="220">
        <v>0</v>
      </c>
      <c r="BR41" s="220">
        <v>0</v>
      </c>
      <c r="BS41" s="220"/>
      <c r="BT41" s="220"/>
      <c r="BU41" s="220"/>
      <c r="BV41" s="220"/>
      <c r="BW41" s="220"/>
      <c r="BX41" s="196"/>
      <c r="BY41" s="196"/>
      <c r="BZ41" s="196"/>
      <c r="CA41" s="196"/>
      <c r="CB41" s="196"/>
      <c r="CC41" s="196"/>
      <c r="CD41" s="196"/>
      <c r="CE41" s="196"/>
      <c r="CF41" s="221"/>
    </row>
    <row r="42" spans="1:84">
      <c r="B42" s="262" t="s">
        <v>286</v>
      </c>
      <c r="C42" s="63"/>
      <c r="D42" s="220"/>
      <c r="E42" s="220"/>
      <c r="F42" s="220"/>
      <c r="G42" s="220"/>
      <c r="H42" s="220"/>
      <c r="I42" s="220"/>
      <c r="J42" s="220"/>
      <c r="K42" s="220"/>
      <c r="L42" s="220"/>
      <c r="M42" s="220"/>
      <c r="N42" s="220"/>
      <c r="O42" s="220"/>
      <c r="P42" s="220"/>
      <c r="Q42" s="220"/>
      <c r="R42" s="220"/>
      <c r="S42" s="220"/>
      <c r="T42" s="220"/>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v>35.859401895853367</v>
      </c>
      <c r="BK42" s="220">
        <v>35.926250915606424</v>
      </c>
      <c r="BL42" s="220">
        <v>37.761736140677499</v>
      </c>
      <c r="BM42" s="220">
        <v>35.882018919829711</v>
      </c>
      <c r="BN42" s="220">
        <v>33.582764516848179</v>
      </c>
      <c r="BO42" s="220">
        <v>34.322085385642744</v>
      </c>
      <c r="BP42" s="220">
        <v>33.925315809600548</v>
      </c>
      <c r="BQ42" s="220">
        <v>34.325769975510532</v>
      </c>
      <c r="BR42" s="220">
        <v>35.507812583029057</v>
      </c>
      <c r="BS42" s="220">
        <v>32.83448939338264</v>
      </c>
      <c r="BT42" s="220">
        <v>31.947003382044425</v>
      </c>
      <c r="BU42" s="220">
        <v>31.584392688561401</v>
      </c>
      <c r="BV42" s="220">
        <v>38.593502093991653</v>
      </c>
      <c r="BW42" s="220">
        <v>28.823228800913551</v>
      </c>
      <c r="BX42" s="196">
        <v>53.036616382795238</v>
      </c>
      <c r="BY42" s="196">
        <v>41.825618504173626</v>
      </c>
      <c r="BZ42" s="196">
        <v>36.783150823374285</v>
      </c>
      <c r="CA42" s="196">
        <v>38.69544793</v>
      </c>
      <c r="CB42" s="196">
        <v>38.623550407065068</v>
      </c>
      <c r="CC42" s="196">
        <v>35.928709031716693</v>
      </c>
      <c r="CD42" s="196">
        <v>38.386886035035438</v>
      </c>
      <c r="CE42" s="196">
        <v>38.022817580843629</v>
      </c>
      <c r="CF42" s="221">
        <v>37.761595625958293</v>
      </c>
    </row>
    <row r="43" spans="1:84">
      <c r="B43" s="262" t="s">
        <v>321</v>
      </c>
      <c r="C43" s="63"/>
      <c r="D43" s="220"/>
      <c r="E43" s="220"/>
      <c r="F43" s="220"/>
      <c r="G43" s="220"/>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v>181.78937153831598</v>
      </c>
      <c r="BK43" s="220">
        <v>182.23376916460171</v>
      </c>
      <c r="BL43" s="220">
        <v>190.50669159597345</v>
      </c>
      <c r="BM43" s="220">
        <v>195.75162695490673</v>
      </c>
      <c r="BN43" s="220">
        <v>181.17510983911944</v>
      </c>
      <c r="BO43" s="220">
        <v>62.619718839621619</v>
      </c>
      <c r="BP43" s="220">
        <v>52.139188696633589</v>
      </c>
      <c r="BQ43" s="220">
        <v>48.638253101818144</v>
      </c>
      <c r="BR43" s="220">
        <v>43.826664193168881</v>
      </c>
      <c r="BS43" s="220">
        <v>38.702325651822186</v>
      </c>
      <c r="BT43" s="220">
        <v>35.040789852548968</v>
      </c>
      <c r="BU43" s="220">
        <v>31.691477225521346</v>
      </c>
      <c r="BV43" s="220">
        <v>30.087284008018599</v>
      </c>
      <c r="BW43" s="220">
        <v>30.681162887463078</v>
      </c>
      <c r="BX43" s="196">
        <v>31.329179254395029</v>
      </c>
      <c r="BY43" s="196">
        <v>29.033565135189839</v>
      </c>
      <c r="BZ43" s="196">
        <v>26.897049901149174</v>
      </c>
      <c r="CA43" s="196">
        <v>26.26368871</v>
      </c>
      <c r="CB43" s="196">
        <v>26.872951830064931</v>
      </c>
      <c r="CC43" s="196">
        <v>26.231196567687132</v>
      </c>
      <c r="CD43" s="196">
        <v>23.698775066681407</v>
      </c>
      <c r="CE43" s="196">
        <v>22.98883669578376</v>
      </c>
      <c r="CF43" s="221">
        <v>22.023550504616612</v>
      </c>
    </row>
    <row r="44" spans="1:84">
      <c r="A44" s="421"/>
      <c r="B44" s="262" t="s">
        <v>275</v>
      </c>
      <c r="C44" s="63"/>
      <c r="D44" s="220"/>
      <c r="E44" s="220"/>
      <c r="F44" s="220"/>
      <c r="G44" s="220"/>
      <c r="H44" s="220"/>
      <c r="I44" s="220"/>
      <c r="J44" s="220"/>
      <c r="K44" s="220"/>
      <c r="L44" s="220"/>
      <c r="M44" s="220"/>
      <c r="N44" s="220"/>
      <c r="O44" s="220"/>
      <c r="P44" s="220"/>
      <c r="Q44" s="220"/>
      <c r="R44" s="220"/>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v>1.5931667777972447</v>
      </c>
      <c r="BK44" s="220">
        <v>1.791701830036867</v>
      </c>
      <c r="BL44" s="220">
        <v>93.841241429414538</v>
      </c>
      <c r="BM44" s="220">
        <v>147.13431653563853</v>
      </c>
      <c r="BN44" s="220">
        <v>233.35608619956088</v>
      </c>
      <c r="BO44" s="220">
        <v>69.143156195723762</v>
      </c>
      <c r="BP44" s="220">
        <v>77.432551762237438</v>
      </c>
      <c r="BQ44" s="220">
        <v>4.6549469402822892</v>
      </c>
      <c r="BR44" s="220">
        <v>6.3332146999021033</v>
      </c>
      <c r="BS44" s="220">
        <v>2.4563422553894227</v>
      </c>
      <c r="BT44" s="220">
        <v>2.034959720141122</v>
      </c>
      <c r="BU44" s="220">
        <v>74.456783983706515</v>
      </c>
      <c r="BV44" s="220">
        <v>8.3193162163938048</v>
      </c>
      <c r="BW44" s="220">
        <v>0.15367402416944095</v>
      </c>
      <c r="BX44" s="196">
        <v>71.915706318124563</v>
      </c>
      <c r="BY44" s="196">
        <v>0.15651719068080544</v>
      </c>
      <c r="BZ44" s="196">
        <v>99.942946291998268</v>
      </c>
      <c r="CA44" s="196">
        <v>21.16536493714538</v>
      </c>
      <c r="CB44" s="196">
        <v>20.816232161850188</v>
      </c>
      <c r="CC44" s="196">
        <v>20.465842952732189</v>
      </c>
      <c r="CD44" s="196">
        <v>20.13869437407865</v>
      </c>
      <c r="CE44" s="196">
        <v>19.787585787622763</v>
      </c>
      <c r="CF44" s="221">
        <v>19.422277463046584</v>
      </c>
    </row>
    <row r="45" spans="1:84" s="245" customFormat="1" ht="26.25" customHeight="1">
      <c r="B45" s="348" t="s">
        <v>816</v>
      </c>
      <c r="C45" s="233"/>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v>14.486932787601868</v>
      </c>
      <c r="AR45" s="196">
        <v>71.155596101471133</v>
      </c>
      <c r="AS45" s="196">
        <v>56.947927460365165</v>
      </c>
      <c r="AT45" s="196">
        <v>61.921637604366474</v>
      </c>
      <c r="AU45" s="196">
        <v>79.189774214325055</v>
      </c>
      <c r="AV45" s="196">
        <v>79.497140159462262</v>
      </c>
      <c r="AW45" s="196">
        <v>79.265221470040487</v>
      </c>
      <c r="AX45" s="196">
        <v>58.385176566429138</v>
      </c>
      <c r="AY45" s="196">
        <v>97.010168708746846</v>
      </c>
      <c r="AZ45" s="196">
        <v>74.375957955966115</v>
      </c>
      <c r="BA45" s="196">
        <v>39.467779780078573</v>
      </c>
      <c r="BB45" s="196">
        <v>39.653327475673883</v>
      </c>
      <c r="BC45" s="196">
        <v>39.332439573806234</v>
      </c>
      <c r="BD45" s="196">
        <v>62.50394222939655</v>
      </c>
      <c r="BE45" s="196">
        <v>48.240989115075067</v>
      </c>
      <c r="BF45" s="196">
        <v>49.136294191102806</v>
      </c>
      <c r="BG45" s="196">
        <v>50.070736652951261</v>
      </c>
      <c r="BH45" s="196">
        <v>52.088245860880122</v>
      </c>
      <c r="BI45" s="196">
        <v>63.627342642969026</v>
      </c>
      <c r="BJ45" s="196">
        <f>SUM(BJ46:BJ51)</f>
        <v>69.108340466134251</v>
      </c>
      <c r="BK45" s="196">
        <f t="shared" ref="BK45:CF45" si="11">SUM(BK46:BK51)</f>
        <v>63.232653732670315</v>
      </c>
      <c r="BL45" s="196">
        <f t="shared" si="11"/>
        <v>262.83659307113498</v>
      </c>
      <c r="BM45" s="196">
        <f t="shared" si="11"/>
        <v>326.29102004807294</v>
      </c>
      <c r="BN45" s="196">
        <f t="shared" si="11"/>
        <v>418.82976925069158</v>
      </c>
      <c r="BO45" s="196">
        <f t="shared" si="11"/>
        <v>148.37018937604188</v>
      </c>
      <c r="BP45" s="196">
        <f t="shared" si="11"/>
        <v>147.38398625358414</v>
      </c>
      <c r="BQ45" s="196">
        <f t="shared" si="11"/>
        <v>30.559931926830036</v>
      </c>
      <c r="BR45" s="196">
        <f t="shared" si="11"/>
        <v>29.625228481192543</v>
      </c>
      <c r="BS45" s="196">
        <f t="shared" si="11"/>
        <v>20.793730467701167</v>
      </c>
      <c r="BT45" s="196">
        <f t="shared" si="11"/>
        <v>18.407828307227369</v>
      </c>
      <c r="BU45" s="196">
        <f t="shared" si="11"/>
        <v>81.13658776737698</v>
      </c>
      <c r="BV45" s="196">
        <f t="shared" si="11"/>
        <v>39.471331046322945</v>
      </c>
      <c r="BW45" s="196">
        <f t="shared" si="11"/>
        <v>11.536288944420576</v>
      </c>
      <c r="BX45" s="196">
        <f t="shared" si="11"/>
        <v>55.544878366665536</v>
      </c>
      <c r="BY45" s="196">
        <f t="shared" si="11"/>
        <v>13.183704345312613</v>
      </c>
      <c r="BZ45" s="196">
        <f t="shared" si="11"/>
        <v>59.022037713311718</v>
      </c>
      <c r="CA45" s="196">
        <f t="shared" si="11"/>
        <v>24.280965523621539</v>
      </c>
      <c r="CB45" s="196">
        <f t="shared" si="11"/>
        <v>24.049570907849393</v>
      </c>
      <c r="CC45" s="196">
        <f t="shared" si="11"/>
        <v>23.03450747700176</v>
      </c>
      <c r="CD45" s="196">
        <f t="shared" si="11"/>
        <v>23.571145171858578</v>
      </c>
      <c r="CE45" s="196">
        <f t="shared" si="11"/>
        <v>23.251249126641387</v>
      </c>
      <c r="CF45" s="221">
        <f t="shared" si="11"/>
        <v>22.953483898264217</v>
      </c>
    </row>
    <row r="46" spans="1:84">
      <c r="A46" s="421"/>
      <c r="B46" s="262" t="s">
        <v>810</v>
      </c>
      <c r="C46" s="43"/>
      <c r="D46" s="220"/>
      <c r="E46" s="220"/>
      <c r="F46" s="220"/>
      <c r="G46" s="220"/>
      <c r="H46" s="220"/>
      <c r="I46" s="220"/>
      <c r="J46" s="220"/>
      <c r="K46" s="220"/>
      <c r="L46" s="220"/>
      <c r="M46" s="220"/>
      <c r="N46" s="220"/>
      <c r="O46" s="220"/>
      <c r="P46" s="220"/>
      <c r="Q46" s="220"/>
      <c r="R46" s="220"/>
      <c r="S46" s="220"/>
      <c r="T46" s="220"/>
      <c r="U46" s="220"/>
      <c r="V46" s="220"/>
      <c r="W46" s="220"/>
      <c r="X46" s="220"/>
      <c r="Y46" s="220"/>
      <c r="Z46" s="220"/>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v>8.6954416478107195</v>
      </c>
      <c r="BK46" s="220">
        <v>4.4550308454600565</v>
      </c>
      <c r="BL46" s="220">
        <v>-2.3865682876334973E-2</v>
      </c>
      <c r="BM46" s="220">
        <v>1.7279797399288266</v>
      </c>
      <c r="BN46" s="220">
        <v>3.1049674106216667</v>
      </c>
      <c r="BO46" s="220">
        <v>2.5198296836227735E-2</v>
      </c>
      <c r="BP46" s="220">
        <v>-0.4930597846603344</v>
      </c>
      <c r="BQ46" s="220">
        <v>0</v>
      </c>
      <c r="BR46" s="220">
        <v>0</v>
      </c>
      <c r="BS46" s="220"/>
      <c r="BT46" s="220"/>
      <c r="BU46" s="220"/>
      <c r="BV46" s="220"/>
      <c r="BW46" s="220"/>
      <c r="BX46" s="196"/>
      <c r="BY46" s="196"/>
      <c r="BZ46" s="196"/>
      <c r="CA46" s="196"/>
      <c r="CB46" s="196"/>
      <c r="CC46" s="196"/>
      <c r="CD46" s="196"/>
      <c r="CE46" s="196"/>
      <c r="CF46" s="221"/>
    </row>
    <row r="47" spans="1:84">
      <c r="A47" s="421"/>
      <c r="B47" s="262" t="s">
        <v>811</v>
      </c>
      <c r="C47" s="43"/>
      <c r="D47" s="220"/>
      <c r="E47" s="220"/>
      <c r="F47" s="220"/>
      <c r="G47" s="220"/>
      <c r="H47" s="220"/>
      <c r="I47" s="220"/>
      <c r="J47" s="220"/>
      <c r="K47" s="220"/>
      <c r="L47" s="220"/>
      <c r="M47" s="220"/>
      <c r="N47" s="220"/>
      <c r="O47" s="220"/>
      <c r="P47" s="220"/>
      <c r="Q47" s="220"/>
      <c r="R47" s="220"/>
      <c r="S47" s="220"/>
      <c r="T47" s="220"/>
      <c r="U47" s="220"/>
      <c r="V47" s="220"/>
      <c r="W47" s="220"/>
      <c r="X47" s="220"/>
      <c r="Y47" s="220"/>
      <c r="Z47" s="220"/>
      <c r="AA47" s="220"/>
      <c r="AB47" s="220"/>
      <c r="AC47" s="220"/>
      <c r="AD47" s="220"/>
      <c r="AE47" s="220"/>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c r="BC47" s="220"/>
      <c r="BD47" s="220"/>
      <c r="BE47" s="220"/>
      <c r="BF47" s="220"/>
      <c r="BG47" s="220"/>
      <c r="BH47" s="220"/>
      <c r="BI47" s="220"/>
      <c r="BJ47" s="220">
        <v>20.899879172490369</v>
      </c>
      <c r="BK47" s="220">
        <v>20.529238008303022</v>
      </c>
      <c r="BL47" s="220">
        <v>19.599618455610376</v>
      </c>
      <c r="BM47" s="220">
        <v>17.851678584149251</v>
      </c>
      <c r="BN47" s="220">
        <v>16.412883120010846</v>
      </c>
      <c r="BO47" s="220">
        <v>13.502165196069695</v>
      </c>
      <c r="BP47" s="220">
        <v>11.406929376608819</v>
      </c>
      <c r="BQ47" s="220">
        <v>0.73659362899935887</v>
      </c>
      <c r="BR47" s="220">
        <v>0</v>
      </c>
      <c r="BS47" s="220"/>
      <c r="BT47" s="220"/>
      <c r="BU47" s="220"/>
      <c r="BV47" s="220"/>
      <c r="BW47" s="220"/>
      <c r="BX47" s="196"/>
      <c r="BY47" s="196"/>
      <c r="BZ47" s="196"/>
      <c r="CA47" s="196"/>
      <c r="CB47" s="196"/>
      <c r="CC47" s="196"/>
      <c r="CD47" s="196"/>
      <c r="CE47" s="196"/>
      <c r="CF47" s="221"/>
    </row>
    <row r="48" spans="1:84">
      <c r="A48" s="421"/>
      <c r="B48" s="262" t="s">
        <v>812</v>
      </c>
      <c r="C48" s="43"/>
      <c r="D48" s="220"/>
      <c r="E48" s="220"/>
      <c r="F48" s="220"/>
      <c r="G48" s="220"/>
      <c r="H48" s="220"/>
      <c r="I48" s="220"/>
      <c r="J48" s="220"/>
      <c r="K48" s="220"/>
      <c r="L48" s="220"/>
      <c r="M48" s="220"/>
      <c r="N48" s="220"/>
      <c r="O48" s="220"/>
      <c r="P48" s="220"/>
      <c r="Q48" s="220"/>
      <c r="R48" s="220"/>
      <c r="S48" s="220"/>
      <c r="T48" s="220"/>
      <c r="U48" s="220"/>
      <c r="V48" s="220"/>
      <c r="W48" s="220"/>
      <c r="X48" s="220"/>
      <c r="Y48" s="220"/>
      <c r="Z48" s="220"/>
      <c r="AA48" s="220"/>
      <c r="AB48" s="220"/>
      <c r="AC48" s="220"/>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c r="BJ48" s="220">
        <v>0.66183064453725216</v>
      </c>
      <c r="BK48" s="220">
        <v>0.96931822584643468</v>
      </c>
      <c r="BL48" s="220">
        <v>1.6384395869035429</v>
      </c>
      <c r="BM48" s="220">
        <v>2.0591685238537085</v>
      </c>
      <c r="BN48" s="220">
        <v>1.8726312429535845</v>
      </c>
      <c r="BO48" s="220">
        <v>-0.10448504593549085</v>
      </c>
      <c r="BP48" s="220">
        <v>-0.17040130771738565</v>
      </c>
      <c r="BQ48" s="220">
        <v>0</v>
      </c>
      <c r="BR48" s="220">
        <v>0</v>
      </c>
      <c r="BS48" s="220"/>
      <c r="BT48" s="220"/>
      <c r="BU48" s="220"/>
      <c r="BV48" s="220"/>
      <c r="BW48" s="220"/>
      <c r="BX48" s="196"/>
      <c r="BY48" s="196"/>
      <c r="BZ48" s="196"/>
      <c r="CA48" s="196"/>
      <c r="CB48" s="196"/>
      <c r="CC48" s="196"/>
      <c r="CD48" s="196"/>
      <c r="CE48" s="196"/>
      <c r="CF48" s="221"/>
    </row>
    <row r="49" spans="1:84">
      <c r="A49" s="421"/>
      <c r="B49" s="262" t="s">
        <v>286</v>
      </c>
      <c r="C49" s="43"/>
      <c r="D49" s="220"/>
      <c r="E49" s="220"/>
      <c r="F49" s="220"/>
      <c r="G49" s="220"/>
      <c r="H49" s="220"/>
      <c r="I49" s="220"/>
      <c r="J49" s="220"/>
      <c r="K49" s="220"/>
      <c r="L49" s="220"/>
      <c r="M49" s="220"/>
      <c r="N49" s="220"/>
      <c r="O49" s="220"/>
      <c r="P49" s="220"/>
      <c r="Q49" s="220"/>
      <c r="R49" s="220"/>
      <c r="S49" s="220"/>
      <c r="T49" s="220"/>
      <c r="U49" s="220"/>
      <c r="V49" s="220"/>
      <c r="W49" s="220"/>
      <c r="X49" s="220"/>
      <c r="Y49" s="220"/>
      <c r="Z49" s="220"/>
      <c r="AA49" s="220"/>
      <c r="AB49" s="220"/>
      <c r="AC49" s="220"/>
      <c r="AD49" s="220"/>
      <c r="AE49" s="220"/>
      <c r="AF49" s="220"/>
      <c r="AG49" s="220"/>
      <c r="AH49" s="220"/>
      <c r="AI49" s="220"/>
      <c r="AJ49" s="220"/>
      <c r="AK49" s="220"/>
      <c r="AL49" s="220"/>
      <c r="AM49" s="220"/>
      <c r="AN49" s="220"/>
      <c r="AO49" s="220"/>
      <c r="AP49" s="220"/>
      <c r="AQ49" s="220"/>
      <c r="AR49" s="220"/>
      <c r="AS49" s="220"/>
      <c r="AT49" s="220"/>
      <c r="AU49" s="220"/>
      <c r="AV49" s="220"/>
      <c r="AW49" s="220"/>
      <c r="AX49" s="220"/>
      <c r="AY49" s="220"/>
      <c r="AZ49" s="220"/>
      <c r="BA49" s="220"/>
      <c r="BB49" s="220"/>
      <c r="BC49" s="220"/>
      <c r="BD49" s="220"/>
      <c r="BE49" s="220"/>
      <c r="BF49" s="220"/>
      <c r="BG49" s="220"/>
      <c r="BH49" s="220"/>
      <c r="BI49" s="220"/>
      <c r="BJ49" s="220">
        <v>34.869201449025063</v>
      </c>
      <c r="BK49" s="220">
        <v>33.162693152867469</v>
      </c>
      <c r="BL49" s="220">
        <v>33.756703519696543</v>
      </c>
      <c r="BM49" s="220">
        <v>31.187175322842641</v>
      </c>
      <c r="BN49" s="220">
        <v>28.150258492063916</v>
      </c>
      <c r="BO49" s="220">
        <v>29.002795399675975</v>
      </c>
      <c r="BP49" s="220">
        <v>24.76900220008898</v>
      </c>
      <c r="BQ49" s="220">
        <v>23.461721565752995</v>
      </c>
      <c r="BR49" s="220">
        <v>21.670629579658634</v>
      </c>
      <c r="BS49" s="220">
        <v>18.378704622356821</v>
      </c>
      <c r="BT49" s="220">
        <v>16.439337197689891</v>
      </c>
      <c r="BU49" s="220">
        <v>14.19349171357587</v>
      </c>
      <c r="BV49" s="220">
        <v>15.119334809516648</v>
      </c>
      <c r="BW49" s="220">
        <v>11.416031198709334</v>
      </c>
      <c r="BX49" s="196">
        <v>16.599266832480197</v>
      </c>
      <c r="BY49" s="196">
        <v>13.090476906998125</v>
      </c>
      <c r="BZ49" s="196">
        <v>10.977724609989508</v>
      </c>
      <c r="CA49" s="196">
        <v>11.54843894</v>
      </c>
      <c r="CB49" s="196">
        <v>11.526981523688002</v>
      </c>
      <c r="CC49" s="196">
        <v>10.722721263692076</v>
      </c>
      <c r="CD49" s="196">
        <v>11.456350371372187</v>
      </c>
      <c r="CE49" s="196">
        <v>11.347696186234037</v>
      </c>
      <c r="CF49" s="221">
        <v>11.269735961196963</v>
      </c>
    </row>
    <row r="50" spans="1:84">
      <c r="A50" s="421"/>
      <c r="B50" s="262" t="s">
        <v>321</v>
      </c>
      <c r="C50" s="43"/>
      <c r="D50" s="220"/>
      <c r="E50" s="220"/>
      <c r="F50" s="220"/>
      <c r="G50" s="220"/>
      <c r="H50" s="220"/>
      <c r="I50" s="220"/>
      <c r="J50" s="220"/>
      <c r="K50" s="220"/>
      <c r="L50" s="220"/>
      <c r="M50" s="220"/>
      <c r="N50" s="220"/>
      <c r="O50" s="220"/>
      <c r="P50" s="220"/>
      <c r="Q50" s="220"/>
      <c r="R50" s="220"/>
      <c r="S50" s="220"/>
      <c r="T50" s="220"/>
      <c r="U50" s="220"/>
      <c r="V50" s="220"/>
      <c r="W50" s="220"/>
      <c r="X50" s="220"/>
      <c r="Y50" s="220"/>
      <c r="Z50" s="220"/>
      <c r="AA50" s="220"/>
      <c r="AB50" s="220"/>
      <c r="AC50" s="220"/>
      <c r="AD50" s="220"/>
      <c r="AE50" s="220"/>
      <c r="AF50" s="220"/>
      <c r="AG50" s="220"/>
      <c r="AH50" s="220"/>
      <c r="AI50" s="220"/>
      <c r="AJ50" s="220"/>
      <c r="AK50" s="220"/>
      <c r="AL50" s="220"/>
      <c r="AM50" s="220"/>
      <c r="AN50" s="220"/>
      <c r="AO50" s="220"/>
      <c r="AP50" s="220"/>
      <c r="AQ50" s="220"/>
      <c r="AR50" s="220"/>
      <c r="AS50" s="220"/>
      <c r="AT50" s="220"/>
      <c r="AU50" s="220"/>
      <c r="AV50" s="220"/>
      <c r="AW50" s="220"/>
      <c r="AX50" s="220"/>
      <c r="AY50" s="220"/>
      <c r="AZ50" s="220"/>
      <c r="BA50" s="220"/>
      <c r="BB50" s="220"/>
      <c r="BC50" s="220"/>
      <c r="BD50" s="220"/>
      <c r="BE50" s="220"/>
      <c r="BF50" s="220"/>
      <c r="BG50" s="220"/>
      <c r="BH50" s="220"/>
      <c r="BI50" s="220"/>
      <c r="BJ50" s="220">
        <v>0.3643073577922164</v>
      </c>
      <c r="BK50" s="220">
        <v>0</v>
      </c>
      <c r="BL50" s="220">
        <v>0</v>
      </c>
      <c r="BM50" s="220">
        <v>0</v>
      </c>
      <c r="BN50" s="220">
        <v>0</v>
      </c>
      <c r="BO50" s="220">
        <v>0</v>
      </c>
      <c r="BP50" s="220">
        <v>0</v>
      </c>
      <c r="BQ50" s="220">
        <v>0</v>
      </c>
      <c r="BR50" s="220">
        <v>0</v>
      </c>
      <c r="BS50" s="220">
        <v>6.4270360443413072E-3</v>
      </c>
      <c r="BT50" s="220">
        <v>9.4261553377495803E-3</v>
      </c>
      <c r="BU50" s="220">
        <v>4.3310427476734685E-3</v>
      </c>
      <c r="BV50" s="220">
        <v>4.8475102119512866E-3</v>
      </c>
      <c r="BW50" s="220">
        <v>5.0022275841634205E-3</v>
      </c>
      <c r="BX50" s="196">
        <v>2.4862948042287561E-3</v>
      </c>
      <c r="BY50" s="196">
        <v>2.304114051559363E-3</v>
      </c>
      <c r="BZ50" s="196">
        <v>2.3708288442443612E-3</v>
      </c>
      <c r="CA50" s="196">
        <v>2.3150010000000001E-3</v>
      </c>
      <c r="CB50" s="196">
        <v>2.3687047505745996E-3</v>
      </c>
      <c r="CC50" s="196">
        <v>2.3121372097878452E-3</v>
      </c>
      <c r="CD50" s="196">
        <v>2.0889179697958686E-3</v>
      </c>
      <c r="CE50" s="196">
        <v>2.026340994648742E-3</v>
      </c>
      <c r="CF50" s="221">
        <v>1.9412564255323638E-3</v>
      </c>
    </row>
    <row r="51" spans="1:84">
      <c r="A51" s="421"/>
      <c r="B51" s="262" t="s">
        <v>275</v>
      </c>
      <c r="C51" s="43"/>
      <c r="D51" s="220"/>
      <c r="E51" s="220"/>
      <c r="F51" s="220"/>
      <c r="G51" s="220"/>
      <c r="H51" s="220"/>
      <c r="I51" s="220"/>
      <c r="J51" s="220"/>
      <c r="K51" s="220"/>
      <c r="L51" s="220"/>
      <c r="M51" s="220"/>
      <c r="N51" s="220"/>
      <c r="O51" s="220"/>
      <c r="P51" s="220"/>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c r="BC51" s="220"/>
      <c r="BD51" s="220"/>
      <c r="BE51" s="220"/>
      <c r="BF51" s="220"/>
      <c r="BG51" s="220"/>
      <c r="BH51" s="220"/>
      <c r="BI51" s="220"/>
      <c r="BJ51" s="220">
        <v>3.617680194478631</v>
      </c>
      <c r="BK51" s="220">
        <v>4.1163735001933324</v>
      </c>
      <c r="BL51" s="220">
        <v>207.86569719180085</v>
      </c>
      <c r="BM51" s="220">
        <v>273.46501787729852</v>
      </c>
      <c r="BN51" s="220">
        <v>369.28902898504157</v>
      </c>
      <c r="BO51" s="220">
        <v>105.94451552939549</v>
      </c>
      <c r="BP51" s="220">
        <v>111.87151576926406</v>
      </c>
      <c r="BQ51" s="220">
        <v>6.3616167320776817</v>
      </c>
      <c r="BR51" s="220">
        <v>7.9545989015339078</v>
      </c>
      <c r="BS51" s="220">
        <v>2.4085988093000013</v>
      </c>
      <c r="BT51" s="220">
        <v>1.9590649541997291</v>
      </c>
      <c r="BU51" s="220">
        <v>66.938765011053434</v>
      </c>
      <c r="BV51" s="220">
        <v>24.347148726594348</v>
      </c>
      <c r="BW51" s="220">
        <v>0.11525551812707928</v>
      </c>
      <c r="BX51" s="196">
        <v>38.943125239381111</v>
      </c>
      <c r="BY51" s="196">
        <v>9.0923324262928207E-2</v>
      </c>
      <c r="BZ51" s="196">
        <v>48.041942274477968</v>
      </c>
      <c r="CA51" s="196">
        <v>12.730211582621541</v>
      </c>
      <c r="CB51" s="196">
        <v>12.520220679410818</v>
      </c>
      <c r="CC51" s="196">
        <v>12.309474076099894</v>
      </c>
      <c r="CD51" s="196">
        <v>12.112705882516595</v>
      </c>
      <c r="CE51" s="196">
        <v>11.901526599412701</v>
      </c>
      <c r="CF51" s="221">
        <v>11.681806680641721</v>
      </c>
    </row>
    <row r="52" spans="1:84" ht="15.95" thickBot="1">
      <c r="A52" s="479"/>
      <c r="B52" s="624"/>
      <c r="C52" s="121"/>
      <c r="D52" s="619"/>
      <c r="E52" s="619"/>
      <c r="F52" s="619"/>
      <c r="G52" s="619"/>
      <c r="H52" s="619"/>
      <c r="I52" s="619"/>
      <c r="J52" s="619"/>
      <c r="K52" s="619"/>
      <c r="L52" s="619"/>
      <c r="M52" s="619"/>
      <c r="N52" s="619"/>
      <c r="O52" s="619"/>
      <c r="P52" s="619"/>
      <c r="Q52" s="619"/>
      <c r="R52" s="619"/>
      <c r="S52" s="619"/>
      <c r="T52" s="619"/>
      <c r="U52" s="619"/>
      <c r="V52" s="619"/>
      <c r="W52" s="619"/>
      <c r="X52" s="619"/>
      <c r="Y52" s="619"/>
      <c r="Z52" s="619"/>
      <c r="AA52" s="619"/>
      <c r="AB52" s="619"/>
      <c r="AC52" s="619"/>
      <c r="AD52" s="619"/>
      <c r="AE52" s="619"/>
      <c r="AF52" s="619"/>
      <c r="AG52" s="619"/>
      <c r="AH52" s="619"/>
      <c r="AI52" s="619"/>
      <c r="AJ52" s="619"/>
      <c r="AK52" s="619"/>
      <c r="AL52" s="619"/>
      <c r="AM52" s="619"/>
      <c r="AN52" s="619"/>
      <c r="AO52" s="619"/>
      <c r="AP52" s="619"/>
      <c r="AQ52" s="619"/>
      <c r="AR52" s="619"/>
      <c r="AS52" s="619"/>
      <c r="AT52" s="619"/>
      <c r="AU52" s="619"/>
      <c r="AV52" s="619"/>
      <c r="AW52" s="619"/>
      <c r="AX52" s="619"/>
      <c r="AY52" s="619"/>
      <c r="AZ52" s="619"/>
      <c r="BA52" s="619"/>
      <c r="BB52" s="619"/>
      <c r="BC52" s="619"/>
      <c r="BD52" s="619"/>
      <c r="BE52" s="619"/>
      <c r="BF52" s="619"/>
      <c r="BG52" s="619"/>
      <c r="BH52" s="619"/>
      <c r="BI52" s="619"/>
      <c r="BJ52" s="619"/>
      <c r="BK52" s="619"/>
      <c r="BL52" s="619"/>
      <c r="BM52" s="619"/>
      <c r="BN52" s="619"/>
      <c r="BO52" s="619"/>
      <c r="BP52" s="619"/>
      <c r="BQ52" s="619"/>
      <c r="BR52" s="619"/>
      <c r="BS52" s="619"/>
      <c r="BT52" s="619"/>
      <c r="BU52" s="619"/>
      <c r="BV52" s="619"/>
      <c r="BW52" s="619"/>
      <c r="BX52" s="619"/>
      <c r="BY52" s="619"/>
      <c r="BZ52" s="619"/>
      <c r="CA52" s="619"/>
      <c r="CB52" s="619"/>
      <c r="CC52" s="619"/>
      <c r="CD52" s="619"/>
      <c r="CE52" s="619"/>
      <c r="CF52" s="661"/>
    </row>
    <row r="53" spans="1:84">
      <c r="A53" s="421"/>
      <c r="B53" s="43"/>
      <c r="C53" s="43"/>
      <c r="D53" s="196"/>
      <c r="E53" s="196"/>
      <c r="F53" s="196"/>
      <c r="G53" s="196"/>
      <c r="H53" s="196"/>
      <c r="I53" s="196"/>
      <c r="J53" s="196"/>
      <c r="K53" s="196"/>
      <c r="L53" s="196"/>
      <c r="M53" s="196"/>
      <c r="N53" s="196"/>
      <c r="O53" s="196"/>
      <c r="P53" s="196"/>
      <c r="Q53" s="196"/>
      <c r="R53" s="196"/>
      <c r="S53" s="196"/>
      <c r="T53" s="196"/>
      <c r="U53" s="196"/>
      <c r="V53" s="196"/>
      <c r="W53" s="196"/>
      <c r="X53" s="196"/>
      <c r="Y53" s="196"/>
      <c r="Z53" s="196"/>
      <c r="AA53" s="196"/>
      <c r="AB53" s="196"/>
      <c r="AC53" s="196"/>
      <c r="AD53" s="196"/>
      <c r="AE53" s="196"/>
      <c r="AF53" s="196"/>
      <c r="AG53" s="196"/>
      <c r="AH53" s="196"/>
      <c r="AI53" s="196"/>
      <c r="AJ53" s="196"/>
      <c r="AK53" s="196"/>
      <c r="AL53" s="196"/>
      <c r="AM53" s="196"/>
      <c r="AN53" s="196"/>
      <c r="AO53" s="196"/>
      <c r="AP53" s="196"/>
      <c r="AQ53" s="196"/>
      <c r="AR53" s="196"/>
      <c r="AS53" s="196"/>
      <c r="AT53" s="196"/>
      <c r="AU53" s="196"/>
      <c r="AV53" s="196"/>
      <c r="AW53" s="196"/>
      <c r="AX53" s="196"/>
      <c r="AY53" s="196"/>
      <c r="AZ53" s="196"/>
      <c r="BA53" s="196"/>
      <c r="BB53" s="196"/>
      <c r="BC53" s="196"/>
      <c r="BD53" s="196"/>
      <c r="BE53" s="196"/>
      <c r="BF53" s="196"/>
      <c r="BG53" s="196"/>
      <c r="BH53" s="196"/>
      <c r="BI53" s="196"/>
      <c r="BJ53" s="196"/>
      <c r="BK53" s="196"/>
      <c r="BL53" s="196"/>
      <c r="BM53" s="196"/>
      <c r="BN53" s="196"/>
      <c r="BO53" s="196"/>
      <c r="BP53" s="196"/>
      <c r="BQ53" s="196"/>
      <c r="BR53" s="196"/>
      <c r="BS53" s="196"/>
      <c r="BT53" s="196"/>
      <c r="BU53" s="196"/>
      <c r="BV53" s="196"/>
      <c r="BW53" s="196"/>
    </row>
  </sheetData>
  <hyperlinks>
    <hyperlink ref="B1" display="Information relating to this table can be found in the 'Notes' tab" xr:uid="{0D880D14-FD49-4210-8963-961ADCD0876D}"/>
    <hyperlink ref="A1" display="Contents page" xr:uid="{3127702F-C0D0-4CDF-A2A8-E29D0953D49E}"/>
  </hyperlinks>
  <pageMargins left="0.75" right="0.75" top="1" bottom="1" header="0.5" footer="0.5"/>
  <pageSetup paperSize="9" orientation="portrait"/>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CDE60-30E8-4911-8B5C-A3AD8AB9F8E6}">
  <dimension ref="A1:CF39"/>
  <sheetViews>
    <sheetView zoomScale="85" zoomScaleNormal="85" workbookViewId="0">
      <pane xSplit="2" topLeftCell="BS1" activePane="topRight" state="frozen"/>
      <selection pane="topRight"/>
    </sheetView>
  </sheetViews>
  <sheetFormatPr defaultColWidth="12.85546875" defaultRowHeight="15.6"/>
  <cols>
    <col min="1" max="1" width="23" style="418" bestFit="1" customWidth="1"/>
    <col min="2" max="2" width="84.140625" style="418" customWidth="1"/>
    <col min="3" max="3" width="25.85546875" style="418" customWidth="1"/>
    <col min="4" max="75" width="12.85546875" style="220" customWidth="1"/>
    <col min="76" max="76" width="12.85546875" style="421" customWidth="1"/>
    <col min="77" max="16384" width="12.85546875" style="421"/>
  </cols>
  <sheetData>
    <row r="1" spans="1:84" s="419" customFormat="1" ht="25.5" customHeight="1" thickBot="1">
      <c r="A1" s="34" t="s">
        <v>47</v>
      </c>
      <c r="B1" s="116" t="s">
        <v>126</v>
      </c>
      <c r="C1" s="117"/>
      <c r="D1" s="417"/>
      <c r="E1" s="417"/>
      <c r="F1" s="417"/>
      <c r="G1" s="417"/>
      <c r="H1" s="417"/>
      <c r="I1" s="417"/>
      <c r="J1" s="417"/>
      <c r="K1" s="417"/>
      <c r="L1" s="417"/>
      <c r="M1" s="417"/>
      <c r="N1" s="417"/>
      <c r="O1" s="417"/>
      <c r="P1" s="417"/>
      <c r="Q1" s="417"/>
      <c r="R1" s="417"/>
      <c r="S1" s="417"/>
      <c r="T1" s="417"/>
      <c r="U1" s="417"/>
      <c r="V1" s="417"/>
      <c r="W1" s="417"/>
      <c r="X1" s="417"/>
      <c r="Y1" s="417"/>
      <c r="Z1" s="417"/>
      <c r="AA1" s="417"/>
      <c r="AB1" s="417"/>
      <c r="AC1" s="417"/>
      <c r="AD1" s="417"/>
      <c r="AE1" s="417"/>
      <c r="AF1" s="417"/>
      <c r="AG1" s="417"/>
      <c r="AH1" s="417"/>
      <c r="AI1" s="417"/>
      <c r="AJ1" s="417"/>
      <c r="AK1" s="417"/>
      <c r="AL1" s="417"/>
      <c r="AM1" s="417"/>
      <c r="AN1" s="417"/>
      <c r="AO1" s="417"/>
      <c r="AP1" s="417"/>
      <c r="AQ1" s="417"/>
      <c r="AR1" s="417"/>
      <c r="AS1" s="417"/>
      <c r="AT1" s="417"/>
      <c r="AU1" s="417"/>
      <c r="AV1" s="417"/>
      <c r="AW1" s="417"/>
      <c r="AX1" s="417"/>
      <c r="AY1" s="417"/>
      <c r="AZ1" s="417"/>
      <c r="BA1" s="417"/>
      <c r="BB1" s="417"/>
      <c r="BC1" s="417"/>
      <c r="BD1" s="417"/>
      <c r="BE1" s="417"/>
      <c r="BF1" s="417"/>
      <c r="BG1" s="417"/>
      <c r="BH1" s="417"/>
      <c r="BI1" s="417"/>
      <c r="BJ1" s="417"/>
      <c r="BK1" s="417"/>
      <c r="BL1" s="417"/>
      <c r="BM1" s="417"/>
      <c r="BN1" s="417"/>
      <c r="BO1" s="417"/>
      <c r="BP1" s="417"/>
      <c r="BQ1" s="417"/>
      <c r="BR1" s="417"/>
      <c r="BS1" s="417"/>
      <c r="BT1" s="417"/>
      <c r="BU1" s="417"/>
      <c r="BV1" s="482"/>
      <c r="BW1" s="482"/>
      <c r="BX1" s="482"/>
    </row>
    <row r="2" spans="1:84" ht="15.75" customHeight="1">
      <c r="A2" s="37" t="s">
        <v>48</v>
      </c>
      <c r="B2" s="38" t="s">
        <v>817</v>
      </c>
      <c r="C2" s="503"/>
      <c r="D2" s="41" t="s">
        <v>190</v>
      </c>
      <c r="E2" s="41" t="s">
        <v>191</v>
      </c>
      <c r="F2" s="41" t="s">
        <v>192</v>
      </c>
      <c r="G2" s="41" t="s">
        <v>193</v>
      </c>
      <c r="H2" s="41" t="s">
        <v>194</v>
      </c>
      <c r="I2" s="41" t="s">
        <v>195</v>
      </c>
      <c r="J2" s="41" t="s">
        <v>196</v>
      </c>
      <c r="K2" s="41" t="s">
        <v>197</v>
      </c>
      <c r="L2" s="41" t="s">
        <v>198</v>
      </c>
      <c r="M2" s="41" t="s">
        <v>199</v>
      </c>
      <c r="N2" s="41" t="s">
        <v>200</v>
      </c>
      <c r="O2" s="41" t="s">
        <v>201</v>
      </c>
      <c r="P2" s="41" t="s">
        <v>202</v>
      </c>
      <c r="Q2" s="41" t="s">
        <v>203</v>
      </c>
      <c r="R2" s="41" t="s">
        <v>204</v>
      </c>
      <c r="S2" s="41" t="s">
        <v>205</v>
      </c>
      <c r="T2" s="41" t="s">
        <v>206</v>
      </c>
      <c r="U2" s="41" t="s">
        <v>207</v>
      </c>
      <c r="V2" s="41" t="s">
        <v>208</v>
      </c>
      <c r="W2" s="41" t="s">
        <v>209</v>
      </c>
      <c r="X2" s="41" t="s">
        <v>210</v>
      </c>
      <c r="Y2" s="41" t="s">
        <v>211</v>
      </c>
      <c r="Z2" s="41" t="s">
        <v>212</v>
      </c>
      <c r="AA2" s="41" t="s">
        <v>213</v>
      </c>
      <c r="AB2" s="41" t="s">
        <v>214</v>
      </c>
      <c r="AC2" s="41" t="s">
        <v>215</v>
      </c>
      <c r="AD2" s="41" t="s">
        <v>216</v>
      </c>
      <c r="AE2" s="41" t="s">
        <v>217</v>
      </c>
      <c r="AF2" s="41" t="s">
        <v>218</v>
      </c>
      <c r="AG2" s="41" t="s">
        <v>219</v>
      </c>
      <c r="AH2" s="41" t="s">
        <v>220</v>
      </c>
      <c r="AI2" s="41" t="s">
        <v>221</v>
      </c>
      <c r="AJ2" s="41" t="s">
        <v>222</v>
      </c>
      <c r="AK2" s="41" t="s">
        <v>223</v>
      </c>
      <c r="AL2" s="41" t="s">
        <v>224</v>
      </c>
      <c r="AM2" s="41" t="s">
        <v>225</v>
      </c>
      <c r="AN2" s="41" t="s">
        <v>226</v>
      </c>
      <c r="AO2" s="41" t="s">
        <v>227</v>
      </c>
      <c r="AP2" s="41" t="s">
        <v>228</v>
      </c>
      <c r="AQ2" s="41" t="s">
        <v>229</v>
      </c>
      <c r="AR2" s="41" t="s">
        <v>230</v>
      </c>
      <c r="AS2" s="41" t="s">
        <v>231</v>
      </c>
      <c r="AT2" s="41" t="s">
        <v>232</v>
      </c>
      <c r="AU2" s="41" t="s">
        <v>233</v>
      </c>
      <c r="AV2" s="41" t="s">
        <v>234</v>
      </c>
      <c r="AW2" s="41" t="s">
        <v>235</v>
      </c>
      <c r="AX2" s="41" t="s">
        <v>236</v>
      </c>
      <c r="AY2" s="41" t="s">
        <v>128</v>
      </c>
      <c r="AZ2" s="41" t="s">
        <v>129</v>
      </c>
      <c r="BA2" s="41" t="s">
        <v>130</v>
      </c>
      <c r="BB2" s="41" t="s">
        <v>131</v>
      </c>
      <c r="BC2" s="41" t="s">
        <v>132</v>
      </c>
      <c r="BD2" s="41" t="s">
        <v>133</v>
      </c>
      <c r="BE2" s="41" t="s">
        <v>134</v>
      </c>
      <c r="BF2" s="41" t="s">
        <v>135</v>
      </c>
      <c r="BG2" s="41" t="s">
        <v>136</v>
      </c>
      <c r="BH2" s="41" t="s">
        <v>137</v>
      </c>
      <c r="BI2" s="41" t="s">
        <v>138</v>
      </c>
      <c r="BJ2" s="41" t="s">
        <v>139</v>
      </c>
      <c r="BK2" s="41" t="s">
        <v>140</v>
      </c>
      <c r="BL2" s="41" t="s">
        <v>141</v>
      </c>
      <c r="BM2" s="41" t="s">
        <v>142</v>
      </c>
      <c r="BN2" s="41" t="s">
        <v>143</v>
      </c>
      <c r="BO2" s="41" t="s">
        <v>144</v>
      </c>
      <c r="BP2" s="41" t="s">
        <v>145</v>
      </c>
      <c r="BQ2" s="41" t="s">
        <v>146</v>
      </c>
      <c r="BR2" s="41" t="s">
        <v>147</v>
      </c>
      <c r="BS2" s="41" t="s">
        <v>148</v>
      </c>
      <c r="BT2" s="41" t="s">
        <v>149</v>
      </c>
      <c r="BU2" s="41" t="s">
        <v>150</v>
      </c>
      <c r="BV2" s="41" t="s">
        <v>151</v>
      </c>
      <c r="BW2" s="41" t="s">
        <v>152</v>
      </c>
      <c r="BX2" s="41" t="s">
        <v>153</v>
      </c>
      <c r="BY2" s="41" t="s">
        <v>154</v>
      </c>
      <c r="BZ2" s="41" t="s">
        <v>155</v>
      </c>
      <c r="CA2" s="41" t="s">
        <v>156</v>
      </c>
      <c r="CB2" s="41" t="s">
        <v>157</v>
      </c>
      <c r="CC2" s="41" t="s">
        <v>158</v>
      </c>
      <c r="CD2" s="41" t="s">
        <v>159</v>
      </c>
      <c r="CE2" s="41" t="s">
        <v>160</v>
      </c>
      <c r="CF2" s="42" t="s">
        <v>161</v>
      </c>
    </row>
    <row r="3" spans="1:84">
      <c r="A3" s="119">
        <v>2023</v>
      </c>
      <c r="B3" s="422" t="s">
        <v>264</v>
      </c>
      <c r="C3" s="469"/>
      <c r="D3" s="332" t="s">
        <v>163</v>
      </c>
      <c r="E3" s="332" t="s">
        <v>163</v>
      </c>
      <c r="F3" s="332" t="s">
        <v>163</v>
      </c>
      <c r="G3" s="332" t="s">
        <v>163</v>
      </c>
      <c r="H3" s="332" t="s">
        <v>163</v>
      </c>
      <c r="I3" s="332" t="s">
        <v>163</v>
      </c>
      <c r="J3" s="332" t="s">
        <v>163</v>
      </c>
      <c r="K3" s="332" t="s">
        <v>163</v>
      </c>
      <c r="L3" s="332" t="s">
        <v>163</v>
      </c>
      <c r="M3" s="332" t="s">
        <v>163</v>
      </c>
      <c r="N3" s="332" t="s">
        <v>163</v>
      </c>
      <c r="O3" s="332" t="s">
        <v>163</v>
      </c>
      <c r="P3" s="332" t="s">
        <v>163</v>
      </c>
      <c r="Q3" s="332" t="s">
        <v>163</v>
      </c>
      <c r="R3" s="332" t="s">
        <v>163</v>
      </c>
      <c r="S3" s="332" t="s">
        <v>163</v>
      </c>
      <c r="T3" s="332" t="s">
        <v>163</v>
      </c>
      <c r="U3" s="332" t="s">
        <v>163</v>
      </c>
      <c r="V3" s="332" t="s">
        <v>163</v>
      </c>
      <c r="W3" s="332" t="s">
        <v>163</v>
      </c>
      <c r="X3" s="332" t="s">
        <v>163</v>
      </c>
      <c r="Y3" s="332" t="s">
        <v>163</v>
      </c>
      <c r="Z3" s="332" t="s">
        <v>163</v>
      </c>
      <c r="AA3" s="332" t="s">
        <v>163</v>
      </c>
      <c r="AB3" s="332" t="s">
        <v>163</v>
      </c>
      <c r="AC3" s="332" t="s">
        <v>163</v>
      </c>
      <c r="AD3" s="332" t="s">
        <v>163</v>
      </c>
      <c r="AE3" s="332" t="s">
        <v>163</v>
      </c>
      <c r="AF3" s="332" t="s">
        <v>163</v>
      </c>
      <c r="AG3" s="332" t="s">
        <v>163</v>
      </c>
      <c r="AH3" s="332" t="s">
        <v>163</v>
      </c>
      <c r="AI3" s="332" t="s">
        <v>163</v>
      </c>
      <c r="AJ3" s="332" t="s">
        <v>163</v>
      </c>
      <c r="AK3" s="332" t="s">
        <v>163</v>
      </c>
      <c r="AL3" s="332" t="s">
        <v>163</v>
      </c>
      <c r="AM3" s="332" t="s">
        <v>163</v>
      </c>
      <c r="AN3" s="332" t="s">
        <v>163</v>
      </c>
      <c r="AO3" s="332" t="s">
        <v>163</v>
      </c>
      <c r="AP3" s="332" t="s">
        <v>163</v>
      </c>
      <c r="AQ3" s="332" t="s">
        <v>163</v>
      </c>
      <c r="AR3" s="332" t="s">
        <v>163</v>
      </c>
      <c r="AS3" s="332" t="s">
        <v>163</v>
      </c>
      <c r="AT3" s="332" t="s">
        <v>163</v>
      </c>
      <c r="AU3" s="332" t="s">
        <v>163</v>
      </c>
      <c r="AV3" s="332" t="s">
        <v>163</v>
      </c>
      <c r="AW3" s="332" t="s">
        <v>163</v>
      </c>
      <c r="AX3" s="332" t="s">
        <v>163</v>
      </c>
      <c r="AY3" s="332" t="s">
        <v>163</v>
      </c>
      <c r="AZ3" s="332" t="s">
        <v>163</v>
      </c>
      <c r="BA3" s="332" t="s">
        <v>163</v>
      </c>
      <c r="BB3" s="332" t="s">
        <v>163</v>
      </c>
      <c r="BC3" s="332" t="s">
        <v>163</v>
      </c>
      <c r="BD3" s="332" t="s">
        <v>163</v>
      </c>
      <c r="BE3" s="332" t="s">
        <v>163</v>
      </c>
      <c r="BF3" s="332" t="s">
        <v>163</v>
      </c>
      <c r="BG3" s="332" t="s">
        <v>163</v>
      </c>
      <c r="BH3" s="332" t="s">
        <v>163</v>
      </c>
      <c r="BI3" s="332" t="s">
        <v>163</v>
      </c>
      <c r="BJ3" s="332" t="s">
        <v>163</v>
      </c>
      <c r="BK3" s="332" t="s">
        <v>163</v>
      </c>
      <c r="BL3" s="332" t="s">
        <v>163</v>
      </c>
      <c r="BM3" s="332" t="s">
        <v>163</v>
      </c>
      <c r="BN3" s="332" t="s">
        <v>163</v>
      </c>
      <c r="BO3" s="332" t="s">
        <v>163</v>
      </c>
      <c r="BP3" s="332" t="s">
        <v>163</v>
      </c>
      <c r="BQ3" s="332" t="s">
        <v>163</v>
      </c>
      <c r="BR3" s="332" t="s">
        <v>163</v>
      </c>
      <c r="BS3" s="332" t="s">
        <v>163</v>
      </c>
      <c r="BT3" s="332" t="s">
        <v>163</v>
      </c>
      <c r="BU3" s="332" t="s">
        <v>163</v>
      </c>
      <c r="BV3" s="332" t="s">
        <v>163</v>
      </c>
      <c r="BW3" s="332" t="s">
        <v>163</v>
      </c>
      <c r="BX3" s="332" t="s">
        <v>163</v>
      </c>
      <c r="BY3" s="332" t="s">
        <v>163</v>
      </c>
      <c r="BZ3" s="332" t="s">
        <v>163</v>
      </c>
      <c r="CA3" s="332" t="s">
        <v>164</v>
      </c>
      <c r="CB3" s="332" t="s">
        <v>164</v>
      </c>
      <c r="CC3" s="332" t="s">
        <v>164</v>
      </c>
      <c r="CD3" s="332" t="s">
        <v>164</v>
      </c>
      <c r="CE3" s="332" t="s">
        <v>164</v>
      </c>
      <c r="CF3" s="333" t="s">
        <v>164</v>
      </c>
    </row>
    <row r="4" spans="1:84" s="245" customFormat="1" ht="24" customHeight="1">
      <c r="A4" s="97"/>
      <c r="B4" s="109" t="s">
        <v>176</v>
      </c>
      <c r="C4" s="464"/>
      <c r="D4" s="636">
        <f t="shared" ref="D4:BO4" si="0">SUM(D5,D12)</f>
        <v>176.4</v>
      </c>
      <c r="E4" s="636">
        <f t="shared" si="0"/>
        <v>248.9</v>
      </c>
      <c r="F4" s="636">
        <f t="shared" si="0"/>
        <v>248.6</v>
      </c>
      <c r="G4" s="636">
        <f t="shared" si="0"/>
        <v>275.2</v>
      </c>
      <c r="H4" s="636">
        <f t="shared" si="0"/>
        <v>315.5</v>
      </c>
      <c r="I4" s="636">
        <f t="shared" si="0"/>
        <v>334.1</v>
      </c>
      <c r="J4" s="636">
        <f t="shared" si="0"/>
        <v>348.1</v>
      </c>
      <c r="K4" s="636">
        <f t="shared" si="0"/>
        <v>432.5</v>
      </c>
      <c r="L4" s="636">
        <f t="shared" si="0"/>
        <v>447.9</v>
      </c>
      <c r="M4" s="636">
        <f t="shared" si="0"/>
        <v>482.1</v>
      </c>
      <c r="N4" s="636">
        <f t="shared" si="0"/>
        <v>617.4</v>
      </c>
      <c r="O4" s="636">
        <f t="shared" si="0"/>
        <v>657</v>
      </c>
      <c r="P4" s="636">
        <f t="shared" si="0"/>
        <v>676.9</v>
      </c>
      <c r="Q4" s="636">
        <f t="shared" si="0"/>
        <v>783.9</v>
      </c>
      <c r="R4" s="636">
        <f t="shared" si="0"/>
        <v>807.1</v>
      </c>
      <c r="S4" s="636">
        <f t="shared" si="0"/>
        <v>958.8</v>
      </c>
      <c r="T4" s="636">
        <f t="shared" si="0"/>
        <v>1014.7</v>
      </c>
      <c r="U4" s="636">
        <f t="shared" si="0"/>
        <v>1237.8</v>
      </c>
      <c r="V4" s="636">
        <f t="shared" si="0"/>
        <v>1271.5999999999999</v>
      </c>
      <c r="W4" s="636">
        <f t="shared" si="0"/>
        <v>1384.6</v>
      </c>
      <c r="X4" s="636">
        <f t="shared" si="0"/>
        <v>1543.3</v>
      </c>
      <c r="Y4" s="636">
        <f t="shared" si="0"/>
        <v>1626.9</v>
      </c>
      <c r="Z4" s="636">
        <f t="shared" si="0"/>
        <v>1785.2</v>
      </c>
      <c r="AA4" s="636">
        <f t="shared" si="0"/>
        <v>2068.1999999999998</v>
      </c>
      <c r="AB4" s="636">
        <f t="shared" si="0"/>
        <v>2395.6</v>
      </c>
      <c r="AC4" s="636">
        <f t="shared" si="0"/>
        <v>2779.8</v>
      </c>
      <c r="AD4" s="636">
        <f t="shared" si="0"/>
        <v>3609</v>
      </c>
      <c r="AE4" s="636">
        <f t="shared" si="0"/>
        <v>4824.8999999999996</v>
      </c>
      <c r="AF4" s="636">
        <f t="shared" si="0"/>
        <v>5687.1</v>
      </c>
      <c r="AG4" s="636">
        <f t="shared" si="0"/>
        <v>6627.5</v>
      </c>
      <c r="AH4" s="636">
        <f t="shared" si="0"/>
        <v>7589</v>
      </c>
      <c r="AI4" s="636">
        <f t="shared" si="0"/>
        <v>8852</v>
      </c>
      <c r="AJ4" s="636">
        <f t="shared" si="0"/>
        <v>10564</v>
      </c>
      <c r="AK4" s="636">
        <f t="shared" si="0"/>
        <v>12165</v>
      </c>
      <c r="AL4" s="636">
        <f t="shared" si="0"/>
        <v>13589</v>
      </c>
      <c r="AM4" s="636">
        <f t="shared" si="0"/>
        <v>14654</v>
      </c>
      <c r="AN4" s="636">
        <f t="shared" si="0"/>
        <v>15307</v>
      </c>
      <c r="AO4" s="636">
        <f t="shared" si="0"/>
        <v>16625</v>
      </c>
      <c r="AP4" s="636">
        <f t="shared" si="0"/>
        <v>17816.453000000001</v>
      </c>
      <c r="AQ4" s="636">
        <f t="shared" si="0"/>
        <v>18685.544999999998</v>
      </c>
      <c r="AR4" s="636">
        <f t="shared" si="0"/>
        <v>19273.72</v>
      </c>
      <c r="AS4" s="636">
        <f t="shared" si="0"/>
        <v>20731.936000000002</v>
      </c>
      <c r="AT4" s="636">
        <f t="shared" si="0"/>
        <v>22734.863000000001</v>
      </c>
      <c r="AU4" s="636">
        <f t="shared" si="0"/>
        <v>25578.864000000001</v>
      </c>
      <c r="AV4" s="636">
        <f t="shared" si="0"/>
        <v>26741.489000000001</v>
      </c>
      <c r="AW4" s="636">
        <f t="shared" si="0"/>
        <v>28219.280000000002</v>
      </c>
      <c r="AX4" s="636">
        <f t="shared" si="0"/>
        <v>28779.506000000001</v>
      </c>
      <c r="AY4" s="636">
        <f t="shared" si="0"/>
        <v>29998.344000000005</v>
      </c>
      <c r="AZ4" s="636">
        <f t="shared" si="0"/>
        <v>32024.285999999996</v>
      </c>
      <c r="BA4" s="636">
        <f t="shared" si="0"/>
        <v>33586</v>
      </c>
      <c r="BB4" s="636">
        <f t="shared" si="0"/>
        <v>35603.290999999997</v>
      </c>
      <c r="BC4" s="636">
        <f t="shared" si="0"/>
        <v>37802.438000000002</v>
      </c>
      <c r="BD4" s="636">
        <f t="shared" si="0"/>
        <v>38745.199999999997</v>
      </c>
      <c r="BE4" s="636">
        <f t="shared" si="0"/>
        <v>41921.603135450001</v>
      </c>
      <c r="BF4" s="636">
        <f t="shared" si="0"/>
        <v>44367.258565528275</v>
      </c>
      <c r="BG4" s="636">
        <f t="shared" si="0"/>
        <v>46506.352382756908</v>
      </c>
      <c r="BH4" s="636">
        <f t="shared" si="0"/>
        <v>48801.804999999993</v>
      </c>
      <c r="BI4" s="636">
        <f t="shared" si="0"/>
        <v>51422.462685709994</v>
      </c>
      <c r="BJ4" s="636">
        <f t="shared" si="0"/>
        <v>53663.45674691999</v>
      </c>
      <c r="BK4" s="636">
        <f t="shared" si="0"/>
        <v>57593.742352232308</v>
      </c>
      <c r="BL4" s="636">
        <f t="shared" si="0"/>
        <v>61584.34965923</v>
      </c>
      <c r="BM4" s="636">
        <f t="shared" si="0"/>
        <v>66895.841990320012</v>
      </c>
      <c r="BN4" s="636">
        <f t="shared" si="0"/>
        <v>69835.141333070016</v>
      </c>
      <c r="BO4" s="636">
        <f t="shared" si="0"/>
        <v>74150.519898250015</v>
      </c>
      <c r="BP4" s="636">
        <f t="shared" ref="BP4:CF4" si="1">SUM(BP5,BP12)</f>
        <v>79809.006438810029</v>
      </c>
      <c r="BQ4" s="636">
        <f t="shared" si="1"/>
        <v>83110.340476999991</v>
      </c>
      <c r="BR4" s="636">
        <f t="shared" si="1"/>
        <v>86515.830874880034</v>
      </c>
      <c r="BS4" s="636">
        <f t="shared" si="1"/>
        <v>89367.86147389999</v>
      </c>
      <c r="BT4" s="636">
        <f t="shared" si="1"/>
        <v>91580.290263549934</v>
      </c>
      <c r="BU4" s="636">
        <f t="shared" si="1"/>
        <v>93800.446975290019</v>
      </c>
      <c r="BV4" s="636">
        <f t="shared" si="1"/>
        <v>96743.369584550004</v>
      </c>
      <c r="BW4" s="636">
        <f t="shared" si="1"/>
        <v>98797.419028959979</v>
      </c>
      <c r="BX4" s="636">
        <f t="shared" si="1"/>
        <v>102014.73681099963</v>
      </c>
      <c r="BY4" s="636">
        <f>SUM(BY5,BY12)</f>
        <v>104196.41209817633</v>
      </c>
      <c r="BZ4" s="636">
        <f t="shared" si="1"/>
        <v>110533.35650779</v>
      </c>
      <c r="CA4" s="636">
        <f t="shared" si="1"/>
        <v>125364.13599029425</v>
      </c>
      <c r="CB4" s="636">
        <f t="shared" si="1"/>
        <v>137924.07610056925</v>
      </c>
      <c r="CC4" s="636">
        <f t="shared" si="1"/>
        <v>146175.44018646149</v>
      </c>
      <c r="CD4" s="636">
        <f t="shared" si="1"/>
        <v>150518.78482191919</v>
      </c>
      <c r="CE4" s="636">
        <f t="shared" si="1"/>
        <v>153160.38880053131</v>
      </c>
      <c r="CF4" s="637">
        <f t="shared" si="1"/>
        <v>157764.60799305391</v>
      </c>
    </row>
    <row r="5" spans="1:84" ht="26.25" customHeight="1">
      <c r="B5" s="63" t="s">
        <v>818</v>
      </c>
      <c r="C5" s="662"/>
      <c r="D5" s="638">
        <f t="shared" ref="D5:BM5" si="2">SUM(D6:D9)</f>
        <v>176.4</v>
      </c>
      <c r="E5" s="638">
        <f t="shared" si="2"/>
        <v>248.9</v>
      </c>
      <c r="F5" s="638">
        <f t="shared" si="2"/>
        <v>248.6</v>
      </c>
      <c r="G5" s="638">
        <f t="shared" si="2"/>
        <v>275.2</v>
      </c>
      <c r="H5" s="638">
        <f t="shared" si="2"/>
        <v>315.5</v>
      </c>
      <c r="I5" s="638">
        <f t="shared" si="2"/>
        <v>334.1</v>
      </c>
      <c r="J5" s="638">
        <f t="shared" si="2"/>
        <v>348.1</v>
      </c>
      <c r="K5" s="638">
        <f t="shared" si="2"/>
        <v>432.5</v>
      </c>
      <c r="L5" s="638">
        <f t="shared" si="2"/>
        <v>447.9</v>
      </c>
      <c r="M5" s="638">
        <f t="shared" si="2"/>
        <v>482.1</v>
      </c>
      <c r="N5" s="638">
        <f t="shared" si="2"/>
        <v>617.4</v>
      </c>
      <c r="O5" s="638">
        <f t="shared" si="2"/>
        <v>657</v>
      </c>
      <c r="P5" s="638">
        <f t="shared" si="2"/>
        <v>676.9</v>
      </c>
      <c r="Q5" s="638">
        <f t="shared" si="2"/>
        <v>783.9</v>
      </c>
      <c r="R5" s="638">
        <f t="shared" si="2"/>
        <v>807.1</v>
      </c>
      <c r="S5" s="638">
        <f t="shared" si="2"/>
        <v>958.8</v>
      </c>
      <c r="T5" s="638">
        <f t="shared" si="2"/>
        <v>1014.7</v>
      </c>
      <c r="U5" s="638">
        <f t="shared" si="2"/>
        <v>1237.8</v>
      </c>
      <c r="V5" s="638">
        <f t="shared" si="2"/>
        <v>1271.5999999999999</v>
      </c>
      <c r="W5" s="638">
        <f t="shared" si="2"/>
        <v>1384.6</v>
      </c>
      <c r="X5" s="638">
        <f t="shared" si="2"/>
        <v>1543.3</v>
      </c>
      <c r="Y5" s="638">
        <f t="shared" si="2"/>
        <v>1626.9</v>
      </c>
      <c r="Z5" s="638">
        <f t="shared" si="2"/>
        <v>1777.8</v>
      </c>
      <c r="AA5" s="638">
        <f t="shared" si="2"/>
        <v>2045.3</v>
      </c>
      <c r="AB5" s="638">
        <f t="shared" si="2"/>
        <v>2368.6</v>
      </c>
      <c r="AC5" s="638">
        <f t="shared" si="2"/>
        <v>2752</v>
      </c>
      <c r="AD5" s="638">
        <f t="shared" si="2"/>
        <v>3578.4</v>
      </c>
      <c r="AE5" s="638">
        <f t="shared" si="2"/>
        <v>4791</v>
      </c>
      <c r="AF5" s="638">
        <f t="shared" si="2"/>
        <v>5651.3</v>
      </c>
      <c r="AG5" s="638">
        <f t="shared" si="2"/>
        <v>6591.6</v>
      </c>
      <c r="AH5" s="638">
        <f t="shared" si="2"/>
        <v>7552</v>
      </c>
      <c r="AI5" s="638">
        <f t="shared" si="2"/>
        <v>8816</v>
      </c>
      <c r="AJ5" s="638">
        <f t="shared" si="2"/>
        <v>10526</v>
      </c>
      <c r="AK5" s="638">
        <f t="shared" si="2"/>
        <v>12126</v>
      </c>
      <c r="AL5" s="638">
        <f t="shared" si="2"/>
        <v>13549</v>
      </c>
      <c r="AM5" s="638">
        <f t="shared" si="2"/>
        <v>14613</v>
      </c>
      <c r="AN5" s="638">
        <f t="shared" si="2"/>
        <v>15268</v>
      </c>
      <c r="AO5" s="638">
        <f t="shared" si="2"/>
        <v>16584</v>
      </c>
      <c r="AP5" s="638">
        <f t="shared" si="2"/>
        <v>17779.453000000001</v>
      </c>
      <c r="AQ5" s="638">
        <f t="shared" si="2"/>
        <v>18648.391</v>
      </c>
      <c r="AR5" s="638">
        <f t="shared" si="2"/>
        <v>19237.593000000001</v>
      </c>
      <c r="AS5" s="638">
        <f t="shared" si="2"/>
        <v>20697.363000000001</v>
      </c>
      <c r="AT5" s="638">
        <f t="shared" si="2"/>
        <v>22699.034</v>
      </c>
      <c r="AU5" s="638">
        <f t="shared" si="2"/>
        <v>25543.024000000001</v>
      </c>
      <c r="AV5" s="638">
        <f t="shared" si="2"/>
        <v>26705.927</v>
      </c>
      <c r="AW5" s="638">
        <f t="shared" si="2"/>
        <v>28183.114000000001</v>
      </c>
      <c r="AX5" s="638">
        <f t="shared" si="2"/>
        <v>28744.81</v>
      </c>
      <c r="AY5" s="638">
        <f t="shared" si="2"/>
        <v>29962.569000000003</v>
      </c>
      <c r="AZ5" s="638">
        <f t="shared" si="2"/>
        <v>31994.560999999998</v>
      </c>
      <c r="BA5" s="638">
        <f t="shared" si="2"/>
        <v>33556.756999999998</v>
      </c>
      <c r="BB5" s="638">
        <f t="shared" si="2"/>
        <v>35574.510999999999</v>
      </c>
      <c r="BC5" s="638">
        <f t="shared" si="2"/>
        <v>37774.760999999999</v>
      </c>
      <c r="BD5" s="638">
        <f t="shared" si="2"/>
        <v>38717.656999999999</v>
      </c>
      <c r="BE5" s="638">
        <f t="shared" si="2"/>
        <v>41893.0018538</v>
      </c>
      <c r="BF5" s="638">
        <f t="shared" si="2"/>
        <v>44338.400971748277</v>
      </c>
      <c r="BG5" s="638">
        <f t="shared" si="2"/>
        <v>46476.654559836905</v>
      </c>
      <c r="BH5" s="638">
        <f t="shared" si="2"/>
        <v>48771.517999999996</v>
      </c>
      <c r="BI5" s="638">
        <f t="shared" si="2"/>
        <v>51391.939927299994</v>
      </c>
      <c r="BJ5" s="638">
        <f t="shared" si="2"/>
        <v>53629.367547699992</v>
      </c>
      <c r="BK5" s="638">
        <f t="shared" si="2"/>
        <v>57554.148143162311</v>
      </c>
      <c r="BL5" s="638">
        <f t="shared" si="2"/>
        <v>61539.334872430001</v>
      </c>
      <c r="BM5" s="638">
        <f t="shared" si="2"/>
        <v>66848.160442100008</v>
      </c>
      <c r="BN5" s="638">
        <f t="shared" ref="BN5:BS5" si="3">SUM(BN6:BN9)</f>
        <v>69777.042747120009</v>
      </c>
      <c r="BO5" s="638">
        <f t="shared" si="3"/>
        <v>74087.953530660016</v>
      </c>
      <c r="BP5" s="638">
        <f t="shared" si="3"/>
        <v>79733.982094140025</v>
      </c>
      <c r="BQ5" s="638">
        <f t="shared" si="3"/>
        <v>83014.68745279999</v>
      </c>
      <c r="BR5" s="638">
        <f t="shared" si="3"/>
        <v>86427.717724600036</v>
      </c>
      <c r="BS5" s="638">
        <f t="shared" si="3"/>
        <v>89274.966169329986</v>
      </c>
      <c r="BT5" s="638">
        <f t="shared" ref="BT5:CF5" si="4">SUM(BT6:BT11)</f>
        <v>91481.012978129933</v>
      </c>
      <c r="BU5" s="638">
        <f t="shared" si="4"/>
        <v>93695.825169830016</v>
      </c>
      <c r="BV5" s="638">
        <f t="shared" si="4"/>
        <v>96630.245524619997</v>
      </c>
      <c r="BW5" s="638">
        <f t="shared" si="4"/>
        <v>98678.755617919975</v>
      </c>
      <c r="BX5" s="638">
        <f t="shared" si="4"/>
        <v>101744.14287777193</v>
      </c>
      <c r="BY5" s="638">
        <f t="shared" si="4"/>
        <v>104056.98251367258</v>
      </c>
      <c r="BZ5" s="638">
        <f t="shared" si="4"/>
        <v>110355.45935301999</v>
      </c>
      <c r="CA5" s="638">
        <f t="shared" si="4"/>
        <v>125103.70765134387</v>
      </c>
      <c r="CB5" s="638">
        <f t="shared" si="4"/>
        <v>137712.59380061913</v>
      </c>
      <c r="CC5" s="638">
        <f t="shared" si="4"/>
        <v>145957.28350260598</v>
      </c>
      <c r="CD5" s="638">
        <f t="shared" si="4"/>
        <v>150295.35279720812</v>
      </c>
      <c r="CE5" s="638">
        <f t="shared" si="4"/>
        <v>152932.55752753091</v>
      </c>
      <c r="CF5" s="639">
        <f t="shared" si="4"/>
        <v>157530.27232878824</v>
      </c>
    </row>
    <row r="6" spans="1:84">
      <c r="B6" s="200" t="s">
        <v>819</v>
      </c>
      <c r="C6" s="602"/>
      <c r="D6" s="640">
        <v>176.4</v>
      </c>
      <c r="E6" s="640">
        <v>248.9</v>
      </c>
      <c r="F6" s="640">
        <v>248.6</v>
      </c>
      <c r="G6" s="640">
        <v>275.2</v>
      </c>
      <c r="H6" s="640">
        <v>315.5</v>
      </c>
      <c r="I6" s="640">
        <v>334.1</v>
      </c>
      <c r="J6" s="640">
        <v>348.1</v>
      </c>
      <c r="K6" s="640">
        <v>432.5</v>
      </c>
      <c r="L6" s="640">
        <v>447.9</v>
      </c>
      <c r="M6" s="640">
        <v>482.1</v>
      </c>
      <c r="N6" s="640">
        <v>617.4</v>
      </c>
      <c r="O6" s="640">
        <v>657</v>
      </c>
      <c r="P6" s="640">
        <v>676.9</v>
      </c>
      <c r="Q6" s="640">
        <v>783.9</v>
      </c>
      <c r="R6" s="640">
        <v>807.1</v>
      </c>
      <c r="S6" s="640">
        <v>958.8</v>
      </c>
      <c r="T6" s="640">
        <v>1014.7</v>
      </c>
      <c r="U6" s="640">
        <v>1237.8</v>
      </c>
      <c r="V6" s="640">
        <v>1271.5999999999999</v>
      </c>
      <c r="W6" s="640">
        <v>1384.6</v>
      </c>
      <c r="X6" s="640">
        <v>1543.3</v>
      </c>
      <c r="Y6" s="640">
        <v>1626.9</v>
      </c>
      <c r="Z6" s="640">
        <v>1777.8</v>
      </c>
      <c r="AA6" s="640">
        <v>2045.3</v>
      </c>
      <c r="AB6" s="640">
        <v>2368.6</v>
      </c>
      <c r="AC6" s="640">
        <v>2752</v>
      </c>
      <c r="AD6" s="640">
        <v>3578.4</v>
      </c>
      <c r="AE6" s="640">
        <v>4791</v>
      </c>
      <c r="AF6" s="640">
        <v>5651.3</v>
      </c>
      <c r="AG6" s="640">
        <v>6591.6</v>
      </c>
      <c r="AH6" s="640">
        <v>7552</v>
      </c>
      <c r="AI6" s="640">
        <v>8815</v>
      </c>
      <c r="AJ6" s="640">
        <v>10518</v>
      </c>
      <c r="AK6" s="640">
        <v>12107</v>
      </c>
      <c r="AL6" s="640">
        <v>13509</v>
      </c>
      <c r="AM6" s="640">
        <v>14553</v>
      </c>
      <c r="AN6" s="640">
        <v>15181</v>
      </c>
      <c r="AO6" s="640">
        <v>16443</v>
      </c>
      <c r="AP6" s="640">
        <v>17560.36</v>
      </c>
      <c r="AQ6" s="640">
        <v>18355.971000000001</v>
      </c>
      <c r="AR6" s="640">
        <v>18857.098000000002</v>
      </c>
      <c r="AS6" s="640">
        <v>20171.257000000001</v>
      </c>
      <c r="AT6" s="640">
        <v>21972.580999999998</v>
      </c>
      <c r="AU6" s="640">
        <v>24450.99</v>
      </c>
      <c r="AV6" s="640">
        <v>25364.328000000001</v>
      </c>
      <c r="AW6" s="640">
        <v>26546.062000000002</v>
      </c>
      <c r="AX6" s="640">
        <v>26859.15</v>
      </c>
      <c r="AY6" s="640">
        <v>27740.434000000001</v>
      </c>
      <c r="AZ6" s="640">
        <v>29238.920999999998</v>
      </c>
      <c r="BA6" s="640">
        <v>30391.121999999999</v>
      </c>
      <c r="BB6" s="640">
        <v>31914.134999999998</v>
      </c>
      <c r="BC6" s="640">
        <v>33377.665495317</v>
      </c>
      <c r="BD6" s="640">
        <v>32886.690685359994</v>
      </c>
      <c r="BE6" s="640">
        <v>35420.719669182879</v>
      </c>
      <c r="BF6" s="640">
        <v>37284.042076120684</v>
      </c>
      <c r="BG6" s="640">
        <v>38505.283116754588</v>
      </c>
      <c r="BH6" s="640">
        <v>40026.295326250001</v>
      </c>
      <c r="BI6" s="640">
        <v>41780.351999849998</v>
      </c>
      <c r="BJ6" s="640">
        <v>43129.110323089997</v>
      </c>
      <c r="BK6" s="640">
        <v>45774.817325406155</v>
      </c>
      <c r="BL6" s="640">
        <v>48323.221362397162</v>
      </c>
      <c r="BM6" s="640">
        <v>51848.801061122263</v>
      </c>
      <c r="BN6" s="640">
        <v>54097.476088878946</v>
      </c>
      <c r="BO6" s="640">
        <v>57360.707342025926</v>
      </c>
      <c r="BP6" s="640">
        <v>61155.804856264447</v>
      </c>
      <c r="BQ6" s="640">
        <v>63491.474743577586</v>
      </c>
      <c r="BR6" s="640">
        <v>65864.526208284093</v>
      </c>
      <c r="BS6" s="640">
        <v>68092.517947238579</v>
      </c>
      <c r="BT6" s="640">
        <v>68936.397712484904</v>
      </c>
      <c r="BU6" s="640">
        <v>68234.40159905277</v>
      </c>
      <c r="BV6" s="640">
        <v>67573.790798066111</v>
      </c>
      <c r="BW6" s="640">
        <v>66792.952444676455</v>
      </c>
      <c r="BX6" s="640">
        <v>66630.400486967497</v>
      </c>
      <c r="BY6" s="640">
        <v>64372.53915473762</v>
      </c>
      <c r="BZ6" s="640">
        <v>63593.365948586681</v>
      </c>
      <c r="CA6" s="640">
        <v>66843.435533422773</v>
      </c>
      <c r="CB6" s="640">
        <v>68098.417690311893</v>
      </c>
      <c r="CC6" s="640">
        <v>66873.6370052485</v>
      </c>
      <c r="CD6" s="640">
        <v>64699.715498891885</v>
      </c>
      <c r="CE6" s="640">
        <v>62547.982741379041</v>
      </c>
      <c r="CF6" s="641">
        <v>60110.359069488579</v>
      </c>
    </row>
    <row r="7" spans="1:84">
      <c r="B7" s="200" t="s">
        <v>403</v>
      </c>
      <c r="C7" s="601"/>
      <c r="BD7" s="640">
        <v>1099.6683146400001</v>
      </c>
      <c r="BE7" s="640">
        <v>1144.4988485600004</v>
      </c>
      <c r="BF7" s="640">
        <v>1185.4171848499998</v>
      </c>
      <c r="BG7" s="640">
        <v>1322.9499594399999</v>
      </c>
      <c r="BH7" s="640">
        <v>1382.4806737499998</v>
      </c>
      <c r="BI7" s="640">
        <v>1450.2460951499997</v>
      </c>
      <c r="BJ7" s="640">
        <v>1507.2713076100001</v>
      </c>
      <c r="BK7" s="640">
        <v>1595.1330525061512</v>
      </c>
      <c r="BL7" s="640">
        <v>1696.1175015328326</v>
      </c>
      <c r="BM7" s="640">
        <v>1803.6566907777408</v>
      </c>
      <c r="BN7" s="640">
        <v>1841.4891045270388</v>
      </c>
      <c r="BO7" s="640">
        <v>1928.517541864087</v>
      </c>
      <c r="BP7" s="640">
        <v>2057.8452180005802</v>
      </c>
      <c r="BQ7" s="640">
        <v>2120.523072903236</v>
      </c>
      <c r="BR7" s="640">
        <v>2184.8482328354826</v>
      </c>
      <c r="BS7" s="640">
        <v>2207.3069311882009</v>
      </c>
      <c r="BT7" s="640">
        <v>2157.4583034014645</v>
      </c>
      <c r="BU7" s="640">
        <v>2097.8760606459073</v>
      </c>
      <c r="BV7" s="640">
        <v>2071.5651535127631</v>
      </c>
      <c r="BW7" s="640">
        <v>2040.0076377184184</v>
      </c>
      <c r="BX7" s="640">
        <v>1988.4140901587923</v>
      </c>
      <c r="BY7" s="640">
        <v>1876.372671047272</v>
      </c>
      <c r="BZ7" s="640">
        <v>1853.3154375659567</v>
      </c>
      <c r="CA7" s="640">
        <v>1923.6650855656465</v>
      </c>
      <c r="CB7" s="640">
        <v>1920.9481907006959</v>
      </c>
      <c r="CC7" s="640">
        <v>1874.2947863584607</v>
      </c>
      <c r="CD7" s="640">
        <v>1792.2882974674214</v>
      </c>
      <c r="CE7" s="640">
        <v>1712.5679734138257</v>
      </c>
      <c r="CF7" s="641">
        <v>1630.1144175405907</v>
      </c>
    </row>
    <row r="8" spans="1:84">
      <c r="B8" s="200" t="s">
        <v>820</v>
      </c>
      <c r="C8" s="601"/>
      <c r="D8" s="640">
        <v>0</v>
      </c>
      <c r="E8" s="640">
        <v>0</v>
      </c>
      <c r="F8" s="640">
        <v>0</v>
      </c>
      <c r="G8" s="640">
        <v>0</v>
      </c>
      <c r="H8" s="640">
        <v>0</v>
      </c>
      <c r="I8" s="640">
        <v>0</v>
      </c>
      <c r="J8" s="640">
        <v>0</v>
      </c>
      <c r="K8" s="640">
        <v>0</v>
      </c>
      <c r="L8" s="640">
        <v>0</v>
      </c>
      <c r="M8" s="640">
        <v>0</v>
      </c>
      <c r="N8" s="640">
        <v>0</v>
      </c>
      <c r="O8" s="640">
        <v>0</v>
      </c>
      <c r="P8" s="640">
        <v>0</v>
      </c>
      <c r="Q8" s="640">
        <v>0</v>
      </c>
      <c r="R8" s="640">
        <v>0</v>
      </c>
      <c r="S8" s="640">
        <v>0</v>
      </c>
      <c r="T8" s="640">
        <v>0</v>
      </c>
      <c r="U8" s="640">
        <v>0</v>
      </c>
      <c r="V8" s="640">
        <v>0</v>
      </c>
      <c r="W8" s="640">
        <v>0</v>
      </c>
      <c r="X8" s="640">
        <v>0</v>
      </c>
      <c r="Y8" s="640">
        <v>0</v>
      </c>
      <c r="Z8" s="640">
        <v>0</v>
      </c>
      <c r="AA8" s="640">
        <v>0</v>
      </c>
      <c r="AB8" s="640">
        <v>0</v>
      </c>
      <c r="AC8" s="640">
        <v>0</v>
      </c>
      <c r="AD8" s="640">
        <v>0</v>
      </c>
      <c r="AE8" s="640">
        <v>0</v>
      </c>
      <c r="AF8" s="640">
        <v>0</v>
      </c>
      <c r="AG8" s="640">
        <v>0</v>
      </c>
      <c r="AH8" s="640">
        <v>0</v>
      </c>
      <c r="AI8" s="640">
        <v>0</v>
      </c>
      <c r="AJ8" s="640">
        <v>0</v>
      </c>
      <c r="AK8" s="640">
        <v>0</v>
      </c>
      <c r="AL8" s="640">
        <v>0</v>
      </c>
      <c r="AM8" s="640">
        <v>0</v>
      </c>
      <c r="AN8" s="640">
        <v>0</v>
      </c>
      <c r="AO8" s="640">
        <v>0</v>
      </c>
      <c r="AP8" s="640">
        <v>0</v>
      </c>
      <c r="AQ8" s="640">
        <v>0</v>
      </c>
      <c r="AR8" s="640">
        <v>0</v>
      </c>
      <c r="AS8" s="640">
        <v>0</v>
      </c>
      <c r="AT8" s="640">
        <v>0</v>
      </c>
      <c r="AU8" s="640">
        <v>0</v>
      </c>
      <c r="AV8" s="640">
        <v>0</v>
      </c>
      <c r="AW8" s="640">
        <v>0</v>
      </c>
      <c r="AX8" s="640">
        <v>0</v>
      </c>
      <c r="AY8" s="640">
        <v>0</v>
      </c>
      <c r="AZ8" s="640">
        <v>0</v>
      </c>
      <c r="BA8" s="640">
        <v>0</v>
      </c>
      <c r="BB8" s="640">
        <v>0</v>
      </c>
      <c r="BC8" s="640">
        <v>0</v>
      </c>
      <c r="BD8" s="640">
        <v>0</v>
      </c>
      <c r="BE8" s="640">
        <v>0</v>
      </c>
      <c r="BF8" s="640">
        <v>0</v>
      </c>
      <c r="BG8" s="640">
        <v>0</v>
      </c>
      <c r="BH8" s="640">
        <v>0</v>
      </c>
      <c r="BI8" s="640">
        <v>0</v>
      </c>
      <c r="BJ8" s="640">
        <v>41.005154839999996</v>
      </c>
      <c r="BK8" s="640">
        <v>158.65031815</v>
      </c>
      <c r="BL8" s="640">
        <v>347.99640159999996</v>
      </c>
      <c r="BM8" s="640">
        <v>499.48331779</v>
      </c>
      <c r="BN8" s="640">
        <v>763.72664662801776</v>
      </c>
      <c r="BO8" s="640">
        <v>632.22697060000007</v>
      </c>
      <c r="BP8" s="640">
        <v>753.45013339999991</v>
      </c>
      <c r="BQ8" s="640">
        <v>738.99857426000017</v>
      </c>
      <c r="BR8" s="640">
        <v>745.19955327293599</v>
      </c>
      <c r="BS8" s="640">
        <v>750.35909004872349</v>
      </c>
      <c r="BT8" s="640">
        <v>843.26833552000005</v>
      </c>
      <c r="BU8" s="640">
        <v>773.7962701000821</v>
      </c>
      <c r="BV8" s="640">
        <v>755.74334992456068</v>
      </c>
      <c r="BW8" s="640">
        <v>651.21978726854229</v>
      </c>
      <c r="BX8" s="640">
        <v>522.30759835282458</v>
      </c>
      <c r="BY8" s="640">
        <v>329.66024383962531</v>
      </c>
      <c r="BZ8" s="640">
        <v>422.52030811643635</v>
      </c>
      <c r="CA8" s="640">
        <v>460.27282367059797</v>
      </c>
      <c r="CB8" s="640">
        <v>512.50508850776282</v>
      </c>
      <c r="CC8" s="640">
        <v>524.02612811180416</v>
      </c>
      <c r="CD8" s="640">
        <v>400.60901336315078</v>
      </c>
      <c r="CE8" s="640">
        <v>266.18591790883829</v>
      </c>
      <c r="CF8" s="641">
        <v>181.04480954920231</v>
      </c>
    </row>
    <row r="9" spans="1:84">
      <c r="A9" s="421"/>
      <c r="B9" s="200" t="s">
        <v>821</v>
      </c>
      <c r="C9" s="438"/>
      <c r="D9" s="640">
        <v>0</v>
      </c>
      <c r="E9" s="640">
        <v>0</v>
      </c>
      <c r="F9" s="640">
        <v>0</v>
      </c>
      <c r="G9" s="640">
        <v>0</v>
      </c>
      <c r="H9" s="640">
        <v>0</v>
      </c>
      <c r="I9" s="640">
        <v>0</v>
      </c>
      <c r="J9" s="640">
        <v>0</v>
      </c>
      <c r="K9" s="640">
        <v>0</v>
      </c>
      <c r="L9" s="640">
        <v>0</v>
      </c>
      <c r="M9" s="640">
        <v>0</v>
      </c>
      <c r="N9" s="640">
        <v>0</v>
      </c>
      <c r="O9" s="640">
        <v>0</v>
      </c>
      <c r="P9" s="640">
        <v>0</v>
      </c>
      <c r="Q9" s="640">
        <v>0</v>
      </c>
      <c r="R9" s="640">
        <v>0</v>
      </c>
      <c r="S9" s="640">
        <v>0</v>
      </c>
      <c r="T9" s="640">
        <v>0</v>
      </c>
      <c r="U9" s="640">
        <v>0</v>
      </c>
      <c r="V9" s="640">
        <v>0</v>
      </c>
      <c r="W9" s="640">
        <v>0</v>
      </c>
      <c r="X9" s="640">
        <v>0</v>
      </c>
      <c r="Y9" s="640">
        <v>0</v>
      </c>
      <c r="Z9" s="640">
        <v>0</v>
      </c>
      <c r="AA9" s="640">
        <v>0</v>
      </c>
      <c r="AB9" s="640">
        <v>0</v>
      </c>
      <c r="AC9" s="640">
        <v>0</v>
      </c>
      <c r="AD9" s="640">
        <v>0</v>
      </c>
      <c r="AE9" s="640">
        <v>0</v>
      </c>
      <c r="AF9" s="640">
        <v>0</v>
      </c>
      <c r="AG9" s="640">
        <v>0</v>
      </c>
      <c r="AH9" s="640">
        <v>0</v>
      </c>
      <c r="AI9" s="640">
        <v>1</v>
      </c>
      <c r="AJ9" s="640">
        <v>8</v>
      </c>
      <c r="AK9" s="640">
        <v>19</v>
      </c>
      <c r="AL9" s="640">
        <v>40</v>
      </c>
      <c r="AM9" s="640">
        <v>60</v>
      </c>
      <c r="AN9" s="640">
        <v>87</v>
      </c>
      <c r="AO9" s="640">
        <v>141</v>
      </c>
      <c r="AP9" s="640">
        <v>219.09299999999999</v>
      </c>
      <c r="AQ9" s="640">
        <v>292.42</v>
      </c>
      <c r="AR9" s="640">
        <v>380.495</v>
      </c>
      <c r="AS9" s="640">
        <v>526.10599999999999</v>
      </c>
      <c r="AT9" s="640">
        <v>726.45299999999997</v>
      </c>
      <c r="AU9" s="640">
        <v>1092.0340000000001</v>
      </c>
      <c r="AV9" s="640">
        <v>1341.5989999999999</v>
      </c>
      <c r="AW9" s="640">
        <v>1637.0519999999999</v>
      </c>
      <c r="AX9" s="640">
        <v>1885.66</v>
      </c>
      <c r="AY9" s="640">
        <v>2222.1350000000002</v>
      </c>
      <c r="AZ9" s="640">
        <v>2755.64</v>
      </c>
      <c r="BA9" s="640">
        <v>3165.6350000000002</v>
      </c>
      <c r="BB9" s="640">
        <v>3660.3760000000002</v>
      </c>
      <c r="BC9" s="640">
        <v>4397.0955046829995</v>
      </c>
      <c r="BD9" s="640">
        <v>4731.2979999999998</v>
      </c>
      <c r="BE9" s="640">
        <v>5327.7833360571276</v>
      </c>
      <c r="BF9" s="640">
        <v>5868.9417107775953</v>
      </c>
      <c r="BG9" s="640">
        <v>6648.4214836423171</v>
      </c>
      <c r="BH9" s="640">
        <v>7362.7420000000002</v>
      </c>
      <c r="BI9" s="640">
        <v>8161.3418322999996</v>
      </c>
      <c r="BJ9" s="640">
        <v>8951.9807621599994</v>
      </c>
      <c r="BK9" s="640">
        <v>10025.547447100002</v>
      </c>
      <c r="BL9" s="640">
        <v>11171.999606900003</v>
      </c>
      <c r="BM9" s="640">
        <v>12696.219372410003</v>
      </c>
      <c r="BN9" s="640">
        <v>13074.350907085996</v>
      </c>
      <c r="BO9" s="640">
        <v>14166.501676169999</v>
      </c>
      <c r="BP9" s="640">
        <v>15766.881886475003</v>
      </c>
      <c r="BQ9" s="640">
        <v>16663.691062059166</v>
      </c>
      <c r="BR9" s="640">
        <v>17633.143730207517</v>
      </c>
      <c r="BS9" s="640">
        <v>18224.782200854486</v>
      </c>
      <c r="BT9" s="640">
        <v>18134.792022653575</v>
      </c>
      <c r="BU9" s="640">
        <v>17984.26812492009</v>
      </c>
      <c r="BV9" s="640">
        <v>18214.194374105791</v>
      </c>
      <c r="BW9" s="640">
        <v>18329.087670616966</v>
      </c>
      <c r="BX9" s="640">
        <v>18223.880372623193</v>
      </c>
      <c r="BY9" s="640">
        <v>17435.665805165798</v>
      </c>
      <c r="BZ9" s="640">
        <v>17601.25644744169</v>
      </c>
      <c r="CA9" s="640">
        <v>19381.5906798984</v>
      </c>
      <c r="CB9" s="640">
        <v>20062.827580212703</v>
      </c>
      <c r="CC9" s="640">
        <v>19882.990806241869</v>
      </c>
      <c r="CD9" s="640">
        <v>19232.669877412511</v>
      </c>
      <c r="CE9" s="640">
        <v>18564.115788395942</v>
      </c>
      <c r="CF9" s="641">
        <v>17842.289908826711</v>
      </c>
    </row>
    <row r="10" spans="1:84">
      <c r="A10" s="421"/>
      <c r="B10" s="200" t="s">
        <v>405</v>
      </c>
      <c r="C10" s="438"/>
      <c r="D10" s="640"/>
      <c r="E10" s="640"/>
      <c r="F10" s="640"/>
      <c r="G10" s="640"/>
      <c r="H10" s="640"/>
      <c r="I10" s="640"/>
      <c r="J10" s="640"/>
      <c r="K10" s="640"/>
      <c r="L10" s="640"/>
      <c r="M10" s="640"/>
      <c r="N10" s="640"/>
      <c r="O10" s="640"/>
      <c r="P10" s="640"/>
      <c r="Q10" s="640"/>
      <c r="R10" s="640"/>
      <c r="S10" s="640"/>
      <c r="T10" s="640"/>
      <c r="U10" s="640"/>
      <c r="V10" s="640"/>
      <c r="W10" s="640"/>
      <c r="X10" s="640"/>
      <c r="Y10" s="640"/>
      <c r="Z10" s="640"/>
      <c r="AA10" s="640"/>
      <c r="AB10" s="640"/>
      <c r="AC10" s="640"/>
      <c r="AD10" s="640"/>
      <c r="AE10" s="640"/>
      <c r="AF10" s="640"/>
      <c r="AG10" s="640"/>
      <c r="AH10" s="640"/>
      <c r="AI10" s="640"/>
      <c r="AJ10" s="640"/>
      <c r="AK10" s="640"/>
      <c r="AL10" s="640"/>
      <c r="AM10" s="640"/>
      <c r="AN10" s="640"/>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v>1346.5040417899927</v>
      </c>
      <c r="BU10" s="640">
        <v>4411.5230526242794</v>
      </c>
      <c r="BV10" s="640">
        <v>7688.5788062906558</v>
      </c>
      <c r="BW10" s="640">
        <v>10447.128793449607</v>
      </c>
      <c r="BX10" s="640">
        <v>13869.9174031196</v>
      </c>
      <c r="BY10" s="640">
        <v>19408.24378017227</v>
      </c>
      <c r="BZ10" s="640">
        <v>26099.609042329223</v>
      </c>
      <c r="CA10" s="640">
        <v>35490.909285719048</v>
      </c>
      <c r="CB10" s="640">
        <v>45915.284604327448</v>
      </c>
      <c r="CC10" s="640">
        <v>55440.436596022686</v>
      </c>
      <c r="CD10" s="640">
        <v>62707.452088169302</v>
      </c>
      <c r="CE10" s="640">
        <v>68309.857246365485</v>
      </c>
      <c r="CF10" s="641">
        <v>76151.113766859198</v>
      </c>
    </row>
    <row r="11" spans="1:84">
      <c r="A11" s="421"/>
      <c r="B11" s="200" t="s">
        <v>406</v>
      </c>
      <c r="C11" s="438"/>
      <c r="D11" s="640"/>
      <c r="E11" s="640"/>
      <c r="F11" s="640"/>
      <c r="G11" s="640"/>
      <c r="H11" s="640"/>
      <c r="I11" s="640"/>
      <c r="J11" s="640"/>
      <c r="K11" s="640"/>
      <c r="L11" s="640"/>
      <c r="M11" s="640"/>
      <c r="N11" s="640"/>
      <c r="O11" s="640"/>
      <c r="P11" s="640"/>
      <c r="Q11" s="640"/>
      <c r="R11" s="640"/>
      <c r="S11" s="640"/>
      <c r="T11" s="640"/>
      <c r="U11" s="640"/>
      <c r="V11" s="640"/>
      <c r="W11" s="640"/>
      <c r="X11" s="640"/>
      <c r="Y11" s="640"/>
      <c r="Z11" s="640"/>
      <c r="AA11" s="640"/>
      <c r="AB11" s="640"/>
      <c r="AC11" s="640"/>
      <c r="AD11" s="640"/>
      <c r="AE11" s="640"/>
      <c r="AF11" s="640"/>
      <c r="AG11" s="640"/>
      <c r="AH11" s="640"/>
      <c r="AI11" s="640"/>
      <c r="AJ11" s="640"/>
      <c r="AK11" s="640"/>
      <c r="AL11" s="640"/>
      <c r="AM11" s="640"/>
      <c r="AN11" s="640"/>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v>62.592562279999946</v>
      </c>
      <c r="BU11" s="640">
        <v>193.96006248688587</v>
      </c>
      <c r="BV11" s="640">
        <v>326.3730427201121</v>
      </c>
      <c r="BW11" s="640">
        <v>418.35928419000038</v>
      </c>
      <c r="BX11" s="640">
        <v>509.22292654999933</v>
      </c>
      <c r="BY11" s="640">
        <v>634.50085871000056</v>
      </c>
      <c r="BZ11" s="640">
        <v>785.39216897999972</v>
      </c>
      <c r="CA11" s="640">
        <v>1003.8342430673874</v>
      </c>
      <c r="CB11" s="640">
        <v>1202.6106465586433</v>
      </c>
      <c r="CC11" s="640">
        <v>1361.8981806226659</v>
      </c>
      <c r="CD11" s="640">
        <v>1462.618021903852</v>
      </c>
      <c r="CE11" s="640">
        <v>1531.8478600677759</v>
      </c>
      <c r="CF11" s="641">
        <v>1615.3503565239391</v>
      </c>
    </row>
    <row r="12" spans="1:84">
      <c r="A12" s="421"/>
      <c r="B12" s="663" t="s">
        <v>822</v>
      </c>
      <c r="C12" s="663"/>
      <c r="D12" s="640">
        <v>0</v>
      </c>
      <c r="E12" s="640">
        <v>0</v>
      </c>
      <c r="F12" s="640">
        <v>0</v>
      </c>
      <c r="G12" s="640">
        <v>0</v>
      </c>
      <c r="H12" s="640">
        <v>0</v>
      </c>
      <c r="I12" s="640">
        <v>0</v>
      </c>
      <c r="J12" s="640">
        <v>0</v>
      </c>
      <c r="K12" s="640">
        <v>0</v>
      </c>
      <c r="L12" s="640">
        <v>0</v>
      </c>
      <c r="M12" s="640">
        <v>0</v>
      </c>
      <c r="N12" s="640">
        <v>0</v>
      </c>
      <c r="O12" s="640">
        <v>0</v>
      </c>
      <c r="P12" s="640">
        <v>0</v>
      </c>
      <c r="Q12" s="640">
        <v>0</v>
      </c>
      <c r="R12" s="640">
        <v>0</v>
      </c>
      <c r="S12" s="640">
        <v>0</v>
      </c>
      <c r="T12" s="640">
        <v>0</v>
      </c>
      <c r="U12" s="640">
        <v>0</v>
      </c>
      <c r="V12" s="640">
        <v>0</v>
      </c>
      <c r="W12" s="640">
        <v>0</v>
      </c>
      <c r="X12" s="640">
        <v>0</v>
      </c>
      <c r="Y12" s="640">
        <v>0</v>
      </c>
      <c r="Z12" s="640">
        <v>7.4</v>
      </c>
      <c r="AA12" s="640">
        <v>22.9</v>
      </c>
      <c r="AB12" s="640">
        <v>27</v>
      </c>
      <c r="AC12" s="640">
        <v>27.8</v>
      </c>
      <c r="AD12" s="640">
        <v>30.6</v>
      </c>
      <c r="AE12" s="640">
        <v>33.9</v>
      </c>
      <c r="AF12" s="640">
        <v>35.799999999999997</v>
      </c>
      <c r="AG12" s="640">
        <v>35.9</v>
      </c>
      <c r="AH12" s="640">
        <v>37</v>
      </c>
      <c r="AI12" s="640">
        <v>36</v>
      </c>
      <c r="AJ12" s="640">
        <v>38</v>
      </c>
      <c r="AK12" s="640">
        <v>39</v>
      </c>
      <c r="AL12" s="640">
        <v>40</v>
      </c>
      <c r="AM12" s="640">
        <v>41</v>
      </c>
      <c r="AN12" s="640">
        <v>39</v>
      </c>
      <c r="AO12" s="640">
        <v>41</v>
      </c>
      <c r="AP12" s="640">
        <v>37</v>
      </c>
      <c r="AQ12" s="640">
        <v>37.154000000000003</v>
      </c>
      <c r="AR12" s="640">
        <v>36.127000000000002</v>
      </c>
      <c r="AS12" s="640">
        <v>34.573</v>
      </c>
      <c r="AT12" s="640">
        <v>35.829000000000001</v>
      </c>
      <c r="AU12" s="640">
        <v>35.840000000000003</v>
      </c>
      <c r="AV12" s="640">
        <v>35.561999999999998</v>
      </c>
      <c r="AW12" s="640">
        <v>36.165999999999997</v>
      </c>
      <c r="AX12" s="640">
        <v>34.695999999999998</v>
      </c>
      <c r="AY12" s="640">
        <v>35.774999999999999</v>
      </c>
      <c r="AZ12" s="640">
        <v>29.725000000000001</v>
      </c>
      <c r="BA12" s="640">
        <v>29.242999999999999</v>
      </c>
      <c r="BB12" s="640">
        <v>28.78</v>
      </c>
      <c r="BC12" s="640">
        <v>27.677</v>
      </c>
      <c r="BD12" s="640">
        <v>27.542999999999999</v>
      </c>
      <c r="BE12" s="640">
        <v>28.601281650000001</v>
      </c>
      <c r="BF12" s="640">
        <v>28.857593779999998</v>
      </c>
      <c r="BG12" s="640">
        <v>29.69782292</v>
      </c>
      <c r="BH12" s="640">
        <v>30.286999999999999</v>
      </c>
      <c r="BI12" s="640">
        <v>30.522758409999998</v>
      </c>
      <c r="BJ12" s="640">
        <v>34.089199220000005</v>
      </c>
      <c r="BK12" s="640">
        <v>39.594209070000005</v>
      </c>
      <c r="BL12" s="640">
        <v>45.014786799999996</v>
      </c>
      <c r="BM12" s="640">
        <v>47.681548220000018</v>
      </c>
      <c r="BN12" s="640">
        <v>58.09858595</v>
      </c>
      <c r="BO12" s="640">
        <v>62.566367589999992</v>
      </c>
      <c r="BP12" s="640">
        <v>75.024344669999962</v>
      </c>
      <c r="BQ12" s="640">
        <v>95.653024200000061</v>
      </c>
      <c r="BR12" s="640">
        <v>88.113150280000013</v>
      </c>
      <c r="BS12" s="640">
        <v>92.895304570000008</v>
      </c>
      <c r="BT12" s="640">
        <v>99.277285419999984</v>
      </c>
      <c r="BU12" s="640">
        <v>104.62180545999999</v>
      </c>
      <c r="BV12" s="640">
        <v>113.12405992999996</v>
      </c>
      <c r="BW12" s="640">
        <v>118.66341103999997</v>
      </c>
      <c r="BX12" s="640">
        <v>270.59393322771211</v>
      </c>
      <c r="BY12" s="640">
        <v>139.42958450373877</v>
      </c>
      <c r="BZ12" s="640">
        <v>177.89715477000001</v>
      </c>
      <c r="CA12" s="640">
        <v>260.4283389503878</v>
      </c>
      <c r="CB12" s="640">
        <v>211.48229995010988</v>
      </c>
      <c r="CC12" s="640">
        <v>218.15668385551189</v>
      </c>
      <c r="CD12" s="640">
        <v>223.43202471108359</v>
      </c>
      <c r="CE12" s="640">
        <v>227.83127300040383</v>
      </c>
      <c r="CF12" s="641">
        <v>234.33566426566969</v>
      </c>
    </row>
    <row r="13" spans="1:84" ht="26.25" customHeight="1">
      <c r="B13" s="63" t="s">
        <v>823</v>
      </c>
      <c r="C13" s="602"/>
      <c r="BD13" s="638">
        <v>1396.9807118136234</v>
      </c>
      <c r="BE13" s="638">
        <v>1514.0330256590748</v>
      </c>
      <c r="BF13" s="638">
        <v>1622.685744422949</v>
      </c>
      <c r="BG13" s="638">
        <v>1753.5941622288271</v>
      </c>
      <c r="BH13" s="638">
        <v>1890.9482456924106</v>
      </c>
      <c r="BI13" s="638">
        <v>2035.6212325466122</v>
      </c>
      <c r="BJ13" s="638">
        <v>2173.936356712717</v>
      </c>
      <c r="BK13" s="638">
        <v>2333.216346707105</v>
      </c>
      <c r="BL13" s="638">
        <v>2511.1234542366046</v>
      </c>
      <c r="BM13" s="638">
        <v>2753.6384223247896</v>
      </c>
      <c r="BN13" s="638">
        <v>3015.8112222628183</v>
      </c>
      <c r="BO13" s="638">
        <v>3174.4124856362937</v>
      </c>
      <c r="BP13" s="638">
        <v>3407.5967994059415</v>
      </c>
      <c r="BQ13" s="638">
        <v>3481.0106828642861</v>
      </c>
      <c r="BR13" s="638">
        <v>3677.9968933946316</v>
      </c>
      <c r="BS13" s="638">
        <v>3755.2251642728688</v>
      </c>
      <c r="BT13" s="638">
        <v>3858.3271710760018</v>
      </c>
      <c r="BU13" s="638">
        <v>3914.1571517056409</v>
      </c>
      <c r="BV13" s="638">
        <v>4109.086771977536</v>
      </c>
      <c r="BW13" s="638">
        <v>4259.5497591869362</v>
      </c>
      <c r="BX13" s="638">
        <v>4561.0820935158372</v>
      </c>
      <c r="BY13" s="638">
        <v>4410.8485144279057</v>
      </c>
      <c r="BZ13" s="638">
        <v>4533.2728797358832</v>
      </c>
      <c r="CA13" s="638">
        <v>5378.0643013015033</v>
      </c>
      <c r="CB13" s="638">
        <v>5864.9107379860598</v>
      </c>
      <c r="CC13" s="638">
        <v>6236.3757300394454</v>
      </c>
      <c r="CD13" s="638">
        <v>6500.7566728411184</v>
      </c>
      <c r="CE13" s="638">
        <v>6868.9898788348355</v>
      </c>
      <c r="CF13" s="639">
        <v>7093.5697360645991</v>
      </c>
    </row>
    <row r="14" spans="1:84" ht="15.75" customHeight="1" thickBot="1">
      <c r="B14" s="664"/>
      <c r="C14" s="602"/>
      <c r="BX14" s="196"/>
      <c r="BY14" s="196"/>
      <c r="BZ14" s="196"/>
      <c r="CA14" s="196"/>
      <c r="CB14" s="196"/>
      <c r="CC14" s="196"/>
      <c r="CD14" s="196"/>
      <c r="CE14" s="196"/>
      <c r="CF14" s="221"/>
    </row>
    <row r="15" spans="1:84" ht="26.25" customHeight="1">
      <c r="A15" s="665"/>
      <c r="B15" s="109" t="s">
        <v>824</v>
      </c>
      <c r="C15" s="503"/>
      <c r="D15" s="41" t="s">
        <v>190</v>
      </c>
      <c r="E15" s="41" t="s">
        <v>191</v>
      </c>
      <c r="F15" s="41" t="s">
        <v>192</v>
      </c>
      <c r="G15" s="41" t="s">
        <v>193</v>
      </c>
      <c r="H15" s="41" t="s">
        <v>194</v>
      </c>
      <c r="I15" s="41" t="s">
        <v>195</v>
      </c>
      <c r="J15" s="41" t="s">
        <v>196</v>
      </c>
      <c r="K15" s="41" t="s">
        <v>197</v>
      </c>
      <c r="L15" s="41" t="s">
        <v>198</v>
      </c>
      <c r="M15" s="41" t="s">
        <v>199</v>
      </c>
      <c r="N15" s="41" t="s">
        <v>200</v>
      </c>
      <c r="O15" s="41" t="s">
        <v>201</v>
      </c>
      <c r="P15" s="41" t="s">
        <v>202</v>
      </c>
      <c r="Q15" s="41" t="s">
        <v>203</v>
      </c>
      <c r="R15" s="41" t="s">
        <v>204</v>
      </c>
      <c r="S15" s="41" t="s">
        <v>205</v>
      </c>
      <c r="T15" s="41" t="s">
        <v>206</v>
      </c>
      <c r="U15" s="41" t="s">
        <v>207</v>
      </c>
      <c r="V15" s="41" t="s">
        <v>208</v>
      </c>
      <c r="W15" s="41" t="s">
        <v>209</v>
      </c>
      <c r="X15" s="41" t="s">
        <v>210</v>
      </c>
      <c r="Y15" s="41" t="s">
        <v>211</v>
      </c>
      <c r="Z15" s="41" t="s">
        <v>212</v>
      </c>
      <c r="AA15" s="41" t="s">
        <v>213</v>
      </c>
      <c r="AB15" s="41" t="s">
        <v>214</v>
      </c>
      <c r="AC15" s="41" t="s">
        <v>215</v>
      </c>
      <c r="AD15" s="41" t="s">
        <v>216</v>
      </c>
      <c r="AE15" s="41" t="s">
        <v>217</v>
      </c>
      <c r="AF15" s="41" t="s">
        <v>218</v>
      </c>
      <c r="AG15" s="41" t="s">
        <v>219</v>
      </c>
      <c r="AH15" s="41" t="s">
        <v>220</v>
      </c>
      <c r="AI15" s="41" t="s">
        <v>221</v>
      </c>
      <c r="AJ15" s="41" t="s">
        <v>222</v>
      </c>
      <c r="AK15" s="41" t="s">
        <v>223</v>
      </c>
      <c r="AL15" s="41" t="s">
        <v>224</v>
      </c>
      <c r="AM15" s="41" t="s">
        <v>225</v>
      </c>
      <c r="AN15" s="41" t="s">
        <v>226</v>
      </c>
      <c r="AO15" s="41" t="s">
        <v>227</v>
      </c>
      <c r="AP15" s="41" t="s">
        <v>228</v>
      </c>
      <c r="AQ15" s="41" t="s">
        <v>229</v>
      </c>
      <c r="AR15" s="41" t="s">
        <v>230</v>
      </c>
      <c r="AS15" s="41" t="s">
        <v>231</v>
      </c>
      <c r="AT15" s="41" t="s">
        <v>232</v>
      </c>
      <c r="AU15" s="41" t="s">
        <v>233</v>
      </c>
      <c r="AV15" s="41" t="s">
        <v>234</v>
      </c>
      <c r="AW15" s="41" t="s">
        <v>235</v>
      </c>
      <c r="AX15" s="41" t="s">
        <v>236</v>
      </c>
      <c r="AY15" s="41" t="s">
        <v>128</v>
      </c>
      <c r="AZ15" s="41" t="s">
        <v>129</v>
      </c>
      <c r="BA15" s="41" t="s">
        <v>130</v>
      </c>
      <c r="BB15" s="41" t="s">
        <v>131</v>
      </c>
      <c r="BC15" s="41" t="s">
        <v>132</v>
      </c>
      <c r="BD15" s="41" t="s">
        <v>133</v>
      </c>
      <c r="BE15" s="41" t="s">
        <v>134</v>
      </c>
      <c r="BF15" s="41" t="s">
        <v>135</v>
      </c>
      <c r="BG15" s="41" t="s">
        <v>136</v>
      </c>
      <c r="BH15" s="41" t="s">
        <v>137</v>
      </c>
      <c r="BI15" s="41" t="s">
        <v>138</v>
      </c>
      <c r="BJ15" s="41" t="s">
        <v>139</v>
      </c>
      <c r="BK15" s="41" t="s">
        <v>140</v>
      </c>
      <c r="BL15" s="41" t="s">
        <v>141</v>
      </c>
      <c r="BM15" s="41" t="s">
        <v>142</v>
      </c>
      <c r="BN15" s="41" t="s">
        <v>143</v>
      </c>
      <c r="BO15" s="41" t="s">
        <v>144</v>
      </c>
      <c r="BP15" s="41" t="s">
        <v>145</v>
      </c>
      <c r="BQ15" s="41" t="s">
        <v>146</v>
      </c>
      <c r="BR15" s="41" t="s">
        <v>147</v>
      </c>
      <c r="BS15" s="41" t="s">
        <v>148</v>
      </c>
      <c r="BT15" s="41" t="s">
        <v>149</v>
      </c>
      <c r="BU15" s="41" t="s">
        <v>150</v>
      </c>
      <c r="BV15" s="41" t="s">
        <v>151</v>
      </c>
      <c r="BW15" s="41" t="s">
        <v>152</v>
      </c>
      <c r="BX15" s="41" t="s">
        <v>153</v>
      </c>
      <c r="BY15" s="41" t="s">
        <v>154</v>
      </c>
      <c r="BZ15" s="41" t="s">
        <v>155</v>
      </c>
      <c r="CA15" s="41" t="s">
        <v>156</v>
      </c>
      <c r="CB15" s="41" t="s">
        <v>157</v>
      </c>
      <c r="CC15" s="41" t="s">
        <v>158</v>
      </c>
      <c r="CD15" s="41" t="s">
        <v>159</v>
      </c>
      <c r="CE15" s="41" t="s">
        <v>160</v>
      </c>
      <c r="CF15" s="42" t="s">
        <v>161</v>
      </c>
    </row>
    <row r="16" spans="1:84">
      <c r="A16" s="665"/>
      <c r="B16" s="446" t="s">
        <v>351</v>
      </c>
      <c r="C16" s="469"/>
      <c r="D16" s="332" t="s">
        <v>163</v>
      </c>
      <c r="E16" s="332" t="s">
        <v>163</v>
      </c>
      <c r="F16" s="332" t="s">
        <v>163</v>
      </c>
      <c r="G16" s="332" t="s">
        <v>163</v>
      </c>
      <c r="H16" s="332" t="s">
        <v>163</v>
      </c>
      <c r="I16" s="332" t="s">
        <v>163</v>
      </c>
      <c r="J16" s="332" t="s">
        <v>163</v>
      </c>
      <c r="K16" s="332" t="s">
        <v>163</v>
      </c>
      <c r="L16" s="332" t="s">
        <v>163</v>
      </c>
      <c r="M16" s="332" t="s">
        <v>163</v>
      </c>
      <c r="N16" s="332" t="s">
        <v>163</v>
      </c>
      <c r="O16" s="332" t="s">
        <v>163</v>
      </c>
      <c r="P16" s="332" t="s">
        <v>163</v>
      </c>
      <c r="Q16" s="332" t="s">
        <v>163</v>
      </c>
      <c r="R16" s="332" t="s">
        <v>163</v>
      </c>
      <c r="S16" s="332" t="s">
        <v>163</v>
      </c>
      <c r="T16" s="332" t="s">
        <v>163</v>
      </c>
      <c r="U16" s="332" t="s">
        <v>163</v>
      </c>
      <c r="V16" s="332" t="s">
        <v>163</v>
      </c>
      <c r="W16" s="332" t="s">
        <v>163</v>
      </c>
      <c r="X16" s="332" t="s">
        <v>163</v>
      </c>
      <c r="Y16" s="332" t="s">
        <v>163</v>
      </c>
      <c r="Z16" s="332" t="s">
        <v>163</v>
      </c>
      <c r="AA16" s="332" t="s">
        <v>163</v>
      </c>
      <c r="AB16" s="332" t="s">
        <v>163</v>
      </c>
      <c r="AC16" s="332" t="s">
        <v>163</v>
      </c>
      <c r="AD16" s="332" t="s">
        <v>163</v>
      </c>
      <c r="AE16" s="332" t="s">
        <v>163</v>
      </c>
      <c r="AF16" s="332" t="s">
        <v>163</v>
      </c>
      <c r="AG16" s="332" t="s">
        <v>163</v>
      </c>
      <c r="AH16" s="332" t="s">
        <v>163</v>
      </c>
      <c r="AI16" s="332" t="s">
        <v>163</v>
      </c>
      <c r="AJ16" s="332" t="s">
        <v>163</v>
      </c>
      <c r="AK16" s="332" t="s">
        <v>163</v>
      </c>
      <c r="AL16" s="332" t="s">
        <v>163</v>
      </c>
      <c r="AM16" s="332" t="s">
        <v>163</v>
      </c>
      <c r="AN16" s="332" t="s">
        <v>163</v>
      </c>
      <c r="AO16" s="332" t="s">
        <v>163</v>
      </c>
      <c r="AP16" s="332" t="s">
        <v>163</v>
      </c>
      <c r="AQ16" s="332" t="s">
        <v>163</v>
      </c>
      <c r="AR16" s="332" t="s">
        <v>163</v>
      </c>
      <c r="AS16" s="332" t="s">
        <v>163</v>
      </c>
      <c r="AT16" s="332" t="s">
        <v>163</v>
      </c>
      <c r="AU16" s="332" t="s">
        <v>163</v>
      </c>
      <c r="AV16" s="332" t="s">
        <v>163</v>
      </c>
      <c r="AW16" s="332" t="s">
        <v>163</v>
      </c>
      <c r="AX16" s="332" t="s">
        <v>163</v>
      </c>
      <c r="AY16" s="332" t="s">
        <v>163</v>
      </c>
      <c r="AZ16" s="332" t="s">
        <v>163</v>
      </c>
      <c r="BA16" s="332" t="s">
        <v>163</v>
      </c>
      <c r="BB16" s="332" t="s">
        <v>163</v>
      </c>
      <c r="BC16" s="332" t="s">
        <v>163</v>
      </c>
      <c r="BD16" s="332" t="s">
        <v>163</v>
      </c>
      <c r="BE16" s="332" t="s">
        <v>163</v>
      </c>
      <c r="BF16" s="332" t="s">
        <v>163</v>
      </c>
      <c r="BG16" s="332" t="s">
        <v>163</v>
      </c>
      <c r="BH16" s="332" t="s">
        <v>163</v>
      </c>
      <c r="BI16" s="332" t="s">
        <v>163</v>
      </c>
      <c r="BJ16" s="332" t="s">
        <v>163</v>
      </c>
      <c r="BK16" s="332" t="s">
        <v>163</v>
      </c>
      <c r="BL16" s="332" t="s">
        <v>163</v>
      </c>
      <c r="BM16" s="332" t="s">
        <v>163</v>
      </c>
      <c r="BN16" s="332" t="s">
        <v>163</v>
      </c>
      <c r="BO16" s="332" t="s">
        <v>163</v>
      </c>
      <c r="BP16" s="332" t="s">
        <v>163</v>
      </c>
      <c r="BQ16" s="332" t="s">
        <v>163</v>
      </c>
      <c r="BR16" s="332" t="s">
        <v>163</v>
      </c>
      <c r="BS16" s="332" t="s">
        <v>163</v>
      </c>
      <c r="BT16" s="332" t="s">
        <v>163</v>
      </c>
      <c r="BU16" s="332" t="s">
        <v>163</v>
      </c>
      <c r="BV16" s="332" t="s">
        <v>163</v>
      </c>
      <c r="BW16" s="332" t="s">
        <v>163</v>
      </c>
      <c r="BX16" s="332" t="s">
        <v>163</v>
      </c>
      <c r="BY16" s="332" t="s">
        <v>163</v>
      </c>
      <c r="BZ16" s="332" t="s">
        <v>163</v>
      </c>
      <c r="CA16" s="332" t="s">
        <v>164</v>
      </c>
      <c r="CB16" s="332" t="s">
        <v>164</v>
      </c>
      <c r="CC16" s="332" t="s">
        <v>164</v>
      </c>
      <c r="CD16" s="332" t="s">
        <v>164</v>
      </c>
      <c r="CE16" s="332" t="s">
        <v>164</v>
      </c>
      <c r="CF16" s="333" t="s">
        <v>164</v>
      </c>
    </row>
    <row r="17" spans="1:84" s="245" customFormat="1" ht="24" customHeight="1">
      <c r="A17" s="666"/>
      <c r="B17" s="109" t="s">
        <v>176</v>
      </c>
      <c r="C17" s="464"/>
      <c r="D17" s="636">
        <f t="shared" ref="D17:BO17" si="5">SUM(D18,D25)</f>
        <v>7080.871314597277</v>
      </c>
      <c r="E17" s="636">
        <f t="shared" si="5"/>
        <v>9741.3160342867377</v>
      </c>
      <c r="F17" s="636">
        <f t="shared" si="5"/>
        <v>9492.2680913039148</v>
      </c>
      <c r="G17" s="636">
        <f t="shared" si="5"/>
        <v>9791.4831536422425</v>
      </c>
      <c r="H17" s="636">
        <f t="shared" si="5"/>
        <v>10289.892891447253</v>
      </c>
      <c r="I17" s="636">
        <f t="shared" si="5"/>
        <v>10674.145627061758</v>
      </c>
      <c r="J17" s="636">
        <f t="shared" si="5"/>
        <v>10899.002367328925</v>
      </c>
      <c r="K17" s="636">
        <f t="shared" si="5"/>
        <v>13020.734879095751</v>
      </c>
      <c r="L17" s="636">
        <f t="shared" si="5"/>
        <v>12696.124324435288</v>
      </c>
      <c r="M17" s="636">
        <f t="shared" si="5"/>
        <v>13063.8422097562</v>
      </c>
      <c r="N17" s="636">
        <f t="shared" si="5"/>
        <v>16333.454071343283</v>
      </c>
      <c r="O17" s="636">
        <f t="shared" si="5"/>
        <v>17291.400987628673</v>
      </c>
      <c r="P17" s="636">
        <f t="shared" si="5"/>
        <v>17465.512717015739</v>
      </c>
      <c r="Q17" s="636">
        <f t="shared" si="5"/>
        <v>19509.909865405516</v>
      </c>
      <c r="R17" s="636">
        <f t="shared" si="5"/>
        <v>19480.023397072368</v>
      </c>
      <c r="S17" s="636">
        <f t="shared" si="5"/>
        <v>22759.335698049483</v>
      </c>
      <c r="T17" s="636">
        <f t="shared" si="5"/>
        <v>23002.439652250254</v>
      </c>
      <c r="U17" s="636">
        <f t="shared" si="5"/>
        <v>26626.846257228815</v>
      </c>
      <c r="V17" s="636">
        <f t="shared" si="5"/>
        <v>26029.801872328822</v>
      </c>
      <c r="W17" s="636">
        <f t="shared" si="5"/>
        <v>27588.164201326126</v>
      </c>
      <c r="X17" s="636">
        <f t="shared" si="5"/>
        <v>29221.392727621722</v>
      </c>
      <c r="Y17" s="636">
        <f t="shared" si="5"/>
        <v>28813.795410232586</v>
      </c>
      <c r="Z17" s="636">
        <f t="shared" si="5"/>
        <v>28777.000852485078</v>
      </c>
      <c r="AA17" s="636">
        <f t="shared" si="5"/>
        <v>30995.15013882843</v>
      </c>
      <c r="AB17" s="636">
        <f t="shared" si="5"/>
        <v>33087.293185046256</v>
      </c>
      <c r="AC17" s="636">
        <f t="shared" si="5"/>
        <v>35293.852329429763</v>
      </c>
      <c r="AD17" s="636">
        <f t="shared" si="5"/>
        <v>38081.939392968779</v>
      </c>
      <c r="AE17" s="636">
        <f t="shared" si="5"/>
        <v>40906.766927614357</v>
      </c>
      <c r="AF17" s="636">
        <f t="shared" si="5"/>
        <v>42314.319565301608</v>
      </c>
      <c r="AG17" s="636">
        <f t="shared" si="5"/>
        <v>43354.64094073297</v>
      </c>
      <c r="AH17" s="636">
        <f t="shared" si="5"/>
        <v>44620.577918139177</v>
      </c>
      <c r="AI17" s="636">
        <f t="shared" si="5"/>
        <v>44531.839818079345</v>
      </c>
      <c r="AJ17" s="636">
        <f t="shared" si="5"/>
        <v>44626.16619563452</v>
      </c>
      <c r="AK17" s="636">
        <f t="shared" si="5"/>
        <v>46491.257648556166</v>
      </c>
      <c r="AL17" s="636">
        <f t="shared" si="5"/>
        <v>48367.421630846788</v>
      </c>
      <c r="AM17" s="636">
        <f t="shared" si="5"/>
        <v>49787.527233763925</v>
      </c>
      <c r="AN17" s="636">
        <f t="shared" si="5"/>
        <v>49135.536172410095</v>
      </c>
      <c r="AO17" s="636">
        <f t="shared" si="5"/>
        <v>50612.766848671206</v>
      </c>
      <c r="AP17" s="636">
        <f t="shared" si="5"/>
        <v>52127.566107667713</v>
      </c>
      <c r="AQ17" s="636">
        <f t="shared" si="5"/>
        <v>51660.862613729179</v>
      </c>
      <c r="AR17" s="636">
        <f t="shared" si="5"/>
        <v>49890.115672173197</v>
      </c>
      <c r="AS17" s="636">
        <f t="shared" si="5"/>
        <v>49656.764325741584</v>
      </c>
      <c r="AT17" s="636">
        <f t="shared" si="5"/>
        <v>50235.516027414938</v>
      </c>
      <c r="AU17" s="636">
        <f t="shared" si="5"/>
        <v>53304.854337340206</v>
      </c>
      <c r="AV17" s="636">
        <f t="shared" si="5"/>
        <v>54231.425997594859</v>
      </c>
      <c r="AW17" s="636">
        <f t="shared" si="5"/>
        <v>55641.977087688654</v>
      </c>
      <c r="AX17" s="636">
        <f t="shared" si="5"/>
        <v>55823.805292511854</v>
      </c>
      <c r="AY17" s="636">
        <f t="shared" si="5"/>
        <v>56398.147527577981</v>
      </c>
      <c r="AZ17" s="636">
        <f t="shared" si="5"/>
        <v>58235.62222752651</v>
      </c>
      <c r="BA17" s="636">
        <f t="shared" si="5"/>
        <v>61085.937866070002</v>
      </c>
      <c r="BB17" s="636">
        <f t="shared" si="5"/>
        <v>63881.853268539031</v>
      </c>
      <c r="BC17" s="636">
        <f t="shared" si="5"/>
        <v>66934.714175885732</v>
      </c>
      <c r="BD17" s="636">
        <f t="shared" si="5"/>
        <v>67910.971760509085</v>
      </c>
      <c r="BE17" s="636">
        <f t="shared" si="5"/>
        <v>72252.123111796551</v>
      </c>
      <c r="BF17" s="636">
        <f t="shared" si="5"/>
        <v>74768.173923194932</v>
      </c>
      <c r="BG17" s="636">
        <f t="shared" si="5"/>
        <v>76630.874919559676</v>
      </c>
      <c r="BH17" s="636">
        <f t="shared" si="5"/>
        <v>78068.957472939597</v>
      </c>
      <c r="BI17" s="636">
        <f t="shared" si="5"/>
        <v>80069.957269401595</v>
      </c>
      <c r="BJ17" s="636">
        <f t="shared" si="5"/>
        <v>81383.021278098196</v>
      </c>
      <c r="BK17" s="636">
        <f t="shared" si="5"/>
        <v>85280.242698460614</v>
      </c>
      <c r="BL17" s="636">
        <f t="shared" si="5"/>
        <v>88019.676554827573</v>
      </c>
      <c r="BM17" s="636">
        <f t="shared" si="5"/>
        <v>94334.648566596356</v>
      </c>
      <c r="BN17" s="636">
        <f t="shared" si="5"/>
        <v>96657.871547128801</v>
      </c>
      <c r="BO17" s="636">
        <f t="shared" si="5"/>
        <v>100853.27341095101</v>
      </c>
      <c r="BP17" s="636">
        <f t="shared" ref="BP17:CF17" si="6">SUM(BP18,BP25)</f>
        <v>106592.98238649423</v>
      </c>
      <c r="BQ17" s="636">
        <f t="shared" si="6"/>
        <v>108908.0953605789</v>
      </c>
      <c r="BR17" s="636">
        <f t="shared" si="6"/>
        <v>112008.16102878292</v>
      </c>
      <c r="BS17" s="636">
        <f t="shared" si="6"/>
        <v>114874.09337971408</v>
      </c>
      <c r="BT17" s="636">
        <f t="shared" si="6"/>
        <v>115100.00558671793</v>
      </c>
      <c r="BU17" s="636">
        <f t="shared" si="6"/>
        <v>116072.49874313762</v>
      </c>
      <c r="BV17" s="636">
        <f t="shared" si="6"/>
        <v>117241.11799988174</v>
      </c>
      <c r="BW17" s="636">
        <f t="shared" si="6"/>
        <v>116968.78402959902</v>
      </c>
      <c r="BX17" s="636">
        <f t="shared" si="6"/>
        <v>114540.46971714689</v>
      </c>
      <c r="BY17" s="636">
        <f t="shared" si="6"/>
        <v>117931.1356933799</v>
      </c>
      <c r="BZ17" s="636">
        <f t="shared" si="6"/>
        <v>117274.41882499603</v>
      </c>
      <c r="CA17" s="636">
        <f t="shared" si="6"/>
        <v>125364.13599029425</v>
      </c>
      <c r="CB17" s="636">
        <f t="shared" si="6"/>
        <v>135648.9527747008</v>
      </c>
      <c r="CC17" s="636">
        <f t="shared" si="6"/>
        <v>141344.29580055721</v>
      </c>
      <c r="CD17" s="636">
        <f t="shared" si="6"/>
        <v>143217.55443802761</v>
      </c>
      <c r="CE17" s="636">
        <f t="shared" si="6"/>
        <v>143190.27059804261</v>
      </c>
      <c r="CF17" s="637">
        <f t="shared" si="6"/>
        <v>144771.80050471352</v>
      </c>
    </row>
    <row r="18" spans="1:84" ht="26.25" customHeight="1">
      <c r="A18" s="421"/>
      <c r="B18" s="63" t="s">
        <v>818</v>
      </c>
      <c r="C18" s="602"/>
      <c r="D18" s="638">
        <f>SUM(D19:D22)</f>
        <v>7080.871314597277</v>
      </c>
      <c r="E18" s="638">
        <f t="shared" ref="E18:BP18" si="7">SUM(E19:E22)</f>
        <v>9741.3160342867377</v>
      </c>
      <c r="F18" s="638">
        <f t="shared" si="7"/>
        <v>9492.2680913039148</v>
      </c>
      <c r="G18" s="638">
        <f t="shared" si="7"/>
        <v>9791.4831536422425</v>
      </c>
      <c r="H18" s="638">
        <f t="shared" si="7"/>
        <v>10289.892891447253</v>
      </c>
      <c r="I18" s="638">
        <f t="shared" si="7"/>
        <v>10674.145627061758</v>
      </c>
      <c r="J18" s="638">
        <f t="shared" si="7"/>
        <v>10899.002367328925</v>
      </c>
      <c r="K18" s="638">
        <f t="shared" si="7"/>
        <v>13020.734879095751</v>
      </c>
      <c r="L18" s="638">
        <f t="shared" si="7"/>
        <v>12696.124324435288</v>
      </c>
      <c r="M18" s="638">
        <f t="shared" si="7"/>
        <v>13063.8422097562</v>
      </c>
      <c r="N18" s="638">
        <f t="shared" si="7"/>
        <v>16333.454071343283</v>
      </c>
      <c r="O18" s="638">
        <f t="shared" si="7"/>
        <v>17291.400987628673</v>
      </c>
      <c r="P18" s="638">
        <f t="shared" si="7"/>
        <v>17465.512717015739</v>
      </c>
      <c r="Q18" s="638">
        <f t="shared" si="7"/>
        <v>19509.909865405516</v>
      </c>
      <c r="R18" s="638">
        <f t="shared" si="7"/>
        <v>19480.023397072368</v>
      </c>
      <c r="S18" s="638">
        <f t="shared" si="7"/>
        <v>22759.335698049483</v>
      </c>
      <c r="T18" s="638">
        <f t="shared" si="7"/>
        <v>23002.439652250254</v>
      </c>
      <c r="U18" s="638">
        <f t="shared" si="7"/>
        <v>26626.846257228815</v>
      </c>
      <c r="V18" s="638">
        <f t="shared" si="7"/>
        <v>26029.801872328822</v>
      </c>
      <c r="W18" s="638">
        <f t="shared" si="7"/>
        <v>27588.164201326126</v>
      </c>
      <c r="X18" s="638">
        <f t="shared" si="7"/>
        <v>29221.392727621722</v>
      </c>
      <c r="Y18" s="638">
        <f t="shared" si="7"/>
        <v>28813.795410232586</v>
      </c>
      <c r="Z18" s="638">
        <f t="shared" si="7"/>
        <v>28657.714606513538</v>
      </c>
      <c r="AA18" s="638">
        <f t="shared" si="7"/>
        <v>30651.958504470451</v>
      </c>
      <c r="AB18" s="638">
        <f t="shared" si="7"/>
        <v>32714.377457881346</v>
      </c>
      <c r="AC18" s="638">
        <f t="shared" si="7"/>
        <v>34940.888413047956</v>
      </c>
      <c r="AD18" s="638">
        <f t="shared" si="7"/>
        <v>37759.050131282762</v>
      </c>
      <c r="AE18" s="638">
        <f t="shared" si="7"/>
        <v>40619.353841571923</v>
      </c>
      <c r="AF18" s="638">
        <f t="shared" si="7"/>
        <v>42047.953114836906</v>
      </c>
      <c r="AG18" s="638">
        <f t="shared" si="7"/>
        <v>43119.796488107953</v>
      </c>
      <c r="AH18" s="638">
        <f t="shared" si="7"/>
        <v>44403.031287098049</v>
      </c>
      <c r="AI18" s="638">
        <f t="shared" si="7"/>
        <v>44350.734278828233</v>
      </c>
      <c r="AJ18" s="638">
        <f t="shared" si="7"/>
        <v>44465.640417952382</v>
      </c>
      <c r="AK18" s="638">
        <f t="shared" si="7"/>
        <v>46342.210460040449</v>
      </c>
      <c r="AL18" s="638">
        <f t="shared" si="7"/>
        <v>48225.049354355957</v>
      </c>
      <c r="AM18" s="638">
        <f t="shared" si="7"/>
        <v>49648.228160706443</v>
      </c>
      <c r="AN18" s="638">
        <f t="shared" si="7"/>
        <v>49010.346003812461</v>
      </c>
      <c r="AO18" s="638">
        <f t="shared" si="7"/>
        <v>50487.94739358576</v>
      </c>
      <c r="AP18" s="638">
        <f t="shared" si="7"/>
        <v>52019.311117407662</v>
      </c>
      <c r="AQ18" s="638">
        <f t="shared" si="7"/>
        <v>51558.14108810333</v>
      </c>
      <c r="AR18" s="638">
        <f t="shared" si="7"/>
        <v>49796.600761253634</v>
      </c>
      <c r="AS18" s="638">
        <f t="shared" si="7"/>
        <v>49573.955691129078</v>
      </c>
      <c r="AT18" s="638">
        <f t="shared" si="7"/>
        <v>50156.347382160893</v>
      </c>
      <c r="AU18" s="638">
        <f t="shared" si="7"/>
        <v>53230.165876607534</v>
      </c>
      <c r="AV18" s="638">
        <f t="shared" si="7"/>
        <v>54159.306678759378</v>
      </c>
      <c r="AW18" s="638">
        <f t="shared" si="7"/>
        <v>55570.665993169117</v>
      </c>
      <c r="AX18" s="638">
        <f t="shared" si="7"/>
        <v>55756.505223204585</v>
      </c>
      <c r="AY18" s="638">
        <f t="shared" si="7"/>
        <v>56330.889023981945</v>
      </c>
      <c r="AZ18" s="638">
        <f t="shared" si="7"/>
        <v>58181.56781798516</v>
      </c>
      <c r="BA18" s="638">
        <f t="shared" si="7"/>
        <v>61032.750940535036</v>
      </c>
      <c r="BB18" s="638">
        <f t="shared" si="7"/>
        <v>63830.214229410078</v>
      </c>
      <c r="BC18" s="638">
        <f t="shared" si="7"/>
        <v>66885.708022254956</v>
      </c>
      <c r="BD18" s="638">
        <f t="shared" si="7"/>
        <v>67862.695538029919</v>
      </c>
      <c r="BE18" s="638">
        <f t="shared" si="7"/>
        <v>72202.828639057669</v>
      </c>
      <c r="BF18" s="638">
        <f t="shared" si="7"/>
        <v>74719.542800594441</v>
      </c>
      <c r="BG18" s="638">
        <f t="shared" si="7"/>
        <v>76581.940310910184</v>
      </c>
      <c r="BH18" s="638">
        <f t="shared" si="7"/>
        <v>78020.506918395913</v>
      </c>
      <c r="BI18" s="638">
        <f t="shared" si="7"/>
        <v>80022.430258169741</v>
      </c>
      <c r="BJ18" s="638">
        <f t="shared" si="7"/>
        <v>81331.323489814487</v>
      </c>
      <c r="BK18" s="638">
        <f t="shared" si="7"/>
        <v>85221.614736098098</v>
      </c>
      <c r="BL18" s="638">
        <f t="shared" si="7"/>
        <v>87955.338991855082</v>
      </c>
      <c r="BM18" s="638">
        <f t="shared" si="7"/>
        <v>94267.40937861969</v>
      </c>
      <c r="BN18" s="638">
        <f t="shared" si="7"/>
        <v>96577.458082637604</v>
      </c>
      <c r="BO18" s="638">
        <f t="shared" si="7"/>
        <v>100768.17592295574</v>
      </c>
      <c r="BP18" s="638">
        <f t="shared" si="7"/>
        <v>106492.7798027658</v>
      </c>
      <c r="BQ18" s="638">
        <f>SUM(BQ19:BQ22)</f>
        <v>108782.75128640819</v>
      </c>
      <c r="BR18" s="638">
        <f>SUM(BR19:BR22)</f>
        <v>111894.08489005186</v>
      </c>
      <c r="BS18" s="638">
        <f>SUM(BS19:BS22)</f>
        <v>114754.68508554976</v>
      </c>
      <c r="BT18" s="638">
        <f t="shared" ref="BT18:CF18" si="8">SUM(BT19:BT24)</f>
        <v>114975.23183820074</v>
      </c>
      <c r="BU18" s="638">
        <f t="shared" si="8"/>
        <v>115943.03545405586</v>
      </c>
      <c r="BV18" s="638">
        <f t="shared" si="8"/>
        <v>117104.02549094977</v>
      </c>
      <c r="BW18" s="638">
        <f t="shared" si="8"/>
        <v>116828.29539098301</v>
      </c>
      <c r="BX18" s="638">
        <f t="shared" si="8"/>
        <v>114236.65129655992</v>
      </c>
      <c r="BY18" s="638">
        <f t="shared" si="8"/>
        <v>117773.32709979522</v>
      </c>
      <c r="BZ18" s="638">
        <f t="shared" si="8"/>
        <v>117085.67231357709</v>
      </c>
      <c r="CA18" s="638">
        <f t="shared" si="8"/>
        <v>125103.70765134387</v>
      </c>
      <c r="CB18" s="638">
        <f t="shared" si="8"/>
        <v>135440.95897601332</v>
      </c>
      <c r="CC18" s="638">
        <f t="shared" si="8"/>
        <v>141133.34926388587</v>
      </c>
      <c r="CD18" s="638">
        <f t="shared" si="8"/>
        <v>143004.96045382746</v>
      </c>
      <c r="CE18" s="638">
        <f t="shared" si="8"/>
        <v>142977.27021401961</v>
      </c>
      <c r="CF18" s="639">
        <f t="shared" si="8"/>
        <v>144556.76370736223</v>
      </c>
    </row>
    <row r="19" spans="1:84">
      <c r="A19" s="421"/>
      <c r="B19" s="200" t="s">
        <v>819</v>
      </c>
      <c r="C19" s="602"/>
      <c r="D19" s="461">
        <v>7080.871314597277</v>
      </c>
      <c r="E19" s="461">
        <v>9741.3160342867377</v>
      </c>
      <c r="F19" s="461">
        <v>9492.2680913039148</v>
      </c>
      <c r="G19" s="461">
        <v>9791.4831536422425</v>
      </c>
      <c r="H19" s="461">
        <v>10289.892891447253</v>
      </c>
      <c r="I19" s="461">
        <v>10674.145627061758</v>
      </c>
      <c r="J19" s="461">
        <v>10899.002367328925</v>
      </c>
      <c r="K19" s="461">
        <v>13020.734879095751</v>
      </c>
      <c r="L19" s="461">
        <v>12696.124324435288</v>
      </c>
      <c r="M19" s="461">
        <v>13063.8422097562</v>
      </c>
      <c r="N19" s="461">
        <v>16333.454071343283</v>
      </c>
      <c r="O19" s="461">
        <v>17291.400987628673</v>
      </c>
      <c r="P19" s="461">
        <v>17465.512717015739</v>
      </c>
      <c r="Q19" s="461">
        <v>19509.909865405516</v>
      </c>
      <c r="R19" s="461">
        <v>19480.023397072368</v>
      </c>
      <c r="S19" s="461">
        <v>22759.335698049483</v>
      </c>
      <c r="T19" s="461">
        <v>23002.439652250254</v>
      </c>
      <c r="U19" s="461">
        <v>26626.846257228815</v>
      </c>
      <c r="V19" s="461">
        <v>26029.801872328822</v>
      </c>
      <c r="W19" s="461">
        <v>27588.164201326126</v>
      </c>
      <c r="X19" s="461">
        <v>29221.392727621722</v>
      </c>
      <c r="Y19" s="461">
        <v>28813.795410232586</v>
      </c>
      <c r="Z19" s="461">
        <v>28657.714606513538</v>
      </c>
      <c r="AA19" s="461">
        <v>30651.958504470451</v>
      </c>
      <c r="AB19" s="461">
        <v>32714.377457881346</v>
      </c>
      <c r="AC19" s="461">
        <v>34940.888413047956</v>
      </c>
      <c r="AD19" s="461">
        <v>37759.050131282762</v>
      </c>
      <c r="AE19" s="461">
        <v>40619.353841571923</v>
      </c>
      <c r="AF19" s="461">
        <v>42047.953114836906</v>
      </c>
      <c r="AG19" s="461">
        <v>43119.796488107953</v>
      </c>
      <c r="AH19" s="461">
        <v>44403.031287098049</v>
      </c>
      <c r="AI19" s="461">
        <v>44345.703569404592</v>
      </c>
      <c r="AJ19" s="461">
        <v>44431.845517387723</v>
      </c>
      <c r="AK19" s="461">
        <v>46269.597727173816</v>
      </c>
      <c r="AL19" s="461">
        <v>48082.677077865126</v>
      </c>
      <c r="AM19" s="461">
        <v>49444.375858671105</v>
      </c>
      <c r="AN19" s="461">
        <v>48731.075627710045</v>
      </c>
      <c r="AO19" s="461">
        <v>50058.690243169964</v>
      </c>
      <c r="AP19" s="461">
        <v>51378.286507109122</v>
      </c>
      <c r="AQ19" s="461">
        <v>50749.672860630882</v>
      </c>
      <c r="AR19" s="461">
        <v>48811.687648337</v>
      </c>
      <c r="AS19" s="461">
        <v>48313.835958347801</v>
      </c>
      <c r="AT19" s="461">
        <v>48551.15885189952</v>
      </c>
      <c r="AU19" s="461">
        <v>50954.430984650528</v>
      </c>
      <c r="AV19" s="461">
        <v>51438.55964455544</v>
      </c>
      <c r="AW19" s="461">
        <v>52342.773223567805</v>
      </c>
      <c r="AX19" s="461">
        <v>52098.877580538378</v>
      </c>
      <c r="AY19" s="461">
        <v>52153.181829338318</v>
      </c>
      <c r="AZ19" s="461">
        <v>53170.483104494248</v>
      </c>
      <c r="BA19" s="461">
        <v>55275.120293341068</v>
      </c>
      <c r="BB19" s="461">
        <v>57262.517930220158</v>
      </c>
      <c r="BC19" s="461">
        <v>59100.010951340417</v>
      </c>
      <c r="BD19" s="461">
        <v>57642.420801288419</v>
      </c>
      <c r="BE19" s="461">
        <v>61047.813223585668</v>
      </c>
      <c r="BF19" s="461">
        <v>62831.4624936736</v>
      </c>
      <c r="BG19" s="461">
        <v>63447.107396801097</v>
      </c>
      <c r="BH19" s="461">
        <v>64030.646973494782</v>
      </c>
      <c r="BI19" s="461">
        <v>65056.219103605858</v>
      </c>
      <c r="BJ19" s="461">
        <v>65407.215932487117</v>
      </c>
      <c r="BK19" s="461">
        <v>67779.716537851127</v>
      </c>
      <c r="BL19" s="461">
        <v>69066.15622217668</v>
      </c>
      <c r="BM19" s="461">
        <v>73115.731578774314</v>
      </c>
      <c r="BN19" s="461">
        <v>74875.582622277841</v>
      </c>
      <c r="BO19" s="461">
        <v>78017.188666365837</v>
      </c>
      <c r="BP19" s="461">
        <v>81679.74920065765</v>
      </c>
      <c r="BQ19" s="461">
        <v>83199.461658696047</v>
      </c>
      <c r="BR19" s="461">
        <v>85271.844274271469</v>
      </c>
      <c r="BS19" s="461">
        <v>87526.613439389359</v>
      </c>
      <c r="BT19" s="461">
        <v>86640.692435032397</v>
      </c>
      <c r="BU19" s="461">
        <v>84436.031482144361</v>
      </c>
      <c r="BV19" s="461">
        <v>81891.16023844399</v>
      </c>
      <c r="BW19" s="461">
        <v>79077.879827109064</v>
      </c>
      <c r="BX19" s="462">
        <v>74811.51849029689</v>
      </c>
      <c r="BY19" s="462">
        <v>72857.850833019635</v>
      </c>
      <c r="BZ19" s="462">
        <v>67471.714135634626</v>
      </c>
      <c r="CA19" s="462">
        <v>66843.435533422773</v>
      </c>
      <c r="CB19" s="462">
        <v>66975.101856541209</v>
      </c>
      <c r="CC19" s="462">
        <v>64663.44221759613</v>
      </c>
      <c r="CD19" s="462">
        <v>61561.319655552201</v>
      </c>
      <c r="CE19" s="462">
        <v>58476.363531330331</v>
      </c>
      <c r="CF19" s="430">
        <v>55159.93112889961</v>
      </c>
    </row>
    <row r="20" spans="1:84">
      <c r="A20" s="421"/>
      <c r="B20" s="200" t="s">
        <v>403</v>
      </c>
      <c r="C20" s="601"/>
      <c r="D20" s="461">
        <v>0</v>
      </c>
      <c r="E20" s="461">
        <v>0</v>
      </c>
      <c r="F20" s="461">
        <v>0</v>
      </c>
      <c r="G20" s="461">
        <v>0</v>
      </c>
      <c r="H20" s="461">
        <v>0</v>
      </c>
      <c r="I20" s="461">
        <v>0</v>
      </c>
      <c r="J20" s="461">
        <v>0</v>
      </c>
      <c r="K20" s="461">
        <v>0</v>
      </c>
      <c r="L20" s="461">
        <v>0</v>
      </c>
      <c r="M20" s="461">
        <v>0</v>
      </c>
      <c r="N20" s="461">
        <v>0</v>
      </c>
      <c r="O20" s="461">
        <v>0</v>
      </c>
      <c r="P20" s="461">
        <v>0</v>
      </c>
      <c r="Q20" s="461">
        <v>0</v>
      </c>
      <c r="R20" s="461">
        <v>0</v>
      </c>
      <c r="S20" s="461">
        <v>0</v>
      </c>
      <c r="T20" s="461">
        <v>0</v>
      </c>
      <c r="U20" s="461">
        <v>0</v>
      </c>
      <c r="V20" s="461">
        <v>0</v>
      </c>
      <c r="W20" s="461">
        <v>0</v>
      </c>
      <c r="X20" s="461">
        <v>0</v>
      </c>
      <c r="Y20" s="461">
        <v>0</v>
      </c>
      <c r="Z20" s="461">
        <v>0</v>
      </c>
      <c r="AA20" s="461">
        <v>0</v>
      </c>
      <c r="AB20" s="461">
        <v>0</v>
      </c>
      <c r="AC20" s="461">
        <v>0</v>
      </c>
      <c r="AD20" s="461">
        <v>0</v>
      </c>
      <c r="AE20" s="461">
        <v>0</v>
      </c>
      <c r="AF20" s="461">
        <v>0</v>
      </c>
      <c r="AG20" s="461">
        <v>0</v>
      </c>
      <c r="AH20" s="461">
        <v>0</v>
      </c>
      <c r="AI20" s="461">
        <v>0</v>
      </c>
      <c r="AJ20" s="461">
        <v>0</v>
      </c>
      <c r="AK20" s="461">
        <v>0</v>
      </c>
      <c r="AL20" s="461">
        <v>0</v>
      </c>
      <c r="AM20" s="461">
        <v>0</v>
      </c>
      <c r="AN20" s="461">
        <v>0</v>
      </c>
      <c r="AO20" s="461">
        <v>0</v>
      </c>
      <c r="AP20" s="461">
        <v>0</v>
      </c>
      <c r="AQ20" s="461">
        <v>0</v>
      </c>
      <c r="AR20" s="461">
        <v>0</v>
      </c>
      <c r="AS20" s="461">
        <v>0</v>
      </c>
      <c r="AT20" s="461">
        <v>0</v>
      </c>
      <c r="AU20" s="461">
        <v>0</v>
      </c>
      <c r="AV20" s="461">
        <v>0</v>
      </c>
      <c r="AW20" s="461">
        <v>0</v>
      </c>
      <c r="AX20" s="461">
        <v>0</v>
      </c>
      <c r="AY20" s="461">
        <v>0</v>
      </c>
      <c r="AZ20" s="461">
        <v>0</v>
      </c>
      <c r="BA20" s="461">
        <v>0</v>
      </c>
      <c r="BB20" s="461">
        <v>0</v>
      </c>
      <c r="BC20" s="461">
        <v>0</v>
      </c>
      <c r="BD20" s="461">
        <v>1927.452790576476</v>
      </c>
      <c r="BE20" s="461">
        <v>1972.5503206612734</v>
      </c>
      <c r="BF20" s="461">
        <v>1997.6775918553658</v>
      </c>
      <c r="BG20" s="461">
        <v>2179.8917281732733</v>
      </c>
      <c r="BH20" s="461">
        <v>2211.5744474236071</v>
      </c>
      <c r="BI20" s="461">
        <v>2258.1793403886577</v>
      </c>
      <c r="BJ20" s="461">
        <v>2285.8440423916963</v>
      </c>
      <c r="BK20" s="461">
        <v>2361.9464250492192</v>
      </c>
      <c r="BL20" s="461">
        <v>2424.1826813141802</v>
      </c>
      <c r="BM20" s="461">
        <v>2543.4663051842458</v>
      </c>
      <c r="BN20" s="461">
        <v>2548.7800829655312</v>
      </c>
      <c r="BO20" s="461">
        <v>2623.0066517985956</v>
      </c>
      <c r="BP20" s="461">
        <v>2748.4599654131193</v>
      </c>
      <c r="BQ20" s="461">
        <v>2778.7412217612623</v>
      </c>
      <c r="BR20" s="461">
        <v>2828.624891100058</v>
      </c>
      <c r="BS20" s="461">
        <v>2837.2882415347576</v>
      </c>
      <c r="BT20" s="461">
        <v>2711.5382803438797</v>
      </c>
      <c r="BU20" s="461">
        <v>2595.997399423135</v>
      </c>
      <c r="BV20" s="461">
        <v>2510.4833090930501</v>
      </c>
      <c r="BW20" s="461">
        <v>2415.2170688292317</v>
      </c>
      <c r="BX20" s="462">
        <v>2232.5586576862493</v>
      </c>
      <c r="BY20" s="462">
        <v>2123.7080588929266</v>
      </c>
      <c r="BZ20" s="462">
        <v>1966.3429909922529</v>
      </c>
      <c r="CA20" s="462">
        <v>1923.6650855656465</v>
      </c>
      <c r="CB20" s="462">
        <v>1889.2612353843433</v>
      </c>
      <c r="CC20" s="462">
        <v>1812.3487527217922</v>
      </c>
      <c r="CD20" s="462">
        <v>1705.3495822124146</v>
      </c>
      <c r="CE20" s="462">
        <v>1601.0867656521414</v>
      </c>
      <c r="CF20" s="430">
        <v>1495.8652783926934</v>
      </c>
    </row>
    <row r="21" spans="1:84">
      <c r="A21" s="421"/>
      <c r="B21" s="200" t="s">
        <v>820</v>
      </c>
      <c r="C21" s="601"/>
      <c r="D21" s="461">
        <v>0</v>
      </c>
      <c r="E21" s="461">
        <v>0</v>
      </c>
      <c r="F21" s="461">
        <v>0</v>
      </c>
      <c r="G21" s="461">
        <v>0</v>
      </c>
      <c r="H21" s="461">
        <v>0</v>
      </c>
      <c r="I21" s="461">
        <v>0</v>
      </c>
      <c r="J21" s="461">
        <v>0</v>
      </c>
      <c r="K21" s="461">
        <v>0</v>
      </c>
      <c r="L21" s="461">
        <v>0</v>
      </c>
      <c r="M21" s="461">
        <v>0</v>
      </c>
      <c r="N21" s="461">
        <v>0</v>
      </c>
      <c r="O21" s="461">
        <v>0</v>
      </c>
      <c r="P21" s="461">
        <v>0</v>
      </c>
      <c r="Q21" s="461">
        <v>0</v>
      </c>
      <c r="R21" s="461">
        <v>0</v>
      </c>
      <c r="S21" s="461">
        <v>0</v>
      </c>
      <c r="T21" s="461">
        <v>0</v>
      </c>
      <c r="U21" s="461">
        <v>0</v>
      </c>
      <c r="V21" s="461">
        <v>0</v>
      </c>
      <c r="W21" s="461">
        <v>0</v>
      </c>
      <c r="X21" s="461">
        <v>0</v>
      </c>
      <c r="Y21" s="461">
        <v>0</v>
      </c>
      <c r="Z21" s="461">
        <v>0</v>
      </c>
      <c r="AA21" s="461">
        <v>0</v>
      </c>
      <c r="AB21" s="461">
        <v>0</v>
      </c>
      <c r="AC21" s="461">
        <v>0</v>
      </c>
      <c r="AD21" s="461">
        <v>0</v>
      </c>
      <c r="AE21" s="461">
        <v>0</v>
      </c>
      <c r="AF21" s="461">
        <v>0</v>
      </c>
      <c r="AG21" s="461">
        <v>0</v>
      </c>
      <c r="AH21" s="461">
        <v>0</v>
      </c>
      <c r="AI21" s="461">
        <v>0</v>
      </c>
      <c r="AJ21" s="461">
        <v>0</v>
      </c>
      <c r="AK21" s="461">
        <v>0</v>
      </c>
      <c r="AL21" s="461">
        <v>0</v>
      </c>
      <c r="AM21" s="461">
        <v>0</v>
      </c>
      <c r="AN21" s="461">
        <v>0</v>
      </c>
      <c r="AO21" s="461">
        <v>0</v>
      </c>
      <c r="AP21" s="461">
        <v>0</v>
      </c>
      <c r="AQ21" s="461">
        <v>0</v>
      </c>
      <c r="AR21" s="461">
        <v>0</v>
      </c>
      <c r="AS21" s="461">
        <v>0</v>
      </c>
      <c r="AT21" s="461">
        <v>0</v>
      </c>
      <c r="AU21" s="461">
        <v>0</v>
      </c>
      <c r="AV21" s="461">
        <v>0</v>
      </c>
      <c r="AW21" s="461">
        <v>0</v>
      </c>
      <c r="AX21" s="461">
        <v>0</v>
      </c>
      <c r="AY21" s="461">
        <v>0</v>
      </c>
      <c r="AZ21" s="461">
        <v>0</v>
      </c>
      <c r="BA21" s="461">
        <v>0</v>
      </c>
      <c r="BB21" s="461">
        <v>0</v>
      </c>
      <c r="BC21" s="461">
        <v>0</v>
      </c>
      <c r="BD21" s="461">
        <v>0</v>
      </c>
      <c r="BE21" s="461">
        <v>0</v>
      </c>
      <c r="BF21" s="461">
        <v>0</v>
      </c>
      <c r="BG21" s="461">
        <v>0</v>
      </c>
      <c r="BH21" s="461">
        <v>0</v>
      </c>
      <c r="BI21" s="461">
        <v>0</v>
      </c>
      <c r="BJ21" s="461">
        <v>62.18614288292126</v>
      </c>
      <c r="BK21" s="461">
        <v>234.91679969804196</v>
      </c>
      <c r="BL21" s="461">
        <v>497.37524030969621</v>
      </c>
      <c r="BM21" s="461">
        <v>704.35742860393918</v>
      </c>
      <c r="BN21" s="461">
        <v>1057.0636888212794</v>
      </c>
      <c r="BO21" s="461">
        <v>859.9017189790992</v>
      </c>
      <c r="BP21" s="461">
        <v>1006.3086909894552</v>
      </c>
      <c r="BQ21" s="461">
        <v>968.38644547621425</v>
      </c>
      <c r="BR21" s="461">
        <v>964.7763966144521</v>
      </c>
      <c r="BS21" s="461">
        <v>964.51698358864996</v>
      </c>
      <c r="BT21" s="461">
        <v>1059.8371096022336</v>
      </c>
      <c r="BU21" s="461">
        <v>957.52706394135657</v>
      </c>
      <c r="BV21" s="461">
        <v>915.86840159308986</v>
      </c>
      <c r="BW21" s="461">
        <v>770.99571427556725</v>
      </c>
      <c r="BX21" s="462">
        <v>586.43838647551968</v>
      </c>
      <c r="BY21" s="462">
        <v>373.11464153230662</v>
      </c>
      <c r="BZ21" s="462">
        <v>448.28841846145474</v>
      </c>
      <c r="CA21" s="462">
        <v>460.27282367059797</v>
      </c>
      <c r="CB21" s="462">
        <v>504.05107297649272</v>
      </c>
      <c r="CC21" s="462">
        <v>506.70689935719844</v>
      </c>
      <c r="CD21" s="462">
        <v>381.17663019656862</v>
      </c>
      <c r="CE21" s="462">
        <v>248.85829758759849</v>
      </c>
      <c r="CF21" s="430">
        <v>166.13474583364706</v>
      </c>
    </row>
    <row r="22" spans="1:84">
      <c r="A22" s="421"/>
      <c r="B22" s="200" t="s">
        <v>821</v>
      </c>
      <c r="C22" s="438"/>
      <c r="D22" s="461">
        <v>0</v>
      </c>
      <c r="E22" s="461">
        <v>0</v>
      </c>
      <c r="F22" s="461">
        <v>0</v>
      </c>
      <c r="G22" s="461">
        <v>0</v>
      </c>
      <c r="H22" s="461">
        <v>0</v>
      </c>
      <c r="I22" s="461">
        <v>0</v>
      </c>
      <c r="J22" s="461">
        <v>0</v>
      </c>
      <c r="K22" s="461">
        <v>0</v>
      </c>
      <c r="L22" s="461">
        <v>0</v>
      </c>
      <c r="M22" s="461">
        <v>0</v>
      </c>
      <c r="N22" s="461">
        <v>0</v>
      </c>
      <c r="O22" s="461">
        <v>0</v>
      </c>
      <c r="P22" s="461">
        <v>0</v>
      </c>
      <c r="Q22" s="461">
        <v>0</v>
      </c>
      <c r="R22" s="461">
        <v>0</v>
      </c>
      <c r="S22" s="461">
        <v>0</v>
      </c>
      <c r="T22" s="461">
        <v>0</v>
      </c>
      <c r="U22" s="461">
        <v>0</v>
      </c>
      <c r="V22" s="461">
        <v>0</v>
      </c>
      <c r="W22" s="461">
        <v>0</v>
      </c>
      <c r="X22" s="461">
        <v>0</v>
      </c>
      <c r="Y22" s="461">
        <v>0</v>
      </c>
      <c r="Z22" s="461">
        <v>0</v>
      </c>
      <c r="AA22" s="461">
        <v>0</v>
      </c>
      <c r="AB22" s="461">
        <v>0</v>
      </c>
      <c r="AC22" s="461">
        <v>0</v>
      </c>
      <c r="AD22" s="461">
        <v>0</v>
      </c>
      <c r="AE22" s="461">
        <v>0</v>
      </c>
      <c r="AF22" s="461">
        <v>0</v>
      </c>
      <c r="AG22" s="461">
        <v>0</v>
      </c>
      <c r="AH22" s="461">
        <v>0</v>
      </c>
      <c r="AI22" s="461">
        <v>5.0307094236420413</v>
      </c>
      <c r="AJ22" s="461">
        <v>33.794900564660757</v>
      </c>
      <c r="AK22" s="461">
        <v>72.612732866631092</v>
      </c>
      <c r="AL22" s="461">
        <v>142.37227649082871</v>
      </c>
      <c r="AM22" s="461">
        <v>203.85230203533749</v>
      </c>
      <c r="AN22" s="461">
        <v>279.27037610241581</v>
      </c>
      <c r="AO22" s="461">
        <v>429.25715041579787</v>
      </c>
      <c r="AP22" s="461">
        <v>641.0246102985393</v>
      </c>
      <c r="AQ22" s="461">
        <v>808.46822747244926</v>
      </c>
      <c r="AR22" s="461">
        <v>984.91311291663146</v>
      </c>
      <c r="AS22" s="461">
        <v>1260.1197327812802</v>
      </c>
      <c r="AT22" s="461">
        <v>1605.1885302613728</v>
      </c>
      <c r="AU22" s="461">
        <v>2275.7348919570068</v>
      </c>
      <c r="AV22" s="461">
        <v>2720.7470342039387</v>
      </c>
      <c r="AW22" s="461">
        <v>3227.8927696013111</v>
      </c>
      <c r="AX22" s="461">
        <v>3657.6276426662052</v>
      </c>
      <c r="AY22" s="461">
        <v>4177.7071946436281</v>
      </c>
      <c r="AZ22" s="461">
        <v>5011.0847134909154</v>
      </c>
      <c r="BA22" s="461">
        <v>5757.6306471939652</v>
      </c>
      <c r="BB22" s="461">
        <v>6567.6962991899218</v>
      </c>
      <c r="BC22" s="461">
        <v>7785.6970709145435</v>
      </c>
      <c r="BD22" s="461">
        <v>8292.821946165026</v>
      </c>
      <c r="BE22" s="461">
        <v>9182.4650948107301</v>
      </c>
      <c r="BF22" s="461">
        <v>9890.4027150654656</v>
      </c>
      <c r="BG22" s="461">
        <v>10954.941185935813</v>
      </c>
      <c r="BH22" s="461">
        <v>11778.285497477527</v>
      </c>
      <c r="BI22" s="461">
        <v>12708.031814175216</v>
      </c>
      <c r="BJ22" s="461">
        <v>13576.07737205277</v>
      </c>
      <c r="BK22" s="461">
        <v>14845.034973499718</v>
      </c>
      <c r="BL22" s="461">
        <v>15967.624848054524</v>
      </c>
      <c r="BM22" s="461">
        <v>17903.854066057193</v>
      </c>
      <c r="BN22" s="461">
        <v>18096.031688572948</v>
      </c>
      <c r="BO22" s="461">
        <v>19268.0788858122</v>
      </c>
      <c r="BP22" s="461">
        <v>21058.261945705581</v>
      </c>
      <c r="BQ22" s="461">
        <v>21836.161960474677</v>
      </c>
      <c r="BR22" s="461">
        <v>22828.839328065882</v>
      </c>
      <c r="BS22" s="461">
        <v>23426.266421036995</v>
      </c>
      <c r="BT22" s="461">
        <v>22792.182216441073</v>
      </c>
      <c r="BU22" s="461">
        <v>22254.466867049628</v>
      </c>
      <c r="BV22" s="461">
        <v>22073.373307728503</v>
      </c>
      <c r="BW22" s="461">
        <v>21700.274341939457</v>
      </c>
      <c r="BX22" s="462">
        <v>20461.473343959908</v>
      </c>
      <c r="BY22" s="462">
        <v>19733.960398137544</v>
      </c>
      <c r="BZ22" s="462">
        <v>18674.698622021515</v>
      </c>
      <c r="CA22" s="462">
        <v>19381.5906798984</v>
      </c>
      <c r="CB22" s="462">
        <v>19731.881683737487</v>
      </c>
      <c r="CC22" s="462">
        <v>19225.851691175543</v>
      </c>
      <c r="CD22" s="462">
        <v>18299.748755052558</v>
      </c>
      <c r="CE22" s="462">
        <v>17355.667375692825</v>
      </c>
      <c r="CF22" s="430">
        <v>16372.87645237677</v>
      </c>
    </row>
    <row r="23" spans="1:84">
      <c r="A23" s="421"/>
      <c r="B23" s="200" t="s">
        <v>405</v>
      </c>
      <c r="C23" s="438"/>
      <c r="D23" s="461"/>
      <c r="E23" s="461"/>
      <c r="F23" s="461"/>
      <c r="G23" s="461"/>
      <c r="H23" s="461"/>
      <c r="I23" s="461"/>
      <c r="J23" s="461"/>
      <c r="K23" s="461"/>
      <c r="L23" s="461"/>
      <c r="M23" s="461"/>
      <c r="N23" s="461"/>
      <c r="O23" s="461"/>
      <c r="P23" s="461"/>
      <c r="Q23" s="461"/>
      <c r="R23" s="461"/>
      <c r="S23" s="461"/>
      <c r="T23" s="461"/>
      <c r="U23" s="461"/>
      <c r="V23" s="461"/>
      <c r="W23" s="461"/>
      <c r="X23" s="461"/>
      <c r="Y23" s="461"/>
      <c r="Z23" s="461"/>
      <c r="AA23" s="461"/>
      <c r="AB23" s="461"/>
      <c r="AC23" s="461"/>
      <c r="AD23" s="461"/>
      <c r="AE23" s="461"/>
      <c r="AF23" s="461"/>
      <c r="AG23" s="461"/>
      <c r="AH23" s="461"/>
      <c r="AI23" s="461"/>
      <c r="AJ23" s="461"/>
      <c r="AK23" s="461"/>
      <c r="AL23" s="461"/>
      <c r="AM23" s="461"/>
      <c r="AN23" s="461"/>
      <c r="AO23" s="461"/>
      <c r="AP23" s="461"/>
      <c r="AQ23" s="461"/>
      <c r="AR23" s="461"/>
      <c r="AS23" s="461"/>
      <c r="AT23" s="461"/>
      <c r="AU23" s="461"/>
      <c r="AV23" s="461"/>
      <c r="AW23" s="461"/>
      <c r="AX23" s="461"/>
      <c r="AY23" s="461"/>
      <c r="AZ23" s="461"/>
      <c r="BA23" s="461"/>
      <c r="BB23" s="461"/>
      <c r="BC23" s="461"/>
      <c r="BD23" s="461"/>
      <c r="BE23" s="461"/>
      <c r="BF23" s="461"/>
      <c r="BG23" s="461"/>
      <c r="BH23" s="461"/>
      <c r="BI23" s="461"/>
      <c r="BJ23" s="461"/>
      <c r="BK23" s="461"/>
      <c r="BL23" s="461"/>
      <c r="BM23" s="461"/>
      <c r="BN23" s="461"/>
      <c r="BO23" s="461"/>
      <c r="BP23" s="461"/>
      <c r="BQ23" s="461"/>
      <c r="BR23" s="461"/>
      <c r="BS23" s="461"/>
      <c r="BT23" s="461">
        <v>1692.3141681092859</v>
      </c>
      <c r="BU23" s="461">
        <v>5458.9985495052715</v>
      </c>
      <c r="BV23" s="461">
        <v>9317.616069718435</v>
      </c>
      <c r="BW23" s="461">
        <v>12368.622212815266</v>
      </c>
      <c r="BX23" s="462">
        <v>15572.915286098674</v>
      </c>
      <c r="BY23" s="462">
        <v>21966.555131025976</v>
      </c>
      <c r="BZ23" s="462">
        <v>27691.337517494598</v>
      </c>
      <c r="CA23" s="462">
        <v>35490.909285719048</v>
      </c>
      <c r="CB23" s="462">
        <v>45157.890116210496</v>
      </c>
      <c r="CC23" s="462">
        <v>53608.112686675806</v>
      </c>
      <c r="CD23" s="462">
        <v>59665.695173746652</v>
      </c>
      <c r="CE23" s="462">
        <v>63863.163447302533</v>
      </c>
      <c r="CF23" s="430">
        <v>69879.638980580959</v>
      </c>
    </row>
    <row r="24" spans="1:84">
      <c r="A24" s="421"/>
      <c r="B24" s="200" t="s">
        <v>406</v>
      </c>
      <c r="C24" s="438"/>
      <c r="D24" s="461"/>
      <c r="E24" s="461"/>
      <c r="F24" s="461"/>
      <c r="G24" s="461"/>
      <c r="H24" s="461"/>
      <c r="I24" s="461"/>
      <c r="J24" s="461"/>
      <c r="K24" s="461"/>
      <c r="L24" s="461"/>
      <c r="M24" s="461"/>
      <c r="N24" s="461"/>
      <c r="O24" s="461"/>
      <c r="P24" s="461"/>
      <c r="Q24" s="461"/>
      <c r="R24" s="461"/>
      <c r="S24" s="461"/>
      <c r="T24" s="461"/>
      <c r="U24" s="461"/>
      <c r="V24" s="461"/>
      <c r="W24" s="461"/>
      <c r="X24" s="461"/>
      <c r="Y24" s="461"/>
      <c r="Z24" s="461"/>
      <c r="AA24" s="461"/>
      <c r="AB24" s="461"/>
      <c r="AC24" s="461"/>
      <c r="AD24" s="461"/>
      <c r="AE24" s="461"/>
      <c r="AF24" s="461"/>
      <c r="AG24" s="461"/>
      <c r="AH24" s="461"/>
      <c r="AI24" s="461"/>
      <c r="AJ24" s="461"/>
      <c r="AK24" s="461"/>
      <c r="AL24" s="461"/>
      <c r="AM24" s="461"/>
      <c r="AN24" s="461"/>
      <c r="AO24" s="461"/>
      <c r="AP24" s="461"/>
      <c r="AQ24" s="461"/>
      <c r="AR24" s="461"/>
      <c r="AS24" s="461"/>
      <c r="AT24" s="461"/>
      <c r="AU24" s="461"/>
      <c r="AV24" s="461"/>
      <c r="AW24" s="461"/>
      <c r="AX24" s="461"/>
      <c r="AY24" s="461"/>
      <c r="AZ24" s="461"/>
      <c r="BA24" s="461"/>
      <c r="BB24" s="461"/>
      <c r="BC24" s="461"/>
      <c r="BD24" s="461"/>
      <c r="BE24" s="461"/>
      <c r="BF24" s="461"/>
      <c r="BG24" s="461"/>
      <c r="BH24" s="461"/>
      <c r="BI24" s="461"/>
      <c r="BJ24" s="461"/>
      <c r="BK24" s="461"/>
      <c r="BL24" s="461"/>
      <c r="BM24" s="461"/>
      <c r="BN24" s="461"/>
      <c r="BO24" s="461"/>
      <c r="BP24" s="461"/>
      <c r="BQ24" s="461"/>
      <c r="BR24" s="461"/>
      <c r="BS24" s="461"/>
      <c r="BT24" s="461">
        <v>78.667628671869636</v>
      </c>
      <c r="BU24" s="461">
        <v>240.01409199210639</v>
      </c>
      <c r="BV24" s="461">
        <v>395.52416437270716</v>
      </c>
      <c r="BW24" s="461">
        <v>495.30622601440348</v>
      </c>
      <c r="BX24" s="462">
        <v>571.74713204267277</v>
      </c>
      <c r="BY24" s="462">
        <v>718.13803718683698</v>
      </c>
      <c r="BZ24" s="462">
        <v>833.29062897263248</v>
      </c>
      <c r="CA24" s="462">
        <v>1003.8342430673874</v>
      </c>
      <c r="CB24" s="462">
        <v>1182.7730111632955</v>
      </c>
      <c r="CC24" s="462">
        <v>1316.887016359397</v>
      </c>
      <c r="CD24" s="462">
        <v>1391.6706570670565</v>
      </c>
      <c r="CE24" s="462">
        <v>1432.1307964541836</v>
      </c>
      <c r="CF24" s="430">
        <v>1482.3171212785439</v>
      </c>
    </row>
    <row r="25" spans="1:84">
      <c r="A25" s="421"/>
      <c r="B25" s="663" t="s">
        <v>822</v>
      </c>
      <c r="C25" s="663"/>
      <c r="D25" s="461">
        <v>0</v>
      </c>
      <c r="E25" s="461">
        <v>0</v>
      </c>
      <c r="F25" s="461">
        <v>0</v>
      </c>
      <c r="G25" s="461">
        <v>0</v>
      </c>
      <c r="H25" s="461">
        <v>0</v>
      </c>
      <c r="I25" s="461">
        <v>0</v>
      </c>
      <c r="J25" s="461">
        <v>0</v>
      </c>
      <c r="K25" s="461">
        <v>0</v>
      </c>
      <c r="L25" s="461">
        <v>0</v>
      </c>
      <c r="M25" s="461">
        <v>0</v>
      </c>
      <c r="N25" s="461">
        <v>0</v>
      </c>
      <c r="O25" s="461">
        <v>0</v>
      </c>
      <c r="P25" s="461">
        <v>0</v>
      </c>
      <c r="Q25" s="461">
        <v>0</v>
      </c>
      <c r="R25" s="461">
        <v>0</v>
      </c>
      <c r="S25" s="461">
        <v>0</v>
      </c>
      <c r="T25" s="461">
        <v>0</v>
      </c>
      <c r="U25" s="461">
        <v>0</v>
      </c>
      <c r="V25" s="461">
        <v>0</v>
      </c>
      <c r="W25" s="461">
        <v>0</v>
      </c>
      <c r="X25" s="461">
        <v>0</v>
      </c>
      <c r="Y25" s="461">
        <v>0</v>
      </c>
      <c r="Z25" s="461">
        <v>119.28624597153798</v>
      </c>
      <c r="AA25" s="461">
        <v>343.19163435797844</v>
      </c>
      <c r="AB25" s="461">
        <v>372.915727164906</v>
      </c>
      <c r="AC25" s="461">
        <v>352.96391638180711</v>
      </c>
      <c r="AD25" s="461">
        <v>322.88926168601961</v>
      </c>
      <c r="AE25" s="461">
        <v>287.41308604243125</v>
      </c>
      <c r="AF25" s="461">
        <v>266.36645046470034</v>
      </c>
      <c r="AG25" s="461">
        <v>234.84445262501902</v>
      </c>
      <c r="AH25" s="461">
        <v>217.54663104113186</v>
      </c>
      <c r="AI25" s="461">
        <v>181.10553925111347</v>
      </c>
      <c r="AJ25" s="461">
        <v>160.52577768213857</v>
      </c>
      <c r="AK25" s="461">
        <v>149.04718851571644</v>
      </c>
      <c r="AL25" s="461">
        <v>142.37227649082871</v>
      </c>
      <c r="AM25" s="461">
        <v>139.2990730574806</v>
      </c>
      <c r="AN25" s="461">
        <v>125.19016859763467</v>
      </c>
      <c r="AO25" s="461">
        <v>124.81945508544477</v>
      </c>
      <c r="AP25" s="461">
        <v>108.25499026005375</v>
      </c>
      <c r="AQ25" s="461">
        <v>102.72152562585111</v>
      </c>
      <c r="AR25" s="461">
        <v>93.514910919563064</v>
      </c>
      <c r="AS25" s="461">
        <v>82.808634612506225</v>
      </c>
      <c r="AT25" s="461">
        <v>79.168645254042218</v>
      </c>
      <c r="AU25" s="461">
        <v>74.688460732668688</v>
      </c>
      <c r="AV25" s="461">
        <v>72.119318835479504</v>
      </c>
      <c r="AW25" s="461">
        <v>71.311094519539395</v>
      </c>
      <c r="AX25" s="461">
        <v>67.300069307269936</v>
      </c>
      <c r="AY25" s="461">
        <v>67.25850359603524</v>
      </c>
      <c r="AZ25" s="461">
        <v>54.054409541347013</v>
      </c>
      <c r="BA25" s="461">
        <v>53.186925534969482</v>
      </c>
      <c r="BB25" s="461">
        <v>51.639039128954501</v>
      </c>
      <c r="BC25" s="461">
        <v>49.006153630778776</v>
      </c>
      <c r="BD25" s="461">
        <v>48.27622247916392</v>
      </c>
      <c r="BE25" s="461">
        <v>49.294472738889091</v>
      </c>
      <c r="BF25" s="461">
        <v>48.631122600492297</v>
      </c>
      <c r="BG25" s="461">
        <v>48.934608649495736</v>
      </c>
      <c r="BH25" s="461">
        <v>48.450554543687915</v>
      </c>
      <c r="BI25" s="461">
        <v>47.527011231846906</v>
      </c>
      <c r="BJ25" s="461">
        <v>51.697788283715418</v>
      </c>
      <c r="BK25" s="461">
        <v>58.627962362517252</v>
      </c>
      <c r="BL25" s="461">
        <v>64.337562972489494</v>
      </c>
      <c r="BM25" s="461">
        <v>67.239187976672682</v>
      </c>
      <c r="BN25" s="461">
        <v>80.413464491202348</v>
      </c>
      <c r="BO25" s="461">
        <v>85.097487995269631</v>
      </c>
      <c r="BP25" s="461">
        <v>100.20258372842883</v>
      </c>
      <c r="BQ25" s="461">
        <v>125.34407417070182</v>
      </c>
      <c r="BR25" s="461">
        <v>114.07613873105829</v>
      </c>
      <c r="BS25" s="461">
        <v>119.40829416431451</v>
      </c>
      <c r="BT25" s="461">
        <v>124.77374851719814</v>
      </c>
      <c r="BU25" s="461">
        <v>129.46328908176389</v>
      </c>
      <c r="BV25" s="461">
        <v>137.09250893197026</v>
      </c>
      <c r="BW25" s="461">
        <v>140.48863861600211</v>
      </c>
      <c r="BX25" s="462">
        <v>303.81842058696111</v>
      </c>
      <c r="BY25" s="462">
        <v>157.80859358467092</v>
      </c>
      <c r="BZ25" s="462">
        <v>188.74651141894697</v>
      </c>
      <c r="CA25" s="462">
        <v>260.4283389503878</v>
      </c>
      <c r="CB25" s="462">
        <v>207.9937986874734</v>
      </c>
      <c r="CC25" s="462">
        <v>210.94653667133622</v>
      </c>
      <c r="CD25" s="462">
        <v>212.59398420015981</v>
      </c>
      <c r="CE25" s="462">
        <v>213.00038402299467</v>
      </c>
      <c r="CF25" s="430">
        <v>215.03679735129649</v>
      </c>
    </row>
    <row r="26" spans="1:84" ht="26.25" customHeight="1">
      <c r="A26" s="421"/>
      <c r="B26" s="63" t="s">
        <v>823</v>
      </c>
      <c r="C26" s="602"/>
      <c r="D26" s="461">
        <v>0</v>
      </c>
      <c r="E26" s="461">
        <v>0</v>
      </c>
      <c r="F26" s="461">
        <v>0</v>
      </c>
      <c r="G26" s="461">
        <v>0</v>
      </c>
      <c r="H26" s="461">
        <v>0</v>
      </c>
      <c r="I26" s="461">
        <v>0</v>
      </c>
      <c r="J26" s="461">
        <v>0</v>
      </c>
      <c r="K26" s="461">
        <v>0</v>
      </c>
      <c r="L26" s="461">
        <v>0</v>
      </c>
      <c r="M26" s="461">
        <v>0</v>
      </c>
      <c r="N26" s="461">
        <v>0</v>
      </c>
      <c r="O26" s="461">
        <v>0</v>
      </c>
      <c r="P26" s="461">
        <v>0</v>
      </c>
      <c r="Q26" s="461">
        <v>0</v>
      </c>
      <c r="R26" s="461">
        <v>0</v>
      </c>
      <c r="S26" s="461">
        <v>0</v>
      </c>
      <c r="T26" s="461">
        <v>0</v>
      </c>
      <c r="U26" s="461">
        <v>0</v>
      </c>
      <c r="V26" s="461">
        <v>0</v>
      </c>
      <c r="W26" s="461">
        <v>0</v>
      </c>
      <c r="X26" s="461">
        <v>0</v>
      </c>
      <c r="Y26" s="461">
        <v>0</v>
      </c>
      <c r="Z26" s="461">
        <v>0</v>
      </c>
      <c r="AA26" s="461">
        <v>0</v>
      </c>
      <c r="AB26" s="461">
        <v>0</v>
      </c>
      <c r="AC26" s="461">
        <v>0</v>
      </c>
      <c r="AD26" s="461">
        <v>0</v>
      </c>
      <c r="AE26" s="461">
        <v>0</v>
      </c>
      <c r="AF26" s="461">
        <v>0</v>
      </c>
      <c r="AG26" s="461">
        <v>0</v>
      </c>
      <c r="AH26" s="461">
        <v>0</v>
      </c>
      <c r="AI26" s="461">
        <v>0</v>
      </c>
      <c r="AJ26" s="461">
        <v>0</v>
      </c>
      <c r="AK26" s="461">
        <v>0</v>
      </c>
      <c r="AL26" s="461">
        <v>0</v>
      </c>
      <c r="AM26" s="461">
        <v>0</v>
      </c>
      <c r="AN26" s="461">
        <v>0</v>
      </c>
      <c r="AO26" s="461">
        <v>0</v>
      </c>
      <c r="AP26" s="461">
        <v>0</v>
      </c>
      <c r="AQ26" s="461">
        <v>0</v>
      </c>
      <c r="AR26" s="461">
        <v>0</v>
      </c>
      <c r="AS26" s="461">
        <v>0</v>
      </c>
      <c r="AT26" s="461">
        <v>0</v>
      </c>
      <c r="AU26" s="461">
        <v>0</v>
      </c>
      <c r="AV26" s="461">
        <v>0</v>
      </c>
      <c r="AW26" s="461">
        <v>0</v>
      </c>
      <c r="AX26" s="461">
        <v>0</v>
      </c>
      <c r="AY26" s="461">
        <v>0</v>
      </c>
      <c r="AZ26" s="461">
        <v>0</v>
      </c>
      <c r="BA26" s="461">
        <v>0</v>
      </c>
      <c r="BB26" s="461">
        <v>0</v>
      </c>
      <c r="BC26" s="461">
        <v>0</v>
      </c>
      <c r="BD26" s="461">
        <v>2448.5695691324572</v>
      </c>
      <c r="BE26" s="461">
        <v>2609.4445914149806</v>
      </c>
      <c r="BF26" s="461">
        <v>2734.5671985234922</v>
      </c>
      <c r="BG26" s="461">
        <v>2889.4860168661817</v>
      </c>
      <c r="BH26" s="461">
        <v>3024.9774199231065</v>
      </c>
      <c r="BI26" s="461">
        <v>3169.6674292495204</v>
      </c>
      <c r="BJ26" s="461">
        <v>3296.8712695858294</v>
      </c>
      <c r="BK26" s="461">
        <v>3454.8415884887413</v>
      </c>
      <c r="BL26" s="461">
        <v>3589.0331789518305</v>
      </c>
      <c r="BM26" s="461">
        <v>3883.1040184392077</v>
      </c>
      <c r="BN26" s="461">
        <v>4174.1433921009348</v>
      </c>
      <c r="BO26" s="461">
        <v>4317.5677091991556</v>
      </c>
      <c r="BP26" s="461">
        <v>4551.1894186759328</v>
      </c>
      <c r="BQ26" s="461">
        <v>4561.5291818650749</v>
      </c>
      <c r="BR26" s="461">
        <v>4761.7374084345056</v>
      </c>
      <c r="BS26" s="461">
        <v>4826.9934970808072</v>
      </c>
      <c r="BT26" s="461">
        <v>4849.225501122789</v>
      </c>
      <c r="BU26" s="461">
        <v>4843.5376986154433</v>
      </c>
      <c r="BV26" s="461">
        <v>4979.7100222371009</v>
      </c>
      <c r="BW26" s="461">
        <v>5042.9895916574724</v>
      </c>
      <c r="BX26" s="462">
        <v>5121.1080059703827</v>
      </c>
      <c r="BY26" s="462">
        <v>4992.2676242231637</v>
      </c>
      <c r="BZ26" s="462">
        <v>4809.7421370595393</v>
      </c>
      <c r="CA26" s="462">
        <v>5378.0643013015033</v>
      </c>
      <c r="CB26" s="462">
        <v>5768.1662420185903</v>
      </c>
      <c r="CC26" s="462">
        <v>6030.2615458910177</v>
      </c>
      <c r="CD26" s="462">
        <v>6185.4237913393954</v>
      </c>
      <c r="CE26" s="462">
        <v>6421.8465831040248</v>
      </c>
      <c r="CF26" s="430">
        <v>6509.3741604012503</v>
      </c>
    </row>
    <row r="27" spans="1:84" ht="15.75" customHeight="1" thickBot="1">
      <c r="A27" s="421"/>
      <c r="B27" s="664"/>
      <c r="C27" s="602"/>
      <c r="D27" s="461"/>
      <c r="E27" s="461"/>
      <c r="F27" s="461"/>
      <c r="G27" s="461"/>
      <c r="H27" s="461"/>
      <c r="I27" s="461"/>
      <c r="J27" s="461"/>
      <c r="K27" s="461"/>
      <c r="L27" s="461"/>
      <c r="M27" s="461"/>
      <c r="N27" s="461"/>
      <c r="O27" s="461"/>
      <c r="P27" s="461"/>
      <c r="Q27" s="461"/>
      <c r="R27" s="461"/>
      <c r="S27" s="461"/>
      <c r="T27" s="461"/>
      <c r="U27" s="461"/>
      <c r="V27" s="461"/>
      <c r="W27" s="461"/>
      <c r="X27" s="461"/>
      <c r="Y27" s="461"/>
      <c r="Z27" s="461"/>
      <c r="AA27" s="461"/>
      <c r="AB27" s="461"/>
      <c r="AC27" s="461"/>
      <c r="AD27" s="461"/>
      <c r="AE27" s="461"/>
      <c r="AF27" s="461"/>
      <c r="AG27" s="461"/>
      <c r="AH27" s="461"/>
      <c r="AI27" s="461"/>
      <c r="AJ27" s="461"/>
      <c r="AK27" s="461"/>
      <c r="AL27" s="461"/>
      <c r="AM27" s="461"/>
      <c r="AN27" s="461"/>
      <c r="AO27" s="461"/>
      <c r="AP27" s="461"/>
      <c r="AQ27" s="461"/>
      <c r="AR27" s="461"/>
      <c r="AS27" s="461"/>
      <c r="AT27" s="461"/>
      <c r="AU27" s="461"/>
      <c r="AV27" s="461"/>
      <c r="AW27" s="461"/>
      <c r="AX27" s="461"/>
      <c r="AY27" s="461"/>
      <c r="AZ27" s="461"/>
      <c r="BA27" s="461"/>
      <c r="BB27" s="461"/>
      <c r="BC27" s="461"/>
      <c r="BD27" s="461"/>
      <c r="BE27" s="461"/>
      <c r="BF27" s="461"/>
      <c r="BG27" s="461"/>
      <c r="BH27" s="461"/>
      <c r="BI27" s="461"/>
      <c r="BJ27" s="461"/>
      <c r="BK27" s="461"/>
      <c r="BL27" s="461"/>
      <c r="BM27" s="461"/>
      <c r="BN27" s="461"/>
      <c r="BO27" s="461"/>
      <c r="BP27" s="461"/>
      <c r="BQ27" s="461"/>
      <c r="BR27" s="461"/>
      <c r="BS27" s="461"/>
      <c r="BT27" s="461"/>
      <c r="BU27" s="461"/>
      <c r="BV27" s="461"/>
      <c r="BW27" s="461"/>
      <c r="BX27" s="462"/>
      <c r="BY27" s="462"/>
      <c r="BZ27" s="462"/>
      <c r="CA27" s="462"/>
      <c r="CB27" s="462"/>
      <c r="CC27" s="462"/>
      <c r="CD27" s="462"/>
      <c r="CE27" s="462"/>
      <c r="CF27" s="430"/>
    </row>
    <row r="28" spans="1:84" ht="39.75" customHeight="1">
      <c r="A28" s="487"/>
      <c r="B28" s="471" t="s">
        <v>825</v>
      </c>
      <c r="C28" s="472"/>
      <c r="D28" s="473" t="s">
        <v>543</v>
      </c>
      <c r="E28" s="473" t="s">
        <v>544</v>
      </c>
      <c r="F28" s="473" t="s">
        <v>545</v>
      </c>
      <c r="G28" s="473" t="s">
        <v>546</v>
      </c>
      <c r="H28" s="473" t="s">
        <v>547</v>
      </c>
      <c r="I28" s="473" t="s">
        <v>548</v>
      </c>
      <c r="J28" s="473" t="s">
        <v>549</v>
      </c>
      <c r="K28" s="473" t="s">
        <v>550</v>
      </c>
      <c r="L28" s="473" t="s">
        <v>551</v>
      </c>
      <c r="M28" s="473" t="s">
        <v>552</v>
      </c>
      <c r="N28" s="473" t="s">
        <v>553</v>
      </c>
      <c r="O28" s="473" t="s">
        <v>554</v>
      </c>
      <c r="P28" s="473" t="s">
        <v>555</v>
      </c>
      <c r="Q28" s="473" t="s">
        <v>556</v>
      </c>
      <c r="R28" s="473" t="s">
        <v>557</v>
      </c>
      <c r="S28" s="473" t="s">
        <v>558</v>
      </c>
      <c r="T28" s="473" t="s">
        <v>559</v>
      </c>
      <c r="U28" s="473" t="s">
        <v>560</v>
      </c>
      <c r="V28" s="473" t="s">
        <v>561</v>
      </c>
      <c r="W28" s="473" t="s">
        <v>562</v>
      </c>
      <c r="X28" s="473" t="s">
        <v>563</v>
      </c>
      <c r="Y28" s="473" t="s">
        <v>564</v>
      </c>
      <c r="Z28" s="473" t="s">
        <v>565</v>
      </c>
      <c r="AA28" s="473" t="s">
        <v>566</v>
      </c>
      <c r="AB28" s="473" t="s">
        <v>567</v>
      </c>
      <c r="AC28" s="473" t="s">
        <v>568</v>
      </c>
      <c r="AD28" s="473" t="s">
        <v>569</v>
      </c>
      <c r="AE28" s="473" t="s">
        <v>570</v>
      </c>
      <c r="AF28" s="473" t="s">
        <v>571</v>
      </c>
      <c r="AG28" s="473" t="s">
        <v>572</v>
      </c>
      <c r="AH28" s="473" t="s">
        <v>573</v>
      </c>
      <c r="AI28" s="473" t="s">
        <v>574</v>
      </c>
      <c r="AJ28" s="473" t="s">
        <v>575</v>
      </c>
      <c r="AK28" s="473" t="s">
        <v>576</v>
      </c>
      <c r="AL28" s="473" t="s">
        <v>577</v>
      </c>
      <c r="AM28" s="473" t="s">
        <v>578</v>
      </c>
      <c r="AN28" s="473" t="s">
        <v>579</v>
      </c>
      <c r="AO28" s="473" t="s">
        <v>580</v>
      </c>
      <c r="AP28" s="473" t="s">
        <v>581</v>
      </c>
      <c r="AQ28" s="473" t="s">
        <v>582</v>
      </c>
      <c r="AR28" s="473" t="s">
        <v>583</v>
      </c>
      <c r="AS28" s="473" t="s">
        <v>584</v>
      </c>
      <c r="AT28" s="473" t="s">
        <v>585</v>
      </c>
      <c r="AU28" s="473" t="s">
        <v>586</v>
      </c>
      <c r="AV28" s="473" t="s">
        <v>587</v>
      </c>
      <c r="AW28" s="473" t="s">
        <v>588</v>
      </c>
      <c r="AX28" s="473" t="s">
        <v>589</v>
      </c>
      <c r="AY28" s="473" t="s">
        <v>590</v>
      </c>
      <c r="AZ28" s="473" t="s">
        <v>591</v>
      </c>
      <c r="BA28" s="473" t="s">
        <v>592</v>
      </c>
      <c r="BB28" s="473" t="s">
        <v>593</v>
      </c>
      <c r="BC28" s="473" t="s">
        <v>594</v>
      </c>
      <c r="BD28" s="473" t="s">
        <v>595</v>
      </c>
      <c r="BE28" s="473" t="s">
        <v>596</v>
      </c>
      <c r="BF28" s="473" t="s">
        <v>597</v>
      </c>
      <c r="BG28" s="473" t="s">
        <v>598</v>
      </c>
      <c r="BH28" s="473" t="s">
        <v>599</v>
      </c>
      <c r="BI28" s="473" t="s">
        <v>600</v>
      </c>
      <c r="BJ28" s="473" t="s">
        <v>601</v>
      </c>
      <c r="BK28" s="473" t="s">
        <v>602</v>
      </c>
      <c r="BL28" s="473" t="s">
        <v>603</v>
      </c>
      <c r="BM28" s="473" t="s">
        <v>604</v>
      </c>
      <c r="BN28" s="473" t="s">
        <v>605</v>
      </c>
      <c r="BO28" s="473" t="s">
        <v>606</v>
      </c>
      <c r="BP28" s="473" t="s">
        <v>607</v>
      </c>
      <c r="BQ28" s="473" t="s">
        <v>608</v>
      </c>
      <c r="BR28" s="473" t="s">
        <v>609</v>
      </c>
      <c r="BS28" s="473" t="s">
        <v>610</v>
      </c>
      <c r="BT28" s="473" t="s">
        <v>611</v>
      </c>
      <c r="BU28" s="473" t="s">
        <v>612</v>
      </c>
      <c r="BV28" s="473" t="s">
        <v>613</v>
      </c>
      <c r="BW28" s="473" t="s">
        <v>614</v>
      </c>
      <c r="BX28" s="473" t="s">
        <v>615</v>
      </c>
      <c r="BY28" s="473" t="s">
        <v>616</v>
      </c>
      <c r="BZ28" s="473" t="s">
        <v>617</v>
      </c>
      <c r="CA28" s="473" t="s">
        <v>618</v>
      </c>
      <c r="CB28" s="473" t="s">
        <v>619</v>
      </c>
      <c r="CC28" s="473" t="s">
        <v>620</v>
      </c>
      <c r="CD28" s="473" t="s">
        <v>621</v>
      </c>
      <c r="CE28" s="473" t="s">
        <v>622</v>
      </c>
      <c r="CF28" s="474" t="s">
        <v>623</v>
      </c>
    </row>
    <row r="29" spans="1:84" s="245" customFormat="1" ht="26.25" customHeight="1">
      <c r="A29" s="597"/>
      <c r="B29" s="109" t="s">
        <v>826</v>
      </c>
      <c r="C29" s="464"/>
      <c r="D29" s="654"/>
      <c r="E29" s="654"/>
      <c r="F29" s="654"/>
      <c r="G29" s="654"/>
      <c r="H29" s="654"/>
      <c r="I29" s="654"/>
      <c r="J29" s="654"/>
      <c r="K29" s="654">
        <v>4621</v>
      </c>
      <c r="L29" s="654">
        <v>4729</v>
      </c>
      <c r="M29" s="654">
        <v>4832</v>
      </c>
      <c r="N29" s="654">
        <v>5412</v>
      </c>
      <c r="O29" s="654">
        <v>5541</v>
      </c>
      <c r="P29" s="654">
        <v>5661</v>
      </c>
      <c r="Q29" s="654">
        <v>5778</v>
      </c>
      <c r="R29" s="654">
        <v>5919</v>
      </c>
      <c r="S29" s="654">
        <v>5965</v>
      </c>
      <c r="T29" s="654">
        <v>6142</v>
      </c>
      <c r="U29" s="654">
        <v>6340</v>
      </c>
      <c r="V29" s="654">
        <v>6523</v>
      </c>
      <c r="W29" s="654">
        <v>6751</v>
      </c>
      <c r="X29" s="654">
        <v>6955</v>
      </c>
      <c r="Y29" s="654">
        <v>7151</v>
      </c>
      <c r="Z29" s="654">
        <v>7344</v>
      </c>
      <c r="AA29" s="654">
        <v>7495</v>
      </c>
      <c r="AB29" s="654">
        <v>7648</v>
      </c>
      <c r="AC29" s="654">
        <v>7803</v>
      </c>
      <c r="AD29" s="654">
        <v>7951</v>
      </c>
      <c r="AE29" s="654">
        <v>8128</v>
      </c>
      <c r="AF29" s="654">
        <v>8315</v>
      </c>
      <c r="AG29" s="654">
        <v>8436</v>
      </c>
      <c r="AH29" s="654">
        <v>8579</v>
      </c>
      <c r="AI29" s="654">
        <v>8727</v>
      </c>
      <c r="AJ29" s="654">
        <v>8895</v>
      </c>
      <c r="AK29" s="654">
        <v>9074</v>
      </c>
      <c r="AL29" s="654">
        <v>9164</v>
      </c>
      <c r="AM29" s="654">
        <v>9261</v>
      </c>
      <c r="AN29" s="654">
        <v>9298</v>
      </c>
      <c r="AO29" s="654">
        <v>9495</v>
      </c>
      <c r="AP29" s="654">
        <v>9627</v>
      </c>
      <c r="AQ29" s="654">
        <v>9700</v>
      </c>
      <c r="AR29" s="654">
        <v>9755</v>
      </c>
      <c r="AS29" s="654">
        <v>9755</v>
      </c>
      <c r="AT29" s="654">
        <v>9930</v>
      </c>
      <c r="AU29" s="654">
        <v>9990</v>
      </c>
      <c r="AV29" s="654">
        <v>10056</v>
      </c>
      <c r="AW29" s="654">
        <v>10061</v>
      </c>
      <c r="AX29" s="654">
        <v>10097</v>
      </c>
      <c r="AY29" s="654">
        <v>10384</v>
      </c>
      <c r="AZ29" s="654">
        <v>10536</v>
      </c>
      <c r="BA29" s="654">
        <v>10680</v>
      </c>
      <c r="BB29" s="654">
        <v>10782</v>
      </c>
      <c r="BC29" s="654">
        <v>10936</v>
      </c>
      <c r="BD29" s="654">
        <v>11004</v>
      </c>
      <c r="BE29" s="654">
        <v>11095</v>
      </c>
      <c r="BF29" s="654">
        <v>11195</v>
      </c>
      <c r="BG29" s="654">
        <v>11320</v>
      </c>
      <c r="BH29" s="654">
        <v>11477</v>
      </c>
      <c r="BI29" s="654">
        <v>11585</v>
      </c>
      <c r="BJ29" s="654">
        <v>11715</v>
      </c>
      <c r="BK29" s="654">
        <v>11938</v>
      </c>
      <c r="BL29" s="654">
        <v>12160</v>
      </c>
      <c r="BM29" s="654">
        <v>12410</v>
      </c>
      <c r="BN29" s="654">
        <v>12566</v>
      </c>
      <c r="BO29" s="654">
        <v>12667</v>
      </c>
      <c r="BP29" s="654">
        <v>12810</v>
      </c>
      <c r="BQ29" s="654">
        <v>12888</v>
      </c>
      <c r="BR29" s="654">
        <v>12958</v>
      </c>
      <c r="BS29" s="654">
        <v>12957</v>
      </c>
      <c r="BT29" s="654">
        <v>12930</v>
      </c>
      <c r="BU29" s="654">
        <v>12838</v>
      </c>
      <c r="BV29" s="654">
        <v>12724</v>
      </c>
      <c r="BW29" s="654">
        <v>12556</v>
      </c>
      <c r="BX29" s="263">
        <v>12379</v>
      </c>
      <c r="BY29" s="263">
        <v>12458</v>
      </c>
      <c r="BZ29" s="263">
        <v>12598</v>
      </c>
      <c r="CA29" s="263">
        <v>12751</v>
      </c>
      <c r="CB29" s="263">
        <v>12958</v>
      </c>
      <c r="CC29" s="263">
        <v>13187</v>
      </c>
      <c r="CD29" s="263">
        <v>13211</v>
      </c>
      <c r="CE29" s="263">
        <v>13083</v>
      </c>
      <c r="CF29" s="655">
        <v>13174</v>
      </c>
    </row>
    <row r="30" spans="1:84" ht="26.25" customHeight="1">
      <c r="B30" s="63" t="s">
        <v>818</v>
      </c>
      <c r="K30" s="220">
        <f t="shared" ref="K30:BV30" si="9">K29-K37</f>
        <v>4621</v>
      </c>
      <c r="L30" s="220">
        <f t="shared" si="9"/>
        <v>4729</v>
      </c>
      <c r="M30" s="220">
        <f t="shared" si="9"/>
        <v>4832</v>
      </c>
      <c r="N30" s="220">
        <f t="shared" si="9"/>
        <v>5412</v>
      </c>
      <c r="O30" s="220">
        <f t="shared" si="9"/>
        <v>5541</v>
      </c>
      <c r="P30" s="220">
        <f t="shared" si="9"/>
        <v>5661</v>
      </c>
      <c r="Q30" s="220">
        <f t="shared" si="9"/>
        <v>5778</v>
      </c>
      <c r="R30" s="220">
        <f t="shared" si="9"/>
        <v>5919</v>
      </c>
      <c r="S30" s="220">
        <f t="shared" si="9"/>
        <v>5965</v>
      </c>
      <c r="T30" s="220">
        <f t="shared" si="9"/>
        <v>6142</v>
      </c>
      <c r="U30" s="220">
        <f t="shared" si="9"/>
        <v>6340</v>
      </c>
      <c r="V30" s="220">
        <f t="shared" si="9"/>
        <v>6523</v>
      </c>
      <c r="W30" s="220">
        <f t="shared" si="9"/>
        <v>6751</v>
      </c>
      <c r="X30" s="220">
        <f t="shared" si="9"/>
        <v>6955</v>
      </c>
      <c r="Y30" s="220">
        <f t="shared" si="9"/>
        <v>7151</v>
      </c>
      <c r="Z30" s="220">
        <f t="shared" si="9"/>
        <v>7344</v>
      </c>
      <c r="AA30" s="220">
        <f t="shared" si="9"/>
        <v>7365</v>
      </c>
      <c r="AB30" s="220">
        <f t="shared" si="9"/>
        <v>7525</v>
      </c>
      <c r="AC30" s="220">
        <f t="shared" si="9"/>
        <v>7693</v>
      </c>
      <c r="AD30" s="220">
        <f t="shared" si="9"/>
        <v>7853</v>
      </c>
      <c r="AE30" s="220">
        <f t="shared" si="9"/>
        <v>8035</v>
      </c>
      <c r="AF30" s="220">
        <f t="shared" si="9"/>
        <v>8236</v>
      </c>
      <c r="AG30" s="220">
        <f t="shared" si="9"/>
        <v>8364</v>
      </c>
      <c r="AH30" s="220">
        <f t="shared" si="9"/>
        <v>8516</v>
      </c>
      <c r="AI30" s="220">
        <f t="shared" si="9"/>
        <v>8672</v>
      </c>
      <c r="AJ30" s="220">
        <f t="shared" si="9"/>
        <v>8844</v>
      </c>
      <c r="AK30" s="220">
        <f t="shared" si="9"/>
        <v>9028</v>
      </c>
      <c r="AL30" s="220">
        <f t="shared" si="9"/>
        <v>9121</v>
      </c>
      <c r="AM30" s="220">
        <f t="shared" si="9"/>
        <v>9221</v>
      </c>
      <c r="AN30" s="220">
        <f t="shared" si="9"/>
        <v>9259</v>
      </c>
      <c r="AO30" s="220">
        <f t="shared" si="9"/>
        <v>9459</v>
      </c>
      <c r="AP30" s="220">
        <f t="shared" si="9"/>
        <v>9589</v>
      </c>
      <c r="AQ30" s="220">
        <f t="shared" si="9"/>
        <v>9663</v>
      </c>
      <c r="AR30" s="220">
        <f t="shared" si="9"/>
        <v>9719</v>
      </c>
      <c r="AS30" s="220">
        <f t="shared" si="9"/>
        <v>9720</v>
      </c>
      <c r="AT30" s="220">
        <f t="shared" si="9"/>
        <v>9898</v>
      </c>
      <c r="AU30" s="220">
        <f t="shared" si="9"/>
        <v>9959</v>
      </c>
      <c r="AV30" s="220">
        <f t="shared" si="9"/>
        <v>10027</v>
      </c>
      <c r="AW30" s="220">
        <f t="shared" si="9"/>
        <v>10033</v>
      </c>
      <c r="AX30" s="220">
        <f t="shared" si="9"/>
        <v>10070</v>
      </c>
      <c r="AY30" s="220">
        <f t="shared" si="9"/>
        <v>10356</v>
      </c>
      <c r="AZ30" s="220">
        <f t="shared" si="9"/>
        <v>10509</v>
      </c>
      <c r="BA30" s="220">
        <f t="shared" si="9"/>
        <v>10654</v>
      </c>
      <c r="BB30" s="220">
        <f t="shared" si="9"/>
        <v>10758</v>
      </c>
      <c r="BC30" s="220">
        <f t="shared" si="9"/>
        <v>10913</v>
      </c>
      <c r="BD30" s="220">
        <f t="shared" si="9"/>
        <v>10981</v>
      </c>
      <c r="BE30" s="220">
        <f t="shared" si="9"/>
        <v>11072</v>
      </c>
      <c r="BF30" s="220">
        <f t="shared" si="9"/>
        <v>11171</v>
      </c>
      <c r="BG30" s="220">
        <f t="shared" si="9"/>
        <v>11297</v>
      </c>
      <c r="BH30" s="220">
        <f t="shared" si="9"/>
        <v>11454</v>
      </c>
      <c r="BI30" s="220">
        <f t="shared" si="9"/>
        <v>11562</v>
      </c>
      <c r="BJ30" s="220">
        <f t="shared" si="9"/>
        <v>11692</v>
      </c>
      <c r="BK30" s="220">
        <f t="shared" si="9"/>
        <v>11913</v>
      </c>
      <c r="BL30" s="220">
        <f t="shared" si="9"/>
        <v>12134</v>
      </c>
      <c r="BM30" s="220">
        <f t="shared" si="9"/>
        <v>12382</v>
      </c>
      <c r="BN30" s="220">
        <f t="shared" si="9"/>
        <v>12537</v>
      </c>
      <c r="BO30" s="220">
        <f t="shared" si="9"/>
        <v>12634</v>
      </c>
      <c r="BP30" s="220">
        <f t="shared" si="9"/>
        <v>12775</v>
      </c>
      <c r="BQ30" s="220">
        <f t="shared" si="9"/>
        <v>12846</v>
      </c>
      <c r="BR30" s="220">
        <f t="shared" si="9"/>
        <v>12912</v>
      </c>
      <c r="BS30" s="220">
        <f t="shared" si="9"/>
        <v>12909</v>
      </c>
      <c r="BT30" s="220">
        <f t="shared" si="9"/>
        <v>12879</v>
      </c>
      <c r="BU30" s="220">
        <f t="shared" si="9"/>
        <v>12790</v>
      </c>
      <c r="BV30" s="220">
        <f t="shared" si="9"/>
        <v>12669</v>
      </c>
      <c r="BW30" s="220">
        <f t="shared" ref="BW30:CF30" si="10">BW29-BW37</f>
        <v>12498</v>
      </c>
      <c r="BX30" s="196">
        <f t="shared" si="10"/>
        <v>12317</v>
      </c>
      <c r="BY30" s="196">
        <f t="shared" si="10"/>
        <v>12389</v>
      </c>
      <c r="BZ30" s="196">
        <f t="shared" si="10"/>
        <v>12519</v>
      </c>
      <c r="CA30" s="196">
        <f t="shared" si="10"/>
        <v>12683</v>
      </c>
      <c r="CB30" s="196">
        <f t="shared" si="10"/>
        <v>12890</v>
      </c>
      <c r="CC30" s="196">
        <f t="shared" si="10"/>
        <v>13117</v>
      </c>
      <c r="CD30" s="196">
        <f t="shared" si="10"/>
        <v>13140</v>
      </c>
      <c r="CE30" s="196">
        <f t="shared" si="10"/>
        <v>13011</v>
      </c>
      <c r="CF30" s="221">
        <f t="shared" si="10"/>
        <v>13101</v>
      </c>
    </row>
    <row r="31" spans="1:84">
      <c r="B31" s="200" t="s">
        <v>819</v>
      </c>
      <c r="K31" s="220">
        <v>0</v>
      </c>
      <c r="L31" s="220">
        <v>0</v>
      </c>
      <c r="M31" s="220">
        <v>0</v>
      </c>
      <c r="N31" s="220">
        <v>0</v>
      </c>
      <c r="O31" s="220">
        <v>0</v>
      </c>
      <c r="P31" s="220">
        <v>0</v>
      </c>
      <c r="Q31" s="220">
        <v>0</v>
      </c>
      <c r="R31" s="220">
        <v>0</v>
      </c>
      <c r="S31" s="220">
        <v>0</v>
      </c>
      <c r="T31" s="220">
        <v>0</v>
      </c>
      <c r="U31" s="220">
        <v>0</v>
      </c>
      <c r="V31" s="220">
        <v>0</v>
      </c>
      <c r="W31" s="220">
        <v>0</v>
      </c>
      <c r="X31" s="220">
        <v>0</v>
      </c>
      <c r="Y31" s="220">
        <v>0</v>
      </c>
      <c r="Z31" s="220">
        <v>0</v>
      </c>
      <c r="AA31" s="220">
        <v>0</v>
      </c>
      <c r="AB31" s="220">
        <v>0</v>
      </c>
      <c r="AC31" s="220">
        <v>0</v>
      </c>
      <c r="AD31" s="220">
        <v>0</v>
      </c>
      <c r="AE31" s="220">
        <v>0</v>
      </c>
      <c r="AF31" s="220">
        <v>0</v>
      </c>
      <c r="AG31" s="220">
        <v>0</v>
      </c>
      <c r="AH31" s="220">
        <v>0</v>
      </c>
      <c r="AI31" s="220">
        <v>0</v>
      </c>
      <c r="AJ31" s="220">
        <v>0</v>
      </c>
      <c r="AK31" s="220">
        <v>0</v>
      </c>
      <c r="AL31" s="220">
        <v>0</v>
      </c>
      <c r="AM31" s="220">
        <v>0</v>
      </c>
      <c r="AN31" s="220">
        <v>0</v>
      </c>
      <c r="AO31" s="220">
        <v>0</v>
      </c>
      <c r="AP31" s="220">
        <v>0</v>
      </c>
      <c r="AQ31" s="220">
        <v>0</v>
      </c>
      <c r="AR31" s="220">
        <v>0</v>
      </c>
      <c r="AS31" s="220">
        <v>0</v>
      </c>
      <c r="AT31" s="220">
        <v>0</v>
      </c>
      <c r="AU31" s="220">
        <v>0</v>
      </c>
      <c r="AV31" s="220">
        <v>0</v>
      </c>
      <c r="AW31" s="220">
        <v>0</v>
      </c>
      <c r="AX31" s="220">
        <v>0</v>
      </c>
      <c r="AY31" s="220">
        <v>0</v>
      </c>
      <c r="AZ31" s="220">
        <v>0</v>
      </c>
      <c r="BA31" s="220">
        <v>0</v>
      </c>
      <c r="BB31" s="220">
        <v>0</v>
      </c>
      <c r="BC31" s="220">
        <v>0</v>
      </c>
      <c r="BD31" s="220">
        <v>10875</v>
      </c>
      <c r="BE31" s="220">
        <v>11018</v>
      </c>
      <c r="BF31" s="220">
        <v>11102</v>
      </c>
      <c r="BG31" s="220">
        <v>11231</v>
      </c>
      <c r="BH31" s="220">
        <v>11384</v>
      </c>
      <c r="BI31" s="220">
        <v>11492</v>
      </c>
      <c r="BJ31" s="220">
        <v>11617</v>
      </c>
      <c r="BK31" s="220">
        <v>11837</v>
      </c>
      <c r="BL31" s="220">
        <v>12053</v>
      </c>
      <c r="BM31" s="220">
        <v>12285</v>
      </c>
      <c r="BN31" s="220">
        <v>12460</v>
      </c>
      <c r="BO31" s="220">
        <v>12556</v>
      </c>
      <c r="BP31" s="220">
        <v>12737</v>
      </c>
      <c r="BQ31" s="220">
        <v>12814</v>
      </c>
      <c r="BR31" s="220">
        <v>12887</v>
      </c>
      <c r="BS31" s="220">
        <v>12890</v>
      </c>
      <c r="BT31" s="220">
        <v>12681</v>
      </c>
      <c r="BU31" s="220">
        <v>12144</v>
      </c>
      <c r="BV31" s="220">
        <v>11679</v>
      </c>
      <c r="BW31" s="220">
        <v>11224</v>
      </c>
      <c r="BX31" s="196">
        <v>10700</v>
      </c>
      <c r="BY31" s="196">
        <v>10160</v>
      </c>
      <c r="BZ31" s="196">
        <v>9632</v>
      </c>
      <c r="CA31" s="196">
        <v>9026</v>
      </c>
      <c r="CB31" s="196">
        <v>8528</v>
      </c>
      <c r="CC31" s="196">
        <v>8053</v>
      </c>
      <c r="CD31" s="196">
        <v>7577</v>
      </c>
      <c r="CE31" s="196">
        <v>7120</v>
      </c>
      <c r="CF31" s="221">
        <v>6670</v>
      </c>
    </row>
    <row r="32" spans="1:84">
      <c r="B32" s="200" t="s">
        <v>403</v>
      </c>
      <c r="K32" s="220">
        <v>0</v>
      </c>
      <c r="L32" s="220">
        <v>0</v>
      </c>
      <c r="M32" s="220">
        <v>0</v>
      </c>
      <c r="N32" s="220">
        <v>0</v>
      </c>
      <c r="O32" s="220">
        <v>0</v>
      </c>
      <c r="P32" s="220">
        <v>0</v>
      </c>
      <c r="Q32" s="220">
        <v>0</v>
      </c>
      <c r="R32" s="220">
        <v>0</v>
      </c>
      <c r="S32" s="220">
        <v>0</v>
      </c>
      <c r="T32" s="220">
        <v>0</v>
      </c>
      <c r="U32" s="220">
        <v>0</v>
      </c>
      <c r="V32" s="220">
        <v>0</v>
      </c>
      <c r="W32" s="220">
        <v>0</v>
      </c>
      <c r="X32" s="220">
        <v>0</v>
      </c>
      <c r="Y32" s="220">
        <v>0</v>
      </c>
      <c r="Z32" s="220">
        <v>0</v>
      </c>
      <c r="AA32" s="220">
        <v>0</v>
      </c>
      <c r="AB32" s="220">
        <v>0</v>
      </c>
      <c r="AC32" s="220">
        <v>0</v>
      </c>
      <c r="AD32" s="220">
        <v>0</v>
      </c>
      <c r="AE32" s="220">
        <v>0</v>
      </c>
      <c r="AF32" s="220">
        <v>0</v>
      </c>
      <c r="AG32" s="220">
        <v>0</v>
      </c>
      <c r="AH32" s="220">
        <v>0</v>
      </c>
      <c r="AI32" s="220">
        <v>0</v>
      </c>
      <c r="AJ32" s="220">
        <v>0</v>
      </c>
      <c r="AK32" s="220">
        <v>0</v>
      </c>
      <c r="AL32" s="220">
        <v>0</v>
      </c>
      <c r="AM32" s="220">
        <v>0</v>
      </c>
      <c r="AN32" s="220">
        <v>0</v>
      </c>
      <c r="AO32" s="220">
        <v>0</v>
      </c>
      <c r="AP32" s="220">
        <v>0</v>
      </c>
      <c r="AQ32" s="220">
        <v>0</v>
      </c>
      <c r="AR32" s="220">
        <v>0</v>
      </c>
      <c r="AS32" s="220">
        <v>0</v>
      </c>
      <c r="AT32" s="220">
        <v>0</v>
      </c>
      <c r="AU32" s="220">
        <v>0</v>
      </c>
      <c r="AV32" s="220">
        <v>0</v>
      </c>
      <c r="AW32" s="220">
        <v>0</v>
      </c>
      <c r="AX32" s="220">
        <v>0</v>
      </c>
      <c r="AY32" s="220">
        <v>0</v>
      </c>
      <c r="AZ32" s="220">
        <v>0</v>
      </c>
      <c r="BA32" s="220">
        <v>0</v>
      </c>
      <c r="BB32" s="220">
        <v>0</v>
      </c>
      <c r="BC32" s="220">
        <v>0</v>
      </c>
      <c r="BD32" s="220">
        <v>8670</v>
      </c>
      <c r="BE32" s="220">
        <v>8834</v>
      </c>
      <c r="BF32" s="220">
        <v>8961</v>
      </c>
      <c r="BG32" s="220">
        <v>9117</v>
      </c>
      <c r="BH32" s="220">
        <v>9296</v>
      </c>
      <c r="BI32" s="220">
        <v>9439</v>
      </c>
      <c r="BJ32" s="220">
        <v>9594</v>
      </c>
      <c r="BK32" s="220">
        <v>9842</v>
      </c>
      <c r="BL32" s="220">
        <v>10087</v>
      </c>
      <c r="BM32" s="220">
        <v>10358</v>
      </c>
      <c r="BN32" s="220">
        <v>10563</v>
      </c>
      <c r="BO32" s="220">
        <v>10702</v>
      </c>
      <c r="BP32" s="220">
        <v>10874</v>
      </c>
      <c r="BQ32" s="220">
        <v>10984</v>
      </c>
      <c r="BR32" s="220">
        <v>11096</v>
      </c>
      <c r="BS32" s="220">
        <v>11145</v>
      </c>
      <c r="BT32" s="220">
        <v>10995</v>
      </c>
      <c r="BU32" s="220">
        <v>10570</v>
      </c>
      <c r="BV32" s="220">
        <v>10184</v>
      </c>
      <c r="BW32" s="220">
        <v>9813</v>
      </c>
      <c r="BX32" s="196">
        <v>9382</v>
      </c>
      <c r="BY32" s="196">
        <v>8935</v>
      </c>
      <c r="BZ32" s="196">
        <v>8496</v>
      </c>
      <c r="CA32" s="196">
        <v>7998</v>
      </c>
      <c r="CB32" s="196">
        <v>7583</v>
      </c>
      <c r="CC32" s="196">
        <v>7180</v>
      </c>
      <c r="CD32" s="196">
        <v>6779</v>
      </c>
      <c r="CE32" s="196">
        <v>6392</v>
      </c>
      <c r="CF32" s="221">
        <v>6002</v>
      </c>
    </row>
    <row r="33" spans="1:84">
      <c r="B33" s="200" t="s">
        <v>820</v>
      </c>
      <c r="BJ33" s="220">
        <v>8</v>
      </c>
      <c r="BK33" s="220">
        <v>24</v>
      </c>
      <c r="BL33" s="220">
        <v>46</v>
      </c>
      <c r="BM33" s="220">
        <v>58</v>
      </c>
      <c r="BN33" s="220">
        <v>66</v>
      </c>
      <c r="BO33" s="220">
        <v>59</v>
      </c>
      <c r="BP33" s="220">
        <v>56</v>
      </c>
      <c r="BQ33" s="220">
        <v>56</v>
      </c>
      <c r="BR33" s="220">
        <v>50</v>
      </c>
      <c r="BS33" s="220">
        <v>47</v>
      </c>
      <c r="BT33" s="220">
        <v>49</v>
      </c>
      <c r="BU33" s="220">
        <v>44</v>
      </c>
      <c r="BV33" s="220">
        <v>30</v>
      </c>
      <c r="BW33" s="220">
        <v>20</v>
      </c>
      <c r="BX33" s="196">
        <v>14</v>
      </c>
      <c r="BY33" s="196">
        <v>10</v>
      </c>
      <c r="BZ33" s="196">
        <v>6</v>
      </c>
      <c r="CA33" s="196">
        <v>4</v>
      </c>
      <c r="CB33" s="196">
        <v>2</v>
      </c>
      <c r="CC33" s="196">
        <v>1</v>
      </c>
      <c r="CD33" s="196">
        <v>1</v>
      </c>
      <c r="CE33" s="196">
        <v>0</v>
      </c>
      <c r="CF33" s="221">
        <v>0</v>
      </c>
    </row>
    <row r="34" spans="1:84">
      <c r="A34" s="421"/>
      <c r="B34" s="200" t="s">
        <v>821</v>
      </c>
      <c r="K34" s="220">
        <v>0</v>
      </c>
      <c r="L34" s="220">
        <v>0</v>
      </c>
      <c r="M34" s="220">
        <v>0</v>
      </c>
      <c r="N34" s="220">
        <v>0</v>
      </c>
      <c r="O34" s="220">
        <v>0</v>
      </c>
      <c r="P34" s="220">
        <v>0</v>
      </c>
      <c r="Q34" s="220">
        <v>0</v>
      </c>
      <c r="R34" s="220">
        <v>0</v>
      </c>
      <c r="S34" s="220">
        <v>0</v>
      </c>
      <c r="T34" s="220">
        <v>0</v>
      </c>
      <c r="U34" s="220">
        <v>0</v>
      </c>
      <c r="V34" s="220">
        <v>0</v>
      </c>
      <c r="W34" s="220">
        <v>0</v>
      </c>
      <c r="X34" s="220">
        <v>0</v>
      </c>
      <c r="Y34" s="220">
        <v>0</v>
      </c>
      <c r="Z34" s="220">
        <v>0</v>
      </c>
      <c r="AA34" s="220">
        <v>0</v>
      </c>
      <c r="AB34" s="220">
        <v>0</v>
      </c>
      <c r="AC34" s="220">
        <v>0</v>
      </c>
      <c r="AD34" s="220">
        <v>0</v>
      </c>
      <c r="AE34" s="220">
        <v>0</v>
      </c>
      <c r="AF34" s="220">
        <v>0</v>
      </c>
      <c r="AG34" s="220">
        <v>0</v>
      </c>
      <c r="AH34" s="220">
        <v>0</v>
      </c>
      <c r="AI34" s="220">
        <v>80</v>
      </c>
      <c r="AJ34" s="220">
        <v>276</v>
      </c>
      <c r="AK34" s="220">
        <v>476</v>
      </c>
      <c r="AL34" s="220">
        <v>658</v>
      </c>
      <c r="AM34" s="220">
        <v>882</v>
      </c>
      <c r="AN34" s="220">
        <v>1009</v>
      </c>
      <c r="AO34" s="220">
        <v>1434</v>
      </c>
      <c r="AP34" s="220">
        <v>1786</v>
      </c>
      <c r="AQ34" s="220">
        <v>2077</v>
      </c>
      <c r="AR34" s="220">
        <v>2382</v>
      </c>
      <c r="AS34" s="220">
        <v>2515</v>
      </c>
      <c r="AT34" s="220">
        <v>3044</v>
      </c>
      <c r="AU34" s="220">
        <v>3349</v>
      </c>
      <c r="AV34" s="220">
        <v>3642</v>
      </c>
      <c r="AW34" s="220">
        <v>3925</v>
      </c>
      <c r="AX34" s="220">
        <v>4219</v>
      </c>
      <c r="AY34" s="220">
        <v>4552</v>
      </c>
      <c r="AZ34" s="220">
        <v>4927</v>
      </c>
      <c r="BA34" s="220">
        <v>5280</v>
      </c>
      <c r="BB34" s="220">
        <v>5615</v>
      </c>
      <c r="BC34" s="220">
        <v>5947</v>
      </c>
      <c r="BD34" s="220">
        <v>6276</v>
      </c>
      <c r="BE34" s="220">
        <v>6589</v>
      </c>
      <c r="BF34" s="220">
        <v>6851</v>
      </c>
      <c r="BG34" s="220">
        <v>7122</v>
      </c>
      <c r="BH34" s="220">
        <v>7425</v>
      </c>
      <c r="BI34" s="220">
        <v>7700</v>
      </c>
      <c r="BJ34" s="220">
        <v>7963</v>
      </c>
      <c r="BK34" s="220">
        <v>8324</v>
      </c>
      <c r="BL34" s="220">
        <v>8673</v>
      </c>
      <c r="BM34" s="220">
        <v>9052</v>
      </c>
      <c r="BN34" s="220">
        <v>9320</v>
      </c>
      <c r="BO34" s="220">
        <v>9549</v>
      </c>
      <c r="BP34" s="220">
        <v>9848</v>
      </c>
      <c r="BQ34" s="220">
        <v>10021</v>
      </c>
      <c r="BR34" s="220">
        <v>10207</v>
      </c>
      <c r="BS34" s="220">
        <v>10335</v>
      </c>
      <c r="BT34" s="220">
        <v>10250</v>
      </c>
      <c r="BU34" s="220">
        <v>9876</v>
      </c>
      <c r="BV34" s="220">
        <v>9562</v>
      </c>
      <c r="BW34" s="220">
        <v>9238</v>
      </c>
      <c r="BX34" s="196">
        <v>8858</v>
      </c>
      <c r="BY34" s="196">
        <v>8448</v>
      </c>
      <c r="BZ34" s="196">
        <v>8052</v>
      </c>
      <c r="CA34" s="196">
        <v>7624</v>
      </c>
      <c r="CB34" s="196">
        <v>7247</v>
      </c>
      <c r="CC34" s="196">
        <v>6877</v>
      </c>
      <c r="CD34" s="196">
        <v>6505</v>
      </c>
      <c r="CE34" s="196">
        <v>6148</v>
      </c>
      <c r="CF34" s="221">
        <v>5790</v>
      </c>
    </row>
    <row r="35" spans="1:84">
      <c r="A35" s="421"/>
      <c r="B35" s="200" t="s">
        <v>827</v>
      </c>
      <c r="BT35" s="220">
        <v>197</v>
      </c>
      <c r="BU35" s="220">
        <v>593</v>
      </c>
      <c r="BV35" s="220">
        <v>987</v>
      </c>
      <c r="BW35" s="220">
        <v>1305</v>
      </c>
      <c r="BX35" s="196">
        <v>1682</v>
      </c>
      <c r="BY35" s="196">
        <v>2287</v>
      </c>
      <c r="BZ35" s="196">
        <v>2968</v>
      </c>
      <c r="CA35" s="196">
        <v>3688</v>
      </c>
      <c r="CB35" s="196">
        <v>4398</v>
      </c>
      <c r="CC35" s="196">
        <v>5105</v>
      </c>
      <c r="CD35" s="196">
        <v>5608</v>
      </c>
      <c r="CE35" s="196">
        <v>5940</v>
      </c>
      <c r="CF35" s="221">
        <v>6484</v>
      </c>
    </row>
    <row r="36" spans="1:84">
      <c r="A36" s="421"/>
      <c r="B36" s="200" t="s">
        <v>406</v>
      </c>
      <c r="BT36" s="220">
        <v>60</v>
      </c>
      <c r="BU36" s="220">
        <v>175</v>
      </c>
      <c r="BV36" s="220">
        <v>287</v>
      </c>
      <c r="BW36" s="220">
        <v>366</v>
      </c>
      <c r="BX36" s="196">
        <v>450</v>
      </c>
      <c r="BY36" s="196">
        <v>576</v>
      </c>
      <c r="BZ36" s="196">
        <v>710</v>
      </c>
      <c r="CA36" s="196">
        <v>861</v>
      </c>
      <c r="CB36" s="196">
        <v>993</v>
      </c>
      <c r="CC36" s="196">
        <v>1115</v>
      </c>
      <c r="CD36" s="196">
        <v>1200</v>
      </c>
      <c r="CE36" s="196">
        <v>1254</v>
      </c>
      <c r="CF36" s="221">
        <v>1335</v>
      </c>
    </row>
    <row r="37" spans="1:84">
      <c r="A37" s="421"/>
      <c r="B37" s="663" t="s">
        <v>828</v>
      </c>
      <c r="K37" s="220">
        <v>0</v>
      </c>
      <c r="L37" s="220">
        <v>0</v>
      </c>
      <c r="M37" s="220">
        <v>0</v>
      </c>
      <c r="N37" s="220">
        <v>0</v>
      </c>
      <c r="O37" s="220">
        <v>0</v>
      </c>
      <c r="P37" s="220">
        <v>0</v>
      </c>
      <c r="Q37" s="220">
        <v>0</v>
      </c>
      <c r="R37" s="220">
        <v>0</v>
      </c>
      <c r="S37" s="220">
        <v>0</v>
      </c>
      <c r="T37" s="220">
        <v>0</v>
      </c>
      <c r="U37" s="220">
        <v>0</v>
      </c>
      <c r="V37" s="220">
        <v>0</v>
      </c>
      <c r="W37" s="220">
        <v>0</v>
      </c>
      <c r="X37" s="220">
        <v>0</v>
      </c>
      <c r="Y37" s="220">
        <v>0</v>
      </c>
      <c r="Z37" s="220">
        <v>0</v>
      </c>
      <c r="AA37" s="220">
        <v>130</v>
      </c>
      <c r="AB37" s="220">
        <v>123</v>
      </c>
      <c r="AC37" s="220">
        <v>110</v>
      </c>
      <c r="AD37" s="220">
        <v>98</v>
      </c>
      <c r="AE37" s="220">
        <v>93</v>
      </c>
      <c r="AF37" s="220">
        <v>79</v>
      </c>
      <c r="AG37" s="220">
        <v>72</v>
      </c>
      <c r="AH37" s="220">
        <v>63</v>
      </c>
      <c r="AI37" s="220">
        <v>55</v>
      </c>
      <c r="AJ37" s="220">
        <v>51</v>
      </c>
      <c r="AK37" s="220">
        <v>46</v>
      </c>
      <c r="AL37" s="220">
        <v>43</v>
      </c>
      <c r="AM37" s="220">
        <v>40</v>
      </c>
      <c r="AN37" s="220">
        <v>39</v>
      </c>
      <c r="AO37" s="220">
        <v>36</v>
      </c>
      <c r="AP37" s="220">
        <v>38</v>
      </c>
      <c r="AQ37" s="220">
        <v>37</v>
      </c>
      <c r="AR37" s="220">
        <v>36</v>
      </c>
      <c r="AS37" s="220">
        <v>35</v>
      </c>
      <c r="AT37" s="220">
        <v>32</v>
      </c>
      <c r="AU37" s="220">
        <v>31</v>
      </c>
      <c r="AV37" s="220">
        <v>29</v>
      </c>
      <c r="AW37" s="220">
        <v>28</v>
      </c>
      <c r="AX37" s="220">
        <v>27</v>
      </c>
      <c r="AY37" s="220">
        <v>28</v>
      </c>
      <c r="AZ37" s="220">
        <v>27</v>
      </c>
      <c r="BA37" s="220">
        <v>26</v>
      </c>
      <c r="BB37" s="220">
        <v>24</v>
      </c>
      <c r="BC37" s="220">
        <v>23</v>
      </c>
      <c r="BD37" s="220">
        <v>23</v>
      </c>
      <c r="BE37" s="220">
        <v>23</v>
      </c>
      <c r="BF37" s="220">
        <v>24</v>
      </c>
      <c r="BG37" s="220">
        <v>23</v>
      </c>
      <c r="BH37" s="220">
        <v>23</v>
      </c>
      <c r="BI37" s="220">
        <v>23</v>
      </c>
      <c r="BJ37" s="220">
        <v>23</v>
      </c>
      <c r="BK37" s="220">
        <v>25</v>
      </c>
      <c r="BL37" s="220">
        <v>26</v>
      </c>
      <c r="BM37" s="220">
        <v>28</v>
      </c>
      <c r="BN37" s="220">
        <v>29</v>
      </c>
      <c r="BO37" s="220">
        <v>33</v>
      </c>
      <c r="BP37" s="220">
        <v>35</v>
      </c>
      <c r="BQ37" s="220">
        <v>42</v>
      </c>
      <c r="BR37" s="220">
        <v>46</v>
      </c>
      <c r="BS37" s="220">
        <v>48</v>
      </c>
      <c r="BT37" s="220">
        <v>51</v>
      </c>
      <c r="BU37" s="220">
        <v>48</v>
      </c>
      <c r="BV37" s="220">
        <v>55</v>
      </c>
      <c r="BW37" s="220">
        <v>58</v>
      </c>
      <c r="BX37" s="196">
        <v>62</v>
      </c>
      <c r="BY37" s="196">
        <v>69</v>
      </c>
      <c r="BZ37" s="196">
        <v>79</v>
      </c>
      <c r="CA37" s="196">
        <v>68</v>
      </c>
      <c r="CB37" s="196">
        <v>68</v>
      </c>
      <c r="CC37" s="196">
        <v>70</v>
      </c>
      <c r="CD37" s="196">
        <v>71</v>
      </c>
      <c r="CE37" s="196">
        <v>72</v>
      </c>
      <c r="CF37" s="221">
        <v>73</v>
      </c>
    </row>
    <row r="38" spans="1:84" ht="26.25" customHeight="1">
      <c r="A38" s="421"/>
      <c r="B38" s="663" t="s">
        <v>823</v>
      </c>
      <c r="K38" s="220">
        <v>0</v>
      </c>
      <c r="L38" s="220">
        <v>0</v>
      </c>
      <c r="M38" s="220">
        <v>0</v>
      </c>
      <c r="N38" s="220">
        <v>0</v>
      </c>
      <c r="O38" s="220">
        <v>0</v>
      </c>
      <c r="P38" s="220">
        <v>0</v>
      </c>
      <c r="Q38" s="220">
        <v>0</v>
      </c>
      <c r="R38" s="220">
        <v>0</v>
      </c>
      <c r="S38" s="220">
        <v>0</v>
      </c>
      <c r="T38" s="220">
        <v>0</v>
      </c>
      <c r="U38" s="220">
        <v>0</v>
      </c>
      <c r="V38" s="220">
        <v>0</v>
      </c>
      <c r="W38" s="220">
        <v>0</v>
      </c>
      <c r="X38" s="220">
        <v>0</v>
      </c>
      <c r="Y38" s="220">
        <v>0</v>
      </c>
      <c r="Z38" s="220">
        <v>0</v>
      </c>
      <c r="AA38" s="220">
        <v>0</v>
      </c>
      <c r="AB38" s="220">
        <v>0</v>
      </c>
      <c r="AC38" s="220">
        <v>0</v>
      </c>
      <c r="AD38" s="220">
        <v>0</v>
      </c>
      <c r="AE38" s="220">
        <v>0</v>
      </c>
      <c r="AF38" s="220">
        <v>0</v>
      </c>
      <c r="AG38" s="220">
        <v>0</v>
      </c>
      <c r="AH38" s="220">
        <v>0</v>
      </c>
      <c r="AI38" s="220">
        <v>0</v>
      </c>
      <c r="AJ38" s="220">
        <v>0</v>
      </c>
      <c r="AK38" s="220">
        <v>0</v>
      </c>
      <c r="AL38" s="220">
        <v>0</v>
      </c>
      <c r="AM38" s="220">
        <v>0</v>
      </c>
      <c r="AN38" s="220">
        <v>0</v>
      </c>
      <c r="AO38" s="220">
        <v>0</v>
      </c>
      <c r="AP38" s="220">
        <v>0</v>
      </c>
      <c r="AQ38" s="220">
        <v>0</v>
      </c>
      <c r="AR38" s="220">
        <v>0</v>
      </c>
      <c r="AS38" s="220">
        <v>0</v>
      </c>
      <c r="AT38" s="220">
        <v>0</v>
      </c>
      <c r="AU38" s="220">
        <v>0</v>
      </c>
      <c r="AV38" s="220">
        <v>0</v>
      </c>
      <c r="AW38" s="220">
        <v>0</v>
      </c>
      <c r="AX38" s="220">
        <v>0</v>
      </c>
      <c r="AY38" s="220">
        <v>721</v>
      </c>
      <c r="AZ38" s="220">
        <v>752</v>
      </c>
      <c r="BA38" s="220">
        <v>781</v>
      </c>
      <c r="BB38" s="220">
        <v>805</v>
      </c>
      <c r="BC38" s="220">
        <v>833</v>
      </c>
      <c r="BD38" s="220">
        <v>864</v>
      </c>
      <c r="BE38" s="220">
        <v>889</v>
      </c>
      <c r="BF38" s="220">
        <v>923</v>
      </c>
      <c r="BG38" s="220">
        <v>957</v>
      </c>
      <c r="BH38" s="220">
        <v>991</v>
      </c>
      <c r="BI38" s="220">
        <v>1015</v>
      </c>
      <c r="BJ38" s="220">
        <v>1046</v>
      </c>
      <c r="BK38" s="220">
        <v>1079</v>
      </c>
      <c r="BL38" s="220">
        <v>1109</v>
      </c>
      <c r="BM38" s="220">
        <v>1139</v>
      </c>
      <c r="BN38" s="220">
        <v>1165</v>
      </c>
      <c r="BO38" s="220">
        <v>1180</v>
      </c>
      <c r="BP38" s="220">
        <v>1195</v>
      </c>
      <c r="BQ38" s="220">
        <v>1209</v>
      </c>
      <c r="BR38" s="220">
        <v>1219</v>
      </c>
      <c r="BS38" s="220">
        <v>1219</v>
      </c>
      <c r="BT38" s="220">
        <v>1216</v>
      </c>
      <c r="BU38" s="220">
        <v>1200</v>
      </c>
      <c r="BV38" s="220">
        <v>1187</v>
      </c>
      <c r="BW38" s="220">
        <v>1167</v>
      </c>
      <c r="BX38" s="196">
        <v>1153</v>
      </c>
      <c r="BY38" s="196">
        <v>1137</v>
      </c>
      <c r="BZ38" s="196">
        <v>1120</v>
      </c>
      <c r="CA38" s="196">
        <v>1117</v>
      </c>
      <c r="CB38" s="196">
        <v>1117</v>
      </c>
      <c r="CC38" s="196">
        <v>1118</v>
      </c>
      <c r="CD38" s="196">
        <v>1110</v>
      </c>
      <c r="CE38" s="196">
        <v>1093</v>
      </c>
      <c r="CF38" s="221">
        <v>1095</v>
      </c>
    </row>
    <row r="39" spans="1:84" ht="15.75" customHeight="1" thickBot="1">
      <c r="A39" s="479"/>
      <c r="B39" s="591"/>
      <c r="C39" s="479"/>
      <c r="D39" s="619"/>
      <c r="E39" s="619"/>
      <c r="F39" s="619"/>
      <c r="G39" s="619"/>
      <c r="H39" s="619"/>
      <c r="I39" s="619"/>
      <c r="J39" s="619"/>
      <c r="K39" s="619"/>
      <c r="L39" s="619"/>
      <c r="M39" s="619"/>
      <c r="N39" s="619"/>
      <c r="O39" s="619"/>
      <c r="P39" s="619"/>
      <c r="Q39" s="619"/>
      <c r="R39" s="619"/>
      <c r="S39" s="619"/>
      <c r="T39" s="619"/>
      <c r="U39" s="619"/>
      <c r="V39" s="619"/>
      <c r="W39" s="619"/>
      <c r="X39" s="619"/>
      <c r="Y39" s="619"/>
      <c r="Z39" s="619"/>
      <c r="AA39" s="619"/>
      <c r="AB39" s="619"/>
      <c r="AC39" s="619"/>
      <c r="AD39" s="619"/>
      <c r="AE39" s="619"/>
      <c r="AF39" s="619"/>
      <c r="AG39" s="619"/>
      <c r="AH39" s="619"/>
      <c r="AI39" s="619"/>
      <c r="AJ39" s="619"/>
      <c r="AK39" s="619"/>
      <c r="AL39" s="619"/>
      <c r="AM39" s="619"/>
      <c r="AN39" s="619"/>
      <c r="AO39" s="619"/>
      <c r="AP39" s="619"/>
      <c r="AQ39" s="619"/>
      <c r="AR39" s="619"/>
      <c r="AS39" s="619"/>
      <c r="AT39" s="619"/>
      <c r="AU39" s="619"/>
      <c r="AV39" s="619"/>
      <c r="AW39" s="619"/>
      <c r="AX39" s="619"/>
      <c r="AY39" s="619"/>
      <c r="AZ39" s="619"/>
      <c r="BA39" s="619"/>
      <c r="BB39" s="619"/>
      <c r="BC39" s="619"/>
      <c r="BD39" s="619"/>
      <c r="BE39" s="619"/>
      <c r="BF39" s="619"/>
      <c r="BG39" s="619"/>
      <c r="BH39" s="619"/>
      <c r="BI39" s="619"/>
      <c r="BJ39" s="619"/>
      <c r="BK39" s="619"/>
      <c r="BL39" s="619"/>
      <c r="BM39" s="619"/>
      <c r="BN39" s="619"/>
      <c r="BO39" s="619"/>
      <c r="BP39" s="619"/>
      <c r="BQ39" s="619"/>
      <c r="BR39" s="619"/>
      <c r="BS39" s="619"/>
      <c r="BT39" s="619"/>
      <c r="BU39" s="619"/>
      <c r="BV39" s="619"/>
      <c r="BW39" s="667"/>
      <c r="BX39" s="667"/>
      <c r="BY39" s="667"/>
      <c r="BZ39" s="667"/>
      <c r="CA39" s="667"/>
      <c r="CB39" s="667"/>
      <c r="CC39" s="667"/>
      <c r="CD39" s="667"/>
      <c r="CE39" s="667"/>
      <c r="CF39" s="668"/>
    </row>
  </sheetData>
  <hyperlinks>
    <hyperlink ref="B1" display="Information relating to this table can be found in the 'Notes' tab" xr:uid="{90D7B62F-DBC7-433E-8517-CDE32BA29C26}"/>
    <hyperlink ref="A1" display="Contents page" xr:uid="{F1D9B6B6-824E-42E5-8D32-118E011CAAD8}"/>
  </hyperlinks>
  <pageMargins left="0.75" right="0.75" top="1" bottom="1" header="0.5" footer="0.5"/>
  <pageSetup paperSize="9" orientation="portrait"/>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72C3D-EB55-4783-BEB8-B9178D9F7CE7}">
  <dimension ref="A1:CF90"/>
  <sheetViews>
    <sheetView zoomScale="85" zoomScaleNormal="85" workbookViewId="0">
      <pane xSplit="2" topLeftCell="BW1" activePane="topRight" state="frozen"/>
      <selection pane="topRight"/>
    </sheetView>
  </sheetViews>
  <sheetFormatPr defaultColWidth="12.85546875" defaultRowHeight="15.6"/>
  <cols>
    <col min="1" max="1" width="23" style="418" bestFit="1" customWidth="1"/>
    <col min="2" max="2" width="75.85546875" style="418" customWidth="1"/>
    <col min="3" max="3" width="25.85546875" style="418" customWidth="1"/>
    <col min="4" max="75" width="12.85546875" style="220" customWidth="1"/>
    <col min="76" max="76" width="12.85546875" style="421" customWidth="1"/>
    <col min="77" max="16384" width="12.85546875" style="421"/>
  </cols>
  <sheetData>
    <row r="1" spans="1:84" s="419" customFormat="1" ht="25.5" customHeight="1" thickBot="1">
      <c r="A1" s="34" t="s">
        <v>47</v>
      </c>
      <c r="B1" s="116" t="s">
        <v>126</v>
      </c>
      <c r="C1" s="117"/>
      <c r="D1" s="417"/>
      <c r="E1" s="417"/>
      <c r="F1" s="417"/>
      <c r="G1" s="417"/>
      <c r="H1" s="417"/>
      <c r="I1" s="417"/>
      <c r="J1" s="417"/>
      <c r="K1" s="417"/>
      <c r="L1" s="417"/>
      <c r="M1" s="417"/>
      <c r="N1" s="417"/>
      <c r="O1" s="417"/>
      <c r="P1" s="417"/>
      <c r="Q1" s="417"/>
      <c r="R1" s="417"/>
      <c r="S1" s="417"/>
      <c r="T1" s="417"/>
      <c r="U1" s="417"/>
      <c r="V1" s="417"/>
      <c r="W1" s="417"/>
      <c r="X1" s="417"/>
      <c r="Y1" s="417"/>
      <c r="Z1" s="417"/>
      <c r="AA1" s="417"/>
      <c r="AB1" s="417"/>
      <c r="AC1" s="417"/>
      <c r="AD1" s="417"/>
      <c r="AE1" s="417"/>
      <c r="AF1" s="417"/>
      <c r="AG1" s="417"/>
      <c r="AH1" s="417"/>
      <c r="AI1" s="417"/>
      <c r="AJ1" s="417"/>
      <c r="AK1" s="417"/>
      <c r="AL1" s="417"/>
      <c r="AM1" s="417"/>
      <c r="AN1" s="417"/>
      <c r="AO1" s="417"/>
      <c r="AP1" s="417"/>
      <c r="AQ1" s="417"/>
      <c r="AR1" s="417"/>
      <c r="AS1" s="417"/>
      <c r="AT1" s="417"/>
      <c r="AU1" s="417"/>
      <c r="AV1" s="417"/>
      <c r="AW1" s="417"/>
      <c r="AX1" s="417"/>
      <c r="AY1" s="417"/>
      <c r="AZ1" s="417"/>
      <c r="BA1" s="417"/>
      <c r="BB1" s="417"/>
      <c r="BC1" s="417"/>
      <c r="BD1" s="417"/>
      <c r="BE1" s="417"/>
      <c r="BF1" s="417"/>
      <c r="BG1" s="417"/>
      <c r="BH1" s="417"/>
      <c r="BI1" s="417"/>
      <c r="BJ1" s="417"/>
      <c r="BK1" s="417"/>
      <c r="BL1" s="417"/>
      <c r="BM1" s="417"/>
      <c r="BN1" s="417"/>
      <c r="BO1" s="417"/>
      <c r="BP1" s="417"/>
      <c r="BQ1" s="417"/>
      <c r="BR1" s="417"/>
      <c r="BS1" s="417"/>
      <c r="BT1" s="417"/>
      <c r="BU1" s="417"/>
      <c r="BV1" s="482"/>
      <c r="BW1" s="482"/>
      <c r="BX1" s="482"/>
    </row>
    <row r="2" spans="1:84">
      <c r="A2" s="37" t="s">
        <v>48</v>
      </c>
      <c r="B2" s="38" t="s">
        <v>829</v>
      </c>
      <c r="C2" s="503"/>
      <c r="D2" s="41" t="s">
        <v>190</v>
      </c>
      <c r="E2" s="41" t="s">
        <v>191</v>
      </c>
      <c r="F2" s="41" t="s">
        <v>192</v>
      </c>
      <c r="G2" s="41" t="s">
        <v>193</v>
      </c>
      <c r="H2" s="41" t="s">
        <v>194</v>
      </c>
      <c r="I2" s="41" t="s">
        <v>195</v>
      </c>
      <c r="J2" s="41" t="s">
        <v>196</v>
      </c>
      <c r="K2" s="41" t="s">
        <v>197</v>
      </c>
      <c r="L2" s="41" t="s">
        <v>198</v>
      </c>
      <c r="M2" s="41" t="s">
        <v>199</v>
      </c>
      <c r="N2" s="41" t="s">
        <v>200</v>
      </c>
      <c r="O2" s="41" t="s">
        <v>201</v>
      </c>
      <c r="P2" s="41" t="s">
        <v>202</v>
      </c>
      <c r="Q2" s="41" t="s">
        <v>203</v>
      </c>
      <c r="R2" s="41" t="s">
        <v>204</v>
      </c>
      <c r="S2" s="41" t="s">
        <v>205</v>
      </c>
      <c r="T2" s="41" t="s">
        <v>206</v>
      </c>
      <c r="U2" s="41" t="s">
        <v>207</v>
      </c>
      <c r="V2" s="41" t="s">
        <v>208</v>
      </c>
      <c r="W2" s="41" t="s">
        <v>209</v>
      </c>
      <c r="X2" s="41" t="s">
        <v>210</v>
      </c>
      <c r="Y2" s="41" t="s">
        <v>211</v>
      </c>
      <c r="Z2" s="41" t="s">
        <v>212</v>
      </c>
      <c r="AA2" s="41" t="s">
        <v>213</v>
      </c>
      <c r="AB2" s="41" t="s">
        <v>214</v>
      </c>
      <c r="AC2" s="41" t="s">
        <v>215</v>
      </c>
      <c r="AD2" s="41" t="s">
        <v>216</v>
      </c>
      <c r="AE2" s="41" t="s">
        <v>217</v>
      </c>
      <c r="AF2" s="41" t="s">
        <v>218</v>
      </c>
      <c r="AG2" s="41" t="s">
        <v>219</v>
      </c>
      <c r="AH2" s="41" t="s">
        <v>220</v>
      </c>
      <c r="AI2" s="41" t="s">
        <v>221</v>
      </c>
      <c r="AJ2" s="41" t="s">
        <v>222</v>
      </c>
      <c r="AK2" s="41" t="s">
        <v>223</v>
      </c>
      <c r="AL2" s="41" t="s">
        <v>224</v>
      </c>
      <c r="AM2" s="41" t="s">
        <v>225</v>
      </c>
      <c r="AN2" s="41" t="s">
        <v>226</v>
      </c>
      <c r="AO2" s="41" t="s">
        <v>227</v>
      </c>
      <c r="AP2" s="41" t="s">
        <v>228</v>
      </c>
      <c r="AQ2" s="41" t="s">
        <v>229</v>
      </c>
      <c r="AR2" s="41" t="s">
        <v>230</v>
      </c>
      <c r="AS2" s="41" t="s">
        <v>231</v>
      </c>
      <c r="AT2" s="41" t="s">
        <v>232</v>
      </c>
      <c r="AU2" s="41" t="s">
        <v>233</v>
      </c>
      <c r="AV2" s="41" t="s">
        <v>234</v>
      </c>
      <c r="AW2" s="41" t="s">
        <v>235</v>
      </c>
      <c r="AX2" s="41" t="s">
        <v>236</v>
      </c>
      <c r="AY2" s="41" t="s">
        <v>128</v>
      </c>
      <c r="AZ2" s="41" t="s">
        <v>129</v>
      </c>
      <c r="BA2" s="41" t="s">
        <v>130</v>
      </c>
      <c r="BB2" s="41" t="s">
        <v>131</v>
      </c>
      <c r="BC2" s="41" t="s">
        <v>132</v>
      </c>
      <c r="BD2" s="41" t="s">
        <v>133</v>
      </c>
      <c r="BE2" s="41" t="s">
        <v>134</v>
      </c>
      <c r="BF2" s="41" t="s">
        <v>135</v>
      </c>
      <c r="BG2" s="41" t="s">
        <v>136</v>
      </c>
      <c r="BH2" s="41" t="s">
        <v>137</v>
      </c>
      <c r="BI2" s="41" t="s">
        <v>138</v>
      </c>
      <c r="BJ2" s="41" t="s">
        <v>139</v>
      </c>
      <c r="BK2" s="41" t="s">
        <v>140</v>
      </c>
      <c r="BL2" s="41" t="s">
        <v>141</v>
      </c>
      <c r="BM2" s="41" t="s">
        <v>142</v>
      </c>
      <c r="BN2" s="41" t="s">
        <v>143</v>
      </c>
      <c r="BO2" s="41" t="s">
        <v>144</v>
      </c>
      <c r="BP2" s="41" t="s">
        <v>145</v>
      </c>
      <c r="BQ2" s="41" t="s">
        <v>146</v>
      </c>
      <c r="BR2" s="41" t="s">
        <v>147</v>
      </c>
      <c r="BS2" s="41" t="s">
        <v>148</v>
      </c>
      <c r="BT2" s="41" t="s">
        <v>149</v>
      </c>
      <c r="BU2" s="41" t="s">
        <v>150</v>
      </c>
      <c r="BV2" s="41" t="s">
        <v>151</v>
      </c>
      <c r="BW2" s="41" t="s">
        <v>152</v>
      </c>
      <c r="BX2" s="41" t="s">
        <v>153</v>
      </c>
      <c r="BY2" s="41" t="s">
        <v>154</v>
      </c>
      <c r="BZ2" s="41" t="s">
        <v>155</v>
      </c>
      <c r="CA2" s="41" t="s">
        <v>156</v>
      </c>
      <c r="CB2" s="41" t="s">
        <v>157</v>
      </c>
      <c r="CC2" s="41" t="s">
        <v>158</v>
      </c>
      <c r="CD2" s="41" t="s">
        <v>159</v>
      </c>
      <c r="CE2" s="41" t="s">
        <v>160</v>
      </c>
      <c r="CF2" s="42" t="s">
        <v>161</v>
      </c>
    </row>
    <row r="3" spans="1:84">
      <c r="A3" s="119">
        <v>2023</v>
      </c>
      <c r="B3" s="422" t="s">
        <v>264</v>
      </c>
      <c r="C3" s="469"/>
      <c r="D3" s="332" t="s">
        <v>163</v>
      </c>
      <c r="E3" s="332" t="s">
        <v>163</v>
      </c>
      <c r="F3" s="332" t="s">
        <v>163</v>
      </c>
      <c r="G3" s="332" t="s">
        <v>163</v>
      </c>
      <c r="H3" s="332" t="s">
        <v>163</v>
      </c>
      <c r="I3" s="332" t="s">
        <v>163</v>
      </c>
      <c r="J3" s="332" t="s">
        <v>163</v>
      </c>
      <c r="K3" s="332" t="s">
        <v>163</v>
      </c>
      <c r="L3" s="332" t="s">
        <v>163</v>
      </c>
      <c r="M3" s="332" t="s">
        <v>163</v>
      </c>
      <c r="N3" s="332" t="s">
        <v>163</v>
      </c>
      <c r="O3" s="332" t="s">
        <v>163</v>
      </c>
      <c r="P3" s="332" t="s">
        <v>163</v>
      </c>
      <c r="Q3" s="332" t="s">
        <v>163</v>
      </c>
      <c r="R3" s="332" t="s">
        <v>163</v>
      </c>
      <c r="S3" s="332" t="s">
        <v>163</v>
      </c>
      <c r="T3" s="332" t="s">
        <v>163</v>
      </c>
      <c r="U3" s="332" t="s">
        <v>163</v>
      </c>
      <c r="V3" s="332" t="s">
        <v>163</v>
      </c>
      <c r="W3" s="332" t="s">
        <v>163</v>
      </c>
      <c r="X3" s="332" t="s">
        <v>163</v>
      </c>
      <c r="Y3" s="332" t="s">
        <v>163</v>
      </c>
      <c r="Z3" s="332" t="s">
        <v>163</v>
      </c>
      <c r="AA3" s="332" t="s">
        <v>163</v>
      </c>
      <c r="AB3" s="332" t="s">
        <v>163</v>
      </c>
      <c r="AC3" s="332" t="s">
        <v>163</v>
      </c>
      <c r="AD3" s="332" t="s">
        <v>163</v>
      </c>
      <c r="AE3" s="332" t="s">
        <v>163</v>
      </c>
      <c r="AF3" s="332" t="s">
        <v>163</v>
      </c>
      <c r="AG3" s="332" t="s">
        <v>163</v>
      </c>
      <c r="AH3" s="332" t="s">
        <v>163</v>
      </c>
      <c r="AI3" s="332" t="s">
        <v>163</v>
      </c>
      <c r="AJ3" s="332" t="s">
        <v>163</v>
      </c>
      <c r="AK3" s="332" t="s">
        <v>163</v>
      </c>
      <c r="AL3" s="332" t="s">
        <v>163</v>
      </c>
      <c r="AM3" s="332" t="s">
        <v>163</v>
      </c>
      <c r="AN3" s="332" t="s">
        <v>163</v>
      </c>
      <c r="AO3" s="332" t="s">
        <v>163</v>
      </c>
      <c r="AP3" s="332" t="s">
        <v>163</v>
      </c>
      <c r="AQ3" s="332" t="s">
        <v>163</v>
      </c>
      <c r="AR3" s="332" t="s">
        <v>163</v>
      </c>
      <c r="AS3" s="332" t="s">
        <v>163</v>
      </c>
      <c r="AT3" s="332" t="s">
        <v>163</v>
      </c>
      <c r="AU3" s="332" t="s">
        <v>163</v>
      </c>
      <c r="AV3" s="332" t="s">
        <v>163</v>
      </c>
      <c r="AW3" s="332" t="s">
        <v>163</v>
      </c>
      <c r="AX3" s="332" t="s">
        <v>163</v>
      </c>
      <c r="AY3" s="332" t="s">
        <v>163</v>
      </c>
      <c r="AZ3" s="332" t="s">
        <v>163</v>
      </c>
      <c r="BA3" s="332" t="s">
        <v>163</v>
      </c>
      <c r="BB3" s="332" t="s">
        <v>163</v>
      </c>
      <c r="BC3" s="332" t="s">
        <v>163</v>
      </c>
      <c r="BD3" s="332" t="s">
        <v>163</v>
      </c>
      <c r="BE3" s="332" t="s">
        <v>163</v>
      </c>
      <c r="BF3" s="332" t="s">
        <v>163</v>
      </c>
      <c r="BG3" s="332" t="s">
        <v>163</v>
      </c>
      <c r="BH3" s="332" t="s">
        <v>163</v>
      </c>
      <c r="BI3" s="332" t="s">
        <v>163</v>
      </c>
      <c r="BJ3" s="332" t="s">
        <v>163</v>
      </c>
      <c r="BK3" s="332" t="s">
        <v>163</v>
      </c>
      <c r="BL3" s="332" t="s">
        <v>163</v>
      </c>
      <c r="BM3" s="332" t="s">
        <v>163</v>
      </c>
      <c r="BN3" s="332" t="s">
        <v>163</v>
      </c>
      <c r="BO3" s="332" t="s">
        <v>163</v>
      </c>
      <c r="BP3" s="332" t="s">
        <v>163</v>
      </c>
      <c r="BQ3" s="332" t="s">
        <v>163</v>
      </c>
      <c r="BR3" s="332" t="s">
        <v>163</v>
      </c>
      <c r="BS3" s="332" t="s">
        <v>163</v>
      </c>
      <c r="BT3" s="332" t="s">
        <v>163</v>
      </c>
      <c r="BU3" s="332" t="s">
        <v>163</v>
      </c>
      <c r="BV3" s="332" t="s">
        <v>163</v>
      </c>
      <c r="BW3" s="332" t="s">
        <v>163</v>
      </c>
      <c r="BX3" s="332" t="s">
        <v>163</v>
      </c>
      <c r="BY3" s="332" t="s">
        <v>163</v>
      </c>
      <c r="BZ3" s="332" t="s">
        <v>163</v>
      </c>
      <c r="CA3" s="332" t="s">
        <v>164</v>
      </c>
      <c r="CB3" s="332" t="s">
        <v>164</v>
      </c>
      <c r="CC3" s="332" t="s">
        <v>164</v>
      </c>
      <c r="CD3" s="332" t="s">
        <v>164</v>
      </c>
      <c r="CE3" s="332" t="s">
        <v>164</v>
      </c>
      <c r="CF3" s="333" t="s">
        <v>164</v>
      </c>
    </row>
    <row r="4" spans="1:84" s="245" customFormat="1" ht="24" customHeight="1">
      <c r="A4" s="112"/>
      <c r="B4" s="109" t="s">
        <v>176</v>
      </c>
      <c r="C4" s="564"/>
      <c r="D4" s="263">
        <f t="shared" ref="D4:BC4" si="0">SUM(D6,D5,D11,D12)</f>
        <v>15.2</v>
      </c>
      <c r="E4" s="263">
        <f t="shared" si="0"/>
        <v>19.2</v>
      </c>
      <c r="F4" s="263">
        <f t="shared" si="0"/>
        <v>17</v>
      </c>
      <c r="G4" s="263">
        <f t="shared" si="0"/>
        <v>14.8</v>
      </c>
      <c r="H4" s="263">
        <f t="shared" si="0"/>
        <v>26.8</v>
      </c>
      <c r="I4" s="263">
        <f t="shared" si="0"/>
        <v>22.2</v>
      </c>
      <c r="J4" s="263">
        <f t="shared" si="0"/>
        <v>15.7</v>
      </c>
      <c r="K4" s="263">
        <f t="shared" si="0"/>
        <v>15.7</v>
      </c>
      <c r="L4" s="263">
        <f t="shared" si="0"/>
        <v>20.9</v>
      </c>
      <c r="M4" s="263">
        <f t="shared" si="0"/>
        <v>25.4</v>
      </c>
      <c r="N4" s="263">
        <f t="shared" si="0"/>
        <v>49.4</v>
      </c>
      <c r="O4" s="263">
        <f t="shared" si="0"/>
        <v>41.9</v>
      </c>
      <c r="P4" s="263">
        <f t="shared" si="0"/>
        <v>30.2</v>
      </c>
      <c r="Q4" s="263">
        <f t="shared" si="0"/>
        <v>36.299999999999997</v>
      </c>
      <c r="R4" s="263">
        <f t="shared" si="0"/>
        <v>64.5</v>
      </c>
      <c r="S4" s="263">
        <f t="shared" si="0"/>
        <v>64.599999999999994</v>
      </c>
      <c r="T4" s="263">
        <f t="shared" si="0"/>
        <v>44.9</v>
      </c>
      <c r="U4" s="263">
        <f t="shared" si="0"/>
        <v>49.2</v>
      </c>
      <c r="V4" s="263">
        <f t="shared" si="0"/>
        <v>78.3</v>
      </c>
      <c r="W4" s="263">
        <f t="shared" si="0"/>
        <v>121.7</v>
      </c>
      <c r="X4" s="263">
        <f t="shared" si="0"/>
        <v>123.3</v>
      </c>
      <c r="Y4" s="263">
        <f t="shared" si="0"/>
        <v>127.1</v>
      </c>
      <c r="Z4" s="263">
        <f t="shared" si="0"/>
        <v>150.4</v>
      </c>
      <c r="AA4" s="263">
        <f t="shared" si="0"/>
        <v>239.4</v>
      </c>
      <c r="AB4" s="263">
        <f t="shared" si="0"/>
        <v>209.1</v>
      </c>
      <c r="AC4" s="263">
        <f t="shared" si="0"/>
        <v>174.09</v>
      </c>
      <c r="AD4" s="263">
        <f t="shared" si="0"/>
        <v>214.12200000000001</v>
      </c>
      <c r="AE4" s="263">
        <f t="shared" si="0"/>
        <v>454.38499999999999</v>
      </c>
      <c r="AF4" s="263">
        <f t="shared" si="0"/>
        <v>558.846</v>
      </c>
      <c r="AG4" s="263">
        <f t="shared" si="0"/>
        <v>628.82600000000002</v>
      </c>
      <c r="AH4" s="263">
        <f t="shared" si="0"/>
        <v>1147</v>
      </c>
      <c r="AI4" s="263">
        <f t="shared" si="0"/>
        <v>1176</v>
      </c>
      <c r="AJ4" s="263">
        <f t="shared" si="0"/>
        <v>2074</v>
      </c>
      <c r="AK4" s="263">
        <f t="shared" si="0"/>
        <v>3214.04</v>
      </c>
      <c r="AL4" s="263">
        <f t="shared" si="0"/>
        <v>4067</v>
      </c>
      <c r="AM4" s="263">
        <f t="shared" si="0"/>
        <v>4754</v>
      </c>
      <c r="AN4" s="263">
        <f t="shared" si="0"/>
        <v>5308</v>
      </c>
      <c r="AO4" s="263">
        <f t="shared" si="0"/>
        <v>5803</v>
      </c>
      <c r="AP4" s="263">
        <f t="shared" si="0"/>
        <v>6070</v>
      </c>
      <c r="AQ4" s="263">
        <f t="shared" si="0"/>
        <v>5452.9279999999999</v>
      </c>
      <c r="AR4" s="263">
        <f t="shared" si="0"/>
        <v>4151.7449999999999</v>
      </c>
      <c r="AS4" s="263">
        <f t="shared" si="0"/>
        <v>3364.41</v>
      </c>
      <c r="AT4" s="263">
        <f t="shared" si="0"/>
        <v>3810.3180000000002</v>
      </c>
      <c r="AU4" s="263">
        <f t="shared" si="0"/>
        <v>5803.8150000000005</v>
      </c>
      <c r="AV4" s="263">
        <f t="shared" si="0"/>
        <v>7139.1579999999994</v>
      </c>
      <c r="AW4" s="263">
        <f t="shared" si="0"/>
        <v>7388.7640000000001</v>
      </c>
      <c r="AX4" s="263">
        <f t="shared" si="0"/>
        <v>6482.4830000000002</v>
      </c>
      <c r="AY4" s="263">
        <f t="shared" si="0"/>
        <v>5924.8270000000002</v>
      </c>
      <c r="AZ4" s="263">
        <f t="shared" si="0"/>
        <v>5112.2209999999995</v>
      </c>
      <c r="BA4" s="263">
        <f t="shared" si="0"/>
        <v>3893.4660000000003</v>
      </c>
      <c r="BB4" s="263">
        <f t="shared" si="0"/>
        <v>3557.6930000000002</v>
      </c>
      <c r="BC4" s="263">
        <f t="shared" si="0"/>
        <v>3255.0860000000002</v>
      </c>
      <c r="BD4" s="263">
        <f>SUM(BD6,BD5,BD11,BD12)</f>
        <v>2882.2200000000003</v>
      </c>
      <c r="BE4" s="263">
        <f t="shared" ref="BE4:CF4" si="1">SUM(BE6,BE5,BE11,BE12)</f>
        <v>2605.5709014073173</v>
      </c>
      <c r="BF4" s="263">
        <f t="shared" si="1"/>
        <v>2624.1158686900003</v>
      </c>
      <c r="BG4" s="263">
        <f t="shared" si="1"/>
        <v>2559.18840136366</v>
      </c>
      <c r="BH4" s="263">
        <f t="shared" si="1"/>
        <v>2204.4830000000002</v>
      </c>
      <c r="BI4" s="263">
        <f t="shared" si="1"/>
        <v>2311.2043118300003</v>
      </c>
      <c r="BJ4" s="263">
        <f t="shared" si="1"/>
        <v>2439.7983671900001</v>
      </c>
      <c r="BK4" s="263">
        <f t="shared" si="1"/>
        <v>2241.4881393452138</v>
      </c>
      <c r="BL4" s="263">
        <f t="shared" si="1"/>
        <v>2856.8277160099997</v>
      </c>
      <c r="BM4" s="263">
        <f t="shared" si="1"/>
        <v>4684.0175697100003</v>
      </c>
      <c r="BN4" s="263">
        <f t="shared" si="1"/>
        <v>4473.4852258236315</v>
      </c>
      <c r="BO4" s="263">
        <f t="shared" si="1"/>
        <v>4933.9849943699983</v>
      </c>
      <c r="BP4" s="263">
        <f t="shared" si="1"/>
        <v>5169.8070100499999</v>
      </c>
      <c r="BQ4" s="263">
        <f t="shared" si="1"/>
        <v>4343.1032952005953</v>
      </c>
      <c r="BR4" s="263">
        <f t="shared" si="1"/>
        <v>3115.6820602665048</v>
      </c>
      <c r="BS4" s="263">
        <f t="shared" si="1"/>
        <v>2770.6253516329502</v>
      </c>
      <c r="BT4" s="263">
        <f t="shared" si="1"/>
        <v>2768.845619016316</v>
      </c>
      <c r="BU4" s="263">
        <f t="shared" si="1"/>
        <v>2992.6764336050683</v>
      </c>
      <c r="BV4" s="263">
        <f t="shared" si="1"/>
        <v>3263.5700632435692</v>
      </c>
      <c r="BW4" s="263">
        <f t="shared" si="1"/>
        <v>7464.792338263278</v>
      </c>
      <c r="BX4" s="263">
        <f t="shared" si="1"/>
        <v>17645.589078670928</v>
      </c>
      <c r="BY4" s="263">
        <f t="shared" si="1"/>
        <v>13610.927937511378</v>
      </c>
      <c r="BZ4" s="263">
        <f t="shared" si="1"/>
        <v>9324.4056957427019</v>
      </c>
      <c r="CA4" s="263">
        <f t="shared" si="1"/>
        <v>12244.841012544166</v>
      </c>
      <c r="CB4" s="263">
        <f t="shared" si="1"/>
        <v>17730.859658277735</v>
      </c>
      <c r="CC4" s="263">
        <f t="shared" si="1"/>
        <v>20444.053633037744</v>
      </c>
      <c r="CD4" s="263">
        <f t="shared" si="1"/>
        <v>20295.096193344012</v>
      </c>
      <c r="CE4" s="263">
        <f t="shared" si="1"/>
        <v>20274.873879413211</v>
      </c>
      <c r="CF4" s="655">
        <f t="shared" si="1"/>
        <v>21944.287592751476</v>
      </c>
    </row>
    <row r="5" spans="1:84" ht="26.25" customHeight="1">
      <c r="A5" s="437"/>
      <c r="B5" s="63" t="s">
        <v>830</v>
      </c>
      <c r="C5" s="244"/>
      <c r="D5" s="196">
        <f>'Income Support'!D23</f>
        <v>0</v>
      </c>
      <c r="E5" s="196">
        <f>'Income Support'!E23</f>
        <v>0</v>
      </c>
      <c r="F5" s="196">
        <f>'Income Support'!F23</f>
        <v>0</v>
      </c>
      <c r="G5" s="196">
        <f>'Income Support'!G23</f>
        <v>0</v>
      </c>
      <c r="H5" s="196">
        <f>'Income Support'!H23</f>
        <v>0</v>
      </c>
      <c r="I5" s="196">
        <f>'Income Support'!I23</f>
        <v>0</v>
      </c>
      <c r="J5" s="196">
        <f>'Income Support'!J23</f>
        <v>0</v>
      </c>
      <c r="K5" s="196">
        <f>'Income Support'!K23</f>
        <v>0</v>
      </c>
      <c r="L5" s="196">
        <f>'Income Support'!L23</f>
        <v>0</v>
      </c>
      <c r="M5" s="196">
        <f>'Income Support'!M23</f>
        <v>0</v>
      </c>
      <c r="N5" s="196">
        <f>'Income Support'!N23</f>
        <v>0</v>
      </c>
      <c r="O5" s="196">
        <f>'Income Support'!O23</f>
        <v>0</v>
      </c>
      <c r="P5" s="196">
        <f>'Income Support'!P23</f>
        <v>0</v>
      </c>
      <c r="Q5" s="196">
        <f>'Income Support'!Q23</f>
        <v>0</v>
      </c>
      <c r="R5" s="196">
        <f>'Income Support'!R23</f>
        <v>0</v>
      </c>
      <c r="S5" s="196">
        <f>'Income Support'!S23</f>
        <v>0</v>
      </c>
      <c r="T5" s="196">
        <f>'Income Support'!T23</f>
        <v>0</v>
      </c>
      <c r="U5" s="196">
        <f>'Income Support'!U23</f>
        <v>0</v>
      </c>
      <c r="V5" s="196">
        <f>'Income Support'!V23</f>
        <v>0</v>
      </c>
      <c r="W5" s="196">
        <f>'Income Support'!W23</f>
        <v>0</v>
      </c>
      <c r="X5" s="196">
        <f>'Income Support'!X23</f>
        <v>0</v>
      </c>
      <c r="Y5" s="196">
        <f>'Income Support'!Y23</f>
        <v>0</v>
      </c>
      <c r="Z5" s="196">
        <f>'Income Support'!Z23</f>
        <v>0</v>
      </c>
      <c r="AA5" s="196">
        <f>'Income Support'!AA23</f>
        <v>0</v>
      </c>
      <c r="AB5" s="196">
        <f>'Income Support'!AB23</f>
        <v>0</v>
      </c>
      <c r="AC5" s="196">
        <f>'Income Support'!AC23</f>
        <v>0</v>
      </c>
      <c r="AD5" s="196">
        <f>'Income Support'!AD23</f>
        <v>0</v>
      </c>
      <c r="AE5" s="196">
        <f>'Income Support'!AE23</f>
        <v>0</v>
      </c>
      <c r="AF5" s="196">
        <f>'Income Support'!AF23</f>
        <v>0</v>
      </c>
      <c r="AG5" s="196">
        <f>'Income Support'!AG23</f>
        <v>0</v>
      </c>
      <c r="AH5" s="196">
        <f>'Income Support'!AH23</f>
        <v>515</v>
      </c>
      <c r="AI5" s="196">
        <f>'Income Support'!AI23</f>
        <v>523</v>
      </c>
      <c r="AJ5" s="196">
        <f>'Income Support'!AJ23</f>
        <v>794</v>
      </c>
      <c r="AK5" s="196">
        <f>'Income Support'!AK23</f>
        <v>1512.04</v>
      </c>
      <c r="AL5" s="196">
        <f>'Income Support'!AL23</f>
        <v>2567</v>
      </c>
      <c r="AM5" s="196">
        <f>'Income Support'!AM23</f>
        <v>3257</v>
      </c>
      <c r="AN5" s="196">
        <f>'Income Support'!AN23</f>
        <v>3730</v>
      </c>
      <c r="AO5" s="196">
        <f>'Income Support'!AO23</f>
        <v>4214</v>
      </c>
      <c r="AP5" s="196">
        <f>'Income Support'!AP23</f>
        <v>4336</v>
      </c>
      <c r="AQ5" s="196">
        <f>'Income Support'!AQ23</f>
        <v>3985</v>
      </c>
      <c r="AR5" s="196">
        <f>'Income Support'!AR23</f>
        <v>3045</v>
      </c>
      <c r="AS5" s="196">
        <f>'Income Support'!AS23</f>
        <v>2631</v>
      </c>
      <c r="AT5" s="196">
        <f>'Income Support'!AT23</f>
        <v>2940.4780000000001</v>
      </c>
      <c r="AU5" s="196">
        <f>'Income Support'!AU23</f>
        <v>4200</v>
      </c>
      <c r="AV5" s="196">
        <f>'Income Support'!AV23</f>
        <v>5379</v>
      </c>
      <c r="AW5" s="196">
        <f>'Income Support'!AW23</f>
        <v>5737</v>
      </c>
      <c r="AX5" s="196">
        <f>'Income Support'!AX23</f>
        <v>5183</v>
      </c>
      <c r="AY5" s="196">
        <f>'Income Support'!AY23</f>
        <v>4823</v>
      </c>
      <c r="AZ5" s="196">
        <f>'Income Support'!AZ23</f>
        <v>2359</v>
      </c>
      <c r="BA5" s="196">
        <f>'Income Support'!BA23</f>
        <v>0</v>
      </c>
      <c r="BB5" s="196">
        <f>'Income Support'!BB23</f>
        <v>0</v>
      </c>
      <c r="BC5" s="196">
        <f>'Income Support'!BC23</f>
        <v>0</v>
      </c>
      <c r="BD5" s="196">
        <f>'Income Support'!BD23</f>
        <v>0</v>
      </c>
      <c r="BE5" s="196">
        <f>'Income Support'!BE23</f>
        <v>0</v>
      </c>
      <c r="BF5" s="196">
        <f>'Income Support'!BF23</f>
        <v>0</v>
      </c>
      <c r="BG5" s="196">
        <f>'Income Support'!BG23</f>
        <v>0</v>
      </c>
      <c r="BH5" s="196">
        <f>'Income Support'!BH23</f>
        <v>0</v>
      </c>
      <c r="BI5" s="196">
        <f>'Income Support'!BI23</f>
        <v>0</v>
      </c>
      <c r="BJ5" s="196">
        <f>'Income Support'!BJ23</f>
        <v>0</v>
      </c>
      <c r="BK5" s="196">
        <f>'Income Support'!BK23</f>
        <v>0</v>
      </c>
      <c r="BL5" s="196">
        <f>'Income Support'!BL23</f>
        <v>0</v>
      </c>
      <c r="BM5" s="196">
        <f>'Income Support'!BM23</f>
        <v>0</v>
      </c>
      <c r="BN5" s="196">
        <f>'Income Support'!BN23</f>
        <v>0</v>
      </c>
      <c r="BO5" s="196">
        <f>'Income Support'!BO23</f>
        <v>0</v>
      </c>
      <c r="BP5" s="196">
        <f>'Income Support'!BP23</f>
        <v>0</v>
      </c>
      <c r="BQ5" s="196">
        <f>'Income Support'!BQ23</f>
        <v>0</v>
      </c>
      <c r="BR5" s="196">
        <f>'Income Support'!BR23</f>
        <v>0</v>
      </c>
      <c r="BS5" s="196">
        <f>'Income Support'!BS23</f>
        <v>0</v>
      </c>
      <c r="BT5" s="196">
        <f>'Income Support'!BT23</f>
        <v>0</v>
      </c>
      <c r="BU5" s="196">
        <f>'Income Support'!BU23</f>
        <v>0</v>
      </c>
      <c r="BV5" s="196">
        <f>'Income Support'!BV23</f>
        <v>0</v>
      </c>
      <c r="BW5" s="196">
        <f>'Income Support'!BW23</f>
        <v>0</v>
      </c>
      <c r="BX5" s="196">
        <f>'Income Support'!BX23</f>
        <v>0</v>
      </c>
      <c r="BY5" s="196">
        <f>'Income Support'!BY23</f>
        <v>0</v>
      </c>
      <c r="BZ5" s="196">
        <f>'Income Support'!BZ23</f>
        <v>0</v>
      </c>
      <c r="CA5" s="196">
        <f>'Income Support'!CA23</f>
        <v>0</v>
      </c>
      <c r="CB5" s="196">
        <f>'Income Support'!CB23</f>
        <v>0</v>
      </c>
      <c r="CC5" s="196">
        <f>'Income Support'!CC23</f>
        <v>0</v>
      </c>
      <c r="CD5" s="196">
        <f>'Income Support'!CD23</f>
        <v>0</v>
      </c>
      <c r="CE5" s="196">
        <f>'Income Support'!CE23</f>
        <v>0</v>
      </c>
      <c r="CF5" s="221">
        <f>'Income Support'!CF23</f>
        <v>0</v>
      </c>
    </row>
    <row r="6" spans="1:84" ht="26.25" customHeight="1">
      <c r="A6" s="437"/>
      <c r="B6" s="63" t="s">
        <v>831</v>
      </c>
      <c r="C6" s="43"/>
      <c r="D6" s="196">
        <f t="shared" ref="D6:BO6" si="2">SUM(D7,D8)</f>
        <v>0</v>
      </c>
      <c r="E6" s="196">
        <f t="shared" si="2"/>
        <v>0</v>
      </c>
      <c r="F6" s="196">
        <f t="shared" si="2"/>
        <v>0</v>
      </c>
      <c r="G6" s="196">
        <f t="shared" si="2"/>
        <v>0</v>
      </c>
      <c r="H6" s="196">
        <f t="shared" si="2"/>
        <v>0</v>
      </c>
      <c r="I6" s="196">
        <f t="shared" si="2"/>
        <v>0</v>
      </c>
      <c r="J6" s="196">
        <f t="shared" si="2"/>
        <v>0</v>
      </c>
      <c r="K6" s="196">
        <f t="shared" si="2"/>
        <v>0</v>
      </c>
      <c r="L6" s="196">
        <f t="shared" si="2"/>
        <v>0</v>
      </c>
      <c r="M6" s="196">
        <f t="shared" si="2"/>
        <v>0</v>
      </c>
      <c r="N6" s="196">
        <f t="shared" si="2"/>
        <v>0</v>
      </c>
      <c r="O6" s="196">
        <f t="shared" si="2"/>
        <v>0</v>
      </c>
      <c r="P6" s="196">
        <f t="shared" si="2"/>
        <v>0</v>
      </c>
      <c r="Q6" s="196">
        <f t="shared" si="2"/>
        <v>0</v>
      </c>
      <c r="R6" s="196">
        <f t="shared" si="2"/>
        <v>0</v>
      </c>
      <c r="S6" s="196">
        <f t="shared" si="2"/>
        <v>0</v>
      </c>
      <c r="T6" s="196">
        <f t="shared" si="2"/>
        <v>0</v>
      </c>
      <c r="U6" s="196">
        <f t="shared" si="2"/>
        <v>0</v>
      </c>
      <c r="V6" s="196">
        <f t="shared" si="2"/>
        <v>0</v>
      </c>
      <c r="W6" s="196">
        <f t="shared" si="2"/>
        <v>0</v>
      </c>
      <c r="X6" s="196">
        <f t="shared" si="2"/>
        <v>0</v>
      </c>
      <c r="Y6" s="196">
        <f t="shared" si="2"/>
        <v>0</v>
      </c>
      <c r="Z6" s="196">
        <f t="shared" si="2"/>
        <v>0</v>
      </c>
      <c r="AA6" s="196">
        <f t="shared" si="2"/>
        <v>0</v>
      </c>
      <c r="AB6" s="196">
        <f t="shared" si="2"/>
        <v>0</v>
      </c>
      <c r="AC6" s="196">
        <f t="shared" si="2"/>
        <v>0</v>
      </c>
      <c r="AD6" s="196">
        <f t="shared" si="2"/>
        <v>0</v>
      </c>
      <c r="AE6" s="196">
        <f t="shared" si="2"/>
        <v>0</v>
      </c>
      <c r="AF6" s="196">
        <f t="shared" si="2"/>
        <v>0</v>
      </c>
      <c r="AG6" s="196">
        <f t="shared" si="2"/>
        <v>0</v>
      </c>
      <c r="AH6" s="196">
        <f t="shared" si="2"/>
        <v>0</v>
      </c>
      <c r="AI6" s="196">
        <f t="shared" si="2"/>
        <v>0</v>
      </c>
      <c r="AJ6" s="196">
        <f t="shared" si="2"/>
        <v>0</v>
      </c>
      <c r="AK6" s="196">
        <f t="shared" si="2"/>
        <v>0</v>
      </c>
      <c r="AL6" s="196">
        <f t="shared" si="2"/>
        <v>0</v>
      </c>
      <c r="AM6" s="196">
        <f t="shared" si="2"/>
        <v>0</v>
      </c>
      <c r="AN6" s="196">
        <f t="shared" si="2"/>
        <v>0</v>
      </c>
      <c r="AO6" s="196">
        <f t="shared" si="2"/>
        <v>0</v>
      </c>
      <c r="AP6" s="196">
        <f t="shared" si="2"/>
        <v>0</v>
      </c>
      <c r="AQ6" s="196">
        <f t="shared" si="2"/>
        <v>0</v>
      </c>
      <c r="AR6" s="196">
        <f t="shared" si="2"/>
        <v>0</v>
      </c>
      <c r="AS6" s="196">
        <f t="shared" si="2"/>
        <v>0</v>
      </c>
      <c r="AT6" s="196">
        <f t="shared" si="2"/>
        <v>0</v>
      </c>
      <c r="AU6" s="196">
        <f t="shared" si="2"/>
        <v>0</v>
      </c>
      <c r="AV6" s="196">
        <f t="shared" si="2"/>
        <v>0</v>
      </c>
      <c r="AW6" s="196">
        <f t="shared" si="2"/>
        <v>0</v>
      </c>
      <c r="AX6" s="196">
        <f t="shared" si="2"/>
        <v>0</v>
      </c>
      <c r="AY6" s="196">
        <f t="shared" si="2"/>
        <v>0</v>
      </c>
      <c r="AZ6" s="196">
        <f t="shared" si="2"/>
        <v>2165.9229999999998</v>
      </c>
      <c r="BA6" s="196">
        <f t="shared" si="2"/>
        <v>3893.4660000000003</v>
      </c>
      <c r="BB6" s="196">
        <f t="shared" si="2"/>
        <v>3557.6930000000002</v>
      </c>
      <c r="BC6" s="196">
        <f t="shared" si="2"/>
        <v>3255.0860000000002</v>
      </c>
      <c r="BD6" s="196">
        <f t="shared" si="2"/>
        <v>2882.2200000000003</v>
      </c>
      <c r="BE6" s="196">
        <f t="shared" si="2"/>
        <v>2605.5709014073173</v>
      </c>
      <c r="BF6" s="196">
        <f t="shared" si="2"/>
        <v>2624.1158686900003</v>
      </c>
      <c r="BG6" s="196">
        <f t="shared" si="2"/>
        <v>2559.18840136366</v>
      </c>
      <c r="BH6" s="196">
        <f t="shared" si="2"/>
        <v>2204.4830000000002</v>
      </c>
      <c r="BI6" s="196">
        <f t="shared" si="2"/>
        <v>2311.2043118300003</v>
      </c>
      <c r="BJ6" s="196">
        <f t="shared" si="2"/>
        <v>2439.7983671900001</v>
      </c>
      <c r="BK6" s="196">
        <f t="shared" si="2"/>
        <v>2241.4881393452138</v>
      </c>
      <c r="BL6" s="196">
        <f t="shared" si="2"/>
        <v>2856.8277160099997</v>
      </c>
      <c r="BM6" s="196">
        <f t="shared" si="2"/>
        <v>4684.0175697100003</v>
      </c>
      <c r="BN6" s="196">
        <f t="shared" si="2"/>
        <v>4473.4852258236315</v>
      </c>
      <c r="BO6" s="196">
        <f t="shared" si="2"/>
        <v>4933.9849943699983</v>
      </c>
      <c r="BP6" s="196">
        <f t="shared" ref="BP6:CF6" si="3">SUM(BP7,BP8)</f>
        <v>5169.8070100499999</v>
      </c>
      <c r="BQ6" s="196">
        <f t="shared" si="3"/>
        <v>4338.0295486261903</v>
      </c>
      <c r="BR6" s="196">
        <f t="shared" si="3"/>
        <v>3065.0410876799992</v>
      </c>
      <c r="BS6" s="196">
        <f t="shared" si="3"/>
        <v>2313.51601579</v>
      </c>
      <c r="BT6" s="196">
        <f t="shared" si="3"/>
        <v>1875.4784224599998</v>
      </c>
      <c r="BU6" s="196">
        <f t="shared" si="3"/>
        <v>1666.9844684099987</v>
      </c>
      <c r="BV6" s="196">
        <f t="shared" si="3"/>
        <v>1298.7940379299998</v>
      </c>
      <c r="BW6" s="196">
        <f t="shared" si="3"/>
        <v>713.74196914999993</v>
      </c>
      <c r="BX6" s="196">
        <f t="shared" si="3"/>
        <v>1046.2354867050001</v>
      </c>
      <c r="BY6" s="196">
        <f t="shared" si="3"/>
        <v>490.13371098000005</v>
      </c>
      <c r="BZ6" s="196">
        <f t="shared" si="3"/>
        <v>333.5005683</v>
      </c>
      <c r="CA6" s="196">
        <f t="shared" si="3"/>
        <v>286.4424811989511</v>
      </c>
      <c r="CB6" s="196">
        <f t="shared" si="3"/>
        <v>231.42013881712617</v>
      </c>
      <c r="CC6" s="196">
        <f t="shared" si="3"/>
        <v>138.02408918311926</v>
      </c>
      <c r="CD6" s="196">
        <f t="shared" si="3"/>
        <v>133.22358518233088</v>
      </c>
      <c r="CE6" s="196">
        <f t="shared" si="3"/>
        <v>132.91234586958834</v>
      </c>
      <c r="CF6" s="221">
        <f t="shared" si="3"/>
        <v>132.28935752104849</v>
      </c>
    </row>
    <row r="7" spans="1:84">
      <c r="A7" s="437"/>
      <c r="B7" s="200" t="s">
        <v>273</v>
      </c>
      <c r="C7" s="43"/>
      <c r="D7" s="196">
        <v>0</v>
      </c>
      <c r="E7" s="196">
        <v>0</v>
      </c>
      <c r="F7" s="196">
        <v>0</v>
      </c>
      <c r="G7" s="196">
        <v>0</v>
      </c>
      <c r="H7" s="196">
        <v>0</v>
      </c>
      <c r="I7" s="196">
        <v>0</v>
      </c>
      <c r="J7" s="196">
        <v>0</v>
      </c>
      <c r="K7" s="196">
        <v>0</v>
      </c>
      <c r="L7" s="196">
        <v>0</v>
      </c>
      <c r="M7" s="196">
        <v>0</v>
      </c>
      <c r="N7" s="196">
        <v>0</v>
      </c>
      <c r="O7" s="196">
        <v>0</v>
      </c>
      <c r="P7" s="196">
        <v>0</v>
      </c>
      <c r="Q7" s="196">
        <v>0</v>
      </c>
      <c r="R7" s="196">
        <v>0</v>
      </c>
      <c r="S7" s="196">
        <v>0</v>
      </c>
      <c r="T7" s="196">
        <v>0</v>
      </c>
      <c r="U7" s="196">
        <v>0</v>
      </c>
      <c r="V7" s="196">
        <v>0</v>
      </c>
      <c r="W7" s="196">
        <v>0</v>
      </c>
      <c r="X7" s="196">
        <v>0</v>
      </c>
      <c r="Y7" s="196">
        <v>0</v>
      </c>
      <c r="Z7" s="196">
        <v>0</v>
      </c>
      <c r="AA7" s="196">
        <v>0</v>
      </c>
      <c r="AB7" s="196">
        <v>0</v>
      </c>
      <c r="AC7" s="196">
        <v>0</v>
      </c>
      <c r="AD7" s="196">
        <v>0</v>
      </c>
      <c r="AE7" s="196">
        <v>0</v>
      </c>
      <c r="AF7" s="196">
        <v>0</v>
      </c>
      <c r="AG7" s="196">
        <v>0</v>
      </c>
      <c r="AH7" s="196">
        <v>0</v>
      </c>
      <c r="AI7" s="196">
        <v>0</v>
      </c>
      <c r="AJ7" s="196">
        <v>0</v>
      </c>
      <c r="AK7" s="196">
        <v>0</v>
      </c>
      <c r="AL7" s="196">
        <v>0</v>
      </c>
      <c r="AM7" s="196">
        <v>0</v>
      </c>
      <c r="AN7" s="196">
        <v>0</v>
      </c>
      <c r="AO7" s="196">
        <v>0</v>
      </c>
      <c r="AP7" s="196">
        <v>0</v>
      </c>
      <c r="AQ7" s="196">
        <v>0</v>
      </c>
      <c r="AR7" s="196">
        <v>0</v>
      </c>
      <c r="AS7" s="196">
        <v>0</v>
      </c>
      <c r="AT7" s="196">
        <v>0</v>
      </c>
      <c r="AU7" s="196">
        <v>0</v>
      </c>
      <c r="AV7" s="196">
        <v>0</v>
      </c>
      <c r="AW7" s="196">
        <v>0</v>
      </c>
      <c r="AX7" s="196">
        <v>0</v>
      </c>
      <c r="AY7" s="196">
        <v>0</v>
      </c>
      <c r="AZ7" s="196">
        <v>332.70800000000008</v>
      </c>
      <c r="BA7" s="196">
        <v>475.00800000000004</v>
      </c>
      <c r="BB7" s="196">
        <v>474.24400000000003</v>
      </c>
      <c r="BC7" s="196">
        <v>459.01900000000001</v>
      </c>
      <c r="BD7" s="196">
        <v>446.95400000000001</v>
      </c>
      <c r="BE7" s="196">
        <v>469.76190140731705</v>
      </c>
      <c r="BF7" s="196">
        <v>518.64773074999994</v>
      </c>
      <c r="BG7" s="196">
        <v>507.20891397539998</v>
      </c>
      <c r="BH7" s="196">
        <v>445.23599999999999</v>
      </c>
      <c r="BI7" s="196">
        <v>486.24370455000002</v>
      </c>
      <c r="BJ7" s="196">
        <v>477.92547793</v>
      </c>
      <c r="BK7" s="196">
        <v>424.03039473491737</v>
      </c>
      <c r="BL7" s="196">
        <v>727.70019646000003</v>
      </c>
      <c r="BM7" s="196">
        <v>1088.6921164999999</v>
      </c>
      <c r="BN7" s="196">
        <v>801.16036899012533</v>
      </c>
      <c r="BO7" s="196">
        <v>749.87685299999998</v>
      </c>
      <c r="BP7" s="196">
        <v>662.33543288999988</v>
      </c>
      <c r="BQ7" s="196">
        <v>526.70929591000004</v>
      </c>
      <c r="BR7" s="196">
        <v>369.21073870999999</v>
      </c>
      <c r="BS7" s="196">
        <v>309.89859552000007</v>
      </c>
      <c r="BT7" s="196">
        <v>264.26859475999998</v>
      </c>
      <c r="BU7" s="196">
        <v>224.26502880999996</v>
      </c>
      <c r="BV7" s="196">
        <v>154.88572665999999</v>
      </c>
      <c r="BW7" s="196">
        <v>110.7615586</v>
      </c>
      <c r="BX7" s="196">
        <v>610.87668224000004</v>
      </c>
      <c r="BY7" s="196">
        <v>190.11094458999997</v>
      </c>
      <c r="BZ7" s="196">
        <v>108.35292923999999</v>
      </c>
      <c r="CA7" s="196">
        <v>140.87179632127135</v>
      </c>
      <c r="CB7" s="196">
        <v>131.37622885349111</v>
      </c>
      <c r="CC7" s="196">
        <v>133.22609800799052</v>
      </c>
      <c r="CD7" s="196">
        <v>133.22358518233088</v>
      </c>
      <c r="CE7" s="196">
        <v>132.91234586958834</v>
      </c>
      <c r="CF7" s="221">
        <v>132.28935752104849</v>
      </c>
    </row>
    <row r="8" spans="1:84">
      <c r="A8" s="437"/>
      <c r="B8" s="200" t="s">
        <v>283</v>
      </c>
      <c r="C8" s="43"/>
      <c r="D8" s="196">
        <v>0</v>
      </c>
      <c r="E8" s="196">
        <v>0</v>
      </c>
      <c r="F8" s="196">
        <v>0</v>
      </c>
      <c r="G8" s="196">
        <v>0</v>
      </c>
      <c r="H8" s="196">
        <v>0</v>
      </c>
      <c r="I8" s="196">
        <v>0</v>
      </c>
      <c r="J8" s="196">
        <v>0</v>
      </c>
      <c r="K8" s="196">
        <v>0</v>
      </c>
      <c r="L8" s="196">
        <v>0</v>
      </c>
      <c r="M8" s="196">
        <v>0</v>
      </c>
      <c r="N8" s="196">
        <v>0</v>
      </c>
      <c r="O8" s="196">
        <v>0</v>
      </c>
      <c r="P8" s="196">
        <v>0</v>
      </c>
      <c r="Q8" s="196">
        <v>0</v>
      </c>
      <c r="R8" s="196">
        <v>0</v>
      </c>
      <c r="S8" s="196">
        <v>0</v>
      </c>
      <c r="T8" s="196">
        <v>0</v>
      </c>
      <c r="U8" s="196">
        <v>0</v>
      </c>
      <c r="V8" s="196">
        <v>0</v>
      </c>
      <c r="W8" s="196">
        <v>0</v>
      </c>
      <c r="X8" s="196">
        <v>0</v>
      </c>
      <c r="Y8" s="196">
        <v>0</v>
      </c>
      <c r="Z8" s="196">
        <v>0</v>
      </c>
      <c r="AA8" s="196">
        <v>0</v>
      </c>
      <c r="AB8" s="196">
        <v>0</v>
      </c>
      <c r="AC8" s="196">
        <v>0</v>
      </c>
      <c r="AD8" s="196">
        <v>0</v>
      </c>
      <c r="AE8" s="196">
        <v>0</v>
      </c>
      <c r="AF8" s="196">
        <v>0</v>
      </c>
      <c r="AG8" s="196">
        <v>0</v>
      </c>
      <c r="AH8" s="196">
        <v>0</v>
      </c>
      <c r="AI8" s="196">
        <v>0</v>
      </c>
      <c r="AJ8" s="196">
        <v>0</v>
      </c>
      <c r="AK8" s="196">
        <v>0</v>
      </c>
      <c r="AL8" s="196">
        <v>0</v>
      </c>
      <c r="AM8" s="196">
        <v>0</v>
      </c>
      <c r="AN8" s="196">
        <v>0</v>
      </c>
      <c r="AO8" s="196">
        <v>0</v>
      </c>
      <c r="AP8" s="196">
        <v>0</v>
      </c>
      <c r="AQ8" s="196">
        <v>0</v>
      </c>
      <c r="AR8" s="196">
        <v>0</v>
      </c>
      <c r="AS8" s="196">
        <v>0</v>
      </c>
      <c r="AT8" s="196">
        <v>0</v>
      </c>
      <c r="AU8" s="196">
        <v>0</v>
      </c>
      <c r="AV8" s="196">
        <v>0</v>
      </c>
      <c r="AW8" s="196">
        <v>0</v>
      </c>
      <c r="AX8" s="196">
        <v>0</v>
      </c>
      <c r="AY8" s="196">
        <v>0</v>
      </c>
      <c r="AZ8" s="196">
        <v>1833.2149999999999</v>
      </c>
      <c r="BA8" s="196">
        <v>3418.4580000000001</v>
      </c>
      <c r="BB8" s="196">
        <v>3083.4490000000001</v>
      </c>
      <c r="BC8" s="196">
        <v>2796.067</v>
      </c>
      <c r="BD8" s="196">
        <v>2435.2660000000001</v>
      </c>
      <c r="BE8" s="196">
        <v>2135.8090000000002</v>
      </c>
      <c r="BF8" s="196">
        <v>2105.4681379400004</v>
      </c>
      <c r="BG8" s="196">
        <v>2051.9794873882602</v>
      </c>
      <c r="BH8" s="196">
        <v>1759.2470000000001</v>
      </c>
      <c r="BI8" s="196">
        <v>1824.9606072800002</v>
      </c>
      <c r="BJ8" s="196">
        <v>1961.87288926</v>
      </c>
      <c r="BK8" s="196">
        <v>1817.4577446102965</v>
      </c>
      <c r="BL8" s="196">
        <v>2129.1275195499998</v>
      </c>
      <c r="BM8" s="196">
        <v>3595.32545321</v>
      </c>
      <c r="BN8" s="196">
        <v>3672.3248568335066</v>
      </c>
      <c r="BO8" s="196">
        <v>4184.1081413699985</v>
      </c>
      <c r="BP8" s="196">
        <v>4507.4715771600004</v>
      </c>
      <c r="BQ8" s="196">
        <v>3811.3202527161902</v>
      </c>
      <c r="BR8" s="196">
        <v>2695.8303489699992</v>
      </c>
      <c r="BS8" s="196">
        <v>2003.6174202700001</v>
      </c>
      <c r="BT8" s="196">
        <v>1611.2098276999998</v>
      </c>
      <c r="BU8" s="196">
        <v>1442.7194395999989</v>
      </c>
      <c r="BV8" s="196">
        <v>1143.9083112699998</v>
      </c>
      <c r="BW8" s="196">
        <v>602.98041054999987</v>
      </c>
      <c r="BX8" s="196">
        <v>435.35880446500005</v>
      </c>
      <c r="BY8" s="196">
        <v>300.02276639000007</v>
      </c>
      <c r="BZ8" s="196">
        <v>225.14763905999999</v>
      </c>
      <c r="CA8" s="196">
        <v>145.57068487767975</v>
      </c>
      <c r="CB8" s="196">
        <v>100.04390996363506</v>
      </c>
      <c r="CC8" s="196">
        <v>4.7979911751287547</v>
      </c>
      <c r="CD8" s="196">
        <v>0</v>
      </c>
      <c r="CE8" s="196">
        <v>0</v>
      </c>
      <c r="CF8" s="221">
        <v>0</v>
      </c>
    </row>
    <row r="9" spans="1:84">
      <c r="A9" s="437"/>
      <c r="B9" s="348" t="s">
        <v>445</v>
      </c>
      <c r="C9" s="63"/>
      <c r="D9" s="196">
        <v>0</v>
      </c>
      <c r="E9" s="196">
        <v>0</v>
      </c>
      <c r="F9" s="196">
        <v>0</v>
      </c>
      <c r="G9" s="196">
        <v>0</v>
      </c>
      <c r="H9" s="196">
        <v>0</v>
      </c>
      <c r="I9" s="196">
        <v>0</v>
      </c>
      <c r="J9" s="196">
        <v>0</v>
      </c>
      <c r="K9" s="196">
        <v>0</v>
      </c>
      <c r="L9" s="196">
        <v>0</v>
      </c>
      <c r="M9" s="196">
        <v>0</v>
      </c>
      <c r="N9" s="196">
        <v>0</v>
      </c>
      <c r="O9" s="196">
        <v>0</v>
      </c>
      <c r="P9" s="196">
        <v>0</v>
      </c>
      <c r="Q9" s="196">
        <v>0</v>
      </c>
      <c r="R9" s="196">
        <v>0</v>
      </c>
      <c r="S9" s="196">
        <v>0</v>
      </c>
      <c r="T9" s="196">
        <v>0</v>
      </c>
      <c r="U9" s="196">
        <v>0</v>
      </c>
      <c r="V9" s="196">
        <v>0</v>
      </c>
      <c r="W9" s="196">
        <v>0</v>
      </c>
      <c r="X9" s="196">
        <v>0</v>
      </c>
      <c r="Y9" s="196">
        <v>0</v>
      </c>
      <c r="Z9" s="196">
        <v>0</v>
      </c>
      <c r="AA9" s="196">
        <v>0</v>
      </c>
      <c r="AB9" s="196">
        <v>0</v>
      </c>
      <c r="AC9" s="196">
        <v>0</v>
      </c>
      <c r="AD9" s="196">
        <v>0</v>
      </c>
      <c r="AE9" s="196">
        <v>0</v>
      </c>
      <c r="AF9" s="196">
        <v>0</v>
      </c>
      <c r="AG9" s="196">
        <v>0</v>
      </c>
      <c r="AH9" s="196">
        <v>0</v>
      </c>
      <c r="AI9" s="196">
        <v>0</v>
      </c>
      <c r="AJ9" s="196">
        <v>0</v>
      </c>
      <c r="AK9" s="196">
        <v>0</v>
      </c>
      <c r="AL9" s="196">
        <v>0</v>
      </c>
      <c r="AM9" s="196">
        <v>0</v>
      </c>
      <c r="AN9" s="196">
        <v>0</v>
      </c>
      <c r="AO9" s="196">
        <v>0</v>
      </c>
      <c r="AP9" s="196">
        <v>0</v>
      </c>
      <c r="AQ9" s="196">
        <v>0</v>
      </c>
      <c r="AR9" s="196">
        <v>0</v>
      </c>
      <c r="AS9" s="196">
        <v>0</v>
      </c>
      <c r="AT9" s="196">
        <v>0</v>
      </c>
      <c r="AU9" s="196">
        <v>0</v>
      </c>
      <c r="AV9" s="196">
        <v>0</v>
      </c>
      <c r="AW9" s="196">
        <v>0</v>
      </c>
      <c r="AX9" s="196">
        <v>0</v>
      </c>
      <c r="AY9" s="196">
        <v>0</v>
      </c>
      <c r="AZ9" s="196">
        <v>214.28451982657336</v>
      </c>
      <c r="BA9" s="196">
        <v>330</v>
      </c>
      <c r="BB9" s="196">
        <v>305</v>
      </c>
      <c r="BC9" s="196">
        <v>285</v>
      </c>
      <c r="BD9" s="196">
        <v>305</v>
      </c>
      <c r="BE9" s="196">
        <v>284</v>
      </c>
      <c r="BF9" s="196">
        <v>289.81299999999999</v>
      </c>
      <c r="BG9" s="196">
        <v>255.8872903330878</v>
      </c>
      <c r="BH9" s="196">
        <v>142.881</v>
      </c>
      <c r="BI9" s="196">
        <v>24.123565300067376</v>
      </c>
      <c r="BJ9" s="196">
        <v>12.22461096189574</v>
      </c>
      <c r="BK9" s="196">
        <v>0</v>
      </c>
      <c r="BL9" s="196">
        <v>0</v>
      </c>
      <c r="BM9" s="196">
        <v>0</v>
      </c>
      <c r="BN9" s="196">
        <v>0</v>
      </c>
      <c r="BO9" s="196">
        <v>0</v>
      </c>
      <c r="BP9" s="196">
        <v>0</v>
      </c>
      <c r="BQ9" s="196">
        <v>0</v>
      </c>
      <c r="BR9" s="196">
        <v>0</v>
      </c>
      <c r="BS9" s="196">
        <v>0</v>
      </c>
      <c r="BT9" s="196">
        <v>0</v>
      </c>
      <c r="BU9" s="196">
        <v>0</v>
      </c>
      <c r="BV9" s="196">
        <v>0</v>
      </c>
      <c r="BW9" s="196">
        <v>0</v>
      </c>
      <c r="BX9" s="196">
        <v>0</v>
      </c>
      <c r="BY9" s="196">
        <v>0</v>
      </c>
      <c r="BZ9" s="196">
        <v>0</v>
      </c>
      <c r="CA9" s="196">
        <v>0</v>
      </c>
      <c r="CB9" s="196">
        <v>0</v>
      </c>
      <c r="CC9" s="196">
        <v>0</v>
      </c>
      <c r="CD9" s="196">
        <v>0</v>
      </c>
      <c r="CE9" s="196">
        <v>0</v>
      </c>
      <c r="CF9" s="221">
        <v>0</v>
      </c>
    </row>
    <row r="10" spans="1:84">
      <c r="A10" s="437"/>
      <c r="B10" s="348" t="s">
        <v>458</v>
      </c>
      <c r="C10" s="63"/>
      <c r="D10" s="196">
        <v>0</v>
      </c>
      <c r="E10" s="196">
        <v>0</v>
      </c>
      <c r="F10" s="196">
        <v>0</v>
      </c>
      <c r="G10" s="196">
        <v>0</v>
      </c>
      <c r="H10" s="196">
        <v>0</v>
      </c>
      <c r="I10" s="196">
        <v>0</v>
      </c>
      <c r="J10" s="196">
        <v>0</v>
      </c>
      <c r="K10" s="196">
        <v>0</v>
      </c>
      <c r="L10" s="196">
        <v>0</v>
      </c>
      <c r="M10" s="196">
        <v>0</v>
      </c>
      <c r="N10" s="196">
        <v>0</v>
      </c>
      <c r="O10" s="196">
        <v>0</v>
      </c>
      <c r="P10" s="196">
        <v>0</v>
      </c>
      <c r="Q10" s="196">
        <v>0</v>
      </c>
      <c r="R10" s="196">
        <v>0</v>
      </c>
      <c r="S10" s="196">
        <v>0</v>
      </c>
      <c r="T10" s="196">
        <v>0</v>
      </c>
      <c r="U10" s="196">
        <v>0</v>
      </c>
      <c r="V10" s="196">
        <v>0</v>
      </c>
      <c r="W10" s="196">
        <v>0</v>
      </c>
      <c r="X10" s="196">
        <v>0</v>
      </c>
      <c r="Y10" s="196">
        <v>0</v>
      </c>
      <c r="Z10" s="196">
        <v>0</v>
      </c>
      <c r="AA10" s="196">
        <v>0</v>
      </c>
      <c r="AB10" s="196">
        <v>0</v>
      </c>
      <c r="AC10" s="196">
        <v>0</v>
      </c>
      <c r="AD10" s="196">
        <v>0</v>
      </c>
      <c r="AE10" s="196">
        <v>0</v>
      </c>
      <c r="AF10" s="196">
        <v>0</v>
      </c>
      <c r="AG10" s="196">
        <v>0</v>
      </c>
      <c r="AH10" s="196">
        <v>0</v>
      </c>
      <c r="AI10" s="196">
        <v>0</v>
      </c>
      <c r="AJ10" s="196">
        <v>0</v>
      </c>
      <c r="AK10" s="196">
        <v>0</v>
      </c>
      <c r="AL10" s="196">
        <v>0</v>
      </c>
      <c r="AM10" s="196">
        <v>0</v>
      </c>
      <c r="AN10" s="196">
        <v>0</v>
      </c>
      <c r="AO10" s="196">
        <v>0</v>
      </c>
      <c r="AP10" s="196">
        <v>0</v>
      </c>
      <c r="AQ10" s="196">
        <v>0</v>
      </c>
      <c r="AR10" s="196">
        <v>0</v>
      </c>
      <c r="AS10" s="196">
        <v>0</v>
      </c>
      <c r="AT10" s="196">
        <v>0</v>
      </c>
      <c r="AU10" s="196">
        <v>0</v>
      </c>
      <c r="AV10" s="196">
        <v>0</v>
      </c>
      <c r="AW10" s="196">
        <v>0</v>
      </c>
      <c r="AX10" s="196">
        <v>0</v>
      </c>
      <c r="AY10" s="196">
        <v>0</v>
      </c>
      <c r="AZ10" s="196">
        <v>1618.9304801734265</v>
      </c>
      <c r="BA10" s="196">
        <v>3088.4580000000001</v>
      </c>
      <c r="BB10" s="196">
        <v>2778.4490000000001</v>
      </c>
      <c r="BC10" s="196">
        <v>2511.067</v>
      </c>
      <c r="BD10" s="196">
        <v>2130.2660000000001</v>
      </c>
      <c r="BE10" s="196">
        <v>1851.8090000000002</v>
      </c>
      <c r="BF10" s="196">
        <v>1815.6551379400003</v>
      </c>
      <c r="BG10" s="196">
        <v>1796.0921970551724</v>
      </c>
      <c r="BH10" s="196">
        <v>1616.366</v>
      </c>
      <c r="BI10" s="196">
        <v>1800.8370419799328</v>
      </c>
      <c r="BJ10" s="196">
        <v>1949.6482782981043</v>
      </c>
      <c r="BK10" s="196">
        <v>1817.4577446102965</v>
      </c>
      <c r="BL10" s="196">
        <v>2129.1275195499998</v>
      </c>
      <c r="BM10" s="196">
        <v>3595.32545321</v>
      </c>
      <c r="BN10" s="196">
        <v>3672.3248568335066</v>
      </c>
      <c r="BO10" s="196">
        <v>4184.1081413699985</v>
      </c>
      <c r="BP10" s="196">
        <v>4507.4715771600004</v>
      </c>
      <c r="BQ10" s="196">
        <v>3811.3202527161902</v>
      </c>
      <c r="BR10" s="196">
        <v>2695.8303489699992</v>
      </c>
      <c r="BS10" s="196">
        <v>2003.6174202700001</v>
      </c>
      <c r="BT10" s="196">
        <v>1611.2098276999998</v>
      </c>
      <c r="BU10" s="196">
        <v>1442.7194395999989</v>
      </c>
      <c r="BV10" s="196">
        <v>1143.9083112699998</v>
      </c>
      <c r="BW10" s="196">
        <v>602.98041054999987</v>
      </c>
      <c r="BX10" s="196">
        <v>435.35880446500005</v>
      </c>
      <c r="BY10" s="196">
        <v>300.02276639000007</v>
      </c>
      <c r="BZ10" s="196">
        <v>225.14763905999999</v>
      </c>
      <c r="CA10" s="196">
        <v>145.57068487767975</v>
      </c>
      <c r="CB10" s="196">
        <v>100.04390996363506</v>
      </c>
      <c r="CC10" s="196">
        <v>4.7979911751287547</v>
      </c>
      <c r="CD10" s="196">
        <v>0</v>
      </c>
      <c r="CE10" s="196">
        <v>0</v>
      </c>
      <c r="CF10" s="221">
        <v>0</v>
      </c>
    </row>
    <row r="11" spans="1:84" s="419" customFormat="1" ht="35.25" customHeight="1">
      <c r="A11" s="669"/>
      <c r="B11" s="670" t="s">
        <v>322</v>
      </c>
      <c r="C11" s="671"/>
      <c r="D11" s="672">
        <v>15.2</v>
      </c>
      <c r="E11" s="672">
        <v>19.2</v>
      </c>
      <c r="F11" s="672">
        <v>17</v>
      </c>
      <c r="G11" s="672">
        <v>14.8</v>
      </c>
      <c r="H11" s="672">
        <v>26.8</v>
      </c>
      <c r="I11" s="672">
        <v>22.2</v>
      </c>
      <c r="J11" s="672">
        <v>15.7</v>
      </c>
      <c r="K11" s="672">
        <v>15.7</v>
      </c>
      <c r="L11" s="672">
        <v>20.9</v>
      </c>
      <c r="M11" s="672">
        <v>25.4</v>
      </c>
      <c r="N11" s="672">
        <v>49.4</v>
      </c>
      <c r="O11" s="672">
        <v>41.9</v>
      </c>
      <c r="P11" s="672">
        <v>30.2</v>
      </c>
      <c r="Q11" s="672">
        <v>36.299999999999997</v>
      </c>
      <c r="R11" s="672">
        <v>64.5</v>
      </c>
      <c r="S11" s="672">
        <v>64.599999999999994</v>
      </c>
      <c r="T11" s="672">
        <v>44.9</v>
      </c>
      <c r="U11" s="672">
        <v>49.2</v>
      </c>
      <c r="V11" s="672">
        <v>78.3</v>
      </c>
      <c r="W11" s="672">
        <v>121.7</v>
      </c>
      <c r="X11" s="672">
        <v>123.3</v>
      </c>
      <c r="Y11" s="672">
        <v>127.1</v>
      </c>
      <c r="Z11" s="672">
        <v>150.4</v>
      </c>
      <c r="AA11" s="672">
        <v>239.4</v>
      </c>
      <c r="AB11" s="672">
        <v>209.1</v>
      </c>
      <c r="AC11" s="672">
        <v>174.09</v>
      </c>
      <c r="AD11" s="672">
        <v>214.12200000000001</v>
      </c>
      <c r="AE11" s="672">
        <v>454.38499999999999</v>
      </c>
      <c r="AF11" s="672">
        <v>558.846</v>
      </c>
      <c r="AG11" s="672">
        <v>628.82600000000002</v>
      </c>
      <c r="AH11" s="672">
        <v>632</v>
      </c>
      <c r="AI11" s="672">
        <v>653</v>
      </c>
      <c r="AJ11" s="672">
        <v>1280</v>
      </c>
      <c r="AK11" s="672">
        <v>1702</v>
      </c>
      <c r="AL11" s="672">
        <v>1500</v>
      </c>
      <c r="AM11" s="672">
        <v>1497</v>
      </c>
      <c r="AN11" s="672">
        <v>1578</v>
      </c>
      <c r="AO11" s="672">
        <v>1589</v>
      </c>
      <c r="AP11" s="672">
        <v>1734</v>
      </c>
      <c r="AQ11" s="672">
        <v>1467.9280000000001</v>
      </c>
      <c r="AR11" s="672">
        <v>1106.7449999999999</v>
      </c>
      <c r="AS11" s="672">
        <v>733.41</v>
      </c>
      <c r="AT11" s="672">
        <v>869.84</v>
      </c>
      <c r="AU11" s="672">
        <v>1603.8150000000001</v>
      </c>
      <c r="AV11" s="672">
        <v>1760.1579999999999</v>
      </c>
      <c r="AW11" s="672">
        <v>1651.7639999999999</v>
      </c>
      <c r="AX11" s="672">
        <v>1299.4829999999999</v>
      </c>
      <c r="AY11" s="672">
        <v>1101.827</v>
      </c>
      <c r="AZ11" s="672">
        <v>587.298</v>
      </c>
      <c r="BA11" s="672">
        <v>0</v>
      </c>
      <c r="BB11" s="672">
        <v>0</v>
      </c>
      <c r="BC11" s="672">
        <v>0</v>
      </c>
      <c r="BD11" s="672">
        <v>0</v>
      </c>
      <c r="BE11" s="672">
        <v>0</v>
      </c>
      <c r="BF11" s="672">
        <v>0</v>
      </c>
      <c r="BG11" s="672">
        <v>0</v>
      </c>
      <c r="BH11" s="672">
        <v>0</v>
      </c>
      <c r="BI11" s="672">
        <v>0</v>
      </c>
      <c r="BJ11" s="672">
        <v>0</v>
      </c>
      <c r="BK11" s="672">
        <v>0</v>
      </c>
      <c r="BL11" s="672">
        <v>0</v>
      </c>
      <c r="BM11" s="672">
        <v>0</v>
      </c>
      <c r="BN11" s="672">
        <v>0</v>
      </c>
      <c r="BO11" s="672">
        <v>0</v>
      </c>
      <c r="BP11" s="672">
        <v>0</v>
      </c>
      <c r="BQ11" s="672">
        <v>0</v>
      </c>
      <c r="BR11" s="672">
        <v>0</v>
      </c>
      <c r="BS11" s="672">
        <v>0</v>
      </c>
      <c r="BT11" s="672">
        <v>0</v>
      </c>
      <c r="BU11" s="672">
        <v>0</v>
      </c>
      <c r="BV11" s="672">
        <v>0</v>
      </c>
      <c r="BW11" s="672">
        <v>0</v>
      </c>
      <c r="BX11" s="672">
        <v>0</v>
      </c>
      <c r="BY11" s="672">
        <v>0</v>
      </c>
      <c r="BZ11" s="672">
        <v>0</v>
      </c>
      <c r="CA11" s="672">
        <v>0</v>
      </c>
      <c r="CB11" s="672">
        <v>0</v>
      </c>
      <c r="CC11" s="672">
        <v>0</v>
      </c>
      <c r="CD11" s="672">
        <v>0</v>
      </c>
      <c r="CE11" s="672">
        <v>0</v>
      </c>
      <c r="CF11" s="673">
        <v>0</v>
      </c>
    </row>
    <row r="12" spans="1:84" s="679" customFormat="1" ht="30" customHeight="1" thickBot="1">
      <c r="A12" s="674"/>
      <c r="B12" s="15" t="s">
        <v>832</v>
      </c>
      <c r="C12" s="675"/>
      <c r="D12" s="676"/>
      <c r="E12" s="676"/>
      <c r="F12" s="676"/>
      <c r="G12" s="676"/>
      <c r="H12" s="676"/>
      <c r="I12" s="676"/>
      <c r="J12" s="676"/>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c r="AN12" s="676"/>
      <c r="AO12" s="676"/>
      <c r="AP12" s="676"/>
      <c r="AQ12" s="676"/>
      <c r="AR12" s="676"/>
      <c r="AS12" s="676"/>
      <c r="AT12" s="676"/>
      <c r="AU12" s="676"/>
      <c r="AV12" s="676"/>
      <c r="AW12" s="676"/>
      <c r="AX12" s="676"/>
      <c r="AY12" s="676"/>
      <c r="AZ12" s="676"/>
      <c r="BA12" s="676"/>
      <c r="BB12" s="676"/>
      <c r="BC12" s="676"/>
      <c r="BD12" s="676"/>
      <c r="BE12" s="676"/>
      <c r="BF12" s="676"/>
      <c r="BG12" s="676"/>
      <c r="BH12" s="676"/>
      <c r="BI12" s="676"/>
      <c r="BJ12" s="676"/>
      <c r="BK12" s="676"/>
      <c r="BL12" s="676"/>
      <c r="BM12" s="676"/>
      <c r="BN12" s="677"/>
      <c r="BO12" s="677"/>
      <c r="BP12" s="677"/>
      <c r="BQ12" s="677">
        <v>5.0737465744051846</v>
      </c>
      <c r="BR12" s="677">
        <v>50.640972586505463</v>
      </c>
      <c r="BS12" s="677">
        <v>457.10933584295026</v>
      </c>
      <c r="BT12" s="677">
        <v>893.36719655631623</v>
      </c>
      <c r="BU12" s="677">
        <v>1325.6919651950693</v>
      </c>
      <c r="BV12" s="677">
        <v>1964.7760253135691</v>
      </c>
      <c r="BW12" s="677">
        <v>6751.0503691132781</v>
      </c>
      <c r="BX12" s="677">
        <v>16599.353591965926</v>
      </c>
      <c r="BY12" s="677">
        <v>13120.794226531378</v>
      </c>
      <c r="BZ12" s="677">
        <v>8990.905127442702</v>
      </c>
      <c r="CA12" s="677">
        <v>11958.398531345216</v>
      </c>
      <c r="CB12" s="677">
        <v>17499.439519460608</v>
      </c>
      <c r="CC12" s="677">
        <v>20306.029543854624</v>
      </c>
      <c r="CD12" s="677">
        <v>20161.872608161681</v>
      </c>
      <c r="CE12" s="677">
        <v>20141.961533543625</v>
      </c>
      <c r="CF12" s="678">
        <v>21811.998235230429</v>
      </c>
    </row>
    <row r="13" spans="1:84">
      <c r="A13" s="443"/>
      <c r="B13" s="178" t="s">
        <v>833</v>
      </c>
      <c r="C13" s="421"/>
      <c r="D13" s="41" t="s">
        <v>190</v>
      </c>
      <c r="E13" s="41" t="s">
        <v>191</v>
      </c>
      <c r="F13" s="41" t="s">
        <v>192</v>
      </c>
      <c r="G13" s="41" t="s">
        <v>193</v>
      </c>
      <c r="H13" s="41" t="s">
        <v>194</v>
      </c>
      <c r="I13" s="41" t="s">
        <v>195</v>
      </c>
      <c r="J13" s="41" t="s">
        <v>196</v>
      </c>
      <c r="K13" s="41" t="s">
        <v>197</v>
      </c>
      <c r="L13" s="41" t="s">
        <v>198</v>
      </c>
      <c r="M13" s="41" t="s">
        <v>199</v>
      </c>
      <c r="N13" s="41" t="s">
        <v>200</v>
      </c>
      <c r="O13" s="41" t="s">
        <v>201</v>
      </c>
      <c r="P13" s="41" t="s">
        <v>202</v>
      </c>
      <c r="Q13" s="41" t="s">
        <v>203</v>
      </c>
      <c r="R13" s="41" t="s">
        <v>204</v>
      </c>
      <c r="S13" s="41" t="s">
        <v>205</v>
      </c>
      <c r="T13" s="41" t="s">
        <v>206</v>
      </c>
      <c r="U13" s="41" t="s">
        <v>207</v>
      </c>
      <c r="V13" s="41" t="s">
        <v>208</v>
      </c>
      <c r="W13" s="41" t="s">
        <v>209</v>
      </c>
      <c r="X13" s="41" t="s">
        <v>210</v>
      </c>
      <c r="Y13" s="41" t="s">
        <v>211</v>
      </c>
      <c r="Z13" s="41" t="s">
        <v>212</v>
      </c>
      <c r="AA13" s="41" t="s">
        <v>213</v>
      </c>
      <c r="AB13" s="41" t="s">
        <v>214</v>
      </c>
      <c r="AC13" s="41" t="s">
        <v>215</v>
      </c>
      <c r="AD13" s="41" t="s">
        <v>216</v>
      </c>
      <c r="AE13" s="41" t="s">
        <v>217</v>
      </c>
      <c r="AF13" s="41" t="s">
        <v>218</v>
      </c>
      <c r="AG13" s="41" t="s">
        <v>219</v>
      </c>
      <c r="AH13" s="41" t="s">
        <v>220</v>
      </c>
      <c r="AI13" s="41" t="s">
        <v>221</v>
      </c>
      <c r="AJ13" s="41" t="s">
        <v>222</v>
      </c>
      <c r="AK13" s="41" t="s">
        <v>223</v>
      </c>
      <c r="AL13" s="41" t="s">
        <v>224</v>
      </c>
      <c r="AM13" s="41" t="s">
        <v>225</v>
      </c>
      <c r="AN13" s="41" t="s">
        <v>226</v>
      </c>
      <c r="AO13" s="41" t="s">
        <v>227</v>
      </c>
      <c r="AP13" s="41" t="s">
        <v>228</v>
      </c>
      <c r="AQ13" s="41" t="s">
        <v>229</v>
      </c>
      <c r="AR13" s="41" t="s">
        <v>230</v>
      </c>
      <c r="AS13" s="41" t="s">
        <v>231</v>
      </c>
      <c r="AT13" s="41" t="s">
        <v>232</v>
      </c>
      <c r="AU13" s="41" t="s">
        <v>233</v>
      </c>
      <c r="AV13" s="41" t="s">
        <v>234</v>
      </c>
      <c r="AW13" s="41" t="s">
        <v>235</v>
      </c>
      <c r="AX13" s="41" t="s">
        <v>236</v>
      </c>
      <c r="AY13" s="41" t="s">
        <v>128</v>
      </c>
      <c r="AZ13" s="41" t="s">
        <v>129</v>
      </c>
      <c r="BA13" s="41" t="s">
        <v>130</v>
      </c>
      <c r="BB13" s="41" t="s">
        <v>131</v>
      </c>
      <c r="BC13" s="41" t="s">
        <v>132</v>
      </c>
      <c r="BD13" s="41" t="s">
        <v>133</v>
      </c>
      <c r="BE13" s="41" t="s">
        <v>134</v>
      </c>
      <c r="BF13" s="41" t="s">
        <v>135</v>
      </c>
      <c r="BG13" s="41" t="s">
        <v>136</v>
      </c>
      <c r="BH13" s="41" t="s">
        <v>137</v>
      </c>
      <c r="BI13" s="41" t="s">
        <v>138</v>
      </c>
      <c r="BJ13" s="41" t="s">
        <v>139</v>
      </c>
      <c r="BK13" s="41" t="s">
        <v>140</v>
      </c>
      <c r="BL13" s="41" t="s">
        <v>141</v>
      </c>
      <c r="BM13" s="41" t="s">
        <v>142</v>
      </c>
      <c r="BN13" s="41" t="s">
        <v>143</v>
      </c>
      <c r="BO13" s="41" t="s">
        <v>144</v>
      </c>
      <c r="BP13" s="41" t="s">
        <v>145</v>
      </c>
      <c r="BQ13" s="41" t="s">
        <v>146</v>
      </c>
      <c r="BR13" s="41" t="s">
        <v>147</v>
      </c>
      <c r="BS13" s="41" t="s">
        <v>148</v>
      </c>
      <c r="BT13" s="41" t="s">
        <v>149</v>
      </c>
      <c r="BU13" s="41" t="s">
        <v>150</v>
      </c>
      <c r="BV13" s="41" t="s">
        <v>151</v>
      </c>
      <c r="BW13" s="41" t="s">
        <v>152</v>
      </c>
      <c r="BX13" s="41" t="s">
        <v>153</v>
      </c>
      <c r="BY13" s="41" t="s">
        <v>154</v>
      </c>
      <c r="BZ13" s="41" t="s">
        <v>155</v>
      </c>
      <c r="CA13" s="41" t="s">
        <v>156</v>
      </c>
      <c r="CB13" s="41" t="s">
        <v>157</v>
      </c>
      <c r="CC13" s="41" t="s">
        <v>158</v>
      </c>
      <c r="CD13" s="41" t="s">
        <v>159</v>
      </c>
      <c r="CE13" s="41" t="s">
        <v>160</v>
      </c>
      <c r="CF13" s="42" t="s">
        <v>161</v>
      </c>
    </row>
    <row r="14" spans="1:84">
      <c r="A14" s="443"/>
      <c r="B14" s="446" t="s">
        <v>351</v>
      </c>
      <c r="C14" s="469"/>
      <c r="D14" s="332" t="s">
        <v>163</v>
      </c>
      <c r="E14" s="332" t="s">
        <v>163</v>
      </c>
      <c r="F14" s="332" t="s">
        <v>163</v>
      </c>
      <c r="G14" s="332" t="s">
        <v>163</v>
      </c>
      <c r="H14" s="332" t="s">
        <v>163</v>
      </c>
      <c r="I14" s="332" t="s">
        <v>163</v>
      </c>
      <c r="J14" s="332" t="s">
        <v>163</v>
      </c>
      <c r="K14" s="332" t="s">
        <v>163</v>
      </c>
      <c r="L14" s="332" t="s">
        <v>163</v>
      </c>
      <c r="M14" s="332" t="s">
        <v>163</v>
      </c>
      <c r="N14" s="332" t="s">
        <v>163</v>
      </c>
      <c r="O14" s="332" t="s">
        <v>163</v>
      </c>
      <c r="P14" s="332" t="s">
        <v>163</v>
      </c>
      <c r="Q14" s="332" t="s">
        <v>163</v>
      </c>
      <c r="R14" s="332" t="s">
        <v>163</v>
      </c>
      <c r="S14" s="332" t="s">
        <v>163</v>
      </c>
      <c r="T14" s="332" t="s">
        <v>163</v>
      </c>
      <c r="U14" s="332" t="s">
        <v>163</v>
      </c>
      <c r="V14" s="332" t="s">
        <v>163</v>
      </c>
      <c r="W14" s="332" t="s">
        <v>163</v>
      </c>
      <c r="X14" s="332" t="s">
        <v>163</v>
      </c>
      <c r="Y14" s="332" t="s">
        <v>163</v>
      </c>
      <c r="Z14" s="332" t="s">
        <v>163</v>
      </c>
      <c r="AA14" s="332" t="s">
        <v>163</v>
      </c>
      <c r="AB14" s="332" t="s">
        <v>163</v>
      </c>
      <c r="AC14" s="332" t="s">
        <v>163</v>
      </c>
      <c r="AD14" s="332" t="s">
        <v>163</v>
      </c>
      <c r="AE14" s="332" t="s">
        <v>163</v>
      </c>
      <c r="AF14" s="332" t="s">
        <v>163</v>
      </c>
      <c r="AG14" s="332" t="s">
        <v>163</v>
      </c>
      <c r="AH14" s="332" t="s">
        <v>163</v>
      </c>
      <c r="AI14" s="332" t="s">
        <v>163</v>
      </c>
      <c r="AJ14" s="332" t="s">
        <v>163</v>
      </c>
      <c r="AK14" s="332" t="s">
        <v>163</v>
      </c>
      <c r="AL14" s="332" t="s">
        <v>163</v>
      </c>
      <c r="AM14" s="332" t="s">
        <v>163</v>
      </c>
      <c r="AN14" s="332" t="s">
        <v>163</v>
      </c>
      <c r="AO14" s="332" t="s">
        <v>163</v>
      </c>
      <c r="AP14" s="332" t="s">
        <v>163</v>
      </c>
      <c r="AQ14" s="332" t="s">
        <v>163</v>
      </c>
      <c r="AR14" s="332" t="s">
        <v>163</v>
      </c>
      <c r="AS14" s="332" t="s">
        <v>163</v>
      </c>
      <c r="AT14" s="332" t="s">
        <v>163</v>
      </c>
      <c r="AU14" s="332" t="s">
        <v>163</v>
      </c>
      <c r="AV14" s="332" t="s">
        <v>163</v>
      </c>
      <c r="AW14" s="332" t="s">
        <v>163</v>
      </c>
      <c r="AX14" s="332" t="s">
        <v>163</v>
      </c>
      <c r="AY14" s="332" t="s">
        <v>163</v>
      </c>
      <c r="AZ14" s="332" t="s">
        <v>163</v>
      </c>
      <c r="BA14" s="332" t="s">
        <v>163</v>
      </c>
      <c r="BB14" s="332" t="s">
        <v>163</v>
      </c>
      <c r="BC14" s="332" t="s">
        <v>163</v>
      </c>
      <c r="BD14" s="332" t="s">
        <v>163</v>
      </c>
      <c r="BE14" s="332" t="s">
        <v>163</v>
      </c>
      <c r="BF14" s="332" t="s">
        <v>163</v>
      </c>
      <c r="BG14" s="332" t="s">
        <v>163</v>
      </c>
      <c r="BH14" s="332" t="s">
        <v>163</v>
      </c>
      <c r="BI14" s="332" t="s">
        <v>163</v>
      </c>
      <c r="BJ14" s="332" t="s">
        <v>163</v>
      </c>
      <c r="BK14" s="332" t="s">
        <v>163</v>
      </c>
      <c r="BL14" s="332" t="s">
        <v>163</v>
      </c>
      <c r="BM14" s="332" t="s">
        <v>163</v>
      </c>
      <c r="BN14" s="332" t="s">
        <v>163</v>
      </c>
      <c r="BO14" s="332" t="s">
        <v>163</v>
      </c>
      <c r="BP14" s="332" t="s">
        <v>163</v>
      </c>
      <c r="BQ14" s="332" t="s">
        <v>163</v>
      </c>
      <c r="BR14" s="332" t="s">
        <v>163</v>
      </c>
      <c r="BS14" s="332" t="s">
        <v>163</v>
      </c>
      <c r="BT14" s="332" t="s">
        <v>163</v>
      </c>
      <c r="BU14" s="332" t="s">
        <v>163</v>
      </c>
      <c r="BV14" s="332" t="s">
        <v>163</v>
      </c>
      <c r="BW14" s="332" t="s">
        <v>163</v>
      </c>
      <c r="BX14" s="332" t="s">
        <v>163</v>
      </c>
      <c r="BY14" s="332" t="s">
        <v>163</v>
      </c>
      <c r="BZ14" s="332" t="s">
        <v>163</v>
      </c>
      <c r="CA14" s="332" t="s">
        <v>164</v>
      </c>
      <c r="CB14" s="332" t="s">
        <v>164</v>
      </c>
      <c r="CC14" s="332" t="s">
        <v>164</v>
      </c>
      <c r="CD14" s="332" t="s">
        <v>164</v>
      </c>
      <c r="CE14" s="332" t="s">
        <v>164</v>
      </c>
      <c r="CF14" s="333" t="s">
        <v>164</v>
      </c>
    </row>
    <row r="15" spans="1:84" s="245" customFormat="1" ht="24" customHeight="1">
      <c r="A15" s="680"/>
      <c r="B15" s="109" t="s">
        <v>176</v>
      </c>
      <c r="C15" s="564"/>
      <c r="D15" s="263">
        <f>SUM(D17,D16,D22,D23)</f>
        <v>610.14310647323475</v>
      </c>
      <c r="E15" s="263">
        <f t="shared" ref="E15:BP15" si="4">SUM(E17,E16,E22,E23)</f>
        <v>751.43940481440484</v>
      </c>
      <c r="F15" s="263">
        <f t="shared" si="4"/>
        <v>649.10924196366273</v>
      </c>
      <c r="G15" s="263">
        <f t="shared" si="4"/>
        <v>526.57685564645783</v>
      </c>
      <c r="H15" s="263">
        <f t="shared" si="4"/>
        <v>874.07014101675554</v>
      </c>
      <c r="I15" s="263">
        <f t="shared" si="4"/>
        <v>709.26678515645324</v>
      </c>
      <c r="J15" s="263">
        <f t="shared" si="4"/>
        <v>491.5666106494229</v>
      </c>
      <c r="K15" s="263">
        <f t="shared" si="4"/>
        <v>472.66020254752209</v>
      </c>
      <c r="L15" s="263">
        <f t="shared" si="4"/>
        <v>592.4291100261164</v>
      </c>
      <c r="M15" s="263">
        <f t="shared" si="4"/>
        <v>688.2837422273542</v>
      </c>
      <c r="N15" s="263">
        <f t="shared" si="4"/>
        <v>1306.8879674835734</v>
      </c>
      <c r="O15" s="263">
        <f t="shared" si="4"/>
        <v>1102.7544922094996</v>
      </c>
      <c r="P15" s="263">
        <f t="shared" si="4"/>
        <v>779.22659780451363</v>
      </c>
      <c r="Q15" s="263">
        <f t="shared" si="4"/>
        <v>903.44397003982681</v>
      </c>
      <c r="R15" s="263">
        <f t="shared" si="4"/>
        <v>1556.7606357467075</v>
      </c>
      <c r="S15" s="263">
        <f t="shared" si="4"/>
        <v>1533.4304193721282</v>
      </c>
      <c r="T15" s="263">
        <f t="shared" si="4"/>
        <v>1017.8471867409445</v>
      </c>
      <c r="U15" s="263">
        <f t="shared" si="4"/>
        <v>1058.3622845820471</v>
      </c>
      <c r="V15" s="263">
        <f t="shared" si="4"/>
        <v>1602.8102285336167</v>
      </c>
      <c r="W15" s="263">
        <f t="shared" si="4"/>
        <v>2424.8733087544342</v>
      </c>
      <c r="X15" s="263">
        <f t="shared" si="4"/>
        <v>2334.6061837074826</v>
      </c>
      <c r="Y15" s="263">
        <f t="shared" si="4"/>
        <v>2251.0500932082864</v>
      </c>
      <c r="Z15" s="263">
        <f t="shared" si="4"/>
        <v>2424.4123505566636</v>
      </c>
      <c r="AA15" s="263">
        <f t="shared" si="4"/>
        <v>3587.7762997947616</v>
      </c>
      <c r="AB15" s="263">
        <f t="shared" si="4"/>
        <v>2888.0251314882166</v>
      </c>
      <c r="AC15" s="263">
        <f t="shared" si="4"/>
        <v>2210.3413022629065</v>
      </c>
      <c r="AD15" s="263">
        <f t="shared" si="4"/>
        <v>2259.4017807429377</v>
      </c>
      <c r="AE15" s="263">
        <f t="shared" si="4"/>
        <v>3852.3951357342216</v>
      </c>
      <c r="AF15" s="263">
        <f t="shared" si="4"/>
        <v>4158.0398149831262</v>
      </c>
      <c r="AG15" s="263">
        <f t="shared" si="4"/>
        <v>4113.5458987849643</v>
      </c>
      <c r="AH15" s="263">
        <f t="shared" si="4"/>
        <v>6743.9455622750875</v>
      </c>
      <c r="AI15" s="263">
        <f t="shared" si="4"/>
        <v>5916.1142822030406</v>
      </c>
      <c r="AJ15" s="263">
        <f t="shared" si="4"/>
        <v>8761.3279713883003</v>
      </c>
      <c r="AK15" s="263">
        <f t="shared" si="4"/>
        <v>12283.169891719313</v>
      </c>
      <c r="AL15" s="263">
        <f t="shared" si="4"/>
        <v>14475.701212205009</v>
      </c>
      <c r="AM15" s="263">
        <f t="shared" si="4"/>
        <v>16151.89739793324</v>
      </c>
      <c r="AN15" s="263">
        <f t="shared" si="4"/>
        <v>17038.702946570382</v>
      </c>
      <c r="AO15" s="263">
        <f t="shared" si="4"/>
        <v>17666.51946002039</v>
      </c>
      <c r="AP15" s="263">
        <f t="shared" si="4"/>
        <v>17759.670023743951</v>
      </c>
      <c r="AQ15" s="263">
        <f t="shared" si="4"/>
        <v>15075.983293532892</v>
      </c>
      <c r="AR15" s="263">
        <f t="shared" si="4"/>
        <v>10746.811632179293</v>
      </c>
      <c r="AS15" s="263">
        <f t="shared" si="4"/>
        <v>8058.3749855859214</v>
      </c>
      <c r="AT15" s="263">
        <f t="shared" si="4"/>
        <v>8419.3729673474445</v>
      </c>
      <c r="AU15" s="263">
        <f t="shared" si="4"/>
        <v>12094.810511360869</v>
      </c>
      <c r="AV15" s="263">
        <f t="shared" si="4"/>
        <v>14478.128677207813</v>
      </c>
      <c r="AW15" s="263">
        <f t="shared" si="4"/>
        <v>14568.955593280154</v>
      </c>
      <c r="AX15" s="263">
        <f t="shared" si="4"/>
        <v>12574.116762254991</v>
      </c>
      <c r="AY15" s="263">
        <f t="shared" si="4"/>
        <v>11138.923775971676</v>
      </c>
      <c r="AZ15" s="263">
        <f t="shared" si="4"/>
        <v>9296.4873877165537</v>
      </c>
      <c r="BA15" s="263">
        <f t="shared" si="4"/>
        <v>7081.4036253098348</v>
      </c>
      <c r="BB15" s="263">
        <f t="shared" si="4"/>
        <v>6383.4554564213868</v>
      </c>
      <c r="BC15" s="263">
        <f t="shared" si="4"/>
        <v>5763.6031577626618</v>
      </c>
      <c r="BD15" s="263">
        <f t="shared" si="4"/>
        <v>5051.8350925424193</v>
      </c>
      <c r="BE15" s="263">
        <f t="shared" si="4"/>
        <v>4490.7163720988592</v>
      </c>
      <c r="BF15" s="263">
        <f t="shared" si="4"/>
        <v>4422.187847713225</v>
      </c>
      <c r="BG15" s="263">
        <f t="shared" si="4"/>
        <v>4216.9044922387639</v>
      </c>
      <c r="BH15" s="263">
        <f t="shared" si="4"/>
        <v>3526.5435279866865</v>
      </c>
      <c r="BI15" s="263">
        <f t="shared" si="4"/>
        <v>3598.7780597001888</v>
      </c>
      <c r="BJ15" s="263">
        <f t="shared" si="4"/>
        <v>3700.0628447717218</v>
      </c>
      <c r="BK15" s="263">
        <f t="shared" si="4"/>
        <v>3319.0177391150501</v>
      </c>
      <c r="BL15" s="263">
        <f t="shared" si="4"/>
        <v>4083.1323693028507</v>
      </c>
      <c r="BM15" s="263">
        <f t="shared" si="4"/>
        <v>6605.2707936958859</v>
      </c>
      <c r="BN15" s="263">
        <f t="shared" si="4"/>
        <v>6191.6902016904769</v>
      </c>
      <c r="BO15" s="263">
        <f t="shared" si="4"/>
        <v>6710.7895983136696</v>
      </c>
      <c r="BP15" s="263">
        <f t="shared" si="4"/>
        <v>6904.7989964182616</v>
      </c>
      <c r="BQ15" s="263">
        <f t="shared" ref="BQ15:CF15" si="5">SUM(BQ17,BQ16,BQ22,BQ23)</f>
        <v>5691.2185068649678</v>
      </c>
      <c r="BR15" s="263">
        <f t="shared" si="5"/>
        <v>4033.7336461060113</v>
      </c>
      <c r="BS15" s="263">
        <f t="shared" si="5"/>
        <v>3561.3818000628644</v>
      </c>
      <c r="BT15" s="263">
        <f t="shared" si="5"/>
        <v>3479.9425214792268</v>
      </c>
      <c r="BU15" s="263">
        <f t="shared" si="5"/>
        <v>3703.2598754006935</v>
      </c>
      <c r="BV15" s="263">
        <f t="shared" si="5"/>
        <v>3955.0473022466058</v>
      </c>
      <c r="BW15" s="263">
        <f t="shared" si="5"/>
        <v>8837.7580246724992</v>
      </c>
      <c r="BX15" s="263">
        <f t="shared" si="5"/>
        <v>19812.177384246297</v>
      </c>
      <c r="BY15" s="263">
        <f t="shared" si="5"/>
        <v>15405.062009227891</v>
      </c>
      <c r="BZ15" s="263">
        <f t="shared" si="5"/>
        <v>9893.0702315155086</v>
      </c>
      <c r="CA15" s="263">
        <f t="shared" si="5"/>
        <v>12244.841012544166</v>
      </c>
      <c r="CB15" s="263">
        <f t="shared" si="5"/>
        <v>17438.380683346386</v>
      </c>
      <c r="CC15" s="263">
        <f t="shared" si="5"/>
        <v>19768.371214647977</v>
      </c>
      <c r="CD15" s="263">
        <f t="shared" si="5"/>
        <v>19310.639846940747</v>
      </c>
      <c r="CE15" s="263">
        <f t="shared" si="5"/>
        <v>18955.06207492921</v>
      </c>
      <c r="CF15" s="655">
        <f t="shared" si="5"/>
        <v>20137.051433840923</v>
      </c>
    </row>
    <row r="16" spans="1:84" ht="26.25" customHeight="1">
      <c r="A16" s="437"/>
      <c r="B16" s="63" t="s">
        <v>830</v>
      </c>
      <c r="C16" s="244"/>
      <c r="D16" s="196">
        <v>0</v>
      </c>
      <c r="E16" s="196">
        <v>0</v>
      </c>
      <c r="F16" s="196">
        <v>0</v>
      </c>
      <c r="G16" s="196">
        <v>0</v>
      </c>
      <c r="H16" s="196">
        <v>0</v>
      </c>
      <c r="I16" s="196">
        <v>0</v>
      </c>
      <c r="J16" s="196">
        <v>0</v>
      </c>
      <c r="K16" s="196">
        <v>0</v>
      </c>
      <c r="L16" s="196">
        <v>0</v>
      </c>
      <c r="M16" s="196">
        <v>0</v>
      </c>
      <c r="N16" s="196">
        <v>0</v>
      </c>
      <c r="O16" s="196">
        <v>0</v>
      </c>
      <c r="P16" s="196">
        <v>0</v>
      </c>
      <c r="Q16" s="196">
        <v>0</v>
      </c>
      <c r="R16" s="196">
        <v>0</v>
      </c>
      <c r="S16" s="196">
        <v>0</v>
      </c>
      <c r="T16" s="196">
        <v>0</v>
      </c>
      <c r="U16" s="196">
        <v>0</v>
      </c>
      <c r="V16" s="196">
        <v>0</v>
      </c>
      <c r="W16" s="196">
        <v>0</v>
      </c>
      <c r="X16" s="196">
        <v>0</v>
      </c>
      <c r="Y16" s="196">
        <v>0</v>
      </c>
      <c r="Z16" s="196">
        <v>0</v>
      </c>
      <c r="AA16" s="196">
        <v>0</v>
      </c>
      <c r="AB16" s="196">
        <v>0</v>
      </c>
      <c r="AC16" s="196">
        <v>0</v>
      </c>
      <c r="AD16" s="196">
        <v>0</v>
      </c>
      <c r="AE16" s="196">
        <v>0</v>
      </c>
      <c r="AF16" s="196">
        <v>0</v>
      </c>
      <c r="AG16" s="196">
        <v>0</v>
      </c>
      <c r="AH16" s="196">
        <v>3028.0139185454841</v>
      </c>
      <c r="AI16" s="196">
        <v>2631.0610285647876</v>
      </c>
      <c r="AJ16" s="196">
        <v>3354.1438810425798</v>
      </c>
      <c r="AK16" s="196">
        <v>5778.5977159821505</v>
      </c>
      <c r="AL16" s="196">
        <v>9136.7408437989325</v>
      </c>
      <c r="AM16" s="196">
        <v>11065.78246215157</v>
      </c>
      <c r="AN16" s="196">
        <v>11973.3161248507</v>
      </c>
      <c r="AO16" s="196">
        <v>12829.00448122108</v>
      </c>
      <c r="AP16" s="196">
        <v>12686.314534259271</v>
      </c>
      <c r="AQ16" s="196">
        <v>11017.529192523461</v>
      </c>
      <c r="AR16" s="196">
        <v>7881.9969482677643</v>
      </c>
      <c r="AS16" s="196">
        <v>6301.7243995460003</v>
      </c>
      <c r="AT16" s="196">
        <v>6497.3529727124824</v>
      </c>
      <c r="AU16" s="196">
        <v>8752.5539921096115</v>
      </c>
      <c r="AV16" s="196">
        <v>10908.548900962945</v>
      </c>
      <c r="AW16" s="196">
        <v>11312.054118746822</v>
      </c>
      <c r="AX16" s="196">
        <v>10053.50066922931</v>
      </c>
      <c r="AY16" s="196">
        <v>9067.4427070210477</v>
      </c>
      <c r="AZ16" s="196">
        <v>4289.8015847952092</v>
      </c>
      <c r="BA16" s="196">
        <v>0</v>
      </c>
      <c r="BB16" s="196">
        <v>0</v>
      </c>
      <c r="BC16" s="196">
        <v>0</v>
      </c>
      <c r="BD16" s="196">
        <v>0</v>
      </c>
      <c r="BE16" s="196">
        <v>0</v>
      </c>
      <c r="BF16" s="196">
        <v>0</v>
      </c>
      <c r="BG16" s="196">
        <v>0</v>
      </c>
      <c r="BH16" s="196">
        <v>0</v>
      </c>
      <c r="BI16" s="196">
        <v>0</v>
      </c>
      <c r="BJ16" s="196">
        <v>0</v>
      </c>
      <c r="BK16" s="196">
        <v>0</v>
      </c>
      <c r="BL16" s="196">
        <v>0</v>
      </c>
      <c r="BM16" s="196">
        <v>0</v>
      </c>
      <c r="BN16" s="196">
        <v>0</v>
      </c>
      <c r="BO16" s="196">
        <v>0</v>
      </c>
      <c r="BP16" s="196">
        <v>0</v>
      </c>
      <c r="BQ16" s="196">
        <v>0</v>
      </c>
      <c r="BR16" s="196">
        <v>0</v>
      </c>
      <c r="BS16" s="196">
        <v>0</v>
      </c>
      <c r="BT16" s="196">
        <v>0</v>
      </c>
      <c r="BU16" s="196">
        <v>0</v>
      </c>
      <c r="BV16" s="196">
        <v>0</v>
      </c>
      <c r="BW16" s="196">
        <v>0</v>
      </c>
      <c r="BX16" s="196">
        <v>0</v>
      </c>
      <c r="BY16" s="196">
        <v>0</v>
      </c>
      <c r="BZ16" s="196">
        <v>0</v>
      </c>
      <c r="CA16" s="196">
        <v>0</v>
      </c>
      <c r="CB16" s="196">
        <v>0</v>
      </c>
      <c r="CC16" s="196">
        <v>0</v>
      </c>
      <c r="CD16" s="196">
        <v>0</v>
      </c>
      <c r="CE16" s="196">
        <v>0</v>
      </c>
      <c r="CF16" s="221">
        <v>0</v>
      </c>
    </row>
    <row r="17" spans="1:84" ht="26.25" customHeight="1">
      <c r="A17" s="437"/>
      <c r="B17" s="63" t="s">
        <v>831</v>
      </c>
      <c r="C17" s="43"/>
      <c r="D17" s="196">
        <f t="shared" ref="D17:BO17" si="6">SUM(D18,D19)</f>
        <v>0</v>
      </c>
      <c r="E17" s="196">
        <f t="shared" si="6"/>
        <v>0</v>
      </c>
      <c r="F17" s="196">
        <f t="shared" si="6"/>
        <v>0</v>
      </c>
      <c r="G17" s="196">
        <f t="shared" si="6"/>
        <v>0</v>
      </c>
      <c r="H17" s="196">
        <f t="shared" si="6"/>
        <v>0</v>
      </c>
      <c r="I17" s="196">
        <f t="shared" si="6"/>
        <v>0</v>
      </c>
      <c r="J17" s="196">
        <f t="shared" si="6"/>
        <v>0</v>
      </c>
      <c r="K17" s="196">
        <f t="shared" si="6"/>
        <v>0</v>
      </c>
      <c r="L17" s="196">
        <f t="shared" si="6"/>
        <v>0</v>
      </c>
      <c r="M17" s="196">
        <f t="shared" si="6"/>
        <v>0</v>
      </c>
      <c r="N17" s="196">
        <f t="shared" si="6"/>
        <v>0</v>
      </c>
      <c r="O17" s="196">
        <f t="shared" si="6"/>
        <v>0</v>
      </c>
      <c r="P17" s="196">
        <f t="shared" si="6"/>
        <v>0</v>
      </c>
      <c r="Q17" s="196">
        <f t="shared" si="6"/>
        <v>0</v>
      </c>
      <c r="R17" s="196">
        <f t="shared" si="6"/>
        <v>0</v>
      </c>
      <c r="S17" s="196">
        <f t="shared" si="6"/>
        <v>0</v>
      </c>
      <c r="T17" s="196">
        <f t="shared" si="6"/>
        <v>0</v>
      </c>
      <c r="U17" s="196">
        <f t="shared" si="6"/>
        <v>0</v>
      </c>
      <c r="V17" s="196">
        <f t="shared" si="6"/>
        <v>0</v>
      </c>
      <c r="W17" s="196">
        <f t="shared" si="6"/>
        <v>0</v>
      </c>
      <c r="X17" s="196">
        <f t="shared" si="6"/>
        <v>0</v>
      </c>
      <c r="Y17" s="196">
        <f t="shared" si="6"/>
        <v>0</v>
      </c>
      <c r="Z17" s="196">
        <f t="shared" si="6"/>
        <v>0</v>
      </c>
      <c r="AA17" s="196">
        <f t="shared" si="6"/>
        <v>0</v>
      </c>
      <c r="AB17" s="196">
        <f t="shared" si="6"/>
        <v>0</v>
      </c>
      <c r="AC17" s="196">
        <f t="shared" si="6"/>
        <v>0</v>
      </c>
      <c r="AD17" s="196">
        <f t="shared" si="6"/>
        <v>0</v>
      </c>
      <c r="AE17" s="196">
        <f t="shared" si="6"/>
        <v>0</v>
      </c>
      <c r="AF17" s="196">
        <f t="shared" si="6"/>
        <v>0</v>
      </c>
      <c r="AG17" s="196">
        <f t="shared" si="6"/>
        <v>0</v>
      </c>
      <c r="AH17" s="196">
        <f t="shared" si="6"/>
        <v>0</v>
      </c>
      <c r="AI17" s="196">
        <f t="shared" si="6"/>
        <v>0</v>
      </c>
      <c r="AJ17" s="196">
        <f t="shared" si="6"/>
        <v>0</v>
      </c>
      <c r="AK17" s="196">
        <f t="shared" si="6"/>
        <v>0</v>
      </c>
      <c r="AL17" s="196">
        <f t="shared" si="6"/>
        <v>0</v>
      </c>
      <c r="AM17" s="196">
        <f t="shared" si="6"/>
        <v>0</v>
      </c>
      <c r="AN17" s="196">
        <f t="shared" si="6"/>
        <v>0</v>
      </c>
      <c r="AO17" s="196">
        <f t="shared" si="6"/>
        <v>0</v>
      </c>
      <c r="AP17" s="196">
        <f t="shared" si="6"/>
        <v>0</v>
      </c>
      <c r="AQ17" s="196">
        <f t="shared" si="6"/>
        <v>0</v>
      </c>
      <c r="AR17" s="196">
        <f t="shared" si="6"/>
        <v>0</v>
      </c>
      <c r="AS17" s="196">
        <f t="shared" si="6"/>
        <v>0</v>
      </c>
      <c r="AT17" s="196">
        <f t="shared" si="6"/>
        <v>0</v>
      </c>
      <c r="AU17" s="196">
        <f t="shared" si="6"/>
        <v>0</v>
      </c>
      <c r="AV17" s="196">
        <f t="shared" si="6"/>
        <v>0</v>
      </c>
      <c r="AW17" s="196">
        <f t="shared" si="6"/>
        <v>0</v>
      </c>
      <c r="AX17" s="196">
        <f t="shared" si="6"/>
        <v>0</v>
      </c>
      <c r="AY17" s="196">
        <f t="shared" si="6"/>
        <v>0</v>
      </c>
      <c r="AZ17" s="196">
        <f t="shared" si="6"/>
        <v>3938.6943272337408</v>
      </c>
      <c r="BA17" s="196">
        <f t="shared" si="6"/>
        <v>7081.4036253098348</v>
      </c>
      <c r="BB17" s="196">
        <f t="shared" si="6"/>
        <v>6383.4554564213868</v>
      </c>
      <c r="BC17" s="196">
        <f t="shared" si="6"/>
        <v>5763.6031577626618</v>
      </c>
      <c r="BD17" s="196">
        <f t="shared" si="6"/>
        <v>5051.8350925424193</v>
      </c>
      <c r="BE17" s="196">
        <f t="shared" si="6"/>
        <v>4490.7163720988592</v>
      </c>
      <c r="BF17" s="196">
        <f t="shared" si="6"/>
        <v>4422.187847713225</v>
      </c>
      <c r="BG17" s="196">
        <f t="shared" si="6"/>
        <v>4216.9044922387639</v>
      </c>
      <c r="BH17" s="196">
        <f t="shared" si="6"/>
        <v>3526.5435279866865</v>
      </c>
      <c r="BI17" s="196">
        <f t="shared" si="6"/>
        <v>3598.7780597001888</v>
      </c>
      <c r="BJ17" s="196">
        <f t="shared" si="6"/>
        <v>3700.0628447717218</v>
      </c>
      <c r="BK17" s="196">
        <f t="shared" si="6"/>
        <v>3319.0177391150501</v>
      </c>
      <c r="BL17" s="196">
        <f t="shared" si="6"/>
        <v>4083.1323693028507</v>
      </c>
      <c r="BM17" s="196">
        <f t="shared" si="6"/>
        <v>6605.2707936958859</v>
      </c>
      <c r="BN17" s="196">
        <f t="shared" si="6"/>
        <v>6191.6902016904769</v>
      </c>
      <c r="BO17" s="196">
        <f t="shared" si="6"/>
        <v>6710.7895983136696</v>
      </c>
      <c r="BP17" s="196">
        <f t="shared" ref="BP17:CF17" si="7">SUM(BP18,BP19)</f>
        <v>6904.7989964182616</v>
      </c>
      <c r="BQ17" s="196">
        <f t="shared" si="7"/>
        <v>5684.5698507219495</v>
      </c>
      <c r="BR17" s="196">
        <f t="shared" si="7"/>
        <v>3968.1710530549581</v>
      </c>
      <c r="BS17" s="196">
        <f t="shared" si="7"/>
        <v>2973.8101645292363</v>
      </c>
      <c r="BT17" s="196">
        <f t="shared" si="7"/>
        <v>2357.1401256939762</v>
      </c>
      <c r="BU17" s="196">
        <f t="shared" si="7"/>
        <v>2062.7945692553167</v>
      </c>
      <c r="BV17" s="196">
        <f t="shared" si="7"/>
        <v>1573.9793405212545</v>
      </c>
      <c r="BW17" s="196">
        <f t="shared" si="7"/>
        <v>845.01731991496001</v>
      </c>
      <c r="BX17" s="196">
        <f t="shared" si="7"/>
        <v>1174.6960079302708</v>
      </c>
      <c r="BY17" s="196">
        <f t="shared" si="7"/>
        <v>554.7410319946506</v>
      </c>
      <c r="BZ17" s="196">
        <f t="shared" si="7"/>
        <v>353.83966036019166</v>
      </c>
      <c r="CA17" s="196">
        <f t="shared" si="7"/>
        <v>286.4424811989511</v>
      </c>
      <c r="CB17" s="196">
        <f t="shared" si="7"/>
        <v>227.60275340636838</v>
      </c>
      <c r="CC17" s="196">
        <f t="shared" si="7"/>
        <v>133.46234951791976</v>
      </c>
      <c r="CD17" s="196">
        <f t="shared" si="7"/>
        <v>126.76129485003108</v>
      </c>
      <c r="CE17" s="196">
        <f t="shared" si="7"/>
        <v>124.26029288599561</v>
      </c>
      <c r="CF17" s="221">
        <f t="shared" si="7"/>
        <v>121.39458094921503</v>
      </c>
    </row>
    <row r="18" spans="1:84">
      <c r="A18" s="437"/>
      <c r="B18" s="200" t="s">
        <v>273</v>
      </c>
      <c r="C18" s="43"/>
      <c r="D18" s="196">
        <v>0</v>
      </c>
      <c r="E18" s="196">
        <v>0</v>
      </c>
      <c r="F18" s="196">
        <v>0</v>
      </c>
      <c r="G18" s="196">
        <v>0</v>
      </c>
      <c r="H18" s="196">
        <v>0</v>
      </c>
      <c r="I18" s="196">
        <v>0</v>
      </c>
      <c r="J18" s="196">
        <v>0</v>
      </c>
      <c r="K18" s="196">
        <v>0</v>
      </c>
      <c r="L18" s="196">
        <v>0</v>
      </c>
      <c r="M18" s="196">
        <v>0</v>
      </c>
      <c r="N18" s="196">
        <v>0</v>
      </c>
      <c r="O18" s="196">
        <v>0</v>
      </c>
      <c r="P18" s="196">
        <v>0</v>
      </c>
      <c r="Q18" s="196">
        <v>0</v>
      </c>
      <c r="R18" s="196">
        <v>0</v>
      </c>
      <c r="S18" s="196">
        <v>0</v>
      </c>
      <c r="T18" s="196">
        <v>0</v>
      </c>
      <c r="U18" s="196">
        <v>0</v>
      </c>
      <c r="V18" s="196">
        <v>0</v>
      </c>
      <c r="W18" s="196">
        <v>0</v>
      </c>
      <c r="X18" s="196">
        <v>0</v>
      </c>
      <c r="Y18" s="196">
        <v>0</v>
      </c>
      <c r="Z18" s="196">
        <v>0</v>
      </c>
      <c r="AA18" s="196">
        <v>0</v>
      </c>
      <c r="AB18" s="196">
        <v>0</v>
      </c>
      <c r="AC18" s="196">
        <v>0</v>
      </c>
      <c r="AD18" s="196">
        <v>0</v>
      </c>
      <c r="AE18" s="196">
        <v>0</v>
      </c>
      <c r="AF18" s="196">
        <v>0</v>
      </c>
      <c r="AG18" s="196">
        <v>0</v>
      </c>
      <c r="AH18" s="196">
        <v>0</v>
      </c>
      <c r="AI18" s="196">
        <v>0</v>
      </c>
      <c r="AJ18" s="196">
        <v>0</v>
      </c>
      <c r="AK18" s="196">
        <v>0</v>
      </c>
      <c r="AL18" s="196">
        <v>0</v>
      </c>
      <c r="AM18" s="196">
        <v>0</v>
      </c>
      <c r="AN18" s="196">
        <v>0</v>
      </c>
      <c r="AO18" s="196">
        <v>0</v>
      </c>
      <c r="AP18" s="196">
        <v>0</v>
      </c>
      <c r="AQ18" s="196">
        <v>0</v>
      </c>
      <c r="AR18" s="196">
        <v>0</v>
      </c>
      <c r="AS18" s="196">
        <v>0</v>
      </c>
      <c r="AT18" s="196">
        <v>0</v>
      </c>
      <c r="AU18" s="196">
        <v>0</v>
      </c>
      <c r="AV18" s="196">
        <v>0</v>
      </c>
      <c r="AW18" s="196">
        <v>0</v>
      </c>
      <c r="AX18" s="196">
        <v>0</v>
      </c>
      <c r="AY18" s="196">
        <v>0</v>
      </c>
      <c r="AZ18" s="196">
        <v>605.02386845020976</v>
      </c>
      <c r="BA18" s="196">
        <v>863.94060542744546</v>
      </c>
      <c r="BB18" s="196">
        <v>850.9209337273071</v>
      </c>
      <c r="BC18" s="196">
        <v>812.7598957056922</v>
      </c>
      <c r="BD18" s="196">
        <v>783.40234331598708</v>
      </c>
      <c r="BE18" s="196">
        <v>809.63732765771692</v>
      </c>
      <c r="BF18" s="196">
        <v>874.0306476297751</v>
      </c>
      <c r="BG18" s="196">
        <v>835.75384551865147</v>
      </c>
      <c r="BH18" s="196">
        <v>712.25050691099921</v>
      </c>
      <c r="BI18" s="196">
        <v>757.13045646593321</v>
      </c>
      <c r="BJ18" s="196">
        <v>724.79526473953479</v>
      </c>
      <c r="BK18" s="196">
        <v>627.87055498775408</v>
      </c>
      <c r="BL18" s="196">
        <v>1040.0683984765253</v>
      </c>
      <c r="BM18" s="196">
        <v>1535.2432251635703</v>
      </c>
      <c r="BN18" s="196">
        <v>1108.8751960157822</v>
      </c>
      <c r="BO18" s="196">
        <v>1019.9191507211179</v>
      </c>
      <c r="BP18" s="196">
        <v>884.61581320554842</v>
      </c>
      <c r="BQ18" s="196">
        <v>690.20179555327786</v>
      </c>
      <c r="BR18" s="196">
        <v>478.00056309686249</v>
      </c>
      <c r="BS18" s="196">
        <v>398.34588869963687</v>
      </c>
      <c r="BT18" s="196">
        <v>332.13824334619471</v>
      </c>
      <c r="BU18" s="196">
        <v>277.51469330989249</v>
      </c>
      <c r="BV18" s="196">
        <v>187.70253541739874</v>
      </c>
      <c r="BW18" s="196">
        <v>131.1334339904927</v>
      </c>
      <c r="BX18" s="196">
        <v>685.88229809046015</v>
      </c>
      <c r="BY18" s="196">
        <v>215.17055291803385</v>
      </c>
      <c r="BZ18" s="196">
        <v>114.96101453963693</v>
      </c>
      <c r="CA18" s="196">
        <v>140.87179632127135</v>
      </c>
      <c r="CB18" s="196">
        <v>129.20911538657714</v>
      </c>
      <c r="CC18" s="196">
        <v>128.82293346389051</v>
      </c>
      <c r="CD18" s="196">
        <v>126.76129485003108</v>
      </c>
      <c r="CE18" s="196">
        <v>124.26029288599561</v>
      </c>
      <c r="CF18" s="221">
        <v>121.39458094921503</v>
      </c>
    </row>
    <row r="19" spans="1:84">
      <c r="A19" s="437"/>
      <c r="B19" s="200" t="s">
        <v>283</v>
      </c>
      <c r="C19" s="43"/>
      <c r="D19" s="196">
        <v>0</v>
      </c>
      <c r="E19" s="196">
        <v>0</v>
      </c>
      <c r="F19" s="196">
        <v>0</v>
      </c>
      <c r="G19" s="196">
        <v>0</v>
      </c>
      <c r="H19" s="196">
        <v>0</v>
      </c>
      <c r="I19" s="196">
        <v>0</v>
      </c>
      <c r="J19" s="196">
        <v>0</v>
      </c>
      <c r="K19" s="196">
        <v>0</v>
      </c>
      <c r="L19" s="196">
        <v>0</v>
      </c>
      <c r="M19" s="196">
        <v>0</v>
      </c>
      <c r="N19" s="196">
        <v>0</v>
      </c>
      <c r="O19" s="196">
        <v>0</v>
      </c>
      <c r="P19" s="196">
        <v>0</v>
      </c>
      <c r="Q19" s="196">
        <v>0</v>
      </c>
      <c r="R19" s="196">
        <v>0</v>
      </c>
      <c r="S19" s="196">
        <v>0</v>
      </c>
      <c r="T19" s="196">
        <v>0</v>
      </c>
      <c r="U19" s="196">
        <v>0</v>
      </c>
      <c r="V19" s="196">
        <v>0</v>
      </c>
      <c r="W19" s="196">
        <v>0</v>
      </c>
      <c r="X19" s="196">
        <v>0</v>
      </c>
      <c r="Y19" s="196">
        <v>0</v>
      </c>
      <c r="Z19" s="196">
        <v>0</v>
      </c>
      <c r="AA19" s="196">
        <v>0</v>
      </c>
      <c r="AB19" s="196">
        <v>0</v>
      </c>
      <c r="AC19" s="196">
        <v>0</v>
      </c>
      <c r="AD19" s="196">
        <v>0</v>
      </c>
      <c r="AE19" s="196">
        <v>0</v>
      </c>
      <c r="AF19" s="196">
        <v>0</v>
      </c>
      <c r="AG19" s="196">
        <v>0</v>
      </c>
      <c r="AH19" s="196">
        <v>0</v>
      </c>
      <c r="AI19" s="196">
        <v>0</v>
      </c>
      <c r="AJ19" s="196">
        <v>0</v>
      </c>
      <c r="AK19" s="196">
        <v>0</v>
      </c>
      <c r="AL19" s="196">
        <v>0</v>
      </c>
      <c r="AM19" s="196">
        <v>0</v>
      </c>
      <c r="AN19" s="196">
        <v>0</v>
      </c>
      <c r="AO19" s="196">
        <v>0</v>
      </c>
      <c r="AP19" s="196">
        <v>0</v>
      </c>
      <c r="AQ19" s="196">
        <v>0</v>
      </c>
      <c r="AR19" s="196">
        <v>0</v>
      </c>
      <c r="AS19" s="196">
        <v>0</v>
      </c>
      <c r="AT19" s="196">
        <v>0</v>
      </c>
      <c r="AU19" s="196">
        <v>0</v>
      </c>
      <c r="AV19" s="196">
        <v>0</v>
      </c>
      <c r="AW19" s="196">
        <v>0</v>
      </c>
      <c r="AX19" s="196">
        <v>0</v>
      </c>
      <c r="AY19" s="196">
        <v>0</v>
      </c>
      <c r="AZ19" s="196">
        <v>3333.6704587835311</v>
      </c>
      <c r="BA19" s="196">
        <v>6217.4630198823897</v>
      </c>
      <c r="BB19" s="196">
        <v>5532.5345226940799</v>
      </c>
      <c r="BC19" s="196">
        <v>4950.8432620569693</v>
      </c>
      <c r="BD19" s="196">
        <v>4268.432749226432</v>
      </c>
      <c r="BE19" s="196">
        <v>3681.0790444411423</v>
      </c>
      <c r="BF19" s="196">
        <v>3548.1572000834503</v>
      </c>
      <c r="BG19" s="196">
        <v>3381.1506467201125</v>
      </c>
      <c r="BH19" s="196">
        <v>2814.2930210756872</v>
      </c>
      <c r="BI19" s="196">
        <v>2841.6476032342557</v>
      </c>
      <c r="BJ19" s="196">
        <v>2975.2675800321872</v>
      </c>
      <c r="BK19" s="196">
        <v>2691.147184127296</v>
      </c>
      <c r="BL19" s="196">
        <v>3043.0639708263257</v>
      </c>
      <c r="BM19" s="196">
        <v>5070.0275685323159</v>
      </c>
      <c r="BN19" s="196">
        <v>5082.8150056746945</v>
      </c>
      <c r="BO19" s="196">
        <v>5690.8704475925515</v>
      </c>
      <c r="BP19" s="196">
        <v>6020.1831832127127</v>
      </c>
      <c r="BQ19" s="196">
        <v>4994.3680551686712</v>
      </c>
      <c r="BR19" s="196">
        <v>3490.1704899580955</v>
      </c>
      <c r="BS19" s="196">
        <v>2575.4642758295995</v>
      </c>
      <c r="BT19" s="196">
        <v>2025.0018823477812</v>
      </c>
      <c r="BU19" s="196">
        <v>1785.279875945424</v>
      </c>
      <c r="BV19" s="196">
        <v>1386.2768051038558</v>
      </c>
      <c r="BW19" s="196">
        <v>713.88388592446734</v>
      </c>
      <c r="BX19" s="196">
        <v>488.81370983981054</v>
      </c>
      <c r="BY19" s="196">
        <v>339.57047907661672</v>
      </c>
      <c r="BZ19" s="196">
        <v>238.87864582055471</v>
      </c>
      <c r="CA19" s="196">
        <v>145.57068487767975</v>
      </c>
      <c r="CB19" s="196">
        <v>98.39363801979124</v>
      </c>
      <c r="CC19" s="196">
        <v>4.6394160540292493</v>
      </c>
      <c r="CD19" s="196">
        <v>0</v>
      </c>
      <c r="CE19" s="196">
        <v>0</v>
      </c>
      <c r="CF19" s="221">
        <v>0</v>
      </c>
    </row>
    <row r="20" spans="1:84">
      <c r="A20" s="437"/>
      <c r="B20" s="348" t="s">
        <v>445</v>
      </c>
      <c r="C20" s="63"/>
      <c r="D20" s="196">
        <v>0</v>
      </c>
      <c r="E20" s="196">
        <v>0</v>
      </c>
      <c r="F20" s="196">
        <v>0</v>
      </c>
      <c r="G20" s="196">
        <v>0</v>
      </c>
      <c r="H20" s="196">
        <v>0</v>
      </c>
      <c r="I20" s="196">
        <v>0</v>
      </c>
      <c r="J20" s="196">
        <v>0</v>
      </c>
      <c r="K20" s="196">
        <v>0</v>
      </c>
      <c r="L20" s="196">
        <v>0</v>
      </c>
      <c r="M20" s="196">
        <v>0</v>
      </c>
      <c r="N20" s="196">
        <v>0</v>
      </c>
      <c r="O20" s="196">
        <v>0</v>
      </c>
      <c r="P20" s="196">
        <v>0</v>
      </c>
      <c r="Q20" s="196">
        <v>0</v>
      </c>
      <c r="R20" s="196">
        <v>0</v>
      </c>
      <c r="S20" s="196">
        <v>0</v>
      </c>
      <c r="T20" s="196">
        <v>0</v>
      </c>
      <c r="U20" s="196">
        <v>0</v>
      </c>
      <c r="V20" s="196">
        <v>0</v>
      </c>
      <c r="W20" s="196">
        <v>0</v>
      </c>
      <c r="X20" s="196">
        <v>0</v>
      </c>
      <c r="Y20" s="196">
        <v>0</v>
      </c>
      <c r="Z20" s="196">
        <v>0</v>
      </c>
      <c r="AA20" s="196">
        <v>0</v>
      </c>
      <c r="AB20" s="196">
        <v>0</v>
      </c>
      <c r="AC20" s="196">
        <v>0</v>
      </c>
      <c r="AD20" s="196">
        <v>0</v>
      </c>
      <c r="AE20" s="196">
        <v>0</v>
      </c>
      <c r="AF20" s="196">
        <v>0</v>
      </c>
      <c r="AG20" s="196">
        <v>0</v>
      </c>
      <c r="AH20" s="196">
        <v>0</v>
      </c>
      <c r="AI20" s="196">
        <v>0</v>
      </c>
      <c r="AJ20" s="196">
        <v>0</v>
      </c>
      <c r="AK20" s="196">
        <v>0</v>
      </c>
      <c r="AL20" s="196">
        <v>0</v>
      </c>
      <c r="AM20" s="196">
        <v>0</v>
      </c>
      <c r="AN20" s="196">
        <v>0</v>
      </c>
      <c r="AO20" s="196">
        <v>0</v>
      </c>
      <c r="AP20" s="196">
        <v>0</v>
      </c>
      <c r="AQ20" s="196">
        <v>0</v>
      </c>
      <c r="AR20" s="196">
        <v>0</v>
      </c>
      <c r="AS20" s="196">
        <v>0</v>
      </c>
      <c r="AT20" s="196">
        <v>0</v>
      </c>
      <c r="AU20" s="196">
        <v>0</v>
      </c>
      <c r="AV20" s="196">
        <v>0</v>
      </c>
      <c r="AW20" s="196">
        <v>0</v>
      </c>
      <c r="AX20" s="196">
        <v>0</v>
      </c>
      <c r="AY20" s="196">
        <v>0</v>
      </c>
      <c r="AZ20" s="196">
        <v>389.67277352654298</v>
      </c>
      <c r="BA20" s="196">
        <v>600.20125932838391</v>
      </c>
      <c r="BB20" s="196">
        <v>547.25180452853101</v>
      </c>
      <c r="BC20" s="196">
        <v>504.6339482159176</v>
      </c>
      <c r="BD20" s="196">
        <v>534.59128839069808</v>
      </c>
      <c r="BE20" s="196">
        <v>489.47562662264477</v>
      </c>
      <c r="BF20" s="196">
        <v>488.39593632315922</v>
      </c>
      <c r="BG20" s="196">
        <v>421.63846301328624</v>
      </c>
      <c r="BH20" s="196">
        <v>228.56881446682317</v>
      </c>
      <c r="BI20" s="196">
        <v>37.562822585289879</v>
      </c>
      <c r="BJ20" s="196">
        <v>18.539166768930414</v>
      </c>
      <c r="BK20" s="196">
        <v>0</v>
      </c>
      <c r="BL20" s="196">
        <v>0</v>
      </c>
      <c r="BM20" s="196">
        <v>0</v>
      </c>
      <c r="BN20" s="196">
        <v>0</v>
      </c>
      <c r="BO20" s="196">
        <v>0</v>
      </c>
      <c r="BP20" s="196">
        <v>0</v>
      </c>
      <c r="BQ20" s="196">
        <v>0</v>
      </c>
      <c r="BR20" s="196">
        <v>0</v>
      </c>
      <c r="BS20" s="196">
        <v>0</v>
      </c>
      <c r="BT20" s="196">
        <v>0</v>
      </c>
      <c r="BU20" s="196">
        <v>0</v>
      </c>
      <c r="BV20" s="196">
        <v>0</v>
      </c>
      <c r="BW20" s="196">
        <v>0</v>
      </c>
      <c r="BX20" s="196">
        <v>0</v>
      </c>
      <c r="BY20" s="196">
        <v>0</v>
      </c>
      <c r="BZ20" s="196">
        <v>0</v>
      </c>
      <c r="CA20" s="196">
        <v>0</v>
      </c>
      <c r="CB20" s="196">
        <v>0</v>
      </c>
      <c r="CC20" s="196">
        <v>0</v>
      </c>
      <c r="CD20" s="196">
        <v>0</v>
      </c>
      <c r="CE20" s="196">
        <v>0</v>
      </c>
      <c r="CF20" s="221">
        <v>0</v>
      </c>
    </row>
    <row r="21" spans="1:84">
      <c r="A21" s="437"/>
      <c r="B21" s="348" t="s">
        <v>458</v>
      </c>
      <c r="C21" s="63"/>
      <c r="D21" s="196">
        <v>0</v>
      </c>
      <c r="E21" s="196">
        <v>0</v>
      </c>
      <c r="F21" s="196">
        <v>0</v>
      </c>
      <c r="G21" s="196">
        <v>0</v>
      </c>
      <c r="H21" s="196">
        <v>0</v>
      </c>
      <c r="I21" s="196">
        <v>0</v>
      </c>
      <c r="J21" s="196">
        <v>0</v>
      </c>
      <c r="K21" s="196">
        <v>0</v>
      </c>
      <c r="L21" s="196">
        <v>0</v>
      </c>
      <c r="M21" s="196">
        <v>0</v>
      </c>
      <c r="N21" s="196">
        <v>0</v>
      </c>
      <c r="O21" s="196">
        <v>0</v>
      </c>
      <c r="P21" s="196">
        <v>0</v>
      </c>
      <c r="Q21" s="196">
        <v>0</v>
      </c>
      <c r="R21" s="196">
        <v>0</v>
      </c>
      <c r="S21" s="196">
        <v>0</v>
      </c>
      <c r="T21" s="196">
        <v>0</v>
      </c>
      <c r="U21" s="196">
        <v>0</v>
      </c>
      <c r="V21" s="196">
        <v>0</v>
      </c>
      <c r="W21" s="196">
        <v>0</v>
      </c>
      <c r="X21" s="196">
        <v>0</v>
      </c>
      <c r="Y21" s="196">
        <v>0</v>
      </c>
      <c r="Z21" s="196">
        <v>0</v>
      </c>
      <c r="AA21" s="196">
        <v>0</v>
      </c>
      <c r="AB21" s="196">
        <v>0</v>
      </c>
      <c r="AC21" s="196">
        <v>0</v>
      </c>
      <c r="AD21" s="196">
        <v>0</v>
      </c>
      <c r="AE21" s="196">
        <v>0</v>
      </c>
      <c r="AF21" s="196">
        <v>0</v>
      </c>
      <c r="AG21" s="196">
        <v>0</v>
      </c>
      <c r="AH21" s="196">
        <v>0</v>
      </c>
      <c r="AI21" s="196">
        <v>0</v>
      </c>
      <c r="AJ21" s="196">
        <v>0</v>
      </c>
      <c r="AK21" s="196">
        <v>0</v>
      </c>
      <c r="AL21" s="196">
        <v>0</v>
      </c>
      <c r="AM21" s="196">
        <v>0</v>
      </c>
      <c r="AN21" s="196">
        <v>0</v>
      </c>
      <c r="AO21" s="196">
        <v>0</v>
      </c>
      <c r="AP21" s="196">
        <v>0</v>
      </c>
      <c r="AQ21" s="196">
        <v>0</v>
      </c>
      <c r="AR21" s="196">
        <v>0</v>
      </c>
      <c r="AS21" s="196">
        <v>0</v>
      </c>
      <c r="AT21" s="196">
        <v>0</v>
      </c>
      <c r="AU21" s="196">
        <v>0</v>
      </c>
      <c r="AV21" s="196">
        <v>0</v>
      </c>
      <c r="AW21" s="196">
        <v>0</v>
      </c>
      <c r="AX21" s="196">
        <v>0</v>
      </c>
      <c r="AY21" s="196">
        <v>0</v>
      </c>
      <c r="AZ21" s="196">
        <v>2943.997685256988</v>
      </c>
      <c r="BA21" s="196">
        <v>5617.2617605540054</v>
      </c>
      <c r="BB21" s="196">
        <v>4985.2827181655484</v>
      </c>
      <c r="BC21" s="196">
        <v>4446.209313841051</v>
      </c>
      <c r="BD21" s="196">
        <v>3733.8414608357339</v>
      </c>
      <c r="BE21" s="196">
        <v>3191.6034178184977</v>
      </c>
      <c r="BF21" s="196">
        <v>3059.7612637602911</v>
      </c>
      <c r="BG21" s="196">
        <v>2959.5121837068264</v>
      </c>
      <c r="BH21" s="196">
        <v>2585.7242066088638</v>
      </c>
      <c r="BI21" s="196">
        <v>2804.084780648966</v>
      </c>
      <c r="BJ21" s="196">
        <v>2956.7284132632572</v>
      </c>
      <c r="BK21" s="196">
        <v>2691.147184127296</v>
      </c>
      <c r="BL21" s="196">
        <v>3043.0639708263257</v>
      </c>
      <c r="BM21" s="196">
        <v>5070.0275685323159</v>
      </c>
      <c r="BN21" s="196">
        <v>5082.8150056746945</v>
      </c>
      <c r="BO21" s="196">
        <v>5690.8704475925515</v>
      </c>
      <c r="BP21" s="196">
        <v>6020.1831832127127</v>
      </c>
      <c r="BQ21" s="196">
        <v>4994.3680551686712</v>
      </c>
      <c r="BR21" s="196">
        <v>3490.1704899580955</v>
      </c>
      <c r="BS21" s="196">
        <v>2575.4642758295995</v>
      </c>
      <c r="BT21" s="196">
        <v>2025.0018823477812</v>
      </c>
      <c r="BU21" s="196">
        <v>1785.279875945424</v>
      </c>
      <c r="BV21" s="196">
        <v>1386.2768051038558</v>
      </c>
      <c r="BW21" s="196">
        <v>713.88388592446734</v>
      </c>
      <c r="BX21" s="196">
        <v>488.81370983981054</v>
      </c>
      <c r="BY21" s="196">
        <v>339.57047907661672</v>
      </c>
      <c r="BZ21" s="196">
        <v>238.87864582055471</v>
      </c>
      <c r="CA21" s="196">
        <v>145.57068487767975</v>
      </c>
      <c r="CB21" s="196">
        <v>98.39363801979124</v>
      </c>
      <c r="CC21" s="196">
        <v>4.6394160540292493</v>
      </c>
      <c r="CD21" s="196">
        <v>0</v>
      </c>
      <c r="CE21" s="196">
        <v>0</v>
      </c>
      <c r="CF21" s="221">
        <v>0</v>
      </c>
    </row>
    <row r="22" spans="1:84" s="419" customFormat="1" ht="32.25" customHeight="1">
      <c r="A22" s="669"/>
      <c r="B22" s="670" t="s">
        <v>322</v>
      </c>
      <c r="C22" s="671"/>
      <c r="D22" s="672">
        <v>610.14310647323475</v>
      </c>
      <c r="E22" s="672">
        <v>751.43940481440484</v>
      </c>
      <c r="F22" s="672">
        <v>649.10924196366273</v>
      </c>
      <c r="G22" s="672">
        <v>526.57685564645783</v>
      </c>
      <c r="H22" s="672">
        <v>874.07014101675554</v>
      </c>
      <c r="I22" s="672">
        <v>709.26678515645324</v>
      </c>
      <c r="J22" s="672">
        <v>491.5666106494229</v>
      </c>
      <c r="K22" s="672">
        <v>472.66020254752209</v>
      </c>
      <c r="L22" s="672">
        <v>592.4291100261164</v>
      </c>
      <c r="M22" s="672">
        <v>688.2837422273542</v>
      </c>
      <c r="N22" s="672">
        <v>1306.8879674835734</v>
      </c>
      <c r="O22" s="672">
        <v>1102.7544922094996</v>
      </c>
      <c r="P22" s="672">
        <v>779.22659780451363</v>
      </c>
      <c r="Q22" s="672">
        <v>903.44397003982681</v>
      </c>
      <c r="R22" s="672">
        <v>1556.7606357467075</v>
      </c>
      <c r="S22" s="672">
        <v>1533.4304193721282</v>
      </c>
      <c r="T22" s="672">
        <v>1017.8471867409445</v>
      </c>
      <c r="U22" s="672">
        <v>1058.3622845820471</v>
      </c>
      <c r="V22" s="672">
        <v>1602.8102285336167</v>
      </c>
      <c r="W22" s="672">
        <v>2424.8733087544342</v>
      </c>
      <c r="X22" s="672">
        <v>2334.6061837074826</v>
      </c>
      <c r="Y22" s="672">
        <v>2251.0500932082864</v>
      </c>
      <c r="Z22" s="672">
        <v>2424.4123505566636</v>
      </c>
      <c r="AA22" s="672">
        <v>3587.7762997947616</v>
      </c>
      <c r="AB22" s="672">
        <v>2888.0251314882166</v>
      </c>
      <c r="AC22" s="672">
        <v>2210.3413022629065</v>
      </c>
      <c r="AD22" s="672">
        <v>2259.4017807429377</v>
      </c>
      <c r="AE22" s="672">
        <v>3852.3951357342216</v>
      </c>
      <c r="AF22" s="672">
        <v>4158.0398149831262</v>
      </c>
      <c r="AG22" s="672">
        <v>4113.5458987849643</v>
      </c>
      <c r="AH22" s="672">
        <v>3715.9316437296034</v>
      </c>
      <c r="AI22" s="672">
        <v>3285.053253638253</v>
      </c>
      <c r="AJ22" s="672">
        <v>5407.1840903457205</v>
      </c>
      <c r="AK22" s="672">
        <v>6504.5721757371639</v>
      </c>
      <c r="AL22" s="672">
        <v>5338.9603684060767</v>
      </c>
      <c r="AM22" s="672">
        <v>5086.1149357816703</v>
      </c>
      <c r="AN22" s="672">
        <v>5065.3868217196796</v>
      </c>
      <c r="AO22" s="672">
        <v>4837.5149787993114</v>
      </c>
      <c r="AP22" s="672">
        <v>5073.3554894846811</v>
      </c>
      <c r="AQ22" s="672">
        <v>4058.4541010094304</v>
      </c>
      <c r="AR22" s="672">
        <v>2864.8146839115288</v>
      </c>
      <c r="AS22" s="672">
        <v>1756.6505860399211</v>
      </c>
      <c r="AT22" s="672">
        <v>1922.0199946349628</v>
      </c>
      <c r="AU22" s="672">
        <v>3342.2565192512566</v>
      </c>
      <c r="AV22" s="672">
        <v>3569.5797762448665</v>
      </c>
      <c r="AW22" s="672">
        <v>3256.9014745333316</v>
      </c>
      <c r="AX22" s="672">
        <v>2520.6160930256819</v>
      </c>
      <c r="AY22" s="672">
        <v>2071.481068950628</v>
      </c>
      <c r="AZ22" s="672">
        <v>1067.9914756876037</v>
      </c>
      <c r="BA22" s="672">
        <v>0</v>
      </c>
      <c r="BB22" s="672">
        <v>0</v>
      </c>
      <c r="BC22" s="672">
        <v>0</v>
      </c>
      <c r="BD22" s="672">
        <v>0</v>
      </c>
      <c r="BE22" s="672">
        <v>0</v>
      </c>
      <c r="BF22" s="672">
        <v>0</v>
      </c>
      <c r="BG22" s="672">
        <v>0</v>
      </c>
      <c r="BH22" s="672">
        <v>0</v>
      </c>
      <c r="BI22" s="672">
        <v>0</v>
      </c>
      <c r="BJ22" s="672">
        <v>0</v>
      </c>
      <c r="BK22" s="672">
        <v>0</v>
      </c>
      <c r="BL22" s="672">
        <v>0</v>
      </c>
      <c r="BM22" s="672">
        <v>0</v>
      </c>
      <c r="BN22" s="672">
        <v>0</v>
      </c>
      <c r="BO22" s="672">
        <v>0</v>
      </c>
      <c r="BP22" s="672">
        <v>0</v>
      </c>
      <c r="BQ22" s="672">
        <v>0</v>
      </c>
      <c r="BR22" s="672">
        <v>0</v>
      </c>
      <c r="BS22" s="672">
        <v>0</v>
      </c>
      <c r="BT22" s="672">
        <v>0</v>
      </c>
      <c r="BU22" s="672">
        <v>0</v>
      </c>
      <c r="BV22" s="672">
        <v>0</v>
      </c>
      <c r="BW22" s="672">
        <v>0</v>
      </c>
      <c r="BX22" s="672">
        <v>0</v>
      </c>
      <c r="BY22" s="672">
        <v>0</v>
      </c>
      <c r="BZ22" s="672">
        <v>0</v>
      </c>
      <c r="CA22" s="672">
        <v>0</v>
      </c>
      <c r="CB22" s="672">
        <v>0</v>
      </c>
      <c r="CC22" s="672">
        <v>0</v>
      </c>
      <c r="CD22" s="672">
        <v>0</v>
      </c>
      <c r="CE22" s="672">
        <v>0</v>
      </c>
      <c r="CF22" s="673">
        <v>0</v>
      </c>
    </row>
    <row r="23" spans="1:84" s="679" customFormat="1" ht="28.5" customHeight="1" thickBot="1">
      <c r="A23" s="681"/>
      <c r="B23" s="15" t="s">
        <v>832</v>
      </c>
      <c r="C23" s="682"/>
      <c r="D23" s="676"/>
      <c r="E23" s="676"/>
      <c r="F23" s="676"/>
      <c r="G23" s="676"/>
      <c r="H23" s="676"/>
      <c r="I23" s="676"/>
      <c r="J23" s="676"/>
      <c r="K23" s="676"/>
      <c r="L23" s="676"/>
      <c r="M23" s="676"/>
      <c r="N23" s="676"/>
      <c r="O23" s="676"/>
      <c r="P23" s="676"/>
      <c r="Q23" s="676"/>
      <c r="R23" s="676"/>
      <c r="S23" s="676"/>
      <c r="T23" s="676"/>
      <c r="U23" s="676"/>
      <c r="V23" s="676"/>
      <c r="W23" s="676"/>
      <c r="X23" s="676"/>
      <c r="Y23" s="676"/>
      <c r="Z23" s="676"/>
      <c r="AA23" s="676"/>
      <c r="AB23" s="676"/>
      <c r="AC23" s="676"/>
      <c r="AD23" s="676"/>
      <c r="AE23" s="676"/>
      <c r="AF23" s="676"/>
      <c r="AG23" s="676"/>
      <c r="AH23" s="676"/>
      <c r="AI23" s="676"/>
      <c r="AJ23" s="676"/>
      <c r="AK23" s="676"/>
      <c r="AL23" s="676"/>
      <c r="AM23" s="676"/>
      <c r="AN23" s="676"/>
      <c r="AO23" s="676"/>
      <c r="AP23" s="676"/>
      <c r="AQ23" s="676"/>
      <c r="AR23" s="676"/>
      <c r="AS23" s="676"/>
      <c r="AT23" s="676"/>
      <c r="AU23" s="676"/>
      <c r="AV23" s="676"/>
      <c r="AW23" s="676"/>
      <c r="AX23" s="676"/>
      <c r="AY23" s="676"/>
      <c r="AZ23" s="676"/>
      <c r="BA23" s="676"/>
      <c r="BB23" s="676"/>
      <c r="BC23" s="676"/>
      <c r="BD23" s="676"/>
      <c r="BE23" s="676"/>
      <c r="BF23" s="676"/>
      <c r="BG23" s="676"/>
      <c r="BH23" s="676"/>
      <c r="BI23" s="676"/>
      <c r="BJ23" s="676"/>
      <c r="BK23" s="676"/>
      <c r="BL23" s="676"/>
      <c r="BM23" s="676"/>
      <c r="BN23" s="676"/>
      <c r="BO23" s="676"/>
      <c r="BP23" s="677"/>
      <c r="BQ23" s="677">
        <v>6.6486561430180826</v>
      </c>
      <c r="BR23" s="677">
        <v>65.562593051053</v>
      </c>
      <c r="BS23" s="677">
        <v>587.5716355336283</v>
      </c>
      <c r="BT23" s="677">
        <v>1122.8023957852506</v>
      </c>
      <c r="BU23" s="677">
        <v>1640.4653061453769</v>
      </c>
      <c r="BV23" s="677">
        <v>2381.0679617253513</v>
      </c>
      <c r="BW23" s="677">
        <v>7992.7407047575398</v>
      </c>
      <c r="BX23" s="677">
        <v>18637.481376316027</v>
      </c>
      <c r="BY23" s="677">
        <v>14850.320977233241</v>
      </c>
      <c r="BZ23" s="677">
        <v>9539.2305711553163</v>
      </c>
      <c r="CA23" s="677">
        <v>11958.398531345216</v>
      </c>
      <c r="CB23" s="677">
        <v>17210.777929940017</v>
      </c>
      <c r="CC23" s="677">
        <v>19634.908865130059</v>
      </c>
      <c r="CD23" s="677">
        <v>19183.878552090715</v>
      </c>
      <c r="CE23" s="677">
        <v>18830.801782043214</v>
      </c>
      <c r="CF23" s="659">
        <v>20015.656852891709</v>
      </c>
    </row>
    <row r="24" spans="1:84" ht="30.95">
      <c r="A24" s="617"/>
      <c r="B24" s="471" t="s">
        <v>834</v>
      </c>
      <c r="C24" s="472"/>
      <c r="D24" s="473" t="s">
        <v>543</v>
      </c>
      <c r="E24" s="473" t="s">
        <v>544</v>
      </c>
      <c r="F24" s="473" t="s">
        <v>545</v>
      </c>
      <c r="G24" s="473" t="s">
        <v>546</v>
      </c>
      <c r="H24" s="473" t="s">
        <v>547</v>
      </c>
      <c r="I24" s="473" t="s">
        <v>548</v>
      </c>
      <c r="J24" s="473" t="s">
        <v>549</v>
      </c>
      <c r="K24" s="473" t="s">
        <v>550</v>
      </c>
      <c r="L24" s="473" t="s">
        <v>551</v>
      </c>
      <c r="M24" s="473" t="s">
        <v>552</v>
      </c>
      <c r="N24" s="473" t="s">
        <v>553</v>
      </c>
      <c r="O24" s="473" t="s">
        <v>554</v>
      </c>
      <c r="P24" s="473" t="s">
        <v>555</v>
      </c>
      <c r="Q24" s="473" t="s">
        <v>556</v>
      </c>
      <c r="R24" s="473" t="s">
        <v>557</v>
      </c>
      <c r="S24" s="473" t="s">
        <v>558</v>
      </c>
      <c r="T24" s="473" t="s">
        <v>559</v>
      </c>
      <c r="U24" s="473" t="s">
        <v>560</v>
      </c>
      <c r="V24" s="473" t="s">
        <v>561</v>
      </c>
      <c r="W24" s="473" t="s">
        <v>562</v>
      </c>
      <c r="X24" s="473" t="s">
        <v>563</v>
      </c>
      <c r="Y24" s="473" t="s">
        <v>564</v>
      </c>
      <c r="Z24" s="473" t="s">
        <v>565</v>
      </c>
      <c r="AA24" s="473" t="s">
        <v>566</v>
      </c>
      <c r="AB24" s="473" t="s">
        <v>567</v>
      </c>
      <c r="AC24" s="473" t="s">
        <v>568</v>
      </c>
      <c r="AD24" s="473" t="s">
        <v>569</v>
      </c>
      <c r="AE24" s="473" t="s">
        <v>570</v>
      </c>
      <c r="AF24" s="473" t="s">
        <v>571</v>
      </c>
      <c r="AG24" s="473" t="s">
        <v>572</v>
      </c>
      <c r="AH24" s="473" t="s">
        <v>573</v>
      </c>
      <c r="AI24" s="473" t="s">
        <v>574</v>
      </c>
      <c r="AJ24" s="473" t="s">
        <v>575</v>
      </c>
      <c r="AK24" s="473" t="s">
        <v>576</v>
      </c>
      <c r="AL24" s="473" t="s">
        <v>577</v>
      </c>
      <c r="AM24" s="473" t="s">
        <v>578</v>
      </c>
      <c r="AN24" s="473" t="s">
        <v>579</v>
      </c>
      <c r="AO24" s="473" t="s">
        <v>580</v>
      </c>
      <c r="AP24" s="473" t="s">
        <v>581</v>
      </c>
      <c r="AQ24" s="473" t="s">
        <v>582</v>
      </c>
      <c r="AR24" s="473" t="s">
        <v>583</v>
      </c>
      <c r="AS24" s="473" t="s">
        <v>584</v>
      </c>
      <c r="AT24" s="473" t="s">
        <v>585</v>
      </c>
      <c r="AU24" s="473" t="s">
        <v>586</v>
      </c>
      <c r="AV24" s="473" t="s">
        <v>587</v>
      </c>
      <c r="AW24" s="473" t="s">
        <v>588</v>
      </c>
      <c r="AX24" s="473" t="s">
        <v>589</v>
      </c>
      <c r="AY24" s="473" t="s">
        <v>590</v>
      </c>
      <c r="AZ24" s="473" t="s">
        <v>591</v>
      </c>
      <c r="BA24" s="473" t="s">
        <v>592</v>
      </c>
      <c r="BB24" s="473" t="s">
        <v>593</v>
      </c>
      <c r="BC24" s="473" t="s">
        <v>594</v>
      </c>
      <c r="BD24" s="473" t="s">
        <v>595</v>
      </c>
      <c r="BE24" s="473" t="s">
        <v>596</v>
      </c>
      <c r="BF24" s="473" t="s">
        <v>597</v>
      </c>
      <c r="BG24" s="473" t="s">
        <v>598</v>
      </c>
      <c r="BH24" s="473" t="s">
        <v>599</v>
      </c>
      <c r="BI24" s="473" t="s">
        <v>600</v>
      </c>
      <c r="BJ24" s="473" t="s">
        <v>601</v>
      </c>
      <c r="BK24" s="473" t="s">
        <v>602</v>
      </c>
      <c r="BL24" s="473" t="s">
        <v>603</v>
      </c>
      <c r="BM24" s="473" t="s">
        <v>604</v>
      </c>
      <c r="BN24" s="473" t="s">
        <v>605</v>
      </c>
      <c r="BO24" s="473" t="s">
        <v>606</v>
      </c>
      <c r="BP24" s="473" t="s">
        <v>607</v>
      </c>
      <c r="BQ24" s="473" t="s">
        <v>608</v>
      </c>
      <c r="BR24" s="473" t="s">
        <v>609</v>
      </c>
      <c r="BS24" s="473" t="s">
        <v>610</v>
      </c>
      <c r="BT24" s="473" t="s">
        <v>611</v>
      </c>
      <c r="BU24" s="473" t="s">
        <v>612</v>
      </c>
      <c r="BV24" s="473" t="s">
        <v>613</v>
      </c>
      <c r="BW24" s="473" t="s">
        <v>614</v>
      </c>
      <c r="BX24" s="473" t="s">
        <v>615</v>
      </c>
      <c r="BY24" s="473" t="s">
        <v>616</v>
      </c>
      <c r="BZ24" s="473" t="s">
        <v>617</v>
      </c>
      <c r="CA24" s="473" t="s">
        <v>618</v>
      </c>
      <c r="CB24" s="473" t="s">
        <v>619</v>
      </c>
      <c r="CC24" s="473" t="s">
        <v>620</v>
      </c>
      <c r="CD24" s="473" t="s">
        <v>621</v>
      </c>
      <c r="CE24" s="473" t="s">
        <v>622</v>
      </c>
      <c r="CF24" s="474" t="s">
        <v>623</v>
      </c>
    </row>
    <row r="25" spans="1:84" s="245" customFormat="1" ht="26.25" customHeight="1">
      <c r="A25" s="680"/>
      <c r="B25" s="109" t="s">
        <v>176</v>
      </c>
      <c r="D25" s="263">
        <v>0</v>
      </c>
      <c r="E25" s="263">
        <v>0</v>
      </c>
      <c r="F25" s="263">
        <v>0</v>
      </c>
      <c r="G25" s="263">
        <v>0</v>
      </c>
      <c r="H25" s="263">
        <v>0</v>
      </c>
      <c r="I25" s="263">
        <v>0</v>
      </c>
      <c r="J25" s="263">
        <v>0</v>
      </c>
      <c r="K25" s="263">
        <v>0</v>
      </c>
      <c r="L25" s="263">
        <v>0</v>
      </c>
      <c r="M25" s="263">
        <v>0</v>
      </c>
      <c r="N25" s="263">
        <v>0</v>
      </c>
      <c r="O25" s="263">
        <v>0</v>
      </c>
      <c r="P25" s="263">
        <v>0</v>
      </c>
      <c r="Q25" s="263">
        <v>0</v>
      </c>
      <c r="R25" s="263">
        <v>0</v>
      </c>
      <c r="S25" s="263">
        <v>0</v>
      </c>
      <c r="T25" s="263">
        <v>0</v>
      </c>
      <c r="U25" s="263">
        <v>0</v>
      </c>
      <c r="V25" s="263">
        <v>0</v>
      </c>
      <c r="W25" s="263">
        <v>0</v>
      </c>
      <c r="X25" s="263">
        <v>0</v>
      </c>
      <c r="Y25" s="263">
        <v>0</v>
      </c>
      <c r="Z25" s="263">
        <v>0</v>
      </c>
      <c r="AA25" s="263">
        <v>0</v>
      </c>
      <c r="AB25" s="263">
        <v>0</v>
      </c>
      <c r="AC25" s="263">
        <v>0</v>
      </c>
      <c r="AD25" s="263">
        <v>0</v>
      </c>
      <c r="AE25" s="263">
        <v>0</v>
      </c>
      <c r="AF25" s="263">
        <v>1210</v>
      </c>
      <c r="AG25" s="263">
        <v>1307</v>
      </c>
      <c r="AH25" s="263">
        <v>1234</v>
      </c>
      <c r="AI25" s="263">
        <v>1136</v>
      </c>
      <c r="AJ25" s="263">
        <v>1697</v>
      </c>
      <c r="AK25" s="263">
        <v>2234</v>
      </c>
      <c r="AL25" s="263">
        <v>2771</v>
      </c>
      <c r="AM25" s="263">
        <v>2877</v>
      </c>
      <c r="AN25" s="263">
        <v>2997</v>
      </c>
      <c r="AO25" s="263">
        <v>3028</v>
      </c>
      <c r="AP25" s="263">
        <v>3054</v>
      </c>
      <c r="AQ25" s="263">
        <v>2589</v>
      </c>
      <c r="AR25" s="263">
        <v>2024</v>
      </c>
      <c r="AS25" s="263">
        <v>1518</v>
      </c>
      <c r="AT25" s="263">
        <v>1516</v>
      </c>
      <c r="AU25" s="263">
        <v>2223</v>
      </c>
      <c r="AV25" s="263">
        <v>2640</v>
      </c>
      <c r="AW25" s="263">
        <v>2612</v>
      </c>
      <c r="AX25" s="263">
        <v>2412</v>
      </c>
      <c r="AY25" s="263">
        <v>2151</v>
      </c>
      <c r="AZ25" s="263">
        <v>1931</v>
      </c>
      <c r="BA25" s="263">
        <v>1252</v>
      </c>
      <c r="BB25" s="263">
        <v>1110</v>
      </c>
      <c r="BC25" s="263">
        <v>1177</v>
      </c>
      <c r="BD25" s="263">
        <v>1022</v>
      </c>
      <c r="BE25" s="263">
        <v>932</v>
      </c>
      <c r="BF25" s="263">
        <v>920</v>
      </c>
      <c r="BG25" s="263">
        <v>898</v>
      </c>
      <c r="BH25" s="263">
        <v>819</v>
      </c>
      <c r="BI25" s="263">
        <v>870</v>
      </c>
      <c r="BJ25" s="263">
        <v>927</v>
      </c>
      <c r="BK25" s="263">
        <v>818</v>
      </c>
      <c r="BL25" s="263">
        <v>1025</v>
      </c>
      <c r="BM25" s="263">
        <v>1538</v>
      </c>
      <c r="BN25" s="263">
        <v>1415</v>
      </c>
      <c r="BO25" s="263">
        <v>1515</v>
      </c>
      <c r="BP25" s="263">
        <v>1507</v>
      </c>
      <c r="BQ25" s="263">
        <v>1273</v>
      </c>
      <c r="BR25" s="263">
        <v>885</v>
      </c>
      <c r="BS25" s="263">
        <v>652</v>
      </c>
      <c r="BT25" s="263">
        <v>564</v>
      </c>
      <c r="BU25" s="263">
        <v>443</v>
      </c>
      <c r="BV25" s="263">
        <v>333</v>
      </c>
      <c r="BW25" s="263">
        <v>2301</v>
      </c>
      <c r="BX25" s="263">
        <v>4283</v>
      </c>
      <c r="BY25" s="263">
        <v>4229</v>
      </c>
      <c r="BZ25" s="263">
        <v>4359</v>
      </c>
      <c r="CA25" s="263">
        <v>4816</v>
      </c>
      <c r="CB25" s="263">
        <v>5485</v>
      </c>
      <c r="CC25" s="263">
        <v>6157</v>
      </c>
      <c r="CD25" s="263">
        <v>6344</v>
      </c>
      <c r="CE25" s="263">
        <v>6443</v>
      </c>
      <c r="CF25" s="655">
        <v>6676</v>
      </c>
    </row>
    <row r="26" spans="1:84" ht="23.25" customHeight="1">
      <c r="A26" s="437"/>
      <c r="B26" s="63" t="s">
        <v>835</v>
      </c>
      <c r="C26" s="421"/>
      <c r="D26" s="196">
        <v>0</v>
      </c>
      <c r="E26" s="196">
        <v>0</v>
      </c>
      <c r="F26" s="196">
        <v>0</v>
      </c>
      <c r="G26" s="196">
        <v>0</v>
      </c>
      <c r="H26" s="196">
        <v>0</v>
      </c>
      <c r="I26" s="196">
        <v>0</v>
      </c>
      <c r="J26" s="196">
        <v>0</v>
      </c>
      <c r="K26" s="196">
        <v>0</v>
      </c>
      <c r="L26" s="196">
        <v>0</v>
      </c>
      <c r="M26" s="196">
        <v>0</v>
      </c>
      <c r="N26" s="196">
        <v>0</v>
      </c>
      <c r="O26" s="196">
        <v>0</v>
      </c>
      <c r="P26" s="196">
        <v>0</v>
      </c>
      <c r="Q26" s="196">
        <v>0</v>
      </c>
      <c r="R26" s="196">
        <v>0</v>
      </c>
      <c r="S26" s="196">
        <v>0</v>
      </c>
      <c r="T26" s="196">
        <v>0</v>
      </c>
      <c r="U26" s="196">
        <v>0</v>
      </c>
      <c r="V26" s="196">
        <v>0</v>
      </c>
      <c r="W26" s="196">
        <v>0</v>
      </c>
      <c r="X26" s="196">
        <v>0</v>
      </c>
      <c r="Y26" s="196">
        <v>0</v>
      </c>
      <c r="Z26" s="196">
        <v>0</v>
      </c>
      <c r="AA26" s="196">
        <v>0</v>
      </c>
      <c r="AB26" s="196">
        <v>0</v>
      </c>
      <c r="AC26" s="196">
        <v>0</v>
      </c>
      <c r="AD26" s="196">
        <v>0</v>
      </c>
      <c r="AE26" s="196">
        <v>0</v>
      </c>
      <c r="AF26" s="196">
        <v>576</v>
      </c>
      <c r="AG26" s="196">
        <v>645</v>
      </c>
      <c r="AH26" s="196">
        <v>612</v>
      </c>
      <c r="AI26" s="196">
        <v>551</v>
      </c>
      <c r="AJ26" s="196">
        <v>746</v>
      </c>
      <c r="AK26" s="196">
        <v>1179</v>
      </c>
      <c r="AL26" s="196">
        <v>1611</v>
      </c>
      <c r="AM26" s="196">
        <v>1813</v>
      </c>
      <c r="AN26" s="196">
        <v>1885</v>
      </c>
      <c r="AO26" s="196">
        <v>1892</v>
      </c>
      <c r="AP26" s="196">
        <v>1832</v>
      </c>
      <c r="AQ26" s="196">
        <v>1578</v>
      </c>
      <c r="AR26" s="196">
        <v>1249</v>
      </c>
      <c r="AS26" s="196">
        <v>1031</v>
      </c>
      <c r="AT26" s="196">
        <v>1007</v>
      </c>
      <c r="AU26" s="196">
        <v>1441</v>
      </c>
      <c r="AV26" s="196">
        <v>1753</v>
      </c>
      <c r="AW26" s="196">
        <v>1790</v>
      </c>
      <c r="AX26" s="196">
        <v>1800</v>
      </c>
      <c r="AY26" s="196">
        <v>1659</v>
      </c>
      <c r="AZ26" s="196"/>
      <c r="BA26" s="196">
        <v>0</v>
      </c>
      <c r="BB26" s="196">
        <v>0</v>
      </c>
      <c r="BC26" s="196">
        <v>0</v>
      </c>
      <c r="BD26" s="196">
        <v>0</v>
      </c>
      <c r="BE26" s="196">
        <v>0</v>
      </c>
      <c r="BF26" s="196">
        <v>0</v>
      </c>
      <c r="BG26" s="196">
        <v>0</v>
      </c>
      <c r="BH26" s="196">
        <v>0</v>
      </c>
      <c r="BI26" s="196">
        <v>0</v>
      </c>
      <c r="BJ26" s="196">
        <v>0</v>
      </c>
      <c r="BK26" s="196">
        <v>0</v>
      </c>
      <c r="BL26" s="196">
        <v>0</v>
      </c>
      <c r="BM26" s="196">
        <v>0</v>
      </c>
      <c r="BN26" s="196">
        <v>0</v>
      </c>
      <c r="BO26" s="196">
        <v>0</v>
      </c>
      <c r="BP26" s="196">
        <v>0</v>
      </c>
      <c r="BQ26" s="196">
        <v>0</v>
      </c>
      <c r="BR26" s="196">
        <v>0</v>
      </c>
      <c r="BS26" s="196">
        <v>0</v>
      </c>
      <c r="BT26" s="196">
        <v>0</v>
      </c>
      <c r="BU26" s="196">
        <v>0</v>
      </c>
      <c r="BV26" s="196">
        <v>0</v>
      </c>
      <c r="BW26" s="196">
        <v>0</v>
      </c>
      <c r="BX26" s="196">
        <v>0</v>
      </c>
      <c r="BY26" s="196">
        <v>0</v>
      </c>
      <c r="BZ26" s="196">
        <v>0</v>
      </c>
      <c r="CA26" s="196">
        <v>0</v>
      </c>
      <c r="CB26" s="196">
        <v>0</v>
      </c>
      <c r="CC26" s="196">
        <v>0</v>
      </c>
      <c r="CD26" s="196">
        <v>0</v>
      </c>
      <c r="CE26" s="196">
        <v>0</v>
      </c>
      <c r="CF26" s="221">
        <v>0</v>
      </c>
    </row>
    <row r="27" spans="1:84" ht="24" customHeight="1">
      <c r="A27" s="437"/>
      <c r="B27" s="63" t="s">
        <v>831</v>
      </c>
      <c r="C27" s="421"/>
      <c r="D27" s="683" t="s">
        <v>422</v>
      </c>
      <c r="E27" s="683" t="s">
        <v>422</v>
      </c>
      <c r="F27" s="683" t="s">
        <v>422</v>
      </c>
      <c r="G27" s="683" t="s">
        <v>422</v>
      </c>
      <c r="H27" s="683" t="s">
        <v>422</v>
      </c>
      <c r="I27" s="683" t="s">
        <v>422</v>
      </c>
      <c r="J27" s="683" t="s">
        <v>422</v>
      </c>
      <c r="K27" s="683" t="s">
        <v>422</v>
      </c>
      <c r="L27" s="683" t="s">
        <v>422</v>
      </c>
      <c r="M27" s="683" t="s">
        <v>422</v>
      </c>
      <c r="N27" s="683" t="s">
        <v>422</v>
      </c>
      <c r="O27" s="683" t="s">
        <v>422</v>
      </c>
      <c r="P27" s="683" t="s">
        <v>422</v>
      </c>
      <c r="Q27" s="683" t="s">
        <v>422</v>
      </c>
      <c r="R27" s="683" t="s">
        <v>422</v>
      </c>
      <c r="S27" s="683" t="s">
        <v>422</v>
      </c>
      <c r="T27" s="683" t="s">
        <v>422</v>
      </c>
      <c r="U27" s="683" t="s">
        <v>422</v>
      </c>
      <c r="V27" s="683" t="s">
        <v>422</v>
      </c>
      <c r="W27" s="683" t="s">
        <v>422</v>
      </c>
      <c r="X27" s="683" t="s">
        <v>422</v>
      </c>
      <c r="Y27" s="683" t="s">
        <v>422</v>
      </c>
      <c r="Z27" s="683" t="s">
        <v>422</v>
      </c>
      <c r="AA27" s="683" t="s">
        <v>422</v>
      </c>
      <c r="AB27" s="683" t="s">
        <v>422</v>
      </c>
      <c r="AC27" s="683" t="s">
        <v>422</v>
      </c>
      <c r="AD27" s="683" t="s">
        <v>422</v>
      </c>
      <c r="AE27" s="683" t="s">
        <v>422</v>
      </c>
      <c r="AF27" s="683" t="s">
        <v>422</v>
      </c>
      <c r="AG27" s="683" t="s">
        <v>422</v>
      </c>
      <c r="AH27" s="683" t="s">
        <v>422</v>
      </c>
      <c r="AI27" s="683" t="s">
        <v>422</v>
      </c>
      <c r="AJ27" s="683" t="s">
        <v>422</v>
      </c>
      <c r="AK27" s="683" t="s">
        <v>422</v>
      </c>
      <c r="AL27" s="683" t="s">
        <v>422</v>
      </c>
      <c r="AM27" s="683" t="s">
        <v>422</v>
      </c>
      <c r="AN27" s="683" t="s">
        <v>422</v>
      </c>
      <c r="AO27" s="683" t="s">
        <v>422</v>
      </c>
      <c r="AP27" s="683" t="s">
        <v>422</v>
      </c>
      <c r="AQ27" s="683" t="s">
        <v>422</v>
      </c>
      <c r="AR27" s="683" t="s">
        <v>422</v>
      </c>
      <c r="AS27" s="683" t="s">
        <v>422</v>
      </c>
      <c r="AT27" s="683" t="s">
        <v>422</v>
      </c>
      <c r="AU27" s="683" t="s">
        <v>422</v>
      </c>
      <c r="AV27" s="683" t="s">
        <v>422</v>
      </c>
      <c r="AW27" s="683" t="s">
        <v>422</v>
      </c>
      <c r="AX27" s="683" t="s">
        <v>422</v>
      </c>
      <c r="AY27" s="683" t="s">
        <v>422</v>
      </c>
      <c r="AZ27" s="196">
        <v>1931</v>
      </c>
      <c r="BA27" s="196">
        <v>1252</v>
      </c>
      <c r="BB27" s="196">
        <v>1110</v>
      </c>
      <c r="BC27" s="196">
        <v>1177</v>
      </c>
      <c r="BD27" s="196">
        <v>1022</v>
      </c>
      <c r="BE27" s="196">
        <v>932</v>
      </c>
      <c r="BF27" s="196">
        <v>920</v>
      </c>
      <c r="BG27" s="196">
        <v>898</v>
      </c>
      <c r="BH27" s="196">
        <v>819</v>
      </c>
      <c r="BI27" s="196">
        <v>870</v>
      </c>
      <c r="BJ27" s="196">
        <v>927</v>
      </c>
      <c r="BK27" s="196">
        <v>818</v>
      </c>
      <c r="BL27" s="196">
        <v>1025</v>
      </c>
      <c r="BM27" s="196">
        <v>1538</v>
      </c>
      <c r="BN27" s="196">
        <v>1415</v>
      </c>
      <c r="BO27" s="196">
        <v>1515</v>
      </c>
      <c r="BP27" s="196">
        <v>1507</v>
      </c>
      <c r="BQ27" s="196">
        <v>1273</v>
      </c>
      <c r="BR27" s="196">
        <v>885</v>
      </c>
      <c r="BS27" s="196">
        <v>652</v>
      </c>
      <c r="BT27" s="196">
        <v>564</v>
      </c>
      <c r="BU27" s="196">
        <v>443</v>
      </c>
      <c r="BV27" s="196">
        <v>333</v>
      </c>
      <c r="BW27" s="196">
        <v>171</v>
      </c>
      <c r="BX27" s="196">
        <v>277</v>
      </c>
      <c r="BY27" s="196">
        <v>127</v>
      </c>
      <c r="BZ27" s="196">
        <v>78</v>
      </c>
      <c r="CA27" s="196">
        <v>66</v>
      </c>
      <c r="CB27" s="196">
        <v>59</v>
      </c>
      <c r="CC27" s="196">
        <v>41</v>
      </c>
      <c r="CD27" s="196">
        <v>40</v>
      </c>
      <c r="CE27" s="196">
        <v>39</v>
      </c>
      <c r="CF27" s="221">
        <v>39</v>
      </c>
    </row>
    <row r="28" spans="1:84">
      <c r="A28" s="437"/>
      <c r="B28" s="200" t="s">
        <v>363</v>
      </c>
      <c r="C28" s="421"/>
      <c r="D28" s="683" t="s">
        <v>422</v>
      </c>
      <c r="E28" s="683" t="s">
        <v>422</v>
      </c>
      <c r="F28" s="683" t="s">
        <v>422</v>
      </c>
      <c r="G28" s="683" t="s">
        <v>422</v>
      </c>
      <c r="H28" s="683" t="s">
        <v>422</v>
      </c>
      <c r="I28" s="683" t="s">
        <v>422</v>
      </c>
      <c r="J28" s="683" t="s">
        <v>422</v>
      </c>
      <c r="K28" s="683" t="s">
        <v>422</v>
      </c>
      <c r="L28" s="683" t="s">
        <v>422</v>
      </c>
      <c r="M28" s="683" t="s">
        <v>422</v>
      </c>
      <c r="N28" s="683" t="s">
        <v>422</v>
      </c>
      <c r="O28" s="683" t="s">
        <v>422</v>
      </c>
      <c r="P28" s="683" t="s">
        <v>422</v>
      </c>
      <c r="Q28" s="683" t="s">
        <v>422</v>
      </c>
      <c r="R28" s="683" t="s">
        <v>422</v>
      </c>
      <c r="S28" s="683" t="s">
        <v>422</v>
      </c>
      <c r="T28" s="683" t="s">
        <v>422</v>
      </c>
      <c r="U28" s="683" t="s">
        <v>422</v>
      </c>
      <c r="V28" s="683" t="s">
        <v>422</v>
      </c>
      <c r="W28" s="683" t="s">
        <v>422</v>
      </c>
      <c r="X28" s="683" t="s">
        <v>422</v>
      </c>
      <c r="Y28" s="683" t="s">
        <v>422</v>
      </c>
      <c r="Z28" s="683" t="s">
        <v>422</v>
      </c>
      <c r="AA28" s="683" t="s">
        <v>422</v>
      </c>
      <c r="AB28" s="683" t="s">
        <v>422</v>
      </c>
      <c r="AC28" s="683" t="s">
        <v>422</v>
      </c>
      <c r="AD28" s="683" t="s">
        <v>422</v>
      </c>
      <c r="AE28" s="683" t="s">
        <v>422</v>
      </c>
      <c r="AF28" s="683" t="s">
        <v>422</v>
      </c>
      <c r="AG28" s="683" t="s">
        <v>422</v>
      </c>
      <c r="AH28" s="683" t="s">
        <v>422</v>
      </c>
      <c r="AI28" s="683" t="s">
        <v>422</v>
      </c>
      <c r="AJ28" s="683" t="s">
        <v>422</v>
      </c>
      <c r="AK28" s="683" t="s">
        <v>422</v>
      </c>
      <c r="AL28" s="683" t="s">
        <v>422</v>
      </c>
      <c r="AM28" s="683" t="s">
        <v>422</v>
      </c>
      <c r="AN28" s="683" t="s">
        <v>422</v>
      </c>
      <c r="AO28" s="683" t="s">
        <v>422</v>
      </c>
      <c r="AP28" s="683" t="s">
        <v>422</v>
      </c>
      <c r="AQ28" s="683" t="s">
        <v>422</v>
      </c>
      <c r="AR28" s="683" t="s">
        <v>422</v>
      </c>
      <c r="AS28" s="683" t="s">
        <v>422</v>
      </c>
      <c r="AT28" s="683" t="s">
        <v>422</v>
      </c>
      <c r="AU28" s="683" t="s">
        <v>422</v>
      </c>
      <c r="AV28" s="683" t="s">
        <v>422</v>
      </c>
      <c r="AW28" s="683" t="s">
        <v>422</v>
      </c>
      <c r="AX28" s="683" t="s">
        <v>422</v>
      </c>
      <c r="AY28" s="683" t="s">
        <v>422</v>
      </c>
      <c r="AZ28" s="196">
        <v>308</v>
      </c>
      <c r="BA28" s="196">
        <v>170</v>
      </c>
      <c r="BB28" s="196">
        <v>162</v>
      </c>
      <c r="BC28" s="196">
        <v>178</v>
      </c>
      <c r="BD28" s="196">
        <v>168</v>
      </c>
      <c r="BE28" s="196">
        <v>178</v>
      </c>
      <c r="BF28" s="196">
        <v>190</v>
      </c>
      <c r="BG28" s="196">
        <v>185</v>
      </c>
      <c r="BH28" s="196">
        <v>158</v>
      </c>
      <c r="BI28" s="196">
        <v>165</v>
      </c>
      <c r="BJ28" s="196">
        <v>157</v>
      </c>
      <c r="BK28" s="196">
        <v>142</v>
      </c>
      <c r="BL28" s="196">
        <v>244</v>
      </c>
      <c r="BM28" s="196">
        <v>321</v>
      </c>
      <c r="BN28" s="196">
        <v>234</v>
      </c>
      <c r="BO28" s="196">
        <v>212</v>
      </c>
      <c r="BP28" s="196">
        <v>178</v>
      </c>
      <c r="BQ28" s="196">
        <v>145</v>
      </c>
      <c r="BR28" s="196">
        <v>111</v>
      </c>
      <c r="BS28" s="196">
        <v>86</v>
      </c>
      <c r="BT28" s="196">
        <v>92</v>
      </c>
      <c r="BU28" s="196">
        <v>68</v>
      </c>
      <c r="BV28" s="196">
        <v>38</v>
      </c>
      <c r="BW28" s="196">
        <v>24</v>
      </c>
      <c r="BX28" s="196">
        <v>156</v>
      </c>
      <c r="BY28" s="196">
        <v>48</v>
      </c>
      <c r="BZ28" s="196">
        <v>28</v>
      </c>
      <c r="CA28" s="196">
        <v>29</v>
      </c>
      <c r="CB28" s="196">
        <v>27</v>
      </c>
      <c r="CC28" s="196">
        <v>26</v>
      </c>
      <c r="CD28" s="196">
        <v>25</v>
      </c>
      <c r="CE28" s="196">
        <v>25</v>
      </c>
      <c r="CF28" s="221">
        <v>25</v>
      </c>
    </row>
    <row r="29" spans="1:84">
      <c r="A29" s="437"/>
      <c r="B29" s="200" t="s">
        <v>364</v>
      </c>
      <c r="C29" s="421"/>
      <c r="D29" s="683" t="s">
        <v>422</v>
      </c>
      <c r="E29" s="683" t="s">
        <v>422</v>
      </c>
      <c r="F29" s="683" t="s">
        <v>422</v>
      </c>
      <c r="G29" s="683" t="s">
        <v>422</v>
      </c>
      <c r="H29" s="683" t="s">
        <v>422</v>
      </c>
      <c r="I29" s="683" t="s">
        <v>422</v>
      </c>
      <c r="J29" s="683" t="s">
        <v>422</v>
      </c>
      <c r="K29" s="683" t="s">
        <v>422</v>
      </c>
      <c r="L29" s="683" t="s">
        <v>422</v>
      </c>
      <c r="M29" s="683" t="s">
        <v>422</v>
      </c>
      <c r="N29" s="683" t="s">
        <v>422</v>
      </c>
      <c r="O29" s="683" t="s">
        <v>422</v>
      </c>
      <c r="P29" s="683" t="s">
        <v>422</v>
      </c>
      <c r="Q29" s="683" t="s">
        <v>422</v>
      </c>
      <c r="R29" s="683" t="s">
        <v>422</v>
      </c>
      <c r="S29" s="683" t="s">
        <v>422</v>
      </c>
      <c r="T29" s="683" t="s">
        <v>422</v>
      </c>
      <c r="U29" s="683" t="s">
        <v>422</v>
      </c>
      <c r="V29" s="683" t="s">
        <v>422</v>
      </c>
      <c r="W29" s="683" t="s">
        <v>422</v>
      </c>
      <c r="X29" s="683" t="s">
        <v>422</v>
      </c>
      <c r="Y29" s="683" t="s">
        <v>422</v>
      </c>
      <c r="Z29" s="683" t="s">
        <v>422</v>
      </c>
      <c r="AA29" s="683" t="s">
        <v>422</v>
      </c>
      <c r="AB29" s="683" t="s">
        <v>422</v>
      </c>
      <c r="AC29" s="683" t="s">
        <v>422</v>
      </c>
      <c r="AD29" s="683" t="s">
        <v>422</v>
      </c>
      <c r="AE29" s="683" t="s">
        <v>422</v>
      </c>
      <c r="AF29" s="683" t="s">
        <v>422</v>
      </c>
      <c r="AG29" s="683" t="s">
        <v>422</v>
      </c>
      <c r="AH29" s="683" t="s">
        <v>422</v>
      </c>
      <c r="AI29" s="683" t="s">
        <v>422</v>
      </c>
      <c r="AJ29" s="683" t="s">
        <v>422</v>
      </c>
      <c r="AK29" s="683" t="s">
        <v>422</v>
      </c>
      <c r="AL29" s="683" t="s">
        <v>422</v>
      </c>
      <c r="AM29" s="683" t="s">
        <v>422</v>
      </c>
      <c r="AN29" s="683" t="s">
        <v>422</v>
      </c>
      <c r="AO29" s="683" t="s">
        <v>422</v>
      </c>
      <c r="AP29" s="683" t="s">
        <v>422</v>
      </c>
      <c r="AQ29" s="683" t="s">
        <v>422</v>
      </c>
      <c r="AR29" s="683" t="s">
        <v>422</v>
      </c>
      <c r="AS29" s="683" t="s">
        <v>422</v>
      </c>
      <c r="AT29" s="683" t="s">
        <v>422</v>
      </c>
      <c r="AU29" s="683" t="s">
        <v>422</v>
      </c>
      <c r="AV29" s="683" t="s">
        <v>422</v>
      </c>
      <c r="AW29" s="683" t="s">
        <v>422</v>
      </c>
      <c r="AX29" s="683" t="s">
        <v>422</v>
      </c>
      <c r="AY29" s="683" t="s">
        <v>422</v>
      </c>
      <c r="AZ29" s="196">
        <v>48</v>
      </c>
      <c r="BA29" s="196">
        <v>25</v>
      </c>
      <c r="BB29" s="196">
        <v>23</v>
      </c>
      <c r="BC29" s="196">
        <v>24</v>
      </c>
      <c r="BD29" s="196">
        <v>21</v>
      </c>
      <c r="BE29" s="196">
        <v>20</v>
      </c>
      <c r="BF29" s="196">
        <v>19</v>
      </c>
      <c r="BG29" s="196">
        <v>18</v>
      </c>
      <c r="BH29" s="196">
        <v>14</v>
      </c>
      <c r="BI29" s="196">
        <v>15</v>
      </c>
      <c r="BJ29" s="196">
        <v>15</v>
      </c>
      <c r="BK29" s="196">
        <v>13</v>
      </c>
      <c r="BL29" s="196">
        <v>21</v>
      </c>
      <c r="BM29" s="196">
        <v>30</v>
      </c>
      <c r="BN29" s="196">
        <v>22</v>
      </c>
      <c r="BO29" s="196">
        <v>19</v>
      </c>
      <c r="BP29" s="196">
        <v>18</v>
      </c>
      <c r="BQ29" s="196">
        <v>15</v>
      </c>
      <c r="BR29" s="196">
        <v>11</v>
      </c>
      <c r="BS29" s="196">
        <v>9</v>
      </c>
      <c r="BT29" s="196">
        <v>8</v>
      </c>
      <c r="BU29" s="196">
        <v>6</v>
      </c>
      <c r="BV29" s="196">
        <v>3</v>
      </c>
      <c r="BW29" s="196">
        <v>0</v>
      </c>
      <c r="BX29" s="196">
        <v>0</v>
      </c>
      <c r="BY29" s="196">
        <v>0</v>
      </c>
      <c r="BZ29" s="196">
        <v>0</v>
      </c>
      <c r="CA29" s="196">
        <v>0</v>
      </c>
      <c r="CB29" s="196">
        <v>0</v>
      </c>
      <c r="CC29" s="196">
        <v>0</v>
      </c>
      <c r="CD29" s="196">
        <v>0</v>
      </c>
      <c r="CE29" s="196">
        <v>0</v>
      </c>
      <c r="CF29" s="221">
        <v>0</v>
      </c>
    </row>
    <row r="30" spans="1:84">
      <c r="A30" s="437"/>
      <c r="B30" s="200" t="s">
        <v>365</v>
      </c>
      <c r="C30" s="421"/>
      <c r="D30" s="683" t="s">
        <v>422</v>
      </c>
      <c r="E30" s="683" t="s">
        <v>422</v>
      </c>
      <c r="F30" s="683" t="s">
        <v>422</v>
      </c>
      <c r="G30" s="683" t="s">
        <v>422</v>
      </c>
      <c r="H30" s="683" t="s">
        <v>422</v>
      </c>
      <c r="I30" s="683" t="s">
        <v>422</v>
      </c>
      <c r="J30" s="683" t="s">
        <v>422</v>
      </c>
      <c r="K30" s="683" t="s">
        <v>422</v>
      </c>
      <c r="L30" s="683" t="s">
        <v>422</v>
      </c>
      <c r="M30" s="683" t="s">
        <v>422</v>
      </c>
      <c r="N30" s="683" t="s">
        <v>422</v>
      </c>
      <c r="O30" s="683" t="s">
        <v>422</v>
      </c>
      <c r="P30" s="683" t="s">
        <v>422</v>
      </c>
      <c r="Q30" s="683" t="s">
        <v>422</v>
      </c>
      <c r="R30" s="683" t="s">
        <v>422</v>
      </c>
      <c r="S30" s="683" t="s">
        <v>422</v>
      </c>
      <c r="T30" s="683" t="s">
        <v>422</v>
      </c>
      <c r="U30" s="683" t="s">
        <v>422</v>
      </c>
      <c r="V30" s="683" t="s">
        <v>422</v>
      </c>
      <c r="W30" s="683" t="s">
        <v>422</v>
      </c>
      <c r="X30" s="683" t="s">
        <v>422</v>
      </c>
      <c r="Y30" s="683" t="s">
        <v>422</v>
      </c>
      <c r="Z30" s="683" t="s">
        <v>422</v>
      </c>
      <c r="AA30" s="683" t="s">
        <v>422</v>
      </c>
      <c r="AB30" s="683" t="s">
        <v>422</v>
      </c>
      <c r="AC30" s="683" t="s">
        <v>422</v>
      </c>
      <c r="AD30" s="683" t="s">
        <v>422</v>
      </c>
      <c r="AE30" s="683" t="s">
        <v>422</v>
      </c>
      <c r="AF30" s="683" t="s">
        <v>422</v>
      </c>
      <c r="AG30" s="683" t="s">
        <v>422</v>
      </c>
      <c r="AH30" s="683" t="s">
        <v>422</v>
      </c>
      <c r="AI30" s="683" t="s">
        <v>422</v>
      </c>
      <c r="AJ30" s="683" t="s">
        <v>422</v>
      </c>
      <c r="AK30" s="683" t="s">
        <v>422</v>
      </c>
      <c r="AL30" s="683" t="s">
        <v>422</v>
      </c>
      <c r="AM30" s="683" t="s">
        <v>422</v>
      </c>
      <c r="AN30" s="683" t="s">
        <v>422</v>
      </c>
      <c r="AO30" s="683" t="s">
        <v>422</v>
      </c>
      <c r="AP30" s="683" t="s">
        <v>422</v>
      </c>
      <c r="AQ30" s="683" t="s">
        <v>422</v>
      </c>
      <c r="AR30" s="683" t="s">
        <v>422</v>
      </c>
      <c r="AS30" s="683" t="s">
        <v>422</v>
      </c>
      <c r="AT30" s="683" t="s">
        <v>422</v>
      </c>
      <c r="AU30" s="683" t="s">
        <v>422</v>
      </c>
      <c r="AV30" s="683" t="s">
        <v>422</v>
      </c>
      <c r="AW30" s="683" t="s">
        <v>422</v>
      </c>
      <c r="AX30" s="683" t="s">
        <v>422</v>
      </c>
      <c r="AY30" s="683" t="s">
        <v>422</v>
      </c>
      <c r="AZ30" s="196">
        <v>1389</v>
      </c>
      <c r="BA30" s="196">
        <v>962</v>
      </c>
      <c r="BB30" s="196">
        <v>846</v>
      </c>
      <c r="BC30" s="196">
        <v>888</v>
      </c>
      <c r="BD30" s="196">
        <v>764</v>
      </c>
      <c r="BE30" s="196">
        <v>666</v>
      </c>
      <c r="BF30" s="196">
        <v>646</v>
      </c>
      <c r="BG30" s="196">
        <v>631</v>
      </c>
      <c r="BH30" s="196">
        <v>588</v>
      </c>
      <c r="BI30" s="196">
        <v>632</v>
      </c>
      <c r="BJ30" s="196">
        <v>691</v>
      </c>
      <c r="BK30" s="196">
        <v>609</v>
      </c>
      <c r="BL30" s="196">
        <v>695</v>
      </c>
      <c r="BM30" s="196">
        <v>1072</v>
      </c>
      <c r="BN30" s="196">
        <v>1069</v>
      </c>
      <c r="BO30" s="196">
        <v>1208</v>
      </c>
      <c r="BP30" s="196">
        <v>1242</v>
      </c>
      <c r="BQ30" s="196">
        <v>1045</v>
      </c>
      <c r="BR30" s="196">
        <v>710</v>
      </c>
      <c r="BS30" s="196">
        <v>522</v>
      </c>
      <c r="BT30" s="196">
        <v>424</v>
      </c>
      <c r="BU30" s="196">
        <v>333</v>
      </c>
      <c r="BV30" s="196">
        <v>274</v>
      </c>
      <c r="BW30" s="196">
        <v>138</v>
      </c>
      <c r="BX30" s="196">
        <v>97</v>
      </c>
      <c r="BY30" s="196">
        <v>66</v>
      </c>
      <c r="BZ30" s="196">
        <v>42</v>
      </c>
      <c r="CA30" s="196">
        <v>27</v>
      </c>
      <c r="CB30" s="196">
        <v>17</v>
      </c>
      <c r="CC30" s="196">
        <v>0</v>
      </c>
      <c r="CD30" s="196">
        <v>0</v>
      </c>
      <c r="CE30" s="196">
        <v>0</v>
      </c>
      <c r="CF30" s="221">
        <v>0</v>
      </c>
    </row>
    <row r="31" spans="1:84">
      <c r="A31" s="437"/>
      <c r="B31" s="200" t="s">
        <v>366</v>
      </c>
      <c r="C31" s="421"/>
      <c r="D31" s="683" t="s">
        <v>422</v>
      </c>
      <c r="E31" s="683" t="s">
        <v>422</v>
      </c>
      <c r="F31" s="683" t="s">
        <v>422</v>
      </c>
      <c r="G31" s="683" t="s">
        <v>422</v>
      </c>
      <c r="H31" s="683" t="s">
        <v>422</v>
      </c>
      <c r="I31" s="683" t="s">
        <v>422</v>
      </c>
      <c r="J31" s="683" t="s">
        <v>422</v>
      </c>
      <c r="K31" s="683" t="s">
        <v>422</v>
      </c>
      <c r="L31" s="683" t="s">
        <v>422</v>
      </c>
      <c r="M31" s="683" t="s">
        <v>422</v>
      </c>
      <c r="N31" s="683" t="s">
        <v>422</v>
      </c>
      <c r="O31" s="683" t="s">
        <v>422</v>
      </c>
      <c r="P31" s="683" t="s">
        <v>422</v>
      </c>
      <c r="Q31" s="683" t="s">
        <v>422</v>
      </c>
      <c r="R31" s="683" t="s">
        <v>422</v>
      </c>
      <c r="S31" s="683" t="s">
        <v>422</v>
      </c>
      <c r="T31" s="683" t="s">
        <v>422</v>
      </c>
      <c r="U31" s="683" t="s">
        <v>422</v>
      </c>
      <c r="V31" s="683" t="s">
        <v>422</v>
      </c>
      <c r="W31" s="683" t="s">
        <v>422</v>
      </c>
      <c r="X31" s="683" t="s">
        <v>422</v>
      </c>
      <c r="Y31" s="683" t="s">
        <v>422</v>
      </c>
      <c r="Z31" s="683" t="s">
        <v>422</v>
      </c>
      <c r="AA31" s="683" t="s">
        <v>422</v>
      </c>
      <c r="AB31" s="683" t="s">
        <v>422</v>
      </c>
      <c r="AC31" s="683" t="s">
        <v>422</v>
      </c>
      <c r="AD31" s="683" t="s">
        <v>422</v>
      </c>
      <c r="AE31" s="683" t="s">
        <v>422</v>
      </c>
      <c r="AF31" s="683" t="s">
        <v>422</v>
      </c>
      <c r="AG31" s="683" t="s">
        <v>422</v>
      </c>
      <c r="AH31" s="683" t="s">
        <v>422</v>
      </c>
      <c r="AI31" s="683" t="s">
        <v>422</v>
      </c>
      <c r="AJ31" s="683" t="s">
        <v>422</v>
      </c>
      <c r="AK31" s="683" t="s">
        <v>422</v>
      </c>
      <c r="AL31" s="683" t="s">
        <v>422</v>
      </c>
      <c r="AM31" s="683" t="s">
        <v>422</v>
      </c>
      <c r="AN31" s="683" t="s">
        <v>422</v>
      </c>
      <c r="AO31" s="683" t="s">
        <v>422</v>
      </c>
      <c r="AP31" s="683" t="s">
        <v>422</v>
      </c>
      <c r="AQ31" s="683" t="s">
        <v>422</v>
      </c>
      <c r="AR31" s="683" t="s">
        <v>422</v>
      </c>
      <c r="AS31" s="683" t="s">
        <v>422</v>
      </c>
      <c r="AT31" s="683" t="s">
        <v>422</v>
      </c>
      <c r="AU31" s="683" t="s">
        <v>422</v>
      </c>
      <c r="AV31" s="683" t="s">
        <v>422</v>
      </c>
      <c r="AW31" s="683" t="s">
        <v>422</v>
      </c>
      <c r="AX31" s="683" t="s">
        <v>422</v>
      </c>
      <c r="AY31" s="683" t="s">
        <v>422</v>
      </c>
      <c r="AZ31" s="196">
        <v>187</v>
      </c>
      <c r="BA31" s="196">
        <v>96</v>
      </c>
      <c r="BB31" s="196">
        <v>79</v>
      </c>
      <c r="BC31" s="196">
        <v>87</v>
      </c>
      <c r="BD31" s="196">
        <v>69</v>
      </c>
      <c r="BE31" s="196">
        <v>67</v>
      </c>
      <c r="BF31" s="196">
        <v>65</v>
      </c>
      <c r="BG31" s="196">
        <v>64</v>
      </c>
      <c r="BH31" s="196">
        <v>59</v>
      </c>
      <c r="BI31" s="196">
        <v>58</v>
      </c>
      <c r="BJ31" s="196">
        <v>64</v>
      </c>
      <c r="BK31" s="196">
        <v>54</v>
      </c>
      <c r="BL31" s="196">
        <v>66</v>
      </c>
      <c r="BM31" s="196">
        <v>114</v>
      </c>
      <c r="BN31" s="196">
        <v>91</v>
      </c>
      <c r="BO31" s="196">
        <v>77</v>
      </c>
      <c r="BP31" s="196">
        <v>69</v>
      </c>
      <c r="BQ31" s="196">
        <v>68</v>
      </c>
      <c r="BR31" s="196">
        <v>53</v>
      </c>
      <c r="BS31" s="196">
        <v>35</v>
      </c>
      <c r="BT31" s="196">
        <v>41</v>
      </c>
      <c r="BU31" s="196">
        <v>36</v>
      </c>
      <c r="BV31" s="196">
        <v>19</v>
      </c>
      <c r="BW31" s="196">
        <v>8</v>
      </c>
      <c r="BX31" s="196">
        <v>24</v>
      </c>
      <c r="BY31" s="196">
        <v>13</v>
      </c>
      <c r="BZ31" s="196">
        <v>9</v>
      </c>
      <c r="CA31" s="196">
        <v>10</v>
      </c>
      <c r="CB31" s="196">
        <v>14</v>
      </c>
      <c r="CC31" s="196">
        <v>15</v>
      </c>
      <c r="CD31" s="196">
        <v>15</v>
      </c>
      <c r="CE31" s="196">
        <v>14</v>
      </c>
      <c r="CF31" s="221">
        <v>14</v>
      </c>
    </row>
    <row r="32" spans="1:84" ht="24.75" customHeight="1">
      <c r="A32" s="437"/>
      <c r="B32" s="200" t="s">
        <v>836</v>
      </c>
      <c r="C32" s="421"/>
      <c r="D32" s="196"/>
      <c r="E32" s="196"/>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6"/>
      <c r="AE32" s="196"/>
      <c r="AF32" s="196"/>
      <c r="AG32" s="196"/>
      <c r="AH32" s="196"/>
      <c r="AI32" s="196"/>
      <c r="AJ32" s="196"/>
      <c r="AK32" s="196"/>
      <c r="AL32" s="196"/>
      <c r="AM32" s="196"/>
      <c r="AN32" s="196"/>
      <c r="AO32" s="196"/>
      <c r="AP32" s="196"/>
      <c r="AQ32" s="196"/>
      <c r="AR32" s="196"/>
      <c r="AS32" s="196"/>
      <c r="AT32" s="196"/>
      <c r="AU32" s="196"/>
      <c r="AV32" s="196"/>
      <c r="AW32" s="196"/>
      <c r="AX32" s="196"/>
      <c r="AY32" s="196"/>
      <c r="AZ32" s="196">
        <v>355</v>
      </c>
      <c r="BA32" s="196">
        <v>195</v>
      </c>
      <c r="BB32" s="196">
        <v>185</v>
      </c>
      <c r="BC32" s="196">
        <v>202</v>
      </c>
      <c r="BD32" s="196">
        <v>189</v>
      </c>
      <c r="BE32" s="196">
        <v>198</v>
      </c>
      <c r="BF32" s="196">
        <v>209</v>
      </c>
      <c r="BG32" s="196">
        <v>203</v>
      </c>
      <c r="BH32" s="196">
        <v>173</v>
      </c>
      <c r="BI32" s="196">
        <v>180</v>
      </c>
      <c r="BJ32" s="196">
        <v>172</v>
      </c>
      <c r="BK32" s="196">
        <v>155</v>
      </c>
      <c r="BL32" s="196">
        <v>265</v>
      </c>
      <c r="BM32" s="196">
        <v>352</v>
      </c>
      <c r="BN32" s="196">
        <v>256</v>
      </c>
      <c r="BO32" s="196">
        <v>231</v>
      </c>
      <c r="BP32" s="196">
        <v>196</v>
      </c>
      <c r="BQ32" s="196">
        <v>160</v>
      </c>
      <c r="BR32" s="196">
        <v>121</v>
      </c>
      <c r="BS32" s="196">
        <v>95</v>
      </c>
      <c r="BT32" s="196">
        <v>99</v>
      </c>
      <c r="BU32" s="196">
        <v>74</v>
      </c>
      <c r="BV32" s="196">
        <v>41</v>
      </c>
      <c r="BW32" s="196">
        <v>24</v>
      </c>
      <c r="BX32" s="196">
        <v>156</v>
      </c>
      <c r="BY32" s="196">
        <v>48</v>
      </c>
      <c r="BZ32" s="196">
        <v>28</v>
      </c>
      <c r="CA32" s="196">
        <v>29</v>
      </c>
      <c r="CB32" s="196">
        <v>27</v>
      </c>
      <c r="CC32" s="196">
        <v>26</v>
      </c>
      <c r="CD32" s="196">
        <v>25</v>
      </c>
      <c r="CE32" s="196">
        <v>25</v>
      </c>
      <c r="CF32" s="221">
        <v>25</v>
      </c>
    </row>
    <row r="33" spans="1:84">
      <c r="A33" s="437"/>
      <c r="B33" s="200" t="s">
        <v>837</v>
      </c>
      <c r="C33" s="421"/>
      <c r="D33" s="196"/>
      <c r="E33" s="196"/>
      <c r="F33" s="196"/>
      <c r="G33" s="196"/>
      <c r="H33" s="196"/>
      <c r="I33" s="196"/>
      <c r="J33" s="196"/>
      <c r="K33" s="196"/>
      <c r="L33" s="196"/>
      <c r="M33" s="196"/>
      <c r="N33" s="196"/>
      <c r="O33" s="196"/>
      <c r="P33" s="196"/>
      <c r="Q33" s="196"/>
      <c r="R33" s="196"/>
      <c r="S33" s="196"/>
      <c r="T33" s="196"/>
      <c r="U33" s="196"/>
      <c r="V33" s="196"/>
      <c r="W33" s="196"/>
      <c r="X33" s="196"/>
      <c r="Y33" s="196"/>
      <c r="Z33" s="196"/>
      <c r="AA33" s="196"/>
      <c r="AB33" s="196"/>
      <c r="AC33" s="196"/>
      <c r="AD33" s="196"/>
      <c r="AE33" s="196"/>
      <c r="AF33" s="196"/>
      <c r="AG33" s="196"/>
      <c r="AH33" s="196"/>
      <c r="AI33" s="196"/>
      <c r="AJ33" s="196"/>
      <c r="AK33" s="196"/>
      <c r="AL33" s="196"/>
      <c r="AM33" s="196"/>
      <c r="AN33" s="196"/>
      <c r="AO33" s="196"/>
      <c r="AP33" s="196"/>
      <c r="AQ33" s="196"/>
      <c r="AR33" s="196"/>
      <c r="AS33" s="196"/>
      <c r="AT33" s="196"/>
      <c r="AU33" s="196"/>
      <c r="AV33" s="196"/>
      <c r="AW33" s="196"/>
      <c r="AX33" s="196"/>
      <c r="AY33" s="196"/>
      <c r="AZ33" s="196">
        <v>1437</v>
      </c>
      <c r="BA33" s="196">
        <v>987</v>
      </c>
      <c r="BB33" s="196">
        <v>869</v>
      </c>
      <c r="BC33" s="196">
        <v>913</v>
      </c>
      <c r="BD33" s="196">
        <v>785</v>
      </c>
      <c r="BE33" s="196">
        <v>686</v>
      </c>
      <c r="BF33" s="196">
        <v>665</v>
      </c>
      <c r="BG33" s="196">
        <v>649</v>
      </c>
      <c r="BH33" s="196">
        <v>602</v>
      </c>
      <c r="BI33" s="196">
        <v>647</v>
      </c>
      <c r="BJ33" s="196">
        <v>706</v>
      </c>
      <c r="BK33" s="196">
        <v>622</v>
      </c>
      <c r="BL33" s="196">
        <v>716</v>
      </c>
      <c r="BM33" s="196">
        <v>1103</v>
      </c>
      <c r="BN33" s="196">
        <v>1091</v>
      </c>
      <c r="BO33" s="196">
        <v>1227</v>
      </c>
      <c r="BP33" s="196">
        <v>1260</v>
      </c>
      <c r="BQ33" s="196">
        <v>1059</v>
      </c>
      <c r="BR33" s="196">
        <v>721</v>
      </c>
      <c r="BS33" s="196">
        <v>531</v>
      </c>
      <c r="BT33" s="196">
        <v>432</v>
      </c>
      <c r="BU33" s="196">
        <v>339</v>
      </c>
      <c r="BV33" s="196">
        <v>277</v>
      </c>
      <c r="BW33" s="196">
        <v>138</v>
      </c>
      <c r="BX33" s="196">
        <v>97</v>
      </c>
      <c r="BY33" s="196">
        <v>66</v>
      </c>
      <c r="BZ33" s="196">
        <v>42</v>
      </c>
      <c r="CA33" s="196">
        <v>27</v>
      </c>
      <c r="CB33" s="196">
        <v>17</v>
      </c>
      <c r="CC33" s="196">
        <v>0</v>
      </c>
      <c r="CD33" s="196">
        <v>0</v>
      </c>
      <c r="CE33" s="196">
        <v>0</v>
      </c>
      <c r="CF33" s="221">
        <v>0</v>
      </c>
    </row>
    <row r="34" spans="1:84" ht="23.25" customHeight="1">
      <c r="A34" s="437"/>
      <c r="B34" s="63" t="s">
        <v>838</v>
      </c>
      <c r="C34" s="421"/>
      <c r="D34" s="196">
        <v>0</v>
      </c>
      <c r="E34" s="196">
        <v>0</v>
      </c>
      <c r="F34" s="196">
        <v>0</v>
      </c>
      <c r="G34" s="196">
        <v>0</v>
      </c>
      <c r="H34" s="196">
        <v>0</v>
      </c>
      <c r="I34" s="196">
        <v>0</v>
      </c>
      <c r="J34" s="196">
        <v>0</v>
      </c>
      <c r="K34" s="196">
        <v>0</v>
      </c>
      <c r="L34" s="196">
        <v>0</v>
      </c>
      <c r="M34" s="196">
        <v>0</v>
      </c>
      <c r="N34" s="196">
        <v>0</v>
      </c>
      <c r="O34" s="196">
        <v>0</v>
      </c>
      <c r="P34" s="196">
        <v>0</v>
      </c>
      <c r="Q34" s="196">
        <v>0</v>
      </c>
      <c r="R34" s="196">
        <v>0</v>
      </c>
      <c r="S34" s="196">
        <v>0</v>
      </c>
      <c r="T34" s="196">
        <v>0</v>
      </c>
      <c r="U34" s="196">
        <v>0</v>
      </c>
      <c r="V34" s="196">
        <v>0</v>
      </c>
      <c r="W34" s="196">
        <v>0</v>
      </c>
      <c r="X34" s="196">
        <v>0</v>
      </c>
      <c r="Y34" s="196">
        <v>0</v>
      </c>
      <c r="Z34" s="196">
        <v>0</v>
      </c>
      <c r="AA34" s="196">
        <v>0</v>
      </c>
      <c r="AB34" s="196">
        <v>0</v>
      </c>
      <c r="AC34" s="196">
        <v>0</v>
      </c>
      <c r="AD34" s="196">
        <v>0</v>
      </c>
      <c r="AE34" s="196">
        <v>0</v>
      </c>
      <c r="AF34" s="196">
        <v>1210</v>
      </c>
      <c r="AG34" s="196">
        <v>1307</v>
      </c>
      <c r="AH34" s="196">
        <v>1234</v>
      </c>
      <c r="AI34" s="196">
        <v>1136</v>
      </c>
      <c r="AJ34" s="196">
        <v>1697</v>
      </c>
      <c r="AK34" s="196">
        <v>2234</v>
      </c>
      <c r="AL34" s="196">
        <v>2771</v>
      </c>
      <c r="AM34" s="196">
        <v>2877</v>
      </c>
      <c r="AN34" s="196">
        <v>2997</v>
      </c>
      <c r="AO34" s="196">
        <v>3028</v>
      </c>
      <c r="AP34" s="196">
        <v>3054</v>
      </c>
      <c r="AQ34" s="196">
        <v>2589</v>
      </c>
      <c r="AR34" s="196">
        <v>2024</v>
      </c>
      <c r="AS34" s="196">
        <v>1518</v>
      </c>
      <c r="AT34" s="196">
        <v>1516</v>
      </c>
      <c r="AU34" s="196">
        <v>2223</v>
      </c>
      <c r="AV34" s="196">
        <v>2640</v>
      </c>
      <c r="AW34" s="196">
        <v>2612</v>
      </c>
      <c r="AX34" s="196">
        <v>2412</v>
      </c>
      <c r="AY34" s="196">
        <v>2151</v>
      </c>
      <c r="AZ34" s="196"/>
      <c r="BA34" s="196">
        <v>0</v>
      </c>
      <c r="BB34" s="196">
        <v>0</v>
      </c>
      <c r="BC34" s="196">
        <v>0</v>
      </c>
      <c r="BD34" s="196">
        <v>0</v>
      </c>
      <c r="BE34" s="196">
        <v>0</v>
      </c>
      <c r="BF34" s="196">
        <v>0</v>
      </c>
      <c r="BG34" s="196">
        <v>0</v>
      </c>
      <c r="BH34" s="196">
        <v>0</v>
      </c>
      <c r="BI34" s="196">
        <v>0</v>
      </c>
      <c r="BJ34" s="196">
        <v>0</v>
      </c>
      <c r="BK34" s="196">
        <v>0</v>
      </c>
      <c r="BL34" s="196">
        <v>0</v>
      </c>
      <c r="BM34" s="196">
        <v>0</v>
      </c>
      <c r="BN34" s="196">
        <v>0</v>
      </c>
      <c r="BO34" s="196">
        <v>0</v>
      </c>
      <c r="BP34" s="196">
        <v>0</v>
      </c>
      <c r="BQ34" s="196">
        <v>0</v>
      </c>
      <c r="BR34" s="196">
        <v>0</v>
      </c>
      <c r="BS34" s="196">
        <v>0</v>
      </c>
      <c r="BT34" s="196">
        <v>0</v>
      </c>
      <c r="BU34" s="196">
        <v>0</v>
      </c>
      <c r="BV34" s="196">
        <v>0</v>
      </c>
      <c r="BW34" s="196">
        <v>0</v>
      </c>
      <c r="BX34" s="196">
        <v>0</v>
      </c>
      <c r="BY34" s="196">
        <v>0</v>
      </c>
      <c r="BZ34" s="196">
        <v>0</v>
      </c>
      <c r="CA34" s="196">
        <v>0</v>
      </c>
      <c r="CB34" s="196">
        <v>0</v>
      </c>
      <c r="CC34" s="196">
        <v>0</v>
      </c>
      <c r="CD34" s="196">
        <v>0</v>
      </c>
      <c r="CE34" s="196">
        <v>0</v>
      </c>
      <c r="CF34" s="221">
        <v>0</v>
      </c>
    </row>
    <row r="35" spans="1:84">
      <c r="A35" s="437"/>
      <c r="B35" s="252" t="s">
        <v>839</v>
      </c>
      <c r="C35" s="421"/>
      <c r="D35" s="196">
        <v>0</v>
      </c>
      <c r="E35" s="196">
        <v>0</v>
      </c>
      <c r="F35" s="196">
        <v>0</v>
      </c>
      <c r="G35" s="196">
        <v>0</v>
      </c>
      <c r="H35" s="196">
        <v>0</v>
      </c>
      <c r="I35" s="196">
        <v>0</v>
      </c>
      <c r="J35" s="196">
        <v>0</v>
      </c>
      <c r="K35" s="196">
        <v>0</v>
      </c>
      <c r="L35" s="196">
        <v>0</v>
      </c>
      <c r="M35" s="196">
        <v>0</v>
      </c>
      <c r="N35" s="196">
        <v>0</v>
      </c>
      <c r="O35" s="196">
        <v>0</v>
      </c>
      <c r="P35" s="196">
        <v>0</v>
      </c>
      <c r="Q35" s="196">
        <v>0</v>
      </c>
      <c r="R35" s="196">
        <v>0</v>
      </c>
      <c r="S35" s="196">
        <v>0</v>
      </c>
      <c r="T35" s="196">
        <v>0</v>
      </c>
      <c r="U35" s="196">
        <v>0</v>
      </c>
      <c r="V35" s="196">
        <v>0</v>
      </c>
      <c r="W35" s="196">
        <v>0</v>
      </c>
      <c r="X35" s="196">
        <v>0</v>
      </c>
      <c r="Y35" s="196">
        <v>0</v>
      </c>
      <c r="Z35" s="196">
        <v>0</v>
      </c>
      <c r="AA35" s="196">
        <v>0</v>
      </c>
      <c r="AB35" s="196">
        <v>0</v>
      </c>
      <c r="AC35" s="196">
        <v>0</v>
      </c>
      <c r="AD35" s="196">
        <v>0</v>
      </c>
      <c r="AE35" s="196">
        <v>0</v>
      </c>
      <c r="AF35" s="196">
        <v>434</v>
      </c>
      <c r="AG35" s="196">
        <v>429</v>
      </c>
      <c r="AH35" s="196">
        <v>406</v>
      </c>
      <c r="AI35" s="196">
        <v>379</v>
      </c>
      <c r="AJ35" s="196">
        <v>681</v>
      </c>
      <c r="AK35" s="196">
        <v>700</v>
      </c>
      <c r="AL35" s="196">
        <v>719</v>
      </c>
      <c r="AM35" s="196">
        <v>694</v>
      </c>
      <c r="AN35" s="196">
        <v>710</v>
      </c>
      <c r="AO35" s="196">
        <v>686</v>
      </c>
      <c r="AP35" s="196">
        <v>738</v>
      </c>
      <c r="AQ35" s="196">
        <v>581</v>
      </c>
      <c r="AR35" s="196">
        <v>425</v>
      </c>
      <c r="AS35" s="196">
        <v>233</v>
      </c>
      <c r="AT35" s="196">
        <v>272</v>
      </c>
      <c r="AU35" s="196">
        <v>489</v>
      </c>
      <c r="AV35" s="196">
        <v>538</v>
      </c>
      <c r="AW35" s="196">
        <v>503</v>
      </c>
      <c r="AX35" s="196">
        <v>358</v>
      </c>
      <c r="AY35" s="196">
        <v>272</v>
      </c>
      <c r="AZ35" s="196"/>
      <c r="BA35" s="196">
        <v>0</v>
      </c>
      <c r="BB35" s="196">
        <v>0</v>
      </c>
      <c r="BC35" s="196">
        <v>0</v>
      </c>
      <c r="BD35" s="196">
        <v>0</v>
      </c>
      <c r="BE35" s="196">
        <v>0</v>
      </c>
      <c r="BF35" s="196">
        <v>0</v>
      </c>
      <c r="BG35" s="196">
        <v>0</v>
      </c>
      <c r="BH35" s="196">
        <v>0</v>
      </c>
      <c r="BI35" s="196">
        <v>0</v>
      </c>
      <c r="BJ35" s="196">
        <v>0</v>
      </c>
      <c r="BK35" s="196">
        <v>0</v>
      </c>
      <c r="BL35" s="196">
        <v>0</v>
      </c>
      <c r="BM35" s="196">
        <v>0</v>
      </c>
      <c r="BN35" s="196">
        <v>0</v>
      </c>
      <c r="BO35" s="196">
        <v>0</v>
      </c>
      <c r="BP35" s="196">
        <v>0</v>
      </c>
      <c r="BQ35" s="196">
        <v>0</v>
      </c>
      <c r="BR35" s="196">
        <v>0</v>
      </c>
      <c r="BS35" s="196">
        <v>0</v>
      </c>
      <c r="BT35" s="196">
        <v>0</v>
      </c>
      <c r="BU35" s="196">
        <v>0</v>
      </c>
      <c r="BV35" s="196">
        <v>0</v>
      </c>
      <c r="BW35" s="196">
        <v>0</v>
      </c>
      <c r="BX35" s="196">
        <v>0</v>
      </c>
      <c r="BY35" s="196">
        <v>0</v>
      </c>
      <c r="BZ35" s="196">
        <v>0</v>
      </c>
      <c r="CA35" s="196">
        <v>0</v>
      </c>
      <c r="CB35" s="196">
        <v>0</v>
      </c>
      <c r="CC35" s="196">
        <v>0</v>
      </c>
      <c r="CD35" s="196">
        <v>0</v>
      </c>
      <c r="CE35" s="196">
        <v>0</v>
      </c>
      <c r="CF35" s="221">
        <v>0</v>
      </c>
    </row>
    <row r="36" spans="1:84">
      <c r="A36" s="437"/>
      <c r="B36" s="252" t="s">
        <v>840</v>
      </c>
      <c r="C36" s="421"/>
      <c r="D36" s="196">
        <v>0</v>
      </c>
      <c r="E36" s="196">
        <v>0</v>
      </c>
      <c r="F36" s="196">
        <v>0</v>
      </c>
      <c r="G36" s="196">
        <v>0</v>
      </c>
      <c r="H36" s="196">
        <v>0</v>
      </c>
      <c r="I36" s="196">
        <v>0</v>
      </c>
      <c r="J36" s="196">
        <v>0</v>
      </c>
      <c r="K36" s="196">
        <v>0</v>
      </c>
      <c r="L36" s="196">
        <v>0</v>
      </c>
      <c r="M36" s="196">
        <v>0</v>
      </c>
      <c r="N36" s="196">
        <v>0</v>
      </c>
      <c r="O36" s="196">
        <v>0</v>
      </c>
      <c r="P36" s="196">
        <v>0</v>
      </c>
      <c r="Q36" s="196">
        <v>0</v>
      </c>
      <c r="R36" s="196">
        <v>0</v>
      </c>
      <c r="S36" s="196">
        <v>0</v>
      </c>
      <c r="T36" s="196">
        <v>0</v>
      </c>
      <c r="U36" s="196">
        <v>0</v>
      </c>
      <c r="V36" s="196">
        <v>0</v>
      </c>
      <c r="W36" s="196">
        <v>0</v>
      </c>
      <c r="X36" s="196">
        <v>0</v>
      </c>
      <c r="Y36" s="196">
        <v>0</v>
      </c>
      <c r="Z36" s="196">
        <v>0</v>
      </c>
      <c r="AA36" s="196">
        <v>0</v>
      </c>
      <c r="AB36" s="196">
        <v>0</v>
      </c>
      <c r="AC36" s="196">
        <v>0</v>
      </c>
      <c r="AD36" s="196">
        <v>0</v>
      </c>
      <c r="AE36" s="196">
        <v>0</v>
      </c>
      <c r="AF36" s="196">
        <v>138</v>
      </c>
      <c r="AG36" s="196">
        <v>123</v>
      </c>
      <c r="AH36" s="196">
        <v>98</v>
      </c>
      <c r="AI36" s="196">
        <v>82</v>
      </c>
      <c r="AJ36" s="196">
        <v>142</v>
      </c>
      <c r="AK36" s="196">
        <v>200</v>
      </c>
      <c r="AL36" s="196">
        <v>258</v>
      </c>
      <c r="AM36" s="196">
        <v>232</v>
      </c>
      <c r="AN36" s="196">
        <v>203</v>
      </c>
      <c r="AO36" s="196">
        <v>200</v>
      </c>
      <c r="AP36" s="196">
        <v>186</v>
      </c>
      <c r="AQ36" s="196">
        <v>135</v>
      </c>
      <c r="AR36" s="196">
        <v>121</v>
      </c>
      <c r="AS36" s="196">
        <v>86</v>
      </c>
      <c r="AT36" s="196">
        <v>56</v>
      </c>
      <c r="AU36" s="196">
        <v>113</v>
      </c>
      <c r="AV36" s="196">
        <v>122</v>
      </c>
      <c r="AW36" s="196">
        <v>106</v>
      </c>
      <c r="AX36" s="196">
        <v>129</v>
      </c>
      <c r="AY36" s="196">
        <v>124</v>
      </c>
      <c r="AZ36" s="196"/>
      <c r="BA36" s="196">
        <v>0</v>
      </c>
      <c r="BB36" s="196">
        <v>0</v>
      </c>
      <c r="BC36" s="196">
        <v>0</v>
      </c>
      <c r="BD36" s="196">
        <v>0</v>
      </c>
      <c r="BE36" s="196">
        <v>0</v>
      </c>
      <c r="BF36" s="196">
        <v>0</v>
      </c>
      <c r="BG36" s="196">
        <v>0</v>
      </c>
      <c r="BH36" s="196">
        <v>0</v>
      </c>
      <c r="BI36" s="196">
        <v>0</v>
      </c>
      <c r="BJ36" s="196">
        <v>0</v>
      </c>
      <c r="BK36" s="196">
        <v>0</v>
      </c>
      <c r="BL36" s="196">
        <v>0</v>
      </c>
      <c r="BM36" s="196">
        <v>0</v>
      </c>
      <c r="BN36" s="196">
        <v>0</v>
      </c>
      <c r="BO36" s="196">
        <v>0</v>
      </c>
      <c r="BP36" s="196">
        <v>0</v>
      </c>
      <c r="BQ36" s="196">
        <v>0</v>
      </c>
      <c r="BR36" s="196">
        <v>0</v>
      </c>
      <c r="BS36" s="196">
        <v>0</v>
      </c>
      <c r="BT36" s="196">
        <v>0</v>
      </c>
      <c r="BU36" s="196">
        <v>0</v>
      </c>
      <c r="BV36" s="196">
        <v>0</v>
      </c>
      <c r="BW36" s="196">
        <v>0</v>
      </c>
      <c r="BX36" s="196">
        <v>0</v>
      </c>
      <c r="BY36" s="196">
        <v>0</v>
      </c>
      <c r="BZ36" s="196">
        <v>0</v>
      </c>
      <c r="CA36" s="196">
        <v>0</v>
      </c>
      <c r="CB36" s="196">
        <v>0</v>
      </c>
      <c r="CC36" s="196">
        <v>0</v>
      </c>
      <c r="CD36" s="196">
        <v>0</v>
      </c>
      <c r="CE36" s="196">
        <v>0</v>
      </c>
      <c r="CF36" s="221">
        <v>0</v>
      </c>
    </row>
    <row r="37" spans="1:84">
      <c r="A37" s="437"/>
      <c r="B37" s="252" t="s">
        <v>841</v>
      </c>
      <c r="C37" s="421"/>
      <c r="D37" s="196">
        <v>0</v>
      </c>
      <c r="E37" s="196">
        <v>0</v>
      </c>
      <c r="F37" s="196">
        <v>0</v>
      </c>
      <c r="G37" s="196">
        <v>0</v>
      </c>
      <c r="H37" s="196">
        <v>0</v>
      </c>
      <c r="I37" s="196">
        <v>0</v>
      </c>
      <c r="J37" s="196">
        <v>0</v>
      </c>
      <c r="K37" s="196">
        <v>0</v>
      </c>
      <c r="L37" s="196">
        <v>0</v>
      </c>
      <c r="M37" s="196">
        <v>0</v>
      </c>
      <c r="N37" s="196">
        <v>0</v>
      </c>
      <c r="O37" s="196">
        <v>0</v>
      </c>
      <c r="P37" s="196">
        <v>0</v>
      </c>
      <c r="Q37" s="196">
        <v>0</v>
      </c>
      <c r="R37" s="196">
        <v>0</v>
      </c>
      <c r="S37" s="196">
        <v>0</v>
      </c>
      <c r="T37" s="196">
        <v>0</v>
      </c>
      <c r="U37" s="196">
        <v>0</v>
      </c>
      <c r="V37" s="196">
        <v>0</v>
      </c>
      <c r="W37" s="196">
        <v>0</v>
      </c>
      <c r="X37" s="196">
        <v>0</v>
      </c>
      <c r="Y37" s="196">
        <v>0</v>
      </c>
      <c r="Z37" s="196">
        <v>0</v>
      </c>
      <c r="AA37" s="196">
        <v>0</v>
      </c>
      <c r="AB37" s="196">
        <v>0</v>
      </c>
      <c r="AC37" s="196">
        <v>0</v>
      </c>
      <c r="AD37" s="196">
        <v>0</v>
      </c>
      <c r="AE37" s="196">
        <v>0</v>
      </c>
      <c r="AF37" s="196">
        <v>438</v>
      </c>
      <c r="AG37" s="196">
        <v>522</v>
      </c>
      <c r="AH37" s="196">
        <v>514</v>
      </c>
      <c r="AI37" s="196">
        <v>469</v>
      </c>
      <c r="AJ37" s="196">
        <v>604</v>
      </c>
      <c r="AK37" s="196">
        <v>979</v>
      </c>
      <c r="AL37" s="196">
        <v>1353</v>
      </c>
      <c r="AM37" s="196">
        <v>1582</v>
      </c>
      <c r="AN37" s="196">
        <v>1682</v>
      </c>
      <c r="AO37" s="196">
        <v>1692</v>
      </c>
      <c r="AP37" s="196">
        <v>1647</v>
      </c>
      <c r="AQ37" s="196">
        <v>1442</v>
      </c>
      <c r="AR37" s="196">
        <v>1129</v>
      </c>
      <c r="AS37" s="196">
        <v>945</v>
      </c>
      <c r="AT37" s="196">
        <v>951</v>
      </c>
      <c r="AU37" s="196">
        <v>1327</v>
      </c>
      <c r="AV37" s="196">
        <v>1631</v>
      </c>
      <c r="AW37" s="196">
        <v>1684</v>
      </c>
      <c r="AX37" s="196">
        <v>1672</v>
      </c>
      <c r="AY37" s="196">
        <v>1536</v>
      </c>
      <c r="AZ37" s="196"/>
      <c r="BA37" s="196">
        <v>0</v>
      </c>
      <c r="BB37" s="196">
        <v>0</v>
      </c>
      <c r="BC37" s="196">
        <v>0</v>
      </c>
      <c r="BD37" s="196">
        <v>0</v>
      </c>
      <c r="BE37" s="196">
        <v>0</v>
      </c>
      <c r="BF37" s="196">
        <v>0</v>
      </c>
      <c r="BG37" s="196">
        <v>0</v>
      </c>
      <c r="BH37" s="196">
        <v>0</v>
      </c>
      <c r="BI37" s="196">
        <v>0</v>
      </c>
      <c r="BJ37" s="196">
        <v>0</v>
      </c>
      <c r="BK37" s="196">
        <v>0</v>
      </c>
      <c r="BL37" s="196">
        <v>0</v>
      </c>
      <c r="BM37" s="196">
        <v>0</v>
      </c>
      <c r="BN37" s="196">
        <v>0</v>
      </c>
      <c r="BO37" s="196">
        <v>0</v>
      </c>
      <c r="BP37" s="196">
        <v>0</v>
      </c>
      <c r="BQ37" s="196">
        <v>0</v>
      </c>
      <c r="BR37" s="196">
        <v>0</v>
      </c>
      <c r="BS37" s="196">
        <v>0</v>
      </c>
      <c r="BT37" s="196">
        <v>0</v>
      </c>
      <c r="BU37" s="196">
        <v>0</v>
      </c>
      <c r="BV37" s="196">
        <v>0</v>
      </c>
      <c r="BW37" s="196">
        <v>0</v>
      </c>
      <c r="BX37" s="196">
        <v>0</v>
      </c>
      <c r="BY37" s="196">
        <v>0</v>
      </c>
      <c r="BZ37" s="196">
        <v>0</v>
      </c>
      <c r="CA37" s="196">
        <v>0</v>
      </c>
      <c r="CB37" s="196">
        <v>0</v>
      </c>
      <c r="CC37" s="196">
        <v>0</v>
      </c>
      <c r="CD37" s="196">
        <v>0</v>
      </c>
      <c r="CE37" s="196">
        <v>0</v>
      </c>
      <c r="CF37" s="221">
        <v>0</v>
      </c>
    </row>
    <row r="38" spans="1:84">
      <c r="A38" s="437"/>
      <c r="B38" s="252" t="s">
        <v>366</v>
      </c>
      <c r="C38" s="421"/>
      <c r="D38" s="196">
        <v>0</v>
      </c>
      <c r="E38" s="196">
        <v>0</v>
      </c>
      <c r="F38" s="196">
        <v>0</v>
      </c>
      <c r="G38" s="196">
        <v>0</v>
      </c>
      <c r="H38" s="196">
        <v>0</v>
      </c>
      <c r="I38" s="196">
        <v>0</v>
      </c>
      <c r="J38" s="196">
        <v>0</v>
      </c>
      <c r="K38" s="196">
        <v>0</v>
      </c>
      <c r="L38" s="196">
        <v>0</v>
      </c>
      <c r="M38" s="196">
        <v>0</v>
      </c>
      <c r="N38" s="196">
        <v>0</v>
      </c>
      <c r="O38" s="196">
        <v>0</v>
      </c>
      <c r="P38" s="196">
        <v>0</v>
      </c>
      <c r="Q38" s="196">
        <v>0</v>
      </c>
      <c r="R38" s="196">
        <v>0</v>
      </c>
      <c r="S38" s="196">
        <v>0</v>
      </c>
      <c r="T38" s="196">
        <v>0</v>
      </c>
      <c r="U38" s="196">
        <v>0</v>
      </c>
      <c r="V38" s="196">
        <v>0</v>
      </c>
      <c r="W38" s="196">
        <v>0</v>
      </c>
      <c r="X38" s="196">
        <v>0</v>
      </c>
      <c r="Y38" s="196">
        <v>0</v>
      </c>
      <c r="Z38" s="196">
        <v>0</v>
      </c>
      <c r="AA38" s="196">
        <v>0</v>
      </c>
      <c r="AB38" s="196">
        <v>0</v>
      </c>
      <c r="AC38" s="196">
        <v>0</v>
      </c>
      <c r="AD38" s="196">
        <v>0</v>
      </c>
      <c r="AE38" s="196">
        <v>0</v>
      </c>
      <c r="AF38" s="196">
        <v>201</v>
      </c>
      <c r="AG38" s="196">
        <v>233</v>
      </c>
      <c r="AH38" s="196">
        <v>216</v>
      </c>
      <c r="AI38" s="196">
        <v>206</v>
      </c>
      <c r="AJ38" s="196">
        <v>269</v>
      </c>
      <c r="AK38" s="196">
        <v>355</v>
      </c>
      <c r="AL38" s="196">
        <v>440</v>
      </c>
      <c r="AM38" s="196">
        <v>370</v>
      </c>
      <c r="AN38" s="196">
        <v>401</v>
      </c>
      <c r="AO38" s="196">
        <v>450</v>
      </c>
      <c r="AP38" s="196">
        <v>484</v>
      </c>
      <c r="AQ38" s="196">
        <v>431</v>
      </c>
      <c r="AR38" s="196">
        <v>350</v>
      </c>
      <c r="AS38" s="196">
        <v>254</v>
      </c>
      <c r="AT38" s="196">
        <v>237</v>
      </c>
      <c r="AU38" s="196">
        <v>293</v>
      </c>
      <c r="AV38" s="196">
        <v>350</v>
      </c>
      <c r="AW38" s="196">
        <v>319</v>
      </c>
      <c r="AX38" s="196">
        <v>254</v>
      </c>
      <c r="AY38" s="196">
        <v>220</v>
      </c>
      <c r="AZ38" s="196"/>
      <c r="BA38" s="196">
        <v>0</v>
      </c>
      <c r="BB38" s="196">
        <v>0</v>
      </c>
      <c r="BC38" s="196">
        <v>0</v>
      </c>
      <c r="BD38" s="196">
        <v>0</v>
      </c>
      <c r="BE38" s="196">
        <v>0</v>
      </c>
      <c r="BF38" s="196">
        <v>0</v>
      </c>
      <c r="BG38" s="196">
        <v>0</v>
      </c>
      <c r="BH38" s="196">
        <v>0</v>
      </c>
      <c r="BI38" s="196">
        <v>0</v>
      </c>
      <c r="BJ38" s="196">
        <v>0</v>
      </c>
      <c r="BK38" s="196">
        <v>0</v>
      </c>
      <c r="BL38" s="196">
        <v>0</v>
      </c>
      <c r="BM38" s="196">
        <v>0</v>
      </c>
      <c r="BN38" s="196">
        <v>0</v>
      </c>
      <c r="BO38" s="196">
        <v>0</v>
      </c>
      <c r="BP38" s="196">
        <v>0</v>
      </c>
      <c r="BQ38" s="196">
        <v>0</v>
      </c>
      <c r="BR38" s="196">
        <v>0</v>
      </c>
      <c r="BS38" s="196">
        <v>0</v>
      </c>
      <c r="BT38" s="196">
        <v>0</v>
      </c>
      <c r="BU38" s="196">
        <v>0</v>
      </c>
      <c r="BV38" s="196">
        <v>0</v>
      </c>
      <c r="BW38" s="196">
        <v>0</v>
      </c>
      <c r="BX38" s="196">
        <v>0</v>
      </c>
      <c r="BY38" s="196">
        <v>0</v>
      </c>
      <c r="BZ38" s="196">
        <v>0</v>
      </c>
      <c r="CA38" s="196">
        <v>0</v>
      </c>
      <c r="CB38" s="196">
        <v>0</v>
      </c>
      <c r="CC38" s="196">
        <v>0</v>
      </c>
      <c r="CD38" s="196">
        <v>0</v>
      </c>
      <c r="CE38" s="196">
        <v>0</v>
      </c>
      <c r="CF38" s="221">
        <v>0</v>
      </c>
    </row>
    <row r="39" spans="1:84" ht="23.25" customHeight="1">
      <c r="A39" s="437"/>
      <c r="B39" s="63" t="s">
        <v>322</v>
      </c>
      <c r="C39" s="421"/>
      <c r="D39" s="196">
        <v>0</v>
      </c>
      <c r="E39" s="196">
        <v>0</v>
      </c>
      <c r="F39" s="196">
        <v>0</v>
      </c>
      <c r="G39" s="196">
        <v>0</v>
      </c>
      <c r="H39" s="196">
        <v>0</v>
      </c>
      <c r="I39" s="196">
        <v>0</v>
      </c>
      <c r="J39" s="196">
        <v>0</v>
      </c>
      <c r="K39" s="196">
        <v>0</v>
      </c>
      <c r="L39" s="196">
        <v>0</v>
      </c>
      <c r="M39" s="196">
        <v>0</v>
      </c>
      <c r="N39" s="196">
        <v>0</v>
      </c>
      <c r="O39" s="196">
        <v>0</v>
      </c>
      <c r="P39" s="196">
        <v>0</v>
      </c>
      <c r="Q39" s="196">
        <v>0</v>
      </c>
      <c r="R39" s="196">
        <v>0</v>
      </c>
      <c r="S39" s="196">
        <v>0</v>
      </c>
      <c r="T39" s="196">
        <v>0</v>
      </c>
      <c r="U39" s="196">
        <v>0</v>
      </c>
      <c r="V39" s="196">
        <v>0</v>
      </c>
      <c r="W39" s="196">
        <v>0</v>
      </c>
      <c r="X39" s="196">
        <v>0</v>
      </c>
      <c r="Y39" s="196">
        <v>0</v>
      </c>
      <c r="Z39" s="196">
        <v>0</v>
      </c>
      <c r="AA39" s="196">
        <v>0</v>
      </c>
      <c r="AB39" s="196">
        <v>0</v>
      </c>
      <c r="AC39" s="196">
        <v>0</v>
      </c>
      <c r="AD39" s="196">
        <v>0</v>
      </c>
      <c r="AE39" s="196">
        <v>0</v>
      </c>
      <c r="AF39" s="196">
        <v>572</v>
      </c>
      <c r="AG39" s="196">
        <v>552</v>
      </c>
      <c r="AH39" s="196">
        <v>503</v>
      </c>
      <c r="AI39" s="196">
        <v>461</v>
      </c>
      <c r="AJ39" s="196">
        <v>823</v>
      </c>
      <c r="AK39" s="196">
        <v>901</v>
      </c>
      <c r="AL39" s="196">
        <v>978</v>
      </c>
      <c r="AM39" s="196">
        <v>925</v>
      </c>
      <c r="AN39" s="196">
        <v>913</v>
      </c>
      <c r="AO39" s="196">
        <v>886</v>
      </c>
      <c r="AP39" s="196">
        <v>924</v>
      </c>
      <c r="AQ39" s="196">
        <v>716</v>
      </c>
      <c r="AR39" s="196">
        <v>546</v>
      </c>
      <c r="AS39" s="196">
        <v>319</v>
      </c>
      <c r="AT39" s="196">
        <v>328</v>
      </c>
      <c r="AU39" s="196">
        <v>603</v>
      </c>
      <c r="AV39" s="196">
        <v>660</v>
      </c>
      <c r="AW39" s="196">
        <v>609</v>
      </c>
      <c r="AX39" s="196">
        <v>487</v>
      </c>
      <c r="AY39" s="196">
        <v>395</v>
      </c>
      <c r="AZ39" s="196"/>
      <c r="BA39" s="196">
        <v>0</v>
      </c>
      <c r="BB39" s="196">
        <v>0</v>
      </c>
      <c r="BC39" s="196">
        <v>0</v>
      </c>
      <c r="BD39" s="196">
        <v>0</v>
      </c>
      <c r="BE39" s="196">
        <v>0</v>
      </c>
      <c r="BF39" s="196">
        <v>0</v>
      </c>
      <c r="BG39" s="196">
        <v>0</v>
      </c>
      <c r="BH39" s="196">
        <v>0</v>
      </c>
      <c r="BI39" s="196">
        <v>0</v>
      </c>
      <c r="BJ39" s="196">
        <v>0</v>
      </c>
      <c r="BK39" s="196">
        <v>0</v>
      </c>
      <c r="BL39" s="196">
        <v>0</v>
      </c>
      <c r="BM39" s="196">
        <v>0</v>
      </c>
      <c r="BN39" s="196">
        <v>0</v>
      </c>
      <c r="BO39" s="196">
        <v>0</v>
      </c>
      <c r="BP39" s="196">
        <v>0</v>
      </c>
      <c r="BQ39" s="196">
        <v>0</v>
      </c>
      <c r="BR39" s="196">
        <v>0</v>
      </c>
      <c r="BS39" s="196">
        <v>0</v>
      </c>
      <c r="BT39" s="196">
        <v>0</v>
      </c>
      <c r="BU39" s="196">
        <v>0</v>
      </c>
      <c r="BV39" s="196">
        <v>0</v>
      </c>
      <c r="BW39" s="196">
        <v>0</v>
      </c>
      <c r="BX39" s="196">
        <v>0</v>
      </c>
      <c r="BY39" s="196">
        <v>0</v>
      </c>
      <c r="BZ39" s="196">
        <v>0</v>
      </c>
      <c r="CA39" s="196">
        <v>0</v>
      </c>
      <c r="CB39" s="196">
        <v>0</v>
      </c>
      <c r="CC39" s="196">
        <v>0</v>
      </c>
      <c r="CD39" s="196">
        <v>0</v>
      </c>
      <c r="CE39" s="196">
        <v>0</v>
      </c>
      <c r="CF39" s="221">
        <v>0</v>
      </c>
    </row>
    <row r="40" spans="1:84" s="245" customFormat="1" ht="30.75" customHeight="1">
      <c r="A40" s="680"/>
      <c r="B40" s="15" t="s">
        <v>832</v>
      </c>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263"/>
      <c r="AT40" s="263"/>
      <c r="AU40" s="263"/>
      <c r="AV40" s="263"/>
      <c r="AW40" s="263"/>
      <c r="AX40" s="263"/>
      <c r="AY40" s="263"/>
      <c r="AZ40" s="263"/>
      <c r="BA40" s="263"/>
      <c r="BB40" s="263"/>
      <c r="BC40" s="263"/>
      <c r="BD40" s="263"/>
      <c r="BE40" s="263"/>
      <c r="BF40" s="263"/>
      <c r="BG40" s="263"/>
      <c r="BH40" s="263"/>
      <c r="BI40" s="263"/>
      <c r="BJ40" s="263"/>
      <c r="BK40" s="263"/>
      <c r="BL40" s="263"/>
      <c r="BM40" s="263"/>
      <c r="BN40" s="263"/>
      <c r="BO40" s="196"/>
      <c r="BP40" s="196"/>
      <c r="BQ40" s="196">
        <v>2</v>
      </c>
      <c r="BR40" s="196">
        <v>13</v>
      </c>
      <c r="BS40" s="196">
        <v>88</v>
      </c>
      <c r="BT40" s="196">
        <v>230</v>
      </c>
      <c r="BU40" s="196">
        <v>339</v>
      </c>
      <c r="BV40" s="196">
        <v>576</v>
      </c>
      <c r="BW40" s="196">
        <v>857</v>
      </c>
      <c r="BX40" s="196">
        <v>1881</v>
      </c>
      <c r="BY40" s="196">
        <v>1498</v>
      </c>
      <c r="BZ40" s="196">
        <v>1162</v>
      </c>
      <c r="CA40" s="196">
        <v>1356</v>
      </c>
      <c r="CB40" s="196">
        <v>1758</v>
      </c>
      <c r="CC40" s="196">
        <v>1928</v>
      </c>
      <c r="CD40" s="196">
        <v>1883</v>
      </c>
      <c r="CE40" s="196">
        <v>1855</v>
      </c>
      <c r="CF40" s="221">
        <v>1820</v>
      </c>
    </row>
    <row r="41" spans="1:84" ht="37.5" customHeight="1">
      <c r="A41" s="437"/>
      <c r="B41" s="109" t="s">
        <v>842</v>
      </c>
      <c r="C41" s="421"/>
      <c r="D41" s="196"/>
      <c r="E41" s="196"/>
      <c r="F41" s="196"/>
      <c r="G41" s="196"/>
      <c r="H41" s="196"/>
      <c r="I41" s="196"/>
      <c r="J41" s="196"/>
      <c r="K41" s="196"/>
      <c r="L41" s="196"/>
      <c r="M41" s="196"/>
      <c r="N41" s="196"/>
      <c r="O41" s="196"/>
      <c r="P41" s="196"/>
      <c r="Q41" s="196"/>
      <c r="R41" s="196"/>
      <c r="S41" s="196"/>
      <c r="T41" s="196"/>
      <c r="U41" s="196"/>
      <c r="V41" s="196"/>
      <c r="W41" s="196"/>
      <c r="X41" s="196"/>
      <c r="Y41" s="196"/>
      <c r="Z41" s="196"/>
      <c r="AA41" s="196"/>
      <c r="AB41" s="196"/>
      <c r="AC41" s="196"/>
      <c r="AD41" s="196"/>
      <c r="AE41" s="196"/>
      <c r="AF41" s="196"/>
      <c r="AG41" s="196"/>
      <c r="AH41" s="196"/>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196"/>
      <c r="BN41" s="196"/>
      <c r="BO41" s="196"/>
      <c r="BP41" s="196"/>
      <c r="BQ41" s="196"/>
      <c r="BR41" s="196"/>
      <c r="BS41" s="196"/>
      <c r="BT41" s="196"/>
      <c r="BU41" s="196"/>
      <c r="BV41" s="196"/>
      <c r="BW41" s="196"/>
      <c r="BX41" s="196"/>
      <c r="BY41" s="196"/>
      <c r="BZ41" s="196"/>
      <c r="CA41" s="196"/>
      <c r="CB41" s="196"/>
      <c r="CC41" s="196"/>
      <c r="CD41" s="196"/>
      <c r="CE41" s="196"/>
      <c r="CF41" s="221"/>
    </row>
    <row r="42" spans="1:84" s="435" customFormat="1" ht="77.25" customHeight="1" thickBot="1">
      <c r="A42" s="684"/>
      <c r="B42" s="685" t="s">
        <v>843</v>
      </c>
      <c r="C42" s="529"/>
      <c r="D42" s="658"/>
      <c r="E42" s="658"/>
      <c r="F42" s="658"/>
      <c r="G42" s="658"/>
      <c r="H42" s="658"/>
      <c r="I42" s="658"/>
      <c r="J42" s="658"/>
      <c r="K42" s="658"/>
      <c r="L42" s="658"/>
      <c r="M42" s="658"/>
      <c r="N42" s="658"/>
      <c r="O42" s="658"/>
      <c r="P42" s="658"/>
      <c r="Q42" s="658"/>
      <c r="R42" s="658"/>
      <c r="S42" s="658"/>
      <c r="T42" s="658"/>
      <c r="U42" s="658"/>
      <c r="V42" s="658"/>
      <c r="W42" s="658"/>
      <c r="X42" s="658"/>
      <c r="Y42" s="658"/>
      <c r="Z42" s="658"/>
      <c r="AA42" s="658"/>
      <c r="AB42" s="658"/>
      <c r="AC42" s="658"/>
      <c r="AD42" s="658"/>
      <c r="AE42" s="658"/>
      <c r="AF42" s="658"/>
      <c r="AG42" s="658"/>
      <c r="AH42" s="658"/>
      <c r="AI42" s="658"/>
      <c r="AJ42" s="658"/>
      <c r="AK42" s="658"/>
      <c r="AL42" s="658"/>
      <c r="AM42" s="658"/>
      <c r="AN42" s="658"/>
      <c r="AO42" s="658"/>
      <c r="AP42" s="658"/>
      <c r="AQ42" s="658"/>
      <c r="AR42" s="658"/>
      <c r="AS42" s="658"/>
      <c r="AT42" s="658"/>
      <c r="AU42" s="658"/>
      <c r="AV42" s="658"/>
      <c r="AW42" s="658"/>
      <c r="AX42" s="658"/>
      <c r="AY42" s="658"/>
      <c r="AZ42" s="658"/>
      <c r="BA42" s="658"/>
      <c r="BB42" s="658"/>
      <c r="BC42" s="658"/>
      <c r="BD42" s="658"/>
      <c r="BE42" s="658"/>
      <c r="BF42" s="658"/>
      <c r="BG42" s="658"/>
      <c r="BH42" s="658"/>
      <c r="BI42" s="658"/>
      <c r="BJ42" s="658"/>
      <c r="BK42" s="658"/>
      <c r="BL42" s="658"/>
      <c r="BM42" s="658"/>
      <c r="BN42" s="658"/>
      <c r="BO42" s="658"/>
      <c r="BP42" s="658"/>
      <c r="BQ42" s="658"/>
      <c r="BR42" s="658"/>
      <c r="BS42" s="658"/>
      <c r="BT42" s="658"/>
      <c r="BU42" s="658"/>
      <c r="BV42" s="658"/>
      <c r="BW42" s="658"/>
      <c r="BX42" s="658"/>
      <c r="BY42" s="658"/>
      <c r="BZ42" s="658"/>
      <c r="CA42" s="658"/>
      <c r="CB42" s="658"/>
      <c r="CC42" s="658"/>
      <c r="CD42" s="658"/>
      <c r="CE42" s="658"/>
      <c r="CF42" s="659"/>
    </row>
    <row r="47" spans="1:84">
      <c r="AY47" s="686"/>
    </row>
    <row r="48" spans="1:84">
      <c r="AY48" s="686"/>
    </row>
    <row r="49" spans="51:51">
      <c r="AY49" s="686"/>
    </row>
    <row r="50" spans="51:51">
      <c r="AY50" s="686"/>
    </row>
    <row r="51" spans="51:51">
      <c r="AY51" s="686"/>
    </row>
    <row r="55" spans="51:51">
      <c r="AY55" s="686"/>
    </row>
    <row r="56" spans="51:51">
      <c r="AY56" s="686"/>
    </row>
    <row r="57" spans="51:51">
      <c r="AY57" s="686"/>
    </row>
    <row r="58" spans="51:51">
      <c r="AY58" s="686"/>
    </row>
    <row r="59" spans="51:51">
      <c r="AY59" s="686"/>
    </row>
    <row r="60" spans="51:51">
      <c r="AY60" s="686"/>
    </row>
    <row r="61" spans="51:51">
      <c r="AY61" s="686"/>
    </row>
    <row r="62" spans="51:51">
      <c r="AY62" s="686"/>
    </row>
    <row r="63" spans="51:51">
      <c r="AY63" s="686"/>
    </row>
    <row r="64" spans="51:51">
      <c r="AY64" s="686"/>
    </row>
    <row r="65" spans="51:57">
      <c r="AY65" s="686"/>
    </row>
    <row r="66" spans="51:57">
      <c r="AY66" s="686"/>
    </row>
    <row r="67" spans="51:57">
      <c r="AY67" s="686"/>
    </row>
    <row r="68" spans="51:57">
      <c r="AY68" s="686"/>
    </row>
    <row r="69" spans="51:57">
      <c r="AY69" s="686"/>
    </row>
    <row r="70" spans="51:57">
      <c r="AY70" s="686"/>
    </row>
    <row r="71" spans="51:57">
      <c r="AY71" s="686"/>
    </row>
    <row r="72" spans="51:57">
      <c r="AY72" s="686"/>
    </row>
    <row r="73" spans="51:57">
      <c r="AY73" s="686"/>
    </row>
    <row r="74" spans="51:57">
      <c r="AY74" s="421"/>
      <c r="AZ74" s="421"/>
      <c r="BA74" s="421"/>
      <c r="BB74" s="421"/>
      <c r="BC74" s="421"/>
      <c r="BD74" s="421"/>
      <c r="BE74" s="421"/>
    </row>
    <row r="75" spans="51:57">
      <c r="AY75" s="421"/>
      <c r="AZ75" s="421"/>
      <c r="BA75" s="421"/>
      <c r="BB75" s="421"/>
      <c r="BC75" s="421"/>
      <c r="BD75" s="421"/>
      <c r="BE75" s="421"/>
    </row>
    <row r="76" spans="51:57">
      <c r="AY76" s="421"/>
      <c r="AZ76" s="421"/>
      <c r="BA76" s="421"/>
      <c r="BB76" s="421"/>
      <c r="BC76" s="421"/>
      <c r="BD76" s="421"/>
      <c r="BE76" s="421"/>
    </row>
    <row r="77" spans="51:57">
      <c r="AY77" s="421"/>
      <c r="AZ77" s="421"/>
      <c r="BA77" s="421"/>
      <c r="BB77" s="421"/>
      <c r="BC77" s="421"/>
      <c r="BD77" s="421"/>
      <c r="BE77" s="421"/>
    </row>
    <row r="78" spans="51:57">
      <c r="AY78" s="421"/>
      <c r="AZ78" s="421"/>
      <c r="BA78" s="421"/>
      <c r="BB78" s="421"/>
      <c r="BC78" s="421"/>
      <c r="BD78" s="421"/>
      <c r="BE78" s="421"/>
    </row>
    <row r="79" spans="51:57">
      <c r="AY79" s="421"/>
      <c r="AZ79" s="421"/>
      <c r="BA79" s="421"/>
      <c r="BB79" s="421"/>
      <c r="BC79" s="421"/>
      <c r="BD79" s="421"/>
      <c r="BE79" s="421"/>
    </row>
    <row r="80" spans="51:57">
      <c r="AY80" s="421"/>
      <c r="AZ80" s="421"/>
      <c r="BA80" s="421"/>
      <c r="BB80" s="421"/>
      <c r="BC80" s="421"/>
      <c r="BD80" s="421"/>
      <c r="BE80" s="421"/>
    </row>
    <row r="81" spans="51:57">
      <c r="AY81" s="421"/>
      <c r="AZ81" s="421"/>
      <c r="BA81" s="421"/>
      <c r="BB81" s="421"/>
      <c r="BC81" s="421"/>
      <c r="BD81" s="421"/>
      <c r="BE81" s="421"/>
    </row>
    <row r="82" spans="51:57">
      <c r="AY82" s="421"/>
      <c r="AZ82" s="421"/>
      <c r="BA82" s="421"/>
      <c r="BB82" s="421"/>
      <c r="BC82" s="421"/>
      <c r="BD82" s="421"/>
      <c r="BE82" s="421"/>
    </row>
    <row r="83" spans="51:57">
      <c r="AY83" s="421"/>
      <c r="AZ83" s="421"/>
      <c r="BA83" s="421"/>
      <c r="BB83" s="421"/>
      <c r="BC83" s="421"/>
      <c r="BD83" s="421"/>
      <c r="BE83" s="421"/>
    </row>
    <row r="84" spans="51:57">
      <c r="AY84" s="421"/>
      <c r="AZ84" s="421"/>
      <c r="BA84" s="421"/>
      <c r="BB84" s="421"/>
      <c r="BC84" s="421"/>
      <c r="BD84" s="421"/>
      <c r="BE84" s="421"/>
    </row>
    <row r="85" spans="51:57">
      <c r="AY85" s="421"/>
      <c r="AZ85" s="421"/>
      <c r="BA85" s="421"/>
      <c r="BB85" s="421"/>
      <c r="BC85" s="421"/>
      <c r="BD85" s="421"/>
      <c r="BE85" s="421"/>
    </row>
    <row r="86" spans="51:57">
      <c r="AY86" s="421"/>
      <c r="AZ86" s="421"/>
      <c r="BA86" s="421"/>
      <c r="BB86" s="421"/>
      <c r="BC86" s="421"/>
      <c r="BD86" s="421"/>
      <c r="BE86" s="421"/>
    </row>
    <row r="87" spans="51:57">
      <c r="AY87" s="421"/>
      <c r="AZ87" s="421"/>
      <c r="BA87" s="421"/>
      <c r="BB87" s="421"/>
      <c r="BC87" s="421"/>
      <c r="BD87" s="421"/>
      <c r="BE87" s="421"/>
    </row>
    <row r="88" spans="51:57">
      <c r="AY88" s="421"/>
      <c r="AZ88" s="421"/>
      <c r="BA88" s="421"/>
      <c r="BB88" s="421"/>
      <c r="BC88" s="421"/>
      <c r="BD88" s="421"/>
      <c r="BE88" s="421"/>
    </row>
    <row r="89" spans="51:57">
      <c r="AY89" s="421"/>
      <c r="AZ89" s="421"/>
      <c r="BA89" s="421"/>
      <c r="BB89" s="421"/>
      <c r="BC89" s="421"/>
      <c r="BD89" s="421"/>
      <c r="BE89" s="421"/>
    </row>
    <row r="90" spans="51:57">
      <c r="AY90" s="421"/>
      <c r="AZ90" s="421"/>
      <c r="BA90" s="421"/>
      <c r="BB90" s="421"/>
      <c r="BC90" s="421"/>
      <c r="BD90" s="421"/>
      <c r="BE90" s="421"/>
    </row>
  </sheetData>
  <hyperlinks>
    <hyperlink ref="B1" display="Information relating to this table can be found in the 'Notes' tab" xr:uid="{A25F0A5A-EC25-4CED-9589-643D50E2AF3E}"/>
    <hyperlink ref="A1" display="Contents page" xr:uid="{7A3EF2D3-60CA-4062-89A5-EC7EB8BE09AA}"/>
  </hyperlinks>
  <pageMargins left="0.75" right="0.75" top="1" bottom="1" header="0.5" footer="0.5"/>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629F-11EB-48AA-BBA9-2514D9A2F994}">
  <dimension ref="A1:CF33"/>
  <sheetViews>
    <sheetView zoomScale="70" zoomScaleNormal="70" workbookViewId="0">
      <pane xSplit="2" topLeftCell="BT1" activePane="topRight" state="frozen"/>
      <selection pane="topRight" activeCell="A21" sqref="A21"/>
      <selection activeCell="A21" sqref="A21"/>
    </sheetView>
  </sheetViews>
  <sheetFormatPr defaultColWidth="9" defaultRowHeight="12.6"/>
  <cols>
    <col min="1" max="1" width="23" style="1" customWidth="1"/>
    <col min="2" max="2" width="57" style="1" bestFit="1" customWidth="1"/>
    <col min="3" max="3" width="10.85546875" style="1" customWidth="1"/>
    <col min="4" max="84" width="12.85546875" style="1" customWidth="1"/>
    <col min="85" max="16384" width="9" style="1"/>
  </cols>
  <sheetData>
    <row r="1" spans="1:84" ht="26.25" customHeight="1" thickBot="1">
      <c r="A1" s="34" t="s">
        <v>47</v>
      </c>
      <c r="B1" s="687" t="s">
        <v>126</v>
      </c>
    </row>
    <row r="2" spans="1:84" ht="15.6">
      <c r="A2" s="37" t="s">
        <v>48</v>
      </c>
      <c r="B2" s="178" t="s">
        <v>844</v>
      </c>
      <c r="C2" s="688"/>
      <c r="D2" s="41" t="s">
        <v>190</v>
      </c>
      <c r="E2" s="41" t="s">
        <v>191</v>
      </c>
      <c r="F2" s="41" t="s">
        <v>192</v>
      </c>
      <c r="G2" s="41" t="s">
        <v>193</v>
      </c>
      <c r="H2" s="41" t="s">
        <v>194</v>
      </c>
      <c r="I2" s="41" t="s">
        <v>195</v>
      </c>
      <c r="J2" s="41" t="s">
        <v>196</v>
      </c>
      <c r="K2" s="41" t="s">
        <v>197</v>
      </c>
      <c r="L2" s="41" t="s">
        <v>198</v>
      </c>
      <c r="M2" s="41" t="s">
        <v>199</v>
      </c>
      <c r="N2" s="41" t="s">
        <v>200</v>
      </c>
      <c r="O2" s="41" t="s">
        <v>201</v>
      </c>
      <c r="P2" s="41" t="s">
        <v>202</v>
      </c>
      <c r="Q2" s="41" t="s">
        <v>203</v>
      </c>
      <c r="R2" s="41" t="s">
        <v>204</v>
      </c>
      <c r="S2" s="41" t="s">
        <v>205</v>
      </c>
      <c r="T2" s="41" t="s">
        <v>206</v>
      </c>
      <c r="U2" s="41" t="s">
        <v>207</v>
      </c>
      <c r="V2" s="41" t="s">
        <v>208</v>
      </c>
      <c r="W2" s="41" t="s">
        <v>209</v>
      </c>
      <c r="X2" s="41" t="s">
        <v>210</v>
      </c>
      <c r="Y2" s="41" t="s">
        <v>211</v>
      </c>
      <c r="Z2" s="41" t="s">
        <v>212</v>
      </c>
      <c r="AA2" s="41" t="s">
        <v>213</v>
      </c>
      <c r="AB2" s="41" t="s">
        <v>214</v>
      </c>
      <c r="AC2" s="41" t="s">
        <v>215</v>
      </c>
      <c r="AD2" s="41" t="s">
        <v>216</v>
      </c>
      <c r="AE2" s="41" t="s">
        <v>217</v>
      </c>
      <c r="AF2" s="41" t="s">
        <v>218</v>
      </c>
      <c r="AG2" s="41" t="s">
        <v>219</v>
      </c>
      <c r="AH2" s="41" t="s">
        <v>220</v>
      </c>
      <c r="AI2" s="41" t="s">
        <v>221</v>
      </c>
      <c r="AJ2" s="41" t="s">
        <v>222</v>
      </c>
      <c r="AK2" s="41" t="s">
        <v>223</v>
      </c>
      <c r="AL2" s="41" t="s">
        <v>224</v>
      </c>
      <c r="AM2" s="41" t="s">
        <v>225</v>
      </c>
      <c r="AN2" s="41" t="s">
        <v>226</v>
      </c>
      <c r="AO2" s="41" t="s">
        <v>227</v>
      </c>
      <c r="AP2" s="41" t="s">
        <v>228</v>
      </c>
      <c r="AQ2" s="41" t="s">
        <v>229</v>
      </c>
      <c r="AR2" s="41" t="s">
        <v>230</v>
      </c>
      <c r="AS2" s="41" t="s">
        <v>231</v>
      </c>
      <c r="AT2" s="41" t="s">
        <v>232</v>
      </c>
      <c r="AU2" s="41" t="s">
        <v>233</v>
      </c>
      <c r="AV2" s="41" t="s">
        <v>234</v>
      </c>
      <c r="AW2" s="41" t="s">
        <v>235</v>
      </c>
      <c r="AX2" s="41" t="s">
        <v>236</v>
      </c>
      <c r="AY2" s="41" t="s">
        <v>128</v>
      </c>
      <c r="AZ2" s="41" t="s">
        <v>129</v>
      </c>
      <c r="BA2" s="41" t="s">
        <v>130</v>
      </c>
      <c r="BB2" s="41" t="s">
        <v>131</v>
      </c>
      <c r="BC2" s="41" t="s">
        <v>132</v>
      </c>
      <c r="BD2" s="41" t="s">
        <v>133</v>
      </c>
      <c r="BE2" s="41" t="s">
        <v>134</v>
      </c>
      <c r="BF2" s="41" t="s">
        <v>135</v>
      </c>
      <c r="BG2" s="41" t="s">
        <v>136</v>
      </c>
      <c r="BH2" s="41" t="s">
        <v>137</v>
      </c>
      <c r="BI2" s="41" t="s">
        <v>138</v>
      </c>
      <c r="BJ2" s="41" t="s">
        <v>139</v>
      </c>
      <c r="BK2" s="41" t="s">
        <v>140</v>
      </c>
      <c r="BL2" s="41" t="s">
        <v>141</v>
      </c>
      <c r="BM2" s="41" t="s">
        <v>142</v>
      </c>
      <c r="BN2" s="41" t="s">
        <v>143</v>
      </c>
      <c r="BO2" s="41" t="s">
        <v>144</v>
      </c>
      <c r="BP2" s="41" t="s">
        <v>145</v>
      </c>
      <c r="BQ2" s="41" t="s">
        <v>146</v>
      </c>
      <c r="BR2" s="41" t="s">
        <v>147</v>
      </c>
      <c r="BS2" s="41" t="s">
        <v>148</v>
      </c>
      <c r="BT2" s="41" t="s">
        <v>149</v>
      </c>
      <c r="BU2" s="41" t="s">
        <v>150</v>
      </c>
      <c r="BV2" s="41" t="s">
        <v>151</v>
      </c>
      <c r="BW2" s="41" t="s">
        <v>152</v>
      </c>
      <c r="BX2" s="41" t="s">
        <v>153</v>
      </c>
      <c r="BY2" s="41" t="s">
        <v>154</v>
      </c>
      <c r="BZ2" s="41" t="s">
        <v>155</v>
      </c>
      <c r="CA2" s="41" t="s">
        <v>156</v>
      </c>
      <c r="CB2" s="41" t="s">
        <v>157</v>
      </c>
      <c r="CC2" s="41" t="s">
        <v>158</v>
      </c>
      <c r="CD2" s="41" t="s">
        <v>159</v>
      </c>
      <c r="CE2" s="41" t="s">
        <v>160</v>
      </c>
      <c r="CF2" s="42" t="s">
        <v>161</v>
      </c>
    </row>
    <row r="3" spans="1:84" ht="15.95" thickBot="1">
      <c r="A3" s="119">
        <v>2023</v>
      </c>
      <c r="B3" s="265" t="s">
        <v>845</v>
      </c>
      <c r="C3" s="689"/>
      <c r="D3" s="267" t="s">
        <v>163</v>
      </c>
      <c r="E3" s="267" t="s">
        <v>163</v>
      </c>
      <c r="F3" s="267" t="s">
        <v>163</v>
      </c>
      <c r="G3" s="267" t="s">
        <v>163</v>
      </c>
      <c r="H3" s="267" t="s">
        <v>163</v>
      </c>
      <c r="I3" s="267" t="s">
        <v>163</v>
      </c>
      <c r="J3" s="267" t="s">
        <v>163</v>
      </c>
      <c r="K3" s="267" t="s">
        <v>163</v>
      </c>
      <c r="L3" s="267" t="s">
        <v>163</v>
      </c>
      <c r="M3" s="267" t="s">
        <v>163</v>
      </c>
      <c r="N3" s="267" t="s">
        <v>163</v>
      </c>
      <c r="O3" s="267" t="s">
        <v>163</v>
      </c>
      <c r="P3" s="267" t="s">
        <v>163</v>
      </c>
      <c r="Q3" s="267" t="s">
        <v>163</v>
      </c>
      <c r="R3" s="267" t="s">
        <v>163</v>
      </c>
      <c r="S3" s="267" t="s">
        <v>163</v>
      </c>
      <c r="T3" s="267" t="s">
        <v>163</v>
      </c>
      <c r="U3" s="267" t="s">
        <v>163</v>
      </c>
      <c r="V3" s="267" t="s">
        <v>163</v>
      </c>
      <c r="W3" s="267" t="s">
        <v>163</v>
      </c>
      <c r="X3" s="267" t="s">
        <v>163</v>
      </c>
      <c r="Y3" s="267" t="s">
        <v>163</v>
      </c>
      <c r="Z3" s="267" t="s">
        <v>163</v>
      </c>
      <c r="AA3" s="267" t="s">
        <v>163</v>
      </c>
      <c r="AB3" s="267" t="s">
        <v>163</v>
      </c>
      <c r="AC3" s="267" t="s">
        <v>163</v>
      </c>
      <c r="AD3" s="267" t="s">
        <v>163</v>
      </c>
      <c r="AE3" s="267" t="s">
        <v>163</v>
      </c>
      <c r="AF3" s="267" t="s">
        <v>163</v>
      </c>
      <c r="AG3" s="267" t="s">
        <v>163</v>
      </c>
      <c r="AH3" s="267" t="s">
        <v>163</v>
      </c>
      <c r="AI3" s="267" t="s">
        <v>163</v>
      </c>
      <c r="AJ3" s="267" t="s">
        <v>163</v>
      </c>
      <c r="AK3" s="267" t="s">
        <v>163</v>
      </c>
      <c r="AL3" s="267" t="s">
        <v>163</v>
      </c>
      <c r="AM3" s="267" t="s">
        <v>163</v>
      </c>
      <c r="AN3" s="267" t="s">
        <v>163</v>
      </c>
      <c r="AO3" s="267" t="s">
        <v>163</v>
      </c>
      <c r="AP3" s="267" t="s">
        <v>163</v>
      </c>
      <c r="AQ3" s="267" t="s">
        <v>163</v>
      </c>
      <c r="AR3" s="267" t="s">
        <v>163</v>
      </c>
      <c r="AS3" s="267" t="s">
        <v>163</v>
      </c>
      <c r="AT3" s="267" t="s">
        <v>163</v>
      </c>
      <c r="AU3" s="267" t="s">
        <v>163</v>
      </c>
      <c r="AV3" s="267" t="s">
        <v>163</v>
      </c>
      <c r="AW3" s="267" t="s">
        <v>163</v>
      </c>
      <c r="AX3" s="267" t="s">
        <v>163</v>
      </c>
      <c r="AY3" s="267" t="s">
        <v>163</v>
      </c>
      <c r="AZ3" s="267" t="s">
        <v>163</v>
      </c>
      <c r="BA3" s="267" t="s">
        <v>163</v>
      </c>
      <c r="BB3" s="267" t="s">
        <v>163</v>
      </c>
      <c r="BC3" s="267" t="s">
        <v>163</v>
      </c>
      <c r="BD3" s="267" t="s">
        <v>163</v>
      </c>
      <c r="BE3" s="267" t="s">
        <v>163</v>
      </c>
      <c r="BF3" s="267" t="s">
        <v>163</v>
      </c>
      <c r="BG3" s="267" t="s">
        <v>163</v>
      </c>
      <c r="BH3" s="267" t="s">
        <v>163</v>
      </c>
      <c r="BI3" s="267" t="s">
        <v>163</v>
      </c>
      <c r="BJ3" s="267" t="s">
        <v>163</v>
      </c>
      <c r="BK3" s="267" t="s">
        <v>163</v>
      </c>
      <c r="BL3" s="267" t="s">
        <v>163</v>
      </c>
      <c r="BM3" s="267" t="s">
        <v>163</v>
      </c>
      <c r="BN3" s="267" t="s">
        <v>163</v>
      </c>
      <c r="BO3" s="267" t="s">
        <v>163</v>
      </c>
      <c r="BP3" s="267" t="s">
        <v>163</v>
      </c>
      <c r="BQ3" s="267" t="s">
        <v>163</v>
      </c>
      <c r="BR3" s="267" t="s">
        <v>163</v>
      </c>
      <c r="BS3" s="267" t="s">
        <v>163</v>
      </c>
      <c r="BT3" s="267" t="s">
        <v>163</v>
      </c>
      <c r="BU3" s="267" t="s">
        <v>163</v>
      </c>
      <c r="BV3" s="267" t="s">
        <v>163</v>
      </c>
      <c r="BW3" s="267" t="s">
        <v>163</v>
      </c>
      <c r="BX3" s="267" t="s">
        <v>163</v>
      </c>
      <c r="BY3" s="267" t="s">
        <v>163</v>
      </c>
      <c r="BZ3" s="267" t="s">
        <v>163</v>
      </c>
      <c r="CA3" s="267" t="s">
        <v>164</v>
      </c>
      <c r="CB3" s="267" t="s">
        <v>164</v>
      </c>
      <c r="CC3" s="267" t="s">
        <v>164</v>
      </c>
      <c r="CD3" s="267" t="s">
        <v>164</v>
      </c>
      <c r="CE3" s="267" t="s">
        <v>164</v>
      </c>
      <c r="CF3" s="268" t="s">
        <v>164</v>
      </c>
    </row>
    <row r="4" spans="1:84" ht="25.5" customHeight="1">
      <c r="A4" s="666"/>
      <c r="B4" s="690" t="s">
        <v>846</v>
      </c>
      <c r="D4" s="688"/>
      <c r="E4" s="688"/>
      <c r="F4" s="688"/>
      <c r="G4" s="688"/>
      <c r="H4" s="688"/>
      <c r="I4" s="688"/>
      <c r="J4" s="688"/>
      <c r="K4" s="688"/>
      <c r="L4" s="688"/>
      <c r="M4" s="688"/>
      <c r="N4" s="688"/>
      <c r="O4" s="688"/>
      <c r="P4" s="688"/>
      <c r="Q4" s="688"/>
      <c r="R4" s="688"/>
      <c r="S4" s="688"/>
      <c r="T4" s="688"/>
      <c r="U4" s="688"/>
      <c r="V4" s="688"/>
      <c r="W4" s="688"/>
      <c r="X4" s="688"/>
      <c r="Y4" s="688"/>
      <c r="Z4" s="688"/>
      <c r="AA4" s="688"/>
      <c r="AB4" s="688"/>
      <c r="AC4" s="688"/>
      <c r="AD4" s="688"/>
      <c r="AE4" s="688"/>
      <c r="AF4" s="688"/>
      <c r="AG4" s="688"/>
      <c r="AH4" s="688"/>
      <c r="AI4" s="688"/>
      <c r="AJ4" s="688"/>
      <c r="AK4" s="688"/>
      <c r="AL4" s="688"/>
      <c r="AM4" s="688"/>
      <c r="AN4" s="688"/>
      <c r="AO4" s="688"/>
      <c r="AP4" s="688"/>
      <c r="AQ4" s="688"/>
      <c r="AR4" s="688"/>
      <c r="AS4" s="688"/>
      <c r="AT4" s="688"/>
      <c r="AU4" s="688"/>
      <c r="AV4" s="688"/>
      <c r="AW4" s="688"/>
      <c r="AX4" s="688"/>
      <c r="AY4" s="688"/>
      <c r="AZ4" s="688"/>
      <c r="BA4" s="688"/>
      <c r="BB4" s="688"/>
      <c r="BC4" s="688"/>
      <c r="BD4" s="688"/>
      <c r="BE4" s="688"/>
      <c r="BF4" s="688"/>
      <c r="BG4" s="688"/>
      <c r="BH4" s="688"/>
      <c r="BI4" s="688"/>
      <c r="BJ4" s="688"/>
      <c r="BK4" s="688"/>
      <c r="BL4" s="688"/>
      <c r="BM4" s="688"/>
      <c r="BN4" s="688"/>
      <c r="BO4" s="688"/>
      <c r="BP4" s="688"/>
      <c r="BQ4" s="688"/>
      <c r="BR4" s="688"/>
      <c r="BS4" s="688"/>
      <c r="BT4" s="688"/>
      <c r="BU4" s="688"/>
      <c r="BV4" s="688"/>
      <c r="BW4" s="192">
        <f>SUM(BW5,BW8:BW11,BW14:BW15)</f>
        <v>64234.122561717471</v>
      </c>
      <c r="BX4" s="192">
        <f t="shared" ref="BX4:CD4" si="0">SUM(BX5,BX8:BX11,BX14:BX15)</f>
        <v>80052.804102481721</v>
      </c>
      <c r="BY4" s="192">
        <f t="shared" si="0"/>
        <v>75630.951771625434</v>
      </c>
      <c r="BZ4" s="192">
        <f t="shared" si="0"/>
        <v>73377.621849911739</v>
      </c>
      <c r="CA4" s="192">
        <f t="shared" si="0"/>
        <v>81210.383638666957</v>
      </c>
      <c r="CB4" s="192">
        <f t="shared" si="0"/>
        <v>91309.478692488628</v>
      </c>
      <c r="CC4" s="192">
        <f t="shared" si="0"/>
        <v>95664.843444356462</v>
      </c>
      <c r="CD4" s="192">
        <f t="shared" si="0"/>
        <v>97403.082042529306</v>
      </c>
      <c r="CE4" s="192">
        <f>SUM(CE5,CE8:CE11,CE14:CE15)</f>
        <v>99305.32031620403</v>
      </c>
      <c r="CF4" s="691">
        <f>SUM(CF5,CF8:CF11,CF14:CF15)</f>
        <v>102328.36387413181</v>
      </c>
    </row>
    <row r="5" spans="1:84" s="8" customFormat="1" ht="24.75" customHeight="1">
      <c r="A5" s="692"/>
      <c r="B5" s="63" t="s">
        <v>282</v>
      </c>
      <c r="BW5" s="196">
        <f>SUM(BW6:BW7)</f>
        <v>13850.988828140005</v>
      </c>
      <c r="BX5" s="196">
        <f t="shared" ref="BX5:CF5" si="1">SUM(BX6:BX7)</f>
        <v>13427.615083349996</v>
      </c>
      <c r="BY5" s="196">
        <f t="shared" si="1"/>
        <v>12688.531819610009</v>
      </c>
      <c r="BZ5" s="196">
        <f t="shared" si="1"/>
        <v>12088.05388639</v>
      </c>
      <c r="CA5" s="196">
        <f t="shared" si="1"/>
        <v>12747.192747544268</v>
      </c>
      <c r="CB5" s="196">
        <f t="shared" si="1"/>
        <v>13104.216416482835</v>
      </c>
      <c r="CC5" s="196">
        <f t="shared" si="1"/>
        <v>12426.881992940196</v>
      </c>
      <c r="CD5" s="196">
        <f t="shared" si="1"/>
        <v>11512.931894790599</v>
      </c>
      <c r="CE5" s="196">
        <f t="shared" si="1"/>
        <v>11085.711128384906</v>
      </c>
      <c r="CF5" s="221">
        <f t="shared" si="1"/>
        <v>9623.8206938164858</v>
      </c>
    </row>
    <row r="6" spans="1:84" ht="15.6">
      <c r="A6" s="437"/>
      <c r="B6" s="200" t="s">
        <v>273</v>
      </c>
      <c r="BW6" s="196">
        <v>4511.989815750002</v>
      </c>
      <c r="BX6" s="196">
        <v>4567.4223184649991</v>
      </c>
      <c r="BY6" s="196">
        <v>4506.7600548399996</v>
      </c>
      <c r="BZ6" s="196">
        <v>4527.0250168000002</v>
      </c>
      <c r="CA6" s="196">
        <v>4902.3221197075873</v>
      </c>
      <c r="CB6" s="196">
        <v>5235.0061008837711</v>
      </c>
      <c r="CC6" s="196">
        <v>5282.4068427532802</v>
      </c>
      <c r="CD6" s="196">
        <v>5298.8390403422609</v>
      </c>
      <c r="CE6" s="196">
        <v>5331.9467829210898</v>
      </c>
      <c r="CF6" s="221">
        <v>5304.8995115499611</v>
      </c>
    </row>
    <row r="7" spans="1:84" ht="15.6">
      <c r="A7" s="437"/>
      <c r="B7" s="200" t="s">
        <v>283</v>
      </c>
      <c r="BW7" s="196">
        <v>9338.9990123900043</v>
      </c>
      <c r="BX7" s="196">
        <v>8860.1927648849978</v>
      </c>
      <c r="BY7" s="196">
        <v>8181.7717647700092</v>
      </c>
      <c r="BZ7" s="196">
        <v>7561.028869589999</v>
      </c>
      <c r="CA7" s="196">
        <v>7844.8706278366799</v>
      </c>
      <c r="CB7" s="196">
        <v>7869.2103155990635</v>
      </c>
      <c r="CC7" s="196">
        <v>7144.4751501869159</v>
      </c>
      <c r="CD7" s="196">
        <v>6214.0928544483395</v>
      </c>
      <c r="CE7" s="196">
        <v>5753.7643454638164</v>
      </c>
      <c r="CF7" s="221">
        <v>4318.9211822665247</v>
      </c>
    </row>
    <row r="8" spans="1:84" ht="25.5" customHeight="1">
      <c r="A8" s="437"/>
      <c r="B8" s="693" t="s">
        <v>847</v>
      </c>
      <c r="BW8" s="196">
        <v>12614.417210150652</v>
      </c>
      <c r="BX8" s="196">
        <v>11568.044655145477</v>
      </c>
      <c r="BY8" s="196">
        <v>10435.36452682639</v>
      </c>
      <c r="BZ8" s="196">
        <v>9689.0704626740935</v>
      </c>
      <c r="CA8" s="196">
        <v>9190.1674930075533</v>
      </c>
      <c r="CB8" s="196">
        <v>9116.2139115039445</v>
      </c>
      <c r="CC8" s="196">
        <v>6030.1977703779958</v>
      </c>
      <c r="CD8" s="196">
        <v>5449.0000672964279</v>
      </c>
      <c r="CE8" s="196">
        <v>5333.7987641670952</v>
      </c>
      <c r="CF8" s="221">
        <v>4594.7050564772417</v>
      </c>
    </row>
    <row r="9" spans="1:84" ht="24" customHeight="1">
      <c r="A9" s="437"/>
      <c r="B9" s="693" t="s">
        <v>848</v>
      </c>
      <c r="BW9" s="196">
        <v>1.4391787459022238</v>
      </c>
      <c r="BX9" s="196">
        <v>1.1305357672420584</v>
      </c>
      <c r="BY9" s="196">
        <v>0.84633069890477097</v>
      </c>
      <c r="BZ9" s="196">
        <v>0.93711222994447019</v>
      </c>
      <c r="CA9" s="196">
        <v>0.66371421650972928</v>
      </c>
      <c r="CB9" s="196">
        <v>0.54307946578322341</v>
      </c>
      <c r="CC9" s="196">
        <v>0.1063722610804847</v>
      </c>
      <c r="CD9" s="196">
        <v>0</v>
      </c>
      <c r="CE9" s="196">
        <v>0</v>
      </c>
      <c r="CF9" s="221">
        <v>0</v>
      </c>
    </row>
    <row r="10" spans="1:84" ht="15.6">
      <c r="A10" s="437"/>
      <c r="B10" s="693" t="s">
        <v>849</v>
      </c>
      <c r="BW10" s="196">
        <v>1375.5700157400001</v>
      </c>
      <c r="BX10" s="196">
        <v>1080.568419710004</v>
      </c>
      <c r="BY10" s="196">
        <v>767.66384649722636</v>
      </c>
      <c r="BZ10" s="196">
        <v>865.55850152999983</v>
      </c>
      <c r="CA10" s="196">
        <v>642.50864664884443</v>
      </c>
      <c r="CB10" s="196">
        <v>539.29711291412502</v>
      </c>
      <c r="CC10" s="196">
        <v>108.07828319532246</v>
      </c>
      <c r="CD10" s="196">
        <v>0.24460524092796793</v>
      </c>
      <c r="CE10" s="196">
        <v>0.244658415603004</v>
      </c>
      <c r="CF10" s="221">
        <v>0.24519106109360939</v>
      </c>
    </row>
    <row r="11" spans="1:84" s="8" customFormat="1" ht="25.5" customHeight="1">
      <c r="A11" s="437"/>
      <c r="B11" s="63" t="s">
        <v>298</v>
      </c>
      <c r="BW11" s="196">
        <f>SUM(BW12:BW13)</f>
        <v>713.74196914999993</v>
      </c>
      <c r="BX11" s="196">
        <f t="shared" ref="BX11:CF11" si="2">SUM(BX12:BX13)</f>
        <v>1046.2354867050001</v>
      </c>
      <c r="BY11" s="196">
        <f t="shared" si="2"/>
        <v>490.13371098000005</v>
      </c>
      <c r="BZ11" s="196">
        <f t="shared" si="2"/>
        <v>333.5005683</v>
      </c>
      <c r="CA11" s="196">
        <f t="shared" si="2"/>
        <v>286.4424811989511</v>
      </c>
      <c r="CB11" s="196">
        <f t="shared" si="2"/>
        <v>231.42013881712617</v>
      </c>
      <c r="CC11" s="196">
        <f t="shared" si="2"/>
        <v>138.02408918311926</v>
      </c>
      <c r="CD11" s="196">
        <f t="shared" si="2"/>
        <v>133.22358518233088</v>
      </c>
      <c r="CE11" s="196">
        <f t="shared" si="2"/>
        <v>132.91234586958834</v>
      </c>
      <c r="CF11" s="221">
        <f t="shared" si="2"/>
        <v>132.28935752104849</v>
      </c>
    </row>
    <row r="12" spans="1:84" ht="15.6">
      <c r="A12" s="437"/>
      <c r="B12" s="200" t="s">
        <v>273</v>
      </c>
      <c r="BW12" s="196">
        <v>110.7615586</v>
      </c>
      <c r="BX12" s="196">
        <v>610.87668224000004</v>
      </c>
      <c r="BY12" s="196">
        <v>190.11094458999997</v>
      </c>
      <c r="BZ12" s="196">
        <v>108.35292923999999</v>
      </c>
      <c r="CA12" s="196">
        <v>140.87179632127135</v>
      </c>
      <c r="CB12" s="196">
        <v>131.37622885349111</v>
      </c>
      <c r="CC12" s="196">
        <v>133.22609800799052</v>
      </c>
      <c r="CD12" s="196">
        <v>133.22358518233088</v>
      </c>
      <c r="CE12" s="196">
        <v>132.91234586958834</v>
      </c>
      <c r="CF12" s="221">
        <v>132.28935752104849</v>
      </c>
    </row>
    <row r="13" spans="1:84" ht="15.6">
      <c r="A13" s="694"/>
      <c r="B13" s="200" t="s">
        <v>283</v>
      </c>
      <c r="BW13" s="196">
        <v>602.98041054999987</v>
      </c>
      <c r="BX13" s="196">
        <v>435.35880446500005</v>
      </c>
      <c r="BY13" s="196">
        <v>300.02276639000007</v>
      </c>
      <c r="BZ13" s="196">
        <v>225.14763905999999</v>
      </c>
      <c r="CA13" s="196">
        <v>145.57068487767975</v>
      </c>
      <c r="CB13" s="196">
        <v>100.04390996363506</v>
      </c>
      <c r="CC13" s="196">
        <v>4.7979911751287547</v>
      </c>
      <c r="CD13" s="196">
        <v>0</v>
      </c>
      <c r="CE13" s="196">
        <v>0</v>
      </c>
      <c r="CF13" s="221">
        <v>0</v>
      </c>
    </row>
    <row r="14" spans="1:84" ht="26.25" customHeight="1">
      <c r="A14" s="694"/>
      <c r="B14" s="693" t="s">
        <v>850</v>
      </c>
      <c r="BW14" s="695">
        <f>'Non-DWP Welfare'!BW5</f>
        <v>17289.709190680911</v>
      </c>
      <c r="BX14" s="695">
        <f>'Non-DWP Welfare'!BX5</f>
        <v>14608.861107788984</v>
      </c>
      <c r="BY14" s="695">
        <f>'Non-DWP Welfare'!BY5</f>
        <v>10312.729845620875</v>
      </c>
      <c r="BZ14" s="695">
        <f>'Non-DWP Welfare'!BZ5</f>
        <v>8462.908504407711</v>
      </c>
      <c r="CA14" s="695">
        <f>'Non-DWP Welfare'!CA5</f>
        <v>6918.9890505780495</v>
      </c>
      <c r="CB14" s="695">
        <f>'Non-DWP Welfare'!CB5</f>
        <v>3265.2767550252702</v>
      </c>
      <c r="CC14" s="695">
        <f>'Non-DWP Welfare'!CC5</f>
        <v>205.99539029097147</v>
      </c>
      <c r="CD14" s="695">
        <f>'Non-DWP Welfare'!CD5</f>
        <v>-102.5631481059534</v>
      </c>
      <c r="CE14" s="695">
        <f>'Non-DWP Welfare'!CE5</f>
        <v>-90.574319941653641</v>
      </c>
      <c r="CF14" s="696">
        <f>'Non-DWP Welfare'!CF5</f>
        <v>-79.371394090962426</v>
      </c>
    </row>
    <row r="15" spans="1:84" s="699" customFormat="1" ht="33" customHeight="1" thickBot="1">
      <c r="A15" s="697"/>
      <c r="B15" s="698" t="s">
        <v>851</v>
      </c>
      <c r="BW15" s="700">
        <v>18388.256169110005</v>
      </c>
      <c r="BX15" s="700">
        <v>38320.348814015022</v>
      </c>
      <c r="BY15" s="700">
        <v>40935.681691392034</v>
      </c>
      <c r="BZ15" s="700">
        <v>41937.59281437999</v>
      </c>
      <c r="CA15" s="700">
        <v>51424.419505472782</v>
      </c>
      <c r="CB15" s="700">
        <v>65052.511278279533</v>
      </c>
      <c r="CC15" s="700">
        <v>76755.559546107776</v>
      </c>
      <c r="CD15" s="700">
        <v>80410.24503812498</v>
      </c>
      <c r="CE15" s="700">
        <v>82843.227739308495</v>
      </c>
      <c r="CF15" s="701">
        <v>88056.674969346903</v>
      </c>
    </row>
    <row r="16" spans="1:84" ht="25.5" customHeight="1">
      <c r="A16" s="702"/>
      <c r="B16" s="178" t="s">
        <v>852</v>
      </c>
      <c r="C16" s="688"/>
      <c r="D16" s="41" t="s">
        <v>190</v>
      </c>
      <c r="E16" s="41" t="s">
        <v>191</v>
      </c>
      <c r="F16" s="41" t="s">
        <v>192</v>
      </c>
      <c r="G16" s="41" t="s">
        <v>193</v>
      </c>
      <c r="H16" s="41" t="s">
        <v>194</v>
      </c>
      <c r="I16" s="41" t="s">
        <v>195</v>
      </c>
      <c r="J16" s="41" t="s">
        <v>196</v>
      </c>
      <c r="K16" s="41" t="s">
        <v>197</v>
      </c>
      <c r="L16" s="41" t="s">
        <v>198</v>
      </c>
      <c r="M16" s="41" t="s">
        <v>199</v>
      </c>
      <c r="N16" s="41" t="s">
        <v>200</v>
      </c>
      <c r="O16" s="41" t="s">
        <v>201</v>
      </c>
      <c r="P16" s="41" t="s">
        <v>202</v>
      </c>
      <c r="Q16" s="41" t="s">
        <v>203</v>
      </c>
      <c r="R16" s="41" t="s">
        <v>204</v>
      </c>
      <c r="S16" s="41" t="s">
        <v>205</v>
      </c>
      <c r="T16" s="41" t="s">
        <v>206</v>
      </c>
      <c r="U16" s="41" t="s">
        <v>207</v>
      </c>
      <c r="V16" s="41" t="s">
        <v>208</v>
      </c>
      <c r="W16" s="41" t="s">
        <v>209</v>
      </c>
      <c r="X16" s="41" t="s">
        <v>210</v>
      </c>
      <c r="Y16" s="41" t="s">
        <v>211</v>
      </c>
      <c r="Z16" s="41" t="s">
        <v>212</v>
      </c>
      <c r="AA16" s="41" t="s">
        <v>213</v>
      </c>
      <c r="AB16" s="41" t="s">
        <v>214</v>
      </c>
      <c r="AC16" s="41" t="s">
        <v>215</v>
      </c>
      <c r="AD16" s="41" t="s">
        <v>216</v>
      </c>
      <c r="AE16" s="41" t="s">
        <v>217</v>
      </c>
      <c r="AF16" s="41" t="s">
        <v>218</v>
      </c>
      <c r="AG16" s="41" t="s">
        <v>219</v>
      </c>
      <c r="AH16" s="41" t="s">
        <v>220</v>
      </c>
      <c r="AI16" s="41" t="s">
        <v>221</v>
      </c>
      <c r="AJ16" s="41" t="s">
        <v>222</v>
      </c>
      <c r="AK16" s="41" t="s">
        <v>223</v>
      </c>
      <c r="AL16" s="41" t="s">
        <v>224</v>
      </c>
      <c r="AM16" s="41" t="s">
        <v>225</v>
      </c>
      <c r="AN16" s="41" t="s">
        <v>226</v>
      </c>
      <c r="AO16" s="41" t="s">
        <v>227</v>
      </c>
      <c r="AP16" s="41" t="s">
        <v>228</v>
      </c>
      <c r="AQ16" s="41" t="s">
        <v>229</v>
      </c>
      <c r="AR16" s="41" t="s">
        <v>230</v>
      </c>
      <c r="AS16" s="41" t="s">
        <v>231</v>
      </c>
      <c r="AT16" s="41" t="s">
        <v>232</v>
      </c>
      <c r="AU16" s="41" t="s">
        <v>233</v>
      </c>
      <c r="AV16" s="41" t="s">
        <v>234</v>
      </c>
      <c r="AW16" s="41" t="s">
        <v>235</v>
      </c>
      <c r="AX16" s="41" t="s">
        <v>236</v>
      </c>
      <c r="AY16" s="41" t="s">
        <v>128</v>
      </c>
      <c r="AZ16" s="41" t="s">
        <v>129</v>
      </c>
      <c r="BA16" s="41" t="s">
        <v>130</v>
      </c>
      <c r="BB16" s="41" t="s">
        <v>131</v>
      </c>
      <c r="BC16" s="41" t="s">
        <v>132</v>
      </c>
      <c r="BD16" s="41" t="s">
        <v>133</v>
      </c>
      <c r="BE16" s="41" t="s">
        <v>134</v>
      </c>
      <c r="BF16" s="41" t="s">
        <v>135</v>
      </c>
      <c r="BG16" s="41" t="s">
        <v>136</v>
      </c>
      <c r="BH16" s="41" t="s">
        <v>137</v>
      </c>
      <c r="BI16" s="41" t="s">
        <v>138</v>
      </c>
      <c r="BJ16" s="41" t="s">
        <v>139</v>
      </c>
      <c r="BK16" s="41" t="s">
        <v>140</v>
      </c>
      <c r="BL16" s="41" t="s">
        <v>141</v>
      </c>
      <c r="BM16" s="41" t="s">
        <v>142</v>
      </c>
      <c r="BN16" s="41" t="s">
        <v>143</v>
      </c>
      <c r="BO16" s="41" t="s">
        <v>144</v>
      </c>
      <c r="BP16" s="41" t="s">
        <v>145</v>
      </c>
      <c r="BQ16" s="41" t="s">
        <v>146</v>
      </c>
      <c r="BR16" s="41" t="s">
        <v>147</v>
      </c>
      <c r="BS16" s="41" t="s">
        <v>148</v>
      </c>
      <c r="BT16" s="41" t="s">
        <v>149</v>
      </c>
      <c r="BU16" s="41" t="s">
        <v>150</v>
      </c>
      <c r="BV16" s="41" t="s">
        <v>151</v>
      </c>
      <c r="BW16" s="41" t="s">
        <v>152</v>
      </c>
      <c r="BX16" s="41" t="s">
        <v>153</v>
      </c>
      <c r="BY16" s="41" t="s">
        <v>154</v>
      </c>
      <c r="BZ16" s="41" t="s">
        <v>155</v>
      </c>
      <c r="CA16" s="41" t="s">
        <v>156</v>
      </c>
      <c r="CB16" s="41" t="s">
        <v>157</v>
      </c>
      <c r="CC16" s="41" t="s">
        <v>158</v>
      </c>
      <c r="CD16" s="41" t="s">
        <v>159</v>
      </c>
      <c r="CE16" s="41" t="s">
        <v>160</v>
      </c>
      <c r="CF16" s="42" t="s">
        <v>161</v>
      </c>
    </row>
    <row r="17" spans="1:84" ht="15.95" thickBot="1">
      <c r="A17" s="702"/>
      <c r="B17" s="265" t="s">
        <v>853</v>
      </c>
      <c r="C17" s="689"/>
      <c r="D17" s="267" t="s">
        <v>163</v>
      </c>
      <c r="E17" s="267" t="s">
        <v>163</v>
      </c>
      <c r="F17" s="267" t="s">
        <v>163</v>
      </c>
      <c r="G17" s="267" t="s">
        <v>163</v>
      </c>
      <c r="H17" s="267" t="s">
        <v>163</v>
      </c>
      <c r="I17" s="267" t="s">
        <v>163</v>
      </c>
      <c r="J17" s="267" t="s">
        <v>163</v>
      </c>
      <c r="K17" s="267" t="s">
        <v>163</v>
      </c>
      <c r="L17" s="267" t="s">
        <v>163</v>
      </c>
      <c r="M17" s="267" t="s">
        <v>163</v>
      </c>
      <c r="N17" s="267" t="s">
        <v>163</v>
      </c>
      <c r="O17" s="267" t="s">
        <v>163</v>
      </c>
      <c r="P17" s="267" t="s">
        <v>163</v>
      </c>
      <c r="Q17" s="267" t="s">
        <v>163</v>
      </c>
      <c r="R17" s="267" t="s">
        <v>163</v>
      </c>
      <c r="S17" s="267" t="s">
        <v>163</v>
      </c>
      <c r="T17" s="267" t="s">
        <v>163</v>
      </c>
      <c r="U17" s="267" t="s">
        <v>163</v>
      </c>
      <c r="V17" s="267" t="s">
        <v>163</v>
      </c>
      <c r="W17" s="267" t="s">
        <v>163</v>
      </c>
      <c r="X17" s="267" t="s">
        <v>163</v>
      </c>
      <c r="Y17" s="267" t="s">
        <v>163</v>
      </c>
      <c r="Z17" s="267" t="s">
        <v>163</v>
      </c>
      <c r="AA17" s="267" t="s">
        <v>163</v>
      </c>
      <c r="AB17" s="267" t="s">
        <v>163</v>
      </c>
      <c r="AC17" s="267" t="s">
        <v>163</v>
      </c>
      <c r="AD17" s="267" t="s">
        <v>163</v>
      </c>
      <c r="AE17" s="267" t="s">
        <v>163</v>
      </c>
      <c r="AF17" s="267" t="s">
        <v>163</v>
      </c>
      <c r="AG17" s="267" t="s">
        <v>163</v>
      </c>
      <c r="AH17" s="267" t="s">
        <v>163</v>
      </c>
      <c r="AI17" s="267" t="s">
        <v>163</v>
      </c>
      <c r="AJ17" s="267" t="s">
        <v>163</v>
      </c>
      <c r="AK17" s="267" t="s">
        <v>163</v>
      </c>
      <c r="AL17" s="267" t="s">
        <v>163</v>
      </c>
      <c r="AM17" s="267" t="s">
        <v>163</v>
      </c>
      <c r="AN17" s="267" t="s">
        <v>163</v>
      </c>
      <c r="AO17" s="267" t="s">
        <v>163</v>
      </c>
      <c r="AP17" s="267" t="s">
        <v>163</v>
      </c>
      <c r="AQ17" s="267" t="s">
        <v>163</v>
      </c>
      <c r="AR17" s="267" t="s">
        <v>163</v>
      </c>
      <c r="AS17" s="267" t="s">
        <v>163</v>
      </c>
      <c r="AT17" s="267" t="s">
        <v>163</v>
      </c>
      <c r="AU17" s="267" t="s">
        <v>163</v>
      </c>
      <c r="AV17" s="267" t="s">
        <v>163</v>
      </c>
      <c r="AW17" s="267" t="s">
        <v>163</v>
      </c>
      <c r="AX17" s="267" t="s">
        <v>163</v>
      </c>
      <c r="AY17" s="267" t="s">
        <v>163</v>
      </c>
      <c r="AZ17" s="267" t="s">
        <v>163</v>
      </c>
      <c r="BA17" s="267" t="s">
        <v>163</v>
      </c>
      <c r="BB17" s="267" t="s">
        <v>163</v>
      </c>
      <c r="BC17" s="267" t="s">
        <v>163</v>
      </c>
      <c r="BD17" s="267" t="s">
        <v>163</v>
      </c>
      <c r="BE17" s="267" t="s">
        <v>163</v>
      </c>
      <c r="BF17" s="267" t="s">
        <v>163</v>
      </c>
      <c r="BG17" s="267" t="s">
        <v>163</v>
      </c>
      <c r="BH17" s="267" t="s">
        <v>163</v>
      </c>
      <c r="BI17" s="267" t="s">
        <v>163</v>
      </c>
      <c r="BJ17" s="267" t="s">
        <v>163</v>
      </c>
      <c r="BK17" s="267" t="s">
        <v>163</v>
      </c>
      <c r="BL17" s="267" t="s">
        <v>163</v>
      </c>
      <c r="BM17" s="267" t="s">
        <v>163</v>
      </c>
      <c r="BN17" s="267" t="s">
        <v>163</v>
      </c>
      <c r="BO17" s="267" t="s">
        <v>163</v>
      </c>
      <c r="BP17" s="267" t="s">
        <v>163</v>
      </c>
      <c r="BQ17" s="267" t="s">
        <v>163</v>
      </c>
      <c r="BR17" s="703" t="s">
        <v>163</v>
      </c>
      <c r="BS17" s="703" t="s">
        <v>163</v>
      </c>
      <c r="BT17" s="703" t="s">
        <v>163</v>
      </c>
      <c r="BU17" s="703" t="s">
        <v>163</v>
      </c>
      <c r="BV17" s="703" t="s">
        <v>163</v>
      </c>
      <c r="BW17" s="267" t="s">
        <v>163</v>
      </c>
      <c r="BX17" s="267" t="s">
        <v>163</v>
      </c>
      <c r="BY17" s="267" t="s">
        <v>163</v>
      </c>
      <c r="BZ17" s="267" t="s">
        <v>163</v>
      </c>
      <c r="CA17" s="267" t="s">
        <v>164</v>
      </c>
      <c r="CB17" s="267" t="s">
        <v>164</v>
      </c>
      <c r="CC17" s="267" t="s">
        <v>164</v>
      </c>
      <c r="CD17" s="267" t="s">
        <v>164</v>
      </c>
      <c r="CE17" s="267" t="s">
        <v>164</v>
      </c>
      <c r="CF17" s="268" t="s">
        <v>164</v>
      </c>
    </row>
    <row r="18" spans="1:84" s="704" customFormat="1" ht="25.5" customHeight="1">
      <c r="A18" s="702"/>
      <c r="B18" s="690" t="s">
        <v>846</v>
      </c>
      <c r="D18" s="705"/>
      <c r="E18" s="705"/>
      <c r="F18" s="705"/>
      <c r="G18" s="705"/>
      <c r="H18" s="705"/>
      <c r="I18" s="705"/>
      <c r="J18" s="705"/>
      <c r="K18" s="705"/>
      <c r="L18" s="705"/>
      <c r="M18" s="705"/>
      <c r="N18" s="705"/>
      <c r="O18" s="705"/>
      <c r="P18" s="705"/>
      <c r="Q18" s="705"/>
      <c r="R18" s="705"/>
      <c r="S18" s="705"/>
      <c r="T18" s="705"/>
      <c r="U18" s="705"/>
      <c r="V18" s="705"/>
      <c r="W18" s="705"/>
      <c r="X18" s="705"/>
      <c r="Y18" s="705"/>
      <c r="Z18" s="705"/>
      <c r="AA18" s="705"/>
      <c r="AB18" s="705"/>
      <c r="AC18" s="705"/>
      <c r="AD18" s="705"/>
      <c r="AE18" s="705"/>
      <c r="AF18" s="705"/>
      <c r="AG18" s="705"/>
      <c r="AH18" s="705"/>
      <c r="AI18" s="705"/>
      <c r="AJ18" s="705"/>
      <c r="AK18" s="705"/>
      <c r="AL18" s="705"/>
      <c r="AM18" s="705"/>
      <c r="AN18" s="705"/>
      <c r="AO18" s="705"/>
      <c r="AP18" s="705"/>
      <c r="AQ18" s="705"/>
      <c r="AR18" s="705"/>
      <c r="AS18" s="705"/>
      <c r="AT18" s="705"/>
      <c r="AU18" s="705"/>
      <c r="AV18" s="705"/>
      <c r="AW18" s="705"/>
      <c r="AX18" s="705"/>
      <c r="AY18" s="705"/>
      <c r="AZ18" s="705"/>
      <c r="BA18" s="705"/>
      <c r="BB18" s="705"/>
      <c r="BC18" s="705"/>
      <c r="BD18" s="705"/>
      <c r="BE18" s="705"/>
      <c r="BF18" s="705"/>
      <c r="BG18" s="705"/>
      <c r="BH18" s="705"/>
      <c r="BI18" s="705"/>
      <c r="BJ18" s="705"/>
      <c r="BK18" s="705"/>
      <c r="BL18" s="705"/>
      <c r="BM18" s="705"/>
      <c r="BN18" s="705"/>
      <c r="BO18" s="705"/>
      <c r="BP18" s="705"/>
      <c r="BQ18" s="705"/>
      <c r="BR18" s="705"/>
      <c r="BS18" s="705"/>
      <c r="BT18" s="705"/>
      <c r="BU18" s="705"/>
      <c r="BV18" s="705"/>
      <c r="BW18" s="192">
        <f>SUM(BW19,BW22:BW25,BW28:BW29)</f>
        <v>76048.415870559969</v>
      </c>
      <c r="BX18" s="192">
        <f t="shared" ref="BX18:CF18" si="3">SUM(BX19,BX22:BX25,BX28:BX29)</f>
        <v>89881.972651272197</v>
      </c>
      <c r="BY18" s="192">
        <f t="shared" si="3"/>
        <v>85600.299054396484</v>
      </c>
      <c r="BZ18" s="192">
        <f t="shared" si="3"/>
        <v>77852.679309546307</v>
      </c>
      <c r="CA18" s="192">
        <f t="shared" si="3"/>
        <v>81210.383638666957</v>
      </c>
      <c r="CB18" s="192">
        <f t="shared" si="3"/>
        <v>89803.285352504288</v>
      </c>
      <c r="CC18" s="192">
        <f t="shared" si="3"/>
        <v>92503.090206294917</v>
      </c>
      <c r="CD18" s="192">
        <f t="shared" si="3"/>
        <v>92678.340589593805</v>
      </c>
      <c r="CE18" s="192">
        <f t="shared" si="3"/>
        <v>92840.947971354486</v>
      </c>
      <c r="CF18" s="691">
        <f t="shared" si="3"/>
        <v>93901.044532191852</v>
      </c>
    </row>
    <row r="19" spans="1:84" ht="25.5" customHeight="1">
      <c r="A19" s="680"/>
      <c r="B19" s="63" t="s">
        <v>282</v>
      </c>
      <c r="BW19" s="196">
        <v>16398.538916894129</v>
      </c>
      <c r="BX19" s="196">
        <v>15076.305511402557</v>
      </c>
      <c r="BY19" s="196">
        <v>14361.079596083197</v>
      </c>
      <c r="BZ19" s="196">
        <v>12825.264146861522</v>
      </c>
      <c r="CA19" s="196">
        <v>12747.192747544268</v>
      </c>
      <c r="CB19" s="196">
        <v>12888.056125406249</v>
      </c>
      <c r="CC19" s="196">
        <v>12016.169624994485</v>
      </c>
      <c r="CD19" s="196">
        <v>10954.472907380021</v>
      </c>
      <c r="CE19" s="196">
        <v>10364.076434361077</v>
      </c>
      <c r="CF19" s="221">
        <v>8831.244645438328</v>
      </c>
    </row>
    <row r="20" spans="1:84" ht="15.6">
      <c r="A20" s="437"/>
      <c r="B20" s="200" t="s">
        <v>273</v>
      </c>
      <c r="BW20" s="196">
        <v>5341.8598126284251</v>
      </c>
      <c r="BX20" s="196">
        <v>5128.2267063316331</v>
      </c>
      <c r="BY20" s="196">
        <v>5100.8218120222818</v>
      </c>
      <c r="BZ20" s="196">
        <v>4803.1132377131935</v>
      </c>
      <c r="CA20" s="196">
        <v>4902.3221197075873</v>
      </c>
      <c r="CB20" s="196">
        <v>5148.6521819167892</v>
      </c>
      <c r="CC20" s="196">
        <v>5107.8216311070792</v>
      </c>
      <c r="CD20" s="196">
        <v>5041.8077027157296</v>
      </c>
      <c r="CE20" s="196">
        <v>4984.8587395214618</v>
      </c>
      <c r="CF20" s="221">
        <v>4868.0110422324688</v>
      </c>
    </row>
    <row r="21" spans="1:84" ht="15.6">
      <c r="A21" s="437"/>
      <c r="B21" s="200" t="s">
        <v>283</v>
      </c>
      <c r="BW21" s="196">
        <v>11056.679104265704</v>
      </c>
      <c r="BX21" s="196">
        <v>9948.0788050709252</v>
      </c>
      <c r="BY21" s="196">
        <v>9260.2577840609156</v>
      </c>
      <c r="BZ21" s="196">
        <v>8022.1509091483285</v>
      </c>
      <c r="CA21" s="196">
        <v>7844.8706278366799</v>
      </c>
      <c r="CB21" s="196">
        <v>7739.4039434894576</v>
      </c>
      <c r="CC21" s="196">
        <v>6908.3479938874061</v>
      </c>
      <c r="CD21" s="196">
        <v>5912.6652046642921</v>
      </c>
      <c r="CE21" s="196">
        <v>5379.2176948396154</v>
      </c>
      <c r="CF21" s="221">
        <v>3963.2336032058588</v>
      </c>
    </row>
    <row r="22" spans="1:84" ht="25.5" customHeight="1">
      <c r="A22" s="437"/>
      <c r="B22" s="693" t="s">
        <v>847</v>
      </c>
      <c r="BW22" s="196">
        <v>14934.530241937438</v>
      </c>
      <c r="BX22" s="196">
        <v>12988.410399608321</v>
      </c>
      <c r="BY22" s="196">
        <v>11810.909466474664</v>
      </c>
      <c r="BZ22" s="196">
        <v>10279.974691481108</v>
      </c>
      <c r="CA22" s="196">
        <v>9190.1674930075533</v>
      </c>
      <c r="CB22" s="196">
        <v>8965.8376211560153</v>
      </c>
      <c r="CC22" s="196">
        <v>5830.8978328023504</v>
      </c>
      <c r="CD22" s="196">
        <v>5184.6848530841853</v>
      </c>
      <c r="CE22" s="196">
        <v>4986.5901643228408</v>
      </c>
      <c r="CF22" s="221">
        <v>4216.3051160600526</v>
      </c>
    </row>
    <row r="23" spans="1:84" ht="24" customHeight="1">
      <c r="A23" s="437"/>
      <c r="B23" s="693" t="s">
        <v>848</v>
      </c>
      <c r="BW23" s="196">
        <v>1.7038804208041305</v>
      </c>
      <c r="BX23" s="196">
        <v>1.2693469773082635</v>
      </c>
      <c r="BY23" s="196">
        <v>0.95789037726144954</v>
      </c>
      <c r="BZ23" s="196">
        <v>0.99426359257251429</v>
      </c>
      <c r="CA23" s="196">
        <v>0.66371421650972928</v>
      </c>
      <c r="CB23" s="196">
        <v>0.53412111133680573</v>
      </c>
      <c r="CC23" s="196">
        <v>0.10285662431360103</v>
      </c>
      <c r="CD23" s="196">
        <v>0</v>
      </c>
      <c r="CE23" s="196">
        <v>0</v>
      </c>
      <c r="CF23" s="221">
        <v>0</v>
      </c>
    </row>
    <row r="24" spans="1:84" ht="15.6">
      <c r="A24" s="437"/>
      <c r="B24" s="693" t="s">
        <v>849</v>
      </c>
      <c r="BW24" s="196">
        <v>1628.572422944781</v>
      </c>
      <c r="BX24" s="196">
        <v>1213.2444607919995</v>
      </c>
      <c r="BY24" s="196">
        <v>868.85399818628559</v>
      </c>
      <c r="BZ24" s="196">
        <v>918.34603990164044</v>
      </c>
      <c r="CA24" s="196">
        <v>642.50864664884443</v>
      </c>
      <c r="CB24" s="196">
        <v>530.40115017974517</v>
      </c>
      <c r="CC24" s="196">
        <v>104.50626185965066</v>
      </c>
      <c r="CD24" s="196">
        <v>0.23274014901113277</v>
      </c>
      <c r="CE24" s="196">
        <v>0.22873214810069079</v>
      </c>
      <c r="CF24" s="221">
        <v>0.22499819087273304</v>
      </c>
    </row>
    <row r="25" spans="1:84" ht="25.5" customHeight="1">
      <c r="A25" s="437"/>
      <c r="B25" s="63" t="s">
        <v>298</v>
      </c>
      <c r="BW25" s="196">
        <v>845.01731991496013</v>
      </c>
      <c r="BX25" s="196">
        <v>1174.6960079302708</v>
      </c>
      <c r="BY25" s="196">
        <v>554.7410319946506</v>
      </c>
      <c r="BZ25" s="196">
        <v>353.83966036019166</v>
      </c>
      <c r="CA25" s="196">
        <v>286.4424811989511</v>
      </c>
      <c r="CB25" s="196">
        <v>227.60275340636838</v>
      </c>
      <c r="CC25" s="196">
        <v>133.46234951791973</v>
      </c>
      <c r="CD25" s="196">
        <v>126.76129485003108</v>
      </c>
      <c r="CE25" s="196">
        <v>124.26029288599561</v>
      </c>
      <c r="CF25" s="221">
        <v>121.39458094921503</v>
      </c>
    </row>
    <row r="26" spans="1:84" ht="15.6">
      <c r="A26" s="437"/>
      <c r="B26" s="200" t="s">
        <v>273</v>
      </c>
      <c r="BW26" s="196">
        <v>131.1334339904927</v>
      </c>
      <c r="BX26" s="196">
        <v>685.88229809046015</v>
      </c>
      <c r="BY26" s="196">
        <v>215.17055291803385</v>
      </c>
      <c r="BZ26" s="196">
        <v>114.96101453963693</v>
      </c>
      <c r="CA26" s="196">
        <v>140.87179632127135</v>
      </c>
      <c r="CB26" s="196">
        <v>129.20911538657714</v>
      </c>
      <c r="CC26" s="196">
        <v>128.82293346389051</v>
      </c>
      <c r="CD26" s="196">
        <v>126.76129485003108</v>
      </c>
      <c r="CE26" s="196">
        <v>124.26029288599561</v>
      </c>
      <c r="CF26" s="221">
        <v>121.39458094921503</v>
      </c>
    </row>
    <row r="27" spans="1:84" ht="15.6">
      <c r="A27" s="437"/>
      <c r="B27" s="200" t="s">
        <v>283</v>
      </c>
      <c r="BW27" s="196">
        <v>713.88388592446734</v>
      </c>
      <c r="BX27" s="196">
        <v>488.81370983981054</v>
      </c>
      <c r="BY27" s="196">
        <v>339.57047907661672</v>
      </c>
      <c r="BZ27" s="196">
        <v>238.87864582055471</v>
      </c>
      <c r="CA27" s="196">
        <v>145.57068487767975</v>
      </c>
      <c r="CB27" s="196">
        <v>98.39363801979124</v>
      </c>
      <c r="CC27" s="196">
        <v>4.6394160540292493</v>
      </c>
      <c r="CD27" s="196">
        <v>0</v>
      </c>
      <c r="CE27" s="196">
        <v>0</v>
      </c>
      <c r="CF27" s="221">
        <v>0</v>
      </c>
    </row>
    <row r="28" spans="1:84" ht="25.5" customHeight="1">
      <c r="A28" s="694"/>
      <c r="B28" s="693" t="s">
        <v>850</v>
      </c>
      <c r="BW28" s="196">
        <v>20469.727652161899</v>
      </c>
      <c r="BX28" s="196">
        <v>16402.589131987905</v>
      </c>
      <c r="BY28" s="196">
        <v>11672.109608219132</v>
      </c>
      <c r="BZ28" s="196">
        <v>8979.0331876295095</v>
      </c>
      <c r="CA28" s="196">
        <v>6918.9890505780495</v>
      </c>
      <c r="CB28" s="196">
        <v>3211.4144597624972</v>
      </c>
      <c r="CC28" s="196">
        <v>199.18717769344536</v>
      </c>
      <c r="CD28" s="196">
        <v>-97.588106790647018</v>
      </c>
      <c r="CE28" s="196">
        <v>-84.678300200515551</v>
      </c>
      <c r="CF28" s="221">
        <v>-72.834711012141128</v>
      </c>
    </row>
    <row r="29" spans="1:84" ht="25.5" customHeight="1">
      <c r="A29" s="694"/>
      <c r="B29" s="693" t="s">
        <v>851</v>
      </c>
      <c r="BW29" s="196">
        <v>21770.325436285955</v>
      </c>
      <c r="BX29" s="196">
        <v>43025.457792573841</v>
      </c>
      <c r="BY29" s="196">
        <v>46331.647463061301</v>
      </c>
      <c r="BZ29" s="196">
        <v>44495.227319719772</v>
      </c>
      <c r="CA29" s="196">
        <v>51424.419505472782</v>
      </c>
      <c r="CB29" s="196">
        <v>63979.439121482079</v>
      </c>
      <c r="CC29" s="196">
        <v>74218.764102802757</v>
      </c>
      <c r="CD29" s="196">
        <v>76509.776900921206</v>
      </c>
      <c r="CE29" s="196">
        <v>77450.470647836992</v>
      </c>
      <c r="CF29" s="221">
        <v>80804.709902565533</v>
      </c>
    </row>
    <row r="30" spans="1:84" ht="15.95" thickBot="1">
      <c r="A30" s="706"/>
      <c r="B30" s="707"/>
      <c r="C30" s="689"/>
      <c r="D30" s="689"/>
      <c r="E30" s="689"/>
      <c r="F30" s="689"/>
      <c r="G30" s="689"/>
      <c r="H30" s="689"/>
      <c r="I30" s="689"/>
      <c r="J30" s="689"/>
      <c r="K30" s="689"/>
      <c r="L30" s="689"/>
      <c r="M30" s="689"/>
      <c r="N30" s="689"/>
      <c r="O30" s="689"/>
      <c r="P30" s="689"/>
      <c r="Q30" s="689"/>
      <c r="R30" s="689"/>
      <c r="S30" s="689"/>
      <c r="T30" s="689"/>
      <c r="U30" s="689"/>
      <c r="V30" s="689"/>
      <c r="W30" s="689"/>
      <c r="X30" s="689"/>
      <c r="Y30" s="689"/>
      <c r="Z30" s="689"/>
      <c r="AA30" s="689"/>
      <c r="AB30" s="689"/>
      <c r="AC30" s="689"/>
      <c r="AD30" s="689"/>
      <c r="AE30" s="689"/>
      <c r="AF30" s="689"/>
      <c r="AG30" s="689"/>
      <c r="AH30" s="689"/>
      <c r="AI30" s="689"/>
      <c r="AJ30" s="689"/>
      <c r="AK30" s="689"/>
      <c r="AL30" s="689"/>
      <c r="AM30" s="689"/>
      <c r="AN30" s="689"/>
      <c r="AO30" s="689"/>
      <c r="AP30" s="689"/>
      <c r="AQ30" s="689"/>
      <c r="AR30" s="689"/>
      <c r="AS30" s="689"/>
      <c r="AT30" s="689"/>
      <c r="AU30" s="689"/>
      <c r="AV30" s="689"/>
      <c r="AW30" s="689"/>
      <c r="AX30" s="689"/>
      <c r="AY30" s="689"/>
      <c r="AZ30" s="689"/>
      <c r="BA30" s="689"/>
      <c r="BB30" s="689"/>
      <c r="BC30" s="689"/>
      <c r="BD30" s="689"/>
      <c r="BE30" s="689"/>
      <c r="BF30" s="689"/>
      <c r="BG30" s="689"/>
      <c r="BH30" s="689"/>
      <c r="BI30" s="689"/>
      <c r="BJ30" s="689"/>
      <c r="BK30" s="689"/>
      <c r="BL30" s="689"/>
      <c r="BM30" s="689"/>
      <c r="BN30" s="689"/>
      <c r="BO30" s="689"/>
      <c r="BP30" s="689"/>
      <c r="BQ30" s="689"/>
      <c r="BR30" s="689"/>
      <c r="BS30" s="689"/>
      <c r="BT30" s="689"/>
      <c r="BU30" s="689"/>
      <c r="BV30" s="689"/>
      <c r="BW30" s="619"/>
      <c r="BX30" s="619"/>
      <c r="BY30" s="619"/>
      <c r="BZ30" s="619"/>
      <c r="CA30" s="619"/>
      <c r="CB30" s="619"/>
      <c r="CC30" s="619"/>
      <c r="CD30" s="619"/>
      <c r="CE30" s="619"/>
      <c r="CF30" s="661"/>
    </row>
    <row r="31" spans="1:84" ht="15.6">
      <c r="A31" s="708"/>
      <c r="B31" s="708"/>
      <c r="C31" s="708"/>
      <c r="D31" s="708"/>
      <c r="E31" s="708"/>
      <c r="F31" s="708"/>
      <c r="G31" s="708"/>
      <c r="H31" s="708"/>
      <c r="I31" s="708"/>
    </row>
    <row r="32" spans="1:84" ht="15.6">
      <c r="A32" s="708"/>
      <c r="B32" s="708"/>
      <c r="C32" s="708"/>
      <c r="D32" s="708"/>
      <c r="E32" s="708"/>
      <c r="F32" s="708"/>
      <c r="G32" s="708"/>
      <c r="H32" s="708"/>
      <c r="I32" s="708"/>
    </row>
    <row r="33" spans="1:9" ht="15.6">
      <c r="A33" s="708"/>
      <c r="B33" s="708"/>
      <c r="C33" s="708"/>
      <c r="D33" s="708"/>
      <c r="E33" s="708"/>
      <c r="F33" s="708"/>
      <c r="G33" s="708"/>
      <c r="H33" s="708"/>
      <c r="I33" s="708"/>
    </row>
  </sheetData>
  <hyperlinks>
    <hyperlink ref="A1" display="Contents page" xr:uid="{D34ADC5A-19E1-4C7E-A17A-60C7087D35A9}"/>
    <hyperlink ref="B1" location="Notes!A1" display="Information relating to this table can be found in the 'Notes' tab" xr:uid="{0920DE4C-EEE0-43D8-A37D-4B5C001A68E9}"/>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76934-3D60-4A78-BD95-536D828FD73E}">
  <dimension ref="A1:CH39"/>
  <sheetViews>
    <sheetView zoomScale="55" zoomScaleNormal="55" workbookViewId="0">
      <pane xSplit="2" topLeftCell="BF1" activePane="topRight" state="frozen"/>
      <selection pane="topRight"/>
    </sheetView>
  </sheetViews>
  <sheetFormatPr defaultColWidth="9" defaultRowHeight="15.6"/>
  <cols>
    <col min="1" max="1" width="23" style="43" bestFit="1" customWidth="1"/>
    <col min="2" max="2" width="75.85546875" style="43" customWidth="1"/>
    <col min="3" max="3" width="25.85546875" style="43" customWidth="1"/>
    <col min="4" max="84" width="12.85546875" style="43" customWidth="1"/>
    <col min="85" max="16384" width="9" style="43"/>
  </cols>
  <sheetData>
    <row r="1" spans="1:86" s="15" customFormat="1" ht="25.5" customHeight="1" thickBot="1">
      <c r="A1" s="34" t="s">
        <v>47</v>
      </c>
      <c r="B1" s="116" t="s">
        <v>126</v>
      </c>
      <c r="C1" s="117"/>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row>
    <row r="2" spans="1:86" ht="33" customHeight="1">
      <c r="A2" s="37" t="s">
        <v>48</v>
      </c>
      <c r="B2" s="38" t="s">
        <v>189</v>
      </c>
      <c r="C2" s="39"/>
      <c r="D2" s="40" t="s">
        <v>190</v>
      </c>
      <c r="E2" s="41" t="s">
        <v>191</v>
      </c>
      <c r="F2" s="41" t="s">
        <v>192</v>
      </c>
      <c r="G2" s="41" t="s">
        <v>193</v>
      </c>
      <c r="H2" s="41" t="s">
        <v>194</v>
      </c>
      <c r="I2" s="41" t="s">
        <v>195</v>
      </c>
      <c r="J2" s="41" t="s">
        <v>196</v>
      </c>
      <c r="K2" s="41" t="s">
        <v>197</v>
      </c>
      <c r="L2" s="41" t="s">
        <v>198</v>
      </c>
      <c r="M2" s="41" t="s">
        <v>199</v>
      </c>
      <c r="N2" s="41" t="s">
        <v>200</v>
      </c>
      <c r="O2" s="41" t="s">
        <v>201</v>
      </c>
      <c r="P2" s="41" t="s">
        <v>202</v>
      </c>
      <c r="Q2" s="41" t="s">
        <v>203</v>
      </c>
      <c r="R2" s="41" t="s">
        <v>204</v>
      </c>
      <c r="S2" s="41" t="s">
        <v>205</v>
      </c>
      <c r="T2" s="41" t="s">
        <v>206</v>
      </c>
      <c r="U2" s="41" t="s">
        <v>207</v>
      </c>
      <c r="V2" s="41" t="s">
        <v>208</v>
      </c>
      <c r="W2" s="41" t="s">
        <v>209</v>
      </c>
      <c r="X2" s="41" t="s">
        <v>210</v>
      </c>
      <c r="Y2" s="41" t="s">
        <v>211</v>
      </c>
      <c r="Z2" s="41" t="s">
        <v>212</v>
      </c>
      <c r="AA2" s="41" t="s">
        <v>213</v>
      </c>
      <c r="AB2" s="41" t="s">
        <v>214</v>
      </c>
      <c r="AC2" s="41" t="s">
        <v>215</v>
      </c>
      <c r="AD2" s="41" t="s">
        <v>216</v>
      </c>
      <c r="AE2" s="41" t="s">
        <v>217</v>
      </c>
      <c r="AF2" s="41" t="s">
        <v>218</v>
      </c>
      <c r="AG2" s="41" t="s">
        <v>219</v>
      </c>
      <c r="AH2" s="41" t="s">
        <v>220</v>
      </c>
      <c r="AI2" s="41" t="s">
        <v>221</v>
      </c>
      <c r="AJ2" s="41" t="s">
        <v>222</v>
      </c>
      <c r="AK2" s="41" t="s">
        <v>223</v>
      </c>
      <c r="AL2" s="41" t="s">
        <v>224</v>
      </c>
      <c r="AM2" s="41" t="s">
        <v>225</v>
      </c>
      <c r="AN2" s="41" t="s">
        <v>226</v>
      </c>
      <c r="AO2" s="41" t="s">
        <v>227</v>
      </c>
      <c r="AP2" s="41" t="s">
        <v>228</v>
      </c>
      <c r="AQ2" s="41" t="s">
        <v>229</v>
      </c>
      <c r="AR2" s="41" t="s">
        <v>230</v>
      </c>
      <c r="AS2" s="41" t="s">
        <v>231</v>
      </c>
      <c r="AT2" s="41" t="s">
        <v>232</v>
      </c>
      <c r="AU2" s="41" t="s">
        <v>233</v>
      </c>
      <c r="AV2" s="41" t="s">
        <v>234</v>
      </c>
      <c r="AW2" s="41" t="s">
        <v>235</v>
      </c>
      <c r="AX2" s="41" t="s">
        <v>236</v>
      </c>
      <c r="AY2" s="41" t="s">
        <v>128</v>
      </c>
      <c r="AZ2" s="41" t="s">
        <v>129</v>
      </c>
      <c r="BA2" s="41" t="s">
        <v>130</v>
      </c>
      <c r="BB2" s="41" t="s">
        <v>131</v>
      </c>
      <c r="BC2" s="41" t="s">
        <v>132</v>
      </c>
      <c r="BD2" s="41" t="s">
        <v>133</v>
      </c>
      <c r="BE2" s="41" t="s">
        <v>134</v>
      </c>
      <c r="BF2" s="41" t="s">
        <v>135</v>
      </c>
      <c r="BG2" s="41" t="s">
        <v>136</v>
      </c>
      <c r="BH2" s="41" t="s">
        <v>137</v>
      </c>
      <c r="BI2" s="41" t="s">
        <v>138</v>
      </c>
      <c r="BJ2" s="41" t="s">
        <v>139</v>
      </c>
      <c r="BK2" s="41" t="s">
        <v>140</v>
      </c>
      <c r="BL2" s="41" t="s">
        <v>141</v>
      </c>
      <c r="BM2" s="41" t="s">
        <v>142</v>
      </c>
      <c r="BN2" s="41" t="s">
        <v>143</v>
      </c>
      <c r="BO2" s="41" t="s">
        <v>144</v>
      </c>
      <c r="BP2" s="41" t="s">
        <v>145</v>
      </c>
      <c r="BQ2" s="41" t="s">
        <v>146</v>
      </c>
      <c r="BR2" s="41" t="s">
        <v>147</v>
      </c>
      <c r="BS2" s="41" t="s">
        <v>148</v>
      </c>
      <c r="BT2" s="41" t="s">
        <v>149</v>
      </c>
      <c r="BU2" s="41" t="s">
        <v>150</v>
      </c>
      <c r="BV2" s="41" t="s">
        <v>151</v>
      </c>
      <c r="BW2" s="41" t="s">
        <v>152</v>
      </c>
      <c r="BX2" s="41" t="s">
        <v>153</v>
      </c>
      <c r="BY2" s="41" t="s">
        <v>154</v>
      </c>
      <c r="BZ2" s="41" t="s">
        <v>155</v>
      </c>
      <c r="CA2" s="41" t="s">
        <v>156</v>
      </c>
      <c r="CB2" s="41" t="s">
        <v>157</v>
      </c>
      <c r="CC2" s="41" t="s">
        <v>158</v>
      </c>
      <c r="CD2" s="41" t="s">
        <v>159</v>
      </c>
      <c r="CE2" s="41" t="s">
        <v>160</v>
      </c>
      <c r="CF2" s="42" t="s">
        <v>161</v>
      </c>
    </row>
    <row r="3" spans="1:86" s="45" customFormat="1">
      <c r="A3" s="119">
        <v>2023</v>
      </c>
      <c r="B3" s="44" t="s">
        <v>237</v>
      </c>
      <c r="D3" s="46" t="s">
        <v>163</v>
      </c>
      <c r="E3" s="47" t="s">
        <v>163</v>
      </c>
      <c r="F3" s="47" t="s">
        <v>163</v>
      </c>
      <c r="G3" s="47" t="s">
        <v>163</v>
      </c>
      <c r="H3" s="47" t="s">
        <v>163</v>
      </c>
      <c r="I3" s="47" t="s">
        <v>163</v>
      </c>
      <c r="J3" s="47" t="s">
        <v>163</v>
      </c>
      <c r="K3" s="47" t="s">
        <v>163</v>
      </c>
      <c r="L3" s="47" t="s">
        <v>163</v>
      </c>
      <c r="M3" s="47" t="s">
        <v>163</v>
      </c>
      <c r="N3" s="47" t="s">
        <v>163</v>
      </c>
      <c r="O3" s="47" t="s">
        <v>163</v>
      </c>
      <c r="P3" s="47" t="s">
        <v>163</v>
      </c>
      <c r="Q3" s="47" t="s">
        <v>163</v>
      </c>
      <c r="R3" s="47" t="s">
        <v>163</v>
      </c>
      <c r="S3" s="47" t="s">
        <v>163</v>
      </c>
      <c r="T3" s="47" t="s">
        <v>163</v>
      </c>
      <c r="U3" s="47" t="s">
        <v>163</v>
      </c>
      <c r="V3" s="47" t="s">
        <v>163</v>
      </c>
      <c r="W3" s="47" t="s">
        <v>163</v>
      </c>
      <c r="X3" s="47" t="s">
        <v>163</v>
      </c>
      <c r="Y3" s="47" t="s">
        <v>163</v>
      </c>
      <c r="Z3" s="47" t="s">
        <v>163</v>
      </c>
      <c r="AA3" s="47" t="s">
        <v>163</v>
      </c>
      <c r="AB3" s="47" t="s">
        <v>163</v>
      </c>
      <c r="AC3" s="47" t="s">
        <v>163</v>
      </c>
      <c r="AD3" s="47" t="s">
        <v>163</v>
      </c>
      <c r="AE3" s="47" t="s">
        <v>163</v>
      </c>
      <c r="AF3" s="47" t="s">
        <v>163</v>
      </c>
      <c r="AG3" s="47" t="s">
        <v>163</v>
      </c>
      <c r="AH3" s="47" t="s">
        <v>163</v>
      </c>
      <c r="AI3" s="47" t="s">
        <v>163</v>
      </c>
      <c r="AJ3" s="47" t="s">
        <v>163</v>
      </c>
      <c r="AK3" s="47" t="s">
        <v>163</v>
      </c>
      <c r="AL3" s="47" t="s">
        <v>163</v>
      </c>
      <c r="AM3" s="47" t="s">
        <v>163</v>
      </c>
      <c r="AN3" s="47" t="s">
        <v>163</v>
      </c>
      <c r="AO3" s="47" t="s">
        <v>163</v>
      </c>
      <c r="AP3" s="47" t="s">
        <v>163</v>
      </c>
      <c r="AQ3" s="47" t="s">
        <v>163</v>
      </c>
      <c r="AR3" s="47" t="s">
        <v>163</v>
      </c>
      <c r="AS3" s="47" t="s">
        <v>163</v>
      </c>
      <c r="AT3" s="47" t="s">
        <v>163</v>
      </c>
      <c r="AU3" s="47" t="s">
        <v>163</v>
      </c>
      <c r="AV3" s="47" t="s">
        <v>163</v>
      </c>
      <c r="AW3" s="47" t="s">
        <v>163</v>
      </c>
      <c r="AX3" s="47" t="s">
        <v>163</v>
      </c>
      <c r="AY3" s="47" t="s">
        <v>163</v>
      </c>
      <c r="AZ3" s="47" t="s">
        <v>163</v>
      </c>
      <c r="BA3" s="47" t="s">
        <v>163</v>
      </c>
      <c r="BB3" s="47" t="s">
        <v>163</v>
      </c>
      <c r="BC3" s="47" t="s">
        <v>163</v>
      </c>
      <c r="BD3" s="47" t="s">
        <v>163</v>
      </c>
      <c r="BE3" s="47" t="s">
        <v>163</v>
      </c>
      <c r="BF3" s="47" t="s">
        <v>163</v>
      </c>
      <c r="BG3" s="47" t="s">
        <v>163</v>
      </c>
      <c r="BH3" s="47" t="s">
        <v>163</v>
      </c>
      <c r="BI3" s="47" t="s">
        <v>163</v>
      </c>
      <c r="BJ3" s="47" t="s">
        <v>163</v>
      </c>
      <c r="BK3" s="47" t="s">
        <v>163</v>
      </c>
      <c r="BL3" s="47" t="s">
        <v>163</v>
      </c>
      <c r="BM3" s="47" t="s">
        <v>163</v>
      </c>
      <c r="BN3" s="47" t="s">
        <v>163</v>
      </c>
      <c r="BO3" s="47" t="s">
        <v>163</v>
      </c>
      <c r="BP3" s="47" t="s">
        <v>163</v>
      </c>
      <c r="BQ3" s="47" t="s">
        <v>163</v>
      </c>
      <c r="BR3" s="47" t="s">
        <v>163</v>
      </c>
      <c r="BS3" s="47" t="s">
        <v>163</v>
      </c>
      <c r="BT3" s="47" t="s">
        <v>163</v>
      </c>
      <c r="BU3" s="47" t="s">
        <v>163</v>
      </c>
      <c r="BV3" s="47" t="s">
        <v>163</v>
      </c>
      <c r="BW3" s="47" t="s">
        <v>163</v>
      </c>
      <c r="BX3" s="47" t="s">
        <v>163</v>
      </c>
      <c r="BY3" s="47" t="s">
        <v>163</v>
      </c>
      <c r="BZ3" s="47" t="s">
        <v>163</v>
      </c>
      <c r="CA3" s="47" t="s">
        <v>164</v>
      </c>
      <c r="CB3" s="47" t="s">
        <v>164</v>
      </c>
      <c r="CC3" s="47" t="s">
        <v>164</v>
      </c>
      <c r="CD3" s="47" t="s">
        <v>164</v>
      </c>
      <c r="CE3" s="47" t="s">
        <v>164</v>
      </c>
      <c r="CF3" s="48" t="s">
        <v>164</v>
      </c>
    </row>
    <row r="4" spans="1:86">
      <c r="A4" s="49"/>
      <c r="B4" s="50" t="s">
        <v>238</v>
      </c>
      <c r="C4" s="51"/>
      <c r="D4" s="52"/>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4"/>
      <c r="BU4" s="54"/>
      <c r="BV4" s="54"/>
      <c r="BW4" s="54"/>
      <c r="BX4" s="54"/>
      <c r="BY4" s="54"/>
      <c r="BZ4" s="54"/>
      <c r="CA4" s="54"/>
      <c r="CB4" s="54"/>
      <c r="CC4" s="54"/>
      <c r="CD4" s="54"/>
      <c r="CE4" s="54"/>
      <c r="CF4" s="55"/>
    </row>
    <row r="5" spans="1:86" ht="39" customHeight="1">
      <c r="A5" s="106"/>
      <c r="B5" s="56" t="s">
        <v>239</v>
      </c>
      <c r="D5" s="88"/>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c r="CD5" s="58"/>
      <c r="CE5" s="58"/>
      <c r="CF5" s="96"/>
    </row>
    <row r="6" spans="1:86" ht="24" customHeight="1">
      <c r="A6" s="106"/>
      <c r="B6" s="63" t="s">
        <v>240</v>
      </c>
      <c r="D6" s="90"/>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4">
        <f>('Table 2a'!D16+'Table 2a'!D75+'Non-DWP Welfare'!AH4)/1000</f>
        <v>6.5303932275744847</v>
      </c>
      <c r="AI6" s="64">
        <f>('Table 2a'!E16+'Table 2a'!E75+'Non-DWP Welfare'!AI4)/1000</f>
        <v>8.0082544726797984</v>
      </c>
      <c r="AJ6" s="64">
        <f>('Table 2a'!F16+'Table 2a'!F75+'Non-DWP Welfare'!AJ4)/1000</f>
        <v>9.7639073887635135</v>
      </c>
      <c r="AK6" s="64">
        <f>('Table 2a'!G16+'Table 2a'!G75+'Non-DWP Welfare'!AK4)/1000</f>
        <v>12.432822842754492</v>
      </c>
      <c r="AL6" s="64">
        <f>('Table 2a'!H16+'Table 2a'!H75+'Non-DWP Welfare'!AL4)/1000</f>
        <v>14.483889065160064</v>
      </c>
      <c r="AM6" s="64">
        <f>('Table 2a'!I16+'Table 2a'!I75+'Non-DWP Welfare'!AM4)/1000</f>
        <v>16.700940583831397</v>
      </c>
      <c r="AN6" s="64">
        <f>('Table 2a'!J16+'Table 2a'!J75+'Non-DWP Welfare'!AN4)/1000</f>
        <v>18.400169608004333</v>
      </c>
      <c r="AO6" s="64">
        <f>('Table 2a'!K16+'Table 2a'!K75+'Non-DWP Welfare'!AO4)/1000</f>
        <v>19.984552299373735</v>
      </c>
      <c r="AP6" s="64">
        <f>('Table 2a'!L16+'Table 2a'!L75+'Non-DWP Welfare'!AP4)/1000</f>
        <v>21.436717140396105</v>
      </c>
      <c r="AQ6" s="64">
        <f>('Table 2a'!M16+'Table 2a'!M75+'Non-DWP Welfare'!AQ4)/1000</f>
        <v>21.842965560266343</v>
      </c>
      <c r="AR6" s="64">
        <f>('Table 2a'!N16+'Table 2a'!N75+'Non-DWP Welfare'!AR4)/1000</f>
        <v>21.261016618702275</v>
      </c>
      <c r="AS6" s="64">
        <f>('Table 2a'!O16+'Table 2a'!O75+'Non-DWP Welfare'!AS4)/1000</f>
        <v>21.877504623899004</v>
      </c>
      <c r="AT6" s="64">
        <f>('Table 2a'!P16+'Table 2a'!P75+'Non-DWP Welfare'!AT4)/1000</f>
        <v>24.74140334027414</v>
      </c>
      <c r="AU6" s="64">
        <f>('Table 2a'!Q16+'Table 2a'!Q75+'Non-DWP Welfare'!AU4)/1000</f>
        <v>30.772089843474689</v>
      </c>
      <c r="AV6" s="64">
        <f>('Table 2a'!R16+'Table 2a'!R75+'Non-DWP Welfare'!AV4)/1000</f>
        <v>36.506436051976408</v>
      </c>
      <c r="AW6" s="64">
        <f>('Table 2a'!S16+'Table 2a'!S75+'Non-DWP Welfare'!AW4)/1000</f>
        <v>40.727242623732145</v>
      </c>
      <c r="AX6" s="64">
        <f>('Table 2a'!T16+'Table 2a'!T75+'Non-DWP Welfare'!AX4)/1000</f>
        <v>42.085281828583554</v>
      </c>
      <c r="AY6" s="64">
        <f>('Table 2a'!U16+'Table 2a'!U75+'Non-DWP Welfare'!AY4)/1000</f>
        <v>44.19618049267153</v>
      </c>
      <c r="AZ6" s="64">
        <f>('Table 2a'!V16+'Table 2a'!V75+'Non-DWP Welfare'!AZ4)/1000</f>
        <v>45.2994222612855</v>
      </c>
      <c r="BA6" s="64">
        <f>('Table 2a'!W16+'Table 2a'!W75+'Non-DWP Welfare'!BA4)/1000</f>
        <v>44.597627128238344</v>
      </c>
      <c r="BB6" s="64">
        <f>('Table 2a'!X16+'Table 2a'!X75+'Non-DWP Welfare'!BB4)/1000</f>
        <v>44.776197020530248</v>
      </c>
      <c r="BC6" s="64">
        <f>('Table 2a'!Y16+'Table 2a'!Y75+'Non-DWP Welfare'!BC4)/1000</f>
        <v>46.195463584808905</v>
      </c>
      <c r="BD6" s="64">
        <f>('Table 2a'!Z16+'Table 2a'!Z75+'Non-DWP Welfare'!BD4)/1000</f>
        <v>48.603459086007312</v>
      </c>
      <c r="BE6" s="64">
        <f>('Table 2a'!AA16+'Table 2a'!AA75+'Non-DWP Welfare'!BE4)/1000</f>
        <v>50.924726190605242</v>
      </c>
      <c r="BF6" s="64">
        <f>('Table 2a'!AB16+'Table 2a'!AB75+'Non-DWP Welfare'!BF4)/1000</f>
        <v>53.365339033969299</v>
      </c>
      <c r="BG6" s="64">
        <f>('Table 2a'!AC16+'Table 2a'!AC75+'Non-DWP Welfare'!BG4)/1000</f>
        <v>61.441118774873594</v>
      </c>
      <c r="BH6" s="64">
        <f>('Table 2a'!AD16+'Table 2a'!AD75+'Non-DWP Welfare'!BH4)/1000</f>
        <v>64.608257580742659</v>
      </c>
      <c r="BI6" s="64">
        <f>('Table 2a'!AE16+'Table 2a'!AE75+'Non-DWP Welfare'!BI4)/1000</f>
        <v>67.051203233391234</v>
      </c>
      <c r="BJ6" s="64">
        <f>('Table 2a'!AF16+'Table 2a'!AF75+'Non-DWP Welfare'!BJ4)/1000</f>
        <v>69.392053499624765</v>
      </c>
      <c r="BK6" s="64">
        <f>('Table 2a'!AG16+'Table 2a'!AG75+'Non-DWP Welfare'!BK4)/1000</f>
        <v>72.873172859955162</v>
      </c>
      <c r="BL6" s="64">
        <f>('Table 2a'!AH16+'Table 2a'!AH75+'Non-DWP Welfare'!BL4)/1000</f>
        <v>79.87565271653834</v>
      </c>
      <c r="BM6" s="64">
        <f>('Table 2a'!AI16+'Table 2a'!AI75+'Non-DWP Welfare'!BM4)/1000</f>
        <v>90.080088405952566</v>
      </c>
      <c r="BN6" s="64">
        <f>('Table 2a'!AJ16+'Table 2a'!AJ75+'Non-DWP Welfare'!BN4)/1000</f>
        <v>93.174333728095107</v>
      </c>
      <c r="BO6" s="64">
        <f>('Table 2a'!AK16+'Table 2a'!AK75+'Non-DWP Welfare'!BO4)/1000</f>
        <v>95.494290735977671</v>
      </c>
      <c r="BP6" s="64">
        <f>('Table 2a'!AL16+'Table 2a'!AL75+'Non-DWP Welfare'!BP4)/1000</f>
        <v>97.336349506280953</v>
      </c>
      <c r="BQ6" s="64">
        <f>('Table 2a'!AM16+'Table 2a'!AM75+'Non-DWP Welfare'!BQ4)/1000</f>
        <v>93.222112179890715</v>
      </c>
      <c r="BR6" s="64">
        <f>('Table 2a'!AN16+'Table 2a'!AN75+'Non-DWP Welfare'!BR4)/1000</f>
        <v>94.118435831554351</v>
      </c>
      <c r="BS6" s="64">
        <f>('Table 2a'!AO16+'Table 2a'!AO75+'Non-DWP Welfare'!BS4)/1000</f>
        <v>94.523070175375722</v>
      </c>
      <c r="BT6" s="64">
        <f>('Table 2a'!AP16+'Table 2a'!AP75+'Non-DWP Welfare'!BT4)/1000</f>
        <v>93.953153663771445</v>
      </c>
      <c r="BU6" s="64">
        <f>('Table 2a'!AQ16+'Table 2a'!AQ75+'Non-DWP Welfare'!BU4)/1000</f>
        <v>95.040275887049205</v>
      </c>
      <c r="BV6" s="64">
        <f>('Table 2a'!AR16+'Table 2a'!AR75+'Non-DWP Welfare'!BV4)/1000</f>
        <v>95.547308027045332</v>
      </c>
      <c r="BW6" s="64">
        <f>('Table 2a'!AS16+'Table 2a'!AS75+'Non-DWP Welfare'!BW4)/1000</f>
        <v>97.650271537085146</v>
      </c>
      <c r="BX6" s="64">
        <f>('Table 2a'!AT16+'Table 2a'!AT75+'Non-DWP Welfare'!BX4)/1000</f>
        <v>113.49683869214807</v>
      </c>
      <c r="BY6" s="64">
        <f>('Table 2a'!AU16+'Table 2a'!AU75+'Non-DWP Welfare'!BY4)/1000</f>
        <v>110.25469189619815</v>
      </c>
      <c r="BZ6" s="64">
        <f>('Table 2a'!AV16+'Table 2a'!AV75+'Non-DWP Welfare'!BZ4)/1000</f>
        <v>111.00283163082285</v>
      </c>
      <c r="CA6" s="64">
        <f>('Table 2a'!AW16+'Table 2a'!AW75+'Non-DWP Welfare'!CA4)/1000</f>
        <v>124.22268564903538</v>
      </c>
      <c r="CB6" s="64">
        <f>('Table 2a'!AX16+'Table 2a'!AX75+'Non-DWP Welfare'!CB4)/1000</f>
        <v>139.11006711496583</v>
      </c>
      <c r="CC6" s="64">
        <f>('Table 2a'!AY16+'Table 2a'!AY75+'Non-DWP Welfare'!CC4)/1000</f>
        <v>146.56807418375396</v>
      </c>
      <c r="CD6" s="64">
        <f>('Table 2a'!AZ16+'Table 2a'!AZ75+'Non-DWP Welfare'!CD4)/1000</f>
        <v>150.73274248914888</v>
      </c>
      <c r="CE6" s="64">
        <f>('Table 2a'!BA16+'Table 2a'!BA75+'Non-DWP Welfare'!CE4)/1000</f>
        <v>155.24539644702028</v>
      </c>
      <c r="CF6" s="74">
        <f>('Table 2a'!BB16+'Table 2a'!BB75+'Non-DWP Welfare'!CF4)/1000</f>
        <v>160.15467033835986</v>
      </c>
    </row>
    <row r="7" spans="1:86">
      <c r="A7" s="106"/>
      <c r="B7" s="63" t="s">
        <v>241</v>
      </c>
      <c r="D7" s="90"/>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4">
        <f>'Table 2a'!D125/1000</f>
        <v>9.3426067724255155</v>
      </c>
      <c r="AI7" s="64">
        <f>'Table 2a'!E125/1000</f>
        <v>10.7688055273202</v>
      </c>
      <c r="AJ7" s="64">
        <f>'Table 2a'!F125/1000</f>
        <v>12.894152611236493</v>
      </c>
      <c r="AK7" s="64">
        <f>'Table 2a'!G125/1000</f>
        <v>15.265487157245504</v>
      </c>
      <c r="AL7" s="64">
        <f>'Table 2a'!H125/1000</f>
        <v>17.144170934839934</v>
      </c>
      <c r="AM7" s="64">
        <f>'Table 2a'!I125/1000</f>
        <v>18.631119416168602</v>
      </c>
      <c r="AN7" s="64">
        <f>'Table 2a'!J125/1000</f>
        <v>19.850890391995662</v>
      </c>
      <c r="AO7" s="64">
        <f>'Table 2a'!K125/1000</f>
        <v>21.783507700626259</v>
      </c>
      <c r="AP7" s="64">
        <f>'Table 2a'!L125/1000</f>
        <v>23.480940859603898</v>
      </c>
      <c r="AQ7" s="64">
        <f>'Table 2a'!M125/1000</f>
        <v>24.857778439733668</v>
      </c>
      <c r="AR7" s="64">
        <f>'Table 2a'!N125/1000</f>
        <v>26.056733891297718</v>
      </c>
      <c r="AS7" s="64">
        <f>'Table 2a'!O125/1000</f>
        <v>28.436744857101015</v>
      </c>
      <c r="AT7" s="64">
        <f>'Table 2a'!P125/1000</f>
        <v>31.737396375410903</v>
      </c>
      <c r="AU7" s="64">
        <f>'Table 2a'!Q125/1000</f>
        <v>35.530798624968625</v>
      </c>
      <c r="AV7" s="64">
        <f>'Table 2a'!R125/1000</f>
        <v>38.751015948023621</v>
      </c>
      <c r="AW7" s="64">
        <f>'Table 2a'!S125/1000</f>
        <v>41.710323376267837</v>
      </c>
      <c r="AX7" s="64">
        <f>'Table 2a'!T125/1000</f>
        <v>42.777385385416402</v>
      </c>
      <c r="AY7" s="64">
        <f>'Table 2a'!U125/1000</f>
        <v>44.514638660369798</v>
      </c>
      <c r="AZ7" s="64">
        <f>'Table 2a'!V125/1000</f>
        <v>46.918527495714486</v>
      </c>
      <c r="BA7" s="64">
        <f>'Table 2a'!W125/1000</f>
        <v>48.749766628761677</v>
      </c>
      <c r="BB7" s="64">
        <f>'Table 2a'!X125/1000</f>
        <v>50.789120539508168</v>
      </c>
      <c r="BC7" s="64">
        <f>'Table 2a'!Y125/1000</f>
        <v>53.90831506305399</v>
      </c>
      <c r="BD7" s="64">
        <f>'Table 2a'!Z125/1000</f>
        <v>57.068777236767062</v>
      </c>
      <c r="BE7" s="64">
        <f>'Table 2a'!AA125/1000</f>
        <v>61.23818881098439</v>
      </c>
      <c r="BF7" s="64">
        <f>'Table 2a'!AB125/1000</f>
        <v>63.330305663652602</v>
      </c>
      <c r="BG7" s="64">
        <f>'Table 2a'!AC125/1000</f>
        <v>66.359817055609824</v>
      </c>
      <c r="BH7" s="64">
        <f>'Table 2a'!AD125/1000</f>
        <v>71.129788265206841</v>
      </c>
      <c r="BI7" s="64">
        <f>'Table 2a'!AE125/1000</f>
        <v>75.398089176207534</v>
      </c>
      <c r="BJ7" s="64">
        <f>'Table 2a'!AF125/1000</f>
        <v>77.934032948756567</v>
      </c>
      <c r="BK7" s="64">
        <f>'Table 2a'!AG125/1000</f>
        <v>83.221265865909004</v>
      </c>
      <c r="BL7" s="64">
        <f>'Table 2a'!AH125/1000</f>
        <v>90.381387301769209</v>
      </c>
      <c r="BM7" s="64">
        <f>'Table 2a'!AI125/1000</f>
        <v>96.605813211114963</v>
      </c>
      <c r="BN7" s="64">
        <f>'Table 2a'!AJ125/1000</f>
        <v>100.33216468939261</v>
      </c>
      <c r="BO7" s="64">
        <f>'Table 2a'!AK125/1000</f>
        <v>104.20046115099119</v>
      </c>
      <c r="BP7" s="64">
        <f>'Table 2a'!AL125/1000</f>
        <v>109.86639345323555</v>
      </c>
      <c r="BQ7" s="64">
        <f>'Table 2a'!AM125/1000</f>
        <v>110.68657640979058</v>
      </c>
      <c r="BR7" s="64">
        <f>'Table 2a'!AN125/1000</f>
        <v>114.11378757387685</v>
      </c>
      <c r="BS7" s="64">
        <f>'Table 2a'!AO125/1000</f>
        <v>116.21705739555901</v>
      </c>
      <c r="BT7" s="64">
        <f>'Table 2a'!AP125/1000</f>
        <v>117.73372288378923</v>
      </c>
      <c r="BU7" s="64">
        <f>'Table 2a'!AQ125/1000</f>
        <v>119.36572188526956</v>
      </c>
      <c r="BV7" s="64">
        <f>'Table 2a'!AR125/1000</f>
        <v>121.59848772844833</v>
      </c>
      <c r="BW7" s="64">
        <f>'Table 2a'!AS125/1000</f>
        <v>123.44579389254926</v>
      </c>
      <c r="BX7" s="64">
        <f>'Table 2a'!AT125/1000</f>
        <v>125.73796468884871</v>
      </c>
      <c r="BY7" s="64">
        <f>'Table 2a'!AU125/1000</f>
        <v>127.68097179987871</v>
      </c>
      <c r="BZ7" s="64">
        <f>'Table 2a'!AV125/1000</f>
        <v>135.0524384513879</v>
      </c>
      <c r="CA7" s="64">
        <f>'Table 2a'!AW125/1000</f>
        <v>152.63738934731953</v>
      </c>
      <c r="CB7" s="64">
        <f>'Table 2a'!AX125/1000</f>
        <v>167.67011100346517</v>
      </c>
      <c r="CC7" s="64">
        <f>'Table 2a'!AY125/1000</f>
        <v>177.31203857409693</v>
      </c>
      <c r="CD7" s="64">
        <f>'Table 2a'!AZ125/1000</f>
        <v>182.19298953602535</v>
      </c>
      <c r="CE7" s="64">
        <f>'Table 2a'!BA125/1000</f>
        <v>185.22504786585444</v>
      </c>
      <c r="CF7" s="74">
        <f>'Table 2a'!BB125/1000</f>
        <v>190.91929141735059</v>
      </c>
    </row>
    <row r="8" spans="1:86" ht="24" customHeight="1">
      <c r="A8" s="106"/>
      <c r="B8" s="109" t="s">
        <v>176</v>
      </c>
      <c r="D8" s="90"/>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8">
        <f>SUM(AH9:AH10)</f>
        <v>15.872999999999999</v>
      </c>
      <c r="AI8" s="68">
        <f t="shared" ref="AI8:CF8" si="0">SUM(AI9:AI10)</f>
        <v>18.777059999999999</v>
      </c>
      <c r="AJ8" s="68">
        <f t="shared" si="0"/>
        <v>22.658060000000006</v>
      </c>
      <c r="AK8" s="68">
        <f t="shared" si="0"/>
        <v>27.698309999999996</v>
      </c>
      <c r="AL8" s="68">
        <f t="shared" si="0"/>
        <v>31.628059999999998</v>
      </c>
      <c r="AM8" s="68">
        <f t="shared" si="0"/>
        <v>35.332059999999998</v>
      </c>
      <c r="AN8" s="68">
        <f t="shared" si="0"/>
        <v>38.251059999999995</v>
      </c>
      <c r="AO8" s="68">
        <f t="shared" si="0"/>
        <v>41.768059999999998</v>
      </c>
      <c r="AP8" s="68">
        <f t="shared" si="0"/>
        <v>44.917658000000003</v>
      </c>
      <c r="AQ8" s="68">
        <f t="shared" si="0"/>
        <v>46.700744000000014</v>
      </c>
      <c r="AR8" s="68">
        <f t="shared" si="0"/>
        <v>47.317750509999989</v>
      </c>
      <c r="AS8" s="68">
        <f t="shared" si="0"/>
        <v>50.314249481000019</v>
      </c>
      <c r="AT8" s="68">
        <f t="shared" si="0"/>
        <v>56.478799715685049</v>
      </c>
      <c r="AU8" s="68">
        <f t="shared" si="0"/>
        <v>66.302888468443314</v>
      </c>
      <c r="AV8" s="68">
        <f t="shared" si="0"/>
        <v>75.257452000000029</v>
      </c>
      <c r="AW8" s="68">
        <f t="shared" si="0"/>
        <v>82.437565999999975</v>
      </c>
      <c r="AX8" s="68">
        <f t="shared" si="0"/>
        <v>84.862667213999956</v>
      </c>
      <c r="AY8" s="68">
        <f t="shared" si="0"/>
        <v>88.710819153041328</v>
      </c>
      <c r="AZ8" s="68">
        <f t="shared" si="0"/>
        <v>92.217949756999985</v>
      </c>
      <c r="BA8" s="68">
        <f t="shared" si="0"/>
        <v>93.34739375700002</v>
      </c>
      <c r="BB8" s="68">
        <f t="shared" si="0"/>
        <v>95.565317560038423</v>
      </c>
      <c r="BC8" s="68">
        <f t="shared" si="0"/>
        <v>100.1037786478629</v>
      </c>
      <c r="BD8" s="68">
        <f t="shared" si="0"/>
        <v>105.67223632277438</v>
      </c>
      <c r="BE8" s="68">
        <f t="shared" si="0"/>
        <v>112.16291500158964</v>
      </c>
      <c r="BF8" s="68">
        <f t="shared" si="0"/>
        <v>116.69564469762189</v>
      </c>
      <c r="BG8" s="68">
        <f t="shared" si="0"/>
        <v>127.80093583048341</v>
      </c>
      <c r="BH8" s="68">
        <f t="shared" si="0"/>
        <v>135.7380458459495</v>
      </c>
      <c r="BI8" s="68">
        <f t="shared" si="0"/>
        <v>142.4492924095988</v>
      </c>
      <c r="BJ8" s="68">
        <f t="shared" si="0"/>
        <v>147.32608644838132</v>
      </c>
      <c r="BK8" s="68">
        <f t="shared" si="0"/>
        <v>156.09443872586417</v>
      </c>
      <c r="BL8" s="68">
        <f t="shared" si="0"/>
        <v>170.25704001830755</v>
      </c>
      <c r="BM8" s="68">
        <f t="shared" si="0"/>
        <v>186.68590161706751</v>
      </c>
      <c r="BN8" s="68">
        <f t="shared" si="0"/>
        <v>193.50649841748771</v>
      </c>
      <c r="BO8" s="68">
        <f t="shared" si="0"/>
        <v>199.69475188696887</v>
      </c>
      <c r="BP8" s="68">
        <f t="shared" si="0"/>
        <v>207.20274295951651</v>
      </c>
      <c r="BQ8" s="68">
        <f t="shared" si="0"/>
        <v>203.90868858968128</v>
      </c>
      <c r="BR8" s="68">
        <f t="shared" si="0"/>
        <v>208.2322234054312</v>
      </c>
      <c r="BS8" s="68">
        <f t="shared" si="0"/>
        <v>210.7401275709347</v>
      </c>
      <c r="BT8" s="68">
        <f t="shared" si="0"/>
        <v>211.68687654756067</v>
      </c>
      <c r="BU8" s="68">
        <f t="shared" si="0"/>
        <v>214.40599777231876</v>
      </c>
      <c r="BV8" s="68">
        <f t="shared" si="0"/>
        <v>217.14579575549368</v>
      </c>
      <c r="BW8" s="68">
        <f t="shared" si="0"/>
        <v>221.09606542963439</v>
      </c>
      <c r="BX8" s="68">
        <f t="shared" si="0"/>
        <v>239.23480338099677</v>
      </c>
      <c r="BY8" s="68">
        <f t="shared" si="0"/>
        <v>237.93566369607689</v>
      </c>
      <c r="BZ8" s="68">
        <f t="shared" si="0"/>
        <v>246.05527008221074</v>
      </c>
      <c r="CA8" s="68">
        <f t="shared" si="0"/>
        <v>276.86007499635491</v>
      </c>
      <c r="CB8" s="68">
        <f t="shared" si="0"/>
        <v>306.78017811843097</v>
      </c>
      <c r="CC8" s="68">
        <f t="shared" si="0"/>
        <v>323.88011275785084</v>
      </c>
      <c r="CD8" s="68">
        <f t="shared" si="0"/>
        <v>332.92573202517423</v>
      </c>
      <c r="CE8" s="68">
        <f t="shared" si="0"/>
        <v>340.47044431287475</v>
      </c>
      <c r="CF8" s="120">
        <f t="shared" si="0"/>
        <v>351.07396175571051</v>
      </c>
      <c r="CH8" s="61"/>
    </row>
    <row r="9" spans="1:86">
      <c r="A9" s="106"/>
      <c r="B9" s="63" t="s">
        <v>242</v>
      </c>
      <c r="D9" s="90"/>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64">
        <f>SUM('Table 2a'!D16,'Table 2a'!D75,'Table 2a'!D125-'Table 1a'!AH87)/1000</f>
        <v>15.872999999999999</v>
      </c>
      <c r="AI9" s="64">
        <f>SUM('Table 2a'!E16,'Table 2a'!E75,'Table 2a'!E125-'Table 1a'!AI87)/1000</f>
        <v>18.777059999999999</v>
      </c>
      <c r="AJ9" s="64">
        <f>SUM('Table 2a'!F16,'Table 2a'!F75,'Table 2a'!F125-'Table 1a'!AJ87)/1000</f>
        <v>22.658060000000006</v>
      </c>
      <c r="AK9" s="64">
        <f>SUM('Table 2a'!G16,'Table 2a'!G75,'Table 2a'!G125-'Table 1a'!AK87)/1000</f>
        <v>27.698309999999996</v>
      </c>
      <c r="AL9" s="64">
        <f>SUM('Table 2a'!H16,'Table 2a'!H75,'Table 2a'!H125-'Table 1a'!AL87)/1000</f>
        <v>31.628059999999998</v>
      </c>
      <c r="AM9" s="64">
        <f>SUM('Table 2a'!I16,'Table 2a'!I75,'Table 2a'!I125-'Table 1a'!AM87)/1000</f>
        <v>35.332059999999998</v>
      </c>
      <c r="AN9" s="64">
        <f>SUM('Table 2a'!J16,'Table 2a'!J75,'Table 2a'!J125-'Table 1a'!AN87)/1000</f>
        <v>38.251059999999995</v>
      </c>
      <c r="AO9" s="64">
        <f>SUM('Table 2a'!K16,'Table 2a'!K75,'Table 2a'!K125-'Table 1a'!AO87)/1000</f>
        <v>41.768059999999998</v>
      </c>
      <c r="AP9" s="64">
        <f>SUM('Table 2a'!L16,'Table 2a'!L75,'Table 2a'!L125-'Table 1a'!AP87)/1000</f>
        <v>44.917658000000003</v>
      </c>
      <c r="AQ9" s="64">
        <f>SUM('Table 2a'!M16,'Table 2a'!M75,'Table 2a'!M125-'Table 1a'!AQ87)/1000</f>
        <v>46.700744000000014</v>
      </c>
      <c r="AR9" s="64">
        <f>SUM('Table 2a'!N16,'Table 2a'!N75,'Table 2a'!N125-'Table 1a'!AR87)/1000</f>
        <v>47.317750509999989</v>
      </c>
      <c r="AS9" s="64">
        <f>SUM('Table 2a'!O16,'Table 2a'!O75,'Table 2a'!O125-'Table 1a'!AS87)/1000</f>
        <v>50.314249481000019</v>
      </c>
      <c r="AT9" s="64">
        <f>SUM('Table 2a'!P16,'Table 2a'!P75,'Table 2a'!P125-'Table 1a'!AT87)/1000</f>
        <v>56.478799715685049</v>
      </c>
      <c r="AU9" s="64">
        <f>SUM('Table 2a'!Q16,'Table 2a'!Q75,'Table 2a'!Q125-'Table 1a'!AU87)/1000</f>
        <v>62.322729468443313</v>
      </c>
      <c r="AV9" s="64">
        <f>SUM('Table 2a'!R16,'Table 2a'!R75,'Table 2a'!R125-'Table 1a'!AV87)/1000</f>
        <v>70.755024000000034</v>
      </c>
      <c r="AW9" s="64">
        <f>SUM('Table 2a'!S16,'Table 2a'!S75,'Table 2a'!S125-'Table 1a'!AW87)/1000</f>
        <v>77.496390999999974</v>
      </c>
      <c r="AX9" s="64">
        <f>SUM('Table 2a'!T16,'Table 2a'!T75,'Table 2a'!T125-'Table 1a'!AX87)/1000</f>
        <v>79.690671811775147</v>
      </c>
      <c r="AY9" s="64">
        <f>SUM('Table 2a'!U16,'Table 2a'!U75,'Table 2a'!U125-'Table 1a'!AY87)/1000</f>
        <v>83.299626860138801</v>
      </c>
      <c r="AZ9" s="64">
        <f>SUM('Table 2a'!V16,'Table 2a'!V75,'Table 2a'!V125-'Table 1a'!AZ87)/1000</f>
        <v>86.67607494808054</v>
      </c>
      <c r="BA9" s="64">
        <f>SUM('Table 2a'!W16,'Table 2a'!W75,'Table 2a'!W125-'Table 1a'!BA87)/1000</f>
        <v>87.926874053839455</v>
      </c>
      <c r="BB9" s="64">
        <f>SUM('Table 2a'!X16,'Table 2a'!X75,'Table 2a'!X125-'Table 1a'!BB87)/1000</f>
        <v>90.248553723961322</v>
      </c>
      <c r="BC9" s="64">
        <f>SUM('Table 2a'!Y16,'Table 2a'!Y75,'Table 2a'!Y125-'Table 1a'!BC87)/1000</f>
        <v>93.746448396197465</v>
      </c>
      <c r="BD9" s="64">
        <f>SUM('Table 2a'!Z16,'Table 2a'!Z75,'Table 2a'!Z125-'Table 1a'!BD87)/1000</f>
        <v>96.115685924979189</v>
      </c>
      <c r="BE9" s="64">
        <f>SUM('Table 2a'!AA16,'Table 2a'!AA75,'Table 2a'!AA125-'Table 1a'!BE87)/1000</f>
        <v>101.43716308374756</v>
      </c>
      <c r="BF9" s="64">
        <f>SUM('Table 2a'!AB16,'Table 2a'!AB75,'Table 2a'!AB125-'Table 1a'!BF87)/1000</f>
        <v>105.0300765651435</v>
      </c>
      <c r="BG9" s="64">
        <f>SUM('Table 2a'!AC16,'Table 2a'!AC75,'Table 2a'!AC125-'Table 1a'!BG87)/1000</f>
        <v>100.72854788745592</v>
      </c>
      <c r="BH9" s="64">
        <f>SUM('Table 2a'!AD16,'Table 2a'!AD75,'Table 2a'!AD125-'Table 1a'!BH87)/1000</f>
        <v>110.63168917917214</v>
      </c>
      <c r="BI9" s="64">
        <f>SUM('Table 2a'!AE16,'Table 2a'!AE75,'Table 2a'!AE125-'Table 1a'!BI87)/1000</f>
        <v>115.2998684647737</v>
      </c>
      <c r="BJ9" s="64">
        <f>SUM('Table 2a'!AF16,'Table 2a'!AF75,'Table 2a'!AF125-'Table 1a'!BJ87)/1000</f>
        <v>118.74169126744036</v>
      </c>
      <c r="BK9" s="64">
        <f>SUM('Table 2a'!AG16,'Table 2a'!AG75,'Table 2a'!AG125-'Table 1a'!BK87)/1000</f>
        <v>125.8052694908574</v>
      </c>
      <c r="BL9" s="64">
        <f>SUM('Table 2a'!AH16,'Table 2a'!AH75,'Table 2a'!AH125-'Table 1a'!BL87)/1000</f>
        <v>135.30295700645357</v>
      </c>
      <c r="BM9" s="64">
        <f>SUM('Table 2a'!AI16,'Table 2a'!AI75,'Table 2a'!AI125-'Table 1a'!BM87)/1000</f>
        <v>147.5026787945221</v>
      </c>
      <c r="BN9" s="64">
        <f>SUM('Table 2a'!AJ16,'Table 2a'!AJ75,'Table 2a'!AJ125-'Table 1a'!BN87)/1000</f>
        <v>152.83584738980352</v>
      </c>
      <c r="BO9" s="64">
        <f>SUM('Table 2a'!AK16,'Table 2a'!AK75,'Table 2a'!AK125-'Table 1a'!BO87)/1000</f>
        <v>158.43272684456639</v>
      </c>
      <c r="BP9" s="64">
        <f>SUM('Table 2a'!AL16,'Table 2a'!AL75,'Table 2a'!AL125-'Table 1a'!BP87)/1000</f>
        <v>166.00983893256202</v>
      </c>
      <c r="BQ9" s="64">
        <f>SUM('Table 2a'!AM16,'Table 2a'!AM75,'Table 2a'!AM125-'Table 1a'!BQ87)/1000</f>
        <v>163.64450199476664</v>
      </c>
      <c r="BR9" s="64">
        <f>SUM('Table 2a'!AN16,'Table 2a'!AN75,'Table 2a'!AN125-'Table 1a'!BR87)/1000</f>
        <v>167.68153082887508</v>
      </c>
      <c r="BS9" s="64">
        <f>SUM('Table 2a'!AO16,'Table 2a'!AO75,'Table 2a'!AO125-'Table 1a'!BS87)/1000</f>
        <v>171.12867396392105</v>
      </c>
      <c r="BT9" s="64">
        <f>SUM('Table 2a'!AP16,'Table 2a'!AP75,'Table 2a'!AP125-'Table 1a'!BT87)/1000</f>
        <v>173.24035866679009</v>
      </c>
      <c r="BU9" s="64">
        <f>SUM('Table 2a'!AQ16,'Table 2a'!AQ75,'Table 2a'!AQ125-'Table 1a'!BU87)/1000</f>
        <v>177.41165501683767</v>
      </c>
      <c r="BV9" s="64">
        <f>SUM('Table 2a'!AR16,'Table 2a'!AR75,'Table 2a'!AR125-'Table 1a'!BV87)/1000</f>
        <v>183.18933378996604</v>
      </c>
      <c r="BW9" s="64">
        <f>SUM('Table 2a'!AS16,'Table 2a'!AS75,'Table 2a'!AS125-'Table 1a'!BW87)/1000</f>
        <v>191.91739111119188</v>
      </c>
      <c r="BX9" s="64">
        <f>SUM('Table 2a'!AT16,'Table 2a'!AT75,'Table 2a'!AT125-'Table 1a'!BX87)/1000</f>
        <v>212.72187323173199</v>
      </c>
      <c r="BY9" s="64">
        <f>SUM('Table 2a'!AU16,'Table 2a'!AU75,'Table 2a'!AU125-'Table 1a'!BY87)/1000</f>
        <v>215.63370953737675</v>
      </c>
      <c r="BZ9" s="64">
        <f>SUM('Table 2a'!AV16,'Table 2a'!AV75,'Table 2a'!AV125-'Table 1a'!BZ87)/1000</f>
        <v>225.17325848195435</v>
      </c>
      <c r="CA9" s="64">
        <f>SUM('Table 2a'!AW16,'Table 2a'!AW75,'Table 2a'!AW125-'Table 1a'!CA87)/1000</f>
        <v>256.57573274243634</v>
      </c>
      <c r="CB9" s="64">
        <f>SUM('Table 2a'!AX16,'Table 2a'!AX75,'Table 2a'!AX125-'Table 1a'!CB87)/1000</f>
        <v>289.64893488235953</v>
      </c>
      <c r="CC9" s="64">
        <f>SUM('Table 2a'!AY16,'Table 2a'!AY75,'Table 2a'!AY125-'Table 1a'!CC87)/1000</f>
        <v>309.72355245482748</v>
      </c>
      <c r="CD9" s="64">
        <f>SUM('Table 2a'!AZ16,'Table 2a'!AZ75,'Table 2a'!AZ125-'Table 1a'!CD87)/1000</f>
        <v>319.11270027300111</v>
      </c>
      <c r="CE9" s="64">
        <f>SUM('Table 2a'!BA16,'Table 2a'!BA75,'Table 2a'!BA125-'Table 1a'!CE87)/1000</f>
        <v>326.67756414274203</v>
      </c>
      <c r="CF9" s="74">
        <f>SUM('Table 2a'!BB16,'Table 2a'!BB75,'Table 2a'!BB125-'Table 1a'!CF87)/1000</f>
        <v>337.36018945053991</v>
      </c>
    </row>
    <row r="10" spans="1:86">
      <c r="A10" s="106"/>
      <c r="B10" s="63" t="s">
        <v>243</v>
      </c>
      <c r="D10" s="90"/>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4">
        <f>('Non-DWP Welfare'!AH4+'Table 1a'!AH87)/1000</f>
        <v>0</v>
      </c>
      <c r="AI10" s="64">
        <f>('Non-DWP Welfare'!AI4+'Table 1a'!AI87)/1000</f>
        <v>0</v>
      </c>
      <c r="AJ10" s="64">
        <f>('Non-DWP Welfare'!AJ4+'Table 1a'!AJ87)/1000</f>
        <v>0</v>
      </c>
      <c r="AK10" s="64">
        <f>('Non-DWP Welfare'!AK4+'Table 1a'!AK87)/1000</f>
        <v>0</v>
      </c>
      <c r="AL10" s="64">
        <f>('Non-DWP Welfare'!AL4+'Table 1a'!AL87)/1000</f>
        <v>0</v>
      </c>
      <c r="AM10" s="64">
        <f>('Non-DWP Welfare'!AM4+'Table 1a'!AM87)/1000</f>
        <v>0</v>
      </c>
      <c r="AN10" s="64">
        <f>('Non-DWP Welfare'!AN4+'Table 1a'!AN87)/1000</f>
        <v>0</v>
      </c>
      <c r="AO10" s="64">
        <f>('Non-DWP Welfare'!AO4+'Table 1a'!AO87)/1000</f>
        <v>0</v>
      </c>
      <c r="AP10" s="64">
        <f>('Non-DWP Welfare'!AP4+'Table 1a'!AP87)/1000</f>
        <v>0</v>
      </c>
      <c r="AQ10" s="64">
        <f>('Non-DWP Welfare'!AQ4+'Table 1a'!AQ87)/1000</f>
        <v>0</v>
      </c>
      <c r="AR10" s="64">
        <f>('Non-DWP Welfare'!AR4+'Table 1a'!AR87)/1000</f>
        <v>0</v>
      </c>
      <c r="AS10" s="64">
        <f>('Non-DWP Welfare'!AS4+'Table 1a'!AS87)/1000</f>
        <v>0</v>
      </c>
      <c r="AT10" s="64">
        <f>('Non-DWP Welfare'!AT4+'Table 1a'!AT87)/1000</f>
        <v>0</v>
      </c>
      <c r="AU10" s="64">
        <f>('Non-DWP Welfare'!AU4+'Table 1a'!AU87)/1000</f>
        <v>3.9801589999999996</v>
      </c>
      <c r="AV10" s="64">
        <f>('Non-DWP Welfare'!AV4+'Table 1a'!AV87)/1000</f>
        <v>4.5024279999999992</v>
      </c>
      <c r="AW10" s="64">
        <f>('Non-DWP Welfare'!AW4+'Table 1a'!AW87)/1000</f>
        <v>4.9411750000000021</v>
      </c>
      <c r="AX10" s="64">
        <f>('Non-DWP Welfare'!AX4+'Table 1a'!AX87)/1000</f>
        <v>5.1719954022248151</v>
      </c>
      <c r="AY10" s="64">
        <f>('Non-DWP Welfare'!AY4+'Table 1a'!AY87)/1000</f>
        <v>5.411192292902526</v>
      </c>
      <c r="AZ10" s="64">
        <f>('Non-DWP Welfare'!AZ4+'Table 1a'!AZ87)/1000</f>
        <v>5.5418748089194496</v>
      </c>
      <c r="BA10" s="64">
        <f>('Non-DWP Welfare'!BA4+'Table 1a'!BA87)/1000</f>
        <v>5.4205197031605667</v>
      </c>
      <c r="BB10" s="64">
        <f>('Non-DWP Welfare'!BB4+'Table 1a'!BB87)/1000</f>
        <v>5.3167638360770972</v>
      </c>
      <c r="BC10" s="64">
        <f>('Non-DWP Welfare'!BC4+'Table 1a'!BC87)/1000</f>
        <v>6.3573302516654238</v>
      </c>
      <c r="BD10" s="64">
        <f>('Non-DWP Welfare'!BD4+'Table 1a'!BD87)/1000</f>
        <v>9.5565503977951956</v>
      </c>
      <c r="BE10" s="64">
        <f>('Non-DWP Welfare'!BE4+'Table 1a'!BE87)/1000</f>
        <v>10.725751917842073</v>
      </c>
      <c r="BF10" s="64">
        <f>('Non-DWP Welfare'!BF4+'Table 1a'!BF87)/1000</f>
        <v>11.665568132478386</v>
      </c>
      <c r="BG10" s="64">
        <f>('Non-DWP Welfare'!BG4+'Table 1a'!BG87)/1000</f>
        <v>27.072387943027497</v>
      </c>
      <c r="BH10" s="64">
        <f>('Non-DWP Welfare'!BH4+'Table 1a'!BH87)/1000</f>
        <v>25.106356666777348</v>
      </c>
      <c r="BI10" s="64">
        <f>('Non-DWP Welfare'!BI4+'Table 1a'!BI87)/1000</f>
        <v>27.149423944825088</v>
      </c>
      <c r="BJ10" s="64">
        <f>('Non-DWP Welfare'!BJ4+'Table 1a'!BJ87)/1000</f>
        <v>28.584395180940959</v>
      </c>
      <c r="BK10" s="64">
        <f>('Non-DWP Welfare'!BK4+'Table 1a'!BK87)/1000</f>
        <v>30.289169235006767</v>
      </c>
      <c r="BL10" s="64">
        <f>('Non-DWP Welfare'!BL4+'Table 1a'!BL87)/1000</f>
        <v>34.954083011853982</v>
      </c>
      <c r="BM10" s="64">
        <f>('Non-DWP Welfare'!BM4+'Table 1a'!BM87)/1000</f>
        <v>39.183222822545424</v>
      </c>
      <c r="BN10" s="64">
        <f>('Non-DWP Welfare'!BN4+'Table 1a'!BN87)/1000</f>
        <v>40.670651027684187</v>
      </c>
      <c r="BO10" s="64">
        <f>('Non-DWP Welfare'!BO4+'Table 1a'!BO87)/1000</f>
        <v>41.262025042402492</v>
      </c>
      <c r="BP10" s="64">
        <f>('Non-DWP Welfare'!BP4+'Table 1a'!BP87)/1000</f>
        <v>41.192904026954501</v>
      </c>
      <c r="BQ10" s="64">
        <f>('Non-DWP Welfare'!BQ4+'Table 1a'!BQ87)/1000</f>
        <v>40.264186594914619</v>
      </c>
      <c r="BR10" s="64">
        <f>('Non-DWP Welfare'!BR4+'Table 1a'!BR87)/1000</f>
        <v>40.550692576556116</v>
      </c>
      <c r="BS10" s="64">
        <f>('Non-DWP Welfare'!BS4+'Table 1a'!BS87)/1000</f>
        <v>39.611453607013665</v>
      </c>
      <c r="BT10" s="64">
        <f>('Non-DWP Welfare'!BT4+'Table 1a'!BT87)/1000</f>
        <v>38.446517880770578</v>
      </c>
      <c r="BU10" s="64">
        <f>('Non-DWP Welfare'!BU4+'Table 1a'!BU87)/1000</f>
        <v>36.994342755481085</v>
      </c>
      <c r="BV10" s="64">
        <f>('Non-DWP Welfare'!BV4+'Table 1a'!BV87)/1000</f>
        <v>33.956461965527623</v>
      </c>
      <c r="BW10" s="64">
        <f>('Non-DWP Welfare'!BW4+'Table 1a'!BW87)/1000</f>
        <v>29.178674318442514</v>
      </c>
      <c r="BX10" s="64">
        <f>('Non-DWP Welfare'!BX4+'Table 1a'!BX87)/1000</f>
        <v>26.512930149264786</v>
      </c>
      <c r="BY10" s="64">
        <f>('Non-DWP Welfare'!BY4+'Table 1a'!BY87)/1000</f>
        <v>22.301954158700131</v>
      </c>
      <c r="BZ10" s="64">
        <f>('Non-DWP Welfare'!BZ4+'Table 1a'!BZ87)/1000</f>
        <v>20.882011600256401</v>
      </c>
      <c r="CA10" s="64">
        <f>('Non-DWP Welfare'!CA4+'Table 1a'!CA87)/1000</f>
        <v>20.284342253918556</v>
      </c>
      <c r="CB10" s="64">
        <f>('Non-DWP Welfare'!CB4+'Table 1a'!CB87)/1000</f>
        <v>17.131243236071455</v>
      </c>
      <c r="CC10" s="64">
        <f>('Non-DWP Welfare'!CC4+'Table 1a'!CC87)/1000</f>
        <v>14.156560303023374</v>
      </c>
      <c r="CD10" s="64">
        <f>('Non-DWP Welfare'!CD4+'Table 1a'!CD87)/1000</f>
        <v>13.813031752173091</v>
      </c>
      <c r="CE10" s="64">
        <f>('Non-DWP Welfare'!CE4+'Table 1a'!CE87)/1000</f>
        <v>13.792880170132701</v>
      </c>
      <c r="CF10" s="74">
        <f>('Non-DWP Welfare'!CF4+'Table 1a'!CF87)/1000</f>
        <v>13.71377230517062</v>
      </c>
    </row>
    <row r="11" spans="1:86" ht="15.95" thickBot="1">
      <c r="A11" s="106"/>
      <c r="B11" s="121"/>
      <c r="C11" s="121"/>
      <c r="D11" s="122"/>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BI11" s="123"/>
      <c r="BJ11" s="123"/>
      <c r="BK11" s="123"/>
      <c r="BL11" s="123"/>
      <c r="BM11" s="123"/>
      <c r="BN11" s="123"/>
      <c r="BO11" s="123"/>
      <c r="BP11" s="123"/>
      <c r="BQ11" s="123"/>
      <c r="BR11" s="123"/>
      <c r="BS11" s="123"/>
      <c r="BT11" s="123"/>
      <c r="BU11" s="123"/>
      <c r="BV11" s="123"/>
      <c r="BW11" s="123"/>
      <c r="BX11" s="123"/>
      <c r="BY11" s="123"/>
      <c r="BZ11" s="123"/>
      <c r="CA11" s="123"/>
      <c r="CB11" s="123"/>
      <c r="CC11" s="123"/>
      <c r="CD11" s="123"/>
      <c r="CE11" s="123"/>
      <c r="CF11" s="124"/>
    </row>
    <row r="12" spans="1:86" ht="39" customHeight="1">
      <c r="A12" s="106"/>
      <c r="B12" s="56" t="s">
        <v>244</v>
      </c>
      <c r="D12" s="90"/>
      <c r="E12" s="61"/>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62"/>
    </row>
    <row r="13" spans="1:86" ht="24" customHeight="1">
      <c r="A13" s="106"/>
      <c r="B13" s="63" t="s">
        <v>240</v>
      </c>
      <c r="D13" s="90"/>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v>38.396352595477097</v>
      </c>
      <c r="AI13" s="61">
        <v>40.287201242633785</v>
      </c>
      <c r="AJ13" s="61">
        <v>41.246284915727422</v>
      </c>
      <c r="AK13" s="61">
        <v>47.514802308372673</v>
      </c>
      <c r="AL13" s="61">
        <v>51.552606466186475</v>
      </c>
      <c r="AM13" s="61">
        <v>56.742086402823723</v>
      </c>
      <c r="AN13" s="61">
        <v>59.064623985926559</v>
      </c>
      <c r="AO13" s="61">
        <v>60.840510442302488</v>
      </c>
      <c r="AP13" s="61">
        <v>62.719773114624523</v>
      </c>
      <c r="AQ13" s="61">
        <v>60.390341458348558</v>
      </c>
      <c r="AR13" s="61">
        <v>55.034242399238607</v>
      </c>
      <c r="AS13" s="61">
        <v>52.400609916231396</v>
      </c>
      <c r="AT13" s="61">
        <v>54.669217229990743</v>
      </c>
      <c r="AU13" s="61">
        <v>64.127232810728572</v>
      </c>
      <c r="AV13" s="61">
        <v>74.034624070061597</v>
      </c>
      <c r="AW13" s="61">
        <v>80.304823543139335</v>
      </c>
      <c r="AX13" s="61">
        <v>81.633109980391453</v>
      </c>
      <c r="AY13" s="61">
        <v>83.090676858067667</v>
      </c>
      <c r="AZ13" s="61">
        <v>82.376232898164446</v>
      </c>
      <c r="BA13" s="61">
        <v>81.113793834625298</v>
      </c>
      <c r="BB13" s="61">
        <v>80.340506948885931</v>
      </c>
      <c r="BC13" s="61">
        <v>81.795786591111451</v>
      </c>
      <c r="BD13" s="61">
        <v>85.190117419781075</v>
      </c>
      <c r="BE13" s="61">
        <v>87.769057263144759</v>
      </c>
      <c r="BF13" s="61">
        <v>89.931834405973063</v>
      </c>
      <c r="BG13" s="61">
        <v>101.23964676921928</v>
      </c>
      <c r="BH13" s="61">
        <v>103.35476963345364</v>
      </c>
      <c r="BI13" s="61">
        <v>104.40548152221328</v>
      </c>
      <c r="BJ13" s="61">
        <v>105.2361384978246</v>
      </c>
      <c r="BK13" s="61">
        <v>107.90481072919849</v>
      </c>
      <c r="BL13" s="61">
        <v>114.16259415937047</v>
      </c>
      <c r="BM13" s="61">
        <v>127.02842553133723</v>
      </c>
      <c r="BN13" s="61">
        <v>128.96133105861958</v>
      </c>
      <c r="BO13" s="61">
        <v>129.88326752119906</v>
      </c>
      <c r="BP13" s="61">
        <v>130.0025179043358</v>
      </c>
      <c r="BQ13" s="61">
        <v>122.15859813270494</v>
      </c>
      <c r="BR13" s="61">
        <v>121.85091225262455</v>
      </c>
      <c r="BS13" s="61">
        <v>121.50063580781269</v>
      </c>
      <c r="BT13" s="61">
        <v>118.08226945415096</v>
      </c>
      <c r="BU13" s="61">
        <v>117.60671360503251</v>
      </c>
      <c r="BV13" s="61">
        <v>115.79163784635068</v>
      </c>
      <c r="BW13" s="61">
        <v>115.61064685814239</v>
      </c>
      <c r="BX13" s="61">
        <v>127.43238498271735</v>
      </c>
      <c r="BY13" s="61">
        <v>124.78799191848478</v>
      </c>
      <c r="BZ13" s="61">
        <v>117.77252567659238</v>
      </c>
      <c r="CA13" s="61">
        <v>124.22268564903538</v>
      </c>
      <c r="CB13" s="61">
        <v>136.81538030245014</v>
      </c>
      <c r="CC13" s="61">
        <v>141.72395312044534</v>
      </c>
      <c r="CD13" s="61">
        <v>143.42113363839223</v>
      </c>
      <c r="CE13" s="61">
        <v>145.13955272926364</v>
      </c>
      <c r="CF13" s="62">
        <v>146.96502770218294</v>
      </c>
    </row>
    <row r="14" spans="1:86">
      <c r="A14" s="106"/>
      <c r="B14" s="63" t="s">
        <v>241</v>
      </c>
      <c r="D14" s="90"/>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v>54.931152121168466</v>
      </c>
      <c r="AI14" s="61">
        <v>54.174731447658232</v>
      </c>
      <c r="AJ14" s="61">
        <v>54.469575670287263</v>
      </c>
      <c r="AK14" s="61">
        <v>58.340460054108178</v>
      </c>
      <c r="AL14" s="61">
        <v>61.021366113526504</v>
      </c>
      <c r="AM14" s="61">
        <v>63.299943041354041</v>
      </c>
      <c r="AN14" s="61">
        <v>63.721443974028283</v>
      </c>
      <c r="AO14" s="61">
        <v>66.317208805896584</v>
      </c>
      <c r="AP14" s="61">
        <v>68.700784433873451</v>
      </c>
      <c r="AQ14" s="61">
        <v>68.725545701642645</v>
      </c>
      <c r="AR14" s="61">
        <v>67.447979314625229</v>
      </c>
      <c r="AS14" s="61">
        <v>68.111185446468156</v>
      </c>
      <c r="AT14" s="61">
        <v>70.127736608106034</v>
      </c>
      <c r="AU14" s="61">
        <v>74.044103178050435</v>
      </c>
      <c r="AV14" s="61">
        <v>78.586605768918133</v>
      </c>
      <c r="AW14" s="61">
        <v>82.243234328529269</v>
      </c>
      <c r="AX14" s="61">
        <v>82.975587999259872</v>
      </c>
      <c r="AY14" s="61">
        <v>83.689391597894939</v>
      </c>
      <c r="AZ14" s="61">
        <v>85.32054837107826</v>
      </c>
      <c r="BA14" s="61">
        <v>88.665670674386604</v>
      </c>
      <c r="BB14" s="61">
        <v>91.129304477583347</v>
      </c>
      <c r="BC14" s="61">
        <v>95.452511831356347</v>
      </c>
      <c r="BD14" s="61">
        <v>100.02777426191818</v>
      </c>
      <c r="BE14" s="61">
        <v>105.54436916018457</v>
      </c>
      <c r="BF14" s="61">
        <v>106.7249016856783</v>
      </c>
      <c r="BG14" s="61">
        <v>109.34443532833885</v>
      </c>
      <c r="BH14" s="61">
        <v>113.78735715073717</v>
      </c>
      <c r="BI14" s="61">
        <v>117.4024242174451</v>
      </c>
      <c r="BJ14" s="61">
        <v>118.19043062522599</v>
      </c>
      <c r="BK14" s="61">
        <v>123.22744556714424</v>
      </c>
      <c r="BL14" s="61">
        <v>129.17795707672971</v>
      </c>
      <c r="BM14" s="61">
        <v>136.23082044590299</v>
      </c>
      <c r="BN14" s="61">
        <v>138.86838776970163</v>
      </c>
      <c r="BO14" s="61">
        <v>141.724665078931</v>
      </c>
      <c r="BP14" s="61">
        <v>146.73765612164655</v>
      </c>
      <c r="BQ14" s="61">
        <v>145.04409619293392</v>
      </c>
      <c r="BR14" s="61">
        <v>147.73799621324912</v>
      </c>
      <c r="BS14" s="61">
        <v>149.38624336973777</v>
      </c>
      <c r="BT14" s="61">
        <v>147.97018138588237</v>
      </c>
      <c r="BU14" s="61">
        <v>147.7080125977601</v>
      </c>
      <c r="BV14" s="61">
        <v>147.36247775532243</v>
      </c>
      <c r="BW14" s="61">
        <v>146.15062364075993</v>
      </c>
      <c r="BX14" s="61">
        <v>141.17652004946279</v>
      </c>
      <c r="BY14" s="61">
        <v>144.51132920590888</v>
      </c>
      <c r="BZ14" s="61">
        <v>143.28883814515163</v>
      </c>
      <c r="CA14" s="61">
        <v>152.63738934731953</v>
      </c>
      <c r="CB14" s="61">
        <v>164.90431266440808</v>
      </c>
      <c r="CC14" s="61">
        <v>171.4518197944046</v>
      </c>
      <c r="CD14" s="61">
        <v>173.35533520267228</v>
      </c>
      <c r="CE14" s="61">
        <v>173.16765080812516</v>
      </c>
      <c r="CF14" s="62">
        <v>175.19600828844247</v>
      </c>
    </row>
    <row r="15" spans="1:86" ht="24" customHeight="1">
      <c r="A15" s="106"/>
      <c r="B15" s="109" t="s">
        <v>176</v>
      </c>
      <c r="D15" s="90"/>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8">
        <f t="shared" ref="AH15:CF15" si="1">SUM(AH13, AH14)</f>
        <v>93.327504716645564</v>
      </c>
      <c r="AI15" s="68">
        <f t="shared" si="1"/>
        <v>94.461932690292016</v>
      </c>
      <c r="AJ15" s="68">
        <f t="shared" si="1"/>
        <v>95.715860586014685</v>
      </c>
      <c r="AK15" s="68">
        <f t="shared" si="1"/>
        <v>105.85526236248086</v>
      </c>
      <c r="AL15" s="68">
        <f t="shared" si="1"/>
        <v>112.57397257971297</v>
      </c>
      <c r="AM15" s="68">
        <f t="shared" si="1"/>
        <v>120.04202944417776</v>
      </c>
      <c r="AN15" s="68">
        <f t="shared" si="1"/>
        <v>122.78606795995483</v>
      </c>
      <c r="AO15" s="68">
        <f t="shared" si="1"/>
        <v>127.15771924819907</v>
      </c>
      <c r="AP15" s="68">
        <f t="shared" si="1"/>
        <v>131.42055754849798</v>
      </c>
      <c r="AQ15" s="68">
        <f t="shared" si="1"/>
        <v>129.11588715999119</v>
      </c>
      <c r="AR15" s="68">
        <f t="shared" si="1"/>
        <v>122.48222171386384</v>
      </c>
      <c r="AS15" s="68">
        <f t="shared" si="1"/>
        <v>120.51179536269956</v>
      </c>
      <c r="AT15" s="68">
        <f t="shared" si="1"/>
        <v>124.79695383809678</v>
      </c>
      <c r="AU15" s="68">
        <f t="shared" si="1"/>
        <v>138.17133598877899</v>
      </c>
      <c r="AV15" s="68">
        <f t="shared" si="1"/>
        <v>152.62122983897973</v>
      </c>
      <c r="AW15" s="68">
        <f t="shared" si="1"/>
        <v>162.54805787166862</v>
      </c>
      <c r="AX15" s="68">
        <f t="shared" si="1"/>
        <v>164.60869797965131</v>
      </c>
      <c r="AY15" s="68">
        <f t="shared" si="1"/>
        <v>166.78006845596261</v>
      </c>
      <c r="AZ15" s="68">
        <f t="shared" si="1"/>
        <v>167.69678126924271</v>
      </c>
      <c r="BA15" s="68">
        <f t="shared" si="1"/>
        <v>169.77946450901192</v>
      </c>
      <c r="BB15" s="68">
        <f t="shared" si="1"/>
        <v>171.46981142646928</v>
      </c>
      <c r="BC15" s="68">
        <f t="shared" si="1"/>
        <v>177.2482984224678</v>
      </c>
      <c r="BD15" s="68">
        <f t="shared" si="1"/>
        <v>185.21789168169926</v>
      </c>
      <c r="BE15" s="68">
        <f t="shared" si="1"/>
        <v>193.31342642332933</v>
      </c>
      <c r="BF15" s="68">
        <f t="shared" si="1"/>
        <v>196.65673609165137</v>
      </c>
      <c r="BG15" s="68">
        <f t="shared" si="1"/>
        <v>210.58408209755811</v>
      </c>
      <c r="BH15" s="68">
        <f t="shared" si="1"/>
        <v>217.14212678419079</v>
      </c>
      <c r="BI15" s="68">
        <f t="shared" si="1"/>
        <v>221.80790573965839</v>
      </c>
      <c r="BJ15" s="68">
        <f t="shared" si="1"/>
        <v>223.42656912305057</v>
      </c>
      <c r="BK15" s="68">
        <f t="shared" si="1"/>
        <v>231.13225629634275</v>
      </c>
      <c r="BL15" s="68">
        <f t="shared" si="1"/>
        <v>243.34055123610017</v>
      </c>
      <c r="BM15" s="68">
        <f>SUM(BM13, BM14)</f>
        <v>263.2592459772402</v>
      </c>
      <c r="BN15" s="68">
        <f t="shared" si="1"/>
        <v>267.82971882832123</v>
      </c>
      <c r="BO15" s="68">
        <f t="shared" si="1"/>
        <v>271.60793260013008</v>
      </c>
      <c r="BP15" s="68">
        <f t="shared" si="1"/>
        <v>276.74017402598236</v>
      </c>
      <c r="BQ15" s="68">
        <f t="shared" si="1"/>
        <v>267.20269432563884</v>
      </c>
      <c r="BR15" s="68">
        <f t="shared" si="1"/>
        <v>269.58890846587366</v>
      </c>
      <c r="BS15" s="68">
        <f t="shared" si="1"/>
        <v>270.88687917755044</v>
      </c>
      <c r="BT15" s="68">
        <f t="shared" si="1"/>
        <v>266.05245084003332</v>
      </c>
      <c r="BU15" s="68">
        <f t="shared" si="1"/>
        <v>265.3147262027926</v>
      </c>
      <c r="BV15" s="68">
        <f t="shared" si="1"/>
        <v>263.15411560167308</v>
      </c>
      <c r="BW15" s="68">
        <f t="shared" si="1"/>
        <v>261.76127049890232</v>
      </c>
      <c r="BX15" s="68">
        <f t="shared" si="1"/>
        <v>268.60890503218013</v>
      </c>
      <c r="BY15" s="68">
        <f t="shared" si="1"/>
        <v>269.29932112439366</v>
      </c>
      <c r="BZ15" s="68">
        <f t="shared" si="1"/>
        <v>261.06136382174401</v>
      </c>
      <c r="CA15" s="68">
        <f t="shared" si="1"/>
        <v>276.86007499635491</v>
      </c>
      <c r="CB15" s="68">
        <f t="shared" si="1"/>
        <v>301.71969296685825</v>
      </c>
      <c r="CC15" s="68">
        <f t="shared" si="1"/>
        <v>313.17577291484997</v>
      </c>
      <c r="CD15" s="68">
        <f t="shared" si="1"/>
        <v>316.77646884106451</v>
      </c>
      <c r="CE15" s="68">
        <f t="shared" si="1"/>
        <v>318.30720353738877</v>
      </c>
      <c r="CF15" s="120">
        <f t="shared" si="1"/>
        <v>322.16103599062541</v>
      </c>
      <c r="CH15" s="61"/>
    </row>
    <row r="16" spans="1:86">
      <c r="A16" s="106"/>
      <c r="B16" s="63" t="s">
        <v>242</v>
      </c>
      <c r="D16" s="90"/>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v>93.327504716645564</v>
      </c>
      <c r="AI16" s="61">
        <v>94.461932690292016</v>
      </c>
      <c r="AJ16" s="61">
        <v>95.715860586014685</v>
      </c>
      <c r="AK16" s="61">
        <v>105.85526236248086</v>
      </c>
      <c r="AL16" s="61">
        <v>112.57397257971299</v>
      </c>
      <c r="AM16" s="61">
        <v>120.04202944417776</v>
      </c>
      <c r="AN16" s="61">
        <v>122.78606795995483</v>
      </c>
      <c r="AO16" s="61">
        <v>127.15771924819909</v>
      </c>
      <c r="AP16" s="61">
        <v>131.42055754849798</v>
      </c>
      <c r="AQ16" s="61">
        <v>129.11588715999122</v>
      </c>
      <c r="AR16" s="61">
        <v>122.48222171386382</v>
      </c>
      <c r="AS16" s="61">
        <v>120.51179536269954</v>
      </c>
      <c r="AT16" s="61">
        <v>124.79695383809678</v>
      </c>
      <c r="AU16" s="61">
        <v>129.87691776385498</v>
      </c>
      <c r="AV16" s="61">
        <v>143.49035867127853</v>
      </c>
      <c r="AW16" s="61">
        <v>152.80518894885199</v>
      </c>
      <c r="AX16" s="61">
        <v>154.5765430042475</v>
      </c>
      <c r="AY16" s="61">
        <v>156.60679951701019</v>
      </c>
      <c r="AZ16" s="61">
        <v>157.61897569991703</v>
      </c>
      <c r="BA16" s="61">
        <v>159.92066829067468</v>
      </c>
      <c r="BB16" s="61">
        <v>161.93011108697675</v>
      </c>
      <c r="BC16" s="61">
        <v>165.99172065050143</v>
      </c>
      <c r="BD16" s="61">
        <v>168.46756843668953</v>
      </c>
      <c r="BE16" s="61">
        <v>174.82753156070686</v>
      </c>
      <c r="BF16" s="61">
        <v>176.99779715239262</v>
      </c>
      <c r="BG16" s="61">
        <v>165.97553578195576</v>
      </c>
      <c r="BH16" s="61">
        <v>176.97912275351828</v>
      </c>
      <c r="BI16" s="61">
        <v>179.53351626832114</v>
      </c>
      <c r="BJ16" s="61">
        <v>180.07706124093667</v>
      </c>
      <c r="BK16" s="61">
        <v>186.28245841902168</v>
      </c>
      <c r="BL16" s="61">
        <v>193.38228914519141</v>
      </c>
      <c r="BM16" s="61">
        <v>208.00415919312695</v>
      </c>
      <c r="BN16" s="61">
        <v>211.53802258870274</v>
      </c>
      <c r="BO16" s="61">
        <v>215.48681168551954</v>
      </c>
      <c r="BP16" s="61">
        <v>221.72289352944827</v>
      </c>
      <c r="BQ16" s="61">
        <v>214.44035635268057</v>
      </c>
      <c r="BR16" s="61">
        <v>217.0897478150066</v>
      </c>
      <c r="BS16" s="61">
        <v>219.97003115733423</v>
      </c>
      <c r="BT16" s="61">
        <v>217.73207087474046</v>
      </c>
      <c r="BU16" s="61">
        <v>219.53641766104374</v>
      </c>
      <c r="BV16" s="61">
        <v>222.00304156677919</v>
      </c>
      <c r="BW16" s="61">
        <v>227.21589382642591</v>
      </c>
      <c r="BX16" s="61">
        <v>238.84062284270678</v>
      </c>
      <c r="BY16" s="61">
        <v>244.05761913911741</v>
      </c>
      <c r="BZ16" s="61">
        <v>238.90582768596852</v>
      </c>
      <c r="CA16" s="61">
        <v>256.57573274243634</v>
      </c>
      <c r="CB16" s="61">
        <v>284.87103774724801</v>
      </c>
      <c r="CC16" s="61">
        <v>299.48709139327178</v>
      </c>
      <c r="CD16" s="61">
        <v>303.63346725982285</v>
      </c>
      <c r="CE16" s="61">
        <v>305.41218375221558</v>
      </c>
      <c r="CF16" s="62">
        <v>309.57667037410749</v>
      </c>
    </row>
    <row r="17" spans="1:84">
      <c r="A17" s="106"/>
      <c r="B17" s="63" t="s">
        <v>243</v>
      </c>
      <c r="D17" s="90"/>
      <c r="E17" s="61"/>
      <c r="F17" s="61"/>
      <c r="G17" s="61"/>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v>0</v>
      </c>
      <c r="AI17" s="61">
        <v>0</v>
      </c>
      <c r="AJ17" s="61">
        <v>0</v>
      </c>
      <c r="AK17" s="61">
        <v>0</v>
      </c>
      <c r="AL17" s="61">
        <v>0</v>
      </c>
      <c r="AM17" s="61">
        <v>0</v>
      </c>
      <c r="AN17" s="61">
        <v>0</v>
      </c>
      <c r="AO17" s="61">
        <v>0</v>
      </c>
      <c r="AP17" s="61">
        <v>0</v>
      </c>
      <c r="AQ17" s="61">
        <v>0</v>
      </c>
      <c r="AR17" s="61">
        <v>0</v>
      </c>
      <c r="AS17" s="61">
        <v>0</v>
      </c>
      <c r="AT17" s="61">
        <v>0</v>
      </c>
      <c r="AU17" s="61">
        <v>8.2944182249240459</v>
      </c>
      <c r="AV17" s="61">
        <v>9.1308711677012067</v>
      </c>
      <c r="AW17" s="61">
        <v>9.7428689228166032</v>
      </c>
      <c r="AX17" s="61">
        <v>10.032154975403838</v>
      </c>
      <c r="AY17" s="61">
        <v>10.173268938952416</v>
      </c>
      <c r="AZ17" s="61">
        <v>10.07780556932569</v>
      </c>
      <c r="BA17" s="61">
        <v>9.8587962183372415</v>
      </c>
      <c r="BB17" s="61">
        <v>9.5397003394925441</v>
      </c>
      <c r="BC17" s="61">
        <v>11.256577771966372</v>
      </c>
      <c r="BD17" s="61">
        <v>16.750323245009742</v>
      </c>
      <c r="BE17" s="61">
        <v>18.485894862622473</v>
      </c>
      <c r="BF17" s="61">
        <v>19.658938939258725</v>
      </c>
      <c r="BG17" s="61">
        <v>44.608546315602361</v>
      </c>
      <c r="BH17" s="61">
        <v>40.163004030672518</v>
      </c>
      <c r="BI17" s="61">
        <v>42.27438947133728</v>
      </c>
      <c r="BJ17" s="61">
        <v>43.34950788211389</v>
      </c>
      <c r="BK17" s="61">
        <v>44.849797877321052</v>
      </c>
      <c r="BL17" s="61">
        <v>49.958262090908775</v>
      </c>
      <c r="BM17" s="61">
        <v>55.255086784113274</v>
      </c>
      <c r="BN17" s="61">
        <v>56.29169623961846</v>
      </c>
      <c r="BO17" s="61">
        <v>56.121120914610565</v>
      </c>
      <c r="BP17" s="61">
        <v>55.017280496534113</v>
      </c>
      <c r="BQ17" s="61">
        <v>52.762337972958235</v>
      </c>
      <c r="BR17" s="61">
        <v>52.499160650867047</v>
      </c>
      <c r="BS17" s="61">
        <v>50.916848020216193</v>
      </c>
      <c r="BT17" s="61">
        <v>48.320379965292872</v>
      </c>
      <c r="BU17" s="61">
        <v>45.778308541748864</v>
      </c>
      <c r="BV17" s="61">
        <v>41.151074034893909</v>
      </c>
      <c r="BW17" s="61">
        <v>34.545376672476387</v>
      </c>
      <c r="BX17" s="61">
        <v>29.768282189473375</v>
      </c>
      <c r="BY17" s="61">
        <v>25.241701985276283</v>
      </c>
      <c r="BZ17" s="61">
        <v>22.155536135775478</v>
      </c>
      <c r="CA17" s="61">
        <v>20.284342253918556</v>
      </c>
      <c r="CB17" s="61">
        <v>16.84865521961019</v>
      </c>
      <c r="CC17" s="61">
        <v>13.688681521578108</v>
      </c>
      <c r="CD17" s="61">
        <v>13.143001581241636</v>
      </c>
      <c r="CE17" s="61">
        <v>12.895019785173242</v>
      </c>
      <c r="CF17" s="62">
        <v>12.584365616517989</v>
      </c>
    </row>
    <row r="18" spans="1:84" ht="15.95" thickBot="1">
      <c r="A18" s="106"/>
      <c r="B18" s="121"/>
      <c r="C18" s="121"/>
      <c r="D18" s="122"/>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123"/>
      <c r="AZ18" s="123"/>
      <c r="BA18" s="123"/>
      <c r="BB18" s="123"/>
      <c r="BC18" s="123"/>
      <c r="BD18" s="123"/>
      <c r="BE18" s="123"/>
      <c r="BF18" s="123"/>
      <c r="BG18" s="123"/>
      <c r="BH18" s="123"/>
      <c r="BI18" s="123"/>
      <c r="BJ18" s="123"/>
      <c r="BK18" s="123"/>
      <c r="BL18" s="123"/>
      <c r="BM18" s="123"/>
      <c r="BN18" s="123"/>
      <c r="BO18" s="123"/>
      <c r="BP18" s="123"/>
      <c r="BQ18" s="123"/>
      <c r="BR18" s="123"/>
      <c r="BS18" s="123"/>
      <c r="BT18" s="123"/>
      <c r="BU18" s="123"/>
      <c r="BV18" s="123"/>
      <c r="BW18" s="123"/>
      <c r="BX18" s="123"/>
      <c r="BY18" s="123"/>
      <c r="BZ18" s="123"/>
      <c r="CA18" s="123"/>
      <c r="CB18" s="123"/>
      <c r="CC18" s="123"/>
      <c r="CD18" s="123"/>
      <c r="CE18" s="123"/>
      <c r="CF18" s="124"/>
    </row>
    <row r="19" spans="1:84" ht="38.25" customHeight="1">
      <c r="A19" s="106"/>
      <c r="B19" s="56" t="s">
        <v>245</v>
      </c>
      <c r="D19" s="90"/>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62"/>
    </row>
    <row r="20" spans="1:84" ht="24" customHeight="1">
      <c r="A20" s="106"/>
      <c r="B20" s="63" t="s">
        <v>240</v>
      </c>
      <c r="D20" s="90"/>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58">
        <v>1948.1634073508092</v>
      </c>
      <c r="AI20" s="58">
        <v>2028.1514922791876</v>
      </c>
      <c r="AJ20" s="58">
        <v>2060.3569067249823</v>
      </c>
      <c r="AK20" s="58">
        <v>2355.3661978075979</v>
      </c>
      <c r="AL20" s="58">
        <v>2528.5759498816205</v>
      </c>
      <c r="AM20" s="58">
        <v>2754.0691356998364</v>
      </c>
      <c r="AN20" s="58">
        <v>2837.1901232551909</v>
      </c>
      <c r="AO20" s="58">
        <v>2892.6216156659766</v>
      </c>
      <c r="AP20" s="58">
        <v>2951.7965509518317</v>
      </c>
      <c r="AQ20" s="58">
        <v>2813.826365592608</v>
      </c>
      <c r="AR20" s="58">
        <v>2538.831129733755</v>
      </c>
      <c r="AS20" s="58">
        <v>2393.5962870560656</v>
      </c>
      <c r="AT20" s="58">
        <v>2472.9369534532384</v>
      </c>
      <c r="AU20" s="58">
        <v>2872.8264855626098</v>
      </c>
      <c r="AV20" s="58">
        <v>3295.2607855993942</v>
      </c>
      <c r="AW20" s="58">
        <v>3553.1535570611627</v>
      </c>
      <c r="AX20" s="58">
        <v>3591.1098882804617</v>
      </c>
      <c r="AY20" s="58">
        <v>3629.2062397059472</v>
      </c>
      <c r="AZ20" s="58">
        <v>3574.7367166361937</v>
      </c>
      <c r="BA20" s="58">
        <v>3498.5462080925299</v>
      </c>
      <c r="BB20" s="58">
        <v>3442.7711239666583</v>
      </c>
      <c r="BC20" s="58">
        <v>3478.747356403328</v>
      </c>
      <c r="BD20" s="58">
        <v>3592.3976309260806</v>
      </c>
      <c r="BE20" s="58">
        <v>3678.7956986148624</v>
      </c>
      <c r="BF20" s="58">
        <v>3749.5394746354464</v>
      </c>
      <c r="BG20" s="58">
        <v>4199.0422122683503</v>
      </c>
      <c r="BH20" s="58">
        <v>4263.4212219005094</v>
      </c>
      <c r="BI20" s="58">
        <v>4270.7906234647862</v>
      </c>
      <c r="BJ20" s="58">
        <v>4273.9722635592962</v>
      </c>
      <c r="BK20" s="58">
        <v>4349.3341816588127</v>
      </c>
      <c r="BL20" s="58">
        <v>4563.5079146989774</v>
      </c>
      <c r="BM20" s="58">
        <v>5040.6439156728366</v>
      </c>
      <c r="BN20" s="58">
        <v>5076.705690497658</v>
      </c>
      <c r="BO20" s="58">
        <v>5062.3983963342371</v>
      </c>
      <c r="BP20" s="58">
        <v>5033.257296652534</v>
      </c>
      <c r="BQ20" s="58">
        <v>4696.5947349209719</v>
      </c>
      <c r="BR20" s="58">
        <v>4645.4419121336232</v>
      </c>
      <c r="BS20" s="58">
        <v>4594.7311683305061</v>
      </c>
      <c r="BT20" s="58">
        <v>4427.208959877501</v>
      </c>
      <c r="BU20" s="58">
        <v>4378.5328472681986</v>
      </c>
      <c r="BV20" s="58">
        <v>4282.1914186952336</v>
      </c>
      <c r="BW20" s="58">
        <v>4242.9028610475025</v>
      </c>
      <c r="BX20" s="58">
        <v>4645.7891750477984</v>
      </c>
      <c r="BY20" s="58">
        <v>4521.4659103914582</v>
      </c>
      <c r="BZ20" s="58">
        <v>4236.1683787258471</v>
      </c>
      <c r="CA20" s="58">
        <v>4437.3000641267581</v>
      </c>
      <c r="CB20" s="58">
        <v>4854.3698521904162</v>
      </c>
      <c r="CC20" s="58">
        <v>4997.0434674045382</v>
      </c>
      <c r="CD20" s="58">
        <v>5025.5934131674849</v>
      </c>
      <c r="CE20" s="58">
        <v>5053.8875019861352</v>
      </c>
      <c r="CF20" s="96">
        <v>5086.1430013551371</v>
      </c>
    </row>
    <row r="21" spans="1:84">
      <c r="A21" s="106"/>
      <c r="B21" s="63" t="s">
        <v>241</v>
      </c>
      <c r="D21" s="90"/>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58">
        <v>2787.1100573934987</v>
      </c>
      <c r="AI21" s="58">
        <v>2727.2820905989847</v>
      </c>
      <c r="AJ21" s="58">
        <v>2720.8939342768003</v>
      </c>
      <c r="AK21" s="58">
        <v>2892.00714093631</v>
      </c>
      <c r="AL21" s="58">
        <v>2993.0040275420101</v>
      </c>
      <c r="AM21" s="58">
        <v>3072.3653371525525</v>
      </c>
      <c r="AN21" s="58">
        <v>3060.8821199936729</v>
      </c>
      <c r="AO21" s="58">
        <v>3153.0075978650971</v>
      </c>
      <c r="AP21" s="58">
        <v>3233.2823999375678</v>
      </c>
      <c r="AQ21" s="58">
        <v>3202.1967058821474</v>
      </c>
      <c r="AR21" s="58">
        <v>3111.4997146572509</v>
      </c>
      <c r="AS21" s="58">
        <v>3111.2363167580925</v>
      </c>
      <c r="AT21" s="58">
        <v>3172.1959835394232</v>
      </c>
      <c r="AU21" s="58">
        <v>3317.090904849495</v>
      </c>
      <c r="AV21" s="58">
        <v>3497.8682409274993</v>
      </c>
      <c r="AW21" s="58">
        <v>3638.920150813206</v>
      </c>
      <c r="AX21" s="58">
        <v>3650.1666373068747</v>
      </c>
      <c r="AY21" s="58">
        <v>3655.3566978770446</v>
      </c>
      <c r="AZ21" s="58">
        <v>3702.506004646687</v>
      </c>
      <c r="BA21" s="58">
        <v>3824.2687373037138</v>
      </c>
      <c r="BB21" s="58">
        <v>3905.0953238594166</v>
      </c>
      <c r="BC21" s="58">
        <v>4059.5632982331622</v>
      </c>
      <c r="BD21" s="58">
        <v>4218.0894940506951</v>
      </c>
      <c r="BE21" s="58">
        <v>4423.8389175742896</v>
      </c>
      <c r="BF21" s="58">
        <v>4449.6949766484422</v>
      </c>
      <c r="BG21" s="58">
        <v>4535.1985538528979</v>
      </c>
      <c r="BH21" s="58">
        <v>4693.769189181201</v>
      </c>
      <c r="BI21" s="58">
        <v>4802.4410711924329</v>
      </c>
      <c r="BJ21" s="58">
        <v>4800.08701878383</v>
      </c>
      <c r="BK21" s="58">
        <v>4966.9457506277231</v>
      </c>
      <c r="BL21" s="58">
        <v>5163.7283986500424</v>
      </c>
      <c r="BM21" s="58">
        <v>5405.8062464007844</v>
      </c>
      <c r="BN21" s="58">
        <v>5466.707955272449</v>
      </c>
      <c r="BO21" s="58">
        <v>5523.9349217903291</v>
      </c>
      <c r="BP21" s="58">
        <v>5681.1851822089629</v>
      </c>
      <c r="BQ21" s="58">
        <v>5576.4665682482682</v>
      </c>
      <c r="BR21" s="58">
        <v>5632.360619515046</v>
      </c>
      <c r="BS21" s="58">
        <v>5649.267791622573</v>
      </c>
      <c r="BT21" s="58">
        <v>5547.7838955376619</v>
      </c>
      <c r="BU21" s="58">
        <v>5499.2131413178331</v>
      </c>
      <c r="BV21" s="58">
        <v>5449.7401489290423</v>
      </c>
      <c r="BW21" s="58">
        <v>5363.7179277280693</v>
      </c>
      <c r="BX21" s="58">
        <v>5146.8576744103475</v>
      </c>
      <c r="BY21" s="58">
        <v>5236.1051622394625</v>
      </c>
      <c r="BZ21" s="58">
        <v>5153.9664424085568</v>
      </c>
      <c r="CA21" s="58">
        <v>5452.2883159406329</v>
      </c>
      <c r="CB21" s="58">
        <v>5850.9980539077524</v>
      </c>
      <c r="CC21" s="58">
        <v>6045.2180257075615</v>
      </c>
      <c r="CD21" s="58">
        <v>6074.5122328246398</v>
      </c>
      <c r="CE21" s="58">
        <v>6029.8506486373353</v>
      </c>
      <c r="CF21" s="96">
        <v>6063.1564213176598</v>
      </c>
    </row>
    <row r="22" spans="1:84" ht="24" customHeight="1">
      <c r="A22" s="106"/>
      <c r="B22" s="109" t="s">
        <v>176</v>
      </c>
      <c r="D22" s="90"/>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125">
        <v>4735.2734647443085</v>
      </c>
      <c r="AI22" s="125">
        <v>4755.4335828781723</v>
      </c>
      <c r="AJ22" s="125">
        <v>4781.2508410017826</v>
      </c>
      <c r="AK22" s="125">
        <v>5247.3733387439088</v>
      </c>
      <c r="AL22" s="125">
        <v>5521.5799774236302</v>
      </c>
      <c r="AM22" s="125">
        <v>5826.4344728523884</v>
      </c>
      <c r="AN22" s="125">
        <v>5898.0722432488628</v>
      </c>
      <c r="AO22" s="125">
        <v>6045.6292135310741</v>
      </c>
      <c r="AP22" s="125">
        <v>6185.0789508894004</v>
      </c>
      <c r="AQ22" s="125">
        <v>6016.0230714747549</v>
      </c>
      <c r="AR22" s="125">
        <v>5650.3308443910055</v>
      </c>
      <c r="AS22" s="125">
        <v>5504.8326038141586</v>
      </c>
      <c r="AT22" s="125">
        <v>5645.1329369926625</v>
      </c>
      <c r="AU22" s="125">
        <v>6189.9173904121035</v>
      </c>
      <c r="AV22" s="125">
        <v>6793.1290265268935</v>
      </c>
      <c r="AW22" s="125">
        <v>7192.0737078743687</v>
      </c>
      <c r="AX22" s="125">
        <v>7241.2765255873355</v>
      </c>
      <c r="AY22" s="125">
        <v>7284.5629375829922</v>
      </c>
      <c r="AZ22" s="125">
        <v>7277.2427212828807</v>
      </c>
      <c r="BA22" s="125">
        <v>7322.8149453962442</v>
      </c>
      <c r="BB22" s="125">
        <v>7347.8664478260744</v>
      </c>
      <c r="BC22" s="125">
        <v>7538.3106546364907</v>
      </c>
      <c r="BD22" s="125">
        <v>7810.4871249767748</v>
      </c>
      <c r="BE22" s="125">
        <v>8102.6346161891515</v>
      </c>
      <c r="BF22" s="125">
        <v>8199.2344512838881</v>
      </c>
      <c r="BG22" s="125">
        <v>8734.2407661212474</v>
      </c>
      <c r="BH22" s="125">
        <v>8957.1904110817104</v>
      </c>
      <c r="BI22" s="125">
        <v>9073.2316946572191</v>
      </c>
      <c r="BJ22" s="125">
        <v>9074.0592823431252</v>
      </c>
      <c r="BK22" s="125">
        <v>9316.2799322865358</v>
      </c>
      <c r="BL22" s="125">
        <v>9727.2363133490198</v>
      </c>
      <c r="BM22" s="125">
        <v>10446.450162073619</v>
      </c>
      <c r="BN22" s="125">
        <v>10543.41364577011</v>
      </c>
      <c r="BO22" s="125">
        <v>10586.333318124567</v>
      </c>
      <c r="BP22" s="125">
        <v>10714.442478861498</v>
      </c>
      <c r="BQ22" s="125">
        <v>10273.061303169239</v>
      </c>
      <c r="BR22" s="125">
        <v>10277.802531648667</v>
      </c>
      <c r="BS22" s="125">
        <v>10243.998959953078</v>
      </c>
      <c r="BT22" s="125">
        <v>9974.9928554151629</v>
      </c>
      <c r="BU22" s="125">
        <v>9877.7459885860317</v>
      </c>
      <c r="BV22" s="125">
        <v>9731.931567624275</v>
      </c>
      <c r="BW22" s="125">
        <v>9606.6207887755718</v>
      </c>
      <c r="BX22" s="125">
        <v>9792.6468494581441</v>
      </c>
      <c r="BY22" s="125">
        <v>9757.5710726309208</v>
      </c>
      <c r="BZ22" s="125">
        <v>9390.1348211344048</v>
      </c>
      <c r="CA22" s="125">
        <v>9889.5883800673928</v>
      </c>
      <c r="CB22" s="125">
        <v>10705.367906098169</v>
      </c>
      <c r="CC22" s="125">
        <v>11042.261493112102</v>
      </c>
      <c r="CD22" s="125">
        <v>11100.105645992124</v>
      </c>
      <c r="CE22" s="125">
        <v>11083.738150623471</v>
      </c>
      <c r="CF22" s="126">
        <v>11149.299422672797</v>
      </c>
    </row>
    <row r="23" spans="1:84" ht="14.25" customHeight="1">
      <c r="A23" s="106"/>
      <c r="B23" s="63" t="s">
        <v>242</v>
      </c>
      <c r="D23" s="90"/>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58">
        <v>4735.2734647443085</v>
      </c>
      <c r="AI23" s="58">
        <v>4755.4335828781723</v>
      </c>
      <c r="AJ23" s="58">
        <v>4781.2508410017826</v>
      </c>
      <c r="AK23" s="58">
        <v>5247.3733387439088</v>
      </c>
      <c r="AL23" s="58">
        <v>5521.5799774236311</v>
      </c>
      <c r="AM23" s="58">
        <v>5826.4344728523884</v>
      </c>
      <c r="AN23" s="58">
        <v>5898.0722432488628</v>
      </c>
      <c r="AO23" s="58">
        <v>6045.6292135310741</v>
      </c>
      <c r="AP23" s="58">
        <v>6185.0789508894004</v>
      </c>
      <c r="AQ23" s="58">
        <v>6016.0230714747559</v>
      </c>
      <c r="AR23" s="58">
        <v>5650.3308443910055</v>
      </c>
      <c r="AS23" s="58">
        <v>5504.8326038141577</v>
      </c>
      <c r="AT23" s="58">
        <v>5645.1329369926625</v>
      </c>
      <c r="AU23" s="58">
        <v>5818.3369663943631</v>
      </c>
      <c r="AV23" s="58">
        <v>6386.7164584180591</v>
      </c>
      <c r="AW23" s="58">
        <v>6760.9923874541837</v>
      </c>
      <c r="AX23" s="58">
        <v>6799.9535018585029</v>
      </c>
      <c r="AY23" s="58">
        <v>6840.2183671985231</v>
      </c>
      <c r="AZ23" s="58">
        <v>6839.9138908139657</v>
      </c>
      <c r="BA23" s="58">
        <v>6897.5919038462234</v>
      </c>
      <c r="BB23" s="58">
        <v>6939.0688672855986</v>
      </c>
      <c r="BC23" s="58">
        <v>7059.5721792413315</v>
      </c>
      <c r="BD23" s="58">
        <v>7104.1396827481458</v>
      </c>
      <c r="BE23" s="58">
        <v>7327.8076711785598</v>
      </c>
      <c r="BF23" s="58">
        <v>7379.5917956093062</v>
      </c>
      <c r="BG23" s="58">
        <v>6884.044968479523</v>
      </c>
      <c r="BH23" s="58">
        <v>7300.4521267536984</v>
      </c>
      <c r="BI23" s="58">
        <v>7343.9636185507652</v>
      </c>
      <c r="BJ23" s="58">
        <v>7313.49872803383</v>
      </c>
      <c r="BK23" s="58">
        <v>7508.5129047545806</v>
      </c>
      <c r="BL23" s="58">
        <v>7730.2168330610884</v>
      </c>
      <c r="BM23" s="58">
        <v>8253.860465371401</v>
      </c>
      <c r="BN23" s="58">
        <v>8327.4286502559353</v>
      </c>
      <c r="BO23" s="58">
        <v>8398.927057558838</v>
      </c>
      <c r="BP23" s="58">
        <v>8584.3596699659647</v>
      </c>
      <c r="BQ23" s="58">
        <v>8244.5236274444433</v>
      </c>
      <c r="BR23" s="58">
        <v>8276.3255075476754</v>
      </c>
      <c r="BS23" s="58">
        <v>8318.5009818051203</v>
      </c>
      <c r="BT23" s="58">
        <v>8163.3371333840705</v>
      </c>
      <c r="BU23" s="58">
        <v>8173.4059768790075</v>
      </c>
      <c r="BV23" s="58">
        <v>8210.087854383557</v>
      </c>
      <c r="BW23" s="58">
        <v>8338.8078190975921</v>
      </c>
      <c r="BX23" s="58">
        <v>8707.3876888893483</v>
      </c>
      <c r="BY23" s="58">
        <v>8842.9839133052101</v>
      </c>
      <c r="BZ23" s="58">
        <v>8593.2207611454214</v>
      </c>
      <c r="CA23" s="58">
        <v>9165.0209412472432</v>
      </c>
      <c r="CB23" s="58">
        <v>10107.557895504191</v>
      </c>
      <c r="CC23" s="58">
        <v>10559.612406146185</v>
      </c>
      <c r="CD23" s="58">
        <v>10639.564158832545</v>
      </c>
      <c r="CE23" s="58">
        <v>10634.722164941637</v>
      </c>
      <c r="CF23" s="96">
        <v>10713.781639240324</v>
      </c>
    </row>
    <row r="24" spans="1:84">
      <c r="A24" s="106"/>
      <c r="B24" s="63" t="s">
        <v>243</v>
      </c>
      <c r="D24" s="90"/>
      <c r="E24" s="61"/>
      <c r="F24" s="61"/>
      <c r="G24" s="61"/>
      <c r="H24" s="61"/>
      <c r="I24" s="61"/>
      <c r="J24" s="61"/>
      <c r="K24" s="61"/>
      <c r="L24" s="61"/>
      <c r="M24" s="61"/>
      <c r="N24" s="61"/>
      <c r="O24" s="61"/>
      <c r="P24" s="61"/>
      <c r="Q24" s="61"/>
      <c r="R24" s="61"/>
      <c r="S24" s="61"/>
      <c r="T24" s="61"/>
      <c r="U24" s="61"/>
      <c r="V24" s="61"/>
      <c r="W24" s="61"/>
      <c r="X24" s="61"/>
      <c r="Y24" s="61"/>
      <c r="Z24" s="61"/>
      <c r="AA24" s="61"/>
      <c r="AB24" s="61"/>
      <c r="AC24" s="61"/>
      <c r="AD24" s="61"/>
      <c r="AE24" s="61"/>
      <c r="AF24" s="61"/>
      <c r="AG24" s="61"/>
      <c r="AH24" s="58">
        <v>0</v>
      </c>
      <c r="AI24" s="58">
        <v>0</v>
      </c>
      <c r="AJ24" s="58">
        <v>0</v>
      </c>
      <c r="AK24" s="58">
        <v>0</v>
      </c>
      <c r="AL24" s="58">
        <v>0</v>
      </c>
      <c r="AM24" s="58">
        <v>0</v>
      </c>
      <c r="AN24" s="58">
        <v>0</v>
      </c>
      <c r="AO24" s="58">
        <v>0</v>
      </c>
      <c r="AP24" s="58">
        <v>0</v>
      </c>
      <c r="AQ24" s="58">
        <v>0</v>
      </c>
      <c r="AR24" s="58">
        <v>0</v>
      </c>
      <c r="AS24" s="58">
        <v>0</v>
      </c>
      <c r="AT24" s="58">
        <v>0</v>
      </c>
      <c r="AU24" s="58">
        <v>371.58042401774242</v>
      </c>
      <c r="AV24" s="58">
        <v>406.4125681088355</v>
      </c>
      <c r="AW24" s="58">
        <v>431.08132042018508</v>
      </c>
      <c r="AX24" s="58">
        <v>441.32302372883328</v>
      </c>
      <c r="AY24" s="58">
        <v>444.34457038446891</v>
      </c>
      <c r="AZ24" s="58">
        <v>437.32883046891561</v>
      </c>
      <c r="BA24" s="58">
        <v>425.22304155002121</v>
      </c>
      <c r="BB24" s="58">
        <v>408.79758054047585</v>
      </c>
      <c r="BC24" s="58">
        <v>478.7384753951589</v>
      </c>
      <c r="BD24" s="58">
        <v>706.34744222863048</v>
      </c>
      <c r="BE24" s="58">
        <v>774.82694501059166</v>
      </c>
      <c r="BF24" s="58">
        <v>819.64265567458165</v>
      </c>
      <c r="BG24" s="58">
        <v>1850.1957976417245</v>
      </c>
      <c r="BH24" s="58">
        <v>1656.7382843280122</v>
      </c>
      <c r="BI24" s="58">
        <v>1729.2680761064544</v>
      </c>
      <c r="BJ24" s="58">
        <v>1760.5605543092954</v>
      </c>
      <c r="BK24" s="58">
        <v>1807.7670275319545</v>
      </c>
      <c r="BL24" s="58">
        <v>1997.0194802879314</v>
      </c>
      <c r="BM24" s="58">
        <v>2192.589696702219</v>
      </c>
      <c r="BN24" s="58">
        <v>2215.9849955141713</v>
      </c>
      <c r="BO24" s="58">
        <v>2187.4062605657296</v>
      </c>
      <c r="BP24" s="58">
        <v>2130.0828088955336</v>
      </c>
      <c r="BQ24" s="58">
        <v>2028.5376757247948</v>
      </c>
      <c r="BR24" s="58">
        <v>2001.4770241009917</v>
      </c>
      <c r="BS24" s="58">
        <v>1925.4979781479585</v>
      </c>
      <c r="BT24" s="58">
        <v>1811.6557220310926</v>
      </c>
      <c r="BU24" s="58">
        <v>1704.3400117070246</v>
      </c>
      <c r="BV24" s="58">
        <v>1521.8437132407194</v>
      </c>
      <c r="BW24" s="58">
        <v>1267.8129696779799</v>
      </c>
      <c r="BX24" s="58">
        <v>1085.2591605687967</v>
      </c>
      <c r="BY24" s="58">
        <v>914.58715932571363</v>
      </c>
      <c r="BZ24" s="58">
        <v>796.91405998898256</v>
      </c>
      <c r="CA24" s="58">
        <v>724.56743882014791</v>
      </c>
      <c r="CB24" s="58">
        <v>597.81001059397477</v>
      </c>
      <c r="CC24" s="58">
        <v>482.6490869659151</v>
      </c>
      <c r="CD24" s="58">
        <v>460.54148715957842</v>
      </c>
      <c r="CE24" s="58">
        <v>449.01598568183505</v>
      </c>
      <c r="CF24" s="96">
        <v>435.51778343247634</v>
      </c>
    </row>
    <row r="25" spans="1:84" ht="15.95" thickBot="1">
      <c r="A25" s="106"/>
      <c r="B25" s="121"/>
      <c r="C25" s="121"/>
      <c r="D25" s="127"/>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c r="BM25" s="128"/>
      <c r="BN25" s="128"/>
      <c r="BO25" s="128"/>
      <c r="BP25" s="128"/>
      <c r="BQ25" s="128"/>
      <c r="BR25" s="128"/>
      <c r="BS25" s="128"/>
      <c r="BT25" s="128"/>
      <c r="BU25" s="128"/>
      <c r="BV25" s="128"/>
      <c r="BW25" s="128"/>
      <c r="BX25" s="128"/>
      <c r="BY25" s="128"/>
      <c r="BZ25" s="128"/>
      <c r="CA25" s="128"/>
      <c r="CB25" s="128"/>
      <c r="CC25" s="128"/>
      <c r="CD25" s="128"/>
      <c r="CE25" s="128"/>
      <c r="CF25" s="129"/>
    </row>
    <row r="26" spans="1:84" ht="39" customHeight="1">
      <c r="A26" s="106"/>
      <c r="B26" s="56" t="s">
        <v>246</v>
      </c>
      <c r="D26" s="106"/>
      <c r="CF26" s="57"/>
    </row>
    <row r="27" spans="1:84" ht="24" customHeight="1">
      <c r="A27" s="106"/>
      <c r="B27" s="63" t="s">
        <v>240</v>
      </c>
      <c r="D27" s="106"/>
      <c r="AH27" s="104">
        <v>3.3949163682168063E-2</v>
      </c>
      <c r="AI27" s="104">
        <v>3.4430481154467042E-2</v>
      </c>
      <c r="AJ27" s="104">
        <v>3.6498132420111969E-2</v>
      </c>
      <c r="AK27" s="104">
        <v>4.1684373225981577E-2</v>
      </c>
      <c r="AL27" s="104">
        <v>4.4232503581199102E-2</v>
      </c>
      <c r="AM27" s="104">
        <v>4.6642594254155414E-2</v>
      </c>
      <c r="AN27" s="104">
        <v>4.7671426704572868E-2</v>
      </c>
      <c r="AO27" s="104">
        <v>4.716407921046184E-2</v>
      </c>
      <c r="AP27" s="104">
        <v>4.7094722650881306E-2</v>
      </c>
      <c r="AQ27" s="104">
        <v>4.2702743161971451E-2</v>
      </c>
      <c r="AR27" s="104">
        <v>3.7278446896888244E-2</v>
      </c>
      <c r="AS27" s="104">
        <v>3.4750523181940066E-2</v>
      </c>
      <c r="AT27" s="104">
        <v>3.6423518395150879E-2</v>
      </c>
      <c r="AU27" s="104">
        <v>4.3076264928999249E-2</v>
      </c>
      <c r="AV27" s="104">
        <v>4.9412682949642343E-2</v>
      </c>
      <c r="AW27" s="104">
        <v>5.2171606148457859E-2</v>
      </c>
      <c r="AX27" s="104">
        <v>5.1268369666509384E-2</v>
      </c>
      <c r="AY27" s="104">
        <v>5.120858118266304E-2</v>
      </c>
      <c r="AZ27" s="104">
        <v>4.9078623507211289E-2</v>
      </c>
      <c r="BA27" s="104">
        <v>4.6230152503597896E-2</v>
      </c>
      <c r="BB27" s="104">
        <v>4.433102486879778E-2</v>
      </c>
      <c r="BC27" s="104">
        <v>4.3660161657518466E-2</v>
      </c>
      <c r="BD27" s="104">
        <v>4.3604664008712518E-2</v>
      </c>
      <c r="BE27" s="104">
        <v>4.4191566538152684E-2</v>
      </c>
      <c r="BF27" s="104">
        <v>4.4145031230948477E-2</v>
      </c>
      <c r="BG27" s="104">
        <v>4.8279954812917476E-2</v>
      </c>
      <c r="BH27" s="104">
        <v>4.8137773846009105E-2</v>
      </c>
      <c r="BI27" s="104">
        <v>4.7271855338304067E-2</v>
      </c>
      <c r="BJ27" s="104">
        <v>4.6689197681168283E-2</v>
      </c>
      <c r="BK27" s="104">
        <v>4.6539883115676729E-2</v>
      </c>
      <c r="BL27" s="104">
        <v>5.045907287243756E-2</v>
      </c>
      <c r="BM27" s="104">
        <v>5.7853865444906942E-2</v>
      </c>
      <c r="BN27" s="104">
        <v>5.7238614842089773E-2</v>
      </c>
      <c r="BO27" s="104">
        <v>5.7071348073549147E-2</v>
      </c>
      <c r="BP27" s="104">
        <v>5.6415782351341356E-2</v>
      </c>
      <c r="BQ27" s="104">
        <v>5.1679439610595047E-2</v>
      </c>
      <c r="BR27" s="104">
        <v>5.018568576773557E-2</v>
      </c>
      <c r="BS27" s="104">
        <v>4.8922452344793602E-2</v>
      </c>
      <c r="BT27" s="104">
        <v>4.6659177775070802E-2</v>
      </c>
      <c r="BU27" s="104">
        <v>4.5282977712610778E-2</v>
      </c>
      <c r="BV27" s="104">
        <v>4.3956534492956098E-2</v>
      </c>
      <c r="BW27" s="104">
        <v>4.3506295380007456E-2</v>
      </c>
      <c r="BX27" s="104">
        <v>5.44327416507671E-2</v>
      </c>
      <c r="BY27" s="104">
        <v>4.6689363957513497E-2</v>
      </c>
      <c r="BZ27" s="104">
        <v>4.3492555765368292E-2</v>
      </c>
      <c r="CA27" s="104">
        <v>4.5561327348982023E-2</v>
      </c>
      <c r="CB27" s="104">
        <v>4.9719296487114421E-2</v>
      </c>
      <c r="CC27" s="104">
        <v>5.0767699370272042E-2</v>
      </c>
      <c r="CD27" s="104">
        <v>5.0327237110377968E-2</v>
      </c>
      <c r="CE27" s="104">
        <v>4.9985574249701618E-2</v>
      </c>
      <c r="CF27" s="105">
        <v>4.976603663790892E-2</v>
      </c>
    </row>
    <row r="28" spans="1:84">
      <c r="A28" s="106"/>
      <c r="B28" s="63" t="s">
        <v>241</v>
      </c>
      <c r="D28" s="106"/>
      <c r="AH28" s="104">
        <v>4.8568849605555874E-2</v>
      </c>
      <c r="AI28" s="104">
        <v>4.6299122615224085E-2</v>
      </c>
      <c r="AJ28" s="104">
        <v>4.8199196357764679E-2</v>
      </c>
      <c r="AK28" s="104">
        <v>5.1181640097919284E-2</v>
      </c>
      <c r="AL28" s="104">
        <v>5.2356766808999061E-2</v>
      </c>
      <c r="AM28" s="104">
        <v>5.2033221665992488E-2</v>
      </c>
      <c r="AN28" s="104">
        <v>5.1429975185167232E-2</v>
      </c>
      <c r="AO28" s="104">
        <v>5.1409662187240419E-2</v>
      </c>
      <c r="AP28" s="104">
        <v>5.158571576619491E-2</v>
      </c>
      <c r="AQ28" s="104">
        <v>4.8596667213542728E-2</v>
      </c>
      <c r="AR28" s="104">
        <v>4.5687117793729456E-2</v>
      </c>
      <c r="AS28" s="104">
        <v>4.5169308765502542E-2</v>
      </c>
      <c r="AT28" s="104">
        <v>4.6722800028576122E-2</v>
      </c>
      <c r="AU28" s="104">
        <v>4.9737736451871982E-2</v>
      </c>
      <c r="AV28" s="104">
        <v>5.2450796957830156E-2</v>
      </c>
      <c r="AW28" s="104">
        <v>5.3430932793948345E-2</v>
      </c>
      <c r="AX28" s="104">
        <v>5.2111491524258549E-2</v>
      </c>
      <c r="AY28" s="104">
        <v>5.1577567614342651E-2</v>
      </c>
      <c r="AZ28" s="104">
        <v>5.0832806060815458E-2</v>
      </c>
      <c r="BA28" s="104">
        <v>5.0534283792319869E-2</v>
      </c>
      <c r="BB28" s="104">
        <v>5.0284166935145438E-2</v>
      </c>
      <c r="BC28" s="104">
        <v>5.0949716004394789E-2</v>
      </c>
      <c r="BD28" s="104">
        <v>5.1199336499769939E-2</v>
      </c>
      <c r="BE28" s="104">
        <v>5.3141404931418647E-2</v>
      </c>
      <c r="BF28" s="104">
        <v>5.2388279958417654E-2</v>
      </c>
      <c r="BG28" s="104">
        <v>5.2145029789863302E-2</v>
      </c>
      <c r="BH28" s="104">
        <v>5.2996780743482179E-2</v>
      </c>
      <c r="BI28" s="104">
        <v>5.3156504170640606E-2</v>
      </c>
      <c r="BJ28" s="104">
        <v>5.2436515233763095E-2</v>
      </c>
      <c r="BK28" s="104">
        <v>5.3148611953280127E-2</v>
      </c>
      <c r="BL28" s="104">
        <v>5.7095758883579137E-2</v>
      </c>
      <c r="BM28" s="104">
        <v>6.2045007033344916E-2</v>
      </c>
      <c r="BN28" s="104">
        <v>6.1635794978564994E-2</v>
      </c>
      <c r="BO28" s="104">
        <v>6.2274516538527072E-2</v>
      </c>
      <c r="BP28" s="104">
        <v>6.3678148730907685E-2</v>
      </c>
      <c r="BQ28" s="104">
        <v>6.1361195402170013E-2</v>
      </c>
      <c r="BR28" s="104">
        <v>6.0847576081674584E-2</v>
      </c>
      <c r="BS28" s="104">
        <v>6.0150643028600494E-2</v>
      </c>
      <c r="BT28" s="104">
        <v>5.8469125217601878E-2</v>
      </c>
      <c r="BU28" s="104">
        <v>5.6873102201473201E-2</v>
      </c>
      <c r="BV28" s="104">
        <v>5.5941378469960501E-2</v>
      </c>
      <c r="BW28" s="104">
        <v>5.4999019336767756E-2</v>
      </c>
      <c r="BX28" s="104">
        <v>6.0303548772542841E-2</v>
      </c>
      <c r="BY28" s="104">
        <v>5.4068840611572334E-2</v>
      </c>
      <c r="BZ28" s="104">
        <v>5.2915548408090783E-2</v>
      </c>
      <c r="CA28" s="104">
        <v>5.5983027781216291E-2</v>
      </c>
      <c r="CB28" s="104">
        <v>5.9926935080256427E-2</v>
      </c>
      <c r="CC28" s="104">
        <v>6.1416678353665717E-2</v>
      </c>
      <c r="CD28" s="104">
        <v>6.0831307337808498E-2</v>
      </c>
      <c r="CE28" s="104">
        <v>5.9638357045664968E-2</v>
      </c>
      <c r="CF28" s="105">
        <v>5.9325753232709513E-2</v>
      </c>
    </row>
    <row r="29" spans="1:84" ht="24" customHeight="1">
      <c r="A29" s="106"/>
      <c r="B29" s="109" t="s">
        <v>176</v>
      </c>
      <c r="D29" s="106"/>
      <c r="AH29" s="130">
        <f t="shared" ref="AH29:CF29" si="2">SUM(AH27,AH28)</f>
        <v>8.2518013287723929E-2</v>
      </c>
      <c r="AI29" s="130">
        <f t="shared" si="2"/>
        <v>8.0729603769691127E-2</v>
      </c>
      <c r="AJ29" s="130">
        <f t="shared" si="2"/>
        <v>8.469732877787664E-2</v>
      </c>
      <c r="AK29" s="130">
        <f t="shared" si="2"/>
        <v>9.2866013323900862E-2</v>
      </c>
      <c r="AL29" s="130">
        <f t="shared" si="2"/>
        <v>9.6589270390198156E-2</v>
      </c>
      <c r="AM29" s="130">
        <f t="shared" si="2"/>
        <v>9.8675815920147902E-2</v>
      </c>
      <c r="AN29" s="130">
        <f t="shared" si="2"/>
        <v>9.9101401889740093E-2</v>
      </c>
      <c r="AO29" s="130">
        <f t="shared" si="2"/>
        <v>9.8573741397702253E-2</v>
      </c>
      <c r="AP29" s="130">
        <f t="shared" si="2"/>
        <v>9.8680438417076216E-2</v>
      </c>
      <c r="AQ29" s="130">
        <f t="shared" si="2"/>
        <v>9.1299410375514173E-2</v>
      </c>
      <c r="AR29" s="130">
        <f t="shared" si="2"/>
        <v>8.2965564690617694E-2</v>
      </c>
      <c r="AS29" s="130">
        <f t="shared" si="2"/>
        <v>7.9919831947442607E-2</v>
      </c>
      <c r="AT29" s="130">
        <f t="shared" si="2"/>
        <v>8.3146318423726995E-2</v>
      </c>
      <c r="AU29" s="130">
        <f t="shared" si="2"/>
        <v>9.2814001380871231E-2</v>
      </c>
      <c r="AV29" s="130">
        <f t="shared" si="2"/>
        <v>0.10186347990747249</v>
      </c>
      <c r="AW29" s="130">
        <f t="shared" si="2"/>
        <v>0.1056025389424062</v>
      </c>
      <c r="AX29" s="130">
        <f t="shared" si="2"/>
        <v>0.10337986119076793</v>
      </c>
      <c r="AY29" s="130">
        <f t="shared" si="2"/>
        <v>0.10278614879700569</v>
      </c>
      <c r="AZ29" s="130">
        <f t="shared" si="2"/>
        <v>9.9911429568026747E-2</v>
      </c>
      <c r="BA29" s="130">
        <f t="shared" si="2"/>
        <v>9.6764436295917772E-2</v>
      </c>
      <c r="BB29" s="130">
        <f t="shared" si="2"/>
        <v>9.4615191803943219E-2</v>
      </c>
      <c r="BC29" s="130">
        <f t="shared" si="2"/>
        <v>9.4609877661913255E-2</v>
      </c>
      <c r="BD29" s="130">
        <f t="shared" si="2"/>
        <v>9.480400050848245E-2</v>
      </c>
      <c r="BE29" s="130">
        <f t="shared" si="2"/>
        <v>9.7332971469571331E-2</v>
      </c>
      <c r="BF29" s="130">
        <f t="shared" si="2"/>
        <v>9.6533311189366131E-2</v>
      </c>
      <c r="BG29" s="130">
        <f t="shared" si="2"/>
        <v>0.10042498460278078</v>
      </c>
      <c r="BH29" s="130">
        <f t="shared" si="2"/>
        <v>0.10113455458949128</v>
      </c>
      <c r="BI29" s="130">
        <f t="shared" si="2"/>
        <v>0.10042835950894467</v>
      </c>
      <c r="BJ29" s="130">
        <f t="shared" si="2"/>
        <v>9.9125712914931385E-2</v>
      </c>
      <c r="BK29" s="130">
        <f t="shared" si="2"/>
        <v>9.9688495068956856E-2</v>
      </c>
      <c r="BL29" s="130">
        <f t="shared" si="2"/>
        <v>0.1075548317560167</v>
      </c>
      <c r="BM29" s="130">
        <f t="shared" si="2"/>
        <v>0.11989887247825186</v>
      </c>
      <c r="BN29" s="130">
        <f t="shared" si="2"/>
        <v>0.11887440982065477</v>
      </c>
      <c r="BO29" s="130">
        <f t="shared" si="2"/>
        <v>0.11934586461207622</v>
      </c>
      <c r="BP29" s="130">
        <f t="shared" si="2"/>
        <v>0.12009393108224904</v>
      </c>
      <c r="BQ29" s="130">
        <f t="shared" si="2"/>
        <v>0.11304063501276507</v>
      </c>
      <c r="BR29" s="130">
        <f t="shared" si="2"/>
        <v>0.11103326184941015</v>
      </c>
      <c r="BS29" s="130">
        <f t="shared" si="2"/>
        <v>0.1090730953733941</v>
      </c>
      <c r="BT29" s="130">
        <f t="shared" si="2"/>
        <v>0.10512830299267267</v>
      </c>
      <c r="BU29" s="130">
        <f t="shared" si="2"/>
        <v>0.10215607991408399</v>
      </c>
      <c r="BV29" s="130">
        <f t="shared" si="2"/>
        <v>9.9897912962916599E-2</v>
      </c>
      <c r="BW29" s="130">
        <f t="shared" si="2"/>
        <v>9.8505314716775205E-2</v>
      </c>
      <c r="BX29" s="130">
        <f t="shared" si="2"/>
        <v>0.11473629042330993</v>
      </c>
      <c r="BY29" s="130">
        <f t="shared" si="2"/>
        <v>0.10075820456908582</v>
      </c>
      <c r="BZ29" s="130">
        <f t="shared" si="2"/>
        <v>9.6408104173459075E-2</v>
      </c>
      <c r="CA29" s="130">
        <f t="shared" si="2"/>
        <v>0.10154435513019831</v>
      </c>
      <c r="CB29" s="130">
        <f t="shared" si="2"/>
        <v>0.10964623156737086</v>
      </c>
      <c r="CC29" s="130">
        <f t="shared" si="2"/>
        <v>0.11218437772393776</v>
      </c>
      <c r="CD29" s="130">
        <f t="shared" si="2"/>
        <v>0.11115854444818646</v>
      </c>
      <c r="CE29" s="130">
        <f t="shared" si="2"/>
        <v>0.10962393129536659</v>
      </c>
      <c r="CF29" s="131">
        <f t="shared" si="2"/>
        <v>0.10909178987061843</v>
      </c>
    </row>
    <row r="30" spans="1:84">
      <c r="A30" s="106"/>
      <c r="B30" s="63" t="s">
        <v>242</v>
      </c>
      <c r="D30" s="106"/>
      <c r="AH30" s="104">
        <v>8.2518013287723929E-2</v>
      </c>
      <c r="AI30" s="104">
        <v>8.0729603769691127E-2</v>
      </c>
      <c r="AJ30" s="104">
        <v>8.469732877787664E-2</v>
      </c>
      <c r="AK30" s="104">
        <v>9.2866013323900862E-2</v>
      </c>
      <c r="AL30" s="104">
        <v>9.658927039019817E-2</v>
      </c>
      <c r="AM30" s="104">
        <v>9.8675815920147902E-2</v>
      </c>
      <c r="AN30" s="104">
        <v>9.9101401889740107E-2</v>
      </c>
      <c r="AO30" s="104">
        <v>9.8573741397702266E-2</v>
      </c>
      <c r="AP30" s="104">
        <v>9.8680438417076216E-2</v>
      </c>
      <c r="AQ30" s="104">
        <v>9.1299410375514187E-2</v>
      </c>
      <c r="AR30" s="104">
        <v>8.2965564690617694E-2</v>
      </c>
      <c r="AS30" s="104">
        <v>7.9919831947442607E-2</v>
      </c>
      <c r="AT30" s="104">
        <v>8.3146318423727009E-2</v>
      </c>
      <c r="AU30" s="104">
        <v>8.7242381630128263E-2</v>
      </c>
      <c r="AV30" s="104">
        <v>9.5769292927652336E-2</v>
      </c>
      <c r="AW30" s="104">
        <v>9.9272892754662806E-2</v>
      </c>
      <c r="AX30" s="104">
        <v>9.7079326641070385E-2</v>
      </c>
      <c r="AY30" s="104">
        <v>9.6516388000095946E-2</v>
      </c>
      <c r="AZ30" s="104">
        <v>9.3907211993192338E-2</v>
      </c>
      <c r="BA30" s="104">
        <v>9.1145494915801137E-2</v>
      </c>
      <c r="BB30" s="104">
        <v>8.9351288088971872E-2</v>
      </c>
      <c r="BC30" s="104">
        <v>8.8601450752453251E-2</v>
      </c>
      <c r="BD30" s="104">
        <v>8.6230327419890368E-2</v>
      </c>
      <c r="BE30" s="104">
        <v>8.802535579825764E-2</v>
      </c>
      <c r="BF30" s="104">
        <v>8.6883285932200405E-2</v>
      </c>
      <c r="BG30" s="104">
        <v>7.9151712035002264E-2</v>
      </c>
      <c r="BH30" s="104">
        <v>8.2428522813101146E-2</v>
      </c>
      <c r="BI30" s="104">
        <v>8.1287709090326538E-2</v>
      </c>
      <c r="BJ30" s="104">
        <v>7.9893215677955917E-2</v>
      </c>
      <c r="BK30" s="104">
        <v>8.0344553525788634E-2</v>
      </c>
      <c r="BL30" s="104">
        <v>8.5473627260029078E-2</v>
      </c>
      <c r="BM30" s="104">
        <v>9.4733478649402639E-2</v>
      </c>
      <c r="BN30" s="104">
        <v>9.3889721050632369E-2</v>
      </c>
      <c r="BO30" s="104">
        <v>9.4685967404972857E-2</v>
      </c>
      <c r="BP30" s="104">
        <v>9.6218678724912618E-2</v>
      </c>
      <c r="BQ30" s="104">
        <v>9.0719422256007917E-2</v>
      </c>
      <c r="BR30" s="104">
        <v>8.9410884710107844E-2</v>
      </c>
      <c r="BS30" s="104">
        <v>8.8571333763221904E-2</v>
      </c>
      <c r="BT30" s="104">
        <v>8.6034926744217505E-2</v>
      </c>
      <c r="BU30" s="104">
        <v>8.4529721164031041E-2</v>
      </c>
      <c r="BV30" s="104">
        <v>8.4276244257985911E-2</v>
      </c>
      <c r="BW30" s="104">
        <v>8.5505289179589786E-2</v>
      </c>
      <c r="BX30" s="104">
        <v>0.10202076905857604</v>
      </c>
      <c r="BY30" s="104">
        <v>9.1314034558981835E-2</v>
      </c>
      <c r="BZ30" s="104">
        <v>8.822622231806837E-2</v>
      </c>
      <c r="CA30" s="104">
        <v>9.4104638683392056E-2</v>
      </c>
      <c r="CB30" s="104">
        <v>0.10352335793707355</v>
      </c>
      <c r="CC30" s="104">
        <v>0.10728088150497275</v>
      </c>
      <c r="CD30" s="104">
        <v>0.10654659542685926</v>
      </c>
      <c r="CE30" s="104">
        <v>0.10518292981229402</v>
      </c>
      <c r="CF30" s="105">
        <v>0.10483040870988689</v>
      </c>
    </row>
    <row r="31" spans="1:84">
      <c r="A31" s="106"/>
      <c r="B31" s="63" t="s">
        <v>243</v>
      </c>
      <c r="D31" s="106"/>
      <c r="AH31" s="104">
        <v>0</v>
      </c>
      <c r="AI31" s="104">
        <v>0</v>
      </c>
      <c r="AJ31" s="104">
        <v>0</v>
      </c>
      <c r="AK31" s="104">
        <v>0</v>
      </c>
      <c r="AL31" s="104">
        <v>0</v>
      </c>
      <c r="AM31" s="104">
        <v>0</v>
      </c>
      <c r="AN31" s="104">
        <v>0</v>
      </c>
      <c r="AO31" s="104">
        <v>0</v>
      </c>
      <c r="AP31" s="104">
        <v>0</v>
      </c>
      <c r="AQ31" s="104">
        <v>0</v>
      </c>
      <c r="AR31" s="104">
        <v>0</v>
      </c>
      <c r="AS31" s="104">
        <v>0</v>
      </c>
      <c r="AT31" s="104">
        <v>0</v>
      </c>
      <c r="AU31" s="104">
        <v>5.5716197507429694E-3</v>
      </c>
      <c r="AV31" s="104">
        <v>6.0941869798201691E-3</v>
      </c>
      <c r="AW31" s="104">
        <v>6.3296461877433924E-3</v>
      </c>
      <c r="AX31" s="104">
        <v>6.3005345496975392E-3</v>
      </c>
      <c r="AY31" s="104">
        <v>6.2697607969097544E-3</v>
      </c>
      <c r="AZ31" s="104">
        <v>6.0042175748344249E-3</v>
      </c>
      <c r="BA31" s="104">
        <v>5.6189413801166245E-3</v>
      </c>
      <c r="BB31" s="104">
        <v>5.263903714971355E-3</v>
      </c>
      <c r="BC31" s="104">
        <v>6.0084269094599916E-3</v>
      </c>
      <c r="BD31" s="104">
        <v>8.5736730885920872E-3</v>
      </c>
      <c r="BE31" s="104">
        <v>9.3076156713137043E-3</v>
      </c>
      <c r="BF31" s="104">
        <v>9.6500252571657241E-3</v>
      </c>
      <c r="BG31" s="104">
        <v>2.1273272567778508E-2</v>
      </c>
      <c r="BH31" s="104">
        <v>1.8706031776390134E-2</v>
      </c>
      <c r="BI31" s="104">
        <v>1.9140650418618142E-2</v>
      </c>
      <c r="BJ31" s="104">
        <v>1.9232497236975458E-2</v>
      </c>
      <c r="BK31" s="104">
        <v>1.9343941543168233E-2</v>
      </c>
      <c r="BL31" s="104">
        <v>2.2081204495987616E-2</v>
      </c>
      <c r="BM31" s="104">
        <v>2.5165393828849209E-2</v>
      </c>
      <c r="BN31" s="104">
        <v>2.4984688770022408E-2</v>
      </c>
      <c r="BO31" s="104">
        <v>2.4659897207103383E-2</v>
      </c>
      <c r="BP31" s="104">
        <v>2.3875252357336445E-2</v>
      </c>
      <c r="BQ31" s="104">
        <v>2.2321212756757129E-2</v>
      </c>
      <c r="BR31" s="104">
        <v>2.1622377139302311E-2</v>
      </c>
      <c r="BS31" s="104">
        <v>2.0501761610172177E-2</v>
      </c>
      <c r="BT31" s="104">
        <v>1.9093376248455175E-2</v>
      </c>
      <c r="BU31" s="104">
        <v>1.7626358750052928E-2</v>
      </c>
      <c r="BV31" s="104">
        <v>1.5621668704930687E-2</v>
      </c>
      <c r="BW31" s="104">
        <v>1.3000025537185421E-2</v>
      </c>
      <c r="BX31" s="104">
        <v>1.2715521364733884E-2</v>
      </c>
      <c r="BY31" s="104">
        <v>9.4441700101040079E-3</v>
      </c>
      <c r="BZ31" s="104">
        <v>8.1818818553907064E-3</v>
      </c>
      <c r="CA31" s="104">
        <v>7.439716446806249E-3</v>
      </c>
      <c r="CB31" s="104">
        <v>6.1228736302972884E-3</v>
      </c>
      <c r="CC31" s="104">
        <v>4.9034962189649913E-3</v>
      </c>
      <c r="CD31" s="104">
        <v>4.6119490213271984E-3</v>
      </c>
      <c r="CE31" s="104">
        <v>4.4410014830725637E-3</v>
      </c>
      <c r="CF31" s="105">
        <v>4.2613811607315685E-3</v>
      </c>
    </row>
    <row r="32" spans="1:84" ht="15.95" thickBot="1">
      <c r="A32" s="106"/>
      <c r="B32" s="121"/>
      <c r="C32" s="121"/>
      <c r="D32" s="132"/>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33"/>
    </row>
    <row r="33" spans="1:84" ht="39" customHeight="1">
      <c r="A33" s="106"/>
      <c r="B33" s="56" t="s">
        <v>247</v>
      </c>
      <c r="D33" s="106"/>
      <c r="CF33" s="57"/>
    </row>
    <row r="34" spans="1:84" ht="24" customHeight="1">
      <c r="A34" s="106"/>
      <c r="B34" s="63" t="s">
        <v>240</v>
      </c>
      <c r="D34" s="106"/>
      <c r="AH34" s="104">
        <v>8.196906234011328E-2</v>
      </c>
      <c r="AI34" s="104">
        <v>8.4100001813425321E-2</v>
      </c>
      <c r="AJ34" s="104">
        <v>8.5258663378450353E-2</v>
      </c>
      <c r="AK34" s="104">
        <v>9.7191413784714714E-2</v>
      </c>
      <c r="AL34" s="104">
        <v>0.1024168197450171</v>
      </c>
      <c r="AM34" s="104">
        <v>0.10904030727937816</v>
      </c>
      <c r="AN34" s="104">
        <v>0.1122646101769636</v>
      </c>
      <c r="AO34" s="104">
        <v>0.1166783569461156</v>
      </c>
      <c r="AP34" s="104">
        <v>0.11976020346931013</v>
      </c>
      <c r="AQ34" s="104">
        <v>0.11487712110036891</v>
      </c>
      <c r="AR34" s="104">
        <v>0.10783909420862912</v>
      </c>
      <c r="AS34" s="104">
        <v>0.10000962096189785</v>
      </c>
      <c r="AT34" s="104">
        <v>0.10409018115996391</v>
      </c>
      <c r="AU34" s="104">
        <v>0.1168277916736891</v>
      </c>
      <c r="AV34" s="104">
        <v>0.12888324196113851</v>
      </c>
      <c r="AW34" s="104">
        <v>0.13756879791836563</v>
      </c>
      <c r="AX34" s="104">
        <v>0.13642923728052189</v>
      </c>
      <c r="AY34" s="104">
        <v>0.13690021370877237</v>
      </c>
      <c r="AZ34" s="104">
        <v>0.1379250757723309</v>
      </c>
      <c r="BA34" s="104">
        <v>0.1294485868113269</v>
      </c>
      <c r="BB34" s="104">
        <v>0.12603108267173194</v>
      </c>
      <c r="BC34" s="104">
        <v>0.12557039179311172</v>
      </c>
      <c r="BD34" s="104">
        <v>0.12432332785771699</v>
      </c>
      <c r="BE34" s="104">
        <v>0.12158515469058648</v>
      </c>
      <c r="BF34" s="104">
        <v>0.11754738878382628</v>
      </c>
      <c r="BG34" s="104">
        <v>0.12401098554013347</v>
      </c>
      <c r="BH34" s="104">
        <v>0.12052969871565093</v>
      </c>
      <c r="BI34" s="104">
        <v>0.11835336137529474</v>
      </c>
      <c r="BJ34" s="104">
        <v>0.11693660686537735</v>
      </c>
      <c r="BK34" s="104">
        <v>0.11560857699915468</v>
      </c>
      <c r="BL34" s="104">
        <v>0.11611234017554202</v>
      </c>
      <c r="BM34" s="104">
        <v>0.12453818527518871</v>
      </c>
      <c r="BN34" s="104">
        <v>0.12514348957489874</v>
      </c>
      <c r="BO34" s="104">
        <v>0.12808002695337431</v>
      </c>
      <c r="BP34" s="104">
        <v>0.12805763139263748</v>
      </c>
      <c r="BQ34" s="104">
        <v>0.12157941697442184</v>
      </c>
      <c r="BR34" s="104">
        <v>0.1193802522495844</v>
      </c>
      <c r="BS34" s="104">
        <v>0.11870745963408813</v>
      </c>
      <c r="BT34" s="104">
        <v>0.11549094439260371</v>
      </c>
      <c r="BU34" s="104">
        <v>0.11307197715611145</v>
      </c>
      <c r="BV34" s="104">
        <v>0.11137893220911309</v>
      </c>
      <c r="BW34" s="104">
        <v>0.10995599693394792</v>
      </c>
      <c r="BX34" s="104">
        <v>0.10253539484196288</v>
      </c>
      <c r="BY34" s="104">
        <v>0.10553606872733048</v>
      </c>
      <c r="BZ34" s="104">
        <v>9.6404743366543935E-2</v>
      </c>
      <c r="CA34" s="104">
        <v>0.10162755966472681</v>
      </c>
      <c r="CB34" s="104">
        <v>0.11247975272605425</v>
      </c>
      <c r="CC34" s="104">
        <v>0.11590750569008075</v>
      </c>
      <c r="CD34" s="104">
        <v>0.11583160220213935</v>
      </c>
      <c r="CE34" s="104">
        <v>0.11641386958911924</v>
      </c>
      <c r="CF34" s="105">
        <v>0.11664262713253352</v>
      </c>
    </row>
    <row r="35" spans="1:84">
      <c r="A35" s="106"/>
      <c r="B35" s="63" t="s">
        <v>241</v>
      </c>
      <c r="D35" s="106"/>
      <c r="AH35" s="104">
        <v>0.11726778009546392</v>
      </c>
      <c r="AI35" s="104">
        <v>0.11309038286254582</v>
      </c>
      <c r="AJ35" s="104">
        <v>0.11259203649318895</v>
      </c>
      <c r="AK35" s="104">
        <v>0.11933527065333685</v>
      </c>
      <c r="AL35" s="104">
        <v>0.12122790062890189</v>
      </c>
      <c r="AM35" s="104">
        <v>0.12164242941290392</v>
      </c>
      <c r="AN35" s="104">
        <v>0.12111586572297538</v>
      </c>
      <c r="AO35" s="104">
        <v>0.12718142738237764</v>
      </c>
      <c r="AP35" s="104">
        <v>0.13118063911464381</v>
      </c>
      <c r="AQ35" s="104">
        <v>0.13073270734363615</v>
      </c>
      <c r="AR35" s="104">
        <v>0.13216369806141218</v>
      </c>
      <c r="AS35" s="104">
        <v>0.12999417088190851</v>
      </c>
      <c r="AT35" s="104">
        <v>0.13352319966768297</v>
      </c>
      <c r="AU35" s="104">
        <v>0.13489446965974794</v>
      </c>
      <c r="AV35" s="104">
        <v>0.13680756339945921</v>
      </c>
      <c r="AW35" s="104">
        <v>0.14088945575500031</v>
      </c>
      <c r="AX35" s="104">
        <v>0.1386728520616331</v>
      </c>
      <c r="AY35" s="104">
        <v>0.13788665621871793</v>
      </c>
      <c r="AZ35" s="104">
        <v>0.14285483427684162</v>
      </c>
      <c r="BA35" s="104">
        <v>0.14150054170661114</v>
      </c>
      <c r="BB35" s="104">
        <v>0.14295559416545356</v>
      </c>
      <c r="BC35" s="104">
        <v>0.14653577901532813</v>
      </c>
      <c r="BD35" s="104">
        <v>0.14597685918383979</v>
      </c>
      <c r="BE35" s="104">
        <v>0.14620902686224904</v>
      </c>
      <c r="BF35" s="104">
        <v>0.13949713796262606</v>
      </c>
      <c r="BG35" s="104">
        <v>0.13393874456424337</v>
      </c>
      <c r="BH35" s="104">
        <v>0.13269591644069959</v>
      </c>
      <c r="BI35" s="104">
        <v>0.13308660941127545</v>
      </c>
      <c r="BJ35" s="104">
        <v>0.13133119590431766</v>
      </c>
      <c r="BK35" s="104">
        <v>0.13202515747894641</v>
      </c>
      <c r="BL35" s="104">
        <v>0.13138414561897616</v>
      </c>
      <c r="BM35" s="104">
        <v>0.13356017825079181</v>
      </c>
      <c r="BN35" s="104">
        <v>0.13475725238320657</v>
      </c>
      <c r="BO35" s="104">
        <v>0.13975702390074771</v>
      </c>
      <c r="BP35" s="104">
        <v>0.14454240565458079</v>
      </c>
      <c r="BQ35" s="104">
        <v>0.1443564097842876</v>
      </c>
      <c r="BR35" s="104">
        <v>0.14474244737881262</v>
      </c>
      <c r="BS35" s="104">
        <v>0.14595200540967815</v>
      </c>
      <c r="BT35" s="104">
        <v>0.14472296365235285</v>
      </c>
      <c r="BU35" s="104">
        <v>0.14201261572803506</v>
      </c>
      <c r="BV35" s="104">
        <v>0.14174663840454754</v>
      </c>
      <c r="BW35" s="104">
        <v>0.13900222826930897</v>
      </c>
      <c r="BX35" s="104">
        <v>0.11359428160784377</v>
      </c>
      <c r="BY35" s="104">
        <v>0.12221654773413766</v>
      </c>
      <c r="BZ35" s="104">
        <v>0.11729156345518632</v>
      </c>
      <c r="CA35" s="104">
        <v>0.12487385304797832</v>
      </c>
      <c r="CB35" s="104">
        <v>0.13557245004873464</v>
      </c>
      <c r="CC35" s="104">
        <v>0.1402201416263473</v>
      </c>
      <c r="CD35" s="104">
        <v>0.14000744323665881</v>
      </c>
      <c r="CE35" s="104">
        <v>0.13889471160101388</v>
      </c>
      <c r="CF35" s="105">
        <v>0.13904888114816116</v>
      </c>
    </row>
    <row r="36" spans="1:84" s="109" customFormat="1" ht="24" customHeight="1">
      <c r="A36" s="134"/>
      <c r="B36" s="109" t="s">
        <v>176</v>
      </c>
      <c r="D36" s="134"/>
      <c r="AH36" s="130">
        <f t="shared" ref="AH36:CF36" si="3">SUM(AH34,AH35)</f>
        <v>0.19923684243557721</v>
      </c>
      <c r="AI36" s="130">
        <f t="shared" si="3"/>
        <v>0.19719038467597114</v>
      </c>
      <c r="AJ36" s="130">
        <f t="shared" si="3"/>
        <v>0.19785069987163931</v>
      </c>
      <c r="AK36" s="130">
        <f t="shared" si="3"/>
        <v>0.21652668443805156</v>
      </c>
      <c r="AL36" s="130">
        <f t="shared" si="3"/>
        <v>0.22364472037391897</v>
      </c>
      <c r="AM36" s="130">
        <f t="shared" si="3"/>
        <v>0.23068273669228206</v>
      </c>
      <c r="AN36" s="130">
        <f t="shared" si="3"/>
        <v>0.23338047589993899</v>
      </c>
      <c r="AO36" s="130">
        <f t="shared" si="3"/>
        <v>0.24385978432849326</v>
      </c>
      <c r="AP36" s="130">
        <f t="shared" si="3"/>
        <v>0.25094084258395394</v>
      </c>
      <c r="AQ36" s="130">
        <f t="shared" si="3"/>
        <v>0.24560982844400506</v>
      </c>
      <c r="AR36" s="130">
        <f t="shared" si="3"/>
        <v>0.24000279227004129</v>
      </c>
      <c r="AS36" s="130">
        <f t="shared" si="3"/>
        <v>0.23000379184380637</v>
      </c>
      <c r="AT36" s="130">
        <f t="shared" si="3"/>
        <v>0.23761338082764688</v>
      </c>
      <c r="AU36" s="130">
        <f t="shared" si="3"/>
        <v>0.25172226133343706</v>
      </c>
      <c r="AV36" s="130">
        <f t="shared" si="3"/>
        <v>0.26569080536059775</v>
      </c>
      <c r="AW36" s="130">
        <f t="shared" si="3"/>
        <v>0.27845825367336596</v>
      </c>
      <c r="AX36" s="130">
        <f t="shared" si="3"/>
        <v>0.27510208934215497</v>
      </c>
      <c r="AY36" s="130">
        <f t="shared" si="3"/>
        <v>0.2747868699274903</v>
      </c>
      <c r="AZ36" s="130">
        <f t="shared" si="3"/>
        <v>0.28077991004917252</v>
      </c>
      <c r="BA36" s="130">
        <f t="shared" si="3"/>
        <v>0.27094912851793806</v>
      </c>
      <c r="BB36" s="130">
        <f t="shared" si="3"/>
        <v>0.26898667683718547</v>
      </c>
      <c r="BC36" s="130">
        <f t="shared" si="3"/>
        <v>0.27210617080843985</v>
      </c>
      <c r="BD36" s="130">
        <f t="shared" si="3"/>
        <v>0.27030018704155678</v>
      </c>
      <c r="BE36" s="130">
        <f t="shared" si="3"/>
        <v>0.26779418155283552</v>
      </c>
      <c r="BF36" s="130">
        <f t="shared" si="3"/>
        <v>0.25704452674645234</v>
      </c>
      <c r="BG36" s="130">
        <f t="shared" si="3"/>
        <v>0.25794973010437683</v>
      </c>
      <c r="BH36" s="130">
        <f t="shared" si="3"/>
        <v>0.2532256151563505</v>
      </c>
      <c r="BI36" s="130">
        <f t="shared" si="3"/>
        <v>0.25143997078657021</v>
      </c>
      <c r="BJ36" s="130">
        <f t="shared" si="3"/>
        <v>0.24826780276969501</v>
      </c>
      <c r="BK36" s="130">
        <f t="shared" si="3"/>
        <v>0.24763373447810111</v>
      </c>
      <c r="BL36" s="130">
        <f t="shared" si="3"/>
        <v>0.24749648579451816</v>
      </c>
      <c r="BM36" s="130">
        <f t="shared" si="3"/>
        <v>0.25809836352598053</v>
      </c>
      <c r="BN36" s="130">
        <f t="shared" si="3"/>
        <v>0.25990074195810531</v>
      </c>
      <c r="BO36" s="130">
        <f t="shared" si="3"/>
        <v>0.26783705085412202</v>
      </c>
      <c r="BP36" s="130">
        <f t="shared" si="3"/>
        <v>0.27260003704721825</v>
      </c>
      <c r="BQ36" s="130">
        <f t="shared" si="3"/>
        <v>0.26593582675870941</v>
      </c>
      <c r="BR36" s="130">
        <f t="shared" si="3"/>
        <v>0.26412269962839702</v>
      </c>
      <c r="BS36" s="130">
        <f t="shared" si="3"/>
        <v>0.26465946504376625</v>
      </c>
      <c r="BT36" s="130">
        <f t="shared" si="3"/>
        <v>0.26021390804495659</v>
      </c>
      <c r="BU36" s="130">
        <f t="shared" si="3"/>
        <v>0.25508459288414653</v>
      </c>
      <c r="BV36" s="130">
        <f t="shared" si="3"/>
        <v>0.25312557061366064</v>
      </c>
      <c r="BW36" s="130">
        <f t="shared" si="3"/>
        <v>0.24895822520325689</v>
      </c>
      <c r="BX36" s="130">
        <f t="shared" si="3"/>
        <v>0.21612967644980663</v>
      </c>
      <c r="BY36" s="130">
        <f t="shared" si="3"/>
        <v>0.22775261646146816</v>
      </c>
      <c r="BZ36" s="130">
        <f t="shared" si="3"/>
        <v>0.21369630682173024</v>
      </c>
      <c r="CA36" s="130">
        <f t="shared" si="3"/>
        <v>0.22650141271270513</v>
      </c>
      <c r="CB36" s="130">
        <f t="shared" si="3"/>
        <v>0.2480522027747889</v>
      </c>
      <c r="CC36" s="130">
        <f t="shared" si="3"/>
        <v>0.25612764731642806</v>
      </c>
      <c r="CD36" s="130">
        <f t="shared" si="3"/>
        <v>0.25583904543879815</v>
      </c>
      <c r="CE36" s="130">
        <f t="shared" si="3"/>
        <v>0.25530858119013311</v>
      </c>
      <c r="CF36" s="131">
        <f t="shared" si="3"/>
        <v>0.2556915082806947</v>
      </c>
    </row>
    <row r="37" spans="1:84" s="109" customFormat="1">
      <c r="A37" s="134"/>
      <c r="B37" s="63" t="s">
        <v>242</v>
      </c>
      <c r="D37" s="134"/>
      <c r="AH37" s="104">
        <v>0.19923684243557721</v>
      </c>
      <c r="AI37" s="104">
        <v>0.19719038467597111</v>
      </c>
      <c r="AJ37" s="104">
        <v>0.19785069987163931</v>
      </c>
      <c r="AK37" s="104">
        <v>0.21652668443805156</v>
      </c>
      <c r="AL37" s="104">
        <v>0.223644720373919</v>
      </c>
      <c r="AM37" s="104">
        <v>0.23068273669228206</v>
      </c>
      <c r="AN37" s="104">
        <v>0.23338047589993896</v>
      </c>
      <c r="AO37" s="104">
        <v>0.24385978432849326</v>
      </c>
      <c r="AP37" s="104">
        <v>0.25094084258395394</v>
      </c>
      <c r="AQ37" s="104">
        <v>0.24560982844400506</v>
      </c>
      <c r="AR37" s="104">
        <v>0.24000279227004129</v>
      </c>
      <c r="AS37" s="104">
        <v>0.23000379184380637</v>
      </c>
      <c r="AT37" s="104">
        <v>0.23761338082764691</v>
      </c>
      <c r="AU37" s="104">
        <v>0.2366113868739709</v>
      </c>
      <c r="AV37" s="104">
        <v>0.24979532006834915</v>
      </c>
      <c r="AW37" s="104">
        <v>0.26176791420368173</v>
      </c>
      <c r="AX37" s="104">
        <v>0.25833586235529765</v>
      </c>
      <c r="AY37" s="104">
        <v>0.25802539024622112</v>
      </c>
      <c r="AZ37" s="104">
        <v>0.26390632833918598</v>
      </c>
      <c r="BA37" s="104">
        <v>0.25521558705979175</v>
      </c>
      <c r="BB37" s="104">
        <v>0.25402163855437931</v>
      </c>
      <c r="BC37" s="104">
        <v>0.25482541662801544</v>
      </c>
      <c r="BD37" s="104">
        <v>0.24585538062990911</v>
      </c>
      <c r="BE37" s="104">
        <v>0.24218594948846234</v>
      </c>
      <c r="BF37" s="104">
        <v>0.23134887677072954</v>
      </c>
      <c r="BG37" s="104">
        <v>0.20330760156435057</v>
      </c>
      <c r="BH37" s="104">
        <v>0.20638854326793751</v>
      </c>
      <c r="BI37" s="104">
        <v>0.20351800327036629</v>
      </c>
      <c r="BJ37" s="104">
        <v>0.20009856705488285</v>
      </c>
      <c r="BK37" s="104">
        <v>0.19958192588627385</v>
      </c>
      <c r="BL37" s="104">
        <v>0.19668500270592756</v>
      </c>
      <c r="BM37" s="104">
        <v>0.20392648658951532</v>
      </c>
      <c r="BN37" s="104">
        <v>0.20527553575335578</v>
      </c>
      <c r="BO37" s="104">
        <v>0.21249509021070276</v>
      </c>
      <c r="BP37" s="104">
        <v>0.21840583573771016</v>
      </c>
      <c r="BQ37" s="104">
        <v>0.21342364679745088</v>
      </c>
      <c r="BR37" s="104">
        <v>0.21268801665779852</v>
      </c>
      <c r="BS37" s="104">
        <v>0.21491314362849873</v>
      </c>
      <c r="BT37" s="104">
        <v>0.2129539227703007</v>
      </c>
      <c r="BU37" s="104">
        <v>0.2110714264669484</v>
      </c>
      <c r="BV37" s="104">
        <v>0.2135427236092291</v>
      </c>
      <c r="BW37" s="104">
        <v>0.21610250270097103</v>
      </c>
      <c r="BX37" s="104">
        <v>0.19217734621225688</v>
      </c>
      <c r="BY37" s="104">
        <v>0.20640512977979245</v>
      </c>
      <c r="BZ37" s="104">
        <v>0.19556050848466411</v>
      </c>
      <c r="CA37" s="104">
        <v>0.20990663220301603</v>
      </c>
      <c r="CB37" s="104">
        <v>0.23420045183363861</v>
      </c>
      <c r="CC37" s="104">
        <v>0.24493249719241464</v>
      </c>
      <c r="CD37" s="104">
        <v>0.24522432714533637</v>
      </c>
      <c r="CE37" s="104">
        <v>0.24496571376776716</v>
      </c>
      <c r="CF37" s="105">
        <v>0.24570359830471356</v>
      </c>
    </row>
    <row r="38" spans="1:84">
      <c r="A38" s="106"/>
      <c r="B38" s="63" t="s">
        <v>243</v>
      </c>
      <c r="D38" s="106"/>
      <c r="AH38" s="104">
        <v>0</v>
      </c>
      <c r="AI38" s="104">
        <v>0</v>
      </c>
      <c r="AJ38" s="104">
        <v>0</v>
      </c>
      <c r="AK38" s="104">
        <v>0</v>
      </c>
      <c r="AL38" s="104">
        <v>0</v>
      </c>
      <c r="AM38" s="104">
        <v>0</v>
      </c>
      <c r="AN38" s="104">
        <v>0</v>
      </c>
      <c r="AO38" s="104">
        <v>0</v>
      </c>
      <c r="AP38" s="104">
        <v>0</v>
      </c>
      <c r="AQ38" s="104">
        <v>0</v>
      </c>
      <c r="AR38" s="104">
        <v>0</v>
      </c>
      <c r="AS38" s="104">
        <v>0</v>
      </c>
      <c r="AT38" s="104">
        <v>0</v>
      </c>
      <c r="AU38" s="104">
        <v>1.5110874459466128E-2</v>
      </c>
      <c r="AV38" s="104">
        <v>1.5895485292248594E-2</v>
      </c>
      <c r="AW38" s="104">
        <v>1.6690339469684182E-2</v>
      </c>
      <c r="AX38" s="104">
        <v>1.6766226986857417E-2</v>
      </c>
      <c r="AY38" s="104">
        <v>1.6761479681269148E-2</v>
      </c>
      <c r="AZ38" s="104">
        <v>1.6873581709986603E-2</v>
      </c>
      <c r="BA38" s="104">
        <v>1.5733541458146309E-2</v>
      </c>
      <c r="BB38" s="104">
        <v>1.4965038282806181E-2</v>
      </c>
      <c r="BC38" s="104">
        <v>1.7280754180424379E-2</v>
      </c>
      <c r="BD38" s="104">
        <v>2.4444806411647691E-2</v>
      </c>
      <c r="BE38" s="104">
        <v>2.5608232064373203E-2</v>
      </c>
      <c r="BF38" s="104">
        <v>2.5695649975722785E-2</v>
      </c>
      <c r="BG38" s="104">
        <v>5.4642128540026313E-2</v>
      </c>
      <c r="BH38" s="104">
        <v>4.6837071888412997E-2</v>
      </c>
      <c r="BI38" s="104">
        <v>4.792196751620395E-2</v>
      </c>
      <c r="BJ38" s="104">
        <v>4.8169235714812138E-2</v>
      </c>
      <c r="BK38" s="104">
        <v>4.8051808591827269E-2</v>
      </c>
      <c r="BL38" s="104">
        <v>5.0811483088590598E-2</v>
      </c>
      <c r="BM38" s="104">
        <v>5.4171876936465163E-2</v>
      </c>
      <c r="BN38" s="104">
        <v>5.4625206204749491E-2</v>
      </c>
      <c r="BO38" s="104">
        <v>5.53419606434193E-2</v>
      </c>
      <c r="BP38" s="104">
        <v>5.4194201309508118E-2</v>
      </c>
      <c r="BQ38" s="104">
        <v>5.2512179961258516E-2</v>
      </c>
      <c r="BR38" s="104">
        <v>5.1434682970598528E-2</v>
      </c>
      <c r="BS38" s="104">
        <v>4.9746321415267539E-2</v>
      </c>
      <c r="BT38" s="104">
        <v>4.7259985274655879E-2</v>
      </c>
      <c r="BU38" s="104">
        <v>4.4013166417198081E-2</v>
      </c>
      <c r="BV38" s="104">
        <v>3.9582847004431536E-2</v>
      </c>
      <c r="BW38" s="104">
        <v>3.2855722502285835E-2</v>
      </c>
      <c r="BX38" s="104">
        <v>2.3952330237549765E-2</v>
      </c>
      <c r="BY38" s="104">
        <v>2.1347486681675729E-2</v>
      </c>
      <c r="BZ38" s="104">
        <v>1.8135798337066158E-2</v>
      </c>
      <c r="CA38" s="104">
        <v>1.6594780509689089E-2</v>
      </c>
      <c r="CB38" s="104">
        <v>1.3851750941150282E-2</v>
      </c>
      <c r="CC38" s="104">
        <v>1.1195150124013363E-2</v>
      </c>
      <c r="CD38" s="104">
        <v>1.0614718293461787E-2</v>
      </c>
      <c r="CE38" s="104">
        <v>1.0342867422365978E-2</v>
      </c>
      <c r="CF38" s="105">
        <v>9.9879099759811792E-3</v>
      </c>
    </row>
    <row r="39" spans="1:84" ht="15.95" thickBot="1">
      <c r="A39" s="132"/>
      <c r="B39" s="121"/>
      <c r="C39" s="121"/>
      <c r="D39" s="132"/>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33"/>
    </row>
  </sheetData>
  <conditionalFormatting sqref="AH5:CD5 CF5">
    <cfRule type="cellIs" dxfId="1" priority="2" stopIfTrue="1" operator="equal">
      <formula>FALSE</formula>
    </cfRule>
  </conditionalFormatting>
  <conditionalFormatting sqref="CE5">
    <cfRule type="cellIs" dxfId="0" priority="1" stopIfTrue="1" operator="equal">
      <formula>FALSE</formula>
    </cfRule>
  </conditionalFormatting>
  <hyperlinks>
    <hyperlink ref="B1" location="Notes!A1" display="Information relating to this table can be found in the 'Notes' tab" xr:uid="{07A8F592-453F-4B6D-9524-607B5B3A12F8}"/>
    <hyperlink ref="A1" location="Contents!A1" display="Contents page" xr:uid="{6A6CD47B-5380-4C8F-BEAC-306B48E5F243}"/>
  </hyperlink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4FCA1-4BF7-44B9-B130-68DA998CB93B}">
  <dimension ref="A1:CF63"/>
  <sheetViews>
    <sheetView zoomScale="55" zoomScaleNormal="55" workbookViewId="0">
      <pane xSplit="2" topLeftCell="BQ1" activePane="topRight" state="frozen"/>
      <selection pane="topRight"/>
    </sheetView>
  </sheetViews>
  <sheetFormatPr defaultColWidth="10.85546875" defaultRowHeight="15.6"/>
  <cols>
    <col min="1" max="1" width="23" style="43" bestFit="1" customWidth="1"/>
    <col min="2" max="2" width="75.85546875" style="43" customWidth="1"/>
    <col min="3" max="3" width="25.85546875" style="43" customWidth="1"/>
    <col min="4" max="84" width="12.85546875" style="43" customWidth="1"/>
    <col min="85" max="16384" width="10.85546875" style="43"/>
  </cols>
  <sheetData>
    <row r="1" spans="1:84" s="15" customFormat="1" ht="25.5" customHeight="1" thickBot="1">
      <c r="A1" s="34" t="s">
        <v>47</v>
      </c>
      <c r="B1" s="116" t="s">
        <v>126</v>
      </c>
      <c r="C1" s="117"/>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row>
    <row r="2" spans="1:84" ht="32.25" customHeight="1">
      <c r="A2" s="37" t="s">
        <v>48</v>
      </c>
      <c r="B2" s="38" t="s">
        <v>248</v>
      </c>
      <c r="C2" s="136"/>
      <c r="D2" s="41" t="s">
        <v>190</v>
      </c>
      <c r="E2" s="41" t="s">
        <v>191</v>
      </c>
      <c r="F2" s="41" t="s">
        <v>192</v>
      </c>
      <c r="G2" s="41" t="s">
        <v>193</v>
      </c>
      <c r="H2" s="41" t="s">
        <v>194</v>
      </c>
      <c r="I2" s="41" t="s">
        <v>195</v>
      </c>
      <c r="J2" s="41" t="s">
        <v>196</v>
      </c>
      <c r="K2" s="41" t="s">
        <v>197</v>
      </c>
      <c r="L2" s="41" t="s">
        <v>198</v>
      </c>
      <c r="M2" s="41" t="s">
        <v>199</v>
      </c>
      <c r="N2" s="41" t="s">
        <v>200</v>
      </c>
      <c r="O2" s="41" t="s">
        <v>201</v>
      </c>
      <c r="P2" s="41" t="s">
        <v>202</v>
      </c>
      <c r="Q2" s="41" t="s">
        <v>203</v>
      </c>
      <c r="R2" s="41" t="s">
        <v>204</v>
      </c>
      <c r="S2" s="41" t="s">
        <v>205</v>
      </c>
      <c r="T2" s="41" t="s">
        <v>206</v>
      </c>
      <c r="U2" s="41" t="s">
        <v>207</v>
      </c>
      <c r="V2" s="41" t="s">
        <v>208</v>
      </c>
      <c r="W2" s="41" t="s">
        <v>209</v>
      </c>
      <c r="X2" s="41" t="s">
        <v>210</v>
      </c>
      <c r="Y2" s="41" t="s">
        <v>211</v>
      </c>
      <c r="Z2" s="41" t="s">
        <v>212</v>
      </c>
      <c r="AA2" s="41" t="s">
        <v>213</v>
      </c>
      <c r="AB2" s="41" t="s">
        <v>214</v>
      </c>
      <c r="AC2" s="41" t="s">
        <v>215</v>
      </c>
      <c r="AD2" s="41" t="s">
        <v>216</v>
      </c>
      <c r="AE2" s="41" t="s">
        <v>217</v>
      </c>
      <c r="AF2" s="41" t="s">
        <v>218</v>
      </c>
      <c r="AG2" s="41" t="s">
        <v>219</v>
      </c>
      <c r="AH2" s="41" t="s">
        <v>220</v>
      </c>
      <c r="AI2" s="41" t="s">
        <v>221</v>
      </c>
      <c r="AJ2" s="41" t="s">
        <v>222</v>
      </c>
      <c r="AK2" s="41" t="s">
        <v>223</v>
      </c>
      <c r="AL2" s="41" t="s">
        <v>224</v>
      </c>
      <c r="AM2" s="41" t="s">
        <v>225</v>
      </c>
      <c r="AN2" s="41" t="s">
        <v>226</v>
      </c>
      <c r="AO2" s="41" t="s">
        <v>227</v>
      </c>
      <c r="AP2" s="41" t="s">
        <v>228</v>
      </c>
      <c r="AQ2" s="41" t="s">
        <v>229</v>
      </c>
      <c r="AR2" s="41" t="s">
        <v>230</v>
      </c>
      <c r="AS2" s="41" t="s">
        <v>231</v>
      </c>
      <c r="AT2" s="41" t="s">
        <v>232</v>
      </c>
      <c r="AU2" s="41" t="s">
        <v>233</v>
      </c>
      <c r="AV2" s="41" t="s">
        <v>234</v>
      </c>
      <c r="AW2" s="41" t="s">
        <v>235</v>
      </c>
      <c r="AX2" s="41" t="s">
        <v>236</v>
      </c>
      <c r="AY2" s="41" t="s">
        <v>128</v>
      </c>
      <c r="AZ2" s="41" t="s">
        <v>129</v>
      </c>
      <c r="BA2" s="41" t="s">
        <v>130</v>
      </c>
      <c r="BB2" s="41" t="s">
        <v>131</v>
      </c>
      <c r="BC2" s="41" t="s">
        <v>132</v>
      </c>
      <c r="BD2" s="41" t="s">
        <v>133</v>
      </c>
      <c r="BE2" s="41" t="s">
        <v>134</v>
      </c>
      <c r="BF2" s="41" t="s">
        <v>135</v>
      </c>
      <c r="BG2" s="41" t="s">
        <v>136</v>
      </c>
      <c r="BH2" s="41" t="s">
        <v>137</v>
      </c>
      <c r="BI2" s="41" t="s">
        <v>138</v>
      </c>
      <c r="BJ2" s="41" t="s">
        <v>139</v>
      </c>
      <c r="BK2" s="41" t="s">
        <v>140</v>
      </c>
      <c r="BL2" s="41" t="s">
        <v>141</v>
      </c>
      <c r="BM2" s="41" t="s">
        <v>142</v>
      </c>
      <c r="BN2" s="41" t="s">
        <v>143</v>
      </c>
      <c r="BO2" s="41" t="s">
        <v>144</v>
      </c>
      <c r="BP2" s="41" t="s">
        <v>145</v>
      </c>
      <c r="BQ2" s="41" t="s">
        <v>146</v>
      </c>
      <c r="BR2" s="41" t="s">
        <v>147</v>
      </c>
      <c r="BS2" s="41" t="s">
        <v>148</v>
      </c>
      <c r="BT2" s="41" t="s">
        <v>149</v>
      </c>
      <c r="BU2" s="41" t="s">
        <v>150</v>
      </c>
      <c r="BV2" s="41" t="s">
        <v>151</v>
      </c>
      <c r="BW2" s="41" t="s">
        <v>152</v>
      </c>
      <c r="BX2" s="41" t="s">
        <v>153</v>
      </c>
      <c r="BY2" s="41" t="s">
        <v>154</v>
      </c>
      <c r="BZ2" s="41" t="s">
        <v>155</v>
      </c>
      <c r="CA2" s="41" t="s">
        <v>156</v>
      </c>
      <c r="CB2" s="41" t="s">
        <v>157</v>
      </c>
      <c r="CC2" s="41" t="s">
        <v>158</v>
      </c>
      <c r="CD2" s="41" t="s">
        <v>159</v>
      </c>
      <c r="CE2" s="41" t="s">
        <v>160</v>
      </c>
      <c r="CF2" s="42" t="s">
        <v>161</v>
      </c>
    </row>
    <row r="3" spans="1:84" s="45" customFormat="1">
      <c r="A3" s="119">
        <v>2023</v>
      </c>
      <c r="B3" s="44" t="s">
        <v>249</v>
      </c>
      <c r="C3" s="137"/>
      <c r="D3" s="47" t="s">
        <v>163</v>
      </c>
      <c r="E3" s="47" t="s">
        <v>163</v>
      </c>
      <c r="F3" s="47" t="s">
        <v>163</v>
      </c>
      <c r="G3" s="47" t="s">
        <v>163</v>
      </c>
      <c r="H3" s="47" t="s">
        <v>163</v>
      </c>
      <c r="I3" s="47" t="s">
        <v>163</v>
      </c>
      <c r="J3" s="47" t="s">
        <v>163</v>
      </c>
      <c r="K3" s="47" t="s">
        <v>163</v>
      </c>
      <c r="L3" s="47" t="s">
        <v>163</v>
      </c>
      <c r="M3" s="47" t="s">
        <v>163</v>
      </c>
      <c r="N3" s="47" t="s">
        <v>163</v>
      </c>
      <c r="O3" s="47" t="s">
        <v>163</v>
      </c>
      <c r="P3" s="47" t="s">
        <v>163</v>
      </c>
      <c r="Q3" s="47" t="s">
        <v>163</v>
      </c>
      <c r="R3" s="47" t="s">
        <v>163</v>
      </c>
      <c r="S3" s="47" t="s">
        <v>163</v>
      </c>
      <c r="T3" s="47" t="s">
        <v>163</v>
      </c>
      <c r="U3" s="47" t="s">
        <v>163</v>
      </c>
      <c r="V3" s="47" t="s">
        <v>163</v>
      </c>
      <c r="W3" s="47" t="s">
        <v>163</v>
      </c>
      <c r="X3" s="47" t="s">
        <v>163</v>
      </c>
      <c r="Y3" s="47" t="s">
        <v>163</v>
      </c>
      <c r="Z3" s="47" t="s">
        <v>163</v>
      </c>
      <c r="AA3" s="47" t="s">
        <v>163</v>
      </c>
      <c r="AB3" s="47" t="s">
        <v>163</v>
      </c>
      <c r="AC3" s="47" t="s">
        <v>163</v>
      </c>
      <c r="AD3" s="47" t="s">
        <v>163</v>
      </c>
      <c r="AE3" s="47" t="s">
        <v>163</v>
      </c>
      <c r="AF3" s="47" t="s">
        <v>163</v>
      </c>
      <c r="AG3" s="47" t="s">
        <v>163</v>
      </c>
      <c r="AH3" s="47" t="s">
        <v>163</v>
      </c>
      <c r="AI3" s="47" t="s">
        <v>163</v>
      </c>
      <c r="AJ3" s="47" t="s">
        <v>163</v>
      </c>
      <c r="AK3" s="47" t="s">
        <v>163</v>
      </c>
      <c r="AL3" s="47" t="s">
        <v>163</v>
      </c>
      <c r="AM3" s="47" t="s">
        <v>163</v>
      </c>
      <c r="AN3" s="47" t="s">
        <v>163</v>
      </c>
      <c r="AO3" s="47" t="s">
        <v>163</v>
      </c>
      <c r="AP3" s="47" t="s">
        <v>163</v>
      </c>
      <c r="AQ3" s="47" t="s">
        <v>163</v>
      </c>
      <c r="AR3" s="47" t="s">
        <v>163</v>
      </c>
      <c r="AS3" s="47" t="s">
        <v>163</v>
      </c>
      <c r="AT3" s="47" t="s">
        <v>163</v>
      </c>
      <c r="AU3" s="47" t="s">
        <v>163</v>
      </c>
      <c r="AV3" s="47" t="s">
        <v>163</v>
      </c>
      <c r="AW3" s="47" t="s">
        <v>163</v>
      </c>
      <c r="AX3" s="47" t="s">
        <v>163</v>
      </c>
      <c r="AY3" s="47" t="s">
        <v>163</v>
      </c>
      <c r="AZ3" s="47" t="s">
        <v>163</v>
      </c>
      <c r="BA3" s="47" t="s">
        <v>163</v>
      </c>
      <c r="BB3" s="47" t="s">
        <v>163</v>
      </c>
      <c r="BC3" s="47" t="s">
        <v>163</v>
      </c>
      <c r="BD3" s="47" t="s">
        <v>163</v>
      </c>
      <c r="BE3" s="47" t="s">
        <v>163</v>
      </c>
      <c r="BF3" s="47" t="s">
        <v>163</v>
      </c>
      <c r="BG3" s="47" t="s">
        <v>163</v>
      </c>
      <c r="BH3" s="47" t="s">
        <v>163</v>
      </c>
      <c r="BI3" s="47" t="s">
        <v>163</v>
      </c>
      <c r="BJ3" s="47" t="s">
        <v>163</v>
      </c>
      <c r="BK3" s="47" t="s">
        <v>163</v>
      </c>
      <c r="BL3" s="47" t="s">
        <v>163</v>
      </c>
      <c r="BM3" s="47" t="s">
        <v>163</v>
      </c>
      <c r="BN3" s="47" t="s">
        <v>163</v>
      </c>
      <c r="BO3" s="47" t="s">
        <v>163</v>
      </c>
      <c r="BP3" s="47" t="s">
        <v>163</v>
      </c>
      <c r="BQ3" s="47" t="s">
        <v>163</v>
      </c>
      <c r="BR3" s="47" t="s">
        <v>163</v>
      </c>
      <c r="BS3" s="47" t="s">
        <v>163</v>
      </c>
      <c r="BT3" s="47" t="s">
        <v>163</v>
      </c>
      <c r="BU3" s="47" t="s">
        <v>163</v>
      </c>
      <c r="BV3" s="47" t="s">
        <v>163</v>
      </c>
      <c r="BW3" s="47" t="s">
        <v>163</v>
      </c>
      <c r="BX3" s="47" t="s">
        <v>163</v>
      </c>
      <c r="BY3" s="47" t="s">
        <v>163</v>
      </c>
      <c r="BZ3" s="47" t="s">
        <v>163</v>
      </c>
      <c r="CA3" s="47" t="s">
        <v>164</v>
      </c>
      <c r="CB3" s="47" t="s">
        <v>164</v>
      </c>
      <c r="CC3" s="47" t="s">
        <v>164</v>
      </c>
      <c r="CD3" s="47" t="s">
        <v>164</v>
      </c>
      <c r="CE3" s="47" t="s">
        <v>164</v>
      </c>
      <c r="CF3" s="48" t="s">
        <v>164</v>
      </c>
    </row>
    <row r="4" spans="1:84">
      <c r="A4" s="50"/>
      <c r="B4" s="50"/>
      <c r="C4" s="138"/>
      <c r="D4" s="139"/>
      <c r="E4" s="139"/>
      <c r="F4" s="139"/>
      <c r="G4" s="139"/>
      <c r="H4" s="139"/>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c r="BA4" s="139"/>
      <c r="BB4" s="139"/>
      <c r="BC4" s="139"/>
      <c r="BD4" s="139"/>
      <c r="BE4" s="139"/>
      <c r="BF4" s="139"/>
      <c r="BG4" s="139"/>
      <c r="BH4" s="139"/>
      <c r="BI4" s="139"/>
      <c r="BJ4" s="139"/>
      <c r="BK4" s="139"/>
      <c r="BL4" s="139"/>
      <c r="BM4" s="139"/>
      <c r="BN4" s="139"/>
      <c r="BO4" s="139"/>
      <c r="BP4" s="139"/>
      <c r="BQ4" s="139"/>
      <c r="BR4" s="139"/>
      <c r="BS4" s="139"/>
      <c r="BT4" s="140"/>
      <c r="BU4" s="140"/>
      <c r="BV4" s="140"/>
      <c r="BW4" s="140"/>
      <c r="BX4" s="140"/>
      <c r="BY4" s="140"/>
      <c r="BZ4" s="140"/>
      <c r="CA4" s="140"/>
      <c r="CB4" s="140"/>
      <c r="CC4" s="140"/>
      <c r="CD4" s="140"/>
      <c r="CE4" s="140"/>
      <c r="CF4" s="141"/>
    </row>
    <row r="5" spans="1:84" ht="41.25" customHeight="1">
      <c r="B5" s="56" t="s">
        <v>250</v>
      </c>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c r="BN5" s="64"/>
      <c r="BO5" s="64"/>
      <c r="BP5" s="64"/>
      <c r="BQ5" s="64"/>
      <c r="BR5" s="64"/>
      <c r="BS5" s="64"/>
      <c r="BT5" s="64"/>
      <c r="BU5" s="64"/>
      <c r="BV5" s="61"/>
      <c r="BW5" s="61"/>
      <c r="BX5" s="61"/>
      <c r="BY5" s="61"/>
      <c r="BZ5" s="61"/>
      <c r="CA5" s="61"/>
      <c r="CB5" s="61"/>
      <c r="CC5" s="61"/>
      <c r="CD5" s="61"/>
      <c r="CE5" s="61"/>
      <c r="CF5" s="62"/>
    </row>
    <row r="6" spans="1:84">
      <c r="B6" s="63" t="s">
        <v>251</v>
      </c>
      <c r="D6" s="64"/>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f>'Table 2a'!D16/1000</f>
        <v>2.1402302398240955</v>
      </c>
      <c r="AI6" s="64">
        <f>'Table 2a'!E16/1000</f>
        <v>3.1954036116683207</v>
      </c>
      <c r="AJ6" s="64">
        <f>'Table 2a'!F16/1000</f>
        <v>3.4816023161308887</v>
      </c>
      <c r="AK6" s="64">
        <f>'Table 2a'!G16/1000</f>
        <v>4.1149635010235581</v>
      </c>
      <c r="AL6" s="64">
        <f>'Table 2a'!H16/1000</f>
        <v>4.6340142418760122</v>
      </c>
      <c r="AM6" s="64">
        <f>'Table 2a'!I16/1000</f>
        <v>5.1280436409009997</v>
      </c>
      <c r="AN6" s="64">
        <f>'Table 2a'!J16/1000</f>
        <v>5.5735994938701277</v>
      </c>
      <c r="AO6" s="64">
        <f>'Table 2a'!K16/1000</f>
        <v>5.9417182276070992</v>
      </c>
      <c r="AP6" s="64">
        <f>'Table 2a'!L16/1000</f>
        <v>6.0998808325284717</v>
      </c>
      <c r="AQ6" s="64">
        <f>'Table 2a'!M16/1000</f>
        <v>6.2654553240804169</v>
      </c>
      <c r="AR6" s="64">
        <f>'Table 2a'!N16/1000</f>
        <v>6.3518234230750714</v>
      </c>
      <c r="AS6" s="64">
        <f>'Table 2a'!O16/1000</f>
        <v>6.5317307903545769</v>
      </c>
      <c r="AT6" s="64">
        <f>'Table 2a'!P16/1000</f>
        <v>6.8645773705436106</v>
      </c>
      <c r="AU6" s="64">
        <f>'Table 2a'!Q16/1000</f>
        <v>8.0810507873405797</v>
      </c>
      <c r="AV6" s="64">
        <f>'Table 2a'!R16/1000</f>
        <v>9.2941511629693743</v>
      </c>
      <c r="AW6" s="64">
        <f>'Table 2a'!S16/1000</f>
        <v>10.170602145994048</v>
      </c>
      <c r="AX6" s="64">
        <f>'Table 2a'!T16/1000</f>
        <v>10.304518169157031</v>
      </c>
      <c r="AY6" s="64">
        <f>'Table 2a'!U16/1000</f>
        <v>10.698025342314521</v>
      </c>
      <c r="AZ6" s="64">
        <f>'Table 2a'!V16/1000</f>
        <v>11.060411199032972</v>
      </c>
      <c r="BA6" s="64">
        <f>'Table 2a'!W16/1000</f>
        <v>11.191470568894628</v>
      </c>
      <c r="BB6" s="64">
        <f>'Table 2a'!X16/1000</f>
        <v>11.462957930880082</v>
      </c>
      <c r="BC6" s="64">
        <f>'Table 2a'!Y16/1000</f>
        <v>12.482486571392403</v>
      </c>
      <c r="BD6" s="64">
        <f>'Table 2a'!Z16/1000</f>
        <v>12.579086615294388</v>
      </c>
      <c r="BE6" s="64">
        <f>'Table 2a'!AA16/1000</f>
        <v>13.086047671190972</v>
      </c>
      <c r="BF6" s="64">
        <f>'Table 2a'!AB16/1000</f>
        <v>13.654315129659999</v>
      </c>
      <c r="BG6" s="64">
        <f>'Table 2a'!AC16/1000</f>
        <v>4.8027443435502457</v>
      </c>
      <c r="BH6" s="64">
        <f>'Table 2a'!AD16/1000</f>
        <v>4.2634400000000001</v>
      </c>
      <c r="BI6" s="64">
        <f>'Table 2a'!AE16/1000</f>
        <v>3.4743883622779057</v>
      </c>
      <c r="BJ6" s="64">
        <f>'Table 2a'!AF16/1000</f>
        <v>3.0353044847562924</v>
      </c>
      <c r="BK6" s="64">
        <f>'Table 2a'!AG16/1000</f>
        <v>2.7775366963541721</v>
      </c>
      <c r="BL6" s="64">
        <f>'Table 2a'!AH16/1000</f>
        <v>2.5616293883814527</v>
      </c>
      <c r="BM6" s="64">
        <f>'Table 2a'!AI16/1000</f>
        <v>2.0693648479653115</v>
      </c>
      <c r="BN6" s="64">
        <f>'Table 2a'!AJ16/1000</f>
        <v>1.8535156563857014</v>
      </c>
      <c r="BO6" s="64">
        <f>'Table 2a'!AK16/1000</f>
        <v>1.7657742885330194</v>
      </c>
      <c r="BP6" s="64">
        <f>'Table 2a'!AL16/1000</f>
        <v>1.6829105468621641</v>
      </c>
      <c r="BQ6" s="64">
        <f>'Table 2a'!AM16/1000</f>
        <v>1.6355663497088375</v>
      </c>
      <c r="BR6" s="64">
        <f>'Table 2a'!AN16/1000</f>
        <v>1.8368957664640082</v>
      </c>
      <c r="BS6" s="64">
        <f>'Table 2a'!AO16/1000</f>
        <v>1.9151738924102122</v>
      </c>
      <c r="BT6" s="64">
        <f>'Table 2a'!AP16/1000</f>
        <v>1.9563863700215895</v>
      </c>
      <c r="BU6" s="64">
        <f>'Table 2a'!AQ16/1000</f>
        <v>2.0080498251361174</v>
      </c>
      <c r="BV6" s="64">
        <f>'Table 2a'!AR16/1000</f>
        <v>2.147004757668499</v>
      </c>
      <c r="BW6" s="64">
        <f>'Table 2a'!AS16/1000</f>
        <v>2.31711998866147</v>
      </c>
      <c r="BX6" s="64">
        <f>'Table 2a'!AT16/1000</f>
        <v>2.2576656056308715</v>
      </c>
      <c r="BY6" s="64">
        <f>'Table 2a'!AU16/1000</f>
        <v>2.4508829050706478</v>
      </c>
      <c r="BZ6" s="64">
        <f>'Table 2a'!AV16/1000</f>
        <v>2.8691624951991521</v>
      </c>
      <c r="CA6" s="64">
        <f>'Table 2a'!AW16/1000</f>
        <v>3.5352822030982907</v>
      </c>
      <c r="CB6" s="64">
        <f>'Table 2a'!AX16/1000</f>
        <v>4.1095758674135929</v>
      </c>
      <c r="CC6" s="64">
        <f>'Table 2a'!AY16/1000</f>
        <v>4.5900710642912257</v>
      </c>
      <c r="CD6" s="64">
        <f>'Table 2a'!AZ16/1000</f>
        <v>4.9839733333204421</v>
      </c>
      <c r="CE6" s="64">
        <f>'Table 2a'!BA16/1000</f>
        <v>5.3666038482882632</v>
      </c>
      <c r="CF6" s="74">
        <f>'Table 2a'!BB16/1000</f>
        <v>5.7247103336978364</v>
      </c>
    </row>
    <row r="7" spans="1:84">
      <c r="B7" s="63" t="s">
        <v>252</v>
      </c>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4">
        <f>'Table 2a'!D75/1000</f>
        <v>4.3901629877503892</v>
      </c>
      <c r="AI7" s="64">
        <f>'Table 2a'!E75/1000</f>
        <v>4.8128508610114782</v>
      </c>
      <c r="AJ7" s="64">
        <f>'Table 2a'!F75/1000</f>
        <v>6.2823050726326253</v>
      </c>
      <c r="AK7" s="64">
        <f>'Table 2a'!G75/1000</f>
        <v>8.3178593417309337</v>
      </c>
      <c r="AL7" s="64">
        <f>'Table 2a'!H75/1000</f>
        <v>9.8498748232840523</v>
      </c>
      <c r="AM7" s="64">
        <f>'Table 2a'!I75/1000</f>
        <v>11.572896942930397</v>
      </c>
      <c r="AN7" s="64">
        <f>'Table 2a'!J75/1000</f>
        <v>12.826570114134206</v>
      </c>
      <c r="AO7" s="64">
        <f>'Table 2a'!K75/1000</f>
        <v>14.042834071766636</v>
      </c>
      <c r="AP7" s="64">
        <f>'Table 2a'!L75/1000</f>
        <v>15.33683630786763</v>
      </c>
      <c r="AQ7" s="64">
        <f>'Table 2a'!M75/1000</f>
        <v>15.577510236185928</v>
      </c>
      <c r="AR7" s="64">
        <f>'Table 2a'!N75/1000</f>
        <v>14.909193195627202</v>
      </c>
      <c r="AS7" s="64">
        <f>'Table 2a'!O75/1000</f>
        <v>15.345773833544426</v>
      </c>
      <c r="AT7" s="64">
        <f>'Table 2a'!P75/1000</f>
        <v>17.876825969730529</v>
      </c>
      <c r="AU7" s="64">
        <f>'Table 2a'!Q75/1000</f>
        <v>22.691039056134109</v>
      </c>
      <c r="AV7" s="64">
        <f>'Table 2a'!R75/1000</f>
        <v>27.212284889007034</v>
      </c>
      <c r="AW7" s="64">
        <f>'Table 2a'!S75/1000</f>
        <v>30.556640477738103</v>
      </c>
      <c r="AX7" s="64">
        <f>'Table 2a'!T75/1000</f>
        <v>31.780763659426519</v>
      </c>
      <c r="AY7" s="64">
        <f>'Table 2a'!U75/1000</f>
        <v>33.498155150357007</v>
      </c>
      <c r="AZ7" s="64">
        <f>'Table 2a'!V75/1000</f>
        <v>34.23901106225253</v>
      </c>
      <c r="BA7" s="64">
        <f>'Table 2a'!W75/1000</f>
        <v>33.406156559343721</v>
      </c>
      <c r="BB7" s="64">
        <f>'Table 2a'!X75/1000</f>
        <v>33.313239089650168</v>
      </c>
      <c r="BC7" s="64">
        <f>'Table 2a'!Y75/1000</f>
        <v>32.657783608021326</v>
      </c>
      <c r="BD7" s="64">
        <f>'Table 2a'!Z75/1000</f>
        <v>31.72597693305347</v>
      </c>
      <c r="BE7" s="64">
        <f>'Table 2a'!AA75/1000</f>
        <v>32.38261541270014</v>
      </c>
      <c r="BF7" s="64">
        <f>'Table 2a'!AB75/1000</f>
        <v>33.317678186724869</v>
      </c>
      <c r="BG7" s="64">
        <f>'Table 2a'!AC75/1000</f>
        <v>34.628061685856949</v>
      </c>
      <c r="BH7" s="64">
        <f>'Table 2a'!AD75/1000</f>
        <v>35.699324872273571</v>
      </c>
      <c r="BI7" s="64">
        <f>'Table 2a'!AE75/1000</f>
        <v>36.930522008288243</v>
      </c>
      <c r="BJ7" s="64">
        <f>'Table 2a'!AF75/1000</f>
        <v>38.244559119927516</v>
      </c>
      <c r="BK7" s="64">
        <f>'Table 2a'!AG75/1000</f>
        <v>40.24340330059421</v>
      </c>
      <c r="BL7" s="64">
        <f>'Table 2a'!AH75/1000</f>
        <v>42.814148734302925</v>
      </c>
      <c r="BM7" s="64">
        <f>'Table 2a'!AI75/1000</f>
        <v>49.328831631441837</v>
      </c>
      <c r="BN7" s="64">
        <f>'Table 2a'!AJ75/1000</f>
        <v>51.175874824025215</v>
      </c>
      <c r="BO7" s="64">
        <f>'Table 2a'!AK75/1000</f>
        <v>52.994211439042175</v>
      </c>
      <c r="BP7" s="64">
        <f>'Table 2a'!AL75/1000</f>
        <v>55.00337493246429</v>
      </c>
      <c r="BQ7" s="64">
        <f>'Table 2a'!AM75/1000</f>
        <v>51.810043229267251</v>
      </c>
      <c r="BR7" s="64">
        <f>'Table 2a'!AN75/1000</f>
        <v>52.336540697534218</v>
      </c>
      <c r="BS7" s="64">
        <f>'Table 2a'!AO75/1000</f>
        <v>53.667274842951841</v>
      </c>
      <c r="BT7" s="64">
        <f>'Table 2a'!AP75/1000</f>
        <v>54.137267693979283</v>
      </c>
      <c r="BU7" s="64">
        <f>'Table 2a'!AQ75/1000</f>
        <v>56.668971866431995</v>
      </c>
      <c r="BV7" s="64">
        <f>'Table 2a'!AR75/1000</f>
        <v>59.983187159849216</v>
      </c>
      <c r="BW7" s="64">
        <f>'Table 2a'!AS75/1000</f>
        <v>66.657755560981172</v>
      </c>
      <c r="BX7" s="64">
        <f>'Table 2a'!AT75/1000</f>
        <v>85.189941630162409</v>
      </c>
      <c r="BY7" s="64">
        <f>'Table 2a'!AU75/1000</f>
        <v>86.016420452608529</v>
      </c>
      <c r="BZ7" s="64">
        <f>'Table 2a'!AV75/1000</f>
        <v>87.845818176437547</v>
      </c>
      <c r="CA7" s="64">
        <f>'Table 2a'!AW75/1000</f>
        <v>100.93959266600842</v>
      </c>
      <c r="CB7" s="64">
        <f>'Table 2a'!AX75/1000</f>
        <v>118.42226777885318</v>
      </c>
      <c r="CC7" s="64">
        <f>'Table 2a'!AY75/1000</f>
        <v>128.3275584343472</v>
      </c>
      <c r="CD7" s="64">
        <f>'Table 2a'!AZ75/1000</f>
        <v>132.45192986031418</v>
      </c>
      <c r="CE7" s="64">
        <f>'Table 2a'!BA75/1000</f>
        <v>136.60809872821886</v>
      </c>
      <c r="CF7" s="74">
        <f>'Table 2a'!BB75/1000</f>
        <v>141.24547270226563</v>
      </c>
    </row>
    <row r="8" spans="1:84">
      <c r="B8" s="63" t="s">
        <v>241</v>
      </c>
      <c r="D8" s="61"/>
      <c r="E8" s="61"/>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4">
        <f>'Table 2a'!D125/1000</f>
        <v>9.3426067724255155</v>
      </c>
      <c r="AI8" s="64">
        <f>'Table 2a'!E125/1000</f>
        <v>10.7688055273202</v>
      </c>
      <c r="AJ8" s="64">
        <f>'Table 2a'!F125/1000</f>
        <v>12.894152611236493</v>
      </c>
      <c r="AK8" s="64">
        <f>'Table 2a'!G125/1000</f>
        <v>15.265487157245504</v>
      </c>
      <c r="AL8" s="64">
        <f>'Table 2a'!H125/1000</f>
        <v>17.144170934839934</v>
      </c>
      <c r="AM8" s="64">
        <f>'Table 2a'!I125/1000</f>
        <v>18.631119416168602</v>
      </c>
      <c r="AN8" s="64">
        <f>'Table 2a'!J125/1000</f>
        <v>19.850890391995662</v>
      </c>
      <c r="AO8" s="64">
        <f>'Table 2a'!K125/1000</f>
        <v>21.783507700626259</v>
      </c>
      <c r="AP8" s="64">
        <f>'Table 2a'!L125/1000</f>
        <v>23.480940859603898</v>
      </c>
      <c r="AQ8" s="64">
        <f>'Table 2a'!M125/1000</f>
        <v>24.857778439733668</v>
      </c>
      <c r="AR8" s="64">
        <f>'Table 2a'!N125/1000</f>
        <v>26.056733891297718</v>
      </c>
      <c r="AS8" s="64">
        <f>'Table 2a'!O125/1000</f>
        <v>28.436744857101015</v>
      </c>
      <c r="AT8" s="64">
        <f>'Table 2a'!P125/1000</f>
        <v>31.737396375410903</v>
      </c>
      <c r="AU8" s="64">
        <f>'Table 2a'!Q125/1000</f>
        <v>35.530798624968625</v>
      </c>
      <c r="AV8" s="64">
        <f>'Table 2a'!R125/1000</f>
        <v>38.751015948023621</v>
      </c>
      <c r="AW8" s="64">
        <f>'Table 2a'!S125/1000</f>
        <v>41.710323376267837</v>
      </c>
      <c r="AX8" s="64">
        <f>'Table 2a'!T125/1000</f>
        <v>42.777385385416402</v>
      </c>
      <c r="AY8" s="64">
        <f>'Table 2a'!U125/1000</f>
        <v>44.514638660369798</v>
      </c>
      <c r="AZ8" s="64">
        <f>'Table 2a'!V125/1000</f>
        <v>46.918527495714486</v>
      </c>
      <c r="BA8" s="64">
        <f>'Table 2a'!W125/1000</f>
        <v>48.749766628761677</v>
      </c>
      <c r="BB8" s="64">
        <f>'Table 2a'!X125/1000</f>
        <v>50.789120539508168</v>
      </c>
      <c r="BC8" s="64">
        <f>'Table 2a'!Y125/1000</f>
        <v>53.90831506305399</v>
      </c>
      <c r="BD8" s="64">
        <f>'Table 2a'!Z125/1000</f>
        <v>57.068777236767062</v>
      </c>
      <c r="BE8" s="64">
        <f>'Table 2a'!AA125/1000</f>
        <v>61.23818881098439</v>
      </c>
      <c r="BF8" s="64">
        <f>'Table 2a'!AB125/1000</f>
        <v>63.330305663652602</v>
      </c>
      <c r="BG8" s="64">
        <f>'Table 2a'!AC125/1000</f>
        <v>66.359817055609824</v>
      </c>
      <c r="BH8" s="64">
        <f>'Table 2a'!AD125/1000</f>
        <v>71.129788265206841</v>
      </c>
      <c r="BI8" s="64">
        <f>'Table 2a'!AE125/1000</f>
        <v>75.398089176207534</v>
      </c>
      <c r="BJ8" s="64">
        <f>'Table 2a'!AF125/1000</f>
        <v>77.934032948756567</v>
      </c>
      <c r="BK8" s="64">
        <f>'Table 2a'!AG125/1000</f>
        <v>83.221265865909004</v>
      </c>
      <c r="BL8" s="64">
        <f>'Table 2a'!AH125/1000</f>
        <v>90.381387301769209</v>
      </c>
      <c r="BM8" s="64">
        <f>'Table 2a'!AI125/1000</f>
        <v>96.605813211114963</v>
      </c>
      <c r="BN8" s="64">
        <f>'Table 2a'!AJ125/1000</f>
        <v>100.33216468939261</v>
      </c>
      <c r="BO8" s="64">
        <f>'Table 2a'!AK125/1000</f>
        <v>104.20046115099119</v>
      </c>
      <c r="BP8" s="64">
        <f>'Table 2a'!AL125/1000</f>
        <v>109.86639345323555</v>
      </c>
      <c r="BQ8" s="64">
        <f>'Table 2a'!AM125/1000</f>
        <v>110.68657640979058</v>
      </c>
      <c r="BR8" s="64">
        <f>'Table 2a'!AN125/1000</f>
        <v>114.11378757387685</v>
      </c>
      <c r="BS8" s="64">
        <f>'Table 2a'!AO125/1000</f>
        <v>116.21705739555901</v>
      </c>
      <c r="BT8" s="64">
        <f>'Table 2a'!AP125/1000</f>
        <v>117.73372288378923</v>
      </c>
      <c r="BU8" s="64">
        <f>'Table 2a'!AQ125/1000</f>
        <v>119.36572188526956</v>
      </c>
      <c r="BV8" s="64">
        <f>'Table 2a'!AR125/1000</f>
        <v>121.59848772844833</v>
      </c>
      <c r="BW8" s="64">
        <f>'Table 2a'!AS125/1000</f>
        <v>123.44579389254926</v>
      </c>
      <c r="BX8" s="64">
        <f>'Table 2a'!AT125/1000</f>
        <v>125.73796468884871</v>
      </c>
      <c r="BY8" s="64">
        <f>'Table 2a'!AU125/1000</f>
        <v>127.68097179987871</v>
      </c>
      <c r="BZ8" s="64">
        <f>'Table 2a'!AV125/1000</f>
        <v>135.0524384513879</v>
      </c>
      <c r="CA8" s="64">
        <f>'Table 2a'!AW125/1000</f>
        <v>152.63738934731953</v>
      </c>
      <c r="CB8" s="64">
        <f>'Table 2a'!AX125/1000</f>
        <v>167.67011100346517</v>
      </c>
      <c r="CC8" s="64">
        <f>'Table 2a'!AY125/1000</f>
        <v>177.31203857409693</v>
      </c>
      <c r="CD8" s="64">
        <f>'Table 2a'!AZ125/1000</f>
        <v>182.19298953602535</v>
      </c>
      <c r="CE8" s="64">
        <f>'Table 2a'!BA125/1000</f>
        <v>185.22504786585444</v>
      </c>
      <c r="CF8" s="74">
        <f>'Table 2a'!BB125/1000</f>
        <v>190.91929141735059</v>
      </c>
    </row>
    <row r="9" spans="1:84" ht="26.25" customHeight="1">
      <c r="B9" s="63" t="s">
        <v>253</v>
      </c>
      <c r="D9" s="61">
        <f>'Table 1a'!D78/1000</f>
        <v>0.25080000000000002</v>
      </c>
      <c r="E9" s="61">
        <f>'Table 1a'!E78/1000</f>
        <v>0.35489999999999999</v>
      </c>
      <c r="F9" s="61">
        <f>'Table 1a'!F78/1000</f>
        <v>0.35589999999999999</v>
      </c>
      <c r="G9" s="61">
        <f>'Table 1a'!G78/1000</f>
        <v>0.37730000000000002</v>
      </c>
      <c r="H9" s="61">
        <f>'Table 1a'!H78/1000</f>
        <v>0.44950000000000001</v>
      </c>
      <c r="I9" s="61">
        <f>'Table 1a'!I78/1000</f>
        <v>0.47170000000000001</v>
      </c>
      <c r="J9" s="61">
        <f>'Table 1a'!J78/1000</f>
        <v>0.4803</v>
      </c>
      <c r="K9" s="61">
        <f>'Table 1a'!K78/1000</f>
        <v>0.58350000000000002</v>
      </c>
      <c r="L9" s="61">
        <f>'Table 1a'!L78/1000</f>
        <v>0.6036999999999999</v>
      </c>
      <c r="M9" s="61">
        <f>'Table 1a'!M78/1000</f>
        <v>0.66269999999999996</v>
      </c>
      <c r="N9" s="61">
        <f>'Table 1a'!N78/1000</f>
        <v>0.85780000000000001</v>
      </c>
      <c r="O9" s="61">
        <f>'Table 1a'!O78/1000</f>
        <v>0.89100000000000001</v>
      </c>
      <c r="P9" s="61">
        <f>'Table 1a'!P78/1000</f>
        <v>0.90760000000000007</v>
      </c>
      <c r="Q9" s="61">
        <f>'Table 1a'!Q78/1000</f>
        <v>1.0548</v>
      </c>
      <c r="R9" s="61">
        <f>'Table 1a'!R78/1000</f>
        <v>1.1171</v>
      </c>
      <c r="S9" s="61">
        <f>'Table 1a'!S78/1000</f>
        <v>1.3137999999999996</v>
      </c>
      <c r="T9" s="61">
        <f>'Table 1a'!T78/1000</f>
        <v>1.3685</v>
      </c>
      <c r="U9" s="61">
        <f>'Table 1a'!U78/1000</f>
        <v>1.6715</v>
      </c>
      <c r="V9" s="61">
        <f>'Table 1a'!V78/1000</f>
        <v>1.7526999999999999</v>
      </c>
      <c r="W9" s="61">
        <f>'Table 1a'!W78/1000</f>
        <v>1.9772000000000001</v>
      </c>
      <c r="X9" s="61">
        <f>'Table 1a'!X78/1000</f>
        <v>2.169</v>
      </c>
      <c r="Y9" s="61">
        <f>'Table 1a'!Y78/1000</f>
        <v>2.2987000000000002</v>
      </c>
      <c r="Z9" s="61">
        <f>'Table 1a'!Z78/1000</f>
        <v>2.5215999999999998</v>
      </c>
      <c r="AA9" s="61">
        <f>'Table 1a'!AA78/1000</f>
        <v>2.9506000000000001</v>
      </c>
      <c r="AB9" s="61">
        <f>'Table 1a'!AB78/1000</f>
        <v>3.3402999999999996</v>
      </c>
      <c r="AC9" s="61">
        <f>'Table 1a'!AC78/1000</f>
        <v>3.8525990000000001</v>
      </c>
      <c r="AD9" s="61">
        <f>'Table 1a'!AD78/1000</f>
        <v>4.9183270000000006</v>
      </c>
      <c r="AE9" s="61">
        <f>'Table 1a'!AE78/1000</f>
        <v>6.5839790000000002</v>
      </c>
      <c r="AF9" s="61">
        <f>'Table 1a'!AF78/1000</f>
        <v>7.8012960000000007</v>
      </c>
      <c r="AG9" s="61">
        <f>'Table 1a'!AG78/1000</f>
        <v>9.0823199999999993</v>
      </c>
      <c r="AH9" s="61">
        <f>'Table 1a'!AH78/1000</f>
        <v>10.46</v>
      </c>
      <c r="AI9" s="61">
        <f>'Table 1a'!AI78/1000</f>
        <v>11.936999999999999</v>
      </c>
      <c r="AJ9" s="61">
        <f>'Table 1a'!AJ78/1000</f>
        <v>14.529</v>
      </c>
      <c r="AK9" s="61">
        <f>'Table 1a'!AK78/1000</f>
        <v>16.863</v>
      </c>
      <c r="AL9" s="61">
        <f>'Table 1a'!AL78/1000</f>
        <v>18.21</v>
      </c>
      <c r="AM9" s="61">
        <f>'Table 1a'!AM78/1000</f>
        <v>19.797999999999998</v>
      </c>
      <c r="AN9" s="61">
        <f>'Table 1a'!AN78/1000</f>
        <v>20.863</v>
      </c>
      <c r="AO9" s="61">
        <f>'Table 1a'!AO78/1000</f>
        <v>22.448</v>
      </c>
      <c r="AP9" s="61">
        <f>'Table 1a'!AP78/1000</f>
        <v>24.257598000000002</v>
      </c>
      <c r="AQ9" s="61">
        <f>'Table 1a'!AQ78/1000</f>
        <v>25.406486000000001</v>
      </c>
      <c r="AR9" s="61">
        <f>'Table 1a'!AR78/1000</f>
        <v>26.034205999999998</v>
      </c>
      <c r="AS9" s="61">
        <f>'Table 1a'!AS78/1000</f>
        <v>27.702068000000004</v>
      </c>
      <c r="AT9" s="61">
        <f>'Table 1a'!AT78/1000</f>
        <v>30.508146</v>
      </c>
      <c r="AU9" s="61">
        <f>'Table 1a'!AU78/1000</f>
        <v>35.252113999999999</v>
      </c>
      <c r="AV9" s="61">
        <f>'Table 1a'!AV78/1000</f>
        <v>37.320296999999997</v>
      </c>
      <c r="AW9" s="61">
        <f>'Table 1a'!AW78/1000</f>
        <v>39.538795000000007</v>
      </c>
      <c r="AX9" s="61">
        <f>'Table 1a'!AX78/1000</f>
        <v>39.824572000000003</v>
      </c>
      <c r="AY9" s="61">
        <f>'Table 1a'!AY78/1000</f>
        <v>40.701778000000004</v>
      </c>
      <c r="AZ9" s="61">
        <f>'Table 1a'!AZ78/1000</f>
        <v>42.158667000000001</v>
      </c>
      <c r="BA9" s="61">
        <f>'Table 1a'!BA78/1000</f>
        <v>43.119707999999996</v>
      </c>
      <c r="BB9" s="61">
        <f>'Table 1a'!BB78/1000</f>
        <v>45.018209000000006</v>
      </c>
      <c r="BC9" s="61">
        <f>'Table 1a'!BC78/1000</f>
        <v>46.884318</v>
      </c>
      <c r="BD9" s="61">
        <f>'Table 1a'!BD78/1000</f>
        <v>47.796771</v>
      </c>
      <c r="BE9" s="61">
        <f>'Table 1a'!BE78/1000</f>
        <v>51.093595998929331</v>
      </c>
      <c r="BF9" s="61">
        <f>'Table 1a'!BF78/1000</f>
        <v>53.686528709614699</v>
      </c>
      <c r="BG9" s="61">
        <f>'Table 1a'!BG78/1000</f>
        <v>56.079337540435695</v>
      </c>
      <c r="BH9" s="61">
        <f>'Table 1a'!BH78/1000</f>
        <v>58.408538999999998</v>
      </c>
      <c r="BI9" s="61">
        <f>'Table 1a'!BI78/1000</f>
        <v>60.914807692682672</v>
      </c>
      <c r="BJ9" s="61">
        <f>'Table 1a'!BJ78/1000</f>
        <v>63.129216045855109</v>
      </c>
      <c r="BK9" s="61">
        <f>'Table 1a'!BK78/1000</f>
        <v>67.411978362963168</v>
      </c>
      <c r="BL9" s="61">
        <f>'Table 1a'!BL78/1000</f>
        <v>72.671184816889408</v>
      </c>
      <c r="BM9" s="61">
        <f>'Table 1a'!BM78/1000</f>
        <v>77.814820358342374</v>
      </c>
      <c r="BN9" s="61">
        <f>'Table 1a'!BN78/1000</f>
        <v>80.345367492594733</v>
      </c>
      <c r="BO9" s="61">
        <f>'Table 1a'!BO78/1000</f>
        <v>84.501883808506491</v>
      </c>
      <c r="BP9" s="61">
        <f>'Table 1a'!BP78/1000</f>
        <v>89.391276039061708</v>
      </c>
      <c r="BQ9" s="61">
        <f>'Table 1a'!BQ78/1000</f>
        <v>91.660368819799984</v>
      </c>
      <c r="BR9" s="61">
        <f>'Table 1a'!BR78/1000</f>
        <v>94.520993083800036</v>
      </c>
      <c r="BS9" s="61">
        <f>'Table 1a'!BS78/1000</f>
        <v>97.594637879079997</v>
      </c>
      <c r="BT9" s="61">
        <f>'Table 1a'!BT78/1000</f>
        <v>99.861345809219927</v>
      </c>
      <c r="BU9" s="61">
        <f>'Table 1a'!BU78/1000</f>
        <v>102.00563289946768</v>
      </c>
      <c r="BV9" s="61">
        <f>'Table 1a'!BV78/1000</f>
        <v>104.77346798265999</v>
      </c>
      <c r="BW9" s="61">
        <f>'Table 1a'!BW78/1000</f>
        <v>106.87130007515628</v>
      </c>
      <c r="BX9" s="61">
        <f>'Table 1a'!BX78/1000</f>
        <v>110.46903703641692</v>
      </c>
      <c r="BY9" s="61">
        <f>'Table 1a'!BY78/1000</f>
        <v>112.28513535101423</v>
      </c>
      <c r="BZ9" s="61">
        <f>'Table 1a'!BZ78/1000</f>
        <v>118.54727105583449</v>
      </c>
      <c r="CA9" s="61">
        <f>'Table 1a'!CA78/1000</f>
        <v>134.06813801170955</v>
      </c>
      <c r="CB9" s="61">
        <f>'Table 1a'!CB78/1000</f>
        <v>147.31041441276861</v>
      </c>
      <c r="CC9" s="61">
        <f>'Table 1a'!CC78/1000</f>
        <v>155.70726724346255</v>
      </c>
      <c r="CD9" s="61">
        <f>'Table 1a'!CD78/1000</f>
        <v>160.1564376940932</v>
      </c>
      <c r="CE9" s="61">
        <f>'Table 1a'!CE78/1000</f>
        <v>162.93625716616506</v>
      </c>
      <c r="CF9" s="62">
        <f>'Table 1a'!CF78/1000</f>
        <v>167.61670124675013</v>
      </c>
    </row>
    <row r="10" spans="1:84">
      <c r="B10" s="63" t="s">
        <v>254</v>
      </c>
      <c r="D10" s="61">
        <f>'Table 1a'!D79/1000</f>
        <v>6.25E-2</v>
      </c>
      <c r="E10" s="61">
        <f>'Table 1a'!E79/1000</f>
        <v>7.5200000000000003E-2</v>
      </c>
      <c r="F10" s="61">
        <f>'Table 1a'!F79/1000</f>
        <v>8.4500000000000006E-2</v>
      </c>
      <c r="G10" s="61">
        <f>'Table 1a'!G79/1000</f>
        <v>9.459999999999999E-2</v>
      </c>
      <c r="H10" s="61">
        <f>'Table 1a'!H79/1000</f>
        <v>0.1186</v>
      </c>
      <c r="I10" s="61">
        <f>'Table 1a'!I79/1000</f>
        <v>0.12029999999999999</v>
      </c>
      <c r="J10" s="61">
        <f>'Table 1a'!J79/1000</f>
        <v>0.12540000000000001</v>
      </c>
      <c r="K10" s="61">
        <f>'Table 1a'!K79/1000</f>
        <v>0.11409999999999999</v>
      </c>
      <c r="L10" s="61">
        <f>'Table 1a'!L79/1000</f>
        <v>0.12129999999999999</v>
      </c>
      <c r="M10" s="61">
        <f>'Table 1a'!M79/1000</f>
        <v>0.1196</v>
      </c>
      <c r="N10" s="61">
        <f>'Table 1a'!N79/1000</f>
        <v>0.1318</v>
      </c>
      <c r="O10" s="61">
        <f>'Table 1a'!O79/1000</f>
        <v>0.1585</v>
      </c>
      <c r="P10" s="61">
        <f>'Table 1a'!P79/1000</f>
        <v>0.17949999999999999</v>
      </c>
      <c r="Q10" s="61">
        <f>'Table 1a'!Q79/1000</f>
        <v>0.1711</v>
      </c>
      <c r="R10" s="61">
        <f>'Table 1a'!R79/1000</f>
        <v>0.19980000000000001</v>
      </c>
      <c r="S10" s="61">
        <f>'Table 1a'!S79/1000</f>
        <v>0.21740000000000001</v>
      </c>
      <c r="T10" s="61">
        <f>'Table 1a'!T79/1000</f>
        <v>0.2233</v>
      </c>
      <c r="U10" s="61">
        <f>'Table 1a'!U79/1000</f>
        <v>0.24590000000000001</v>
      </c>
      <c r="V10" s="61">
        <f>'Table 1a'!V79/1000</f>
        <v>0.29749999999999999</v>
      </c>
      <c r="W10" s="61">
        <f>'Table 1a'!W79/1000</f>
        <v>0.38569999999999999</v>
      </c>
      <c r="X10" s="61">
        <f>'Table 1a'!X79/1000</f>
        <v>0.4289</v>
      </c>
      <c r="Y10" s="61">
        <f>'Table 1a'!Y79/1000</f>
        <v>0.47070000000000001</v>
      </c>
      <c r="Z10" s="61">
        <f>'Table 1a'!Z79/1000</f>
        <v>0.56379999999999997</v>
      </c>
      <c r="AA10" s="61">
        <f>'Table 1a'!AA79/1000</f>
        <v>0.68610000000000004</v>
      </c>
      <c r="AB10" s="61">
        <f>'Table 1a'!AB79/1000</f>
        <v>0.84529999999999994</v>
      </c>
      <c r="AC10" s="61">
        <f>'Table 1a'!AC79/1000</f>
        <v>0.97430000000000005</v>
      </c>
      <c r="AD10" s="61">
        <f>'Table 1a'!AD79/1000</f>
        <v>1.2081999999999999</v>
      </c>
      <c r="AE10" s="61">
        <f>'Table 1a'!AE79/1000</f>
        <v>1.6511</v>
      </c>
      <c r="AF10" s="61">
        <f>'Table 1a'!AF79/1000</f>
        <v>2.0819000000000001</v>
      </c>
      <c r="AG10" s="61">
        <f>'Table 1a'!AG79/1000</f>
        <v>2.5093000000000001</v>
      </c>
      <c r="AH10" s="61">
        <f>'Table 1a'!AH79/1000</f>
        <v>2.6920000000000002</v>
      </c>
      <c r="AI10" s="61">
        <f>'Table 1a'!AI79/1000</f>
        <v>2.94</v>
      </c>
      <c r="AJ10" s="61">
        <f>'Table 1a'!AJ79/1000</f>
        <v>3.83</v>
      </c>
      <c r="AK10" s="61">
        <f>'Table 1a'!AK79/1000</f>
        <v>5.8572499999999996</v>
      </c>
      <c r="AL10" s="61">
        <f>'Table 1a'!AL79/1000</f>
        <v>7.9169999999999998</v>
      </c>
      <c r="AM10" s="61">
        <f>'Table 1a'!AM79/1000</f>
        <v>9.4489999999999998</v>
      </c>
      <c r="AN10" s="61">
        <f>'Table 1a'!AN79/1000</f>
        <v>10.782999999999999</v>
      </c>
      <c r="AO10" s="61">
        <f>'Table 1a'!AO79/1000</f>
        <v>12.231999999999999</v>
      </c>
      <c r="AP10" s="61">
        <f>'Table 1a'!AP79/1000</f>
        <v>13.176</v>
      </c>
      <c r="AQ10" s="61">
        <f>'Table 1a'!AQ79/1000</f>
        <v>13.40169</v>
      </c>
      <c r="AR10" s="61">
        <f>'Table 1a'!AR79/1000</f>
        <v>13.25199351</v>
      </c>
      <c r="AS10" s="61">
        <f>'Table 1a'!AS79/1000</f>
        <v>14.200272480999999</v>
      </c>
      <c r="AT10" s="61">
        <f>'Table 1a'!AT79/1000</f>
        <v>16.797837000000005</v>
      </c>
      <c r="AU10" s="61">
        <f>'Table 1a'!AU79/1000</f>
        <v>20.295427899511736</v>
      </c>
      <c r="AV10" s="61">
        <f>'Table 1a'!AV79/1000</f>
        <v>25.526476000000002</v>
      </c>
      <c r="AW10" s="61">
        <f>'Table 1a'!AW79/1000</f>
        <v>28.829948000000002</v>
      </c>
      <c r="AX10" s="61">
        <f>'Table 1a'!AX79/1000</f>
        <v>30.339205213999996</v>
      </c>
      <c r="AY10" s="61">
        <f>'Table 1a'!AY79/1000</f>
        <v>31.886693626000003</v>
      </c>
      <c r="AZ10" s="61">
        <f>'Table 1a'!AZ79/1000</f>
        <v>32.437416757000001</v>
      </c>
      <c r="BA10" s="61">
        <f>'Table 1a'!BA79/1000</f>
        <v>31.640413748</v>
      </c>
      <c r="BB10" s="61">
        <f>'Table 1a'!BB79/1000</f>
        <v>31.212963835000004</v>
      </c>
      <c r="BC10" s="61">
        <f>'Table 1a'!BC79/1000</f>
        <v>30.726584142467686</v>
      </c>
      <c r="BD10" s="61">
        <f>'Table 1a'!BD79/1000</f>
        <v>29.666571453818168</v>
      </c>
      <c r="BE10" s="61">
        <f>'Table 1a'!BE79/1000</f>
        <v>30.918086668030107</v>
      </c>
      <c r="BF10" s="61">
        <f>'Table 1a'!BF79/1000</f>
        <v>32.295353709467577</v>
      </c>
      <c r="BG10" s="61">
        <f>'Table 1a'!BG79/1000</f>
        <v>33.353048856553258</v>
      </c>
      <c r="BH10" s="61">
        <f>'Table 1a'!BH79/1000</f>
        <v>35.028023048480414</v>
      </c>
      <c r="BI10" s="61">
        <f>'Table 1a'!BI79/1000</f>
        <v>35.716781529642006</v>
      </c>
      <c r="BJ10" s="61">
        <f>'Table 1a'!BJ79/1000</f>
        <v>37.172236532855472</v>
      </c>
      <c r="BK10" s="61">
        <f>'Table 1a'!BK79/1000</f>
        <v>38.696081911583093</v>
      </c>
      <c r="BL10" s="61">
        <f>'Table 1a'!BL79/1000</f>
        <v>40.966842600690001</v>
      </c>
      <c r="BM10" s="61">
        <f>'Table 1a'!BM79/1000</f>
        <v>46.695822820729994</v>
      </c>
      <c r="BN10" s="61">
        <f>'Table 1a'!BN79/1000</f>
        <v>48.764863047781709</v>
      </c>
      <c r="BO10" s="61">
        <f>'Table 1a'!BO79/1000</f>
        <v>49.940019439679816</v>
      </c>
      <c r="BP10" s="61">
        <f>'Table 1a'!BP79/1000</f>
        <v>51.405957286050004</v>
      </c>
      <c r="BQ10" s="61">
        <f>'Table 1a'!BQ79/1000</f>
        <v>46.170925824626167</v>
      </c>
      <c r="BR10" s="61">
        <f>'Table 1a'!BR79/1000</f>
        <v>45.840720174789986</v>
      </c>
      <c r="BS10" s="61">
        <f>'Table 1a'!BS79/1000</f>
        <v>45.405656244279996</v>
      </c>
      <c r="BT10" s="61">
        <f>'Table 1a'!BT79/1000</f>
        <v>44.932035467030005</v>
      </c>
      <c r="BU10" s="61">
        <f>'Table 1a'!BU79/1000</f>
        <v>45.555270080459998</v>
      </c>
      <c r="BV10" s="61">
        <f>'Table 1a'!BV79/1000</f>
        <v>47.779270845328405</v>
      </c>
      <c r="BW10" s="61">
        <f>'Table 1a'!BW79/1000</f>
        <v>53.34476690165399</v>
      </c>
      <c r="BX10" s="61">
        <f>'Table 1a'!BX79/1000</f>
        <v>71.462355118333946</v>
      </c>
      <c r="BY10" s="61">
        <f>'Table 1a'!BY79/1000</f>
        <v>71.3650984549176</v>
      </c>
      <c r="BZ10" s="61">
        <f>'Table 1a'!BZ79/1000</f>
        <v>71.428593365868323</v>
      </c>
      <c r="CA10" s="61">
        <f>'Table 1a'!CA79/1000</f>
        <v>80.857270942892313</v>
      </c>
      <c r="CB10" s="61">
        <f>'Table 1a'!CB79/1000</f>
        <v>95.070821461503797</v>
      </c>
      <c r="CC10" s="61">
        <f>'Table 1a'!CC79/1000</f>
        <v>102.56500111858334</v>
      </c>
      <c r="CD10" s="61">
        <f>'Table 1a'!CD79/1000</f>
        <v>104.52410599937329</v>
      </c>
      <c r="CE10" s="61">
        <f>'Table 1a'!CE79/1000</f>
        <v>106.36136683595784</v>
      </c>
      <c r="CF10" s="62">
        <f>'Table 1a'!CF79/1000</f>
        <v>109.67622819896738</v>
      </c>
    </row>
    <row r="11" spans="1:84">
      <c r="B11" s="63" t="s">
        <v>255</v>
      </c>
      <c r="D11" s="61">
        <f>'Table 1a'!D80/1000</f>
        <v>0.158</v>
      </c>
      <c r="E11" s="61">
        <f>'Table 1a'!E80/1000</f>
        <v>0.16769999999999999</v>
      </c>
      <c r="F11" s="61">
        <f>'Table 1a'!F80/1000</f>
        <v>0.1701</v>
      </c>
      <c r="G11" s="61">
        <f>'Table 1a'!G80/1000</f>
        <v>0.17019999999999999</v>
      </c>
      <c r="H11" s="61">
        <f>'Table 1a'!H80/1000</f>
        <v>0.20710000000000001</v>
      </c>
      <c r="I11" s="61">
        <f>'Table 1a'!I80/1000</f>
        <v>0.22469999999999998</v>
      </c>
      <c r="J11" s="61">
        <f>'Table 1a'!J80/1000</f>
        <v>0.23350000000000001</v>
      </c>
      <c r="K11" s="61">
        <f>'Table 1a'!K80/1000</f>
        <v>0.2447</v>
      </c>
      <c r="L11" s="61">
        <f>'Table 1a'!L80/1000</f>
        <v>0.25580000000000003</v>
      </c>
      <c r="M11" s="61">
        <f>'Table 1a'!M80/1000</f>
        <v>0.26880000000000004</v>
      </c>
      <c r="N11" s="61">
        <f>'Table 1a'!N80/1000</f>
        <v>0.2974</v>
      </c>
      <c r="O11" s="61">
        <f>'Table 1a'!O80/1000</f>
        <v>0.30090000000000006</v>
      </c>
      <c r="P11" s="61">
        <f>'Table 1a'!P80/1000</f>
        <v>0.30270000000000002</v>
      </c>
      <c r="Q11" s="61">
        <f>'Table 1a'!Q80/1000</f>
        <v>0.32719999999999999</v>
      </c>
      <c r="R11" s="61">
        <f>'Table 1a'!R80/1000</f>
        <v>0.32890000000000003</v>
      </c>
      <c r="S11" s="61">
        <f>'Table 1a'!S80/1000</f>
        <v>0.35940000000000005</v>
      </c>
      <c r="T11" s="61">
        <f>'Table 1a'!T80/1000</f>
        <v>0.37030000000000002</v>
      </c>
      <c r="U11" s="61">
        <f>'Table 1a'!U80/1000</f>
        <v>0.40500000000000008</v>
      </c>
      <c r="V11" s="61">
        <f>'Table 1a'!V80/1000</f>
        <v>0.40629999999999999</v>
      </c>
      <c r="W11" s="61">
        <f>'Table 1a'!W80/1000</f>
        <v>0.42669999999999997</v>
      </c>
      <c r="X11" s="61">
        <f>'Table 1a'!X80/1000</f>
        <v>0.57429999999999992</v>
      </c>
      <c r="Y11" s="61">
        <f>'Table 1a'!Y80/1000</f>
        <v>0.62269999999999992</v>
      </c>
      <c r="Z11" s="61">
        <f>'Table 1a'!Z80/1000</f>
        <v>0.55109999999999992</v>
      </c>
      <c r="AA11" s="61">
        <f>'Table 1a'!AA80/1000</f>
        <v>0.59309999999999996</v>
      </c>
      <c r="AB11" s="61">
        <f>'Table 1a'!AB80/1000</f>
        <v>0.71209999999999996</v>
      </c>
      <c r="AC11" s="61">
        <f>'Table 1a'!AC80/1000</f>
        <v>0.67810000000000004</v>
      </c>
      <c r="AD11" s="61">
        <f>'Table 1a'!AD80/1000</f>
        <v>0.77519999999999989</v>
      </c>
      <c r="AE11" s="61">
        <f>'Table 1a'!AE80/1000</f>
        <v>1.1025</v>
      </c>
      <c r="AF11" s="61">
        <f>'Table 1a'!AF80/1000</f>
        <v>1.2310000000000001</v>
      </c>
      <c r="AG11" s="61">
        <f>'Table 1a'!AG80/1000</f>
        <v>1.7755000000000001</v>
      </c>
      <c r="AH11" s="61">
        <f>'Table 1a'!AH80/1000</f>
        <v>2.7210000000000001</v>
      </c>
      <c r="AI11" s="61">
        <f>'Table 1a'!AI80/1000</f>
        <v>3.9000599999999999</v>
      </c>
      <c r="AJ11" s="61">
        <f>'Table 1a'!AJ80/1000</f>
        <v>4.2990600000000008</v>
      </c>
      <c r="AK11" s="61">
        <f>'Table 1a'!AK80/1000</f>
        <v>4.9780600000000002</v>
      </c>
      <c r="AL11" s="61">
        <f>'Table 1a'!AL80/1000</f>
        <v>5.5010600000000007</v>
      </c>
      <c r="AM11" s="61">
        <f>'Table 1a'!AM80/1000</f>
        <v>6.0850600000000004</v>
      </c>
      <c r="AN11" s="61">
        <f>'Table 1a'!AN80/1000</f>
        <v>6.6050600000000008</v>
      </c>
      <c r="AO11" s="61">
        <f>'Table 1a'!AO80/1000</f>
        <v>7.0880600000000005</v>
      </c>
      <c r="AP11" s="61">
        <f>'Table 1a'!AP80/1000</f>
        <v>7.4840600000000004</v>
      </c>
      <c r="AQ11" s="61">
        <f>'Table 1a'!AQ80/1000</f>
        <v>7.8925679999999998</v>
      </c>
      <c r="AR11" s="61">
        <f>'Table 1a'!AR80/1000</f>
        <v>8.0315510000000021</v>
      </c>
      <c r="AS11" s="61">
        <f>'Table 1a'!AS80/1000</f>
        <v>8.4119089999999996</v>
      </c>
      <c r="AT11" s="61">
        <f>'Table 1a'!AT80/1000</f>
        <v>9.1728167156850411</v>
      </c>
      <c r="AU11" s="61">
        <f>'Table 1a'!AU80/1000</f>
        <v>10.755346568931577</v>
      </c>
      <c r="AV11" s="61">
        <f>'Table 1a'!AV80/1000</f>
        <v>12.410679000000002</v>
      </c>
      <c r="AW11" s="61">
        <f>'Table 1a'!AW80/1000</f>
        <v>14.068823</v>
      </c>
      <c r="AX11" s="61">
        <f>'Table 1a'!AX80/1000</f>
        <v>14.698889999999999</v>
      </c>
      <c r="AY11" s="61">
        <f>'Table 1a'!AY80/1000</f>
        <v>16.122347527041317</v>
      </c>
      <c r="AZ11" s="61">
        <f>'Table 1a'!AZ80/1000</f>
        <v>17.621866000000001</v>
      </c>
      <c r="BA11" s="61">
        <f>'Table 1a'!BA80/1000</f>
        <v>18.587272009000003</v>
      </c>
      <c r="BB11" s="61">
        <f>'Table 1a'!BB80/1000</f>
        <v>19.334144725038435</v>
      </c>
      <c r="BC11" s="61">
        <f>'Table 1a'!BC80/1000</f>
        <v>21.437683100000015</v>
      </c>
      <c r="BD11" s="61">
        <f>'Table 1a'!BD80/1000</f>
        <v>23.910498331296751</v>
      </c>
      <c r="BE11" s="61">
        <f>'Table 1a'!BE80/1000</f>
        <v>24.695169227916086</v>
      </c>
      <c r="BF11" s="61">
        <f>'Table 1a'!BF80/1000</f>
        <v>24.320416560955216</v>
      </c>
      <c r="BG11" s="61">
        <f>'Table 1a'!BG80/1000</f>
        <v>16.358236688028089</v>
      </c>
      <c r="BH11" s="61">
        <f>'Table 1a'!BH80/1000</f>
        <v>17.655991089</v>
      </c>
      <c r="BI11" s="61">
        <f>'Table 1a'!BI80/1000</f>
        <v>19.171410324448999</v>
      </c>
      <c r="BJ11" s="61">
        <f>'Table 1a'!BJ80/1000</f>
        <v>18.912443974729797</v>
      </c>
      <c r="BK11" s="61">
        <f>'Table 1a'!BK80/1000</f>
        <v>20.134145588311135</v>
      </c>
      <c r="BL11" s="61">
        <f>'Table 1a'!BL80/1000</f>
        <v>22.11913800687423</v>
      </c>
      <c r="BM11" s="61">
        <f>'Table 1a'!BM80/1000</f>
        <v>23.493366511449778</v>
      </c>
      <c r="BN11" s="61">
        <f>'Table 1a'!BN80/1000</f>
        <v>24.251324629427096</v>
      </c>
      <c r="BO11" s="61">
        <f>'Table 1a'!BO80/1000</f>
        <v>24.518543630379988</v>
      </c>
      <c r="BP11" s="61">
        <f>'Table 1a'!BP80/1000</f>
        <v>25.755445607450234</v>
      </c>
      <c r="BQ11" s="61">
        <f>'Table 1a'!BQ80/1000</f>
        <v>26.300891344340588</v>
      </c>
      <c r="BR11" s="61">
        <f>'Table 1a'!BR80/1000</f>
        <v>27.925510779285048</v>
      </c>
      <c r="BS11" s="61">
        <f>'Table 1a'!BS80/1000</f>
        <v>28.799212007561117</v>
      </c>
      <c r="BT11" s="61">
        <f>'Table 1a'!BT80/1000</f>
        <v>29.033995671540161</v>
      </c>
      <c r="BU11" s="61">
        <f>'Table 1a'!BU80/1000</f>
        <v>30.481840596910011</v>
      </c>
      <c r="BV11" s="61">
        <f>'Table 1a'!BV80/1000</f>
        <v>31.175940817977654</v>
      </c>
      <c r="BW11" s="61">
        <f>'Table 1a'!BW80/1000</f>
        <v>32.204240915575504</v>
      </c>
      <c r="BX11" s="61">
        <f>'Table 1a'!BX80/1000</f>
        <v>31.25417976989111</v>
      </c>
      <c r="BY11" s="61">
        <f>'Table 1a'!BY80/1000</f>
        <v>32.498041351626078</v>
      </c>
      <c r="BZ11" s="61">
        <f>'Table 1a'!BZ80/1000</f>
        <v>35.791554701330007</v>
      </c>
      <c r="CA11" s="61">
        <f>'Table 1a'!CA80/1000</f>
        <v>42.186855261827894</v>
      </c>
      <c r="CB11" s="61">
        <f>'Table 1a'!CB80/1000</f>
        <v>47.821718775463935</v>
      </c>
      <c r="CC11" s="61">
        <f>'Table 1a'!CC80/1000</f>
        <v>51.957399710678096</v>
      </c>
      <c r="CD11" s="61">
        <f>'Table 1a'!CD80/1000</f>
        <v>54.948349036207304</v>
      </c>
      <c r="CE11" s="61">
        <f>'Table 1a'!CE80/1000</f>
        <v>57.902126440272284</v>
      </c>
      <c r="CF11" s="62">
        <f>'Table 1a'!CF80/1000</f>
        <v>60.596545007601826</v>
      </c>
    </row>
    <row r="12" spans="1:84">
      <c r="B12" s="109" t="s">
        <v>176</v>
      </c>
      <c r="D12" s="68">
        <f>SUM(D9:D11)</f>
        <v>0.47130000000000005</v>
      </c>
      <c r="E12" s="68">
        <f t="shared" ref="E12:BP12" si="0">SUM(E9:E11)</f>
        <v>0.5978</v>
      </c>
      <c r="F12" s="68">
        <f t="shared" si="0"/>
        <v>0.61050000000000004</v>
      </c>
      <c r="G12" s="68">
        <f t="shared" si="0"/>
        <v>0.6421</v>
      </c>
      <c r="H12" s="68">
        <f t="shared" si="0"/>
        <v>0.77520000000000011</v>
      </c>
      <c r="I12" s="68">
        <f t="shared" si="0"/>
        <v>0.81669999999999998</v>
      </c>
      <c r="J12" s="68">
        <f t="shared" si="0"/>
        <v>0.83920000000000006</v>
      </c>
      <c r="K12" s="68">
        <f t="shared" si="0"/>
        <v>0.94230000000000003</v>
      </c>
      <c r="L12" s="68">
        <f t="shared" si="0"/>
        <v>0.98079999999999989</v>
      </c>
      <c r="M12" s="68">
        <f t="shared" si="0"/>
        <v>1.0510999999999999</v>
      </c>
      <c r="N12" s="68">
        <f t="shared" si="0"/>
        <v>1.2869999999999999</v>
      </c>
      <c r="O12" s="68">
        <f t="shared" si="0"/>
        <v>1.3504</v>
      </c>
      <c r="P12" s="68">
        <f t="shared" si="0"/>
        <v>1.3897999999999999</v>
      </c>
      <c r="Q12" s="68">
        <f t="shared" si="0"/>
        <v>1.5530999999999999</v>
      </c>
      <c r="R12" s="68">
        <f t="shared" si="0"/>
        <v>1.6457999999999999</v>
      </c>
      <c r="S12" s="68">
        <f t="shared" si="0"/>
        <v>1.8905999999999996</v>
      </c>
      <c r="T12" s="68">
        <f t="shared" si="0"/>
        <v>1.9621000000000002</v>
      </c>
      <c r="U12" s="68">
        <f t="shared" si="0"/>
        <v>2.3224</v>
      </c>
      <c r="V12" s="68">
        <f t="shared" si="0"/>
        <v>2.4564999999999997</v>
      </c>
      <c r="W12" s="68">
        <f t="shared" si="0"/>
        <v>2.7896000000000001</v>
      </c>
      <c r="X12" s="68">
        <f t="shared" si="0"/>
        <v>3.1722000000000001</v>
      </c>
      <c r="Y12" s="68">
        <f t="shared" si="0"/>
        <v>3.3921000000000001</v>
      </c>
      <c r="Z12" s="68">
        <f t="shared" si="0"/>
        <v>3.6364999999999998</v>
      </c>
      <c r="AA12" s="68">
        <f t="shared" si="0"/>
        <v>4.2298</v>
      </c>
      <c r="AB12" s="68">
        <f t="shared" si="0"/>
        <v>4.8976999999999986</v>
      </c>
      <c r="AC12" s="68">
        <f t="shared" si="0"/>
        <v>5.5049989999999998</v>
      </c>
      <c r="AD12" s="68">
        <f t="shared" si="0"/>
        <v>6.9017270000000002</v>
      </c>
      <c r="AE12" s="68">
        <f t="shared" si="0"/>
        <v>9.3375790000000016</v>
      </c>
      <c r="AF12" s="68">
        <f t="shared" si="0"/>
        <v>11.114196000000002</v>
      </c>
      <c r="AG12" s="68">
        <f t="shared" si="0"/>
        <v>13.36712</v>
      </c>
      <c r="AH12" s="68">
        <f t="shared" si="0"/>
        <v>15.873000000000001</v>
      </c>
      <c r="AI12" s="68">
        <f t="shared" si="0"/>
        <v>18.777059999999999</v>
      </c>
      <c r="AJ12" s="68">
        <f t="shared" si="0"/>
        <v>22.658060000000003</v>
      </c>
      <c r="AK12" s="68">
        <f t="shared" si="0"/>
        <v>27.698309999999999</v>
      </c>
      <c r="AL12" s="68">
        <f t="shared" si="0"/>
        <v>31.628060000000005</v>
      </c>
      <c r="AM12" s="68">
        <f t="shared" si="0"/>
        <v>35.332059999999998</v>
      </c>
      <c r="AN12" s="68">
        <f t="shared" si="0"/>
        <v>38.251060000000003</v>
      </c>
      <c r="AO12" s="68">
        <f t="shared" si="0"/>
        <v>41.768059999999998</v>
      </c>
      <c r="AP12" s="68">
        <f t="shared" si="0"/>
        <v>44.917658000000003</v>
      </c>
      <c r="AQ12" s="68">
        <f t="shared" si="0"/>
        <v>46.700744</v>
      </c>
      <c r="AR12" s="68">
        <f t="shared" si="0"/>
        <v>47.317750509999996</v>
      </c>
      <c r="AS12" s="68">
        <f t="shared" si="0"/>
        <v>50.314249481000004</v>
      </c>
      <c r="AT12" s="68">
        <f t="shared" si="0"/>
        <v>56.478799715685042</v>
      </c>
      <c r="AU12" s="68">
        <f t="shared" si="0"/>
        <v>66.302888468443314</v>
      </c>
      <c r="AV12" s="68">
        <f t="shared" si="0"/>
        <v>75.257452000000001</v>
      </c>
      <c r="AW12" s="68">
        <f t="shared" si="0"/>
        <v>82.437566000000004</v>
      </c>
      <c r="AX12" s="68">
        <f t="shared" si="0"/>
        <v>84.862667213999998</v>
      </c>
      <c r="AY12" s="68">
        <f t="shared" si="0"/>
        <v>88.710819153041314</v>
      </c>
      <c r="AZ12" s="68">
        <f t="shared" si="0"/>
        <v>92.217949757</v>
      </c>
      <c r="BA12" s="68">
        <f t="shared" si="0"/>
        <v>93.347393756999992</v>
      </c>
      <c r="BB12" s="68">
        <f t="shared" si="0"/>
        <v>95.565317560038437</v>
      </c>
      <c r="BC12" s="68">
        <f t="shared" si="0"/>
        <v>99.048585242467709</v>
      </c>
      <c r="BD12" s="68">
        <f t="shared" si="0"/>
        <v>101.37384078511492</v>
      </c>
      <c r="BE12" s="68">
        <f t="shared" si="0"/>
        <v>106.70685189487553</v>
      </c>
      <c r="BF12" s="68">
        <f t="shared" si="0"/>
        <v>110.30229898003748</v>
      </c>
      <c r="BG12" s="68">
        <f t="shared" si="0"/>
        <v>105.79062308501705</v>
      </c>
      <c r="BH12" s="68">
        <f t="shared" si="0"/>
        <v>111.09255313748041</v>
      </c>
      <c r="BI12" s="68">
        <f t="shared" si="0"/>
        <v>115.80299954677368</v>
      </c>
      <c r="BJ12" s="68">
        <f t="shared" si="0"/>
        <v>119.21389655344038</v>
      </c>
      <c r="BK12" s="68">
        <f t="shared" si="0"/>
        <v>126.24220586285739</v>
      </c>
      <c r="BL12" s="68">
        <f t="shared" si="0"/>
        <v>135.75716542445363</v>
      </c>
      <c r="BM12" s="68">
        <f t="shared" si="0"/>
        <v>148.00400969052214</v>
      </c>
      <c r="BN12" s="68">
        <f t="shared" si="0"/>
        <v>153.36155516980355</v>
      </c>
      <c r="BO12" s="68">
        <f t="shared" si="0"/>
        <v>158.96044687856627</v>
      </c>
      <c r="BP12" s="68">
        <f t="shared" si="0"/>
        <v>166.55267893256195</v>
      </c>
      <c r="BQ12" s="68">
        <f t="shared" ref="BQ12:CD12" si="1">SUM(BQ9:BQ11)</f>
        <v>164.13218598876674</v>
      </c>
      <c r="BR12" s="68">
        <f t="shared" si="1"/>
        <v>168.28722403787506</v>
      </c>
      <c r="BS12" s="68">
        <f t="shared" si="1"/>
        <v>171.79950613092112</v>
      </c>
      <c r="BT12" s="68">
        <f t="shared" si="1"/>
        <v>173.8273769477901</v>
      </c>
      <c r="BU12" s="68">
        <f t="shared" si="1"/>
        <v>178.04274357683769</v>
      </c>
      <c r="BV12" s="68">
        <f t="shared" si="1"/>
        <v>183.72867964596605</v>
      </c>
      <c r="BW12" s="68">
        <f t="shared" si="1"/>
        <v>192.42030789238578</v>
      </c>
      <c r="BX12" s="68">
        <f t="shared" si="1"/>
        <v>213.18557192464198</v>
      </c>
      <c r="BY12" s="68">
        <f t="shared" si="1"/>
        <v>216.14827515755792</v>
      </c>
      <c r="BZ12" s="68">
        <f t="shared" si="1"/>
        <v>225.76741912303279</v>
      </c>
      <c r="CA12" s="68">
        <f t="shared" si="1"/>
        <v>257.11226421642976</v>
      </c>
      <c r="CB12" s="68">
        <f t="shared" si="1"/>
        <v>290.20295464973634</v>
      </c>
      <c r="CC12" s="68">
        <f t="shared" si="1"/>
        <v>310.229668072724</v>
      </c>
      <c r="CD12" s="68">
        <f t="shared" si="1"/>
        <v>319.62889272967379</v>
      </c>
      <c r="CE12" s="68">
        <f>SUM(CE9:CE11)</f>
        <v>327.19975044239521</v>
      </c>
      <c r="CF12" s="120">
        <f>SUM(CF9:CF11)</f>
        <v>337.88947445331934</v>
      </c>
    </row>
    <row r="13" spans="1:84" ht="51" customHeight="1">
      <c r="B13" s="56" t="s">
        <v>256</v>
      </c>
      <c r="D13" s="61"/>
      <c r="E13" s="61"/>
      <c r="F13" s="61"/>
      <c r="G13" s="61"/>
      <c r="H13" s="61"/>
      <c r="I13" s="61"/>
      <c r="J13" s="61"/>
      <c r="K13" s="61"/>
      <c r="L13" s="61"/>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2"/>
    </row>
    <row r="14" spans="1:84">
      <c r="B14" s="63" t="s">
        <v>251</v>
      </c>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4">
        <f>'Table 2a'!D17/1000</f>
        <v>3.8212009057648627E-2</v>
      </c>
      <c r="AI14" s="64">
        <f>'Table 2a'!E17/1000</f>
        <v>4.5189829137708332E-2</v>
      </c>
      <c r="AJ14" s="64">
        <f>'Table 2a'!F17/1000</f>
        <v>5.3999241405613699E-2</v>
      </c>
      <c r="AK14" s="64">
        <f>'Table 2a'!G17/1000</f>
        <v>6.2342414539001766E-2</v>
      </c>
      <c r="AL14" s="64">
        <f>'Table 2a'!H17/1000</f>
        <v>7.185954155132003E-2</v>
      </c>
      <c r="AM14" s="64">
        <f>'Table 2a'!I17/1000</f>
        <v>7.86472729167699E-2</v>
      </c>
      <c r="AN14" s="64">
        <f>'Table 2a'!J17/1000</f>
        <v>8.4034886228206235E-2</v>
      </c>
      <c r="AO14" s="64">
        <f>'Table 2a'!K17/1000</f>
        <v>9.3675937329378026E-2</v>
      </c>
      <c r="AP14" s="64">
        <f>'Table 2a'!L17/1000</f>
        <v>0.10099402633497175</v>
      </c>
      <c r="AQ14" s="64">
        <f>'Table 2a'!M17/1000</f>
        <v>0.11138888622317154</v>
      </c>
      <c r="AR14" s="64">
        <f>'Table 2a'!N17/1000</f>
        <v>0.11974097445514689</v>
      </c>
      <c r="AS14" s="64">
        <f>'Table 2a'!O17/1000</f>
        <v>0.13007975711499967</v>
      </c>
      <c r="AT14" s="64">
        <f>'Table 2a'!P17/1000</f>
        <v>0.15129442329670836</v>
      </c>
      <c r="AU14" s="64">
        <f>'Table 2a'!Q17/1000</f>
        <v>0.18310452084153347</v>
      </c>
      <c r="AV14" s="64">
        <f>'Table 2a'!R17/1000</f>
        <v>0.23344177379818212</v>
      </c>
      <c r="AW14" s="64">
        <f>'Table 2a'!S17/1000</f>
        <v>0.32523502588180236</v>
      </c>
      <c r="AX14" s="64">
        <f>'Table 2a'!T17/1000</f>
        <v>0.36515245224968751</v>
      </c>
      <c r="AY14" s="64">
        <f>'Table 2a'!U17/1000</f>
        <v>0.43739160512525266</v>
      </c>
      <c r="AZ14" s="64">
        <f>'Table 2a'!V17/1000</f>
        <v>0.44327124191823353</v>
      </c>
      <c r="BA14" s="64">
        <f>'Table 2a'!W17/1000</f>
        <v>0.4886237591892677</v>
      </c>
      <c r="BB14" s="64">
        <f>'Table 2a'!X17/1000</f>
        <v>0.52858293270579093</v>
      </c>
      <c r="BC14" s="64">
        <f>'Table 2a'!Y17/1000</f>
        <v>0.56642950568822015</v>
      </c>
      <c r="BD14" s="64">
        <f>'Table 2a'!Z17/1000</f>
        <v>0.66776598548293808</v>
      </c>
      <c r="BE14" s="64">
        <f>'Table 2a'!AA17/1000</f>
        <v>0.68014794552251256</v>
      </c>
      <c r="BF14" s="64">
        <f>'Table 2a'!AB17/1000</f>
        <v>0.76279799999999887</v>
      </c>
      <c r="BG14" s="64">
        <f>'Table 2a'!AC17/1000</f>
        <v>0.79402521823565664</v>
      </c>
      <c r="BH14" s="64">
        <f>'Table 2a'!AD17/1000</f>
        <v>0.84255900000000061</v>
      </c>
      <c r="BI14" s="64">
        <f>'Table 2a'!AE17/1000</f>
        <v>0.92426479697783859</v>
      </c>
      <c r="BJ14" s="64">
        <f>'Table 2a'!AF17/1000</f>
        <v>0.97307987379439642</v>
      </c>
      <c r="BK14" s="64">
        <f>'Table 2a'!AG17/1000</f>
        <v>1.040024715870719</v>
      </c>
      <c r="BL14" s="64">
        <f>'Table 2a'!AH17/1000</f>
        <v>1.1059393085337212</v>
      </c>
      <c r="BM14" s="64">
        <f>'Table 2a'!AI17/1000</f>
        <v>1.1923924182195147</v>
      </c>
      <c r="BN14" s="64">
        <f>'Table 2a'!AJ17/1000</f>
        <v>1.2202959423261623</v>
      </c>
      <c r="BO14" s="64">
        <f>'Table 2a'!AK17/1000</f>
        <v>1.3147165739259212</v>
      </c>
      <c r="BP14" s="64">
        <f>'Table 2a'!AL17/1000</f>
        <v>1.3906353122046253</v>
      </c>
      <c r="BQ14" s="64">
        <f>'Table 2a'!AM17/1000</f>
        <v>1.4633916564663692</v>
      </c>
      <c r="BR14" s="64">
        <f>'Table 2a'!AN17/1000</f>
        <v>1.7174043496814249</v>
      </c>
      <c r="BS14" s="64">
        <f>'Table 2a'!AO17/1000</f>
        <v>1.8349490892979174</v>
      </c>
      <c r="BT14" s="64">
        <f>'Table 2a'!AP17/1000</f>
        <v>1.8972120008984343</v>
      </c>
      <c r="BU14" s="64">
        <f>'Table 2a'!AQ17/1000</f>
        <v>1.9654420231168197</v>
      </c>
      <c r="BV14" s="64">
        <f>'Table 2a'!AR17/1000</f>
        <v>2.1143233711450695</v>
      </c>
      <c r="BW14" s="64">
        <f>'Table 2a'!AS17/1000</f>
        <v>2.2994628969686604</v>
      </c>
      <c r="BX14" s="64">
        <f>'Table 2a'!AT17/1000</f>
        <v>2.2468879234657497</v>
      </c>
      <c r="BY14" s="64">
        <f>'Table 2a'!AU17/1000</f>
        <v>2.4443328611855546</v>
      </c>
      <c r="BZ14" s="64">
        <f>'Table 2a'!AV17/1000</f>
        <v>2.8652421316079097</v>
      </c>
      <c r="CA14" s="64">
        <f>'Table 2a'!AW17/1000</f>
        <v>3.5330199952885191</v>
      </c>
      <c r="CB14" s="64">
        <f>'Table 2a'!AX17/1000</f>
        <v>4.1082520633154793</v>
      </c>
      <c r="CC14" s="64">
        <f>'Table 2a'!AY17/1000</f>
        <v>4.5895735127766084</v>
      </c>
      <c r="CD14" s="64">
        <f>'Table 2a'!AZ17/1000</f>
        <v>4.9839733333204421</v>
      </c>
      <c r="CE14" s="64">
        <f>'Table 2a'!BA17/1000</f>
        <v>5.3666038482882632</v>
      </c>
      <c r="CF14" s="74">
        <f>'Table 2a'!BB17/1000</f>
        <v>5.7247103336978364</v>
      </c>
    </row>
    <row r="15" spans="1:84">
      <c r="B15" s="63" t="s">
        <v>252</v>
      </c>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4">
        <f>'Table 2a'!D76/1000</f>
        <v>4.0872273647098112</v>
      </c>
      <c r="AI15" s="64">
        <f>'Table 2a'!E76/1000</f>
        <v>4.4339729056964119</v>
      </c>
      <c r="AJ15" s="64">
        <f>'Table 2a'!F76/1000</f>
        <v>5.8044348053450809</v>
      </c>
      <c r="AK15" s="64">
        <f>'Table 2a'!G76/1000</f>
        <v>7.6697643336848849</v>
      </c>
      <c r="AL15" s="64">
        <f>'Table 2a'!H76/1000</f>
        <v>9.0884149574401771</v>
      </c>
      <c r="AM15" s="64">
        <f>'Table 2a'!I76/1000</f>
        <v>10.708548004269627</v>
      </c>
      <c r="AN15" s="64">
        <f>'Table 2a'!J76/1000</f>
        <v>11.886313985398557</v>
      </c>
      <c r="AO15" s="64">
        <f>'Table 2a'!K76/1000</f>
        <v>13.017019488817986</v>
      </c>
      <c r="AP15" s="64">
        <f>'Table 2a'!L76/1000</f>
        <v>14.194694757319626</v>
      </c>
      <c r="AQ15" s="64">
        <f>'Table 2a'!M76/1000</f>
        <v>14.367511717459035</v>
      </c>
      <c r="AR15" s="64">
        <f>'Table 2a'!N76/1000</f>
        <v>13.821885689247209</v>
      </c>
      <c r="AS15" s="64">
        <f>'Table 2a'!O76/1000</f>
        <v>14.05693518393573</v>
      </c>
      <c r="AT15" s="64">
        <f>'Table 2a'!P76/1000</f>
        <v>16.319359410054382</v>
      </c>
      <c r="AU15" s="64">
        <f>'Table 2a'!Q76/1000</f>
        <v>21.223094072210827</v>
      </c>
      <c r="AV15" s="64">
        <f>'Table 2a'!R76/1000</f>
        <v>25.238697901374167</v>
      </c>
      <c r="AW15" s="64">
        <f>'Table 2a'!S76/1000</f>
        <v>28.282290239862771</v>
      </c>
      <c r="AX15" s="64">
        <f>'Table 2a'!T76/1000</f>
        <v>29.274234871308582</v>
      </c>
      <c r="AY15" s="64">
        <f>'Table 2a'!U76/1000</f>
        <v>30.689238521149569</v>
      </c>
      <c r="AZ15" s="64">
        <f>'Table 2a'!V76/1000</f>
        <v>31.142787199387289</v>
      </c>
      <c r="BA15" s="64">
        <f>'Table 2a'!W76/1000</f>
        <v>30.118971854383787</v>
      </c>
      <c r="BB15" s="64">
        <f>'Table 2a'!X76/1000</f>
        <v>29.936464944798306</v>
      </c>
      <c r="BC15" s="64">
        <f>'Table 2a'!Y76/1000</f>
        <v>29.598920484797166</v>
      </c>
      <c r="BD15" s="64">
        <f>'Table 2a'!Z76/1000</f>
        <v>29.680475521105301</v>
      </c>
      <c r="BE15" s="64">
        <f>'Table 2a'!AA76/1000</f>
        <v>30.37090463706021</v>
      </c>
      <c r="BF15" s="64">
        <f>'Table 2a'!AB76/1000</f>
        <v>31.767564711638769</v>
      </c>
      <c r="BG15" s="64">
        <f>'Table 2a'!AC76/1000</f>
        <v>32.949344465398681</v>
      </c>
      <c r="BH15" s="64">
        <f>'Table 2a'!AD76/1000</f>
        <v>33.970896257800078</v>
      </c>
      <c r="BI15" s="64">
        <f>'Table 2a'!AE76/1000</f>
        <v>34.999728367404188</v>
      </c>
      <c r="BJ15" s="64">
        <f>'Table 2a'!AF76/1000</f>
        <v>36.307526404963731</v>
      </c>
      <c r="BK15" s="64">
        <f>'Table 2a'!AG76/1000</f>
        <v>38.263329337690422</v>
      </c>
      <c r="BL15" s="64">
        <f>'Table 2a'!AH76/1000</f>
        <v>40.742530283141413</v>
      </c>
      <c r="BM15" s="64">
        <f>'Table 2a'!AI76/1000</f>
        <v>46.870899391809679</v>
      </c>
      <c r="BN15" s="64">
        <f>'Table 2a'!AJ76/1000</f>
        <v>48.524116056627939</v>
      </c>
      <c r="BO15" s="64">
        <f>'Table 2a'!AK76/1000</f>
        <v>50.302962045437845</v>
      </c>
      <c r="BP15" s="64">
        <f>'Table 2a'!AL76/1000</f>
        <v>52.228012503016231</v>
      </c>
      <c r="BQ15" s="64">
        <f>'Table 2a'!AM76/1000</f>
        <v>51.810043229267251</v>
      </c>
      <c r="BR15" s="64">
        <f>'Table 2a'!AN76/1000</f>
        <v>52.336540697534218</v>
      </c>
      <c r="BS15" s="64">
        <f>'Table 2a'!AO76/1000</f>
        <v>53.667274842951841</v>
      </c>
      <c r="BT15" s="64">
        <f>'Table 2a'!AP76/1000</f>
        <v>54.137267693979283</v>
      </c>
      <c r="BU15" s="64">
        <f>'Table 2a'!AQ76/1000</f>
        <v>56.668971866431995</v>
      </c>
      <c r="BV15" s="64">
        <f>'Table 2a'!AR76/1000</f>
        <v>59.983187159849216</v>
      </c>
      <c r="BW15" s="64">
        <f>'Table 2a'!AS76/1000</f>
        <v>66.657755560981172</v>
      </c>
      <c r="BX15" s="64">
        <f>'Table 2a'!AT76/1000</f>
        <v>85.189941630162409</v>
      </c>
      <c r="BY15" s="64">
        <f>'Table 2a'!AU76/1000</f>
        <v>86.016420452608529</v>
      </c>
      <c r="BZ15" s="64">
        <f>'Table 2a'!AV76/1000</f>
        <v>87.845818176437547</v>
      </c>
      <c r="CA15" s="64">
        <f>'Table 2a'!AW76/1000</f>
        <v>100.93959266600842</v>
      </c>
      <c r="CB15" s="64">
        <f>'Table 2a'!AX76/1000</f>
        <v>118.42226777885318</v>
      </c>
      <c r="CC15" s="64">
        <f>'Table 2a'!AY76/1000</f>
        <v>128.3275584343472</v>
      </c>
      <c r="CD15" s="64">
        <f>'Table 2a'!AZ76/1000</f>
        <v>132.45192986031418</v>
      </c>
      <c r="CE15" s="64">
        <f>'Table 2a'!BA76/1000</f>
        <v>136.60809872821886</v>
      </c>
      <c r="CF15" s="74">
        <f>'Table 2a'!BB76/1000</f>
        <v>141.24547270226563</v>
      </c>
    </row>
    <row r="16" spans="1:84">
      <c r="B16" s="63" t="s">
        <v>241</v>
      </c>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4">
        <f>'Table 2a'!D126/1000</f>
        <v>8.9100543624361954</v>
      </c>
      <c r="AI16" s="64">
        <f>'Table 2a'!E126/1000</f>
        <v>10.30681680916588</v>
      </c>
      <c r="AJ16" s="64">
        <f>'Table 2a'!F126/1000</f>
        <v>12.313740307095463</v>
      </c>
      <c r="AK16" s="64">
        <f>'Table 2a'!G126/1000</f>
        <v>14.493238721276105</v>
      </c>
      <c r="AL16" s="64">
        <f>'Table 2a'!H126/1000</f>
        <v>16.239318895258503</v>
      </c>
      <c r="AM16" s="64">
        <f>'Table 2a'!I126/1000</f>
        <v>17.595902157313606</v>
      </c>
      <c r="AN16" s="64">
        <f>'Table 2a'!J126/1000</f>
        <v>18.637940530623233</v>
      </c>
      <c r="AO16" s="64">
        <f>'Table 2a'!K126/1000</f>
        <v>20.344244861138339</v>
      </c>
      <c r="AP16" s="64">
        <f>'Table 2a'!L126/1000</f>
        <v>21.827393655278737</v>
      </c>
      <c r="AQ16" s="64">
        <f>'Table 2a'!M126/1000</f>
        <v>23.018209763317806</v>
      </c>
      <c r="AR16" s="64">
        <f>'Table 2a'!N126/1000</f>
        <v>24.111016892964305</v>
      </c>
      <c r="AS16" s="64">
        <f>'Table 2a'!O126/1000</f>
        <v>26.101131256615957</v>
      </c>
      <c r="AT16" s="64">
        <f>'Table 2a'!P126/1000</f>
        <v>28.882238575136881</v>
      </c>
      <c r="AU16" s="64">
        <f>'Table 2a'!Q126/1000</f>
        <v>32.769179029366185</v>
      </c>
      <c r="AV16" s="64">
        <f>'Table 2a'!R126/1000</f>
        <v>35.520090726400312</v>
      </c>
      <c r="AW16" s="64">
        <f>'Table 2a'!S126/1000</f>
        <v>38.027385195152178</v>
      </c>
      <c r="AX16" s="64">
        <f>'Table 2a'!T126/1000</f>
        <v>39.174223848013305</v>
      </c>
      <c r="AY16" s="64">
        <f>'Table 2a'!U126/1000</f>
        <v>41.009677420196041</v>
      </c>
      <c r="AZ16" s="64">
        <f>'Table 2a'!V126/1000</f>
        <v>43.344847705346645</v>
      </c>
      <c r="BA16" s="64">
        <f>'Table 2a'!W126/1000</f>
        <v>45.296793622831608</v>
      </c>
      <c r="BB16" s="64">
        <f>'Table 2a'!X126/1000</f>
        <v>47.433782529303187</v>
      </c>
      <c r="BC16" s="64">
        <f>'Table 2a'!Y126/1000</f>
        <v>50.591433705644626</v>
      </c>
      <c r="BD16" s="64">
        <f>'Table 2a'!Z126/1000</f>
        <v>53.270351131481974</v>
      </c>
      <c r="BE16" s="64">
        <f>'Table 2a'!AA126/1000</f>
        <v>57.415151294864764</v>
      </c>
      <c r="BF16" s="64">
        <f>'Table 2a'!AB126/1000</f>
        <v>60.917041156778012</v>
      </c>
      <c r="BG16" s="64">
        <f>'Table 2a'!AC126/1000</f>
        <v>64.096181623095063</v>
      </c>
      <c r="BH16" s="64">
        <f>'Table 2a'!AD126/1000</f>
        <v>68.865767916761982</v>
      </c>
      <c r="BI16" s="64">
        <f>'Table 2a'!AE126/1000</f>
        <v>73.094220242091581</v>
      </c>
      <c r="BJ16" s="64">
        <f>'Table 2a'!AF126/1000</f>
        <v>75.442196958720331</v>
      </c>
      <c r="BK16" s="64">
        <f>'Table 2a'!AG126/1000</f>
        <v>80.664915636812808</v>
      </c>
      <c r="BL16" s="64">
        <f>'Table 2a'!AH126/1000</f>
        <v>87.690903575046477</v>
      </c>
      <c r="BM16" s="64">
        <f>'Table 2a'!AI126/1000</f>
        <v>93.817217961027325</v>
      </c>
      <c r="BN16" s="64">
        <f>'Table 2a'!AJ126/1000</f>
        <v>97.481017197801009</v>
      </c>
      <c r="BO16" s="64">
        <f>'Table 2a'!AK126/1000</f>
        <v>101.38614626106553</v>
      </c>
      <c r="BP16" s="64">
        <f>'Table 2a'!AL126/1000</f>
        <v>107.13380979268361</v>
      </c>
      <c r="BQ16" s="64">
        <f>'Table 2a'!AM126/1000</f>
        <v>110.08018108297058</v>
      </c>
      <c r="BR16" s="64">
        <f>'Table 2a'!AN126/1000</f>
        <v>113.50184827687684</v>
      </c>
      <c r="BS16" s="64">
        <f>'Table 2a'!AO126/1000</f>
        <v>115.595307614459</v>
      </c>
      <c r="BT16" s="64">
        <f>'Table 2a'!AP126/1000</f>
        <v>117.10617188378923</v>
      </c>
      <c r="BU16" s="64">
        <f>'Table 2a'!AQ126/1000</f>
        <v>118.71096898566957</v>
      </c>
      <c r="BV16" s="64">
        <f>'Table 2a'!AR126/1000</f>
        <v>121.13048772844834</v>
      </c>
      <c r="BW16" s="64">
        <f>'Table 2a'!AS126/1000</f>
        <v>123.19274663654926</v>
      </c>
      <c r="BX16" s="64">
        <f>'Table 2a'!AT126/1000</f>
        <v>125.73796468884871</v>
      </c>
      <c r="BY16" s="64">
        <f>'Table 2a'!AU126/1000</f>
        <v>127.68097179987871</v>
      </c>
      <c r="BZ16" s="64">
        <f>'Table 2a'!AV126/1000</f>
        <v>135.0524384513879</v>
      </c>
      <c r="CA16" s="64">
        <f>'Table 2a'!AW126/1000</f>
        <v>152.63738934731953</v>
      </c>
      <c r="CB16" s="64">
        <f>'Table 2a'!AX126/1000</f>
        <v>167.67011100346517</v>
      </c>
      <c r="CC16" s="64">
        <f>'Table 2a'!AY126/1000</f>
        <v>177.31203857409693</v>
      </c>
      <c r="CD16" s="64">
        <f>'Table 2a'!AZ126/1000</f>
        <v>182.19298953602535</v>
      </c>
      <c r="CE16" s="64">
        <f>'Table 2a'!BA126/1000</f>
        <v>185.22504786585444</v>
      </c>
      <c r="CF16" s="74">
        <f>'Table 2a'!BB126/1000</f>
        <v>190.91929141735059</v>
      </c>
    </row>
    <row r="17" spans="2:84" ht="26.25" customHeight="1">
      <c r="B17" s="109" t="s">
        <v>176</v>
      </c>
      <c r="D17" s="61"/>
      <c r="E17" s="61"/>
      <c r="F17" s="61"/>
      <c r="G17" s="61"/>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8">
        <f>SUM(AH14:AH16)</f>
        <v>13.035493736203655</v>
      </c>
      <c r="AI17" s="68">
        <f t="shared" ref="AI17:CF17" si="2">SUM(AI14:AI16)</f>
        <v>14.785979544</v>
      </c>
      <c r="AJ17" s="68">
        <f t="shared" si="2"/>
        <v>18.17217435384616</v>
      </c>
      <c r="AK17" s="68">
        <f t="shared" si="2"/>
        <v>22.225345469499992</v>
      </c>
      <c r="AL17" s="68">
        <f t="shared" si="2"/>
        <v>25.399593394249997</v>
      </c>
      <c r="AM17" s="68">
        <f t="shared" si="2"/>
        <v>28.383097434500002</v>
      </c>
      <c r="AN17" s="68">
        <f t="shared" si="2"/>
        <v>30.608289402249994</v>
      </c>
      <c r="AO17" s="68">
        <f t="shared" si="2"/>
        <v>33.454940287285702</v>
      </c>
      <c r="AP17" s="68">
        <f t="shared" si="2"/>
        <v>36.123082438933338</v>
      </c>
      <c r="AQ17" s="68">
        <f t="shared" si="2"/>
        <v>37.497110367000012</v>
      </c>
      <c r="AR17" s="68">
        <f t="shared" si="2"/>
        <v>38.052643556666659</v>
      </c>
      <c r="AS17" s="68">
        <f t="shared" si="2"/>
        <v>40.288146197666691</v>
      </c>
      <c r="AT17" s="68">
        <f t="shared" si="2"/>
        <v>45.352892408487975</v>
      </c>
      <c r="AU17" s="68">
        <f t="shared" si="2"/>
        <v>54.175377622418544</v>
      </c>
      <c r="AV17" s="68">
        <f t="shared" si="2"/>
        <v>60.992230401572662</v>
      </c>
      <c r="AW17" s="68">
        <f t="shared" si="2"/>
        <v>66.634910460896748</v>
      </c>
      <c r="AX17" s="68">
        <f t="shared" si="2"/>
        <v>68.81361117157158</v>
      </c>
      <c r="AY17" s="68">
        <f t="shared" si="2"/>
        <v>72.13630754647086</v>
      </c>
      <c r="AZ17" s="68">
        <f t="shared" si="2"/>
        <v>74.930906146652163</v>
      </c>
      <c r="BA17" s="68">
        <f t="shared" si="2"/>
        <v>75.904389236404654</v>
      </c>
      <c r="BB17" s="68">
        <f t="shared" si="2"/>
        <v>77.898830406807292</v>
      </c>
      <c r="BC17" s="68">
        <f t="shared" si="2"/>
        <v>80.756783696130015</v>
      </c>
      <c r="BD17" s="68">
        <f t="shared" si="2"/>
        <v>83.618592638070211</v>
      </c>
      <c r="BE17" s="68">
        <f t="shared" si="2"/>
        <v>88.466203877447484</v>
      </c>
      <c r="BF17" s="68">
        <f t="shared" si="2"/>
        <v>93.447403868416785</v>
      </c>
      <c r="BG17" s="68">
        <f t="shared" si="2"/>
        <v>97.839551306729405</v>
      </c>
      <c r="BH17" s="68">
        <f t="shared" si="2"/>
        <v>103.67922317456205</v>
      </c>
      <c r="BI17" s="68">
        <f t="shared" si="2"/>
        <v>109.01821340647361</v>
      </c>
      <c r="BJ17" s="68">
        <f t="shared" si="2"/>
        <v>112.72280323747846</v>
      </c>
      <c r="BK17" s="68">
        <f t="shared" si="2"/>
        <v>119.96826969037394</v>
      </c>
      <c r="BL17" s="68">
        <f t="shared" si="2"/>
        <v>129.53937316672162</v>
      </c>
      <c r="BM17" s="68">
        <f t="shared" si="2"/>
        <v>141.88050977105652</v>
      </c>
      <c r="BN17" s="68">
        <f t="shared" si="2"/>
        <v>147.2254291967551</v>
      </c>
      <c r="BO17" s="68">
        <f t="shared" si="2"/>
        <v>153.00382488042931</v>
      </c>
      <c r="BP17" s="68">
        <f t="shared" si="2"/>
        <v>160.75245760790446</v>
      </c>
      <c r="BQ17" s="68">
        <f t="shared" si="2"/>
        <v>163.35361596870422</v>
      </c>
      <c r="BR17" s="68">
        <f t="shared" si="2"/>
        <v>167.55579332409249</v>
      </c>
      <c r="BS17" s="68">
        <f t="shared" si="2"/>
        <v>171.09753154670875</v>
      </c>
      <c r="BT17" s="68">
        <f t="shared" si="2"/>
        <v>173.14065157866696</v>
      </c>
      <c r="BU17" s="68">
        <f t="shared" si="2"/>
        <v>177.34538287521838</v>
      </c>
      <c r="BV17" s="68">
        <f t="shared" si="2"/>
        <v>183.22799825944264</v>
      </c>
      <c r="BW17" s="68">
        <f t="shared" si="2"/>
        <v>192.14996509449909</v>
      </c>
      <c r="BX17" s="68">
        <f t="shared" si="2"/>
        <v>213.17479424247688</v>
      </c>
      <c r="BY17" s="68">
        <f t="shared" si="2"/>
        <v>216.14172511367281</v>
      </c>
      <c r="BZ17" s="68">
        <f t="shared" si="2"/>
        <v>225.76349875943336</v>
      </c>
      <c r="CA17" s="68">
        <f t="shared" si="2"/>
        <v>257.11000200861645</v>
      </c>
      <c r="CB17" s="68">
        <f t="shared" si="2"/>
        <v>290.20063084563384</v>
      </c>
      <c r="CC17" s="68">
        <f t="shared" si="2"/>
        <v>310.22917052122074</v>
      </c>
      <c r="CD17" s="68">
        <f t="shared" si="2"/>
        <v>319.62889272965998</v>
      </c>
      <c r="CE17" s="68">
        <f t="shared" si="2"/>
        <v>327.19975044236156</v>
      </c>
      <c r="CF17" s="120">
        <f t="shared" si="2"/>
        <v>337.88947445331405</v>
      </c>
    </row>
    <row r="18" spans="2:84" ht="15.95" thickBot="1">
      <c r="B18" s="121"/>
      <c r="C18" s="121"/>
      <c r="D18" s="123"/>
      <c r="E18" s="123"/>
      <c r="F18" s="123"/>
      <c r="G18" s="123"/>
      <c r="H18" s="123"/>
      <c r="I18" s="123"/>
      <c r="J18" s="123"/>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3"/>
      <c r="AR18" s="123"/>
      <c r="AS18" s="123"/>
      <c r="AT18" s="123"/>
      <c r="AU18" s="123"/>
      <c r="AV18" s="123"/>
      <c r="AW18" s="123"/>
      <c r="AX18" s="123"/>
      <c r="AY18" s="123"/>
      <c r="AZ18" s="123"/>
      <c r="BA18" s="123"/>
      <c r="BB18" s="123"/>
      <c r="BC18" s="123"/>
      <c r="BD18" s="123"/>
      <c r="BE18" s="123"/>
      <c r="BF18" s="123"/>
      <c r="BG18" s="123"/>
      <c r="BH18" s="123"/>
      <c r="BI18" s="123"/>
      <c r="BJ18" s="123"/>
      <c r="BK18" s="123"/>
      <c r="BL18" s="123"/>
      <c r="BM18" s="123"/>
      <c r="BN18" s="123"/>
      <c r="BO18" s="123"/>
      <c r="BP18" s="123"/>
      <c r="BQ18" s="123"/>
      <c r="BR18" s="123"/>
      <c r="BS18" s="123"/>
      <c r="BT18" s="123"/>
      <c r="BU18" s="123"/>
      <c r="BV18" s="123"/>
      <c r="BW18" s="123"/>
      <c r="BX18" s="123"/>
      <c r="BY18" s="123"/>
      <c r="BZ18" s="123"/>
      <c r="CA18" s="123"/>
      <c r="CB18" s="123"/>
      <c r="CC18" s="123"/>
      <c r="CD18" s="123"/>
      <c r="CE18" s="123"/>
      <c r="CF18" s="124"/>
    </row>
    <row r="19" spans="2:84">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62"/>
    </row>
    <row r="20" spans="2:84" ht="30.95">
      <c r="B20" s="56" t="s">
        <v>257</v>
      </c>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61"/>
      <c r="CA20" s="61"/>
      <c r="CB20" s="61"/>
      <c r="CC20" s="61"/>
      <c r="CD20" s="61"/>
      <c r="CE20" s="61"/>
      <c r="CF20" s="62"/>
    </row>
    <row r="21" spans="2:84">
      <c r="B21" s="63" t="s">
        <v>251</v>
      </c>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v>12.583780495299612</v>
      </c>
      <c r="AI21" s="61">
        <v>16.075147061559633</v>
      </c>
      <c r="AJ21" s="61">
        <v>14.707550509916995</v>
      </c>
      <c r="AK21" s="61">
        <v>15.726249760829507</v>
      </c>
      <c r="AL21" s="61">
        <v>16.493878922670238</v>
      </c>
      <c r="AM21" s="61">
        <v>17.422725018922371</v>
      </c>
      <c r="AN21" s="61">
        <v>17.891278470084423</v>
      </c>
      <c r="AO21" s="61">
        <v>18.088830035150558</v>
      </c>
      <c r="AP21" s="61">
        <v>17.847095678725896</v>
      </c>
      <c r="AQ21" s="61">
        <v>17.322418303013183</v>
      </c>
      <c r="AR21" s="61">
        <v>16.441725069495376</v>
      </c>
      <c r="AS21" s="61">
        <v>15.644685402068918</v>
      </c>
      <c r="AT21" s="61">
        <v>15.168140072776048</v>
      </c>
      <c r="AU21" s="61">
        <v>16.840436506947217</v>
      </c>
      <c r="AV21" s="61">
        <v>18.848429532290957</v>
      </c>
      <c r="AW21" s="61">
        <v>20.054105263330527</v>
      </c>
      <c r="AX21" s="61">
        <v>19.987744609242871</v>
      </c>
      <c r="AY21" s="61">
        <v>20.112737273418237</v>
      </c>
      <c r="AZ21" s="61">
        <v>20.113170618947997</v>
      </c>
      <c r="BA21" s="61">
        <v>20.354953724809395</v>
      </c>
      <c r="BB21" s="61">
        <v>20.567621025930361</v>
      </c>
      <c r="BC21" s="61">
        <v>22.102057831838319</v>
      </c>
      <c r="BD21" s="61">
        <v>22.048098755568564</v>
      </c>
      <c r="BE21" s="61">
        <v>22.553878112218317</v>
      </c>
      <c r="BF21" s="61">
        <v>23.010396437018954</v>
      </c>
      <c r="BG21" s="61">
        <v>7.9137253773890635</v>
      </c>
      <c r="BH21" s="61">
        <v>6.820286996524608</v>
      </c>
      <c r="BI21" s="61">
        <v>5.4099728635168329</v>
      </c>
      <c r="BJ21" s="61">
        <v>4.6031743842630135</v>
      </c>
      <c r="BK21" s="61">
        <v>4.1127558983807448</v>
      </c>
      <c r="BL21" s="61">
        <v>3.6612189860948416</v>
      </c>
      <c r="BM21" s="61">
        <v>2.9181605295755686</v>
      </c>
      <c r="BN21" s="61">
        <v>2.5654258702084509</v>
      </c>
      <c r="BO21" s="61">
        <v>2.4016570261114372</v>
      </c>
      <c r="BP21" s="61">
        <v>2.2476968738767664</v>
      </c>
      <c r="BQ21" s="61">
        <v>2.1432521508191735</v>
      </c>
      <c r="BR21" s="61">
        <v>2.3781464585451868</v>
      </c>
      <c r="BS21" s="61">
        <v>2.4617783275408645</v>
      </c>
      <c r="BT21" s="61">
        <v>2.4588269099305111</v>
      </c>
      <c r="BU21" s="61">
        <v>2.4848427520358203</v>
      </c>
      <c r="BV21" s="61">
        <v>2.6019068719756429</v>
      </c>
      <c r="BW21" s="61">
        <v>2.7432974483368286</v>
      </c>
      <c r="BX21" s="61">
        <v>2.5348698336819537</v>
      </c>
      <c r="BY21" s="61">
        <v>2.7739477648629176</v>
      </c>
      <c r="BZ21" s="61">
        <v>3.0441431869052322</v>
      </c>
      <c r="CA21" s="61">
        <v>3.5352822030982907</v>
      </c>
      <c r="CB21" s="61">
        <v>4.0417864561685164</v>
      </c>
      <c r="CC21" s="61">
        <v>4.4383677684101563</v>
      </c>
      <c r="CD21" s="61">
        <v>4.7422152193627918</v>
      </c>
      <c r="CE21" s="61">
        <v>5.0172597709299325</v>
      </c>
      <c r="CF21" s="62">
        <v>5.25324806951547</v>
      </c>
    </row>
    <row r="22" spans="2:84">
      <c r="B22" s="63" t="s">
        <v>252</v>
      </c>
      <c r="D22" s="61"/>
      <c r="E22" s="61"/>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v>25.812572100177487</v>
      </c>
      <c r="AI22" s="61">
        <v>24.212054181074155</v>
      </c>
      <c r="AJ22" s="61">
        <v>26.538734405810427</v>
      </c>
      <c r="AK22" s="61">
        <v>31.788552547543166</v>
      </c>
      <c r="AL22" s="61">
        <v>35.058727543516241</v>
      </c>
      <c r="AM22" s="61">
        <v>39.319361383901352</v>
      </c>
      <c r="AN22" s="61">
        <v>41.173345515842136</v>
      </c>
      <c r="AO22" s="61">
        <v>42.75168040715193</v>
      </c>
      <c r="AP22" s="61">
        <v>44.872677435898616</v>
      </c>
      <c r="AQ22" s="61">
        <v>43.067923155335379</v>
      </c>
      <c r="AR22" s="61">
        <v>38.592517329743224</v>
      </c>
      <c r="AS22" s="61">
        <v>36.75592451416248</v>
      </c>
      <c r="AT22" s="61">
        <v>39.501077157214695</v>
      </c>
      <c r="AU22" s="61">
        <v>47.286796303781358</v>
      </c>
      <c r="AV22" s="61">
        <v>55.186194537770639</v>
      </c>
      <c r="AW22" s="61">
        <v>60.250718279808815</v>
      </c>
      <c r="AX22" s="61">
        <v>61.645365371148571</v>
      </c>
      <c r="AY22" s="61">
        <v>62.977939584649427</v>
      </c>
      <c r="AZ22" s="61">
        <v>62.263062279216449</v>
      </c>
      <c r="BA22" s="61">
        <v>60.758840109815921</v>
      </c>
      <c r="BB22" s="61">
        <v>59.772885922955574</v>
      </c>
      <c r="BC22" s="61">
        <v>57.825355375778514</v>
      </c>
      <c r="BD22" s="61">
        <v>55.607970111785647</v>
      </c>
      <c r="BE22" s="61">
        <v>55.811623136660266</v>
      </c>
      <c r="BF22" s="61">
        <v>56.147304068896808</v>
      </c>
      <c r="BG22" s="61">
        <v>57.058413051107493</v>
      </c>
      <c r="BH22" s="61">
        <v>57.108729385443432</v>
      </c>
      <c r="BI22" s="61">
        <v>57.504544992592784</v>
      </c>
      <c r="BJ22" s="61">
        <v>57.999576570459844</v>
      </c>
      <c r="BK22" s="61">
        <v>59.589237655324617</v>
      </c>
      <c r="BL22" s="61">
        <v>61.192292269320397</v>
      </c>
      <c r="BM22" s="61">
        <v>69.562141049457594</v>
      </c>
      <c r="BN22" s="61">
        <v>70.831833953920324</v>
      </c>
      <c r="BO22" s="61">
        <v>72.078249792360566</v>
      </c>
      <c r="BP22" s="61">
        <v>73.46255813708288</v>
      </c>
      <c r="BQ22" s="61">
        <v>67.892070905548408</v>
      </c>
      <c r="BR22" s="61">
        <v>67.757768940770092</v>
      </c>
      <c r="BS22" s="61">
        <v>68.984301963458307</v>
      </c>
      <c r="BT22" s="61">
        <v>68.040839312634859</v>
      </c>
      <c r="BU22" s="61">
        <v>70.124497034370251</v>
      </c>
      <c r="BV22" s="61">
        <v>72.692278075664319</v>
      </c>
      <c r="BW22" s="61">
        <v>78.917816788561538</v>
      </c>
      <c r="BX22" s="61">
        <v>95.649866230336784</v>
      </c>
      <c r="BY22" s="61">
        <v>97.354735618895049</v>
      </c>
      <c r="BZ22" s="61">
        <v>93.203242879193056</v>
      </c>
      <c r="CA22" s="61">
        <v>100.93959266600842</v>
      </c>
      <c r="CB22" s="61">
        <v>116.46883606958833</v>
      </c>
      <c r="CC22" s="61">
        <v>124.08629216761956</v>
      </c>
      <c r="CD22" s="61">
        <v>126.02707029314888</v>
      </c>
      <c r="CE22" s="61">
        <v>127.71546726910582</v>
      </c>
      <c r="CF22" s="62">
        <v>129.61310940630403</v>
      </c>
    </row>
    <row r="23" spans="2:84">
      <c r="B23" s="63" t="s">
        <v>241</v>
      </c>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61"/>
      <c r="AE23" s="61"/>
      <c r="AF23" s="61"/>
      <c r="AG23" s="61"/>
      <c r="AH23" s="61">
        <v>54.931152121168466</v>
      </c>
      <c r="AI23" s="61">
        <v>54.174731447658232</v>
      </c>
      <c r="AJ23" s="61">
        <v>54.469575670287263</v>
      </c>
      <c r="AK23" s="61">
        <v>58.340460054108178</v>
      </c>
      <c r="AL23" s="61">
        <v>61.021366113526504</v>
      </c>
      <c r="AM23" s="61">
        <v>63.299943041354041</v>
      </c>
      <c r="AN23" s="61">
        <v>63.721443974028283</v>
      </c>
      <c r="AO23" s="61">
        <v>66.317208805896584</v>
      </c>
      <c r="AP23" s="61">
        <v>68.700784433873451</v>
      </c>
      <c r="AQ23" s="61">
        <v>68.725545701642645</v>
      </c>
      <c r="AR23" s="61">
        <v>67.447979314625229</v>
      </c>
      <c r="AS23" s="61">
        <v>68.111185446468156</v>
      </c>
      <c r="AT23" s="61">
        <v>70.127736608106034</v>
      </c>
      <c r="AU23" s="61">
        <v>74.044103178050435</v>
      </c>
      <c r="AV23" s="61">
        <v>78.586605768918133</v>
      </c>
      <c r="AW23" s="61">
        <v>82.243234328529269</v>
      </c>
      <c r="AX23" s="61">
        <v>82.975587999259872</v>
      </c>
      <c r="AY23" s="61">
        <v>83.689391597894939</v>
      </c>
      <c r="AZ23" s="61">
        <v>85.32054837107826</v>
      </c>
      <c r="BA23" s="61">
        <v>88.665670674386604</v>
      </c>
      <c r="BB23" s="61">
        <v>91.129304477583347</v>
      </c>
      <c r="BC23" s="61">
        <v>95.452511831356347</v>
      </c>
      <c r="BD23" s="61">
        <v>100.02777426191818</v>
      </c>
      <c r="BE23" s="61">
        <v>105.54436916018457</v>
      </c>
      <c r="BF23" s="61">
        <v>106.7249016856783</v>
      </c>
      <c r="BG23" s="61">
        <v>109.34443532833885</v>
      </c>
      <c r="BH23" s="61">
        <v>113.78735715073717</v>
      </c>
      <c r="BI23" s="61">
        <v>117.4024242174451</v>
      </c>
      <c r="BJ23" s="61">
        <v>118.19043062522599</v>
      </c>
      <c r="BK23" s="61">
        <v>123.22744556714424</v>
      </c>
      <c r="BL23" s="61">
        <v>129.17795707672971</v>
      </c>
      <c r="BM23" s="61">
        <v>136.23082044590299</v>
      </c>
      <c r="BN23" s="61">
        <v>138.86838776970163</v>
      </c>
      <c r="BO23" s="61">
        <v>141.724665078931</v>
      </c>
      <c r="BP23" s="61">
        <v>146.73765612164655</v>
      </c>
      <c r="BQ23" s="61">
        <v>145.04409619293392</v>
      </c>
      <c r="BR23" s="61">
        <v>147.73799621324912</v>
      </c>
      <c r="BS23" s="61">
        <v>149.38624336973777</v>
      </c>
      <c r="BT23" s="61">
        <v>147.97018138588237</v>
      </c>
      <c r="BU23" s="61">
        <v>147.7080125977601</v>
      </c>
      <c r="BV23" s="61">
        <v>147.36247775532243</v>
      </c>
      <c r="BW23" s="61">
        <v>146.15062364075993</v>
      </c>
      <c r="BX23" s="61">
        <v>141.17652004946279</v>
      </c>
      <c r="BY23" s="61">
        <v>144.51132920590888</v>
      </c>
      <c r="BZ23" s="61">
        <v>143.28883814515163</v>
      </c>
      <c r="CA23" s="61">
        <v>152.63738934731953</v>
      </c>
      <c r="CB23" s="61">
        <v>164.90431266440808</v>
      </c>
      <c r="CC23" s="61">
        <v>171.4518197944046</v>
      </c>
      <c r="CD23" s="61">
        <v>173.35533520267228</v>
      </c>
      <c r="CE23" s="61">
        <v>173.16765080812516</v>
      </c>
      <c r="CF23" s="62">
        <v>175.19600828844247</v>
      </c>
    </row>
    <row r="24" spans="2:84" ht="26.25" customHeight="1">
      <c r="B24" s="63" t="s">
        <v>253</v>
      </c>
      <c r="D24" s="61">
        <v>10.067361256808374</v>
      </c>
      <c r="E24" s="61">
        <v>13.889887748366263</v>
      </c>
      <c r="F24" s="61">
        <v>13.589292894992209</v>
      </c>
      <c r="G24" s="61">
        <v>13.424151867257335</v>
      </c>
      <c r="H24" s="61">
        <v>14.66024359653103</v>
      </c>
      <c r="I24" s="61">
        <v>15.070321736860315</v>
      </c>
      <c r="J24" s="61">
        <v>15.038181088848271</v>
      </c>
      <c r="K24" s="61">
        <v>17.56670243225982</v>
      </c>
      <c r="L24" s="61">
        <v>17.11241405372088</v>
      </c>
      <c r="M24" s="61">
        <v>17.957702203703448</v>
      </c>
      <c r="N24" s="61">
        <v>22.693289443469823</v>
      </c>
      <c r="O24" s="61">
        <v>23.449982161304636</v>
      </c>
      <c r="P24" s="61">
        <v>23.418081462495916</v>
      </c>
      <c r="Q24" s="61">
        <v>26.252140484793646</v>
      </c>
      <c r="R24" s="61">
        <v>26.962128778180574</v>
      </c>
      <c r="S24" s="61">
        <v>31.18608181069817</v>
      </c>
      <c r="T24" s="61">
        <v>31.022803453340369</v>
      </c>
      <c r="U24" s="61">
        <v>35.956352818676656</v>
      </c>
      <c r="V24" s="61">
        <v>35.877975575362321</v>
      </c>
      <c r="W24" s="61">
        <v>39.395723139435233</v>
      </c>
      <c r="X24" s="61">
        <v>41.068619727992946</v>
      </c>
      <c r="Y24" s="61">
        <v>40.711950033500308</v>
      </c>
      <c r="Z24" s="61">
        <v>40.647594302950019</v>
      </c>
      <c r="AA24" s="61">
        <v>44.219267962299185</v>
      </c>
      <c r="AB24" s="61">
        <v>46.135200127738351</v>
      </c>
      <c r="AC24" s="61">
        <v>48.914691772972432</v>
      </c>
      <c r="AD24" s="61">
        <v>51.897874959490714</v>
      </c>
      <c r="AE24" s="61">
        <v>55.820699788453112</v>
      </c>
      <c r="AF24" s="61">
        <v>58.044791188392885</v>
      </c>
      <c r="AG24" s="61">
        <v>59.413160695411214</v>
      </c>
      <c r="AH24" s="61">
        <v>61.501020559195659</v>
      </c>
      <c r="AI24" s="61">
        <v>60.051578390015038</v>
      </c>
      <c r="AJ24" s="61">
        <v>61.375763787994508</v>
      </c>
      <c r="AK24" s="61">
        <v>64.445711280526311</v>
      </c>
      <c r="AL24" s="61">
        <v>64.814978872449771</v>
      </c>
      <c r="AM24" s="61">
        <v>67.264464594926849</v>
      </c>
      <c r="AN24" s="61">
        <v>66.970320191088504</v>
      </c>
      <c r="AO24" s="61">
        <v>68.340173847757669</v>
      </c>
      <c r="AP24" s="61">
        <v>70.973136087089173</v>
      </c>
      <c r="AQ24" s="61">
        <v>70.242584989821481</v>
      </c>
      <c r="AR24" s="61">
        <v>67.389665761108148</v>
      </c>
      <c r="AS24" s="61">
        <v>66.351500506834853</v>
      </c>
      <c r="AT24" s="61">
        <v>67.411554551690728</v>
      </c>
      <c r="AU24" s="61">
        <v>73.463340743095983</v>
      </c>
      <c r="AV24" s="61">
        <v>75.685124525555068</v>
      </c>
      <c r="AW24" s="61">
        <v>77.96147617745099</v>
      </c>
      <c r="AX24" s="61">
        <v>77.247995611377746</v>
      </c>
      <c r="AY24" s="61">
        <v>76.521053304766696</v>
      </c>
      <c r="AZ24" s="61">
        <v>76.664822598327049</v>
      </c>
      <c r="BA24" s="61">
        <v>78.425766798400559</v>
      </c>
      <c r="BB24" s="61">
        <v>80.774741350467394</v>
      </c>
      <c r="BC24" s="61">
        <v>83.015503514914442</v>
      </c>
      <c r="BD24" s="61">
        <v>83.776188163295586</v>
      </c>
      <c r="BE24" s="61">
        <v>88.060105345000665</v>
      </c>
      <c r="BF24" s="61">
        <v>90.473106648329917</v>
      </c>
      <c r="BG24" s="61">
        <v>92.404767960822483</v>
      </c>
      <c r="BH24" s="61">
        <v>93.436989620517807</v>
      </c>
      <c r="BI24" s="61">
        <v>94.850495178293542</v>
      </c>
      <c r="BJ24" s="61">
        <v>95.738266674823549</v>
      </c>
      <c r="BK24" s="61">
        <v>99.81830735043475</v>
      </c>
      <c r="BL24" s="61">
        <v>103.86557977526719</v>
      </c>
      <c r="BM24" s="61">
        <v>109.73228699086057</v>
      </c>
      <c r="BN24" s="61">
        <v>111.20493296443767</v>
      </c>
      <c r="BO24" s="61">
        <v>114.93232418564402</v>
      </c>
      <c r="BP24" s="61">
        <v>119.39107047578</v>
      </c>
      <c r="BQ24" s="61">
        <v>120.11208389857565</v>
      </c>
      <c r="BR24" s="61">
        <v>122.37208504928934</v>
      </c>
      <c r="BS24" s="61">
        <v>125.44885107668188</v>
      </c>
      <c r="BT24" s="61">
        <v>125.50780771125326</v>
      </c>
      <c r="BU24" s="61">
        <v>126.2259304546327</v>
      </c>
      <c r="BV24" s="61">
        <v>126.97261399683147</v>
      </c>
      <c r="BW24" s="61">
        <v>126.52765770924829</v>
      </c>
      <c r="BX24" s="61">
        <v>124.03281905039209</v>
      </c>
      <c r="BY24" s="61">
        <v>127.08607971024129</v>
      </c>
      <c r="BZ24" s="61">
        <v>125.77707540603329</v>
      </c>
      <c r="CA24" s="61">
        <v>134.06813801170955</v>
      </c>
      <c r="CB24" s="61">
        <v>144.88045896590768</v>
      </c>
      <c r="CC24" s="61">
        <v>150.56109296802893</v>
      </c>
      <c r="CD24" s="61">
        <v>152.38771267780095</v>
      </c>
      <c r="CE24" s="61">
        <v>152.32976970462286</v>
      </c>
      <c r="CF24" s="62">
        <v>153.81251817404492</v>
      </c>
    </row>
    <row r="25" spans="2:84">
      <c r="B25" s="63" t="s">
        <v>254</v>
      </c>
      <c r="D25" s="61">
        <v>2.5088121154327085</v>
      </c>
      <c r="E25" s="61">
        <v>2.9431376688564188</v>
      </c>
      <c r="F25" s="61">
        <v>3.226454761525265</v>
      </c>
      <c r="G25" s="61">
        <v>3.3658223340645206</v>
      </c>
      <c r="H25" s="61">
        <v>3.8680865195741494</v>
      </c>
      <c r="I25" s="61">
        <v>3.8434592006451047</v>
      </c>
      <c r="J25" s="61">
        <v>3.9262708901552639</v>
      </c>
      <c r="K25" s="61">
        <v>3.4350655484504631</v>
      </c>
      <c r="L25" s="61">
        <v>3.4383565093860247</v>
      </c>
      <c r="M25" s="61">
        <v>3.2408951011965184</v>
      </c>
      <c r="N25" s="61">
        <v>3.4867982614237851</v>
      </c>
      <c r="O25" s="61">
        <v>4.1715175898617112</v>
      </c>
      <c r="P25" s="61">
        <v>4.6314958379440467</v>
      </c>
      <c r="Q25" s="61">
        <v>4.2583819083695422</v>
      </c>
      <c r="R25" s="61">
        <v>4.8223375972432896</v>
      </c>
      <c r="S25" s="61">
        <v>5.1604918447600729</v>
      </c>
      <c r="T25" s="61">
        <v>5.0620328908519578</v>
      </c>
      <c r="U25" s="61">
        <v>5.2896602800553936</v>
      </c>
      <c r="V25" s="61">
        <v>6.0898600637132949</v>
      </c>
      <c r="W25" s="61">
        <v>7.6850750631601086</v>
      </c>
      <c r="X25" s="61">
        <v>8.1209455976653633</v>
      </c>
      <c r="Y25" s="61">
        <v>8.3365010139507518</v>
      </c>
      <c r="Z25" s="61">
        <v>9.0883223619936633</v>
      </c>
      <c r="AA25" s="61">
        <v>10.282261149913058</v>
      </c>
      <c r="AB25" s="61">
        <v>11.675024598981297</v>
      </c>
      <c r="AC25" s="61">
        <v>12.370242580244414</v>
      </c>
      <c r="AD25" s="61">
        <v>12.74884986826957</v>
      </c>
      <c r="AE25" s="61">
        <v>13.998458594827676</v>
      </c>
      <c r="AF25" s="61">
        <v>15.490176346996082</v>
      </c>
      <c r="AG25" s="61">
        <v>16.414907659386078</v>
      </c>
      <c r="AH25" s="61">
        <v>15.827987317911541</v>
      </c>
      <c r="AI25" s="61">
        <v>14.7902857055076</v>
      </c>
      <c r="AJ25" s="61">
        <v>16.179308645331336</v>
      </c>
      <c r="AK25" s="61">
        <v>22.384785767530257</v>
      </c>
      <c r="AL25" s="61">
        <v>28.179032824447269</v>
      </c>
      <c r="AM25" s="61">
        <v>32.103340032198396</v>
      </c>
      <c r="AN25" s="61">
        <v>34.613476615084473</v>
      </c>
      <c r="AO25" s="61">
        <v>37.238818892808787</v>
      </c>
      <c r="AP25" s="61">
        <v>38.550479774769407</v>
      </c>
      <c r="AQ25" s="61">
        <v>37.052323915721388</v>
      </c>
      <c r="AR25" s="61">
        <v>34.302848080224699</v>
      </c>
      <c r="AS25" s="61">
        <v>34.012240050824524</v>
      </c>
      <c r="AT25" s="61">
        <v>37.116916422122443</v>
      </c>
      <c r="AU25" s="61">
        <v>42.29448297224863</v>
      </c>
      <c r="AV25" s="61">
        <v>51.767393886457903</v>
      </c>
      <c r="AW25" s="61">
        <v>56.84607495496892</v>
      </c>
      <c r="AX25" s="61">
        <v>58.849164561611872</v>
      </c>
      <c r="AY25" s="61">
        <v>59.94832419035626</v>
      </c>
      <c r="AZ25" s="61">
        <v>58.986893518796649</v>
      </c>
      <c r="BA25" s="61">
        <v>57.547321749153667</v>
      </c>
      <c r="BB25" s="61">
        <v>56.004428797991899</v>
      </c>
      <c r="BC25" s="61">
        <v>54.405885863165174</v>
      </c>
      <c r="BD25" s="61">
        <v>51.99833001846347</v>
      </c>
      <c r="BE25" s="61">
        <v>53.287499457067874</v>
      </c>
      <c r="BF25" s="61">
        <v>54.424472034805305</v>
      </c>
      <c r="BG25" s="61">
        <v>54.957509762905708</v>
      </c>
      <c r="BH25" s="61">
        <v>56.034838091192846</v>
      </c>
      <c r="BI25" s="61">
        <v>55.614628734491163</v>
      </c>
      <c r="BJ25" s="61">
        <v>56.373351626877948</v>
      </c>
      <c r="BK25" s="61">
        <v>57.298086946965192</v>
      </c>
      <c r="BL25" s="61">
        <v>58.552022634614772</v>
      </c>
      <c r="BM25" s="61">
        <v>65.849145541198723</v>
      </c>
      <c r="BN25" s="61">
        <v>67.494785268713414</v>
      </c>
      <c r="BO25" s="61">
        <v>67.924195833144836</v>
      </c>
      <c r="BP25" s="61">
        <v>68.65784382059654</v>
      </c>
      <c r="BQ25" s="61">
        <v>60.502550750422699</v>
      </c>
      <c r="BR25" s="61">
        <v>59.347921820676554</v>
      </c>
      <c r="BS25" s="61">
        <v>58.364757859803305</v>
      </c>
      <c r="BT25" s="61">
        <v>56.471512793797643</v>
      </c>
      <c r="BU25" s="61">
        <v>56.371949171526204</v>
      </c>
      <c r="BV25" s="61">
        <v>57.902625835559626</v>
      </c>
      <c r="BW25" s="61">
        <v>63.156229992201141</v>
      </c>
      <c r="BX25" s="61">
        <v>80.236757729545516</v>
      </c>
      <c r="BY25" s="61">
        <v>80.77213927220825</v>
      </c>
      <c r="BZ25" s="61">
        <v>75.784786051247906</v>
      </c>
      <c r="CA25" s="61">
        <v>80.857270942892313</v>
      </c>
      <c r="CB25" s="61">
        <v>93.502582981089205</v>
      </c>
      <c r="CC25" s="61">
        <v>99.175195493833769</v>
      </c>
      <c r="CD25" s="61">
        <v>99.453944295140644</v>
      </c>
      <c r="CE25" s="61">
        <v>99.437674569063546</v>
      </c>
      <c r="CF25" s="62">
        <v>100.64377068416653</v>
      </c>
    </row>
    <row r="26" spans="2:84">
      <c r="B26" s="63" t="s">
        <v>255</v>
      </c>
      <c r="D26" s="61">
        <v>6.3422770278138874</v>
      </c>
      <c r="E26" s="61">
        <v>6.5633535514258163</v>
      </c>
      <c r="F26" s="61">
        <v>6.4949107092952367</v>
      </c>
      <c r="G26" s="61">
        <v>6.0556338399342646</v>
      </c>
      <c r="H26" s="61">
        <v>6.7544748583794805</v>
      </c>
      <c r="I26" s="61">
        <v>7.1789300281376143</v>
      </c>
      <c r="J26" s="61">
        <v>7.3108792093401442</v>
      </c>
      <c r="K26" s="61">
        <v>7.3668758957566025</v>
      </c>
      <c r="L26" s="61">
        <v>7.2508787724727553</v>
      </c>
      <c r="M26" s="61">
        <v>7.2838846421540486</v>
      </c>
      <c r="N26" s="61">
        <v>7.8677830269152782</v>
      </c>
      <c r="O26" s="61">
        <v>7.9193037399961463</v>
      </c>
      <c r="P26" s="61">
        <v>7.8103275217028578</v>
      </c>
      <c r="Q26" s="61">
        <v>8.1434398621771713</v>
      </c>
      <c r="R26" s="61">
        <v>7.9382724511177081</v>
      </c>
      <c r="S26" s="61">
        <v>8.531190289819552</v>
      </c>
      <c r="T26" s="61">
        <v>8.3944056403156289</v>
      </c>
      <c r="U26" s="61">
        <v>8.7121285621083153</v>
      </c>
      <c r="V26" s="61">
        <v>8.3170088870141576</v>
      </c>
      <c r="W26" s="61">
        <v>8.5020003356246256</v>
      </c>
      <c r="X26" s="61">
        <v>10.874001064908413</v>
      </c>
      <c r="Y26" s="61">
        <v>11.028551479471282</v>
      </c>
      <c r="Z26" s="61">
        <v>8.883601372285753</v>
      </c>
      <c r="AA26" s="61">
        <v>8.8885134645291277</v>
      </c>
      <c r="AB26" s="61">
        <v>9.8353070116344288</v>
      </c>
      <c r="AC26" s="61">
        <v>8.6095263200900511</v>
      </c>
      <c r="AD26" s="61">
        <v>8.1798612960458286</v>
      </c>
      <c r="AE26" s="61">
        <v>9.3472839929728746</v>
      </c>
      <c r="AF26" s="61">
        <v>9.1591368860906748</v>
      </c>
      <c r="AG26" s="61">
        <v>11.614660881217864</v>
      </c>
      <c r="AH26" s="61">
        <v>15.998496839538372</v>
      </c>
      <c r="AI26" s="61">
        <v>19.620068594769378</v>
      </c>
      <c r="AJ26" s="61">
        <v>18.160788152688809</v>
      </c>
      <c r="AK26" s="61">
        <v>19.024765314424293</v>
      </c>
      <c r="AL26" s="61">
        <v>19.579960882815957</v>
      </c>
      <c r="AM26" s="61">
        <v>20.674224817052512</v>
      </c>
      <c r="AN26" s="61">
        <v>21.202271153781869</v>
      </c>
      <c r="AO26" s="61">
        <v>21.578726507632627</v>
      </c>
      <c r="AP26" s="61">
        <v>21.896941686639401</v>
      </c>
      <c r="AQ26" s="61">
        <v>21.820978254448306</v>
      </c>
      <c r="AR26" s="61">
        <v>20.789707872531011</v>
      </c>
      <c r="AS26" s="61">
        <v>20.148054805040136</v>
      </c>
      <c r="AT26" s="61">
        <v>20.268482864283612</v>
      </c>
      <c r="AU26" s="61">
        <v>22.413512273434399</v>
      </c>
      <c r="AV26" s="61">
        <v>25.168711426966709</v>
      </c>
      <c r="AW26" s="61">
        <v>27.74050673924874</v>
      </c>
      <c r="AX26" s="61">
        <v>28.511537806661778</v>
      </c>
      <c r="AY26" s="61">
        <v>30.310690960839644</v>
      </c>
      <c r="AZ26" s="61">
        <v>32.045065152119044</v>
      </c>
      <c r="BA26" s="61">
        <v>33.80637596145764</v>
      </c>
      <c r="BB26" s="61">
        <v>34.690641278010041</v>
      </c>
      <c r="BC26" s="61">
        <v>37.958535660893546</v>
      </c>
      <c r="BD26" s="61">
        <v>41.909324947513333</v>
      </c>
      <c r="BE26" s="61">
        <v>42.56226560699465</v>
      </c>
      <c r="BF26" s="61">
        <v>40.985023508458873</v>
      </c>
      <c r="BG26" s="61">
        <v>26.954296033107259</v>
      </c>
      <c r="BH26" s="61">
        <v>28.244545820994563</v>
      </c>
      <c r="BI26" s="61">
        <v>29.851818160770001</v>
      </c>
      <c r="BJ26" s="61">
        <v>28.681563278247349</v>
      </c>
      <c r="BK26" s="61">
        <v>29.81304482344968</v>
      </c>
      <c r="BL26" s="61">
        <v>31.613865922263049</v>
      </c>
      <c r="BM26" s="61">
        <v>33.129689492876913</v>
      </c>
      <c r="BN26" s="61">
        <v>33.565929360679334</v>
      </c>
      <c r="BO26" s="61">
        <v>33.348051878614037</v>
      </c>
      <c r="BP26" s="61">
        <v>34.398996836229585</v>
      </c>
      <c r="BQ26" s="61">
        <v>34.464784600303247</v>
      </c>
      <c r="BR26" s="61">
        <v>36.153904742598478</v>
      </c>
      <c r="BS26" s="61">
        <v>37.018714724251822</v>
      </c>
      <c r="BT26" s="61">
        <v>36.490527103396822</v>
      </c>
      <c r="BU26" s="61">
        <v>37.719472758007285</v>
      </c>
      <c r="BV26" s="61">
        <v>37.781422870571291</v>
      </c>
      <c r="BW26" s="61">
        <v>38.127422128172768</v>
      </c>
      <c r="BX26" s="61">
        <v>35.091679333543915</v>
      </c>
      <c r="BY26" s="61">
        <v>36.781793607217345</v>
      </c>
      <c r="BZ26" s="61">
        <v>37.974362753977445</v>
      </c>
      <c r="CA26" s="61">
        <v>42.186855261827894</v>
      </c>
      <c r="CB26" s="61">
        <v>47.032876747696093</v>
      </c>
      <c r="CC26" s="61">
        <v>50.240191268560636</v>
      </c>
      <c r="CD26" s="61">
        <v>52.282963742255518</v>
      </c>
      <c r="CE26" s="61">
        <v>54.132933574505941</v>
      </c>
      <c r="CF26" s="62">
        <v>55.606076906055328</v>
      </c>
    </row>
    <row r="27" spans="2:84">
      <c r="B27" s="109" t="s">
        <v>176</v>
      </c>
      <c r="D27" s="68">
        <f>SUM(D24:D26)</f>
        <v>18.918450400054972</v>
      </c>
      <c r="E27" s="68">
        <f t="shared" ref="E27:BP27" si="3">SUM(E24:E26)</f>
        <v>23.396378968648499</v>
      </c>
      <c r="F27" s="68">
        <f t="shared" si="3"/>
        <v>23.31065836581271</v>
      </c>
      <c r="G27" s="68">
        <f t="shared" si="3"/>
        <v>22.845608041256121</v>
      </c>
      <c r="H27" s="68">
        <f t="shared" si="3"/>
        <v>25.282804974484662</v>
      </c>
      <c r="I27" s="68">
        <f t="shared" si="3"/>
        <v>26.092710965643032</v>
      </c>
      <c r="J27" s="68">
        <f t="shared" si="3"/>
        <v>26.275331188343678</v>
      </c>
      <c r="K27" s="68">
        <f t="shared" si="3"/>
        <v>28.368643876466887</v>
      </c>
      <c r="L27" s="68">
        <f t="shared" si="3"/>
        <v>27.801649335579661</v>
      </c>
      <c r="M27" s="68">
        <f t="shared" si="3"/>
        <v>28.482481947054016</v>
      </c>
      <c r="N27" s="68">
        <f t="shared" si="3"/>
        <v>34.047870731808885</v>
      </c>
      <c r="O27" s="68">
        <f t="shared" si="3"/>
        <v>35.540803491162492</v>
      </c>
      <c r="P27" s="68">
        <f t="shared" si="3"/>
        <v>35.859904822142823</v>
      </c>
      <c r="Q27" s="68">
        <f t="shared" si="3"/>
        <v>38.65396225534036</v>
      </c>
      <c r="R27" s="68">
        <f t="shared" si="3"/>
        <v>39.722738826541573</v>
      </c>
      <c r="S27" s="68">
        <f t="shared" si="3"/>
        <v>44.877763945277792</v>
      </c>
      <c r="T27" s="68">
        <f t="shared" si="3"/>
        <v>44.479241984507951</v>
      </c>
      <c r="U27" s="68">
        <f t="shared" si="3"/>
        <v>49.958141660840369</v>
      </c>
      <c r="V27" s="68">
        <f t="shared" si="3"/>
        <v>50.284844526089771</v>
      </c>
      <c r="W27" s="68">
        <f t="shared" si="3"/>
        <v>55.582798538219961</v>
      </c>
      <c r="X27" s="68">
        <f t="shared" si="3"/>
        <v>60.06356639056672</v>
      </c>
      <c r="Y27" s="68">
        <f t="shared" si="3"/>
        <v>60.077002526922342</v>
      </c>
      <c r="Z27" s="68">
        <f t="shared" si="3"/>
        <v>58.619518037229433</v>
      </c>
      <c r="AA27" s="68">
        <f t="shared" si="3"/>
        <v>63.390042576741365</v>
      </c>
      <c r="AB27" s="68">
        <f t="shared" si="3"/>
        <v>67.64553173835408</v>
      </c>
      <c r="AC27" s="68">
        <f t="shared" si="3"/>
        <v>69.894460673306895</v>
      </c>
      <c r="AD27" s="68">
        <f t="shared" si="3"/>
        <v>72.826586123806109</v>
      </c>
      <c r="AE27" s="68">
        <f t="shared" si="3"/>
        <v>79.16644237625367</v>
      </c>
      <c r="AF27" s="68">
        <f t="shared" si="3"/>
        <v>82.694104421479651</v>
      </c>
      <c r="AG27" s="68">
        <f t="shared" si="3"/>
        <v>87.442729236015154</v>
      </c>
      <c r="AH27" s="68">
        <f t="shared" si="3"/>
        <v>93.327504716645578</v>
      </c>
      <c r="AI27" s="68">
        <f t="shared" si="3"/>
        <v>94.461932690292016</v>
      </c>
      <c r="AJ27" s="68">
        <f t="shared" si="3"/>
        <v>95.715860586014657</v>
      </c>
      <c r="AK27" s="68">
        <f t="shared" si="3"/>
        <v>105.85526236248086</v>
      </c>
      <c r="AL27" s="68">
        <f t="shared" si="3"/>
        <v>112.573972579713</v>
      </c>
      <c r="AM27" s="68">
        <f t="shared" si="3"/>
        <v>120.04202944417776</v>
      </c>
      <c r="AN27" s="68">
        <f t="shared" si="3"/>
        <v>122.78606795995485</v>
      </c>
      <c r="AO27" s="68">
        <f t="shared" si="3"/>
        <v>127.15771924819909</v>
      </c>
      <c r="AP27" s="68">
        <f t="shared" si="3"/>
        <v>131.42055754849798</v>
      </c>
      <c r="AQ27" s="68">
        <f t="shared" si="3"/>
        <v>129.11588715999119</v>
      </c>
      <c r="AR27" s="68">
        <f t="shared" si="3"/>
        <v>122.48222171386385</v>
      </c>
      <c r="AS27" s="68">
        <f t="shared" si="3"/>
        <v>120.51179536269952</v>
      </c>
      <c r="AT27" s="68">
        <f t="shared" si="3"/>
        <v>124.79695383809678</v>
      </c>
      <c r="AU27" s="68">
        <f t="shared" si="3"/>
        <v>138.17133598877902</v>
      </c>
      <c r="AV27" s="68">
        <f t="shared" si="3"/>
        <v>152.62122983897967</v>
      </c>
      <c r="AW27" s="68">
        <f t="shared" si="3"/>
        <v>162.54805787166865</v>
      </c>
      <c r="AX27" s="68">
        <f t="shared" si="3"/>
        <v>164.6086979796514</v>
      </c>
      <c r="AY27" s="68">
        <f t="shared" si="3"/>
        <v>166.78006845596261</v>
      </c>
      <c r="AZ27" s="68">
        <f t="shared" si="3"/>
        <v>167.69678126924273</v>
      </c>
      <c r="BA27" s="68">
        <f t="shared" si="3"/>
        <v>169.77946450901186</v>
      </c>
      <c r="BB27" s="68">
        <f t="shared" si="3"/>
        <v>171.46981142646933</v>
      </c>
      <c r="BC27" s="68">
        <f t="shared" si="3"/>
        <v>175.37992503897317</v>
      </c>
      <c r="BD27" s="68">
        <f t="shared" si="3"/>
        <v>177.68384312927239</v>
      </c>
      <c r="BE27" s="68">
        <f t="shared" si="3"/>
        <v>183.90987040906319</v>
      </c>
      <c r="BF27" s="68">
        <f t="shared" si="3"/>
        <v>185.88260219159412</v>
      </c>
      <c r="BG27" s="68">
        <f t="shared" si="3"/>
        <v>174.31657375683545</v>
      </c>
      <c r="BH27" s="68">
        <f t="shared" si="3"/>
        <v>177.71637353270523</v>
      </c>
      <c r="BI27" s="68">
        <f t="shared" si="3"/>
        <v>180.31694207355469</v>
      </c>
      <c r="BJ27" s="68">
        <f t="shared" si="3"/>
        <v>180.79318157994885</v>
      </c>
      <c r="BK27" s="68">
        <f t="shared" si="3"/>
        <v>186.92943912084962</v>
      </c>
      <c r="BL27" s="68">
        <f t="shared" si="3"/>
        <v>194.03146833214501</v>
      </c>
      <c r="BM27" s="68">
        <f t="shared" si="3"/>
        <v>208.7111220249362</v>
      </c>
      <c r="BN27" s="68">
        <f t="shared" si="3"/>
        <v>212.26564759383041</v>
      </c>
      <c r="BO27" s="68">
        <f t="shared" si="3"/>
        <v>216.20457189740287</v>
      </c>
      <c r="BP27" s="68">
        <f t="shared" si="3"/>
        <v>222.44791113260612</v>
      </c>
      <c r="BQ27" s="68">
        <f t="shared" ref="BQ27:CF27" si="4">SUM(BQ24:BQ26)</f>
        <v>215.07941924930157</v>
      </c>
      <c r="BR27" s="68">
        <f t="shared" si="4"/>
        <v>217.87391161256437</v>
      </c>
      <c r="BS27" s="68">
        <f t="shared" si="4"/>
        <v>220.83232366073702</v>
      </c>
      <c r="BT27" s="68">
        <f t="shared" si="4"/>
        <v>218.46984760844774</v>
      </c>
      <c r="BU27" s="68">
        <f t="shared" si="4"/>
        <v>220.31735238416621</v>
      </c>
      <c r="BV27" s="68">
        <f t="shared" si="4"/>
        <v>222.65666270296236</v>
      </c>
      <c r="BW27" s="68">
        <f t="shared" si="4"/>
        <v>227.81130982962219</v>
      </c>
      <c r="BX27" s="68">
        <f t="shared" si="4"/>
        <v>239.36125611348152</v>
      </c>
      <c r="BY27" s="68">
        <f t="shared" si="4"/>
        <v>244.6400125896669</v>
      </c>
      <c r="BZ27" s="68">
        <f t="shared" si="4"/>
        <v>239.53622421125863</v>
      </c>
      <c r="CA27" s="68">
        <f t="shared" si="4"/>
        <v>257.11226421642976</v>
      </c>
      <c r="CB27" s="68">
        <f t="shared" si="4"/>
        <v>285.415918694693</v>
      </c>
      <c r="CC27" s="68">
        <f t="shared" si="4"/>
        <v>299.97647973042331</v>
      </c>
      <c r="CD27" s="68">
        <f t="shared" si="4"/>
        <v>304.12462071519712</v>
      </c>
      <c r="CE27" s="68">
        <f t="shared" si="4"/>
        <v>305.90037784819236</v>
      </c>
      <c r="CF27" s="120">
        <f t="shared" si="4"/>
        <v>310.06236576426676</v>
      </c>
    </row>
    <row r="28" spans="2:84" ht="51" customHeight="1">
      <c r="B28" s="56" t="s">
        <v>258</v>
      </c>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c r="BL28" s="61"/>
      <c r="BM28" s="61"/>
      <c r="BN28" s="61"/>
      <c r="BO28" s="61"/>
      <c r="BP28" s="61"/>
      <c r="BQ28" s="61"/>
      <c r="BR28" s="61"/>
      <c r="BS28" s="61"/>
      <c r="BT28" s="61"/>
      <c r="BU28" s="61"/>
      <c r="BV28" s="61"/>
      <c r="BW28" s="61"/>
      <c r="BX28" s="61"/>
      <c r="BY28" s="61"/>
      <c r="BZ28" s="61"/>
      <c r="CA28" s="61"/>
      <c r="CB28" s="61"/>
      <c r="CC28" s="61"/>
      <c r="CD28" s="61"/>
      <c r="CE28" s="61"/>
      <c r="CF28" s="62"/>
    </row>
    <row r="29" spans="2:84">
      <c r="B29" s="63" t="s">
        <v>251</v>
      </c>
      <c r="D29" s="61"/>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v>0.2246728063730993</v>
      </c>
      <c r="AI29" s="61">
        <v>0.227336899295843</v>
      </c>
      <c r="AJ29" s="61">
        <v>0.22811237423372835</v>
      </c>
      <c r="AK29" s="61">
        <v>0.23825542595691121</v>
      </c>
      <c r="AL29" s="61">
        <v>0.25577016295621824</v>
      </c>
      <c r="AM29" s="61">
        <v>0.26720712721474993</v>
      </c>
      <c r="AN29" s="61">
        <v>0.26975234807672271</v>
      </c>
      <c r="AO29" s="61">
        <v>0.28518486468466442</v>
      </c>
      <c r="AP29" s="61">
        <v>0.29548938749232373</v>
      </c>
      <c r="AQ29" s="61">
        <v>0.30796243555494773</v>
      </c>
      <c r="AR29" s="61">
        <v>0.30995008053795603</v>
      </c>
      <c r="AS29" s="61">
        <v>0.31156472037195398</v>
      </c>
      <c r="AT29" s="61">
        <v>0.33430390261776782</v>
      </c>
      <c r="AU29" s="61">
        <v>0.38157909639640031</v>
      </c>
      <c r="AV29" s="61">
        <v>0.47341717884458084</v>
      </c>
      <c r="AW29" s="61">
        <v>0.64128921284416451</v>
      </c>
      <c r="AX29" s="61">
        <v>0.70828871755025213</v>
      </c>
      <c r="AY29" s="61">
        <v>0.82231460087190589</v>
      </c>
      <c r="AZ29" s="61">
        <v>0.80608125310512035</v>
      </c>
      <c r="BA29" s="61">
        <v>0.88870483516111354</v>
      </c>
      <c r="BB29" s="61">
        <v>0.94841955333189221</v>
      </c>
      <c r="BC29" s="61">
        <v>1.0029458169874985</v>
      </c>
      <c r="BD29" s="61">
        <v>1.1704323885993706</v>
      </c>
      <c r="BE29" s="61">
        <v>1.1722388796856913</v>
      </c>
      <c r="BF29" s="61">
        <v>1.2854752665871878</v>
      </c>
      <c r="BG29" s="61">
        <v>1.3083556130313239</v>
      </c>
      <c r="BH29" s="61">
        <v>1.3478538906387287</v>
      </c>
      <c r="BI29" s="61">
        <v>1.4391734455027072</v>
      </c>
      <c r="BJ29" s="61">
        <v>1.4757189505658097</v>
      </c>
      <c r="BK29" s="61">
        <v>1.5399860568083876</v>
      </c>
      <c r="BL29" s="61">
        <v>1.5806681529487945</v>
      </c>
      <c r="BM29" s="61">
        <v>1.6814784952178137</v>
      </c>
      <c r="BN29" s="61">
        <v>1.6889950559459903</v>
      </c>
      <c r="BO29" s="61">
        <v>1.7881664251310121</v>
      </c>
      <c r="BP29" s="61">
        <v>1.8573338017121506</v>
      </c>
      <c r="BQ29" s="61">
        <v>1.9176338005307589</v>
      </c>
      <c r="BR29" s="61">
        <v>2.2234462872910137</v>
      </c>
      <c r="BS29" s="61">
        <v>2.3586567872902635</v>
      </c>
      <c r="BT29" s="61">
        <v>2.3844553372147548</v>
      </c>
      <c r="BU29" s="61">
        <v>2.4321181200558084</v>
      </c>
      <c r="BV29" s="61">
        <v>2.562301033247393</v>
      </c>
      <c r="BW29" s="61">
        <v>2.7223927671710011</v>
      </c>
      <c r="BX29" s="61">
        <v>2.5227688292952815</v>
      </c>
      <c r="BY29" s="61">
        <v>2.7665343223205516</v>
      </c>
      <c r="BZ29" s="61">
        <v>3.0399837333586168</v>
      </c>
      <c r="CA29" s="61">
        <v>3.5330199952885191</v>
      </c>
      <c r="CB29" s="61">
        <v>4.0404844888495033</v>
      </c>
      <c r="CC29" s="61">
        <v>4.437886661129971</v>
      </c>
      <c r="CD29" s="61">
        <v>4.7422152193627918</v>
      </c>
      <c r="CE29" s="61">
        <v>5.0172597709299325</v>
      </c>
      <c r="CF29" s="62">
        <v>5.25324806951547</v>
      </c>
    </row>
    <row r="30" spans="2:84">
      <c r="B30" s="63" t="s">
        <v>252</v>
      </c>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v>24.03142009437143</v>
      </c>
      <c r="AI30" s="61">
        <v>22.306029280860422</v>
      </c>
      <c r="AJ30" s="61">
        <v>24.520037135086625</v>
      </c>
      <c r="AK30" s="61">
        <v>29.311713090098699</v>
      </c>
      <c r="AL30" s="61">
        <v>32.348458179601401</v>
      </c>
      <c r="AM30" s="61">
        <v>36.382702702104709</v>
      </c>
      <c r="AN30" s="61">
        <v>38.155119277858155</v>
      </c>
      <c r="AO30" s="61">
        <v>39.628714132460388</v>
      </c>
      <c r="AP30" s="61">
        <v>41.530987640488433</v>
      </c>
      <c r="AQ30" s="61">
        <v>39.722579616318143</v>
      </c>
      <c r="AR30" s="61">
        <v>35.778016690296347</v>
      </c>
      <c r="AS30" s="61">
        <v>33.668921106592336</v>
      </c>
      <c r="AT30" s="61">
        <v>36.05966049590586</v>
      </c>
      <c r="AU30" s="61">
        <v>44.227684939677786</v>
      </c>
      <c r="AV30" s="61">
        <v>51.183783278261942</v>
      </c>
      <c r="AW30" s="61">
        <v>55.766218894096689</v>
      </c>
      <c r="AX30" s="61">
        <v>56.783434279351113</v>
      </c>
      <c r="AY30" s="61">
        <v>57.697058265110314</v>
      </c>
      <c r="AZ30" s="61">
        <v>56.632631573917571</v>
      </c>
      <c r="BA30" s="61">
        <v>54.780135868719086</v>
      </c>
      <c r="BB30" s="61">
        <v>53.714047417199943</v>
      </c>
      <c r="BC30" s="61">
        <v>52.409193358498932</v>
      </c>
      <c r="BD30" s="61">
        <v>52.022700488118879</v>
      </c>
      <c r="BE30" s="61">
        <v>52.34442809268181</v>
      </c>
      <c r="BF30" s="61">
        <v>53.535036427100813</v>
      </c>
      <c r="BG30" s="61">
        <v>54.292305567822169</v>
      </c>
      <c r="BH30" s="61">
        <v>54.343736984069281</v>
      </c>
      <c r="BI30" s="61">
        <v>54.498104689130216</v>
      </c>
      <c r="BJ30" s="61">
        <v>55.061980220643676</v>
      </c>
      <c r="BK30" s="61">
        <v>56.657301281323861</v>
      </c>
      <c r="BL30" s="61">
        <v>58.231423363093008</v>
      </c>
      <c r="BM30" s="61">
        <v>66.09603363339788</v>
      </c>
      <c r="BN30" s="61">
        <v>67.16157062488081</v>
      </c>
      <c r="BO30" s="61">
        <v>68.417839706461237</v>
      </c>
      <c r="BP30" s="61">
        <v>69.755781524281517</v>
      </c>
      <c r="BQ30" s="61">
        <v>67.892070905548408</v>
      </c>
      <c r="BR30" s="61">
        <v>67.757768940770092</v>
      </c>
      <c r="BS30" s="61">
        <v>68.984301963458307</v>
      </c>
      <c r="BT30" s="61">
        <v>68.040839312634859</v>
      </c>
      <c r="BU30" s="61">
        <v>70.124497034370251</v>
      </c>
      <c r="BV30" s="61">
        <v>72.692278075664319</v>
      </c>
      <c r="BW30" s="61">
        <v>78.917816788561538</v>
      </c>
      <c r="BX30" s="61">
        <v>95.649866230336784</v>
      </c>
      <c r="BY30" s="61">
        <v>97.354735618895049</v>
      </c>
      <c r="BZ30" s="61">
        <v>93.203242879193056</v>
      </c>
      <c r="CA30" s="61">
        <v>100.93959266600842</v>
      </c>
      <c r="CB30" s="61">
        <v>116.46883606958833</v>
      </c>
      <c r="CC30" s="61">
        <v>124.08629216761956</v>
      </c>
      <c r="CD30" s="61">
        <v>126.02707029314888</v>
      </c>
      <c r="CE30" s="61">
        <v>127.71546726910582</v>
      </c>
      <c r="CF30" s="62">
        <v>129.61310940630403</v>
      </c>
    </row>
    <row r="31" spans="2:84">
      <c r="B31" s="63" t="s">
        <v>241</v>
      </c>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v>52.387900241657682</v>
      </c>
      <c r="AI31" s="61">
        <v>51.850600449622988</v>
      </c>
      <c r="AJ31" s="61">
        <v>52.01770365716829</v>
      </c>
      <c r="AK31" s="61">
        <v>55.38914061264925</v>
      </c>
      <c r="AL31" s="61">
        <v>57.800719994462064</v>
      </c>
      <c r="AM31" s="61">
        <v>59.782752685948992</v>
      </c>
      <c r="AN31" s="61">
        <v>59.827869675420793</v>
      </c>
      <c r="AO31" s="61">
        <v>61.935550187613359</v>
      </c>
      <c r="AP31" s="61">
        <v>63.862818582555633</v>
      </c>
      <c r="AQ31" s="61">
        <v>63.639597999242774</v>
      </c>
      <c r="AR31" s="61">
        <v>62.411481632176404</v>
      </c>
      <c r="AS31" s="61">
        <v>62.516965296681697</v>
      </c>
      <c r="AT31" s="61">
        <v>63.818909260588498</v>
      </c>
      <c r="AU31" s="61">
        <v>68.289049698007986</v>
      </c>
      <c r="AV31" s="61">
        <v>72.03432732024136</v>
      </c>
      <c r="AW31" s="61">
        <v>74.981321129857605</v>
      </c>
      <c r="AX31" s="61">
        <v>75.986510837843056</v>
      </c>
      <c r="AY31" s="61">
        <v>77.099917155513651</v>
      </c>
      <c r="AZ31" s="61">
        <v>78.821872140357371</v>
      </c>
      <c r="BA31" s="61">
        <v>82.385432048368003</v>
      </c>
      <c r="BB31" s="61">
        <v>85.108928146803521</v>
      </c>
      <c r="BC31" s="61">
        <v>89.579491006257186</v>
      </c>
      <c r="BD31" s="61">
        <v>93.370051293127304</v>
      </c>
      <c r="BE31" s="61">
        <v>98.955342104534807</v>
      </c>
      <c r="BF31" s="61">
        <v>102.65804278552385</v>
      </c>
      <c r="BG31" s="61">
        <v>105.6145284488469</v>
      </c>
      <c r="BH31" s="61">
        <v>110.16557086023805</v>
      </c>
      <c r="BI31" s="61">
        <v>113.81506808017808</v>
      </c>
      <c r="BJ31" s="61">
        <v>114.41145040866942</v>
      </c>
      <c r="BK31" s="61">
        <v>119.44220503482556</v>
      </c>
      <c r="BL31" s="61">
        <v>125.33257251535082</v>
      </c>
      <c r="BM31" s="61">
        <v>132.29842128498709</v>
      </c>
      <c r="BN31" s="61">
        <v>134.92215321295024</v>
      </c>
      <c r="BO31" s="61">
        <v>137.89687170070977</v>
      </c>
      <c r="BP31" s="61">
        <v>143.08801487191923</v>
      </c>
      <c r="BQ31" s="61">
        <v>144.24947352985149</v>
      </c>
      <c r="BR31" s="61">
        <v>146.94574588605357</v>
      </c>
      <c r="BS31" s="61">
        <v>148.58704171899939</v>
      </c>
      <c r="BT31" s="61">
        <v>147.1814622914344</v>
      </c>
      <c r="BU31" s="61">
        <v>146.89779465566536</v>
      </c>
      <c r="BV31" s="61">
        <v>146.79531906052432</v>
      </c>
      <c r="BW31" s="61">
        <v>145.85103454089014</v>
      </c>
      <c r="BX31" s="61">
        <v>141.17652004946279</v>
      </c>
      <c r="BY31" s="61">
        <v>144.51132920590888</v>
      </c>
      <c r="BZ31" s="61">
        <v>143.28883814515163</v>
      </c>
      <c r="CA31" s="61">
        <v>152.63738934731953</v>
      </c>
      <c r="CB31" s="61">
        <v>164.90431266440808</v>
      </c>
      <c r="CC31" s="61">
        <v>171.4518197944046</v>
      </c>
      <c r="CD31" s="61">
        <v>173.35533520267228</v>
      </c>
      <c r="CE31" s="61">
        <v>173.16765080812516</v>
      </c>
      <c r="CF31" s="62">
        <v>175.19600828844247</v>
      </c>
    </row>
    <row r="32" spans="2:84">
      <c r="B32" s="109" t="s">
        <v>176</v>
      </c>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8">
        <f t="shared" ref="AH32:BW32" si="5">SUM(AH29:AH31)</f>
        <v>76.643993142402209</v>
      </c>
      <c r="AI32" s="68">
        <f t="shared" si="5"/>
        <v>74.383966629779252</v>
      </c>
      <c r="AJ32" s="68">
        <f t="shared" si="5"/>
        <v>76.76585316648864</v>
      </c>
      <c r="AK32" s="68">
        <f t="shared" si="5"/>
        <v>84.939109128704857</v>
      </c>
      <c r="AL32" s="68">
        <f t="shared" si="5"/>
        <v>90.404948337019675</v>
      </c>
      <c r="AM32" s="68">
        <f t="shared" si="5"/>
        <v>96.432662515268447</v>
      </c>
      <c r="AN32" s="68">
        <f t="shared" si="5"/>
        <v>98.25274130135567</v>
      </c>
      <c r="AO32" s="68">
        <f t="shared" si="5"/>
        <v>101.84944918475841</v>
      </c>
      <c r="AP32" s="68">
        <f t="shared" si="5"/>
        <v>105.68929561053639</v>
      </c>
      <c r="AQ32" s="68">
        <f t="shared" si="5"/>
        <v>103.67014005111587</v>
      </c>
      <c r="AR32" s="68">
        <f t="shared" si="5"/>
        <v>98.499448403010717</v>
      </c>
      <c r="AS32" s="68">
        <f t="shared" si="5"/>
        <v>96.497451123645988</v>
      </c>
      <c r="AT32" s="68">
        <f t="shared" si="5"/>
        <v>100.21287365911212</v>
      </c>
      <c r="AU32" s="68">
        <f t="shared" si="5"/>
        <v>112.89831373408217</v>
      </c>
      <c r="AV32" s="68">
        <f t="shared" si="5"/>
        <v>123.69152777734789</v>
      </c>
      <c r="AW32" s="68">
        <f t="shared" si="5"/>
        <v>131.38882923679847</v>
      </c>
      <c r="AX32" s="68">
        <f t="shared" si="5"/>
        <v>133.47823383474443</v>
      </c>
      <c r="AY32" s="68">
        <f t="shared" si="5"/>
        <v>135.61929002149589</v>
      </c>
      <c r="AZ32" s="68">
        <f t="shared" si="5"/>
        <v>136.26058496738005</v>
      </c>
      <c r="BA32" s="68">
        <f t="shared" si="5"/>
        <v>138.05427275224821</v>
      </c>
      <c r="BB32" s="68">
        <f t="shared" si="5"/>
        <v>139.77139511733537</v>
      </c>
      <c r="BC32" s="68">
        <f t="shared" si="5"/>
        <v>142.99163018174363</v>
      </c>
      <c r="BD32" s="68">
        <f t="shared" si="5"/>
        <v>146.56318416984556</v>
      </c>
      <c r="BE32" s="68">
        <f t="shared" si="5"/>
        <v>152.47200907690231</v>
      </c>
      <c r="BF32" s="68">
        <f t="shared" si="5"/>
        <v>157.47855447921185</v>
      </c>
      <c r="BG32" s="68">
        <f t="shared" si="5"/>
        <v>161.21518962970038</v>
      </c>
      <c r="BH32" s="68">
        <f t="shared" si="5"/>
        <v>165.85716173494606</v>
      </c>
      <c r="BI32" s="68">
        <f t="shared" si="5"/>
        <v>169.75234621481101</v>
      </c>
      <c r="BJ32" s="68">
        <f t="shared" si="5"/>
        <v>170.94914957987891</v>
      </c>
      <c r="BK32" s="68">
        <f t="shared" si="5"/>
        <v>177.63949237295782</v>
      </c>
      <c r="BL32" s="68">
        <f t="shared" si="5"/>
        <v>185.14466403139261</v>
      </c>
      <c r="BM32" s="68">
        <f t="shared" si="5"/>
        <v>200.0759334136028</v>
      </c>
      <c r="BN32" s="68">
        <f t="shared" si="5"/>
        <v>203.77271889377704</v>
      </c>
      <c r="BO32" s="68">
        <f t="shared" si="5"/>
        <v>208.102877832302</v>
      </c>
      <c r="BP32" s="68">
        <f t="shared" si="5"/>
        <v>214.7011301979129</v>
      </c>
      <c r="BQ32" s="68">
        <f t="shared" si="5"/>
        <v>214.05917823593066</v>
      </c>
      <c r="BR32" s="68">
        <f t="shared" si="5"/>
        <v>216.92696111411468</v>
      </c>
      <c r="BS32" s="68">
        <f t="shared" si="5"/>
        <v>219.93000046974794</v>
      </c>
      <c r="BT32" s="68">
        <f t="shared" si="5"/>
        <v>217.606756941284</v>
      </c>
      <c r="BU32" s="68">
        <f t="shared" si="5"/>
        <v>219.45440981009142</v>
      </c>
      <c r="BV32" s="68">
        <f t="shared" si="5"/>
        <v>222.04989816943603</v>
      </c>
      <c r="BW32" s="68">
        <f t="shared" si="5"/>
        <v>227.49124409662267</v>
      </c>
      <c r="BX32" s="68">
        <f t="shared" ref="BX32:CF32" si="6">SUM(BX29:BX31)</f>
        <v>239.34915510909485</v>
      </c>
      <c r="BY32" s="68">
        <f t="shared" si="6"/>
        <v>244.63259914712449</v>
      </c>
      <c r="BZ32" s="68">
        <f t="shared" si="6"/>
        <v>239.5320647577033</v>
      </c>
      <c r="CA32" s="68">
        <f t="shared" si="6"/>
        <v>257.11000200861645</v>
      </c>
      <c r="CB32" s="68">
        <f t="shared" si="6"/>
        <v>285.41363322284593</v>
      </c>
      <c r="CC32" s="68">
        <f t="shared" si="6"/>
        <v>299.97599862315417</v>
      </c>
      <c r="CD32" s="68">
        <f t="shared" si="6"/>
        <v>304.12462071518394</v>
      </c>
      <c r="CE32" s="68">
        <f t="shared" si="6"/>
        <v>305.90037784816093</v>
      </c>
      <c r="CF32" s="120">
        <f t="shared" si="6"/>
        <v>310.06236576426198</v>
      </c>
    </row>
    <row r="33" spans="2:84" ht="15.95" thickBot="1">
      <c r="B33" s="121"/>
      <c r="C33" s="121"/>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23"/>
      <c r="CE33" s="123"/>
      <c r="CF33" s="124"/>
    </row>
    <row r="34" spans="2:84">
      <c r="AL34" s="142"/>
      <c r="AT34" s="143"/>
      <c r="CF34" s="57"/>
    </row>
    <row r="35" spans="2:84" ht="30.95">
      <c r="B35" s="56" t="s">
        <v>259</v>
      </c>
      <c r="CF35" s="57"/>
    </row>
    <row r="36" spans="2:84">
      <c r="B36" s="63" t="s">
        <v>251</v>
      </c>
      <c r="AH36" s="144">
        <v>1.1126286610507987E-2</v>
      </c>
      <c r="AI36" s="144">
        <v>1.373823524312238E-2</v>
      </c>
      <c r="AJ36" s="144">
        <v>1.301446002187101E-2</v>
      </c>
      <c r="AK36" s="144">
        <v>1.3796518824196118E-2</v>
      </c>
      <c r="AL36" s="144">
        <v>1.4151865609227734E-2</v>
      </c>
      <c r="AM36" s="144">
        <v>1.4321663960154944E-2</v>
      </c>
      <c r="AN36" s="144">
        <v>1.4440162531822009E-2</v>
      </c>
      <c r="AO36" s="144">
        <v>1.4022614314051362E-2</v>
      </c>
      <c r="AP36" s="144">
        <v>1.3400941670775207E-2</v>
      </c>
      <c r="AQ36" s="144">
        <v>1.224889215517997E-2</v>
      </c>
      <c r="AR36" s="144">
        <v>1.1137102069109239E-2</v>
      </c>
      <c r="AS36" s="144">
        <v>1.0375089213806135E-2</v>
      </c>
      <c r="AT36" s="144">
        <v>1.0105815611676668E-2</v>
      </c>
      <c r="AU36" s="144">
        <v>1.1312247117138737E-2</v>
      </c>
      <c r="AV36" s="144">
        <v>1.2579944644500357E-2</v>
      </c>
      <c r="AW36" s="144">
        <v>1.3028543433585324E-2</v>
      </c>
      <c r="AX36" s="144">
        <v>1.25529834606643E-2</v>
      </c>
      <c r="AY36" s="144">
        <v>1.2395430852377372E-2</v>
      </c>
      <c r="AZ36" s="144">
        <v>1.1983149673328268E-2</v>
      </c>
      <c r="BA36" s="144">
        <v>1.1601141685224976E-2</v>
      </c>
      <c r="BB36" s="144">
        <v>1.1348991359646511E-2</v>
      </c>
      <c r="BC36" s="144">
        <v>1.1797422069252952E-2</v>
      </c>
      <c r="BD36" s="144">
        <v>1.1285345852149789E-2</v>
      </c>
      <c r="BE36" s="144">
        <v>1.1355838109337919E-2</v>
      </c>
      <c r="BF36" s="144">
        <v>1.1295162342215502E-2</v>
      </c>
      <c r="BG36" s="144">
        <v>3.7739592720343971E-3</v>
      </c>
      <c r="BH36" s="144">
        <v>3.1765677981571401E-3</v>
      </c>
      <c r="BI36" s="144">
        <v>2.4494830238765506E-3</v>
      </c>
      <c r="BJ36" s="144">
        <v>2.0422501419717965E-3</v>
      </c>
      <c r="BK36" s="144">
        <v>1.7738521341213575E-3</v>
      </c>
      <c r="BL36" s="144">
        <v>1.6182333362485875E-3</v>
      </c>
      <c r="BM36" s="144">
        <v>1.3290479348896176E-3</v>
      </c>
      <c r="BN36" s="144">
        <v>1.1386469268376853E-3</v>
      </c>
      <c r="BO36" s="144">
        <v>1.0552999374466721E-3</v>
      </c>
      <c r="BP36" s="144">
        <v>9.754086280216027E-4</v>
      </c>
      <c r="BQ36" s="144">
        <v>9.0670711510795927E-4</v>
      </c>
      <c r="BR36" s="144">
        <v>9.7946669968924449E-4</v>
      </c>
      <c r="BS36" s="144">
        <v>9.9123952818705669E-4</v>
      </c>
      <c r="BT36" s="144">
        <v>9.7158398495315098E-4</v>
      </c>
      <c r="BU36" s="144">
        <v>9.5675727609963233E-4</v>
      </c>
      <c r="BV36" s="144">
        <v>9.8772943618969104E-4</v>
      </c>
      <c r="BW36" s="144">
        <v>1.0323505001144883E-3</v>
      </c>
      <c r="BX36" s="104">
        <v>1.0827696177376409E-3</v>
      </c>
      <c r="BY36" s="104">
        <v>1.0378711509150505E-3</v>
      </c>
      <c r="BZ36" s="104">
        <v>1.1241804194452813E-3</v>
      </c>
      <c r="CA36" s="104">
        <v>1.296640375184501E-3</v>
      </c>
      <c r="CB36" s="104">
        <v>1.4688025476931497E-3</v>
      </c>
      <c r="CC36" s="104">
        <v>1.5898915857212716E-3</v>
      </c>
      <c r="CD36" s="104">
        <v>1.6640684933857406E-3</v>
      </c>
      <c r="CE36" s="104">
        <v>1.7279274056856979E-3</v>
      </c>
      <c r="CF36" s="105">
        <v>1.7788812752467368E-3</v>
      </c>
    </row>
    <row r="37" spans="2:84">
      <c r="B37" s="63" t="s">
        <v>252</v>
      </c>
      <c r="AH37" s="144">
        <v>2.2822877071660076E-2</v>
      </c>
      <c r="AI37" s="144">
        <v>2.0692245911344664E-2</v>
      </c>
      <c r="AJ37" s="144">
        <v>2.3483672398240958E-2</v>
      </c>
      <c r="AK37" s="144">
        <v>2.7887854401785463E-2</v>
      </c>
      <c r="AL37" s="144">
        <v>3.0080637971971368E-2</v>
      </c>
      <c r="AM37" s="144">
        <v>3.2320930294000474E-2</v>
      </c>
      <c r="AN37" s="144">
        <v>3.3231264172750866E-2</v>
      </c>
      <c r="AO37" s="144">
        <v>3.3141464896410483E-2</v>
      </c>
      <c r="AP37" s="144">
        <v>3.3693780980106093E-2</v>
      </c>
      <c r="AQ37" s="144">
        <v>3.0453851006791488E-2</v>
      </c>
      <c r="AR37" s="144">
        <v>2.6141344827779009E-2</v>
      </c>
      <c r="AS37" s="144">
        <v>2.4375433968133926E-2</v>
      </c>
      <c r="AT37" s="144">
        <v>2.6317702783474214E-2</v>
      </c>
      <c r="AU37" s="144">
        <v>3.1764017811860508E-2</v>
      </c>
      <c r="AV37" s="144">
        <v>3.6832738305141978E-2</v>
      </c>
      <c r="AW37" s="144">
        <v>3.9143062714872542E-2</v>
      </c>
      <c r="AX37" s="144">
        <v>3.8715386205845082E-2</v>
      </c>
      <c r="AY37" s="144">
        <v>3.8813150330285665E-2</v>
      </c>
      <c r="AZ37" s="144">
        <v>3.7095473833883022E-2</v>
      </c>
      <c r="BA37" s="144">
        <v>3.462901081837292E-2</v>
      </c>
      <c r="BB37" s="144">
        <v>3.2982033509151271E-2</v>
      </c>
      <c r="BC37" s="144">
        <v>3.0865457364331939E-2</v>
      </c>
      <c r="BD37" s="144">
        <v>2.8463006348291662E-2</v>
      </c>
      <c r="BE37" s="144">
        <v>2.8101054453067428E-2</v>
      </c>
      <c r="BF37" s="144">
        <v>2.7561146817776747E-2</v>
      </c>
      <c r="BG37" s="144">
        <v>2.7210462419766247E-2</v>
      </c>
      <c r="BH37" s="144">
        <v>2.6598550889707487E-2</v>
      </c>
      <c r="BI37" s="144">
        <v>2.6036434989349565E-2</v>
      </c>
      <c r="BJ37" s="144">
        <v>2.5732165153306476E-2</v>
      </c>
      <c r="BK37" s="144">
        <v>2.5701135442339047E-2</v>
      </c>
      <c r="BL37" s="144">
        <v>2.7046567727242701E-2</v>
      </c>
      <c r="BM37" s="144">
        <v>3.1681403052123552E-2</v>
      </c>
      <c r="BN37" s="144">
        <v>3.1438230584053185E-2</v>
      </c>
      <c r="BO37" s="144">
        <v>3.1671538304659796E-2</v>
      </c>
      <c r="BP37" s="144">
        <v>3.1879749389809357E-2</v>
      </c>
      <c r="BQ37" s="144">
        <v>2.8721876577119779E-2</v>
      </c>
      <c r="BR37" s="144">
        <v>2.7906808718299744E-2</v>
      </c>
      <c r="BS37" s="144">
        <v>2.7776654853761112E-2</v>
      </c>
      <c r="BT37" s="144">
        <v>2.688574357631178E-2</v>
      </c>
      <c r="BU37" s="144">
        <v>2.7000550725188772E-2</v>
      </c>
      <c r="BV37" s="144">
        <v>2.7595262387120633E-2</v>
      </c>
      <c r="BW37" s="144">
        <v>2.9698145813173916E-2</v>
      </c>
      <c r="BX37" s="104">
        <v>4.0856839163392174E-2</v>
      </c>
      <c r="BY37" s="104">
        <v>3.6425225010971445E-2</v>
      </c>
      <c r="BZ37" s="104">
        <v>3.44192944419646E-2</v>
      </c>
      <c r="CA37" s="104">
        <v>3.7021754922625334E-2</v>
      </c>
      <c r="CB37" s="104">
        <v>4.2325274974580371E-2</v>
      </c>
      <c r="CC37" s="104">
        <v>4.4449617993534953E-2</v>
      </c>
      <c r="CD37" s="104">
        <v>4.4223567950321473E-2</v>
      </c>
      <c r="CE37" s="104">
        <v>4.3984777767115658E-2</v>
      </c>
      <c r="CF37" s="105">
        <v>4.389024281707813E-2</v>
      </c>
    </row>
    <row r="38" spans="2:84">
      <c r="B38" s="63" t="s">
        <v>241</v>
      </c>
      <c r="AH38" s="144">
        <v>4.8568849605555874E-2</v>
      </c>
      <c r="AI38" s="144">
        <v>4.6299122615224085E-2</v>
      </c>
      <c r="AJ38" s="144">
        <v>4.8199196357764679E-2</v>
      </c>
      <c r="AK38" s="144">
        <v>5.1181640097919284E-2</v>
      </c>
      <c r="AL38" s="144">
        <v>5.2356766808999061E-2</v>
      </c>
      <c r="AM38" s="144">
        <v>5.2033221665992488E-2</v>
      </c>
      <c r="AN38" s="144">
        <v>5.1429975185167232E-2</v>
      </c>
      <c r="AO38" s="144">
        <v>5.1409662187240419E-2</v>
      </c>
      <c r="AP38" s="144">
        <v>5.158571576619491E-2</v>
      </c>
      <c r="AQ38" s="144">
        <v>4.8596667213542728E-2</v>
      </c>
      <c r="AR38" s="144">
        <v>4.5687117793729456E-2</v>
      </c>
      <c r="AS38" s="144">
        <v>4.5169308765502542E-2</v>
      </c>
      <c r="AT38" s="144">
        <v>4.6722800028576122E-2</v>
      </c>
      <c r="AU38" s="144">
        <v>4.9737736451871982E-2</v>
      </c>
      <c r="AV38" s="144">
        <v>5.2450796957830156E-2</v>
      </c>
      <c r="AW38" s="144">
        <v>5.3430932793948345E-2</v>
      </c>
      <c r="AX38" s="144">
        <v>5.2111491524258549E-2</v>
      </c>
      <c r="AY38" s="144">
        <v>5.1577567614342651E-2</v>
      </c>
      <c r="AZ38" s="144">
        <v>5.0832806060815458E-2</v>
      </c>
      <c r="BA38" s="144">
        <v>5.0534283792319869E-2</v>
      </c>
      <c r="BB38" s="144">
        <v>5.0284166935145438E-2</v>
      </c>
      <c r="BC38" s="144">
        <v>5.0949716004394789E-2</v>
      </c>
      <c r="BD38" s="144">
        <v>5.1199336499769939E-2</v>
      </c>
      <c r="BE38" s="144">
        <v>5.3141404931418647E-2</v>
      </c>
      <c r="BF38" s="144">
        <v>5.2388279958417654E-2</v>
      </c>
      <c r="BG38" s="144">
        <v>5.2145029789863302E-2</v>
      </c>
      <c r="BH38" s="144">
        <v>5.2996780743482179E-2</v>
      </c>
      <c r="BI38" s="144">
        <v>5.3156504170640606E-2</v>
      </c>
      <c r="BJ38" s="144">
        <v>5.2436515233763095E-2</v>
      </c>
      <c r="BK38" s="144">
        <v>5.3148611953280127E-2</v>
      </c>
      <c r="BL38" s="144">
        <v>5.7095758883579137E-2</v>
      </c>
      <c r="BM38" s="144">
        <v>6.2045007033344916E-2</v>
      </c>
      <c r="BN38" s="144">
        <v>6.1635794978564994E-2</v>
      </c>
      <c r="BO38" s="144">
        <v>6.2274516538527072E-2</v>
      </c>
      <c r="BP38" s="144">
        <v>6.3678148730907685E-2</v>
      </c>
      <c r="BQ38" s="144">
        <v>6.1361195402170013E-2</v>
      </c>
      <c r="BR38" s="144">
        <v>6.0847576081674584E-2</v>
      </c>
      <c r="BS38" s="144">
        <v>6.0150643028600494E-2</v>
      </c>
      <c r="BT38" s="144">
        <v>5.8469125217601878E-2</v>
      </c>
      <c r="BU38" s="144">
        <v>5.6873102201473201E-2</v>
      </c>
      <c r="BV38" s="144">
        <v>5.5941378469960501E-2</v>
      </c>
      <c r="BW38" s="144">
        <v>5.4999019336767756E-2</v>
      </c>
      <c r="BX38" s="104">
        <v>6.0303548772542841E-2</v>
      </c>
      <c r="BY38" s="104">
        <v>5.4068840611572334E-2</v>
      </c>
      <c r="BZ38" s="104">
        <v>5.2915548408090783E-2</v>
      </c>
      <c r="CA38" s="104">
        <v>5.5983027781216291E-2</v>
      </c>
      <c r="CB38" s="104">
        <v>5.9926935080256427E-2</v>
      </c>
      <c r="CC38" s="104">
        <v>6.1416678353665717E-2</v>
      </c>
      <c r="CD38" s="104">
        <v>6.0831307337808498E-2</v>
      </c>
      <c r="CE38" s="104">
        <v>5.9638357045664968E-2</v>
      </c>
      <c r="CF38" s="105">
        <v>5.9325753232709513E-2</v>
      </c>
    </row>
    <row r="39" spans="2:84" ht="26.25" customHeight="1">
      <c r="B39" s="63" t="s">
        <v>253</v>
      </c>
      <c r="D39" s="145"/>
      <c r="E39" s="145"/>
      <c r="F39" s="145"/>
      <c r="G39" s="145"/>
      <c r="H39" s="145"/>
      <c r="I39" s="145"/>
      <c r="J39" s="145"/>
      <c r="K39" s="144">
        <v>2.98099519771125E-2</v>
      </c>
      <c r="L39" s="144">
        <v>2.8527549380965876E-2</v>
      </c>
      <c r="M39" s="144">
        <v>2.9441556710649072E-2</v>
      </c>
      <c r="N39" s="144">
        <v>3.6760231412041995E-2</v>
      </c>
      <c r="O39" s="144">
        <v>3.5821975636232059E-2</v>
      </c>
      <c r="P39" s="144">
        <v>3.4070347986035511E-2</v>
      </c>
      <c r="Q39" s="144">
        <v>3.7482676521800935E-2</v>
      </c>
      <c r="R39" s="144">
        <v>3.7932088285229197E-2</v>
      </c>
      <c r="S39" s="144">
        <v>4.1157858463080718E-2</v>
      </c>
      <c r="T39" s="144">
        <v>3.9262659589728875E-2</v>
      </c>
      <c r="U39" s="144">
        <v>4.4619737860708469E-2</v>
      </c>
      <c r="V39" s="144">
        <v>4.3873438634258681E-2</v>
      </c>
      <c r="W39" s="144">
        <v>4.6517974778844347E-2</v>
      </c>
      <c r="X39" s="144">
        <v>4.6382824027543144E-2</v>
      </c>
      <c r="Y39" s="144">
        <v>4.5211730228350018E-2</v>
      </c>
      <c r="Z39" s="144">
        <v>4.3684493182959999E-2</v>
      </c>
      <c r="AA39" s="144">
        <v>4.5692605497483552E-2</v>
      </c>
      <c r="AB39" s="144">
        <v>4.5184984781873515E-2</v>
      </c>
      <c r="AC39" s="144">
        <v>4.6498087019491888E-2</v>
      </c>
      <c r="AD39" s="144">
        <v>5.0093978529669389E-2</v>
      </c>
      <c r="AE39" s="144">
        <v>5.4483292509350904E-2</v>
      </c>
      <c r="AF39" s="144">
        <v>5.4908929664900026E-2</v>
      </c>
      <c r="AG39" s="144">
        <v>5.4679831426851296E-2</v>
      </c>
      <c r="AH39" s="144">
        <v>5.4377774774119092E-2</v>
      </c>
      <c r="AI39" s="144">
        <v>5.1321627571025659E-2</v>
      </c>
      <c r="AJ39" s="144">
        <v>5.4310364162411501E-2</v>
      </c>
      <c r="AK39" s="144">
        <v>5.6537730377085843E-2</v>
      </c>
      <c r="AL39" s="144">
        <v>5.5611713579824647E-2</v>
      </c>
      <c r="AM39" s="144">
        <v>5.5292100250794549E-2</v>
      </c>
      <c r="AN39" s="144">
        <v>5.4052163459670087E-2</v>
      </c>
      <c r="AO39" s="144">
        <v>5.2977881828737569E-2</v>
      </c>
      <c r="AP39" s="144">
        <v>5.3291968285283063E-2</v>
      </c>
      <c r="AQ39" s="144">
        <v>4.9669384100470768E-2</v>
      </c>
      <c r="AR39" s="144">
        <v>4.5647618045692839E-2</v>
      </c>
      <c r="AS39" s="144">
        <v>4.4002338144637762E-2</v>
      </c>
      <c r="AT39" s="144">
        <v>4.4913136160878588E-2</v>
      </c>
      <c r="AU39" s="144">
        <v>4.9347620187495715E-2</v>
      </c>
      <c r="AV39" s="144">
        <v>5.0514270980107114E-2</v>
      </c>
      <c r="AW39" s="144">
        <v>5.0649204498872724E-2</v>
      </c>
      <c r="AX39" s="144">
        <v>4.8514368691236986E-2</v>
      </c>
      <c r="AY39" s="144">
        <v>4.7159738234333115E-2</v>
      </c>
      <c r="AZ39" s="144">
        <v>4.5675844016827796E-2</v>
      </c>
      <c r="BA39" s="144">
        <v>4.4698133176874981E-2</v>
      </c>
      <c r="BB39" s="144">
        <v>4.4570630726247028E-2</v>
      </c>
      <c r="BC39" s="144">
        <v>4.4311210327492821E-2</v>
      </c>
      <c r="BD39" s="144">
        <v>4.2880942619090125E-2</v>
      </c>
      <c r="BE39" s="144">
        <v>4.4338108737376446E-2</v>
      </c>
      <c r="BF39" s="144">
        <v>4.4410726690194018E-2</v>
      </c>
      <c r="BG39" s="144">
        <v>4.4066708685939815E-2</v>
      </c>
      <c r="BH39" s="144">
        <v>4.3518539987616907E-2</v>
      </c>
      <c r="BI39" s="144">
        <v>4.294562719756085E-2</v>
      </c>
      <c r="BJ39" s="144">
        <v>4.2475359911896077E-2</v>
      </c>
      <c r="BK39" s="144">
        <v>4.305213387151488E-2</v>
      </c>
      <c r="BL39" s="144">
        <v>4.5907864107413557E-2</v>
      </c>
      <c r="BM39" s="144">
        <v>4.9976506754112561E-2</v>
      </c>
      <c r="BN39" s="144">
        <v>4.9357557604601192E-2</v>
      </c>
      <c r="BO39" s="144">
        <v>5.0501829863729669E-2</v>
      </c>
      <c r="BP39" s="144">
        <v>5.1810847629979798E-2</v>
      </c>
      <c r="BQ39" s="144">
        <v>5.0813657664898405E-2</v>
      </c>
      <c r="BR39" s="144">
        <v>5.0400336718808336E-2</v>
      </c>
      <c r="BS39" s="144">
        <v>5.0512208415237306E-2</v>
      </c>
      <c r="BT39" s="144">
        <v>4.95933143835161E-2</v>
      </c>
      <c r="BU39" s="144">
        <v>4.8601698154127335E-2</v>
      </c>
      <c r="BV39" s="144">
        <v>4.8201028939745871E-2</v>
      </c>
      <c r="BW39" s="144">
        <v>4.7614556268277958E-2</v>
      </c>
      <c r="BX39" s="104">
        <v>5.2980617105314189E-2</v>
      </c>
      <c r="BY39" s="104">
        <v>4.7549192340565989E-2</v>
      </c>
      <c r="BZ39" s="104">
        <v>4.6448579027027578E-2</v>
      </c>
      <c r="CA39" s="104">
        <v>4.9172357618138735E-2</v>
      </c>
      <c r="CB39" s="104">
        <v>5.2650180693070647E-2</v>
      </c>
      <c r="CC39" s="104">
        <v>5.3933298756946593E-2</v>
      </c>
      <c r="CD39" s="104">
        <v>5.3473657292239303E-2</v>
      </c>
      <c r="CE39" s="104">
        <v>5.2461860814837336E-2</v>
      </c>
      <c r="CF39" s="105">
        <v>5.2084768291476014E-2</v>
      </c>
    </row>
    <row r="40" spans="2:84">
      <c r="B40" s="63" t="s">
        <v>254</v>
      </c>
      <c r="D40" s="145"/>
      <c r="E40" s="145"/>
      <c r="F40" s="145"/>
      <c r="G40" s="145"/>
      <c r="H40" s="145"/>
      <c r="I40" s="145"/>
      <c r="J40" s="145"/>
      <c r="K40" s="144">
        <v>5.8291611321140283E-3</v>
      </c>
      <c r="L40" s="144">
        <v>5.7319724033645207E-3</v>
      </c>
      <c r="M40" s="144">
        <v>5.3134301834821618E-3</v>
      </c>
      <c r="N40" s="144">
        <v>5.6481679880008573E-3</v>
      </c>
      <c r="O40" s="144">
        <v>6.3723716479716962E-3</v>
      </c>
      <c r="P40" s="144">
        <v>6.7382409249596448E-3</v>
      </c>
      <c r="Q40" s="144">
        <v>6.0800966561245159E-3</v>
      </c>
      <c r="R40" s="144">
        <v>6.7843803056027163E-3</v>
      </c>
      <c r="S40" s="144">
        <v>6.8105635788352501E-3</v>
      </c>
      <c r="T40" s="144">
        <v>6.406541385740927E-3</v>
      </c>
      <c r="U40" s="144">
        <v>6.5641600597955204E-3</v>
      </c>
      <c r="V40" s="144">
        <v>7.4469949185211135E-3</v>
      </c>
      <c r="W40" s="144">
        <v>9.0744400527009213E-3</v>
      </c>
      <c r="X40" s="144">
        <v>9.1717811089964286E-3</v>
      </c>
      <c r="Y40" s="144">
        <v>9.2579116102511644E-3</v>
      </c>
      <c r="Z40" s="144">
        <v>9.7673371099908177E-3</v>
      </c>
      <c r="AA40" s="144">
        <v>1.0624854819976772E-2</v>
      </c>
      <c r="AB40" s="144">
        <v>1.1434562056137977E-2</v>
      </c>
      <c r="AC40" s="144">
        <v>1.17590972180315E-2</v>
      </c>
      <c r="AD40" s="144">
        <v>1.2305717952374163E-2</v>
      </c>
      <c r="AE40" s="144">
        <v>1.3663069742808912E-2</v>
      </c>
      <c r="AF40" s="144">
        <v>1.4653321790296811E-2</v>
      </c>
      <c r="AG40" s="144">
        <v>1.5107164358819989E-2</v>
      </c>
      <c r="AH40" s="144">
        <v>1.3994738976283803E-2</v>
      </c>
      <c r="AI40" s="144">
        <v>1.2640159592763293E-2</v>
      </c>
      <c r="AJ40" s="144">
        <v>1.4316793636316062E-2</v>
      </c>
      <c r="AK40" s="144">
        <v>1.9638001616034274E-2</v>
      </c>
      <c r="AL40" s="144">
        <v>2.4177810895742544E-2</v>
      </c>
      <c r="AM40" s="144">
        <v>2.6389284537314765E-2</v>
      </c>
      <c r="AN40" s="144">
        <v>2.793675303578692E-2</v>
      </c>
      <c r="AO40" s="144">
        <v>2.8867847938752581E-2</v>
      </c>
      <c r="AP40" s="144">
        <v>2.8946599499541942E-2</v>
      </c>
      <c r="AQ40" s="144">
        <v>2.6200147797119131E-2</v>
      </c>
      <c r="AR40" s="144">
        <v>2.3235659197306822E-2</v>
      </c>
      <c r="AS40" s="144">
        <v>2.2555904182133841E-2</v>
      </c>
      <c r="AT40" s="144">
        <v>2.4729249046770804E-2</v>
      </c>
      <c r="AU40" s="144">
        <v>2.8410525040507048E-2</v>
      </c>
      <c r="AV40" s="144">
        <v>3.4550939555255976E-2</v>
      </c>
      <c r="AW40" s="144">
        <v>3.6931169296987088E-2</v>
      </c>
      <c r="AX40" s="144">
        <v>3.6959276989871864E-2</v>
      </c>
      <c r="AY40" s="144">
        <v>3.6946005763201256E-2</v>
      </c>
      <c r="AZ40" s="144">
        <v>3.5143577668183101E-2</v>
      </c>
      <c r="BA40" s="144">
        <v>3.279863183395236E-2</v>
      </c>
      <c r="BB40" s="144">
        <v>3.0902639528851281E-2</v>
      </c>
      <c r="BC40" s="144">
        <v>2.9040246092143032E-2</v>
      </c>
      <c r="BD40" s="144">
        <v>2.6615407727361207E-2</v>
      </c>
      <c r="BE40" s="144">
        <v>2.6830162603303044E-2</v>
      </c>
      <c r="BF40" s="144">
        <v>2.6715456585246624E-2</v>
      </c>
      <c r="BG40" s="144">
        <v>2.620856722299704E-2</v>
      </c>
      <c r="BH40" s="144">
        <v>2.609838300736236E-2</v>
      </c>
      <c r="BI40" s="144">
        <v>2.5180734247856593E-2</v>
      </c>
      <c r="BJ40" s="144">
        <v>2.5010672147683585E-2</v>
      </c>
      <c r="BK40" s="144">
        <v>2.4712950713160944E-2</v>
      </c>
      <c r="BL40" s="144">
        <v>2.5879586905884412E-2</v>
      </c>
      <c r="BM40" s="144">
        <v>2.9990355228505839E-2</v>
      </c>
      <c r="BN40" s="144">
        <v>2.995710408796393E-2</v>
      </c>
      <c r="BO40" s="144">
        <v>2.9846226515487174E-2</v>
      </c>
      <c r="BP40" s="144">
        <v>2.979469964224422E-2</v>
      </c>
      <c r="BQ40" s="144">
        <v>2.5595725275078494E-2</v>
      </c>
      <c r="BR40" s="144">
        <v>2.4443117416188716E-2</v>
      </c>
      <c r="BS40" s="144">
        <v>2.3500676074882251E-2</v>
      </c>
      <c r="BT40" s="144">
        <v>2.23142252164799E-2</v>
      </c>
      <c r="BU40" s="144">
        <v>2.1705306097775497E-2</v>
      </c>
      <c r="BV40" s="144">
        <v>2.1980851269681929E-2</v>
      </c>
      <c r="BW40" s="144">
        <v>2.3766786812462769E-2</v>
      </c>
      <c r="BX40" s="104">
        <v>3.4273130060148156E-2</v>
      </c>
      <c r="BY40" s="104">
        <v>3.0220854988760135E-2</v>
      </c>
      <c r="BZ40" s="104">
        <v>2.7986782270013832E-2</v>
      </c>
      <c r="CA40" s="104">
        <v>2.9656133827139289E-2</v>
      </c>
      <c r="CB40" s="104">
        <v>3.3979240018708182E-2</v>
      </c>
      <c r="CC40" s="104">
        <v>3.5526080094167002E-2</v>
      </c>
      <c r="CD40" s="104">
        <v>3.4898916980558699E-2</v>
      </c>
      <c r="CE40" s="104">
        <v>3.4246000982662735E-2</v>
      </c>
      <c r="CF40" s="105">
        <v>3.4080499677755241E-2</v>
      </c>
    </row>
    <row r="41" spans="2:84">
      <c r="B41" s="63" t="s">
        <v>255</v>
      </c>
      <c r="D41" s="145"/>
      <c r="E41" s="145"/>
      <c r="F41" s="145"/>
      <c r="G41" s="145"/>
      <c r="H41" s="145"/>
      <c r="I41" s="145"/>
      <c r="J41" s="145"/>
      <c r="K41" s="144">
        <v>1.2501277204454889E-2</v>
      </c>
      <c r="L41" s="144">
        <v>1.2087704375767887E-2</v>
      </c>
      <c r="M41" s="144">
        <v>1.1941889910702387E-2</v>
      </c>
      <c r="N41" s="144">
        <v>1.2744803942575531E-2</v>
      </c>
      <c r="O41" s="144">
        <v>1.2097455071764567E-2</v>
      </c>
      <c r="P41" s="144">
        <v>1.1363039153121365E-2</v>
      </c>
      <c r="Q41" s="144">
        <v>1.1627163213816141E-2</v>
      </c>
      <c r="R41" s="144">
        <v>1.1168081494057725E-2</v>
      </c>
      <c r="S41" s="144">
        <v>1.1259045769242821E-2</v>
      </c>
      <c r="T41" s="144">
        <v>1.0624013771338403E-2</v>
      </c>
      <c r="U41" s="144">
        <v>1.0811243693441181E-2</v>
      </c>
      <c r="V41" s="144">
        <v>1.0170467345865979E-2</v>
      </c>
      <c r="W41" s="144">
        <v>1.0039055147750798E-2</v>
      </c>
      <c r="X41" s="144">
        <v>1.2281076919787009E-2</v>
      </c>
      <c r="Y41" s="144">
        <v>1.2247507031449755E-2</v>
      </c>
      <c r="Z41" s="144">
        <v>9.5473208253209294E-3</v>
      </c>
      <c r="AA41" s="144">
        <v>9.1846689895470381E-3</v>
      </c>
      <c r="AB41" s="144">
        <v>9.632735880960433E-3</v>
      </c>
      <c r="AC41" s="144">
        <v>8.1841771769959586E-3</v>
      </c>
      <c r="AD41" s="144">
        <v>7.8955409341834541E-3</v>
      </c>
      <c r="AE41" s="144">
        <v>9.1233325609877212E-3</v>
      </c>
      <c r="AF41" s="144">
        <v>8.6643158287407537E-3</v>
      </c>
      <c r="AG41" s="144">
        <v>1.0689343768813968E-2</v>
      </c>
      <c r="AH41" s="144">
        <v>1.4145499537321037E-2</v>
      </c>
      <c r="AI41" s="144">
        <v>1.676781660590218E-2</v>
      </c>
      <c r="AJ41" s="144">
        <v>1.6070170979149069E-2</v>
      </c>
      <c r="AK41" s="144">
        <v>1.6690281330780758E-2</v>
      </c>
      <c r="AL41" s="144">
        <v>1.6799745914630983E-2</v>
      </c>
      <c r="AM41" s="144">
        <v>1.6994431132038586E-2</v>
      </c>
      <c r="AN41" s="144">
        <v>1.7112485394283113E-2</v>
      </c>
      <c r="AO41" s="144">
        <v>1.672801163021212E-2</v>
      </c>
      <c r="AP41" s="144">
        <v>1.6441870632251207E-2</v>
      </c>
      <c r="AQ41" s="144">
        <v>1.5429878477924272E-2</v>
      </c>
      <c r="AR41" s="144">
        <v>1.4082287447618049E-2</v>
      </c>
      <c r="AS41" s="144">
        <v>1.3361589620670977E-2</v>
      </c>
      <c r="AT41" s="144">
        <v>1.3503933216077615E-2</v>
      </c>
      <c r="AU41" s="144">
        <v>1.5055856152868467E-2</v>
      </c>
      <c r="AV41" s="144">
        <v>1.6798269372109362E-2</v>
      </c>
      <c r="AW41" s="144">
        <v>1.8022165146546424E-2</v>
      </c>
      <c r="AX41" s="144">
        <v>1.790621550965912E-2</v>
      </c>
      <c r="AY41" s="144">
        <v>1.868040479947132E-2</v>
      </c>
      <c r="AZ41" s="144">
        <v>1.909200788301587E-2</v>
      </c>
      <c r="BA41" s="144">
        <v>1.9267671285090403E-2</v>
      </c>
      <c r="BB41" s="144">
        <v>1.9141921548844934E-2</v>
      </c>
      <c r="BC41" s="144">
        <v>2.0261139018343807E-2</v>
      </c>
      <c r="BD41" s="144">
        <v>2.1451338353760049E-2</v>
      </c>
      <c r="BE41" s="144">
        <v>2.1430026153144526E-2</v>
      </c>
      <c r="BF41" s="144">
        <v>2.011840584296928E-2</v>
      </c>
      <c r="BG41" s="144">
        <v>1.2854175572727108E-2</v>
      </c>
      <c r="BH41" s="144">
        <v>1.3154976436367538E-2</v>
      </c>
      <c r="BI41" s="144">
        <v>1.351606073844927E-2</v>
      </c>
      <c r="BJ41" s="144">
        <v>1.2724898469461699E-2</v>
      </c>
      <c r="BK41" s="144">
        <v>1.2858514945064722E-2</v>
      </c>
      <c r="BL41" s="144">
        <v>1.3973108933772483E-2</v>
      </c>
      <c r="BM41" s="144">
        <v>1.5088596037739706E-2</v>
      </c>
      <c r="BN41" s="144">
        <v>1.4898010796890753E-2</v>
      </c>
      <c r="BO41" s="144">
        <v>1.4653298401416642E-2</v>
      </c>
      <c r="BP41" s="144">
        <v>1.4927759476514606E-2</v>
      </c>
      <c r="BQ41" s="144">
        <v>1.4580396154420892E-2</v>
      </c>
      <c r="BR41" s="144">
        <v>1.4890397364666519E-2</v>
      </c>
      <c r="BS41" s="144">
        <v>1.4905652920429127E-2</v>
      </c>
      <c r="BT41" s="144">
        <v>1.4418913178870811E-2</v>
      </c>
      <c r="BU41" s="144">
        <v>1.4523405950858779E-2</v>
      </c>
      <c r="BV41" s="144">
        <v>1.4342490083843024E-2</v>
      </c>
      <c r="BW41" s="144">
        <v>1.4348011487401256E-2</v>
      </c>
      <c r="BX41" s="104">
        <v>1.4989410388210313E-2</v>
      </c>
      <c r="BY41" s="104">
        <v>1.3761889444132711E-2</v>
      </c>
      <c r="BZ41" s="104">
        <v>1.4023661972462473E-2</v>
      </c>
      <c r="CA41" s="104">
        <v>1.5472931633749383E-2</v>
      </c>
      <c r="CB41" s="104">
        <v>1.7091949300518328E-2</v>
      </c>
      <c r="CC41" s="104">
        <v>1.7996809081804403E-2</v>
      </c>
      <c r="CD41" s="104">
        <v>1.8346369508722319E-2</v>
      </c>
      <c r="CE41" s="104">
        <v>1.8643200420977075E-2</v>
      </c>
      <c r="CF41" s="105">
        <v>1.8829609355804768E-2</v>
      </c>
    </row>
    <row r="42" spans="2:84">
      <c r="B42" s="109" t="s">
        <v>176</v>
      </c>
      <c r="D42" s="146"/>
      <c r="E42" s="146"/>
      <c r="F42" s="146"/>
      <c r="G42" s="146"/>
      <c r="H42" s="146"/>
      <c r="I42" s="146"/>
      <c r="J42" s="146"/>
      <c r="K42" s="147">
        <f>SUM(K39:K41)</f>
        <v>4.8140390313681419E-2</v>
      </c>
      <c r="L42" s="147">
        <f t="shared" ref="L42:BW42" si="7">SUM(L39:L41)</f>
        <v>4.634722616009828E-2</v>
      </c>
      <c r="M42" s="147">
        <f t="shared" si="7"/>
        <v>4.6696876804833622E-2</v>
      </c>
      <c r="N42" s="147">
        <f t="shared" si="7"/>
        <v>5.5153203342618383E-2</v>
      </c>
      <c r="O42" s="147">
        <f t="shared" si="7"/>
        <v>5.4291802355968324E-2</v>
      </c>
      <c r="P42" s="147">
        <f t="shared" si="7"/>
        <v>5.2171628064116515E-2</v>
      </c>
      <c r="Q42" s="147">
        <f t="shared" si="7"/>
        <v>5.5189936391741592E-2</v>
      </c>
      <c r="R42" s="147">
        <f t="shared" si="7"/>
        <v>5.5884550084889642E-2</v>
      </c>
      <c r="S42" s="147">
        <f t="shared" si="7"/>
        <v>5.9227467811158785E-2</v>
      </c>
      <c r="T42" s="147">
        <f t="shared" si="7"/>
        <v>5.6293214746808207E-2</v>
      </c>
      <c r="U42" s="147">
        <f t="shared" si="7"/>
        <v>6.1995141613945176E-2</v>
      </c>
      <c r="V42" s="147">
        <f t="shared" si="7"/>
        <v>6.149090089864577E-2</v>
      </c>
      <c r="W42" s="147">
        <f t="shared" si="7"/>
        <v>6.5631469979296073E-2</v>
      </c>
      <c r="X42" s="147">
        <f t="shared" si="7"/>
        <v>6.7835682056326577E-2</v>
      </c>
      <c r="Y42" s="147">
        <f t="shared" si="7"/>
        <v>6.6717148870050938E-2</v>
      </c>
      <c r="Z42" s="147">
        <f t="shared" si="7"/>
        <v>6.2999151118271743E-2</v>
      </c>
      <c r="AA42" s="147">
        <f t="shared" si="7"/>
        <v>6.5502129307007356E-2</v>
      </c>
      <c r="AB42" s="147">
        <f t="shared" si="7"/>
        <v>6.6252282718971933E-2</v>
      </c>
      <c r="AC42" s="147">
        <f t="shared" si="7"/>
        <v>6.644136141451934E-2</v>
      </c>
      <c r="AD42" s="147">
        <f t="shared" si="7"/>
        <v>7.0295237416227008E-2</v>
      </c>
      <c r="AE42" s="147">
        <f t="shared" si="7"/>
        <v>7.7269694813147535E-2</v>
      </c>
      <c r="AF42" s="147">
        <f t="shared" si="7"/>
        <v>7.8226567283937593E-2</v>
      </c>
      <c r="AG42" s="147">
        <f t="shared" si="7"/>
        <v>8.0476339554485243E-2</v>
      </c>
      <c r="AH42" s="147">
        <f t="shared" si="7"/>
        <v>8.2518013287723943E-2</v>
      </c>
      <c r="AI42" s="147">
        <f t="shared" si="7"/>
        <v>8.0729603769691127E-2</v>
      </c>
      <c r="AJ42" s="147">
        <f t="shared" si="7"/>
        <v>8.469732877787664E-2</v>
      </c>
      <c r="AK42" s="147">
        <f t="shared" si="7"/>
        <v>9.2866013323900876E-2</v>
      </c>
      <c r="AL42" s="147">
        <f t="shared" si="7"/>
        <v>9.6589270390198184E-2</v>
      </c>
      <c r="AM42" s="147">
        <f t="shared" si="7"/>
        <v>9.8675815920147902E-2</v>
      </c>
      <c r="AN42" s="147">
        <f t="shared" si="7"/>
        <v>9.9101401889740121E-2</v>
      </c>
      <c r="AO42" s="147">
        <f t="shared" si="7"/>
        <v>9.8573741397702266E-2</v>
      </c>
      <c r="AP42" s="147">
        <f t="shared" si="7"/>
        <v>9.8680438417076216E-2</v>
      </c>
      <c r="AQ42" s="147">
        <f t="shared" si="7"/>
        <v>9.1299410375514173E-2</v>
      </c>
      <c r="AR42" s="147">
        <f t="shared" si="7"/>
        <v>8.2965564690617721E-2</v>
      </c>
      <c r="AS42" s="147">
        <f t="shared" si="7"/>
        <v>7.9919831947442579E-2</v>
      </c>
      <c r="AT42" s="147">
        <f t="shared" si="7"/>
        <v>8.3146318423727009E-2</v>
      </c>
      <c r="AU42" s="147">
        <f t="shared" si="7"/>
        <v>9.2814001380871231E-2</v>
      </c>
      <c r="AV42" s="147">
        <f t="shared" si="7"/>
        <v>0.10186347990747245</v>
      </c>
      <c r="AW42" s="147">
        <f t="shared" si="7"/>
        <v>0.10560253894240623</v>
      </c>
      <c r="AX42" s="147">
        <f t="shared" si="7"/>
        <v>0.10337986119076797</v>
      </c>
      <c r="AY42" s="147">
        <f t="shared" si="7"/>
        <v>0.10278614879700569</v>
      </c>
      <c r="AZ42" s="147">
        <f t="shared" si="7"/>
        <v>9.9911429568026761E-2</v>
      </c>
      <c r="BA42" s="147">
        <f t="shared" si="7"/>
        <v>9.6764436295917744E-2</v>
      </c>
      <c r="BB42" s="147">
        <f t="shared" si="7"/>
        <v>9.4615191803943247E-2</v>
      </c>
      <c r="BC42" s="147">
        <f t="shared" si="7"/>
        <v>9.3612595437979659E-2</v>
      </c>
      <c r="BD42" s="147">
        <f t="shared" si="7"/>
        <v>9.0947688700211374E-2</v>
      </c>
      <c r="BE42" s="147">
        <f t="shared" si="7"/>
        <v>9.2598297493824019E-2</v>
      </c>
      <c r="BF42" s="147">
        <f t="shared" si="7"/>
        <v>9.1244589118409922E-2</v>
      </c>
      <c r="BG42" s="147">
        <f t="shared" si="7"/>
        <v>8.3129451481663966E-2</v>
      </c>
      <c r="BH42" s="147">
        <f t="shared" si="7"/>
        <v>8.2771899431346802E-2</v>
      </c>
      <c r="BI42" s="147">
        <f t="shared" si="7"/>
        <v>8.164242218386672E-2</v>
      </c>
      <c r="BJ42" s="147">
        <f t="shared" si="7"/>
        <v>8.0210930529041366E-2</v>
      </c>
      <c r="BK42" s="147">
        <f t="shared" si="7"/>
        <v>8.0623599529740547E-2</v>
      </c>
      <c r="BL42" s="147">
        <f t="shared" si="7"/>
        <v>8.5760559947070464E-2</v>
      </c>
      <c r="BM42" s="147">
        <f t="shared" si="7"/>
        <v>9.5055458020358113E-2</v>
      </c>
      <c r="BN42" s="147">
        <f t="shared" si="7"/>
        <v>9.4212672489455876E-2</v>
      </c>
      <c r="BO42" s="147">
        <f t="shared" si="7"/>
        <v>9.5001354780633485E-2</v>
      </c>
      <c r="BP42" s="147">
        <f t="shared" si="7"/>
        <v>9.6533306748738626E-2</v>
      </c>
      <c r="BQ42" s="147">
        <f t="shared" si="7"/>
        <v>9.0989779094397788E-2</v>
      </c>
      <c r="BR42" s="147">
        <f t="shared" si="7"/>
        <v>8.9733851499663564E-2</v>
      </c>
      <c r="BS42" s="147">
        <f t="shared" si="7"/>
        <v>8.8918537410548684E-2</v>
      </c>
      <c r="BT42" s="147">
        <f t="shared" si="7"/>
        <v>8.6326452778866816E-2</v>
      </c>
      <c r="BU42" s="147">
        <f t="shared" si="7"/>
        <v>8.4830410202761622E-2</v>
      </c>
      <c r="BV42" s="147">
        <f t="shared" si="7"/>
        <v>8.4524370293270826E-2</v>
      </c>
      <c r="BW42" s="147">
        <f t="shared" si="7"/>
        <v>8.5729354568141986E-2</v>
      </c>
      <c r="BX42" s="130">
        <f t="shared" ref="BX42:CF42" si="8">SUM(BX39:BX41)</f>
        <v>0.10224315755367266</v>
      </c>
      <c r="BY42" s="130">
        <f t="shared" si="8"/>
        <v>9.1531936773458847E-2</v>
      </c>
      <c r="BZ42" s="130">
        <f t="shared" si="8"/>
        <v>8.8459023269503889E-2</v>
      </c>
      <c r="CA42" s="130">
        <f t="shared" si="8"/>
        <v>9.4301423079027405E-2</v>
      </c>
      <c r="CB42" s="130">
        <f t="shared" si="8"/>
        <v>0.10372137001229716</v>
      </c>
      <c r="CC42" s="130">
        <f t="shared" si="8"/>
        <v>0.107456187932918</v>
      </c>
      <c r="CD42" s="130">
        <f t="shared" si="8"/>
        <v>0.10671894378152032</v>
      </c>
      <c r="CE42" s="130">
        <f t="shared" si="8"/>
        <v>0.10535106221847713</v>
      </c>
      <c r="CF42" s="131">
        <f t="shared" si="8"/>
        <v>0.10499487732503603</v>
      </c>
    </row>
    <row r="43" spans="2:84" ht="51" customHeight="1">
      <c r="B43" s="56" t="s">
        <v>260</v>
      </c>
      <c r="CF43" s="57"/>
    </row>
    <row r="44" spans="2:84">
      <c r="B44" s="63" t="s">
        <v>251</v>
      </c>
      <c r="AH44" s="144">
        <v>1.9865048013416976E-4</v>
      </c>
      <c r="AI44" s="144">
        <v>1.9428797696270005E-4</v>
      </c>
      <c r="AJ44" s="144">
        <v>2.0185274039733289E-4</v>
      </c>
      <c r="AK44" s="144">
        <v>2.0901966579271768E-4</v>
      </c>
      <c r="AL44" s="144">
        <v>2.1945262178635461E-4</v>
      </c>
      <c r="AM44" s="144">
        <v>2.1964708044073345E-4</v>
      </c>
      <c r="AN44" s="144">
        <v>2.1771880394582668E-4</v>
      </c>
      <c r="AO44" s="144">
        <v>2.2107772354027156E-4</v>
      </c>
      <c r="AP44" s="144">
        <v>2.2187565514303424E-4</v>
      </c>
      <c r="AQ44" s="144">
        <v>2.1776397469301119E-4</v>
      </c>
      <c r="AR44" s="144">
        <v>2.0995033481518925E-4</v>
      </c>
      <c r="AS44" s="144">
        <v>2.0662043925192026E-4</v>
      </c>
      <c r="AT44" s="144">
        <v>2.2273090714547728E-4</v>
      </c>
      <c r="AU44" s="144">
        <v>2.5631859550611307E-4</v>
      </c>
      <c r="AV44" s="144">
        <v>3.1597125338306503E-4</v>
      </c>
      <c r="AW44" s="144">
        <v>4.1662613481477042E-4</v>
      </c>
      <c r="AX44" s="144">
        <v>4.4482940574855763E-4</v>
      </c>
      <c r="AY44" s="144">
        <v>5.0679047985573763E-4</v>
      </c>
      <c r="AZ44" s="144">
        <v>4.8025209390521696E-4</v>
      </c>
      <c r="BA44" s="144">
        <v>5.0651015219368317E-4</v>
      </c>
      <c r="BB44" s="144">
        <v>5.2332767618157555E-4</v>
      </c>
      <c r="BC44" s="144">
        <v>5.3534269096648722E-4</v>
      </c>
      <c r="BD44" s="144">
        <v>5.9908722508627285E-4</v>
      </c>
      <c r="BE44" s="144">
        <v>5.9022022185935556E-4</v>
      </c>
      <c r="BF44" s="144">
        <v>6.3100398390555001E-4</v>
      </c>
      <c r="BG44" s="144">
        <v>6.2393886083356577E-4</v>
      </c>
      <c r="BH44" s="144">
        <v>6.277667300225836E-4</v>
      </c>
      <c r="BI44" s="144">
        <v>6.5161711751751325E-4</v>
      </c>
      <c r="BJ44" s="144">
        <v>6.5471932729874508E-4</v>
      </c>
      <c r="BK44" s="144">
        <v>6.6420366802275033E-4</v>
      </c>
      <c r="BL44" s="144">
        <v>6.9864433358479249E-4</v>
      </c>
      <c r="BM44" s="144">
        <v>7.6581308635394782E-4</v>
      </c>
      <c r="BN44" s="144">
        <v>7.4964903575275841E-4</v>
      </c>
      <c r="BO44" s="144">
        <v>7.8572914286614576E-4</v>
      </c>
      <c r="BP44" s="144">
        <v>8.0600700048200698E-4</v>
      </c>
      <c r="BQ44" s="144">
        <v>8.1125882012911754E-4</v>
      </c>
      <c r="BR44" s="144">
        <v>9.1575167253638403E-4</v>
      </c>
      <c r="BS44" s="144">
        <v>9.4971745214943192E-4</v>
      </c>
      <c r="BT44" s="144">
        <v>9.4219670734748589E-4</v>
      </c>
      <c r="BU44" s="144">
        <v>9.3645632335917321E-4</v>
      </c>
      <c r="BV44" s="144">
        <v>9.7269436588097924E-4</v>
      </c>
      <c r="BW44" s="144">
        <v>1.0244837053309478E-3</v>
      </c>
      <c r="BX44" s="104">
        <v>1.0776006738652973E-3</v>
      </c>
      <c r="BY44" s="104">
        <v>1.035097415143545E-3</v>
      </c>
      <c r="BZ44" s="104">
        <v>1.1226443628455747E-3</v>
      </c>
      <c r="CA44" s="104">
        <v>1.2958106620768353E-3</v>
      </c>
      <c r="CB44" s="104">
        <v>1.4683294071806763E-3</v>
      </c>
      <c r="CC44" s="104">
        <v>1.5897192456952734E-3</v>
      </c>
      <c r="CD44" s="104">
        <v>1.6640684933857406E-3</v>
      </c>
      <c r="CE44" s="104">
        <v>1.7279274056856979E-3</v>
      </c>
      <c r="CF44" s="105">
        <v>1.7788812752467368E-3</v>
      </c>
    </row>
    <row r="45" spans="2:84">
      <c r="B45" s="63" t="s">
        <v>252</v>
      </c>
      <c r="AH45" s="144">
        <v>2.1248023813461418E-2</v>
      </c>
      <c r="AI45" s="144">
        <v>1.9063307876867702E-2</v>
      </c>
      <c r="AJ45" s="144">
        <v>2.1697361692839662E-2</v>
      </c>
      <c r="AK45" s="144">
        <v>2.5714942059756E-2</v>
      </c>
      <c r="AL45" s="144">
        <v>2.7755207551222259E-2</v>
      </c>
      <c r="AM45" s="144">
        <v>2.9906965844657147E-2</v>
      </c>
      <c r="AN45" s="144">
        <v>3.0795234936093818E-2</v>
      </c>
      <c r="AO45" s="144">
        <v>3.0720514978660605E-2</v>
      </c>
      <c r="AP45" s="144">
        <v>3.1184588961625601E-2</v>
      </c>
      <c r="AQ45" s="144">
        <v>2.8088318001257124E-2</v>
      </c>
      <c r="AR45" s="144">
        <v>2.423489153515896E-2</v>
      </c>
      <c r="AS45" s="144">
        <v>2.2328225287758144E-2</v>
      </c>
      <c r="AT45" s="144">
        <v>2.4024849338340253E-2</v>
      </c>
      <c r="AU45" s="144">
        <v>2.9709117174616866E-2</v>
      </c>
      <c r="AV45" s="144">
        <v>3.4161422267756217E-2</v>
      </c>
      <c r="AW45" s="144">
        <v>3.6229619594003344E-2</v>
      </c>
      <c r="AX45" s="144">
        <v>3.5661928110628058E-2</v>
      </c>
      <c r="AY45" s="144">
        <v>3.5558556072622323E-2</v>
      </c>
      <c r="AZ45" s="144">
        <v>3.3740940869133151E-2</v>
      </c>
      <c r="BA45" s="144">
        <v>3.122149656249518E-2</v>
      </c>
      <c r="BB45" s="144">
        <v>2.963883179590384E-2</v>
      </c>
      <c r="BC45" s="144">
        <v>2.7974470932233309E-2</v>
      </c>
      <c r="BD45" s="144">
        <v>2.6627881781550171E-2</v>
      </c>
      <c r="BE45" s="144">
        <v>2.6355327823836941E-2</v>
      </c>
      <c r="BF45" s="144">
        <v>2.6278857432795392E-2</v>
      </c>
      <c r="BG45" s="144">
        <v>2.5891339442133614E-2</v>
      </c>
      <c r="BH45" s="144">
        <v>2.5310747923522937E-2</v>
      </c>
      <c r="BI45" s="144">
        <v>2.4675203672406765E-2</v>
      </c>
      <c r="BJ45" s="144">
        <v>2.4428867458789864E-2</v>
      </c>
      <c r="BK45" s="144">
        <v>2.4436576659218237E-2</v>
      </c>
      <c r="BL45" s="144">
        <v>2.5737884256924071E-2</v>
      </c>
      <c r="BM45" s="144">
        <v>3.010279801763981E-2</v>
      </c>
      <c r="BN45" s="144">
        <v>2.9809209021268247E-2</v>
      </c>
      <c r="BO45" s="144">
        <v>3.0063136067087552E-2</v>
      </c>
      <c r="BP45" s="144">
        <v>3.0271159756439885E-2</v>
      </c>
      <c r="BQ45" s="144">
        <v>2.8721876577119779E-2</v>
      </c>
      <c r="BR45" s="144">
        <v>2.7906808718299744E-2</v>
      </c>
      <c r="BS45" s="144">
        <v>2.7776654853761112E-2</v>
      </c>
      <c r="BT45" s="144">
        <v>2.688574357631178E-2</v>
      </c>
      <c r="BU45" s="144">
        <v>2.7000550725188772E-2</v>
      </c>
      <c r="BV45" s="144">
        <v>2.7595262387120633E-2</v>
      </c>
      <c r="BW45" s="144">
        <v>2.9698145813173916E-2</v>
      </c>
      <c r="BX45" s="104">
        <v>4.0856839163392174E-2</v>
      </c>
      <c r="BY45" s="104">
        <v>3.6425225010971445E-2</v>
      </c>
      <c r="BZ45" s="104">
        <v>3.44192944419646E-2</v>
      </c>
      <c r="CA45" s="104">
        <v>3.7021754922625334E-2</v>
      </c>
      <c r="CB45" s="104">
        <v>4.2325274974580371E-2</v>
      </c>
      <c r="CC45" s="104">
        <v>4.4449617993534953E-2</v>
      </c>
      <c r="CD45" s="104">
        <v>4.4223567950321473E-2</v>
      </c>
      <c r="CE45" s="104">
        <v>4.3984777767115658E-2</v>
      </c>
      <c r="CF45" s="105">
        <v>4.389024281707813E-2</v>
      </c>
    </row>
    <row r="46" spans="2:84">
      <c r="B46" s="63" t="s">
        <v>241</v>
      </c>
      <c r="AH46" s="144">
        <v>4.6320165329418038E-2</v>
      </c>
      <c r="AI46" s="144">
        <v>4.4312860326949678E-2</v>
      </c>
      <c r="AJ46" s="144">
        <v>4.6029576727904149E-2</v>
      </c>
      <c r="AK46" s="144">
        <v>4.8592470089204108E-2</v>
      </c>
      <c r="AL46" s="144">
        <v>4.9593429496680407E-2</v>
      </c>
      <c r="AM46" s="144">
        <v>4.9142054050174563E-2</v>
      </c>
      <c r="AN46" s="144">
        <v>4.8287447064796873E-2</v>
      </c>
      <c r="AO46" s="144">
        <v>4.8012963299549564E-2</v>
      </c>
      <c r="AP46" s="144">
        <v>4.7953007153779335E-2</v>
      </c>
      <c r="AQ46" s="144">
        <v>4.5000331885308276E-2</v>
      </c>
      <c r="AR46" s="144">
        <v>4.2275554315859769E-2</v>
      </c>
      <c r="AS46" s="144">
        <v>4.1459388646045814E-2</v>
      </c>
      <c r="AT46" s="144">
        <v>4.2519526219525199E-2</v>
      </c>
      <c r="AU46" s="144">
        <v>4.5871887302906485E-2</v>
      </c>
      <c r="AV46" s="144">
        <v>4.8077631541661503E-2</v>
      </c>
      <c r="AW46" s="144">
        <v>4.8713088229084059E-2</v>
      </c>
      <c r="AX46" s="144">
        <v>4.7722113346392418E-2</v>
      </c>
      <c r="AY46" s="144">
        <v>4.7516490611562136E-2</v>
      </c>
      <c r="AZ46" s="144">
        <v>4.696098438602362E-2</v>
      </c>
      <c r="BA46" s="144">
        <v>4.6954912446038569E-2</v>
      </c>
      <c r="BB46" s="144">
        <v>4.6962188235046845E-2</v>
      </c>
      <c r="BC46" s="144">
        <v>4.781487190877403E-2</v>
      </c>
      <c r="BD46" s="144">
        <v>4.7791572994917611E-2</v>
      </c>
      <c r="BE46" s="144">
        <v>4.9823841354559951E-2</v>
      </c>
      <c r="BF46" s="144">
        <v>5.0391972262204855E-2</v>
      </c>
      <c r="BG46" s="144">
        <v>5.0366282615757069E-2</v>
      </c>
      <c r="BH46" s="144">
        <v>5.1309923620304079E-2</v>
      </c>
      <c r="BI46" s="144">
        <v>5.1532250559667279E-2</v>
      </c>
      <c r="BJ46" s="144">
        <v>5.0759928113762662E-2</v>
      </c>
      <c r="BK46" s="144">
        <v>5.1516018830245591E-2</v>
      </c>
      <c r="BL46" s="144">
        <v>5.5396125643515474E-2</v>
      </c>
      <c r="BM46" s="144">
        <v>6.0254033942245946E-2</v>
      </c>
      <c r="BN46" s="144">
        <v>5.9884285452288737E-2</v>
      </c>
      <c r="BO46" s="144">
        <v>6.0592565257108669E-2</v>
      </c>
      <c r="BP46" s="144">
        <v>6.2094353511213514E-2</v>
      </c>
      <c r="BQ46" s="144">
        <v>6.1025028693009124E-2</v>
      </c>
      <c r="BR46" s="144">
        <v>6.0521278762803554E-2</v>
      </c>
      <c r="BS46" s="144">
        <v>5.9828843028031153E-2</v>
      </c>
      <c r="BT46" s="144">
        <v>5.8157469753893756E-2</v>
      </c>
      <c r="BU46" s="144">
        <v>5.6561138029619464E-2</v>
      </c>
      <c r="BV46" s="144">
        <v>5.5726075092319763E-2</v>
      </c>
      <c r="BW46" s="144">
        <v>5.4886278752524165E-2</v>
      </c>
      <c r="BX46" s="104">
        <v>6.0303548772542841E-2</v>
      </c>
      <c r="BY46" s="104">
        <v>5.4068840611572334E-2</v>
      </c>
      <c r="BZ46" s="104">
        <v>5.2915548408090783E-2</v>
      </c>
      <c r="CA46" s="104">
        <v>5.5983027781216291E-2</v>
      </c>
      <c r="CB46" s="104">
        <v>5.9926935080256427E-2</v>
      </c>
      <c r="CC46" s="104">
        <v>6.1416678353665717E-2</v>
      </c>
      <c r="CD46" s="104">
        <v>6.0831307337808498E-2</v>
      </c>
      <c r="CE46" s="104">
        <v>5.9638357045664968E-2</v>
      </c>
      <c r="CF46" s="105">
        <v>5.9325753232709513E-2</v>
      </c>
    </row>
    <row r="47" spans="2:84">
      <c r="B47" s="109" t="s">
        <v>176</v>
      </c>
      <c r="AH47" s="147">
        <f t="shared" ref="AH47:BW47" si="9">SUM(AH44:AH46)</f>
        <v>6.7766839623013622E-2</v>
      </c>
      <c r="AI47" s="147">
        <f t="shared" si="9"/>
        <v>6.3570456180780083E-2</v>
      </c>
      <c r="AJ47" s="147">
        <f t="shared" si="9"/>
        <v>6.7928791161141144E-2</v>
      </c>
      <c r="AK47" s="147">
        <f t="shared" si="9"/>
        <v>7.4516431814752829E-2</v>
      </c>
      <c r="AL47" s="147">
        <f t="shared" si="9"/>
        <v>7.7568089669689019E-2</v>
      </c>
      <c r="AM47" s="147">
        <f t="shared" si="9"/>
        <v>7.9268666975272448E-2</v>
      </c>
      <c r="AN47" s="147">
        <f t="shared" si="9"/>
        <v>7.9300400804836524E-2</v>
      </c>
      <c r="AO47" s="147">
        <f t="shared" si="9"/>
        <v>7.8954556001750442E-2</v>
      </c>
      <c r="AP47" s="147">
        <f t="shared" si="9"/>
        <v>7.9359471770547974E-2</v>
      </c>
      <c r="AQ47" s="147">
        <f t="shared" si="9"/>
        <v>7.3306413861258413E-2</v>
      </c>
      <c r="AR47" s="147">
        <f t="shared" si="9"/>
        <v>6.6720396185833919E-2</v>
      </c>
      <c r="AS47" s="147">
        <f t="shared" si="9"/>
        <v>6.3994234373055875E-2</v>
      </c>
      <c r="AT47" s="147">
        <f t="shared" si="9"/>
        <v>6.6767106465010925E-2</v>
      </c>
      <c r="AU47" s="147">
        <f t="shared" si="9"/>
        <v>7.5837323073029456E-2</v>
      </c>
      <c r="AV47" s="147">
        <f t="shared" si="9"/>
        <v>8.2555025062800783E-2</v>
      </c>
      <c r="AW47" s="147">
        <f t="shared" si="9"/>
        <v>8.5359333957902184E-2</v>
      </c>
      <c r="AX47" s="147">
        <f t="shared" si="9"/>
        <v>8.3828870862769037E-2</v>
      </c>
      <c r="AY47" s="147">
        <f t="shared" si="9"/>
        <v>8.358183716404019E-2</v>
      </c>
      <c r="AZ47" s="147">
        <f t="shared" si="9"/>
        <v>8.1182177349061996E-2</v>
      </c>
      <c r="BA47" s="147">
        <f t="shared" si="9"/>
        <v>7.8682919160727435E-2</v>
      </c>
      <c r="BB47" s="147">
        <f t="shared" si="9"/>
        <v>7.7124347707132265E-2</v>
      </c>
      <c r="BC47" s="147">
        <f t="shared" si="9"/>
        <v>7.6324685531973829E-2</v>
      </c>
      <c r="BD47" s="147">
        <f t="shared" si="9"/>
        <v>7.5018542001554056E-2</v>
      </c>
      <c r="BE47" s="147">
        <f t="shared" si="9"/>
        <v>7.6769389400256252E-2</v>
      </c>
      <c r="BF47" s="147">
        <f t="shared" si="9"/>
        <v>7.7301833678905793E-2</v>
      </c>
      <c r="BG47" s="147">
        <f t="shared" si="9"/>
        <v>7.6881560918724251E-2</v>
      </c>
      <c r="BH47" s="147">
        <f t="shared" si="9"/>
        <v>7.7248438273849598E-2</v>
      </c>
      <c r="BI47" s="147">
        <f t="shared" si="9"/>
        <v>7.6859071349591551E-2</v>
      </c>
      <c r="BJ47" s="147">
        <f t="shared" si="9"/>
        <v>7.5843514899851278E-2</v>
      </c>
      <c r="BK47" s="147">
        <f t="shared" si="9"/>
        <v>7.6616799157486579E-2</v>
      </c>
      <c r="BL47" s="147">
        <f t="shared" si="9"/>
        <v>8.1832654234024332E-2</v>
      </c>
      <c r="BM47" s="147">
        <f t="shared" si="9"/>
        <v>9.1122645046239709E-2</v>
      </c>
      <c r="BN47" s="147">
        <f t="shared" si="9"/>
        <v>9.0443143509309737E-2</v>
      </c>
      <c r="BO47" s="147">
        <f t="shared" si="9"/>
        <v>9.1441430467062365E-2</v>
      </c>
      <c r="BP47" s="147">
        <f t="shared" si="9"/>
        <v>9.317152026813541E-2</v>
      </c>
      <c r="BQ47" s="147">
        <f t="shared" si="9"/>
        <v>9.055816409025802E-2</v>
      </c>
      <c r="BR47" s="147">
        <f t="shared" si="9"/>
        <v>8.9343839153639679E-2</v>
      </c>
      <c r="BS47" s="147">
        <f t="shared" si="9"/>
        <v>8.85552153339417E-2</v>
      </c>
      <c r="BT47" s="147">
        <f t="shared" si="9"/>
        <v>8.5985410037553028E-2</v>
      </c>
      <c r="BU47" s="147">
        <f t="shared" si="9"/>
        <v>8.4498145078167414E-2</v>
      </c>
      <c r="BV47" s="147">
        <f t="shared" si="9"/>
        <v>8.4294031845321374E-2</v>
      </c>
      <c r="BW47" s="147">
        <f t="shared" si="9"/>
        <v>8.560890827102903E-2</v>
      </c>
      <c r="BX47" s="130">
        <f t="shared" ref="BX47:CF47" si="10">SUM(BX44:BX46)</f>
        <v>0.10223798860980031</v>
      </c>
      <c r="BY47" s="130">
        <f t="shared" si="10"/>
        <v>9.1529163037687322E-2</v>
      </c>
      <c r="BZ47" s="130">
        <f t="shared" si="10"/>
        <v>8.8457487212900948E-2</v>
      </c>
      <c r="CA47" s="130">
        <f t="shared" si="10"/>
        <v>9.430059336591845E-2</v>
      </c>
      <c r="CB47" s="130">
        <f t="shared" si="10"/>
        <v>0.10372053946201748</v>
      </c>
      <c r="CC47" s="130">
        <f t="shared" si="10"/>
        <v>0.10745601559289594</v>
      </c>
      <c r="CD47" s="130">
        <f t="shared" si="10"/>
        <v>0.10671894378151571</v>
      </c>
      <c r="CE47" s="130">
        <f t="shared" si="10"/>
        <v>0.10535106221846632</v>
      </c>
      <c r="CF47" s="131">
        <f t="shared" si="10"/>
        <v>0.10499487732503437</v>
      </c>
    </row>
    <row r="48" spans="2:84" ht="15.95" thickBot="1">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33"/>
    </row>
    <row r="49" spans="1:84">
      <c r="AW49" s="148"/>
      <c r="BL49" s="149"/>
      <c r="CF49" s="57"/>
    </row>
    <row r="50" spans="1:84" ht="30.95">
      <c r="B50" s="56" t="s">
        <v>261</v>
      </c>
      <c r="CF50" s="57"/>
    </row>
    <row r="51" spans="1:84">
      <c r="B51" s="63" t="s">
        <v>251</v>
      </c>
      <c r="AH51" s="144">
        <v>2.686402791329244E-2</v>
      </c>
      <c r="AI51" s="144">
        <v>3.3557056716006853E-2</v>
      </c>
      <c r="AJ51" s="144">
        <v>3.0401431319416427E-2</v>
      </c>
      <c r="AK51" s="144">
        <v>3.2168006042976198E-2</v>
      </c>
      <c r="AL51" s="144">
        <v>3.2767511486101866E-2</v>
      </c>
      <c r="AM51" s="144">
        <v>3.3480955850309795E-2</v>
      </c>
      <c r="AN51" s="144">
        <v>3.4006098193228355E-2</v>
      </c>
      <c r="AO51" s="144">
        <v>3.4690290272637619E-2</v>
      </c>
      <c r="AP51" s="144">
        <v>3.4078117692075686E-2</v>
      </c>
      <c r="AQ51" s="144">
        <v>3.2951453777074063E-2</v>
      </c>
      <c r="AR51" s="144">
        <v>3.2217409769344278E-2</v>
      </c>
      <c r="AS51" s="144">
        <v>2.9858794766516622E-2</v>
      </c>
      <c r="AT51" s="144">
        <v>2.8880136355214355E-2</v>
      </c>
      <c r="AU51" s="144">
        <v>3.068011703755388E-2</v>
      </c>
      <c r="AV51" s="144">
        <v>3.2812305519358639E-2</v>
      </c>
      <c r="AW51" s="144">
        <v>3.4354339287262448E-2</v>
      </c>
      <c r="AX51" s="144">
        <v>3.3404494238329058E-2</v>
      </c>
      <c r="AY51" s="144">
        <v>3.3137749445737046E-2</v>
      </c>
      <c r="AZ51" s="144">
        <v>3.3676103944564287E-2</v>
      </c>
      <c r="BA51" s="144">
        <v>3.248424059240284E-2</v>
      </c>
      <c r="BB51" s="144">
        <v>3.226466504037695E-2</v>
      </c>
      <c r="BC51" s="144">
        <v>3.3930403716901758E-2</v>
      </c>
      <c r="BD51" s="144">
        <v>3.2176185375128889E-2</v>
      </c>
      <c r="BE51" s="144">
        <v>3.1243548064155698E-2</v>
      </c>
      <c r="BF51" s="144">
        <v>3.0076246458424192E-2</v>
      </c>
      <c r="BG51" s="144">
        <v>9.6937209350513292E-3</v>
      </c>
      <c r="BH51" s="144">
        <v>7.9536449044467165E-3</v>
      </c>
      <c r="BI51" s="144">
        <v>6.132709355974938E-3</v>
      </c>
      <c r="BJ51" s="144">
        <v>5.114969068505555E-3</v>
      </c>
      <c r="BK51" s="144">
        <v>4.4063823822455229E-3</v>
      </c>
      <c r="BL51" s="144">
        <v>3.723747760822094E-3</v>
      </c>
      <c r="BM51" s="144">
        <v>2.8609534848195893E-3</v>
      </c>
      <c r="BN51" s="144">
        <v>2.4894776054821786E-3</v>
      </c>
      <c r="BO51" s="144">
        <v>2.3683135057170285E-3</v>
      </c>
      <c r="BP51" s="144">
        <v>2.214070484150944E-3</v>
      </c>
      <c r="BQ51" s="144">
        <v>2.1330905143713179E-3</v>
      </c>
      <c r="BR51" s="144">
        <v>2.3299269480968961E-3</v>
      </c>
      <c r="BS51" s="144">
        <v>2.4051845449342022E-3</v>
      </c>
      <c r="BT51" s="144">
        <v>2.4048677522757402E-3</v>
      </c>
      <c r="BU51" s="144">
        <v>2.3890309854105183E-3</v>
      </c>
      <c r="BV51" s="144">
        <v>2.5027507555661879E-3</v>
      </c>
      <c r="BW51" s="144">
        <v>2.6091196097912587E-3</v>
      </c>
      <c r="BX51" s="104">
        <v>2.0396218693137539E-3</v>
      </c>
      <c r="BY51" s="104">
        <v>2.3459912885675058E-3</v>
      </c>
      <c r="BZ51" s="104">
        <v>2.4918361987964063E-3</v>
      </c>
      <c r="CA51" s="104">
        <v>2.8922422756346858E-3</v>
      </c>
      <c r="CB51" s="104">
        <v>3.3228657491310445E-3</v>
      </c>
      <c r="CC51" s="104">
        <v>3.6298743158432061E-3</v>
      </c>
      <c r="CD51" s="104">
        <v>3.8299682404624416E-3</v>
      </c>
      <c r="CE51" s="104">
        <v>4.0242553713616836E-3</v>
      </c>
      <c r="CF51" s="105">
        <v>4.1693773368240107E-3</v>
      </c>
    </row>
    <row r="52" spans="1:84">
      <c r="B52" s="63" t="s">
        <v>252</v>
      </c>
      <c r="AH52" s="144">
        <v>5.510503442682084E-2</v>
      </c>
      <c r="AI52" s="144">
        <v>5.0542945097418461E-2</v>
      </c>
      <c r="AJ52" s="144">
        <v>5.4857232059033936E-2</v>
      </c>
      <c r="AK52" s="144">
        <v>6.5023407741738523E-2</v>
      </c>
      <c r="AL52" s="144">
        <v>6.9649308258915243E-2</v>
      </c>
      <c r="AM52" s="144">
        <v>7.5559351429068361E-2</v>
      </c>
      <c r="AN52" s="144">
        <v>7.8258511983735235E-2</v>
      </c>
      <c r="AO52" s="144">
        <v>8.1988066673477994E-2</v>
      </c>
      <c r="AP52" s="144">
        <v>8.5682085777234421E-2</v>
      </c>
      <c r="AQ52" s="144">
        <v>8.1925667323294843E-2</v>
      </c>
      <c r="AR52" s="144">
        <v>7.5621684439284825E-2</v>
      </c>
      <c r="AS52" s="144">
        <v>7.0150826195381225E-2</v>
      </c>
      <c r="AT52" s="144">
        <v>7.5210044804749548E-2</v>
      </c>
      <c r="AU52" s="144">
        <v>8.6147674636135221E-2</v>
      </c>
      <c r="AV52" s="144">
        <v>9.6070936441779886E-2</v>
      </c>
      <c r="AW52" s="144">
        <v>0.10321445863110321</v>
      </c>
      <c r="AX52" s="144">
        <v>0.10302474304219283</v>
      </c>
      <c r="AY52" s="144">
        <v>0.10376246426303533</v>
      </c>
      <c r="AZ52" s="144">
        <v>0.10424897182776663</v>
      </c>
      <c r="BA52" s="144">
        <v>9.6964346218924066E-2</v>
      </c>
      <c r="BB52" s="144">
        <v>9.3766417631354973E-2</v>
      </c>
      <c r="BC52" s="144">
        <v>8.8771718357696899E-2</v>
      </c>
      <c r="BD52" s="144">
        <v>8.1152228792495784E-2</v>
      </c>
      <c r="BE52" s="144">
        <v>7.7315001940359424E-2</v>
      </c>
      <c r="BF52" s="144">
        <v>7.3388572846813521E-2</v>
      </c>
      <c r="BG52" s="144">
        <v>6.9892282930951413E-2</v>
      </c>
      <c r="BH52" s="144">
        <v>6.6598744995249523E-2</v>
      </c>
      <c r="BI52" s="144">
        <v>6.5186770799790031E-2</v>
      </c>
      <c r="BJ52" s="144">
        <v>6.4448142820428697E-2</v>
      </c>
      <c r="BK52" s="144">
        <v>6.3843557328370243E-2</v>
      </c>
      <c r="BL52" s="144">
        <v>6.2237375634419452E-2</v>
      </c>
      <c r="BM52" s="144">
        <v>6.8198458525481828E-2</v>
      </c>
      <c r="BN52" s="144">
        <v>6.8734889762840423E-2</v>
      </c>
      <c r="BO52" s="144">
        <v>7.107754795782921E-2</v>
      </c>
      <c r="BP52" s="144">
        <v>7.2363530666393394E-2</v>
      </c>
      <c r="BQ52" s="144">
        <v>6.7570179455692408E-2</v>
      </c>
      <c r="BR52" s="144">
        <v>6.6383906353101277E-2</v>
      </c>
      <c r="BS52" s="144">
        <v>6.7398422948716882E-2</v>
      </c>
      <c r="BT52" s="144">
        <v>6.654767752861275E-2</v>
      </c>
      <c r="BU52" s="144">
        <v>6.7420602818501194E-2</v>
      </c>
      <c r="BV52" s="144">
        <v>6.9922046725506101E-2</v>
      </c>
      <c r="BW52" s="144">
        <v>7.5057855454130157E-2</v>
      </c>
      <c r="BX52" s="104">
        <v>7.6962357738487169E-2</v>
      </c>
      <c r="BY52" s="104">
        <v>8.2335134264508114E-2</v>
      </c>
      <c r="BZ52" s="104">
        <v>7.6293130839123299E-2</v>
      </c>
      <c r="CA52" s="104">
        <v>8.2579477513314001E-2</v>
      </c>
      <c r="CB52" s="104">
        <v>9.5752289343773708E-2</v>
      </c>
      <c r="CC52" s="104">
        <v>0.10148272256600312</v>
      </c>
      <c r="CD52" s="104">
        <v>0.10178358727593667</v>
      </c>
      <c r="CE52" s="104">
        <v>0.10243831864986444</v>
      </c>
      <c r="CF52" s="105">
        <v>0.10287082463322146</v>
      </c>
    </row>
    <row r="53" spans="1:84">
      <c r="B53" s="63" t="s">
        <v>241</v>
      </c>
      <c r="AH53" s="144">
        <v>0.11726778009546392</v>
      </c>
      <c r="AI53" s="144">
        <v>0.11309038286254582</v>
      </c>
      <c r="AJ53" s="144">
        <v>0.11259203649318895</v>
      </c>
      <c r="AK53" s="144">
        <v>0.11933527065333685</v>
      </c>
      <c r="AL53" s="144">
        <v>0.12122790062890189</v>
      </c>
      <c r="AM53" s="144">
        <v>0.12164242941290392</v>
      </c>
      <c r="AN53" s="144">
        <v>0.12111586572297538</v>
      </c>
      <c r="AO53" s="144">
        <v>0.12718142738237764</v>
      </c>
      <c r="AP53" s="144">
        <v>0.13118063911464381</v>
      </c>
      <c r="AQ53" s="144">
        <v>0.13073270734363615</v>
      </c>
      <c r="AR53" s="144">
        <v>0.13216369806141218</v>
      </c>
      <c r="AS53" s="144">
        <v>0.12999417088190851</v>
      </c>
      <c r="AT53" s="144">
        <v>0.13352319966768297</v>
      </c>
      <c r="AU53" s="144">
        <v>0.13489446965974794</v>
      </c>
      <c r="AV53" s="144">
        <v>0.13680756339945921</v>
      </c>
      <c r="AW53" s="144">
        <v>0.14088945575500031</v>
      </c>
      <c r="AX53" s="144">
        <v>0.1386728520616331</v>
      </c>
      <c r="AY53" s="144">
        <v>0.13788665621871793</v>
      </c>
      <c r="AZ53" s="144">
        <v>0.14285483427684162</v>
      </c>
      <c r="BA53" s="144">
        <v>0.14150054170661114</v>
      </c>
      <c r="BB53" s="144">
        <v>0.14295559416545356</v>
      </c>
      <c r="BC53" s="144">
        <v>0.14653577901532813</v>
      </c>
      <c r="BD53" s="144">
        <v>0.14597685918383979</v>
      </c>
      <c r="BE53" s="144">
        <v>0.14620902686224904</v>
      </c>
      <c r="BF53" s="144">
        <v>0.13949713796262606</v>
      </c>
      <c r="BG53" s="144">
        <v>0.13393874456424337</v>
      </c>
      <c r="BH53" s="144">
        <v>0.13269591644069959</v>
      </c>
      <c r="BI53" s="144">
        <v>0.13308660941127545</v>
      </c>
      <c r="BJ53" s="144">
        <v>0.13133119590431766</v>
      </c>
      <c r="BK53" s="144">
        <v>0.13202515747894641</v>
      </c>
      <c r="BL53" s="144">
        <v>0.13138414561897616</v>
      </c>
      <c r="BM53" s="144">
        <v>0.13356017825079181</v>
      </c>
      <c r="BN53" s="144">
        <v>0.13475725238320657</v>
      </c>
      <c r="BO53" s="144">
        <v>0.13975702390074771</v>
      </c>
      <c r="BP53" s="144">
        <v>0.14454240565458079</v>
      </c>
      <c r="BQ53" s="144">
        <v>0.1443564097842876</v>
      </c>
      <c r="BR53" s="144">
        <v>0.14474244737881262</v>
      </c>
      <c r="BS53" s="144">
        <v>0.14595200540967815</v>
      </c>
      <c r="BT53" s="144">
        <v>0.14472296365235285</v>
      </c>
      <c r="BU53" s="144">
        <v>0.14201261572803506</v>
      </c>
      <c r="BV53" s="144">
        <v>0.14174663840454754</v>
      </c>
      <c r="BW53" s="144">
        <v>0.13900222826930897</v>
      </c>
      <c r="BX53" s="104">
        <v>0.11359428160784377</v>
      </c>
      <c r="BY53" s="104">
        <v>0.12221654773413766</v>
      </c>
      <c r="BZ53" s="104">
        <v>0.11729156345518632</v>
      </c>
      <c r="CA53" s="104">
        <v>0.12487385304797832</v>
      </c>
      <c r="CB53" s="104">
        <v>0.13557245004873464</v>
      </c>
      <c r="CC53" s="104">
        <v>0.1402201416263473</v>
      </c>
      <c r="CD53" s="104">
        <v>0.14000744323665881</v>
      </c>
      <c r="CE53" s="104">
        <v>0.13889471160101388</v>
      </c>
      <c r="CF53" s="105">
        <v>0.13904888114816116</v>
      </c>
    </row>
    <row r="54" spans="1:84" ht="26.25" customHeight="1">
      <c r="B54" s="63" t="s">
        <v>253</v>
      </c>
      <c r="S54" s="144">
        <v>0.11022736806779089</v>
      </c>
      <c r="T54" s="144">
        <v>0.10601952277657267</v>
      </c>
      <c r="U54" s="144">
        <v>0.11593951584934452</v>
      </c>
      <c r="V54" s="144">
        <v>0.10958484431661872</v>
      </c>
      <c r="W54" s="144">
        <v>0.10832785448170064</v>
      </c>
      <c r="X54" s="144">
        <v>0.11207564718648272</v>
      </c>
      <c r="Y54" s="144">
        <v>0.11264272063507622</v>
      </c>
      <c r="Z54" s="144">
        <v>0.11062560322891987</v>
      </c>
      <c r="AA54" s="144">
        <v>0.11610136145431653</v>
      </c>
      <c r="AB54" s="144">
        <v>0.11746316418750219</v>
      </c>
      <c r="AC54" s="144">
        <v>0.11549596786281741</v>
      </c>
      <c r="AD54" s="144">
        <v>0.11204754527850554</v>
      </c>
      <c r="AE54" s="144">
        <v>0.11729248392211356</v>
      </c>
      <c r="AF54" s="144">
        <v>0.12164435851057194</v>
      </c>
      <c r="AG54" s="144">
        <v>0.1294091161677329</v>
      </c>
      <c r="AH54" s="144">
        <v>0.13129322572142238</v>
      </c>
      <c r="AI54" s="144">
        <v>0.12535836930153429</v>
      </c>
      <c r="AJ54" s="144">
        <v>0.12686756140795136</v>
      </c>
      <c r="AK54" s="144">
        <v>0.1318235473456274</v>
      </c>
      <c r="AL54" s="144">
        <v>0.12876446920895765</v>
      </c>
      <c r="AM54" s="144">
        <v>0.12926098339677336</v>
      </c>
      <c r="AN54" s="144">
        <v>0.12729103111653448</v>
      </c>
      <c r="AO54" s="144">
        <v>0.13106101740435197</v>
      </c>
      <c r="AP54" s="144">
        <v>0.13551957854042249</v>
      </c>
      <c r="AQ54" s="144">
        <v>0.1336184851321644</v>
      </c>
      <c r="AR54" s="144">
        <v>0.13204943318708628</v>
      </c>
      <c r="AS54" s="144">
        <v>0.12663570951845454</v>
      </c>
      <c r="AT54" s="144">
        <v>0.12835158945189573</v>
      </c>
      <c r="AU54" s="144">
        <v>0.13383642942022878</v>
      </c>
      <c r="AV54" s="144">
        <v>0.13175651716492734</v>
      </c>
      <c r="AW54" s="144">
        <v>0.13355445026178012</v>
      </c>
      <c r="AX54" s="144">
        <v>0.12910062014347909</v>
      </c>
      <c r="AY54" s="144">
        <v>0.12607610079452353</v>
      </c>
      <c r="AZ54" s="144">
        <v>0.12836228477476519</v>
      </c>
      <c r="BA54" s="144">
        <v>0.12515879484500173</v>
      </c>
      <c r="BB54" s="144">
        <v>0.1267122712009435</v>
      </c>
      <c r="BC54" s="144">
        <v>0.12744286393845905</v>
      </c>
      <c r="BD54" s="144">
        <v>0.12225989144225259</v>
      </c>
      <c r="BE54" s="144">
        <v>0.12198833922005856</v>
      </c>
      <c r="BF54" s="144">
        <v>0.11825487061304146</v>
      </c>
      <c r="BG54" s="144">
        <v>0.11318892063650486</v>
      </c>
      <c r="BH54" s="144">
        <v>0.10896383638412345</v>
      </c>
      <c r="BI54" s="144">
        <v>0.10752189223009152</v>
      </c>
      <c r="BJ54" s="144">
        <v>0.10638273326950252</v>
      </c>
      <c r="BK54" s="144">
        <v>0.10694474503281251</v>
      </c>
      <c r="BL54" s="144">
        <v>0.10563946641366533</v>
      </c>
      <c r="BM54" s="144">
        <v>0.10758111683094645</v>
      </c>
      <c r="BN54" s="144">
        <v>0.10791276156095675</v>
      </c>
      <c r="BO54" s="144">
        <v>0.11333665575597417</v>
      </c>
      <c r="BP54" s="144">
        <v>0.11760493520448904</v>
      </c>
      <c r="BQ54" s="144">
        <v>0.11954260572070231</v>
      </c>
      <c r="BR54" s="144">
        <v>0.11989085769997671</v>
      </c>
      <c r="BS54" s="144">
        <v>0.12256490944527541</v>
      </c>
      <c r="BT54" s="144">
        <v>0.12275352860529229</v>
      </c>
      <c r="BU54" s="144">
        <v>0.12135885008068453</v>
      </c>
      <c r="BV54" s="144">
        <v>0.12213381233567794</v>
      </c>
      <c r="BW54" s="144">
        <v>0.12033904420765612</v>
      </c>
      <c r="BX54" s="104">
        <v>9.980001611378847E-2</v>
      </c>
      <c r="BY54" s="104">
        <v>0.10747961431536017</v>
      </c>
      <c r="BZ54" s="104">
        <v>0.10295700636674945</v>
      </c>
      <c r="CA54" s="104">
        <v>0.10968220195639959</v>
      </c>
      <c r="CB54" s="104">
        <v>0.11911027958477786</v>
      </c>
      <c r="CC54" s="104">
        <v>0.12313487138667073</v>
      </c>
      <c r="CD54" s="104">
        <v>0.12307330494188681</v>
      </c>
      <c r="CE54" s="104">
        <v>0.12218101552244257</v>
      </c>
      <c r="CF54" s="105">
        <v>0.12207731653035078</v>
      </c>
    </row>
    <row r="55" spans="1:84">
      <c r="B55" s="63" t="s">
        <v>254</v>
      </c>
      <c r="S55" s="144">
        <v>1.8239785216880612E-2</v>
      </c>
      <c r="T55" s="144">
        <v>1.7299349240780911E-2</v>
      </c>
      <c r="U55" s="144">
        <v>1.7056253034611918E-2</v>
      </c>
      <c r="V55" s="144">
        <v>1.8600725271976992E-2</v>
      </c>
      <c r="W55" s="144">
        <v>2.1131930747315363E-2</v>
      </c>
      <c r="X55" s="144">
        <v>2.2161938717511497E-2</v>
      </c>
      <c r="Y55" s="144">
        <v>2.3065614740040184E-2</v>
      </c>
      <c r="Z55" s="144">
        <v>2.4734579275247869E-2</v>
      </c>
      <c r="AA55" s="144">
        <v>2.6996930825529238E-2</v>
      </c>
      <c r="AB55" s="144">
        <v>2.9725357808488936E-2</v>
      </c>
      <c r="AC55" s="144">
        <v>2.9208262133884944E-2</v>
      </c>
      <c r="AD55" s="144">
        <v>2.7524775031324753E-2</v>
      </c>
      <c r="AE55" s="144">
        <v>2.9414070154810894E-2</v>
      </c>
      <c r="AF55" s="144">
        <v>3.2462733112954528E-2</v>
      </c>
      <c r="AG55" s="144">
        <v>3.5753672541783625E-2</v>
      </c>
      <c r="AH55" s="144">
        <v>3.3789805319509474E-2</v>
      </c>
      <c r="AI55" s="144">
        <v>3.0874893670646799E-2</v>
      </c>
      <c r="AJ55" s="144">
        <v>3.3443647889906655E-2</v>
      </c>
      <c r="AK55" s="144">
        <v>4.5788025421940104E-2</v>
      </c>
      <c r="AL55" s="144">
        <v>5.5981784883433153E-2</v>
      </c>
      <c r="AM55" s="144">
        <v>6.1692445303369606E-2</v>
      </c>
      <c r="AN55" s="144">
        <v>6.5790115924344097E-2</v>
      </c>
      <c r="AO55" s="144">
        <v>7.1415643482271612E-2</v>
      </c>
      <c r="AP55" s="144">
        <v>7.3610172237523544E-2</v>
      </c>
      <c r="AQ55" s="144">
        <v>7.0482534106089123E-2</v>
      </c>
      <c r="AR55" s="144">
        <v>6.721611681164566E-2</v>
      </c>
      <c r="AS55" s="144">
        <v>6.4914344336560695E-2</v>
      </c>
      <c r="AT55" s="144">
        <v>7.0670603133466861E-2</v>
      </c>
      <c r="AU55" s="144">
        <v>7.7052616011236794E-2</v>
      </c>
      <c r="AV55" s="144">
        <v>9.0119314250208304E-2</v>
      </c>
      <c r="AW55" s="144">
        <v>9.7382023306873844E-2</v>
      </c>
      <c r="AX55" s="144">
        <v>9.8351595788340782E-2</v>
      </c>
      <c r="AY55" s="144">
        <v>9.877086941007017E-2</v>
      </c>
      <c r="AZ55" s="144">
        <v>9.876358109519387E-2</v>
      </c>
      <c r="BA55" s="144">
        <v>9.1839120364565194E-2</v>
      </c>
      <c r="BB55" s="144">
        <v>8.7854795343940958E-2</v>
      </c>
      <c r="BC55" s="144">
        <v>8.3522253265198868E-2</v>
      </c>
      <c r="BD55" s="144">
        <v>7.5884452642368649E-2</v>
      </c>
      <c r="BE55" s="144">
        <v>7.3818371378163758E-2</v>
      </c>
      <c r="BF55" s="144">
        <v>7.1136707217047901E-2</v>
      </c>
      <c r="BG55" s="144">
        <v>6.7318833737787853E-2</v>
      </c>
      <c r="BH55" s="144">
        <v>6.5346400332217267E-2</v>
      </c>
      <c r="BI55" s="144">
        <v>6.3044374264637257E-2</v>
      </c>
      <c r="BJ55" s="144">
        <v>6.2641109327782649E-2</v>
      </c>
      <c r="BK55" s="144">
        <v>6.1388831989490016E-2</v>
      </c>
      <c r="BL55" s="144">
        <v>5.9552013688700819E-2</v>
      </c>
      <c r="BM55" s="144">
        <v>6.4558251850485179E-2</v>
      </c>
      <c r="BN55" s="144">
        <v>6.5496632884441006E-2</v>
      </c>
      <c r="BO55" s="144">
        <v>6.6981167005792541E-2</v>
      </c>
      <c r="BP55" s="144">
        <v>6.7630696681283214E-2</v>
      </c>
      <c r="BQ55" s="144">
        <v>6.0215694663676808E-2</v>
      </c>
      <c r="BR55" s="144">
        <v>5.8144578045933988E-2</v>
      </c>
      <c r="BS55" s="144">
        <v>5.7023011374648512E-2</v>
      </c>
      <c r="BT55" s="144">
        <v>5.5232240826528473E-2</v>
      </c>
      <c r="BU55" s="144">
        <v>5.4198332336492849E-2</v>
      </c>
      <c r="BV55" s="144">
        <v>5.5696013612192702E-2</v>
      </c>
      <c r="BW55" s="144">
        <v>6.0067186025722752E-2</v>
      </c>
      <c r="BX55" s="104">
        <v>6.4560571755395174E-2</v>
      </c>
      <c r="BY55" s="104">
        <v>6.8310851953236454E-2</v>
      </c>
      <c r="BZ55" s="104">
        <v>6.2034950922438131E-2</v>
      </c>
      <c r="CA55" s="104">
        <v>6.6149971594496579E-2</v>
      </c>
      <c r="CB55" s="104">
        <v>7.687109000253195E-2</v>
      </c>
      <c r="CC55" s="104">
        <v>8.1109433394418201E-2</v>
      </c>
      <c r="CD55" s="104">
        <v>8.0322260888507621E-2</v>
      </c>
      <c r="CE55" s="104">
        <v>7.9757200996212349E-2</v>
      </c>
      <c r="CF55" s="105">
        <v>7.987855342642905E-2</v>
      </c>
    </row>
    <row r="56" spans="1:84">
      <c r="B56" s="63" t="s">
        <v>255</v>
      </c>
      <c r="S56" s="144">
        <v>3.0153536370500885E-2</v>
      </c>
      <c r="T56" s="144">
        <v>2.8687635574837313E-2</v>
      </c>
      <c r="U56" s="144">
        <v>2.8091836026912679E-2</v>
      </c>
      <c r="V56" s="144">
        <v>2.5403276228585722E-2</v>
      </c>
      <c r="W56" s="144">
        <v>2.3378259916721451E-2</v>
      </c>
      <c r="X56" s="144">
        <v>2.967498579031674E-2</v>
      </c>
      <c r="Y56" s="144">
        <v>3.051403930024011E-2</v>
      </c>
      <c r="Z56" s="144">
        <v>2.4177415109239268E-2</v>
      </c>
      <c r="AA56" s="144">
        <v>2.3337530495002756E-2</v>
      </c>
      <c r="AB56" s="144">
        <v>2.5041319407813761E-2</v>
      </c>
      <c r="AC56" s="144">
        <v>2.0328566717630486E-2</v>
      </c>
      <c r="AD56" s="144">
        <v>1.7660325777423394E-2</v>
      </c>
      <c r="AE56" s="144">
        <v>1.9640852974186308E-2</v>
      </c>
      <c r="AF56" s="144">
        <v>1.9194785754381587E-2</v>
      </c>
      <c r="AG56" s="144">
        <v>2.5298149124431842E-2</v>
      </c>
      <c r="AH56" s="144">
        <v>3.4153811394645343E-2</v>
      </c>
      <c r="AI56" s="144">
        <v>4.0957121703790053E-2</v>
      </c>
      <c r="AJ56" s="144">
        <v>3.753949057378124E-2</v>
      </c>
      <c r="AK56" s="144">
        <v>3.8915111670484129E-2</v>
      </c>
      <c r="AL56" s="144">
        <v>3.8898466281528203E-2</v>
      </c>
      <c r="AM56" s="144">
        <v>3.9729307992139092E-2</v>
      </c>
      <c r="AN56" s="144">
        <v>4.0299328859060408E-2</v>
      </c>
      <c r="AO56" s="144">
        <v>4.1383123441869701E-2</v>
      </c>
      <c r="AP56" s="144">
        <v>4.1811091806007922E-2</v>
      </c>
      <c r="AQ56" s="144">
        <v>4.1508809205751486E-2</v>
      </c>
      <c r="AR56" s="144">
        <v>4.0737242271309385E-2</v>
      </c>
      <c r="AS56" s="144">
        <v>3.8453737988791065E-2</v>
      </c>
      <c r="AT56" s="144">
        <v>3.8591188242284309E-2</v>
      </c>
      <c r="AU56" s="144">
        <v>4.0833215901971462E-2</v>
      </c>
      <c r="AV56" s="144">
        <v>4.3814973945461994E-2</v>
      </c>
      <c r="AW56" s="144">
        <v>4.7521780104712044E-2</v>
      </c>
      <c r="AX56" s="144">
        <v>4.7649873410335289E-2</v>
      </c>
      <c r="AY56" s="144">
        <v>4.9939899722896579E-2</v>
      </c>
      <c r="AZ56" s="144">
        <v>5.3654044179213545E-2</v>
      </c>
      <c r="BA56" s="144">
        <v>5.3951213308371077E-2</v>
      </c>
      <c r="BB56" s="144">
        <v>5.4419610292301079E-2</v>
      </c>
      <c r="BC56" s="144">
        <v>5.8272783886268852E-2</v>
      </c>
      <c r="BD56" s="144">
        <v>6.116092926684321E-2</v>
      </c>
      <c r="BE56" s="144">
        <v>5.8960866268541891E-2</v>
      </c>
      <c r="BF56" s="144">
        <v>5.3570379437774436E-2</v>
      </c>
      <c r="BG56" s="144">
        <v>3.3016994055953465E-2</v>
      </c>
      <c r="BH56" s="144">
        <v>3.29380696240551E-2</v>
      </c>
      <c r="BI56" s="144">
        <v>3.3839823072311634E-2</v>
      </c>
      <c r="BJ56" s="144">
        <v>3.1870465195966736E-2</v>
      </c>
      <c r="BK56" s="144">
        <v>3.1941520167259679E-2</v>
      </c>
      <c r="BL56" s="144">
        <v>3.2153788911851618E-2</v>
      </c>
      <c r="BM56" s="144">
        <v>3.2480221579661607E-2</v>
      </c>
      <c r="BN56" s="144">
        <v>3.2572225306131429E-2</v>
      </c>
      <c r="BO56" s="144">
        <v>3.2885062602527132E-2</v>
      </c>
      <c r="BP56" s="144">
        <v>3.3884374919352811E-2</v>
      </c>
      <c r="BQ56" s="144">
        <v>3.4301379369972296E-2</v>
      </c>
      <c r="BR56" s="144">
        <v>3.5420844934100096E-2</v>
      </c>
      <c r="BS56" s="144">
        <v>3.6167692083405374E-2</v>
      </c>
      <c r="BT56" s="144">
        <v>3.5689739501420584E-2</v>
      </c>
      <c r="BU56" s="144">
        <v>3.62650671147694E-2</v>
      </c>
      <c r="BV56" s="144">
        <v>3.6341609937749202E-2</v>
      </c>
      <c r="BW56" s="144">
        <v>3.6262565988137964E-2</v>
      </c>
      <c r="BX56" s="104">
        <v>2.823567334646104E-2</v>
      </c>
      <c r="BY56" s="104">
        <v>3.1107207018616707E-2</v>
      </c>
      <c r="BZ56" s="104">
        <v>3.1084573203925579E-2</v>
      </c>
      <c r="CA56" s="104">
        <v>3.4513399286033711E-2</v>
      </c>
      <c r="CB56" s="104">
        <v>3.8667044120924053E-2</v>
      </c>
      <c r="CC56" s="104">
        <v>4.1088433727095697E-2</v>
      </c>
      <c r="CD56" s="104">
        <v>4.2225432922674146E-2</v>
      </c>
      <c r="CE56" s="104">
        <v>4.3419069103610305E-2</v>
      </c>
      <c r="CF56" s="105">
        <v>4.4133213161430616E-2</v>
      </c>
    </row>
    <row r="57" spans="1:84">
      <c r="B57" s="109" t="s">
        <v>176</v>
      </c>
      <c r="S57" s="147">
        <f>SUM(S54:S56)</f>
        <v>0.1586206896551724</v>
      </c>
      <c r="T57" s="147">
        <f t="shared" ref="T57:CE57" si="11">SUM(T54:T56)</f>
        <v>0.15200650759219089</v>
      </c>
      <c r="U57" s="147">
        <f t="shared" si="11"/>
        <v>0.1610876049108691</v>
      </c>
      <c r="V57" s="147">
        <f t="shared" si="11"/>
        <v>0.15358884581718141</v>
      </c>
      <c r="W57" s="147">
        <f t="shared" si="11"/>
        <v>0.15283804514573746</v>
      </c>
      <c r="X57" s="147">
        <f t="shared" si="11"/>
        <v>0.16391257169431095</v>
      </c>
      <c r="Y57" s="147">
        <f t="shared" si="11"/>
        <v>0.1662223746753565</v>
      </c>
      <c r="Z57" s="147">
        <f t="shared" si="11"/>
        <v>0.159537597613407</v>
      </c>
      <c r="AA57" s="147">
        <f t="shared" si="11"/>
        <v>0.16643582277484853</v>
      </c>
      <c r="AB57" s="147">
        <f t="shared" si="11"/>
        <v>0.1722298414038049</v>
      </c>
      <c r="AC57" s="147">
        <f t="shared" si="11"/>
        <v>0.16503279671433282</v>
      </c>
      <c r="AD57" s="147">
        <f t="shared" si="11"/>
        <v>0.15723264608725368</v>
      </c>
      <c r="AE57" s="147">
        <f t="shared" si="11"/>
        <v>0.16634740705111076</v>
      </c>
      <c r="AF57" s="147">
        <f t="shared" si="11"/>
        <v>0.17330187737790806</v>
      </c>
      <c r="AG57" s="147">
        <f t="shared" si="11"/>
        <v>0.19046093783394838</v>
      </c>
      <c r="AH57" s="147">
        <f t="shared" si="11"/>
        <v>0.19923684243557721</v>
      </c>
      <c r="AI57" s="147">
        <f t="shared" si="11"/>
        <v>0.19719038467597116</v>
      </c>
      <c r="AJ57" s="147">
        <f t="shared" si="11"/>
        <v>0.19785069987163928</v>
      </c>
      <c r="AK57" s="147">
        <f t="shared" si="11"/>
        <v>0.21652668443805162</v>
      </c>
      <c r="AL57" s="147">
        <f t="shared" si="11"/>
        <v>0.22364472037391903</v>
      </c>
      <c r="AM57" s="147">
        <f t="shared" si="11"/>
        <v>0.23068273669228206</v>
      </c>
      <c r="AN57" s="147">
        <f t="shared" si="11"/>
        <v>0.23338047589993899</v>
      </c>
      <c r="AO57" s="147">
        <f t="shared" si="11"/>
        <v>0.24385978432849328</v>
      </c>
      <c r="AP57" s="147">
        <f t="shared" si="11"/>
        <v>0.25094084258395399</v>
      </c>
      <c r="AQ57" s="147">
        <f t="shared" si="11"/>
        <v>0.245609828444005</v>
      </c>
      <c r="AR57" s="147">
        <f t="shared" si="11"/>
        <v>0.24000279227004134</v>
      </c>
      <c r="AS57" s="147">
        <f t="shared" si="11"/>
        <v>0.23000379184380629</v>
      </c>
      <c r="AT57" s="147">
        <f t="shared" si="11"/>
        <v>0.23761338082764688</v>
      </c>
      <c r="AU57" s="147">
        <f t="shared" si="11"/>
        <v>0.25172226133343706</v>
      </c>
      <c r="AV57" s="147">
        <f t="shared" si="11"/>
        <v>0.26569080536059764</v>
      </c>
      <c r="AW57" s="147">
        <f t="shared" si="11"/>
        <v>0.27845825367336602</v>
      </c>
      <c r="AX57" s="147">
        <f t="shared" si="11"/>
        <v>0.27510208934215513</v>
      </c>
      <c r="AY57" s="147">
        <f t="shared" si="11"/>
        <v>0.2747868699274903</v>
      </c>
      <c r="AZ57" s="147">
        <f t="shared" si="11"/>
        <v>0.28077991004917258</v>
      </c>
      <c r="BA57" s="147">
        <f t="shared" si="11"/>
        <v>0.27094912851793795</v>
      </c>
      <c r="BB57" s="147">
        <f t="shared" si="11"/>
        <v>0.26898667683718552</v>
      </c>
      <c r="BC57" s="147">
        <f t="shared" si="11"/>
        <v>0.26923790108992673</v>
      </c>
      <c r="BD57" s="147">
        <f t="shared" si="11"/>
        <v>0.25930527335146442</v>
      </c>
      <c r="BE57" s="147">
        <f t="shared" si="11"/>
        <v>0.25476757686676421</v>
      </c>
      <c r="BF57" s="147">
        <f t="shared" si="11"/>
        <v>0.24296195726786379</v>
      </c>
      <c r="BG57" s="147">
        <f t="shared" si="11"/>
        <v>0.21352474843024619</v>
      </c>
      <c r="BH57" s="147">
        <f t="shared" si="11"/>
        <v>0.20724830634039582</v>
      </c>
      <c r="BI57" s="147">
        <f t="shared" si="11"/>
        <v>0.20440608956704043</v>
      </c>
      <c r="BJ57" s="147">
        <f t="shared" si="11"/>
        <v>0.2008943077932519</v>
      </c>
      <c r="BK57" s="147">
        <f t="shared" si="11"/>
        <v>0.20027509718956221</v>
      </c>
      <c r="BL57" s="147">
        <f t="shared" si="11"/>
        <v>0.19734526901421776</v>
      </c>
      <c r="BM57" s="147">
        <f t="shared" si="11"/>
        <v>0.20461959026109325</v>
      </c>
      <c r="BN57" s="147">
        <f t="shared" si="11"/>
        <v>0.2059816197515292</v>
      </c>
      <c r="BO57" s="147">
        <f t="shared" si="11"/>
        <v>0.21320288536429385</v>
      </c>
      <c r="BP57" s="147">
        <f t="shared" si="11"/>
        <v>0.21912000680512506</v>
      </c>
      <c r="BQ57" s="147">
        <f t="shared" si="11"/>
        <v>0.21405967975435142</v>
      </c>
      <c r="BR57" s="147">
        <f t="shared" si="11"/>
        <v>0.21345628068001077</v>
      </c>
      <c r="BS57" s="147">
        <f t="shared" si="11"/>
        <v>0.21575561290332929</v>
      </c>
      <c r="BT57" s="147">
        <f t="shared" si="11"/>
        <v>0.21367550893324133</v>
      </c>
      <c r="BU57" s="147">
        <f t="shared" si="11"/>
        <v>0.21182224953194678</v>
      </c>
      <c r="BV57" s="147">
        <f t="shared" si="11"/>
        <v>0.21417143588561985</v>
      </c>
      <c r="BW57" s="147">
        <f t="shared" si="11"/>
        <v>0.21666879622151683</v>
      </c>
      <c r="BX57" s="130">
        <f t="shared" si="11"/>
        <v>0.19259626121564469</v>
      </c>
      <c r="BY57" s="130">
        <f t="shared" si="11"/>
        <v>0.20689767328721334</v>
      </c>
      <c r="BZ57" s="130">
        <f t="shared" si="11"/>
        <v>0.19607653049311316</v>
      </c>
      <c r="CA57" s="130">
        <f t="shared" si="11"/>
        <v>0.21034557283692989</v>
      </c>
      <c r="CB57" s="130">
        <f t="shared" si="11"/>
        <v>0.23464841370823389</v>
      </c>
      <c r="CC57" s="130">
        <f t="shared" si="11"/>
        <v>0.24533273850818463</v>
      </c>
      <c r="CD57" s="130">
        <f t="shared" si="11"/>
        <v>0.24562099875306856</v>
      </c>
      <c r="CE57" s="130">
        <f t="shared" si="11"/>
        <v>0.24535728562226522</v>
      </c>
      <c r="CF57" s="131">
        <f t="shared" ref="CF57" si="12">SUM(CF54:CF56)</f>
        <v>0.24608908311821046</v>
      </c>
    </row>
    <row r="58" spans="1:84" ht="51" customHeight="1">
      <c r="B58" s="56" t="s">
        <v>262</v>
      </c>
      <c r="CF58" s="57"/>
    </row>
    <row r="59" spans="1:84">
      <c r="B59" s="63" t="s">
        <v>251</v>
      </c>
      <c r="AH59" s="144">
        <v>4.7963460138383346E-4</v>
      </c>
      <c r="AI59" s="144">
        <v>4.7456842504130649E-4</v>
      </c>
      <c r="AJ59" s="144">
        <v>4.7152261511525137E-4</v>
      </c>
      <c r="AK59" s="144">
        <v>4.8735090046983504E-4</v>
      </c>
      <c r="AL59" s="144">
        <v>5.0812497119466016E-4</v>
      </c>
      <c r="AM59" s="144">
        <v>5.1348741482453266E-4</v>
      </c>
      <c r="AN59" s="144">
        <v>5.1272047729228939E-4</v>
      </c>
      <c r="AO59" s="144">
        <v>5.4692015559045784E-4</v>
      </c>
      <c r="AP59" s="144">
        <v>5.6422189385839849E-4</v>
      </c>
      <c r="AQ59" s="144">
        <v>5.8581947293691848E-4</v>
      </c>
      <c r="AR59" s="144">
        <v>6.0734434559177742E-4</v>
      </c>
      <c r="AS59" s="144">
        <v>5.9463944483300723E-4</v>
      </c>
      <c r="AT59" s="144">
        <v>6.3651457893706292E-4</v>
      </c>
      <c r="AU59" s="144">
        <v>6.9516555177748219E-4</v>
      </c>
      <c r="AV59" s="144">
        <v>8.2414872197965805E-4</v>
      </c>
      <c r="AW59" s="144">
        <v>1.098581408146605E-3</v>
      </c>
      <c r="AX59" s="144">
        <v>1.1837266708691005E-3</v>
      </c>
      <c r="AY59" s="144">
        <v>1.3548456800695483E-3</v>
      </c>
      <c r="AZ59" s="144">
        <v>1.3496467852641574E-3</v>
      </c>
      <c r="BA59" s="144">
        <v>1.4182740020587128E-3</v>
      </c>
      <c r="BB59" s="144">
        <v>1.4877967251252986E-3</v>
      </c>
      <c r="BC59" s="144">
        <v>1.5396917669603821E-3</v>
      </c>
      <c r="BD59" s="144">
        <v>1.7080860314595903E-3</v>
      </c>
      <c r="BE59" s="144">
        <v>1.6238848856902697E-3</v>
      </c>
      <c r="BF59" s="144">
        <v>1.6802088151721378E-3</v>
      </c>
      <c r="BG59" s="144">
        <v>1.6026376443098213E-3</v>
      </c>
      <c r="BH59" s="144">
        <v>1.5718328619719582E-3</v>
      </c>
      <c r="BI59" s="144">
        <v>1.631437472380896E-3</v>
      </c>
      <c r="BJ59" s="144">
        <v>1.6397937935519035E-3</v>
      </c>
      <c r="BK59" s="144">
        <v>1.6499319671016445E-3</v>
      </c>
      <c r="BL59" s="144">
        <v>1.6076638730162522E-3</v>
      </c>
      <c r="BM59" s="144">
        <v>1.6485151216962984E-3</v>
      </c>
      <c r="BN59" s="144">
        <v>1.638993126395039E-3</v>
      </c>
      <c r="BO59" s="144">
        <v>1.7633403308899495E-3</v>
      </c>
      <c r="BP59" s="144">
        <v>1.8295473902110325E-3</v>
      </c>
      <c r="BQ59" s="144">
        <v>1.9085418710003655E-3</v>
      </c>
      <c r="BR59" s="144">
        <v>2.1783634913614355E-3</v>
      </c>
      <c r="BS59" s="144">
        <v>2.3044336641234527E-3</v>
      </c>
      <c r="BT59" s="144">
        <v>2.332128269806351E-3</v>
      </c>
      <c r="BU59" s="144">
        <v>2.3383393352481826E-3</v>
      </c>
      <c r="BV59" s="144">
        <v>2.4646542564679347E-3</v>
      </c>
      <c r="BW59" s="144">
        <v>2.589237400663968E-3</v>
      </c>
      <c r="BX59" s="104">
        <v>2.02988508801644E-3</v>
      </c>
      <c r="BY59" s="104">
        <v>2.3397215700663191E-3</v>
      </c>
      <c r="BZ59" s="104">
        <v>2.4884314059603618E-3</v>
      </c>
      <c r="CA59" s="104">
        <v>2.8903915455690751E-3</v>
      </c>
      <c r="CB59" s="104">
        <v>3.321795365364423E-3</v>
      </c>
      <c r="CC59" s="104">
        <v>3.6294808471063564E-3</v>
      </c>
      <c r="CD59" s="104">
        <v>3.8299682404624416E-3</v>
      </c>
      <c r="CE59" s="104">
        <v>4.0242553713616836E-3</v>
      </c>
      <c r="CF59" s="105">
        <v>4.1693773368240107E-3</v>
      </c>
    </row>
    <row r="60" spans="1:84">
      <c r="B60" s="63" t="s">
        <v>252</v>
      </c>
      <c r="AH60" s="144">
        <v>5.1302606593653884E-2</v>
      </c>
      <c r="AI60" s="144">
        <v>4.6564095919015489E-2</v>
      </c>
      <c r="AJ60" s="144">
        <v>5.0684457919028654E-2</v>
      </c>
      <c r="AK60" s="144">
        <v>5.9957038591668961E-2</v>
      </c>
      <c r="AL60" s="144">
        <v>6.4264960348464351E-2</v>
      </c>
      <c r="AM60" s="144">
        <v>6.9916024132914784E-2</v>
      </c>
      <c r="AN60" s="144">
        <v>7.2521744877355437E-2</v>
      </c>
      <c r="AO60" s="144">
        <v>7.5998922744866484E-2</v>
      </c>
      <c r="AP60" s="144">
        <v>7.9301299783346241E-2</v>
      </c>
      <c r="AQ60" s="144">
        <v>7.5562010063316018E-2</v>
      </c>
      <c r="AR60" s="144">
        <v>7.0106696199676438E-2</v>
      </c>
      <c r="AS60" s="144">
        <v>6.4259100103018593E-2</v>
      </c>
      <c r="AT60" s="144">
        <v>6.865758801328771E-2</v>
      </c>
      <c r="AU60" s="144">
        <v>8.0574547440596611E-2</v>
      </c>
      <c r="AV60" s="144">
        <v>8.9103335197541988E-2</v>
      </c>
      <c r="AW60" s="144">
        <v>9.5532140651453365E-2</v>
      </c>
      <c r="AX60" s="144">
        <v>9.4899246528294123E-2</v>
      </c>
      <c r="AY60" s="144">
        <v>9.5061683278298725E-2</v>
      </c>
      <c r="AZ60" s="144">
        <v>9.4821767471150425E-2</v>
      </c>
      <c r="BA60" s="144">
        <v>8.7422999693439529E-2</v>
      </c>
      <c r="BB60" s="144">
        <v>8.4261847575562598E-2</v>
      </c>
      <c r="BC60" s="144">
        <v>8.0456991953456014E-2</v>
      </c>
      <c r="BD60" s="144">
        <v>7.5920018010521451E-2</v>
      </c>
      <c r="BE60" s="144">
        <v>7.2511948803982929E-2</v>
      </c>
      <c r="BF60" s="144">
        <v>6.9974150777855834E-2</v>
      </c>
      <c r="BG60" s="144">
        <v>6.6504008415394278E-2</v>
      </c>
      <c r="BH60" s="144">
        <v>6.3374281312822425E-2</v>
      </c>
      <c r="BI60" s="144">
        <v>6.1778690012257324E-2</v>
      </c>
      <c r="BJ60" s="144">
        <v>6.1183935729679909E-2</v>
      </c>
      <c r="BK60" s="144">
        <v>6.0702298011388107E-2</v>
      </c>
      <c r="BL60" s="144">
        <v>5.9225939005928638E-2</v>
      </c>
      <c r="BM60" s="144">
        <v>6.4800299997110067E-2</v>
      </c>
      <c r="BN60" s="144">
        <v>6.5173282908410485E-2</v>
      </c>
      <c r="BO60" s="144">
        <v>6.7467957350741431E-2</v>
      </c>
      <c r="BP60" s="144">
        <v>6.8712208824409787E-2</v>
      </c>
      <c r="BQ60" s="144">
        <v>6.7570179455692408E-2</v>
      </c>
      <c r="BR60" s="144">
        <v>6.6383906353101277E-2</v>
      </c>
      <c r="BS60" s="144">
        <v>6.7398422948716882E-2</v>
      </c>
      <c r="BT60" s="144">
        <v>6.654767752861275E-2</v>
      </c>
      <c r="BU60" s="144">
        <v>6.7420602818501194E-2</v>
      </c>
      <c r="BV60" s="144">
        <v>6.9922046725506101E-2</v>
      </c>
      <c r="BW60" s="144">
        <v>7.5057855454130157E-2</v>
      </c>
      <c r="BX60" s="104">
        <v>7.6962357738487169E-2</v>
      </c>
      <c r="BY60" s="104">
        <v>8.2335134264508114E-2</v>
      </c>
      <c r="BZ60" s="104">
        <v>7.6293130839123299E-2</v>
      </c>
      <c r="CA60" s="104">
        <v>8.2579477513314001E-2</v>
      </c>
      <c r="CB60" s="104">
        <v>9.5752289343773708E-2</v>
      </c>
      <c r="CC60" s="104">
        <v>0.10148272256600312</v>
      </c>
      <c r="CD60" s="104">
        <v>0.10178358727593667</v>
      </c>
      <c r="CE60" s="104">
        <v>0.10243831864986444</v>
      </c>
      <c r="CF60" s="105">
        <v>0.10287082463322146</v>
      </c>
    </row>
    <row r="61" spans="1:84">
      <c r="B61" s="63" t="s">
        <v>241</v>
      </c>
      <c r="AH61" s="144">
        <v>0.11183841095578198</v>
      </c>
      <c r="AI61" s="144">
        <v>0.10823873233531689</v>
      </c>
      <c r="AJ61" s="144">
        <v>0.10752386293426938</v>
      </c>
      <c r="AK61" s="144">
        <v>0.11329835383772879</v>
      </c>
      <c r="AL61" s="144">
        <v>0.1148296143801734</v>
      </c>
      <c r="AM61" s="144">
        <v>0.11488350422304085</v>
      </c>
      <c r="AN61" s="144">
        <v>0.11371531745346694</v>
      </c>
      <c r="AO61" s="144">
        <v>0.11877839584034434</v>
      </c>
      <c r="AP61" s="144">
        <v>0.12194279041145235</v>
      </c>
      <c r="AQ61" s="144">
        <v>0.12105799751405689</v>
      </c>
      <c r="AR61" s="144">
        <v>0.12229472695576732</v>
      </c>
      <c r="AS61" s="144">
        <v>0.11931727537149472</v>
      </c>
      <c r="AT61" s="144">
        <v>0.12151119337267086</v>
      </c>
      <c r="AU61" s="144">
        <v>0.12440984152957774</v>
      </c>
      <c r="AV61" s="144">
        <v>0.12540102356347108</v>
      </c>
      <c r="AW61" s="144">
        <v>0.12844919842983341</v>
      </c>
      <c r="AX61" s="144">
        <v>0.12699236522662405</v>
      </c>
      <c r="AY61" s="144">
        <v>0.12702983697615203</v>
      </c>
      <c r="AZ61" s="144">
        <v>0.13197389957022437</v>
      </c>
      <c r="BA61" s="144">
        <v>0.13147797986425058</v>
      </c>
      <c r="BB61" s="144">
        <v>0.13351136016849627</v>
      </c>
      <c r="BC61" s="144">
        <v>0.13751969693149932</v>
      </c>
      <c r="BD61" s="144">
        <v>0.13626082285821492</v>
      </c>
      <c r="BE61" s="144">
        <v>0.13708134680275227</v>
      </c>
      <c r="BF61" s="144">
        <v>0.13418146028938527</v>
      </c>
      <c r="BG61" s="144">
        <v>0.12936988796646087</v>
      </c>
      <c r="BH61" s="144">
        <v>0.12847228155713794</v>
      </c>
      <c r="BI61" s="144">
        <v>0.12902000628751598</v>
      </c>
      <c r="BJ61" s="144">
        <v>0.12713205737411923</v>
      </c>
      <c r="BK61" s="144">
        <v>0.12796967312580559</v>
      </c>
      <c r="BL61" s="144">
        <v>0.12747308697858387</v>
      </c>
      <c r="BM61" s="144">
        <v>0.12970486906916828</v>
      </c>
      <c r="BN61" s="144">
        <v>0.13092784430359819</v>
      </c>
      <c r="BO61" s="144">
        <v>0.13598237387529696</v>
      </c>
      <c r="BP61" s="144">
        <v>0.14094736440917305</v>
      </c>
      <c r="BQ61" s="144">
        <v>0.14356555460447232</v>
      </c>
      <c r="BR61" s="144">
        <v>0.14396626079016128</v>
      </c>
      <c r="BS61" s="144">
        <v>0.14517117659290893</v>
      </c>
      <c r="BT61" s="144">
        <v>0.14395155306294471</v>
      </c>
      <c r="BU61" s="144">
        <v>0.14123363856056076</v>
      </c>
      <c r="BV61" s="144">
        <v>0.14120109357078717</v>
      </c>
      <c r="BW61" s="144">
        <v>0.13871729241744796</v>
      </c>
      <c r="BX61" s="104">
        <v>0.11359428160784377</v>
      </c>
      <c r="BY61" s="104">
        <v>0.12221654773413766</v>
      </c>
      <c r="BZ61" s="104">
        <v>0.11729156345518632</v>
      </c>
      <c r="CA61" s="104">
        <v>0.12487385304797832</v>
      </c>
      <c r="CB61" s="104">
        <v>0.13557245004873464</v>
      </c>
      <c r="CC61" s="104">
        <v>0.1402201416263473</v>
      </c>
      <c r="CD61" s="104">
        <v>0.14000744323665881</v>
      </c>
      <c r="CE61" s="104">
        <v>0.13889471160101388</v>
      </c>
      <c r="CF61" s="105">
        <v>0.13904888114816116</v>
      </c>
    </row>
    <row r="62" spans="1:84">
      <c r="B62" s="109" t="s">
        <v>176</v>
      </c>
      <c r="AH62" s="147">
        <f>SUM(AH59:AH61)</f>
        <v>0.1636206521508197</v>
      </c>
      <c r="AI62" s="147">
        <f t="shared" ref="AI62:CF62" si="13">SUM(AI59:AI61)</f>
        <v>0.15527739667937368</v>
      </c>
      <c r="AJ62" s="147">
        <f t="shared" si="13"/>
        <v>0.1586798434684133</v>
      </c>
      <c r="AK62" s="147">
        <f t="shared" si="13"/>
        <v>0.17374274332986758</v>
      </c>
      <c r="AL62" s="147">
        <f t="shared" si="13"/>
        <v>0.17960269969983242</v>
      </c>
      <c r="AM62" s="147">
        <f t="shared" si="13"/>
        <v>0.18531301577078016</v>
      </c>
      <c r="AN62" s="147">
        <f t="shared" si="13"/>
        <v>0.18674978280811466</v>
      </c>
      <c r="AO62" s="147">
        <f t="shared" si="13"/>
        <v>0.19532423874080129</v>
      </c>
      <c r="AP62" s="147">
        <f t="shared" si="13"/>
        <v>0.20180831208865699</v>
      </c>
      <c r="AQ62" s="147">
        <f t="shared" si="13"/>
        <v>0.19720582705030981</v>
      </c>
      <c r="AR62" s="147">
        <f t="shared" si="13"/>
        <v>0.19300876750103552</v>
      </c>
      <c r="AS62" s="147">
        <f t="shared" si="13"/>
        <v>0.18417101491934634</v>
      </c>
      <c r="AT62" s="147">
        <f t="shared" si="13"/>
        <v>0.19080529596489565</v>
      </c>
      <c r="AU62" s="147">
        <f t="shared" si="13"/>
        <v>0.20567955452195183</v>
      </c>
      <c r="AV62" s="147">
        <f t="shared" si="13"/>
        <v>0.2153285074829927</v>
      </c>
      <c r="AW62" s="147">
        <f t="shared" si="13"/>
        <v>0.22507992048943337</v>
      </c>
      <c r="AX62" s="147">
        <f t="shared" si="13"/>
        <v>0.22307533842578728</v>
      </c>
      <c r="AY62" s="147">
        <f t="shared" si="13"/>
        <v>0.2234463659345203</v>
      </c>
      <c r="AZ62" s="147">
        <f t="shared" si="13"/>
        <v>0.22814531382663894</v>
      </c>
      <c r="BA62" s="147">
        <f t="shared" si="13"/>
        <v>0.22031925355974882</v>
      </c>
      <c r="BB62" s="147">
        <f t="shared" si="13"/>
        <v>0.21926100446918417</v>
      </c>
      <c r="BC62" s="147">
        <f t="shared" si="13"/>
        <v>0.2195163806519157</v>
      </c>
      <c r="BD62" s="147">
        <f t="shared" si="13"/>
        <v>0.21388892690019595</v>
      </c>
      <c r="BE62" s="147">
        <f t="shared" si="13"/>
        <v>0.21121718049242547</v>
      </c>
      <c r="BF62" s="147">
        <f t="shared" si="13"/>
        <v>0.20583581988241323</v>
      </c>
      <c r="BG62" s="147">
        <f t="shared" si="13"/>
        <v>0.19747653402616497</v>
      </c>
      <c r="BH62" s="147">
        <f t="shared" si="13"/>
        <v>0.19341839573193231</v>
      </c>
      <c r="BI62" s="147">
        <f t="shared" si="13"/>
        <v>0.19243013377215418</v>
      </c>
      <c r="BJ62" s="147">
        <f t="shared" si="13"/>
        <v>0.18995578689735104</v>
      </c>
      <c r="BK62" s="147">
        <f t="shared" si="13"/>
        <v>0.19032190310429534</v>
      </c>
      <c r="BL62" s="147">
        <f t="shared" si="13"/>
        <v>0.18830668985752874</v>
      </c>
      <c r="BM62" s="147">
        <f t="shared" si="13"/>
        <v>0.19615368418797463</v>
      </c>
      <c r="BN62" s="147">
        <f t="shared" si="13"/>
        <v>0.19774012033840371</v>
      </c>
      <c r="BO62" s="147">
        <f t="shared" si="13"/>
        <v>0.20521367155692835</v>
      </c>
      <c r="BP62" s="147">
        <f t="shared" si="13"/>
        <v>0.21148912062379388</v>
      </c>
      <c r="BQ62" s="147">
        <f t="shared" si="13"/>
        <v>0.21304427593116509</v>
      </c>
      <c r="BR62" s="147">
        <f t="shared" si="13"/>
        <v>0.21252853063462401</v>
      </c>
      <c r="BS62" s="147">
        <f t="shared" si="13"/>
        <v>0.21487403320574927</v>
      </c>
      <c r="BT62" s="147">
        <f t="shared" si="13"/>
        <v>0.21283135886136381</v>
      </c>
      <c r="BU62" s="147">
        <f t="shared" si="13"/>
        <v>0.21099258071431015</v>
      </c>
      <c r="BV62" s="147">
        <f t="shared" si="13"/>
        <v>0.21358779455276122</v>
      </c>
      <c r="BW62" s="147">
        <f t="shared" si="13"/>
        <v>0.21636438527224208</v>
      </c>
      <c r="BX62" s="130">
        <f t="shared" si="13"/>
        <v>0.19258652443434737</v>
      </c>
      <c r="BY62" s="130">
        <f t="shared" si="13"/>
        <v>0.20689140356871211</v>
      </c>
      <c r="BZ62" s="130">
        <f t="shared" si="13"/>
        <v>0.19607312570026997</v>
      </c>
      <c r="CA62" s="130">
        <f t="shared" si="13"/>
        <v>0.21034372210686139</v>
      </c>
      <c r="CB62" s="130">
        <f t="shared" si="13"/>
        <v>0.23464653475787278</v>
      </c>
      <c r="CC62" s="130">
        <f t="shared" si="13"/>
        <v>0.24533234503945678</v>
      </c>
      <c r="CD62" s="130">
        <f t="shared" si="13"/>
        <v>0.24562099875305793</v>
      </c>
      <c r="CE62" s="130">
        <f t="shared" si="13"/>
        <v>0.24535728562224002</v>
      </c>
      <c r="CF62" s="131">
        <f t="shared" si="13"/>
        <v>0.24608908311820665</v>
      </c>
    </row>
    <row r="63" spans="1:84" ht="15.95" thickBot="1">
      <c r="A63" s="121"/>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33"/>
    </row>
  </sheetData>
  <hyperlinks>
    <hyperlink ref="B1" location="Notes!A1" display="Information relating to this table can be found in the 'Notes' tab" xr:uid="{C777857D-3E0C-4177-A820-00C387507D47}"/>
    <hyperlink ref="A1" location="Contents!A1" display="Contents page" xr:uid="{98D0B59B-4918-4673-BC99-D4CD087C5095}"/>
  </hyperlinks>
  <pageMargins left="0.75" right="0.75" top="1" bottom="1" header="0.5" footer="0.5"/>
  <pageSetup paperSize="9"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38FEE-5700-4671-8CAB-367D94F4ACE7}">
  <dimension ref="A1:CF104"/>
  <sheetViews>
    <sheetView zoomScale="55" zoomScaleNormal="55" workbookViewId="0">
      <pane xSplit="2" topLeftCell="BL1" activePane="topRight" state="frozen"/>
      <selection pane="topRight"/>
    </sheetView>
  </sheetViews>
  <sheetFormatPr defaultColWidth="9" defaultRowHeight="15.6"/>
  <cols>
    <col min="1" max="1" width="23" style="163" bestFit="1" customWidth="1"/>
    <col min="2" max="2" width="75.85546875" style="43" customWidth="1"/>
    <col min="3" max="3" width="25.85546875" style="163" customWidth="1"/>
    <col min="4" max="70" width="12.85546875" style="58" customWidth="1"/>
    <col min="71" max="71" width="11.140625" style="58" customWidth="1"/>
    <col min="72" max="75" width="12.85546875" style="58" customWidth="1"/>
    <col min="76" max="84" width="12.85546875" style="43" customWidth="1"/>
    <col min="85" max="16384" width="9" style="43"/>
  </cols>
  <sheetData>
    <row r="1" spans="1:84" s="15" customFormat="1" ht="25.5" customHeight="1" thickBot="1">
      <c r="A1" s="34" t="s">
        <v>47</v>
      </c>
      <c r="B1" s="116" t="s">
        <v>126</v>
      </c>
      <c r="C1" s="117"/>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c r="BT1" s="150"/>
      <c r="BU1" s="150"/>
      <c r="BV1" s="150"/>
      <c r="BW1" s="150"/>
      <c r="BX1" s="150"/>
    </row>
    <row r="2" spans="1:84" ht="33" customHeight="1">
      <c r="A2" s="37" t="s">
        <v>48</v>
      </c>
      <c r="B2" s="38" t="s">
        <v>263</v>
      </c>
      <c r="C2" s="136"/>
      <c r="D2" s="41" t="s">
        <v>190</v>
      </c>
      <c r="E2" s="41" t="s">
        <v>191</v>
      </c>
      <c r="F2" s="41" t="s">
        <v>192</v>
      </c>
      <c r="G2" s="41" t="s">
        <v>193</v>
      </c>
      <c r="H2" s="41" t="s">
        <v>194</v>
      </c>
      <c r="I2" s="41" t="s">
        <v>195</v>
      </c>
      <c r="J2" s="41" t="s">
        <v>196</v>
      </c>
      <c r="K2" s="41" t="s">
        <v>197</v>
      </c>
      <c r="L2" s="41" t="s">
        <v>198</v>
      </c>
      <c r="M2" s="41" t="s">
        <v>199</v>
      </c>
      <c r="N2" s="41" t="s">
        <v>200</v>
      </c>
      <c r="O2" s="41" t="s">
        <v>201</v>
      </c>
      <c r="P2" s="41" t="s">
        <v>202</v>
      </c>
      <c r="Q2" s="41" t="s">
        <v>203</v>
      </c>
      <c r="R2" s="41" t="s">
        <v>204</v>
      </c>
      <c r="S2" s="41" t="s">
        <v>205</v>
      </c>
      <c r="T2" s="41" t="s">
        <v>206</v>
      </c>
      <c r="U2" s="41" t="s">
        <v>207</v>
      </c>
      <c r="V2" s="41" t="s">
        <v>208</v>
      </c>
      <c r="W2" s="41" t="s">
        <v>209</v>
      </c>
      <c r="X2" s="41" t="s">
        <v>210</v>
      </c>
      <c r="Y2" s="41" t="s">
        <v>211</v>
      </c>
      <c r="Z2" s="41" t="s">
        <v>212</v>
      </c>
      <c r="AA2" s="41" t="s">
        <v>213</v>
      </c>
      <c r="AB2" s="41" t="s">
        <v>214</v>
      </c>
      <c r="AC2" s="41" t="s">
        <v>215</v>
      </c>
      <c r="AD2" s="41" t="s">
        <v>216</v>
      </c>
      <c r="AE2" s="41" t="s">
        <v>217</v>
      </c>
      <c r="AF2" s="41" t="s">
        <v>218</v>
      </c>
      <c r="AG2" s="41" t="s">
        <v>219</v>
      </c>
      <c r="AH2" s="41" t="s">
        <v>220</v>
      </c>
      <c r="AI2" s="41" t="s">
        <v>221</v>
      </c>
      <c r="AJ2" s="41" t="s">
        <v>222</v>
      </c>
      <c r="AK2" s="41" t="s">
        <v>223</v>
      </c>
      <c r="AL2" s="41" t="s">
        <v>224</v>
      </c>
      <c r="AM2" s="41" t="s">
        <v>225</v>
      </c>
      <c r="AN2" s="41" t="s">
        <v>226</v>
      </c>
      <c r="AO2" s="41" t="s">
        <v>227</v>
      </c>
      <c r="AP2" s="41" t="s">
        <v>228</v>
      </c>
      <c r="AQ2" s="41" t="s">
        <v>229</v>
      </c>
      <c r="AR2" s="41" t="s">
        <v>230</v>
      </c>
      <c r="AS2" s="41" t="s">
        <v>231</v>
      </c>
      <c r="AT2" s="41" t="s">
        <v>232</v>
      </c>
      <c r="AU2" s="41" t="s">
        <v>233</v>
      </c>
      <c r="AV2" s="41" t="s">
        <v>234</v>
      </c>
      <c r="AW2" s="41" t="s">
        <v>235</v>
      </c>
      <c r="AX2" s="41" t="s">
        <v>236</v>
      </c>
      <c r="AY2" s="41" t="s">
        <v>128</v>
      </c>
      <c r="AZ2" s="41" t="s">
        <v>129</v>
      </c>
      <c r="BA2" s="41" t="s">
        <v>130</v>
      </c>
      <c r="BB2" s="41" t="s">
        <v>131</v>
      </c>
      <c r="BC2" s="41" t="s">
        <v>132</v>
      </c>
      <c r="BD2" s="41" t="s">
        <v>133</v>
      </c>
      <c r="BE2" s="41" t="s">
        <v>134</v>
      </c>
      <c r="BF2" s="41" t="s">
        <v>135</v>
      </c>
      <c r="BG2" s="41" t="s">
        <v>136</v>
      </c>
      <c r="BH2" s="41" t="s">
        <v>137</v>
      </c>
      <c r="BI2" s="41" t="s">
        <v>138</v>
      </c>
      <c r="BJ2" s="41" t="s">
        <v>139</v>
      </c>
      <c r="BK2" s="41" t="s">
        <v>140</v>
      </c>
      <c r="BL2" s="41" t="s">
        <v>141</v>
      </c>
      <c r="BM2" s="41" t="s">
        <v>142</v>
      </c>
      <c r="BN2" s="41" t="s">
        <v>143</v>
      </c>
      <c r="BO2" s="41" t="s">
        <v>144</v>
      </c>
      <c r="BP2" s="41" t="s">
        <v>145</v>
      </c>
      <c r="BQ2" s="41" t="s">
        <v>146</v>
      </c>
      <c r="BR2" s="41" t="s">
        <v>147</v>
      </c>
      <c r="BS2" s="41" t="s">
        <v>148</v>
      </c>
      <c r="BT2" s="41" t="s">
        <v>149</v>
      </c>
      <c r="BU2" s="41" t="s">
        <v>150</v>
      </c>
      <c r="BV2" s="41" t="s">
        <v>151</v>
      </c>
      <c r="BW2" s="41" t="s">
        <v>152</v>
      </c>
      <c r="BX2" s="41" t="s">
        <v>153</v>
      </c>
      <c r="BY2" s="41" t="s">
        <v>154</v>
      </c>
      <c r="BZ2" s="41" t="s">
        <v>155</v>
      </c>
      <c r="CA2" s="41" t="s">
        <v>156</v>
      </c>
      <c r="CB2" s="41" t="s">
        <v>157</v>
      </c>
      <c r="CC2" s="41" t="s">
        <v>158</v>
      </c>
      <c r="CD2" s="41" t="s">
        <v>159</v>
      </c>
      <c r="CE2" s="41" t="s">
        <v>160</v>
      </c>
      <c r="CF2" s="42" t="s">
        <v>161</v>
      </c>
    </row>
    <row r="3" spans="1:84" s="45" customFormat="1">
      <c r="A3" s="119">
        <v>2023</v>
      </c>
      <c r="B3" s="44" t="s">
        <v>264</v>
      </c>
      <c r="C3" s="151" t="s">
        <v>265</v>
      </c>
      <c r="D3" s="47" t="s">
        <v>163</v>
      </c>
      <c r="E3" s="47" t="s">
        <v>163</v>
      </c>
      <c r="F3" s="47" t="s">
        <v>163</v>
      </c>
      <c r="G3" s="47" t="s">
        <v>163</v>
      </c>
      <c r="H3" s="47" t="s">
        <v>163</v>
      </c>
      <c r="I3" s="47" t="s">
        <v>163</v>
      </c>
      <c r="J3" s="47" t="s">
        <v>163</v>
      </c>
      <c r="K3" s="47" t="s">
        <v>163</v>
      </c>
      <c r="L3" s="47" t="s">
        <v>163</v>
      </c>
      <c r="M3" s="47" t="s">
        <v>163</v>
      </c>
      <c r="N3" s="47" t="s">
        <v>163</v>
      </c>
      <c r="O3" s="47" t="s">
        <v>163</v>
      </c>
      <c r="P3" s="47" t="s">
        <v>163</v>
      </c>
      <c r="Q3" s="47" t="s">
        <v>163</v>
      </c>
      <c r="R3" s="47" t="s">
        <v>163</v>
      </c>
      <c r="S3" s="47" t="s">
        <v>163</v>
      </c>
      <c r="T3" s="47" t="s">
        <v>163</v>
      </c>
      <c r="U3" s="47" t="s">
        <v>163</v>
      </c>
      <c r="V3" s="47" t="s">
        <v>163</v>
      </c>
      <c r="W3" s="47" t="s">
        <v>163</v>
      </c>
      <c r="X3" s="47" t="s">
        <v>163</v>
      </c>
      <c r="Y3" s="47" t="s">
        <v>163</v>
      </c>
      <c r="Z3" s="47" t="s">
        <v>163</v>
      </c>
      <c r="AA3" s="47" t="s">
        <v>163</v>
      </c>
      <c r="AB3" s="47" t="s">
        <v>163</v>
      </c>
      <c r="AC3" s="47" t="s">
        <v>163</v>
      </c>
      <c r="AD3" s="47" t="s">
        <v>163</v>
      </c>
      <c r="AE3" s="47" t="s">
        <v>163</v>
      </c>
      <c r="AF3" s="47" t="s">
        <v>163</v>
      </c>
      <c r="AG3" s="47" t="s">
        <v>163</v>
      </c>
      <c r="AH3" s="47" t="s">
        <v>163</v>
      </c>
      <c r="AI3" s="47" t="s">
        <v>163</v>
      </c>
      <c r="AJ3" s="47" t="s">
        <v>163</v>
      </c>
      <c r="AK3" s="47" t="s">
        <v>163</v>
      </c>
      <c r="AL3" s="47" t="s">
        <v>163</v>
      </c>
      <c r="AM3" s="47" t="s">
        <v>163</v>
      </c>
      <c r="AN3" s="47" t="s">
        <v>163</v>
      </c>
      <c r="AO3" s="47" t="s">
        <v>163</v>
      </c>
      <c r="AP3" s="47" t="s">
        <v>163</v>
      </c>
      <c r="AQ3" s="47" t="s">
        <v>163</v>
      </c>
      <c r="AR3" s="47" t="s">
        <v>163</v>
      </c>
      <c r="AS3" s="47" t="s">
        <v>163</v>
      </c>
      <c r="AT3" s="47" t="s">
        <v>163</v>
      </c>
      <c r="AU3" s="47" t="s">
        <v>163</v>
      </c>
      <c r="AV3" s="47" t="s">
        <v>163</v>
      </c>
      <c r="AW3" s="47" t="s">
        <v>163</v>
      </c>
      <c r="AX3" s="47" t="s">
        <v>163</v>
      </c>
      <c r="AY3" s="47" t="s">
        <v>163</v>
      </c>
      <c r="AZ3" s="47" t="s">
        <v>163</v>
      </c>
      <c r="BA3" s="47" t="s">
        <v>163</v>
      </c>
      <c r="BB3" s="47" t="s">
        <v>163</v>
      </c>
      <c r="BC3" s="47" t="s">
        <v>163</v>
      </c>
      <c r="BD3" s="47" t="s">
        <v>163</v>
      </c>
      <c r="BE3" s="47" t="s">
        <v>163</v>
      </c>
      <c r="BF3" s="47" t="s">
        <v>163</v>
      </c>
      <c r="BG3" s="47" t="s">
        <v>163</v>
      </c>
      <c r="BH3" s="47" t="s">
        <v>163</v>
      </c>
      <c r="BI3" s="47" t="s">
        <v>163</v>
      </c>
      <c r="BJ3" s="47" t="s">
        <v>163</v>
      </c>
      <c r="BK3" s="47" t="s">
        <v>163</v>
      </c>
      <c r="BL3" s="47" t="s">
        <v>163</v>
      </c>
      <c r="BM3" s="47" t="s">
        <v>163</v>
      </c>
      <c r="BN3" s="47" t="s">
        <v>163</v>
      </c>
      <c r="BO3" s="47" t="s">
        <v>163</v>
      </c>
      <c r="BP3" s="47" t="s">
        <v>163</v>
      </c>
      <c r="BQ3" s="47" t="s">
        <v>163</v>
      </c>
      <c r="BR3" s="47" t="s">
        <v>163</v>
      </c>
      <c r="BS3" s="47" t="s">
        <v>163</v>
      </c>
      <c r="BT3" s="47" t="s">
        <v>163</v>
      </c>
      <c r="BU3" s="47" t="s">
        <v>163</v>
      </c>
      <c r="BV3" s="47" t="s">
        <v>163</v>
      </c>
      <c r="BW3" s="47" t="s">
        <v>163</v>
      </c>
      <c r="BX3" s="47" t="s">
        <v>163</v>
      </c>
      <c r="BY3" s="47" t="s">
        <v>163</v>
      </c>
      <c r="BZ3" s="47" t="s">
        <v>163</v>
      </c>
      <c r="CA3" s="47" t="s">
        <v>164</v>
      </c>
      <c r="CB3" s="47" t="s">
        <v>164</v>
      </c>
      <c r="CC3" s="47" t="s">
        <v>164</v>
      </c>
      <c r="CD3" s="47" t="s">
        <v>164</v>
      </c>
      <c r="CE3" s="47" t="s">
        <v>164</v>
      </c>
      <c r="CF3" s="48" t="s">
        <v>164</v>
      </c>
    </row>
    <row r="4" spans="1:84">
      <c r="A4" s="49"/>
      <c r="B4" s="50"/>
      <c r="C4" s="138"/>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152"/>
    </row>
    <row r="5" spans="1:84" ht="27" customHeight="1">
      <c r="A5" s="153"/>
      <c r="B5" s="154" t="s">
        <v>266</v>
      </c>
      <c r="C5" s="155" t="s">
        <v>267</v>
      </c>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f>+'Disability benefits'!BQ14</f>
        <v>4.7691617500000003</v>
      </c>
      <c r="BR5" s="156">
        <f>+'Disability benefits'!BR14</f>
        <v>6.040064700000003</v>
      </c>
      <c r="BS5" s="156">
        <f>+'Disability benefits'!BS14</f>
        <v>6.9357352999999913</v>
      </c>
      <c r="BT5" s="156">
        <f>+'Disability benefits'!BT14</f>
        <v>7.3484010500000174</v>
      </c>
      <c r="BU5" s="156">
        <f>+'Disability benefits'!BU14</f>
        <v>8.2211221899999884</v>
      </c>
      <c r="BV5" s="156">
        <f>+'Disability benefits'!BV14</f>
        <v>9.1482867099999936</v>
      </c>
      <c r="BW5" s="156">
        <f>+'Disability benefits'!BW14</f>
        <v>10.039949220000004</v>
      </c>
      <c r="BX5" s="156">
        <f>+'Disability benefits'!BX14</f>
        <v>10.679680190000003</v>
      </c>
      <c r="BY5" s="156">
        <f>+'Disability benefits'!BY14</f>
        <v>12.88883869999999</v>
      </c>
      <c r="BZ5" s="156">
        <f>+'Disability benefits'!BZ14</f>
        <v>16.58689783000003</v>
      </c>
      <c r="CA5" s="156">
        <f>+'Disability benefits'!CA14</f>
        <v>19.842678718337968</v>
      </c>
      <c r="CB5" s="156">
        <f>+'Disability benefits'!CB14</f>
        <v>24.300963665894031</v>
      </c>
      <c r="CC5" s="156">
        <f>+'Disability benefits'!CC14</f>
        <v>27.59036847724494</v>
      </c>
      <c r="CD5" s="156">
        <f>+'Disability benefits'!CD14</f>
        <v>30.557178619205793</v>
      </c>
      <c r="CE5" s="156">
        <f>+'Disability benefits'!CE14</f>
        <v>33.638046206287001</v>
      </c>
      <c r="CF5" s="157">
        <f>+'Disability benefits'!CF14</f>
        <v>36.750429641449031</v>
      </c>
    </row>
    <row r="6" spans="1:84">
      <c r="A6" s="153"/>
      <c r="B6" s="43" t="s">
        <v>268</v>
      </c>
      <c r="C6" s="158" t="s">
        <v>267</v>
      </c>
      <c r="D6" s="159">
        <f>'Disability benefits'!D15</f>
        <v>0</v>
      </c>
      <c r="E6" s="159">
        <f>'Disability benefits'!E15</f>
        <v>0</v>
      </c>
      <c r="F6" s="159">
        <f>'Disability benefits'!F15</f>
        <v>0</v>
      </c>
      <c r="G6" s="159">
        <f>'Disability benefits'!G15</f>
        <v>0</v>
      </c>
      <c r="H6" s="159">
        <f>'Disability benefits'!H15</f>
        <v>0</v>
      </c>
      <c r="I6" s="159">
        <f>'Disability benefits'!I15</f>
        <v>0</v>
      </c>
      <c r="J6" s="159">
        <f>'Disability benefits'!J15</f>
        <v>0</v>
      </c>
      <c r="K6" s="159">
        <f>'Disability benefits'!K15</f>
        <v>0</v>
      </c>
      <c r="L6" s="159">
        <f>'Disability benefits'!L15</f>
        <v>0</v>
      </c>
      <c r="M6" s="159">
        <f>'Disability benefits'!M15</f>
        <v>0</v>
      </c>
      <c r="N6" s="159">
        <f>'Disability benefits'!N15</f>
        <v>0</v>
      </c>
      <c r="O6" s="159">
        <f>'Disability benefits'!O15</f>
        <v>0</v>
      </c>
      <c r="P6" s="159">
        <f>'Disability benefits'!P15</f>
        <v>0</v>
      </c>
      <c r="Q6" s="159">
        <f>'Disability benefits'!Q15</f>
        <v>0</v>
      </c>
      <c r="R6" s="159">
        <f>'Disability benefits'!R15</f>
        <v>0</v>
      </c>
      <c r="S6" s="159">
        <f>'Disability benefits'!S15</f>
        <v>0</v>
      </c>
      <c r="T6" s="159">
        <f>'Disability benefits'!T15</f>
        <v>0</v>
      </c>
      <c r="U6" s="159">
        <f>'Disability benefits'!U15</f>
        <v>0</v>
      </c>
      <c r="V6" s="159">
        <f>'Disability benefits'!V15</f>
        <v>0</v>
      </c>
      <c r="W6" s="159">
        <f>'Disability benefits'!W15</f>
        <v>0</v>
      </c>
      <c r="X6" s="159">
        <f>'Disability benefits'!X15</f>
        <v>0</v>
      </c>
      <c r="Y6" s="159">
        <f>'Disability benefits'!Y15</f>
        <v>0</v>
      </c>
      <c r="Z6" s="159">
        <f>'Disability benefits'!Z15</f>
        <v>0</v>
      </c>
      <c r="AA6" s="159">
        <f>'Disability benefits'!AA15</f>
        <v>6</v>
      </c>
      <c r="AB6" s="159">
        <f>'Disability benefits'!AB15</f>
        <v>23.2</v>
      </c>
      <c r="AC6" s="159">
        <f>SUM('Disability benefits'!AC16:AC18)</f>
        <v>35.799999999999997</v>
      </c>
      <c r="AD6" s="159">
        <f>SUM('Disability benefits'!AD16:AD18)</f>
        <v>62.4</v>
      </c>
      <c r="AE6" s="159">
        <f>SUM('Disability benefits'!AE16:AE18)</f>
        <v>95.9</v>
      </c>
      <c r="AF6" s="159">
        <f>SUM('Disability benefits'!AF16:AF18)</f>
        <v>127.30000000000001</v>
      </c>
      <c r="AG6" s="159">
        <f>SUM('Disability benefits'!AG16:AG18)</f>
        <v>166.7</v>
      </c>
      <c r="AH6" s="159">
        <f>SUM('Disability benefits'!AH16:AH18)</f>
        <v>168</v>
      </c>
      <c r="AI6" s="159">
        <f>SUM('Disability benefits'!AI16:AI18)</f>
        <v>201</v>
      </c>
      <c r="AJ6" s="159">
        <f>SUM('Disability benefits'!AJ16:AJ18)</f>
        <v>260</v>
      </c>
      <c r="AK6" s="159">
        <f>SUM('Disability benefits'!AK16:AK18)</f>
        <v>330</v>
      </c>
      <c r="AL6" s="159">
        <f>SUM('Disability benefits'!AL16:AL18)</f>
        <v>403</v>
      </c>
      <c r="AM6" s="159">
        <f>SUM('Disability benefits'!AM16:AM18)</f>
        <v>495</v>
      </c>
      <c r="AN6" s="159">
        <f>SUM('Disability benefits'!AN16:AN18)</f>
        <v>576</v>
      </c>
      <c r="AO6" s="159">
        <f>SUM('Disability benefits'!AO16:AO18)</f>
        <v>686</v>
      </c>
      <c r="AP6" s="159">
        <f>SUM('Disability benefits'!AP16:AP18)</f>
        <v>779</v>
      </c>
      <c r="AQ6" s="159">
        <f>SUM('Disability benefits'!AQ16:AQ18)</f>
        <v>897.38499999999999</v>
      </c>
      <c r="AR6" s="159">
        <f>SUM('Disability benefits'!AR16:AR18)</f>
        <v>1003.4670000000001</v>
      </c>
      <c r="AS6" s="159">
        <f>SUM('Disability benefits'!AS16:AS18)</f>
        <v>1158.527</v>
      </c>
      <c r="AT6" s="159">
        <f>SUM('Disability benefits'!AT16:AT18)</f>
        <v>1382.009</v>
      </c>
      <c r="AU6" s="159">
        <f>SUM('Disability benefits'!AU16:AU18)</f>
        <v>1706.221</v>
      </c>
      <c r="AV6" s="159">
        <f>SUM('Disability benefits'!AV16:AV18)</f>
        <v>1553.4739999999999</v>
      </c>
      <c r="AW6" s="159">
        <f>SUM('Disability benefits'!AW16:AW18)</f>
        <v>1795.461</v>
      </c>
      <c r="AX6" s="159">
        <f>SUM('Disability benefits'!AX16:AX18)</f>
        <v>1962.682</v>
      </c>
      <c r="AY6" s="159">
        <f>SUM('Disability benefits'!AY16:AY18)</f>
        <v>2194.1619999999998</v>
      </c>
      <c r="AZ6" s="159">
        <f>SUM('Disability benefits'!AZ16:AZ18)</f>
        <v>2392.893</v>
      </c>
      <c r="BA6" s="159">
        <f>SUM('Disability benefits'!BA16:BA18)</f>
        <v>2521.25</v>
      </c>
      <c r="BB6" s="159">
        <f>SUM('Disability benefits'!BB16:BB18)</f>
        <v>2679.9749999999999</v>
      </c>
      <c r="BC6" s="159">
        <f>SUM('Disability benefits'!BC16:BC18)</f>
        <v>2822.8040000000001</v>
      </c>
      <c r="BD6" s="159">
        <f>SUM('Disability benefits'!BD16:BD18)</f>
        <v>2955.1210000000001</v>
      </c>
      <c r="BE6" s="159">
        <f>SUM('Disability benefits'!BE16:BE18)</f>
        <v>3124.4597597447382</v>
      </c>
      <c r="BF6" s="159">
        <f>SUM('Disability benefits'!BF16:BF18)</f>
        <v>3250.6787885787207</v>
      </c>
      <c r="BG6" s="159">
        <f>SUM('Disability benefits'!BG16:BG18)</f>
        <v>3457.0445494205601</v>
      </c>
      <c r="BH6" s="159">
        <f>SUM('Disability benefits'!BH16:BH18)</f>
        <v>3673.5859999999998</v>
      </c>
      <c r="BI6" s="159">
        <f>SUM('Disability benefits'!BI16:BI18)</f>
        <v>3924.14037813</v>
      </c>
      <c r="BJ6" s="159">
        <f>SUM('Disability benefits'!BJ16:BJ18)</f>
        <v>4149.40578293</v>
      </c>
      <c r="BK6" s="159">
        <f>SUM('Disability benefits'!BK16:BK18)</f>
        <v>4444.4350972342991</v>
      </c>
      <c r="BL6" s="159">
        <f>SUM('Disability benefits'!BL16:BL18)</f>
        <v>4734.8039219600005</v>
      </c>
      <c r="BM6" s="159">
        <f>SUM('Disability benefits'!BM16:BM18)</f>
        <v>5106.2537628999999</v>
      </c>
      <c r="BN6" s="159">
        <f>SUM('Disability benefits'!BN16:BN18)</f>
        <v>5227.7472379531791</v>
      </c>
      <c r="BO6" s="159">
        <f>SUM('Disability benefits'!BO16:BO18)</f>
        <v>5339.4256940699997</v>
      </c>
      <c r="BP6" s="159">
        <f>SUM('Disability benefits'!BP16:BP18)</f>
        <v>5475.6249157700013</v>
      </c>
      <c r="BQ6" s="159">
        <f>SUM('Disability benefits'!BQ16:BQ18)</f>
        <v>5360.0751764300812</v>
      </c>
      <c r="BR6" s="159">
        <f>SUM('Disability benefits'!BR16:BR18)</f>
        <v>5421.7736767999995</v>
      </c>
      <c r="BS6" s="159">
        <f>SUM('Disability benefits'!BS16:BS18)</f>
        <v>5489.5433917499959</v>
      </c>
      <c r="BT6" s="159">
        <f>SUM('Disability benefits'!BT16:BT18)</f>
        <v>5482.7675999399999</v>
      </c>
      <c r="BU6" s="159">
        <f>SUM('Disability benefits'!BU16:BU18)</f>
        <v>5529.3185711499982</v>
      </c>
      <c r="BV6" s="159">
        <f>SUM('Disability benefits'!BV16:BV18)</f>
        <v>5675.5506973500005</v>
      </c>
      <c r="BW6" s="159">
        <f>SUM('Disability benefits'!BW16:BW18)</f>
        <v>5908.4831024900022</v>
      </c>
      <c r="BX6" s="159">
        <f>SUM('Disability benefits'!BX16:BX18)</f>
        <v>5337.6142274424847</v>
      </c>
      <c r="BY6" s="159">
        <f>SUM('Disability benefits'!BY16:BY18)</f>
        <v>5307.254480399999</v>
      </c>
      <c r="BZ6" s="159">
        <f>SUM('Disability benefits'!BZ16:BZ18)</f>
        <v>5668.0533127400004</v>
      </c>
      <c r="CA6" s="159">
        <f>SUM('Disability benefits'!CA16:CA18)</f>
        <v>6659.6575757234941</v>
      </c>
      <c r="CB6" s="159">
        <f>SUM('Disability benefits'!CB16:CB18)</f>
        <v>7535.2445946381431</v>
      </c>
      <c r="CC6" s="159">
        <f>SUM('Disability benefits'!CC16:CC18)</f>
        <v>8007.9255758248592</v>
      </c>
      <c r="CD6" s="159">
        <f>SUM('Disability benefits'!CD16:CD18)</f>
        <v>8218.8635878740824</v>
      </c>
      <c r="CE6" s="159">
        <f>SUM('Disability benefits'!CE16:CE18)</f>
        <v>8432.044005097714</v>
      </c>
      <c r="CF6" s="160">
        <f>SUM('Disability benefits'!CF16:CF18)</f>
        <v>8792.1923757675395</v>
      </c>
    </row>
    <row r="7" spans="1:84">
      <c r="A7" s="153"/>
      <c r="B7" s="43" t="s">
        <v>269</v>
      </c>
      <c r="C7" s="158" t="s">
        <v>270</v>
      </c>
      <c r="D7" s="159">
        <f>'Bereavement benefits'!D4</f>
        <v>15.7</v>
      </c>
      <c r="E7" s="159">
        <f>'Bereavement benefits'!E4</f>
        <v>21.3</v>
      </c>
      <c r="F7" s="159">
        <f>'Bereavement benefits'!F4</f>
        <v>21.7</v>
      </c>
      <c r="G7" s="159">
        <f>'Bereavement benefits'!G4</f>
        <v>24</v>
      </c>
      <c r="H7" s="159">
        <f>'Bereavement benefits'!H4</f>
        <v>28</v>
      </c>
      <c r="I7" s="159">
        <f>'Bereavement benefits'!I4</f>
        <v>30.5</v>
      </c>
      <c r="J7" s="159">
        <f>'Bereavement benefits'!J4</f>
        <v>32</v>
      </c>
      <c r="K7" s="159">
        <f>'Bereavement benefits'!K4</f>
        <v>35.700000000000003</v>
      </c>
      <c r="L7" s="159">
        <f>'Bereavement benefits'!L4</f>
        <v>38.200000000000003</v>
      </c>
      <c r="M7" s="159">
        <f>'Bereavement benefits'!M4</f>
        <v>43.8</v>
      </c>
      <c r="N7" s="159">
        <f>'Bereavement benefits'!N4</f>
        <v>57.5</v>
      </c>
      <c r="O7" s="159">
        <f>'Bereavement benefits'!O4</f>
        <v>61.5</v>
      </c>
      <c r="P7" s="159">
        <f>'Bereavement benefits'!P4</f>
        <v>65.5</v>
      </c>
      <c r="Q7" s="159">
        <f>'Bereavement benefits'!Q4</f>
        <v>80</v>
      </c>
      <c r="R7" s="159">
        <f>'Bereavement benefits'!R4</f>
        <v>84</v>
      </c>
      <c r="S7" s="159">
        <f>'Bereavement benefits'!S4</f>
        <v>99</v>
      </c>
      <c r="T7" s="159">
        <f>'Bereavement benefits'!T4</f>
        <v>108</v>
      </c>
      <c r="U7" s="159">
        <f>'Bereavement benefits'!U4</f>
        <v>136</v>
      </c>
      <c r="V7" s="159">
        <f>'Bereavement benefits'!V4</f>
        <v>141</v>
      </c>
      <c r="W7" s="159">
        <f>'Bereavement benefits'!W4</f>
        <v>148</v>
      </c>
      <c r="X7" s="159">
        <f>'Bereavement benefits'!X4</f>
        <v>154</v>
      </c>
      <c r="Y7" s="159">
        <f>'Bereavement benefits'!Y4</f>
        <v>162</v>
      </c>
      <c r="Z7" s="159">
        <f>'Bereavement benefits'!Z4</f>
        <v>168</v>
      </c>
      <c r="AA7" s="159">
        <f>'Bereavement benefits'!AA4</f>
        <v>196</v>
      </c>
      <c r="AB7" s="159">
        <f>'Bereavement benefits'!AB4</f>
        <v>220</v>
      </c>
      <c r="AC7" s="159">
        <f>'Bereavement benefits'!AC4</f>
        <v>245</v>
      </c>
      <c r="AD7" s="159">
        <f>'Bereavement benefits'!AD4</f>
        <v>310</v>
      </c>
      <c r="AE7" s="159">
        <f>'Bereavement benefits'!AE4</f>
        <v>393</v>
      </c>
      <c r="AF7" s="159">
        <f>'Bereavement benefits'!AF4</f>
        <v>434</v>
      </c>
      <c r="AG7" s="159">
        <f>'Bereavement benefits'!AG4</f>
        <v>466</v>
      </c>
      <c r="AH7" s="159">
        <f>'Bereavement benefits'!AH4</f>
        <v>505</v>
      </c>
      <c r="AI7" s="159">
        <f>'Bereavement benefits'!AI4</f>
        <v>562.99999999999989</v>
      </c>
      <c r="AJ7" s="159">
        <f>'Bereavement benefits'!AJ4</f>
        <v>637.99999999999989</v>
      </c>
      <c r="AK7" s="159">
        <f>'Bereavement benefits'!AK4</f>
        <v>691</v>
      </c>
      <c r="AL7" s="159">
        <f>'Bereavement benefits'!AL4</f>
        <v>725</v>
      </c>
      <c r="AM7" s="159">
        <f>'Bereavement benefits'!AM4</f>
        <v>771</v>
      </c>
      <c r="AN7" s="159">
        <f>'Bereavement benefits'!AN4</f>
        <v>785</v>
      </c>
      <c r="AO7" s="159">
        <f>'Bereavement benefits'!AO4</f>
        <v>800</v>
      </c>
      <c r="AP7" s="159">
        <f>'Bereavement benefits'!AP4</f>
        <v>825</v>
      </c>
      <c r="AQ7" s="159">
        <f>'Bereavement benefits'!AQ4</f>
        <v>839.25</v>
      </c>
      <c r="AR7" s="159">
        <f>'Bereavement benefits'!AR4</f>
        <v>850.16399999999999</v>
      </c>
      <c r="AS7" s="159">
        <f>'Bereavement benefits'!AS4</f>
        <v>852.303</v>
      </c>
      <c r="AT7" s="159">
        <f>'Bereavement benefits'!AT4</f>
        <v>889.38600000000008</v>
      </c>
      <c r="AU7" s="159">
        <f>'Bereavement benefits'!AU4</f>
        <v>1010.5989999999999</v>
      </c>
      <c r="AV7" s="159">
        <f>'Bereavement benefits'!AV4</f>
        <v>1010</v>
      </c>
      <c r="AW7" s="159">
        <f>'Bereavement benefits'!AW4</f>
        <v>1040</v>
      </c>
      <c r="AX7" s="159">
        <f>'Bereavement benefits'!AX4</f>
        <v>1022</v>
      </c>
      <c r="AY7" s="159">
        <f>'Bereavement benefits'!AY4</f>
        <v>1016.385</v>
      </c>
      <c r="AZ7" s="159">
        <f>'Bereavement benefits'!AZ4</f>
        <v>981.24099999999999</v>
      </c>
      <c r="BA7" s="159">
        <f>'Bereavement benefits'!BA4</f>
        <v>987.07300000000021</v>
      </c>
      <c r="BB7" s="159">
        <f>'Bereavement benefits'!BB4</f>
        <v>974.40599999999995</v>
      </c>
      <c r="BC7" s="159">
        <f>'Bereavement benefits'!BC4</f>
        <v>1001.69</v>
      </c>
      <c r="BD7" s="159">
        <f>'Bereavement benefits'!BD4</f>
        <v>985.85</v>
      </c>
      <c r="BE7" s="159">
        <f>'Bereavement benefits'!BE4</f>
        <v>1099.2956646600001</v>
      </c>
      <c r="BF7" s="159">
        <f>'Bereavement benefits'!BF4</f>
        <v>1087.4146320899999</v>
      </c>
      <c r="BG7" s="159">
        <f>'Bereavement benefits'!BG4</f>
        <v>1006.6780681472775</v>
      </c>
      <c r="BH7" s="159">
        <f>'Bereavement benefits'!BH4</f>
        <v>922.80799999999999</v>
      </c>
      <c r="BI7" s="159">
        <f>'Bereavement benefits'!BI4</f>
        <v>874.53990900999997</v>
      </c>
      <c r="BJ7" s="159">
        <f>'Bereavement benefits'!BJ4</f>
        <v>796.54773575000013</v>
      </c>
      <c r="BK7" s="159">
        <f>'Bereavement benefits'!BK4</f>
        <v>736.17217767890315</v>
      </c>
      <c r="BL7" s="159">
        <f>'Bereavement benefits'!BL4</f>
        <v>674.75018944999999</v>
      </c>
      <c r="BM7" s="159">
        <f>'Bereavement benefits'!BM4</f>
        <v>649.6405096899997</v>
      </c>
      <c r="BN7" s="159">
        <f>'Bereavement benefits'!BN4</f>
        <v>613.52423453000017</v>
      </c>
      <c r="BO7" s="159">
        <f>'Bereavement benefits'!BO4</f>
        <v>593.95801391999976</v>
      </c>
      <c r="BP7" s="159">
        <f>'Bereavement benefits'!BP4</f>
        <v>592.53994551999983</v>
      </c>
      <c r="BQ7" s="159">
        <f>'Bereavement benefits'!BQ4</f>
        <v>582.23100191999993</v>
      </c>
      <c r="BR7" s="159">
        <f>'Bereavement benefits'!BR4</f>
        <v>570.66566029000023</v>
      </c>
      <c r="BS7" s="159">
        <f>'Bereavement benefits'!BS4</f>
        <v>568.92046535000088</v>
      </c>
      <c r="BT7" s="159">
        <f>'Bereavement benefits'!BT4</f>
        <v>557.33749349999994</v>
      </c>
      <c r="BU7" s="159">
        <f>'Bereavement benefits'!BU4</f>
        <v>502.5517041300003</v>
      </c>
      <c r="BV7" s="159">
        <f>'Bereavement benefits'!BV4</f>
        <v>463.2592920300001</v>
      </c>
      <c r="BW7" s="159">
        <f>'Bereavement benefits'!BW4</f>
        <v>506.29078628000008</v>
      </c>
      <c r="BX7" s="159">
        <f>'Bereavement benefits'!BX4</f>
        <v>497.74254764000011</v>
      </c>
      <c r="BY7" s="159">
        <f>'Bereavement benefits'!BY4</f>
        <v>341.52153544000049</v>
      </c>
      <c r="BZ7" s="159">
        <f>'Bereavement benefits'!BZ4</f>
        <v>398.83164910999977</v>
      </c>
      <c r="CA7" s="159">
        <f>'Bereavement benefits'!CA4</f>
        <v>306.20362782429919</v>
      </c>
      <c r="CB7" s="159">
        <f>'Bereavement benefits'!CB4</f>
        <v>390.9433755349786</v>
      </c>
      <c r="CC7" s="159">
        <f>'Bereavement benefits'!CC4</f>
        <v>367.74876321938478</v>
      </c>
      <c r="CD7" s="159">
        <f>'Bereavement benefits'!CD4</f>
        <v>355.61827464620364</v>
      </c>
      <c r="CE7" s="159">
        <f>'Bereavement benefits'!CE4</f>
        <v>349.47585070312061</v>
      </c>
      <c r="CF7" s="160">
        <f>'Bereavement benefits'!CF4</f>
        <v>341.70947857285501</v>
      </c>
    </row>
    <row r="8" spans="1:84">
      <c r="A8" s="153"/>
      <c r="B8" s="43" t="s">
        <v>271</v>
      </c>
      <c r="C8" s="158" t="s">
        <v>267</v>
      </c>
      <c r="D8" s="159">
        <v>0</v>
      </c>
      <c r="E8" s="159">
        <v>0</v>
      </c>
      <c r="F8" s="159">
        <v>0</v>
      </c>
      <c r="G8" s="159">
        <v>0</v>
      </c>
      <c r="H8" s="159">
        <v>0</v>
      </c>
      <c r="I8" s="159">
        <v>0</v>
      </c>
      <c r="J8" s="159">
        <v>0</v>
      </c>
      <c r="K8" s="159">
        <v>0</v>
      </c>
      <c r="L8" s="159">
        <v>0</v>
      </c>
      <c r="M8" s="159">
        <v>0</v>
      </c>
      <c r="N8" s="159">
        <v>0</v>
      </c>
      <c r="O8" s="159">
        <v>0</v>
      </c>
      <c r="P8" s="159">
        <v>0</v>
      </c>
      <c r="Q8" s="159">
        <v>0</v>
      </c>
      <c r="R8" s="159">
        <v>0</v>
      </c>
      <c r="S8" s="159">
        <v>0</v>
      </c>
      <c r="T8" s="159">
        <v>0</v>
      </c>
      <c r="U8" s="159">
        <v>0</v>
      </c>
      <c r="V8" s="159">
        <v>0</v>
      </c>
      <c r="W8" s="159">
        <v>0</v>
      </c>
      <c r="X8" s="159">
        <v>0</v>
      </c>
      <c r="Y8" s="159">
        <v>0</v>
      </c>
      <c r="Z8" s="159">
        <v>0</v>
      </c>
      <c r="AA8" s="159">
        <v>0</v>
      </c>
      <c r="AB8" s="159">
        <v>0</v>
      </c>
      <c r="AC8" s="159">
        <v>0</v>
      </c>
      <c r="AD8" s="159">
        <v>0</v>
      </c>
      <c r="AE8" s="159">
        <v>0</v>
      </c>
      <c r="AF8" s="159">
        <v>1.9</v>
      </c>
      <c r="AG8" s="159">
        <v>2.9</v>
      </c>
      <c r="AH8" s="159">
        <v>4</v>
      </c>
      <c r="AI8" s="159">
        <v>4</v>
      </c>
      <c r="AJ8" s="159">
        <v>5</v>
      </c>
      <c r="AK8" s="159">
        <v>6</v>
      </c>
      <c r="AL8" s="159">
        <v>8</v>
      </c>
      <c r="AM8" s="159">
        <v>10</v>
      </c>
      <c r="AN8" s="159">
        <v>11</v>
      </c>
      <c r="AO8" s="159">
        <v>13</v>
      </c>
      <c r="AP8" s="159">
        <v>104</v>
      </c>
      <c r="AQ8" s="159">
        <v>183.72300000000001</v>
      </c>
      <c r="AR8" s="159">
        <v>173.41800000000001</v>
      </c>
      <c r="AS8" s="159">
        <v>183.63200000000001</v>
      </c>
      <c r="AT8" s="159">
        <v>208.02</v>
      </c>
      <c r="AU8" s="159">
        <v>284.64699999999999</v>
      </c>
      <c r="AV8" s="159">
        <v>345.29700000000008</v>
      </c>
      <c r="AW8" s="159">
        <v>441.75</v>
      </c>
      <c r="AX8" s="159">
        <v>526.322</v>
      </c>
      <c r="AY8" s="159">
        <v>617.35</v>
      </c>
      <c r="AZ8" s="159">
        <v>736.40099999999995</v>
      </c>
      <c r="BA8" s="159">
        <v>745.90700000000004</v>
      </c>
      <c r="BB8" s="159">
        <v>782.37199999999996</v>
      </c>
      <c r="BC8" s="159">
        <v>834.52800000000002</v>
      </c>
      <c r="BD8" s="159">
        <v>867.01099999999997</v>
      </c>
      <c r="BE8" s="159">
        <v>931.78101869</v>
      </c>
      <c r="BF8" s="159">
        <v>993.10799999999995</v>
      </c>
      <c r="BG8" s="159">
        <v>1053.6691153298639</v>
      </c>
      <c r="BH8" s="159">
        <v>1096.0409999999999</v>
      </c>
      <c r="BI8" s="159">
        <v>1149.1385723000005</v>
      </c>
      <c r="BJ8" s="159">
        <v>1181.2635561100005</v>
      </c>
      <c r="BK8" s="159">
        <v>1279.8853888127107</v>
      </c>
      <c r="BL8" s="159">
        <v>1362.9964772500002</v>
      </c>
      <c r="BM8" s="159">
        <v>1494.8980367000004</v>
      </c>
      <c r="BN8" s="159">
        <v>1572.0826307400002</v>
      </c>
      <c r="BO8" s="159">
        <v>1732.9771967700003</v>
      </c>
      <c r="BP8" s="159">
        <v>1927.2231981999998</v>
      </c>
      <c r="BQ8" s="159">
        <v>2088.2668163797011</v>
      </c>
      <c r="BR8" s="159">
        <v>2319.2115774999988</v>
      </c>
      <c r="BS8" s="159">
        <v>2545.4439678199992</v>
      </c>
      <c r="BT8" s="159">
        <v>2666.973573598962</v>
      </c>
      <c r="BU8" s="159">
        <v>2830.0153530399994</v>
      </c>
      <c r="BV8" s="159">
        <v>2885.0112320200001</v>
      </c>
      <c r="BW8" s="159">
        <v>2940.7993121</v>
      </c>
      <c r="BX8" s="159">
        <v>3038.5844548800001</v>
      </c>
      <c r="BY8" s="159">
        <v>3074.7655140199986</v>
      </c>
      <c r="BZ8" s="159">
        <v>3249.8153584199995</v>
      </c>
      <c r="CA8" s="159">
        <v>3733.2569903957483</v>
      </c>
      <c r="CB8" s="159">
        <v>4134.9320207321816</v>
      </c>
      <c r="CC8" s="159">
        <v>4431.8086225637508</v>
      </c>
      <c r="CD8" s="159">
        <v>4648.6999892910608</v>
      </c>
      <c r="CE8" s="159">
        <v>4857.2457287038324</v>
      </c>
      <c r="CF8" s="160">
        <v>4957.7816427214057</v>
      </c>
    </row>
    <row r="9" spans="1:84">
      <c r="A9" s="153"/>
      <c r="B9" s="43" t="s">
        <v>170</v>
      </c>
      <c r="C9" s="158" t="s">
        <v>267</v>
      </c>
      <c r="D9" s="159">
        <v>59.9</v>
      </c>
      <c r="E9" s="159">
        <v>60.9</v>
      </c>
      <c r="F9" s="159">
        <v>61.9</v>
      </c>
      <c r="G9" s="159">
        <v>63.1</v>
      </c>
      <c r="H9" s="159">
        <v>87.2</v>
      </c>
      <c r="I9" s="159">
        <v>103.5</v>
      </c>
      <c r="J9" s="159">
        <v>105</v>
      </c>
      <c r="K9" s="159">
        <v>106.6</v>
      </c>
      <c r="L9" s="159">
        <v>113.8</v>
      </c>
      <c r="M9" s="159">
        <v>122.2</v>
      </c>
      <c r="N9" s="159">
        <v>125.9</v>
      </c>
      <c r="O9" s="159">
        <v>127.4</v>
      </c>
      <c r="P9" s="159">
        <v>131</v>
      </c>
      <c r="Q9" s="159">
        <v>134</v>
      </c>
      <c r="R9" s="159">
        <v>135.30000000000001</v>
      </c>
      <c r="S9" s="159">
        <v>139.80000000000001</v>
      </c>
      <c r="T9" s="159">
        <v>143.1</v>
      </c>
      <c r="U9" s="159">
        <v>146.30000000000001</v>
      </c>
      <c r="V9" s="159">
        <v>149.19999999999999</v>
      </c>
      <c r="W9" s="159">
        <v>160.19999999999999</v>
      </c>
      <c r="X9" s="159">
        <v>297.10000000000002</v>
      </c>
      <c r="Y9" s="159">
        <v>339.2</v>
      </c>
      <c r="Z9" s="159">
        <v>339</v>
      </c>
      <c r="AA9" s="159">
        <v>343.7</v>
      </c>
      <c r="AB9" s="159">
        <v>339</v>
      </c>
      <c r="AC9" s="159">
        <v>344.2</v>
      </c>
      <c r="AD9" s="159">
        <v>344.1</v>
      </c>
      <c r="AE9" s="159">
        <v>531.70000000000005</v>
      </c>
      <c r="AF9" s="159">
        <v>526.5</v>
      </c>
      <c r="AG9" s="159">
        <v>867.5</v>
      </c>
      <c r="AH9" s="159">
        <v>1776</v>
      </c>
      <c r="AI9" s="159">
        <v>2787</v>
      </c>
      <c r="AJ9" s="159">
        <v>2944</v>
      </c>
      <c r="AK9" s="159">
        <v>3372</v>
      </c>
      <c r="AL9" s="159">
        <v>3660</v>
      </c>
      <c r="AM9" s="159">
        <v>3988</v>
      </c>
      <c r="AN9" s="159">
        <v>4276</v>
      </c>
      <c r="AO9" s="159">
        <v>4468</v>
      </c>
      <c r="AP9" s="159">
        <v>4513</v>
      </c>
      <c r="AQ9" s="159">
        <v>4597.5079999999998</v>
      </c>
      <c r="AR9" s="159">
        <v>4514.5259999999998</v>
      </c>
      <c r="AS9" s="159">
        <v>4537.3530000000001</v>
      </c>
      <c r="AT9" s="159">
        <v>4590.7730000000001</v>
      </c>
      <c r="AU9" s="159">
        <v>5188.9120000000003</v>
      </c>
      <c r="AV9" s="159">
        <v>5953.1810000000005</v>
      </c>
      <c r="AW9" s="159">
        <v>6331.3990000000003</v>
      </c>
      <c r="AX9" s="159">
        <v>6403.6940000000004</v>
      </c>
      <c r="AY9" s="159">
        <v>6642.2250000000004</v>
      </c>
      <c r="AZ9" s="159">
        <v>6941.3710000000001</v>
      </c>
      <c r="BA9" s="159">
        <v>7088.2730000000001</v>
      </c>
      <c r="BB9" s="159">
        <v>7294.9489999999996</v>
      </c>
      <c r="BC9" s="159">
        <v>8283.3439999999991</v>
      </c>
      <c r="BD9" s="159">
        <v>8659.5450000000001</v>
      </c>
      <c r="BE9" s="159">
        <v>8795.2162844499999</v>
      </c>
      <c r="BF9" s="159">
        <v>8945.096379300001</v>
      </c>
      <c r="BG9" s="161"/>
      <c r="BH9" s="161"/>
      <c r="BI9" s="161"/>
      <c r="BJ9" s="161"/>
      <c r="BK9" s="161"/>
      <c r="BL9" s="161"/>
      <c r="BM9" s="161"/>
      <c r="BN9" s="161"/>
      <c r="BO9" s="161"/>
      <c r="BP9" s="161"/>
      <c r="BQ9" s="161"/>
      <c r="BR9" s="161"/>
      <c r="BS9" s="161"/>
      <c r="BT9" s="161"/>
      <c r="BU9" s="161"/>
      <c r="BV9" s="161"/>
      <c r="BW9" s="161"/>
      <c r="BX9" s="161"/>
      <c r="BY9" s="161"/>
      <c r="BZ9" s="161"/>
      <c r="CA9" s="161"/>
      <c r="CB9" s="161"/>
      <c r="CC9" s="161"/>
      <c r="CD9" s="161"/>
      <c r="CE9" s="161"/>
      <c r="CF9" s="162"/>
    </row>
    <row r="10" spans="1:84" ht="27" customHeight="1">
      <c r="A10" s="153"/>
      <c r="B10" s="43" t="s">
        <v>272</v>
      </c>
      <c r="D10" s="159">
        <f t="shared" ref="D10:AI10" si="0">SUM(D11:D12)</f>
        <v>0</v>
      </c>
      <c r="E10" s="159">
        <f t="shared" si="0"/>
        <v>0</v>
      </c>
      <c r="F10" s="159">
        <f t="shared" si="0"/>
        <v>0</v>
      </c>
      <c r="G10" s="159">
        <f t="shared" si="0"/>
        <v>0</v>
      </c>
      <c r="H10" s="159">
        <f t="shared" si="0"/>
        <v>0</v>
      </c>
      <c r="I10" s="159">
        <f t="shared" si="0"/>
        <v>0</v>
      </c>
      <c r="J10" s="159">
        <f t="shared" si="0"/>
        <v>0</v>
      </c>
      <c r="K10" s="159">
        <f t="shared" si="0"/>
        <v>0</v>
      </c>
      <c r="L10" s="159">
        <f t="shared" si="0"/>
        <v>0</v>
      </c>
      <c r="M10" s="159">
        <f t="shared" si="0"/>
        <v>0</v>
      </c>
      <c r="N10" s="159">
        <f t="shared" si="0"/>
        <v>0</v>
      </c>
      <c r="O10" s="159">
        <f t="shared" si="0"/>
        <v>0</v>
      </c>
      <c r="P10" s="159">
        <f t="shared" si="0"/>
        <v>0</v>
      </c>
      <c r="Q10" s="159">
        <f t="shared" si="0"/>
        <v>0</v>
      </c>
      <c r="R10" s="159">
        <f t="shared" si="0"/>
        <v>0</v>
      </c>
      <c r="S10" s="159">
        <f t="shared" si="0"/>
        <v>0</v>
      </c>
      <c r="T10" s="159">
        <f t="shared" si="0"/>
        <v>0</v>
      </c>
      <c r="U10" s="159">
        <f t="shared" si="0"/>
        <v>0</v>
      </c>
      <c r="V10" s="159">
        <f t="shared" si="0"/>
        <v>0</v>
      </c>
      <c r="W10" s="159">
        <f t="shared" si="0"/>
        <v>0</v>
      </c>
      <c r="X10" s="159">
        <f t="shared" si="0"/>
        <v>0</v>
      </c>
      <c r="Y10" s="159">
        <f t="shared" si="0"/>
        <v>0</v>
      </c>
      <c r="Z10" s="159">
        <f t="shared" si="0"/>
        <v>0</v>
      </c>
      <c r="AA10" s="159">
        <f t="shared" si="0"/>
        <v>0</v>
      </c>
      <c r="AB10" s="159">
        <f t="shared" si="0"/>
        <v>80.5</v>
      </c>
      <c r="AC10" s="159">
        <f t="shared" si="0"/>
        <v>79.8</v>
      </c>
      <c r="AD10" s="159">
        <f t="shared" si="0"/>
        <v>91.9</v>
      </c>
      <c r="AE10" s="159">
        <f t="shared" si="0"/>
        <v>0.1</v>
      </c>
      <c r="AF10" s="159">
        <f t="shared" si="0"/>
        <v>0</v>
      </c>
      <c r="AG10" s="159">
        <f t="shared" si="0"/>
        <v>98</v>
      </c>
      <c r="AH10" s="159">
        <f t="shared" si="0"/>
        <v>101</v>
      </c>
      <c r="AI10" s="159">
        <f t="shared" si="0"/>
        <v>101</v>
      </c>
      <c r="AJ10" s="159">
        <f t="shared" ref="AJ10:CF10" si="1">SUM(AJ11:AJ12)</f>
        <v>103</v>
      </c>
      <c r="AK10" s="159">
        <f t="shared" si="1"/>
        <v>107</v>
      </c>
      <c r="AL10" s="159">
        <f t="shared" si="1"/>
        <v>108</v>
      </c>
      <c r="AM10" s="159">
        <f t="shared" si="1"/>
        <v>109</v>
      </c>
      <c r="AN10" s="159">
        <f t="shared" si="1"/>
        <v>111</v>
      </c>
      <c r="AO10" s="159">
        <f t="shared" si="1"/>
        <v>112</v>
      </c>
      <c r="AP10" s="159">
        <f t="shared" si="1"/>
        <v>115</v>
      </c>
      <c r="AQ10" s="159">
        <f t="shared" si="1"/>
        <v>115.869</v>
      </c>
      <c r="AR10" s="159">
        <f t="shared" si="1"/>
        <v>117.608</v>
      </c>
      <c r="AS10" s="159">
        <f t="shared" si="1"/>
        <v>120.767</v>
      </c>
      <c r="AT10" s="159">
        <f t="shared" si="1"/>
        <v>121.69999999999999</v>
      </c>
      <c r="AU10" s="159">
        <f t="shared" si="1"/>
        <v>124.99799999999999</v>
      </c>
      <c r="AV10" s="159">
        <f t="shared" si="1"/>
        <v>127.76300000000001</v>
      </c>
      <c r="AW10" s="159">
        <f t="shared" si="1"/>
        <v>136.01</v>
      </c>
      <c r="AX10" s="159">
        <f t="shared" si="1"/>
        <v>135.90600000000001</v>
      </c>
      <c r="AY10" s="159">
        <f t="shared" si="1"/>
        <v>138.93899999999999</v>
      </c>
      <c r="AZ10" s="159">
        <f t="shared" si="1"/>
        <v>144.053</v>
      </c>
      <c r="BA10" s="159">
        <f t="shared" si="1"/>
        <v>139.03800000000001</v>
      </c>
      <c r="BB10" s="159">
        <f t="shared" si="1"/>
        <v>140.483</v>
      </c>
      <c r="BC10" s="159">
        <f t="shared" si="1"/>
        <v>134.304</v>
      </c>
      <c r="BD10" s="159">
        <f t="shared" si="1"/>
        <v>135.184</v>
      </c>
      <c r="BE10" s="159">
        <f t="shared" si="1"/>
        <v>136.494</v>
      </c>
      <c r="BF10" s="159">
        <f t="shared" si="1"/>
        <v>137.20599999999999</v>
      </c>
      <c r="BG10" s="159">
        <f t="shared" si="1"/>
        <v>140.86000000000001</v>
      </c>
      <c r="BH10" s="159">
        <f t="shared" si="1"/>
        <v>142.22499999999999</v>
      </c>
      <c r="BI10" s="159">
        <f t="shared" si="1"/>
        <v>142.98906689999998</v>
      </c>
      <c r="BJ10" s="159">
        <f t="shared" si="1"/>
        <v>145.06664781979541</v>
      </c>
      <c r="BK10" s="159">
        <f t="shared" si="1"/>
        <v>147.31015170999999</v>
      </c>
      <c r="BL10" s="159">
        <f t="shared" si="1"/>
        <v>1044.2802145123819</v>
      </c>
      <c r="BM10" s="159">
        <f t="shared" si="1"/>
        <v>153.69645450000002</v>
      </c>
      <c r="BN10" s="159">
        <f t="shared" si="1"/>
        <v>154.66018952125</v>
      </c>
      <c r="BO10" s="159">
        <f t="shared" si="1"/>
        <v>155.47796661000001</v>
      </c>
      <c r="BP10" s="159">
        <f t="shared" si="1"/>
        <v>155.86012674</v>
      </c>
      <c r="BQ10" s="159">
        <f t="shared" si="1"/>
        <v>154.67662793</v>
      </c>
      <c r="BR10" s="159">
        <f t="shared" si="1"/>
        <v>157.88766478999997</v>
      </c>
      <c r="BS10" s="159">
        <f t="shared" si="1"/>
        <v>163.22263040000036</v>
      </c>
      <c r="BT10" s="159">
        <f t="shared" si="1"/>
        <v>159.51625865999998</v>
      </c>
      <c r="BU10" s="159">
        <f t="shared" si="1"/>
        <v>159.21703019767003</v>
      </c>
      <c r="BV10" s="159">
        <f t="shared" si="1"/>
        <v>158.11606062999999</v>
      </c>
      <c r="BW10" s="159">
        <f t="shared" si="1"/>
        <v>158.84611160306142</v>
      </c>
      <c r="BX10" s="159">
        <f t="shared" si="1"/>
        <v>158.51716103000001</v>
      </c>
      <c r="BY10" s="159">
        <f t="shared" si="1"/>
        <v>161.20141602702554</v>
      </c>
      <c r="BZ10" s="159">
        <f t="shared" si="1"/>
        <v>166.62263198999995</v>
      </c>
      <c r="CA10" s="159">
        <f t="shared" si="1"/>
        <v>170.3998218784354</v>
      </c>
      <c r="CB10" s="159">
        <f t="shared" si="1"/>
        <v>174.89704165490659</v>
      </c>
      <c r="CC10" s="159">
        <f t="shared" si="1"/>
        <v>179.6647650187015</v>
      </c>
      <c r="CD10" s="159">
        <f t="shared" si="1"/>
        <v>181.878054339154</v>
      </c>
      <c r="CE10" s="159">
        <f t="shared" si="1"/>
        <v>183.3999574394108</v>
      </c>
      <c r="CF10" s="160">
        <f t="shared" si="1"/>
        <v>188.64318920061004</v>
      </c>
    </row>
    <row r="11" spans="1:84">
      <c r="A11" s="153"/>
      <c r="B11" s="63" t="s">
        <v>273</v>
      </c>
      <c r="C11" s="158" t="s">
        <v>270</v>
      </c>
      <c r="D11" s="159">
        <v>0</v>
      </c>
      <c r="E11" s="159">
        <v>0</v>
      </c>
      <c r="F11" s="159">
        <v>0</v>
      </c>
      <c r="G11" s="159">
        <v>0</v>
      </c>
      <c r="H11" s="159">
        <v>0</v>
      </c>
      <c r="I11" s="159">
        <v>0</v>
      </c>
      <c r="J11" s="159">
        <v>0</v>
      </c>
      <c r="K11" s="159">
        <v>0</v>
      </c>
      <c r="L11" s="159">
        <v>0</v>
      </c>
      <c r="M11" s="159">
        <v>0</v>
      </c>
      <c r="N11" s="159">
        <v>0</v>
      </c>
      <c r="O11" s="159">
        <v>0</v>
      </c>
      <c r="P11" s="159">
        <v>0</v>
      </c>
      <c r="Q11" s="159">
        <v>0</v>
      </c>
      <c r="R11" s="159">
        <v>0</v>
      </c>
      <c r="S11" s="159">
        <v>0</v>
      </c>
      <c r="T11" s="159">
        <v>0</v>
      </c>
      <c r="U11" s="159">
        <v>0</v>
      </c>
      <c r="V11" s="159">
        <v>0</v>
      </c>
      <c r="W11" s="159">
        <v>0</v>
      </c>
      <c r="X11" s="159">
        <v>0</v>
      </c>
      <c r="Y11" s="159">
        <v>0</v>
      </c>
      <c r="Z11" s="159">
        <v>0</v>
      </c>
      <c r="AA11" s="159">
        <v>0</v>
      </c>
      <c r="AB11" s="159">
        <v>0</v>
      </c>
      <c r="AC11" s="159">
        <v>77.2</v>
      </c>
      <c r="AD11" s="159">
        <v>88.5</v>
      </c>
      <c r="AE11" s="159">
        <v>0.1</v>
      </c>
      <c r="AF11" s="159">
        <v>0</v>
      </c>
      <c r="AG11" s="159">
        <v>0</v>
      </c>
      <c r="AH11" s="159">
        <v>96</v>
      </c>
      <c r="AI11" s="159">
        <v>96</v>
      </c>
      <c r="AJ11" s="159">
        <v>98</v>
      </c>
      <c r="AK11" s="159">
        <v>101</v>
      </c>
      <c r="AL11" s="159">
        <v>102</v>
      </c>
      <c r="AM11" s="159">
        <v>103</v>
      </c>
      <c r="AN11" s="159">
        <v>105</v>
      </c>
      <c r="AO11" s="159">
        <v>105</v>
      </c>
      <c r="AP11" s="159">
        <v>107</v>
      </c>
      <c r="AQ11" s="159">
        <v>107</v>
      </c>
      <c r="AR11" s="159">
        <v>109</v>
      </c>
      <c r="AS11" s="159">
        <v>112</v>
      </c>
      <c r="AT11" s="159">
        <v>112.35899999999999</v>
      </c>
      <c r="AU11" s="159">
        <v>114.324</v>
      </c>
      <c r="AV11" s="159">
        <v>115.11</v>
      </c>
      <c r="AW11" s="159">
        <v>122.089</v>
      </c>
      <c r="AX11" s="159">
        <v>123.30500000000001</v>
      </c>
      <c r="AY11" s="159">
        <v>124.179</v>
      </c>
      <c r="AZ11" s="159">
        <v>128.614</v>
      </c>
      <c r="BA11" s="159">
        <v>123.26300000000001</v>
      </c>
      <c r="BB11" s="159">
        <v>124.417</v>
      </c>
      <c r="BC11" s="159">
        <v>118.181</v>
      </c>
      <c r="BD11" s="159">
        <v>118.962</v>
      </c>
      <c r="BE11" s="159">
        <v>120.14100000000001</v>
      </c>
      <c r="BF11" s="159">
        <v>120.018</v>
      </c>
      <c r="BG11" s="159">
        <v>122.324</v>
      </c>
      <c r="BH11" s="159">
        <v>123.015</v>
      </c>
      <c r="BI11" s="159">
        <v>123.87321689999997</v>
      </c>
      <c r="BJ11" s="159">
        <v>125.86199999999999</v>
      </c>
      <c r="BK11" s="159">
        <v>127.27833854999997</v>
      </c>
      <c r="BL11" s="159">
        <v>822.81408871238204</v>
      </c>
      <c r="BM11" s="159">
        <v>121.23222758000001</v>
      </c>
      <c r="BN11" s="159">
        <v>122.38864807125002</v>
      </c>
      <c r="BO11" s="159">
        <v>123.35264574</v>
      </c>
      <c r="BP11" s="159">
        <v>123.46082752000001</v>
      </c>
      <c r="BQ11" s="159">
        <v>122.52528203</v>
      </c>
      <c r="BR11" s="159">
        <v>124.59394418000001</v>
      </c>
      <c r="BS11" s="159">
        <v>127.56960417000036</v>
      </c>
      <c r="BT11" s="159">
        <v>126.42016188999996</v>
      </c>
      <c r="BU11" s="159">
        <v>126.05015876767001</v>
      </c>
      <c r="BV11" s="159">
        <v>125.70243364</v>
      </c>
      <c r="BW11" s="159">
        <v>124.05223520630057</v>
      </c>
      <c r="BX11" s="159">
        <v>122.74767937</v>
      </c>
      <c r="BY11" s="159">
        <v>124.10355375165162</v>
      </c>
      <c r="BZ11" s="159">
        <v>125.87573984999997</v>
      </c>
      <c r="CA11" s="159">
        <v>126.68709244602823</v>
      </c>
      <c r="CB11" s="159">
        <v>128.1902886736712</v>
      </c>
      <c r="CC11" s="159">
        <v>130.22386898776682</v>
      </c>
      <c r="CD11" s="159">
        <v>129.66378308789282</v>
      </c>
      <c r="CE11" s="159">
        <v>128.55659201283544</v>
      </c>
      <c r="CF11" s="160">
        <v>130.82168093258107</v>
      </c>
    </row>
    <row r="12" spans="1:84">
      <c r="A12" s="153"/>
      <c r="B12" s="63" t="s">
        <v>274</v>
      </c>
      <c r="C12" s="158" t="s">
        <v>267</v>
      </c>
      <c r="D12" s="159">
        <v>0</v>
      </c>
      <c r="E12" s="159">
        <v>0</v>
      </c>
      <c r="F12" s="159">
        <v>0</v>
      </c>
      <c r="G12" s="159">
        <v>0</v>
      </c>
      <c r="H12" s="159">
        <v>0</v>
      </c>
      <c r="I12" s="159">
        <v>0</v>
      </c>
      <c r="J12" s="159">
        <v>0</v>
      </c>
      <c r="K12" s="159">
        <v>0</v>
      </c>
      <c r="L12" s="159">
        <v>0</v>
      </c>
      <c r="M12" s="159">
        <v>0</v>
      </c>
      <c r="N12" s="159">
        <v>0</v>
      </c>
      <c r="O12" s="159">
        <v>0</v>
      </c>
      <c r="P12" s="159">
        <v>0</v>
      </c>
      <c r="Q12" s="159">
        <v>0</v>
      </c>
      <c r="R12" s="159">
        <v>0</v>
      </c>
      <c r="S12" s="159">
        <v>0</v>
      </c>
      <c r="T12" s="159">
        <v>0</v>
      </c>
      <c r="U12" s="159">
        <v>0</v>
      </c>
      <c r="V12" s="159">
        <v>0</v>
      </c>
      <c r="W12" s="159">
        <v>0</v>
      </c>
      <c r="X12" s="159">
        <v>0</v>
      </c>
      <c r="Y12" s="159">
        <v>0</v>
      </c>
      <c r="Z12" s="159">
        <v>0</v>
      </c>
      <c r="AA12" s="159">
        <v>0</v>
      </c>
      <c r="AB12" s="159">
        <v>80.5</v>
      </c>
      <c r="AC12" s="159">
        <v>2.6</v>
      </c>
      <c r="AD12" s="159">
        <v>3.4</v>
      </c>
      <c r="AE12" s="159">
        <v>0</v>
      </c>
      <c r="AF12" s="159">
        <v>0</v>
      </c>
      <c r="AG12" s="159">
        <v>98</v>
      </c>
      <c r="AH12" s="159">
        <v>5</v>
      </c>
      <c r="AI12" s="159">
        <v>5</v>
      </c>
      <c r="AJ12" s="159">
        <v>5</v>
      </c>
      <c r="AK12" s="159">
        <v>6</v>
      </c>
      <c r="AL12" s="159">
        <v>6</v>
      </c>
      <c r="AM12" s="159">
        <v>6</v>
      </c>
      <c r="AN12" s="159">
        <v>6</v>
      </c>
      <c r="AO12" s="159">
        <v>7</v>
      </c>
      <c r="AP12" s="159">
        <v>8</v>
      </c>
      <c r="AQ12" s="159">
        <v>8.8689999999999998</v>
      </c>
      <c r="AR12" s="159">
        <v>8.6080000000000005</v>
      </c>
      <c r="AS12" s="159">
        <v>8.7669999999999995</v>
      </c>
      <c r="AT12" s="159">
        <v>9.3409999999999993</v>
      </c>
      <c r="AU12" s="159">
        <v>10.673999999999999</v>
      </c>
      <c r="AV12" s="159">
        <v>12.653</v>
      </c>
      <c r="AW12" s="159">
        <v>13.920999999999999</v>
      </c>
      <c r="AX12" s="159">
        <v>12.601000000000001</v>
      </c>
      <c r="AY12" s="159">
        <v>14.76</v>
      </c>
      <c r="AZ12" s="159">
        <v>15.439</v>
      </c>
      <c r="BA12" s="159">
        <v>15.775</v>
      </c>
      <c r="BB12" s="159">
        <v>16.065999999999999</v>
      </c>
      <c r="BC12" s="159">
        <v>16.123000000000001</v>
      </c>
      <c r="BD12" s="159">
        <v>16.222000000000001</v>
      </c>
      <c r="BE12" s="159">
        <v>16.353000000000002</v>
      </c>
      <c r="BF12" s="159">
        <v>17.187999999999999</v>
      </c>
      <c r="BG12" s="159">
        <v>18.536000000000001</v>
      </c>
      <c r="BH12" s="159">
        <v>19.21</v>
      </c>
      <c r="BI12" s="159">
        <v>19.115849999999998</v>
      </c>
      <c r="BJ12" s="159">
        <v>19.204647819795415</v>
      </c>
      <c r="BK12" s="159">
        <v>20.031813160000006</v>
      </c>
      <c r="BL12" s="159">
        <v>221.46612579999999</v>
      </c>
      <c r="BM12" s="159">
        <v>32.464226920000009</v>
      </c>
      <c r="BN12" s="159">
        <v>32.271541450000001</v>
      </c>
      <c r="BO12" s="159">
        <v>32.125320869999996</v>
      </c>
      <c r="BP12" s="159">
        <v>32.399299220000003</v>
      </c>
      <c r="BQ12" s="159">
        <v>32.151345900000003</v>
      </c>
      <c r="BR12" s="159">
        <v>33.293720609999951</v>
      </c>
      <c r="BS12" s="159">
        <v>35.653026229999981</v>
      </c>
      <c r="BT12" s="159">
        <v>33.09609677000001</v>
      </c>
      <c r="BU12" s="159">
        <v>33.166871430000008</v>
      </c>
      <c r="BV12" s="159">
        <v>32.413626989999997</v>
      </c>
      <c r="BW12" s="159">
        <v>34.793876396760858</v>
      </c>
      <c r="BX12" s="159">
        <v>35.769481659999997</v>
      </c>
      <c r="BY12" s="159">
        <v>37.09786227537392</v>
      </c>
      <c r="BZ12" s="159">
        <v>40.746892139999986</v>
      </c>
      <c r="CA12" s="159">
        <v>43.71272943240718</v>
      </c>
      <c r="CB12" s="159">
        <v>46.706752981235383</v>
      </c>
      <c r="CC12" s="159">
        <v>49.440896030934688</v>
      </c>
      <c r="CD12" s="159">
        <v>52.214271251261188</v>
      </c>
      <c r="CE12" s="159">
        <v>54.843365426575374</v>
      </c>
      <c r="CF12" s="160">
        <v>57.821508268028957</v>
      </c>
    </row>
    <row r="13" spans="1:84">
      <c r="A13" s="153"/>
      <c r="B13" s="65" t="s">
        <v>275</v>
      </c>
      <c r="C13" s="158" t="s">
        <v>276</v>
      </c>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159"/>
      <c r="AP13" s="159"/>
      <c r="AQ13" s="159">
        <f>+'Social Fund'!AQ12</f>
        <v>0</v>
      </c>
      <c r="AR13" s="159">
        <f>+'Social Fund'!AR12</f>
        <v>2.5100000000000001E-3</v>
      </c>
      <c r="AS13" s="159">
        <f>+'Social Fund'!AS12</f>
        <v>0.40648099999999998</v>
      </c>
      <c r="AT13" s="159">
        <f>+'Social Fund'!AT12</f>
        <v>8.6</v>
      </c>
      <c r="AU13" s="159">
        <f>+'Social Fund'!AU12</f>
        <v>23.253</v>
      </c>
      <c r="AV13" s="159">
        <f>+'Social Fund'!AV12</f>
        <v>15.308</v>
      </c>
      <c r="AW13" s="159">
        <f>+'Social Fund'!AW12</f>
        <v>12.185</v>
      </c>
      <c r="AX13" s="159">
        <f>+'Social Fund'!AX12</f>
        <v>0</v>
      </c>
      <c r="AY13" s="159">
        <f>+'Social Fund'!AY12</f>
        <v>59.960999999999999</v>
      </c>
      <c r="AZ13" s="159">
        <f>+'Social Fund'!AZ12</f>
        <v>41.031999999999996</v>
      </c>
      <c r="BA13" s="159">
        <f>+'Social Fund'!BA12</f>
        <v>0.58599999999999997</v>
      </c>
      <c r="BB13" s="159">
        <f>+'Social Fund'!BB12</f>
        <v>0</v>
      </c>
      <c r="BC13" s="159">
        <f>+'Social Fund'!BC12</f>
        <v>0.97199999999999998</v>
      </c>
      <c r="BD13" s="159">
        <f>+'Social Fund'!BD12</f>
        <v>29.518000000000001</v>
      </c>
      <c r="BE13" s="159">
        <f>+'Social Fund'!BE12</f>
        <v>16</v>
      </c>
      <c r="BF13" s="159">
        <f>+'Social Fund'!BF12</f>
        <v>14.147</v>
      </c>
      <c r="BG13" s="159">
        <f>+'Social Fund'!BG12</f>
        <v>6.3209999999999997</v>
      </c>
      <c r="BH13" s="159">
        <f>+'Social Fund'!BH12</f>
        <v>1.7869999999999999</v>
      </c>
      <c r="BI13" s="159">
        <f>+'Social Fund'!BI12</f>
        <v>8.8140000000000001</v>
      </c>
      <c r="BJ13" s="159">
        <f>+'Social Fund'!BJ12</f>
        <v>3.4359999999999999</v>
      </c>
      <c r="BK13" s="159">
        <f>+'Social Fund'!BK12</f>
        <v>3.99</v>
      </c>
      <c r="BL13" s="159">
        <f>+'Social Fund'!BL12</f>
        <v>211.09399999999999</v>
      </c>
      <c r="BM13" s="159">
        <f>+'Social Fund'!BM12</f>
        <v>298.26100000000002</v>
      </c>
      <c r="BN13" s="159">
        <f>+'Social Fund'!BN12</f>
        <v>435.41003044000001</v>
      </c>
      <c r="BO13" s="159">
        <f>+'Social Fund'!BO12</f>
        <v>128.72999999999999</v>
      </c>
      <c r="BP13" s="159">
        <f>+'Social Fund'!BP12</f>
        <v>141.73699999999999</v>
      </c>
      <c r="BQ13" s="159">
        <f>+'Social Fund'!BQ12</f>
        <v>8.4069999999999965</v>
      </c>
      <c r="BR13" s="159">
        <f>+'Social Fund'!BR12</f>
        <v>11.036000000000001</v>
      </c>
      <c r="BS13" s="159">
        <f>+'Social Fund'!BS12</f>
        <v>3.7847469900000021</v>
      </c>
      <c r="BT13" s="159">
        <f>+'Social Fund'!BT12</f>
        <v>3.1778794199999973</v>
      </c>
      <c r="BU13" s="159">
        <f>+'Social Fund'!BU12</f>
        <v>114.2644971</v>
      </c>
      <c r="BV13" s="159">
        <f>+'Social Fund'!BV12</f>
        <v>26.955252089999995</v>
      </c>
      <c r="BW13" s="159">
        <f>+'Social Fund'!BW12</f>
        <v>0.22715072999999977</v>
      </c>
      <c r="BX13" s="159">
        <f>+'Social Fund'!BX12</f>
        <v>98.735709329999992</v>
      </c>
      <c r="BY13" s="159">
        <f>+'Social Fund'!BY12</f>
        <v>0.21862261999999999</v>
      </c>
      <c r="BZ13" s="159">
        <f>+'Social Fund'!BZ12</f>
        <v>139.47855473999999</v>
      </c>
      <c r="CA13" s="159">
        <f>+'Social Fund'!CA12</f>
        <v>33.895576519766919</v>
      </c>
      <c r="CB13" s="159">
        <f>+'Social Fund'!CB12</f>
        <v>33.895576519766927</v>
      </c>
      <c r="CC13" s="159">
        <f>+'Social Fund'!CC12</f>
        <v>33.895576519766919</v>
      </c>
      <c r="CD13" s="159">
        <f>+'Social Fund'!CD12</f>
        <v>33.895576519766919</v>
      </c>
      <c r="CE13" s="159">
        <f>+'Social Fund'!CE12</f>
        <v>33.895576519766919</v>
      </c>
      <c r="CF13" s="160">
        <f>+'Social Fund'!CF12</f>
        <v>33.895576519766919</v>
      </c>
    </row>
    <row r="14" spans="1:84">
      <c r="A14" s="153"/>
      <c r="B14" s="43" t="s">
        <v>26</v>
      </c>
      <c r="C14" s="158" t="s">
        <v>276</v>
      </c>
      <c r="D14" s="159">
        <f>+'Council Tax Benefit'!D4</f>
        <v>0</v>
      </c>
      <c r="E14" s="159">
        <f>+'Council Tax Benefit'!E4</f>
        <v>0</v>
      </c>
      <c r="F14" s="159">
        <f>+'Council Tax Benefit'!F4</f>
        <v>0</v>
      </c>
      <c r="G14" s="159">
        <f>+'Council Tax Benefit'!G4</f>
        <v>0</v>
      </c>
      <c r="H14" s="159">
        <f>+'Council Tax Benefit'!H4</f>
        <v>0</v>
      </c>
      <c r="I14" s="159">
        <f>+'Council Tax Benefit'!I4</f>
        <v>0</v>
      </c>
      <c r="J14" s="159">
        <f>+'Council Tax Benefit'!J4</f>
        <v>0</v>
      </c>
      <c r="K14" s="159">
        <f>+'Council Tax Benefit'!K4</f>
        <v>0</v>
      </c>
      <c r="L14" s="159">
        <f>+'Council Tax Benefit'!L4</f>
        <v>0</v>
      </c>
      <c r="M14" s="159">
        <f>+'Council Tax Benefit'!M4</f>
        <v>0</v>
      </c>
      <c r="N14" s="159">
        <f>+'Council Tax Benefit'!N4</f>
        <v>0</v>
      </c>
      <c r="O14" s="159">
        <f>+'Council Tax Benefit'!O4</f>
        <v>0</v>
      </c>
      <c r="P14" s="159">
        <f>+'Council Tax Benefit'!P4</f>
        <v>0</v>
      </c>
      <c r="Q14" s="159">
        <f>+'Council Tax Benefit'!Q4</f>
        <v>0</v>
      </c>
      <c r="R14" s="159">
        <f>+'Council Tax Benefit'!R4</f>
        <v>0</v>
      </c>
      <c r="S14" s="159">
        <f>+'Council Tax Benefit'!S4</f>
        <v>0</v>
      </c>
      <c r="T14" s="159">
        <f>+'Council Tax Benefit'!T4</f>
        <v>0</v>
      </c>
      <c r="U14" s="159">
        <f>+'Council Tax Benefit'!U4</f>
        <v>0</v>
      </c>
      <c r="V14" s="159">
        <f>+'Council Tax Benefit'!V4</f>
        <v>0</v>
      </c>
      <c r="W14" s="159">
        <f>+'Council Tax Benefit'!W4</f>
        <v>0</v>
      </c>
      <c r="X14" s="159">
        <f>+'Council Tax Benefit'!X4</f>
        <v>0</v>
      </c>
      <c r="Y14" s="159">
        <f>+'Council Tax Benefit'!Y4</f>
        <v>0</v>
      </c>
      <c r="Z14" s="159">
        <f>+'Council Tax Benefit'!Z4</f>
        <v>18</v>
      </c>
      <c r="AA14" s="159">
        <f>+'Council Tax Benefit'!AA4</f>
        <v>21</v>
      </c>
      <c r="AB14" s="159">
        <f>+'Council Tax Benefit'!AB4</f>
        <v>27</v>
      </c>
      <c r="AC14" s="159">
        <f>+'Council Tax Benefit'!AC4</f>
        <v>33</v>
      </c>
      <c r="AD14" s="159">
        <f>+'Council Tax Benefit'!AD4</f>
        <v>99</v>
      </c>
      <c r="AE14" s="159">
        <f>+'Council Tax Benefit'!AE4</f>
        <v>137</v>
      </c>
      <c r="AF14" s="159">
        <f>+'Council Tax Benefit'!AF4</f>
        <v>148</v>
      </c>
      <c r="AG14" s="159">
        <f>+'Council Tax Benefit'!AG4</f>
        <v>369</v>
      </c>
      <c r="AH14" s="159">
        <f>+'Council Tax Benefit'!AH4</f>
        <v>386</v>
      </c>
      <c r="AI14" s="159">
        <f>+'Council Tax Benefit'!AI4</f>
        <v>445</v>
      </c>
      <c r="AJ14" s="159">
        <f>+'Council Tax Benefit'!AJ4</f>
        <v>599</v>
      </c>
      <c r="AK14" s="159">
        <f>+'Council Tax Benefit'!AK4</f>
        <v>890.6</v>
      </c>
      <c r="AL14" s="159">
        <f>+'Council Tax Benefit'!AL4</f>
        <v>1083</v>
      </c>
      <c r="AM14" s="159">
        <f>+'Council Tax Benefit'!AM4</f>
        <v>1218</v>
      </c>
      <c r="AN14" s="159">
        <f>+'Council Tax Benefit'!AN4</f>
        <v>1354</v>
      </c>
      <c r="AO14" s="159">
        <f>+'Council Tax Benefit'!AO4</f>
        <v>1479</v>
      </c>
      <c r="AP14" s="159">
        <f>+'Council Tax Benefit'!AP4</f>
        <v>1635</v>
      </c>
      <c r="AQ14" s="159">
        <f>+'Council Tax Benefit'!AQ4</f>
        <v>1701</v>
      </c>
      <c r="AR14" s="159">
        <f>+'Council Tax Benefit'!AR4</f>
        <v>1365.134</v>
      </c>
      <c r="AS14" s="159">
        <f>+'Council Tax Benefit'!AS4</f>
        <v>1699.6620000000003</v>
      </c>
      <c r="AT14" s="159">
        <f>+'Council Tax Benefit'!AT4</f>
        <v>2122.81</v>
      </c>
      <c r="AU14" s="159">
        <f>+'Council Tax Benefit'!AU4</f>
        <v>1404.1669999999999</v>
      </c>
      <c r="AV14" s="159">
        <f>+'Council Tax Benefit'!AV4</f>
        <v>1692.576</v>
      </c>
      <c r="AW14" s="159">
        <f>+'Council Tax Benefit'!AW4</f>
        <v>1939.9</v>
      </c>
      <c r="AX14" s="159">
        <f>+'Council Tax Benefit'!AX4</f>
        <v>2077.2112939999997</v>
      </c>
      <c r="AY14" s="159">
        <f>+'Council Tax Benefit'!AY4</f>
        <v>2188.670932</v>
      </c>
      <c r="AZ14" s="159">
        <f>+'Council Tax Benefit'!AZ4</f>
        <v>2310.6117920000006</v>
      </c>
      <c r="BA14" s="159">
        <f>+'Council Tax Benefit'!BA4</f>
        <v>2394.678625</v>
      </c>
      <c r="BB14" s="159">
        <f>+'Council Tax Benefit'!BB4</f>
        <v>2452.404614999999</v>
      </c>
      <c r="BC14" s="159">
        <f>+'Council Tax Benefit'!BC4</f>
        <v>2510.8873257930913</v>
      </c>
      <c r="BD14" s="159">
        <f>+'Council Tax Benefit'!BD4</f>
        <v>2574.5184790181656</v>
      </c>
      <c r="BE14" s="159">
        <f>+'Council Tax Benefit'!BE4</f>
        <v>2685.8228541801273</v>
      </c>
      <c r="BF14" s="159">
        <f>+'Council Tax Benefit'!BF4</f>
        <v>2833.9392983749794</v>
      </c>
      <c r="BG14" s="159">
        <f>+'Council Tax Benefit'!BG4</f>
        <v>3226.13099526</v>
      </c>
      <c r="BH14" s="159">
        <f>+'Council Tax Benefit'!BH4</f>
        <v>3556.9849629183473</v>
      </c>
      <c r="BI14" s="159">
        <f>+'Council Tax Benefit'!BI4</f>
        <v>3774.089575</v>
      </c>
      <c r="BJ14" s="159">
        <f>+'Council Tax Benefit'!BJ4</f>
        <v>3941.0267050000002</v>
      </c>
      <c r="BK14" s="159">
        <f>+'Council Tax Benefit'!BK4</f>
        <v>4026.6875790000004</v>
      </c>
      <c r="BL14" s="159">
        <f>+'Council Tax Benefit'!BL4</f>
        <v>4234.4436619999997</v>
      </c>
      <c r="BM14" s="159">
        <f>+'Council Tax Benefit'!BM4</f>
        <v>4697.6782249999997</v>
      </c>
      <c r="BN14" s="159">
        <f>+'Council Tax Benefit'!BN4</f>
        <v>4924.7733250000001</v>
      </c>
      <c r="BO14" s="159">
        <f>+'Council Tax Benefit'!BO4</f>
        <v>4918.3788950000007</v>
      </c>
      <c r="BP14" s="159">
        <f>+'Council Tax Benefit'!BP4</f>
        <v>4911.948089999999</v>
      </c>
      <c r="BQ14" s="159"/>
      <c r="BR14" s="159"/>
      <c r="BS14" s="159"/>
      <c r="BT14" s="159"/>
      <c r="BU14" s="159"/>
      <c r="BV14" s="159"/>
      <c r="BW14" s="159"/>
      <c r="BX14" s="159"/>
      <c r="BY14" s="159"/>
      <c r="BZ14" s="159"/>
      <c r="CA14" s="159"/>
      <c r="CB14" s="159"/>
      <c r="CC14" s="159"/>
      <c r="CD14" s="159"/>
      <c r="CE14" s="159"/>
      <c r="CF14" s="160"/>
    </row>
    <row r="15" spans="1:84" ht="27" customHeight="1">
      <c r="A15" s="153"/>
      <c r="B15" s="43" t="s">
        <v>277</v>
      </c>
      <c r="C15" s="158" t="s">
        <v>270</v>
      </c>
      <c r="D15" s="159">
        <v>0</v>
      </c>
      <c r="E15" s="159">
        <v>0</v>
      </c>
      <c r="F15" s="159">
        <v>0</v>
      </c>
      <c r="G15" s="159">
        <v>0</v>
      </c>
      <c r="H15" s="159">
        <v>0</v>
      </c>
      <c r="I15" s="159">
        <v>0</v>
      </c>
      <c r="J15" s="159">
        <v>0</v>
      </c>
      <c r="K15" s="159">
        <v>0</v>
      </c>
      <c r="L15" s="159">
        <v>0</v>
      </c>
      <c r="M15" s="159">
        <v>0</v>
      </c>
      <c r="N15" s="159">
        <v>0</v>
      </c>
      <c r="O15" s="159">
        <v>0</v>
      </c>
      <c r="P15" s="159">
        <v>0</v>
      </c>
      <c r="Q15" s="159">
        <v>0</v>
      </c>
      <c r="R15" s="159">
        <v>0</v>
      </c>
      <c r="S15" s="159">
        <v>0</v>
      </c>
      <c r="T15" s="159">
        <v>0</v>
      </c>
      <c r="U15" s="159">
        <v>0</v>
      </c>
      <c r="V15" s="159">
        <v>0</v>
      </c>
      <c r="W15" s="159">
        <v>0</v>
      </c>
      <c r="X15" s="159">
        <v>0</v>
      </c>
      <c r="Y15" s="159">
        <v>0</v>
      </c>
      <c r="Z15" s="159">
        <v>11</v>
      </c>
      <c r="AA15" s="159">
        <v>13.4</v>
      </c>
      <c r="AB15" s="159">
        <v>13.1</v>
      </c>
      <c r="AC15" s="159">
        <v>13.4</v>
      </c>
      <c r="AD15" s="159">
        <v>13.9</v>
      </c>
      <c r="AE15" s="159">
        <v>15.1</v>
      </c>
      <c r="AF15" s="159">
        <v>15</v>
      </c>
      <c r="AG15" s="159">
        <v>15.2</v>
      </c>
      <c r="AH15" s="159">
        <v>16</v>
      </c>
      <c r="AI15" s="159">
        <v>16</v>
      </c>
      <c r="AJ15" s="159">
        <v>16</v>
      </c>
      <c r="AK15" s="159">
        <v>17</v>
      </c>
      <c r="AL15" s="159">
        <v>17</v>
      </c>
      <c r="AM15" s="159">
        <v>17</v>
      </c>
      <c r="AN15" s="159">
        <v>17</v>
      </c>
      <c r="AO15" s="159">
        <v>18</v>
      </c>
      <c r="AP15" s="159">
        <v>18</v>
      </c>
      <c r="AQ15" s="159">
        <v>2.6080000000000001</v>
      </c>
      <c r="AR15" s="159">
        <v>0</v>
      </c>
      <c r="AS15" s="159">
        <v>0</v>
      </c>
      <c r="AT15" s="159">
        <v>0</v>
      </c>
      <c r="AU15" s="159">
        <v>0</v>
      </c>
      <c r="AV15" s="159">
        <v>0</v>
      </c>
      <c r="AW15" s="159">
        <v>0</v>
      </c>
      <c r="AX15" s="159">
        <v>0</v>
      </c>
      <c r="AY15" s="159">
        <v>0</v>
      </c>
      <c r="AZ15" s="159">
        <v>0</v>
      </c>
      <c r="BA15" s="159">
        <v>0</v>
      </c>
      <c r="BB15" s="159">
        <v>0</v>
      </c>
      <c r="BC15" s="159">
        <v>0</v>
      </c>
      <c r="BD15" s="159">
        <v>0</v>
      </c>
      <c r="BE15" s="159">
        <v>0</v>
      </c>
      <c r="BF15" s="159">
        <v>0</v>
      </c>
      <c r="BG15" s="159">
        <v>0</v>
      </c>
      <c r="BH15" s="159">
        <v>0</v>
      </c>
      <c r="BI15" s="159">
        <v>0</v>
      </c>
      <c r="BJ15" s="159">
        <v>0</v>
      </c>
      <c r="BK15" s="159">
        <v>0</v>
      </c>
      <c r="BL15" s="159">
        <v>0</v>
      </c>
      <c r="BM15" s="159">
        <v>0</v>
      </c>
      <c r="BN15" s="159">
        <v>0</v>
      </c>
      <c r="BO15" s="159">
        <v>0</v>
      </c>
      <c r="BP15" s="159">
        <v>0</v>
      </c>
      <c r="BQ15" s="159">
        <v>0</v>
      </c>
      <c r="BR15" s="159">
        <v>0</v>
      </c>
      <c r="BS15" s="159">
        <v>0</v>
      </c>
      <c r="BT15" s="159">
        <v>0</v>
      </c>
      <c r="BU15" s="159">
        <v>0</v>
      </c>
      <c r="BV15" s="159">
        <v>0</v>
      </c>
      <c r="BW15" s="159">
        <v>0</v>
      </c>
      <c r="BX15" s="159">
        <v>0</v>
      </c>
      <c r="BY15" s="159">
        <v>0</v>
      </c>
      <c r="BZ15" s="159">
        <v>0</v>
      </c>
      <c r="CA15" s="159">
        <v>0</v>
      </c>
      <c r="CB15" s="159">
        <v>0</v>
      </c>
      <c r="CC15" s="159">
        <v>0</v>
      </c>
      <c r="CD15" s="159">
        <v>0</v>
      </c>
      <c r="CE15" s="159">
        <v>0</v>
      </c>
      <c r="CF15" s="160">
        <v>0</v>
      </c>
    </row>
    <row r="16" spans="1:84">
      <c r="A16" s="153"/>
      <c r="B16" s="43" t="s">
        <v>278</v>
      </c>
      <c r="C16" s="158" t="s">
        <v>267</v>
      </c>
      <c r="D16" s="159">
        <v>0</v>
      </c>
      <c r="E16" s="159">
        <v>0</v>
      </c>
      <c r="F16" s="159">
        <v>0</v>
      </c>
      <c r="G16" s="159">
        <v>0</v>
      </c>
      <c r="H16" s="159">
        <v>0</v>
      </c>
      <c r="I16" s="159">
        <v>0</v>
      </c>
      <c r="J16" s="159">
        <v>0</v>
      </c>
      <c r="K16" s="159">
        <v>0</v>
      </c>
      <c r="L16" s="159">
        <v>0</v>
      </c>
      <c r="M16" s="159">
        <v>0</v>
      </c>
      <c r="N16" s="159">
        <v>0</v>
      </c>
      <c r="O16" s="159">
        <v>0</v>
      </c>
      <c r="P16" s="159">
        <v>0</v>
      </c>
      <c r="Q16" s="159">
        <v>0</v>
      </c>
      <c r="R16" s="159">
        <v>0</v>
      </c>
      <c r="S16" s="159">
        <v>0</v>
      </c>
      <c r="T16" s="159">
        <v>0</v>
      </c>
      <c r="U16" s="159">
        <v>0</v>
      </c>
      <c r="V16" s="159">
        <v>0</v>
      </c>
      <c r="W16" s="159">
        <v>0</v>
      </c>
      <c r="X16" s="159">
        <v>0</v>
      </c>
      <c r="Y16" s="159">
        <v>0</v>
      </c>
      <c r="Z16" s="159">
        <v>0</v>
      </c>
      <c r="AA16" s="159">
        <v>0</v>
      </c>
      <c r="AB16" s="159">
        <v>0</v>
      </c>
      <c r="AC16" s="159">
        <v>0</v>
      </c>
      <c r="AD16" s="159">
        <v>0</v>
      </c>
      <c r="AE16" s="159">
        <v>0</v>
      </c>
      <c r="AF16" s="159">
        <v>0</v>
      </c>
      <c r="AG16" s="159">
        <v>0</v>
      </c>
      <c r="AH16" s="159">
        <v>0</v>
      </c>
      <c r="AI16" s="159">
        <v>0</v>
      </c>
      <c r="AJ16" s="159">
        <v>0</v>
      </c>
      <c r="AK16" s="159">
        <v>0</v>
      </c>
      <c r="AL16" s="159">
        <v>0</v>
      </c>
      <c r="AM16" s="159">
        <v>0</v>
      </c>
      <c r="AN16" s="159">
        <v>0</v>
      </c>
      <c r="AO16" s="159">
        <v>0</v>
      </c>
      <c r="AP16" s="159">
        <v>0</v>
      </c>
      <c r="AQ16" s="159">
        <v>0</v>
      </c>
      <c r="AR16" s="159">
        <v>0</v>
      </c>
      <c r="AS16" s="159">
        <v>0</v>
      </c>
      <c r="AT16" s="159">
        <v>0</v>
      </c>
      <c r="AU16" s="159">
        <v>0</v>
      </c>
      <c r="AV16" s="159">
        <v>1973.203</v>
      </c>
      <c r="AW16" s="159">
        <v>2772.2469999999998</v>
      </c>
      <c r="AX16" s="159">
        <v>3124.558</v>
      </c>
      <c r="AY16" s="159">
        <v>3801.788</v>
      </c>
      <c r="AZ16" s="159">
        <v>4497.8189999999995</v>
      </c>
      <c r="BA16" s="159">
        <v>4953.4069999999992</v>
      </c>
      <c r="BB16" s="159">
        <v>5316.1329999999989</v>
      </c>
      <c r="BC16" s="159">
        <v>5659.9930000000004</v>
      </c>
      <c r="BD16" s="159">
        <v>6043.639000000001</v>
      </c>
      <c r="BE16" s="159">
        <v>6580.0587643462241</v>
      </c>
      <c r="BF16" s="159">
        <v>7051.9688886240428</v>
      </c>
      <c r="BG16" s="159">
        <v>7582.0869577400717</v>
      </c>
      <c r="BH16" s="159">
        <v>8079.1630000000005</v>
      </c>
      <c r="BI16" s="159">
        <v>8618.3022954000007</v>
      </c>
      <c r="BJ16" s="159">
        <v>9155.4464638600002</v>
      </c>
      <c r="BK16" s="159">
        <v>9867.029829797455</v>
      </c>
      <c r="BL16" s="159">
        <v>10525.20336705</v>
      </c>
      <c r="BM16" s="159">
        <v>11458.592503259999</v>
      </c>
      <c r="BN16" s="159">
        <v>11876.615118280002</v>
      </c>
      <c r="BO16" s="159">
        <v>12565.735437840005</v>
      </c>
      <c r="BP16" s="159">
        <v>13430.149580209998</v>
      </c>
      <c r="BQ16" s="159">
        <v>13762.514588680802</v>
      </c>
      <c r="BR16" s="159">
        <v>13798.261242919998</v>
      </c>
      <c r="BS16" s="159">
        <v>13233.124968690001</v>
      </c>
      <c r="BT16" s="159">
        <v>11513.612393931196</v>
      </c>
      <c r="BU16" s="159">
        <v>9379.593293240021</v>
      </c>
      <c r="BV16" s="159">
        <v>8126.2184717899954</v>
      </c>
      <c r="BW16" s="159">
        <v>7233.1409551300012</v>
      </c>
      <c r="BX16" s="159">
        <v>5812.845966250904</v>
      </c>
      <c r="BY16" s="159">
        <v>5695.7220571133712</v>
      </c>
      <c r="BZ16" s="159">
        <v>5974.7598692600013</v>
      </c>
      <c r="CA16" s="159">
        <v>6683.0588887692702</v>
      </c>
      <c r="CB16" s="159">
        <v>7180.3713534344397</v>
      </c>
      <c r="CC16" s="159">
        <v>7475.2856531889411</v>
      </c>
      <c r="CD16" s="159">
        <v>7637.5964546739906</v>
      </c>
      <c r="CE16" s="159">
        <v>7805.7755110505905</v>
      </c>
      <c r="CF16" s="160">
        <v>7797.5193822640376</v>
      </c>
    </row>
    <row r="17" spans="1:84">
      <c r="A17" s="153"/>
      <c r="B17" s="43" t="s">
        <v>279</v>
      </c>
      <c r="C17" s="158" t="s">
        <v>276</v>
      </c>
      <c r="D17" s="159">
        <v>0</v>
      </c>
      <c r="E17" s="159">
        <v>0</v>
      </c>
      <c r="F17" s="159">
        <v>0</v>
      </c>
      <c r="G17" s="159">
        <v>0</v>
      </c>
      <c r="H17" s="159">
        <v>0</v>
      </c>
      <c r="I17" s="159">
        <v>0</v>
      </c>
      <c r="J17" s="159">
        <v>0</v>
      </c>
      <c r="K17" s="159">
        <v>0</v>
      </c>
      <c r="L17" s="159">
        <v>0</v>
      </c>
      <c r="M17" s="159">
        <v>0</v>
      </c>
      <c r="N17" s="159">
        <v>0</v>
      </c>
      <c r="O17" s="159">
        <v>0</v>
      </c>
      <c r="P17" s="159">
        <v>0</v>
      </c>
      <c r="Q17" s="159">
        <v>0</v>
      </c>
      <c r="R17" s="159">
        <v>0</v>
      </c>
      <c r="S17" s="159">
        <v>0</v>
      </c>
      <c r="T17" s="159">
        <v>0</v>
      </c>
      <c r="U17" s="159">
        <v>0</v>
      </c>
      <c r="V17" s="159">
        <v>0</v>
      </c>
      <c r="W17" s="159">
        <v>0</v>
      </c>
      <c r="X17" s="159">
        <v>0</v>
      </c>
      <c r="Y17" s="159">
        <v>0</v>
      </c>
      <c r="Z17" s="159">
        <v>0</v>
      </c>
      <c r="AA17" s="159">
        <v>0</v>
      </c>
      <c r="AB17" s="159">
        <v>0</v>
      </c>
      <c r="AC17" s="159">
        <v>0</v>
      </c>
      <c r="AD17" s="159">
        <v>0</v>
      </c>
      <c r="AE17" s="159">
        <v>0</v>
      </c>
      <c r="AF17" s="159">
        <v>0</v>
      </c>
      <c r="AG17" s="159">
        <v>0</v>
      </c>
      <c r="AH17" s="159">
        <v>0</v>
      </c>
      <c r="AI17" s="159">
        <v>0</v>
      </c>
      <c r="AJ17" s="159">
        <v>0</v>
      </c>
      <c r="AK17" s="159">
        <v>0</v>
      </c>
      <c r="AL17" s="159">
        <v>0</v>
      </c>
      <c r="AM17" s="159">
        <v>0</v>
      </c>
      <c r="AN17" s="159">
        <v>0</v>
      </c>
      <c r="AO17" s="159">
        <v>0</v>
      </c>
      <c r="AP17" s="159">
        <v>0</v>
      </c>
      <c r="AQ17" s="159">
        <v>0</v>
      </c>
      <c r="AR17" s="159">
        <v>0</v>
      </c>
      <c r="AS17" s="159">
        <v>0</v>
      </c>
      <c r="AT17" s="159">
        <v>0</v>
      </c>
      <c r="AU17" s="159">
        <v>0</v>
      </c>
      <c r="AV17" s="159">
        <v>2.8769999999999998</v>
      </c>
      <c r="AW17" s="159">
        <v>7.2039999999999997</v>
      </c>
      <c r="AX17" s="159">
        <v>11.369</v>
      </c>
      <c r="AY17" s="159">
        <v>19.163</v>
      </c>
      <c r="AZ17" s="159">
        <v>34.027000000000001</v>
      </c>
      <c r="BA17" s="159">
        <v>42.026000000000003</v>
      </c>
      <c r="BB17" s="159">
        <v>48.832000000000001</v>
      </c>
      <c r="BC17" s="159">
        <v>39.287999999999997</v>
      </c>
      <c r="BD17" s="159">
        <v>-6.0999999999999999E-2</v>
      </c>
      <c r="BE17" s="159">
        <v>-8.6436562195121955E-2</v>
      </c>
      <c r="BF17" s="159">
        <v>-0.14737339999999999</v>
      </c>
      <c r="BG17" s="159">
        <v>8.5208560000000017E-2</v>
      </c>
      <c r="BH17" s="159">
        <v>-2.9000000000000001E-2</v>
      </c>
      <c r="BI17" s="159">
        <v>0</v>
      </c>
      <c r="BJ17" s="159">
        <v>0</v>
      </c>
      <c r="BK17" s="159">
        <v>0</v>
      </c>
      <c r="BL17" s="159">
        <v>0</v>
      </c>
      <c r="BM17" s="159">
        <v>0</v>
      </c>
      <c r="BN17" s="159">
        <v>0</v>
      </c>
      <c r="BO17" s="159">
        <v>0</v>
      </c>
      <c r="BP17" s="159">
        <v>0</v>
      </c>
      <c r="BQ17" s="159">
        <v>0</v>
      </c>
      <c r="BR17" s="159">
        <v>0</v>
      </c>
      <c r="BS17" s="159">
        <v>0</v>
      </c>
      <c r="BT17" s="159">
        <v>0</v>
      </c>
      <c r="BU17" s="159">
        <v>0</v>
      </c>
      <c r="BV17" s="159">
        <v>0</v>
      </c>
      <c r="BW17" s="159">
        <v>0</v>
      </c>
      <c r="BX17" s="159">
        <v>0</v>
      </c>
      <c r="BY17" s="159">
        <v>0</v>
      </c>
      <c r="BZ17" s="159">
        <v>0</v>
      </c>
      <c r="CA17" s="159">
        <v>0</v>
      </c>
      <c r="CB17" s="159">
        <v>0</v>
      </c>
      <c r="CC17" s="159">
        <v>0</v>
      </c>
      <c r="CD17" s="159">
        <v>0</v>
      </c>
      <c r="CE17" s="159">
        <v>0</v>
      </c>
      <c r="CF17" s="160">
        <v>0</v>
      </c>
    </row>
    <row r="18" spans="1:84">
      <c r="A18" s="153"/>
      <c r="B18" s="43" t="s">
        <v>280</v>
      </c>
      <c r="C18" s="158" t="s">
        <v>276</v>
      </c>
      <c r="D18" s="159">
        <v>0</v>
      </c>
      <c r="E18" s="159">
        <v>0</v>
      </c>
      <c r="F18" s="159">
        <v>0</v>
      </c>
      <c r="G18" s="159">
        <v>0</v>
      </c>
      <c r="H18" s="159">
        <v>0</v>
      </c>
      <c r="I18" s="159">
        <v>0</v>
      </c>
      <c r="J18" s="159">
        <v>0</v>
      </c>
      <c r="K18" s="159">
        <v>0</v>
      </c>
      <c r="L18" s="159">
        <v>0</v>
      </c>
      <c r="M18" s="159">
        <v>0</v>
      </c>
      <c r="N18" s="159">
        <v>0</v>
      </c>
      <c r="O18" s="159">
        <v>0</v>
      </c>
      <c r="P18" s="159">
        <v>0</v>
      </c>
      <c r="Q18" s="159">
        <v>0</v>
      </c>
      <c r="R18" s="159">
        <v>0</v>
      </c>
      <c r="S18" s="159">
        <v>0</v>
      </c>
      <c r="T18" s="159">
        <v>0</v>
      </c>
      <c r="U18" s="159">
        <v>0</v>
      </c>
      <c r="V18" s="159">
        <v>0</v>
      </c>
      <c r="W18" s="159">
        <v>0</v>
      </c>
      <c r="X18" s="159">
        <v>0</v>
      </c>
      <c r="Y18" s="159">
        <v>0</v>
      </c>
      <c r="Z18" s="159">
        <v>0</v>
      </c>
      <c r="AA18" s="159">
        <v>0</v>
      </c>
      <c r="AB18" s="159">
        <v>0</v>
      </c>
      <c r="AC18" s="159">
        <v>0</v>
      </c>
      <c r="AD18" s="159">
        <v>0</v>
      </c>
      <c r="AE18" s="159">
        <v>0</v>
      </c>
      <c r="AF18" s="159">
        <v>0</v>
      </c>
      <c r="AG18" s="159">
        <v>0</v>
      </c>
      <c r="AH18" s="159">
        <v>0</v>
      </c>
      <c r="AI18" s="159">
        <v>0</v>
      </c>
      <c r="AJ18" s="159">
        <v>0</v>
      </c>
      <c r="AK18" s="159">
        <v>0</v>
      </c>
      <c r="AL18" s="159">
        <v>0</v>
      </c>
      <c r="AM18" s="159">
        <v>0</v>
      </c>
      <c r="AN18" s="159">
        <v>0</v>
      </c>
      <c r="AO18" s="159">
        <v>0</v>
      </c>
      <c r="AP18" s="159">
        <v>0</v>
      </c>
      <c r="AQ18" s="159">
        <v>0</v>
      </c>
      <c r="AR18" s="159">
        <v>0</v>
      </c>
      <c r="AS18" s="159">
        <v>0</v>
      </c>
      <c r="AT18" s="159">
        <v>0</v>
      </c>
      <c r="AU18" s="159">
        <v>0</v>
      </c>
      <c r="AV18" s="159">
        <v>0</v>
      </c>
      <c r="AW18" s="159">
        <v>0</v>
      </c>
      <c r="AX18" s="159">
        <v>0</v>
      </c>
      <c r="AY18" s="159">
        <v>0</v>
      </c>
      <c r="AZ18" s="159">
        <v>0</v>
      </c>
      <c r="BA18" s="159">
        <v>0</v>
      </c>
      <c r="BB18" s="159">
        <v>0</v>
      </c>
      <c r="BC18" s="159">
        <v>0</v>
      </c>
      <c r="BD18" s="159">
        <v>0</v>
      </c>
      <c r="BE18" s="159">
        <v>6.8540000000000001</v>
      </c>
      <c r="BF18" s="159">
        <v>13.107519600000002</v>
      </c>
      <c r="BG18" s="159">
        <v>14.986460219999998</v>
      </c>
      <c r="BH18" s="159">
        <v>16.622024122071426</v>
      </c>
      <c r="BI18" s="159">
        <v>17.693564299999998</v>
      </c>
      <c r="BJ18" s="159">
        <v>19.498030839999998</v>
      </c>
      <c r="BK18" s="159">
        <v>20.507303</v>
      </c>
      <c r="BL18" s="159">
        <v>21.180479929999997</v>
      </c>
      <c r="BM18" s="159">
        <v>21.798681950000002</v>
      </c>
      <c r="BN18" s="159">
        <v>21.362664119999998</v>
      </c>
      <c r="BO18" s="159">
        <v>22.339751259999996</v>
      </c>
      <c r="BP18" s="159">
        <v>56.572572000000001</v>
      </c>
      <c r="BQ18" s="159">
        <v>176.393889</v>
      </c>
      <c r="BR18" s="159">
        <v>199.78361200000001</v>
      </c>
      <c r="BS18" s="159">
        <v>161</v>
      </c>
      <c r="BT18" s="159">
        <v>184</v>
      </c>
      <c r="BU18" s="159">
        <v>164</v>
      </c>
      <c r="BV18" s="159">
        <v>154</v>
      </c>
      <c r="BW18" s="159">
        <v>132.03679</v>
      </c>
      <c r="BX18" s="159">
        <v>171.42592500000001</v>
      </c>
      <c r="BY18" s="159">
        <v>141.535426</v>
      </c>
      <c r="BZ18" s="159">
        <v>111.211405</v>
      </c>
      <c r="CA18" s="159">
        <v>0</v>
      </c>
      <c r="CB18" s="159">
        <v>0</v>
      </c>
      <c r="CC18" s="159">
        <v>0</v>
      </c>
      <c r="CD18" s="159">
        <v>0</v>
      </c>
      <c r="CE18" s="159">
        <v>0</v>
      </c>
      <c r="CF18" s="160">
        <v>0</v>
      </c>
    </row>
    <row r="19" spans="1:84">
      <c r="A19" s="153"/>
      <c r="B19" s="43" t="s">
        <v>281</v>
      </c>
      <c r="C19" s="158" t="s">
        <v>276</v>
      </c>
      <c r="D19" s="159">
        <v>0</v>
      </c>
      <c r="E19" s="159">
        <v>0</v>
      </c>
      <c r="F19" s="159">
        <v>0</v>
      </c>
      <c r="G19" s="159">
        <v>0</v>
      </c>
      <c r="H19" s="159">
        <v>0</v>
      </c>
      <c r="I19" s="159">
        <v>0</v>
      </c>
      <c r="J19" s="159">
        <v>0</v>
      </c>
      <c r="K19" s="159">
        <v>0</v>
      </c>
      <c r="L19" s="159">
        <v>0</v>
      </c>
      <c r="M19" s="159">
        <v>0</v>
      </c>
      <c r="N19" s="159">
        <v>0</v>
      </c>
      <c r="O19" s="159">
        <v>0</v>
      </c>
      <c r="P19" s="159">
        <v>0</v>
      </c>
      <c r="Q19" s="159">
        <v>0</v>
      </c>
      <c r="R19" s="159">
        <v>0</v>
      </c>
      <c r="S19" s="159">
        <v>0</v>
      </c>
      <c r="T19" s="159">
        <v>0</v>
      </c>
      <c r="U19" s="159">
        <v>0</v>
      </c>
      <c r="V19" s="159">
        <v>0</v>
      </c>
      <c r="W19" s="159">
        <v>0</v>
      </c>
      <c r="X19" s="159">
        <v>0</v>
      </c>
      <c r="Y19" s="159">
        <v>0</v>
      </c>
      <c r="Z19" s="159">
        <v>0</v>
      </c>
      <c r="AA19" s="159">
        <v>0</v>
      </c>
      <c r="AB19" s="159">
        <v>0</v>
      </c>
      <c r="AC19" s="159">
        <v>0</v>
      </c>
      <c r="AD19" s="159">
        <v>0</v>
      </c>
      <c r="AE19" s="159">
        <v>0</v>
      </c>
      <c r="AF19" s="159">
        <v>0</v>
      </c>
      <c r="AG19" s="159">
        <v>0</v>
      </c>
      <c r="AH19" s="159">
        <v>0</v>
      </c>
      <c r="AI19" s="159">
        <v>0</v>
      </c>
      <c r="AJ19" s="159">
        <v>0</v>
      </c>
      <c r="AK19" s="159">
        <v>0</v>
      </c>
      <c r="AL19" s="159">
        <v>0</v>
      </c>
      <c r="AM19" s="159">
        <v>0</v>
      </c>
      <c r="AN19" s="159">
        <v>0</v>
      </c>
      <c r="AO19" s="159">
        <v>0</v>
      </c>
      <c r="AP19" s="159">
        <v>0</v>
      </c>
      <c r="AQ19" s="159">
        <v>0</v>
      </c>
      <c r="AR19" s="159">
        <v>0</v>
      </c>
      <c r="AS19" s="159">
        <v>0</v>
      </c>
      <c r="AT19" s="159">
        <v>0</v>
      </c>
      <c r="AU19" s="159">
        <v>0</v>
      </c>
      <c r="AV19" s="159">
        <v>0</v>
      </c>
      <c r="AW19" s="159">
        <v>0</v>
      </c>
      <c r="AX19" s="159">
        <v>0</v>
      </c>
      <c r="AY19" s="159">
        <v>0</v>
      </c>
      <c r="AZ19" s="159">
        <v>3.1930000000000001</v>
      </c>
      <c r="BA19" s="159">
        <v>23.582999999999998</v>
      </c>
      <c r="BB19" s="159">
        <v>32.392000000000003</v>
      </c>
      <c r="BC19" s="159">
        <v>27.45</v>
      </c>
      <c r="BD19" s="159">
        <v>4.1689999999999996</v>
      </c>
      <c r="BE19" s="159">
        <v>6.0000000000000001E-3</v>
      </c>
      <c r="BF19" s="159">
        <v>4.2999999999999997E-2</v>
      </c>
      <c r="BG19" s="159">
        <v>0</v>
      </c>
      <c r="BH19" s="159">
        <v>0</v>
      </c>
      <c r="BI19" s="159">
        <v>0</v>
      </c>
      <c r="BJ19" s="159">
        <v>0</v>
      </c>
      <c r="BK19" s="159">
        <v>0</v>
      </c>
      <c r="BL19" s="159">
        <v>0</v>
      </c>
      <c r="BM19" s="159">
        <v>0</v>
      </c>
      <c r="BN19" s="159">
        <v>0</v>
      </c>
      <c r="BO19" s="159">
        <v>0</v>
      </c>
      <c r="BP19" s="159">
        <v>0</v>
      </c>
      <c r="BQ19" s="159">
        <v>0</v>
      </c>
      <c r="BR19" s="159">
        <v>0</v>
      </c>
      <c r="BS19" s="159">
        <v>0</v>
      </c>
      <c r="BT19" s="159">
        <v>0</v>
      </c>
      <c r="BU19" s="159">
        <v>0</v>
      </c>
      <c r="BV19" s="159">
        <v>0</v>
      </c>
      <c r="BW19" s="159">
        <v>0</v>
      </c>
      <c r="BX19" s="159">
        <v>0</v>
      </c>
      <c r="BY19" s="159">
        <v>0</v>
      </c>
      <c r="BZ19" s="159">
        <v>0</v>
      </c>
      <c r="CA19" s="159">
        <v>0</v>
      </c>
      <c r="CB19" s="159">
        <v>0</v>
      </c>
      <c r="CC19" s="159">
        <v>0</v>
      </c>
      <c r="CD19" s="159">
        <v>0</v>
      </c>
      <c r="CE19" s="159">
        <v>0</v>
      </c>
      <c r="CF19" s="160">
        <v>0</v>
      </c>
    </row>
    <row r="20" spans="1:84" ht="27" customHeight="1">
      <c r="A20" s="153"/>
      <c r="B20" s="43" t="s">
        <v>282</v>
      </c>
      <c r="D20" s="159">
        <f t="shared" ref="D20:BO20" si="2">SUM(D$21:D$22)</f>
        <v>0</v>
      </c>
      <c r="E20" s="159">
        <f t="shared" si="2"/>
        <v>0</v>
      </c>
      <c r="F20" s="159">
        <f t="shared" si="2"/>
        <v>0</v>
      </c>
      <c r="G20" s="159">
        <f t="shared" si="2"/>
        <v>0</v>
      </c>
      <c r="H20" s="159">
        <f t="shared" si="2"/>
        <v>0</v>
      </c>
      <c r="I20" s="159">
        <f t="shared" si="2"/>
        <v>0</v>
      </c>
      <c r="J20" s="159">
        <f t="shared" si="2"/>
        <v>0</v>
      </c>
      <c r="K20" s="159">
        <f t="shared" si="2"/>
        <v>0</v>
      </c>
      <c r="L20" s="159">
        <f t="shared" si="2"/>
        <v>0</v>
      </c>
      <c r="M20" s="159">
        <f t="shared" si="2"/>
        <v>0</v>
      </c>
      <c r="N20" s="159">
        <f t="shared" si="2"/>
        <v>0</v>
      </c>
      <c r="O20" s="159">
        <f t="shared" si="2"/>
        <v>0</v>
      </c>
      <c r="P20" s="159">
        <f t="shared" si="2"/>
        <v>0</v>
      </c>
      <c r="Q20" s="159">
        <f t="shared" si="2"/>
        <v>0</v>
      </c>
      <c r="R20" s="159">
        <f t="shared" si="2"/>
        <v>0</v>
      </c>
      <c r="S20" s="159">
        <f t="shared" si="2"/>
        <v>0</v>
      </c>
      <c r="T20" s="159">
        <f t="shared" si="2"/>
        <v>0</v>
      </c>
      <c r="U20" s="159">
        <f t="shared" si="2"/>
        <v>0</v>
      </c>
      <c r="V20" s="159">
        <f t="shared" si="2"/>
        <v>0</v>
      </c>
      <c r="W20" s="159">
        <f t="shared" si="2"/>
        <v>0</v>
      </c>
      <c r="X20" s="159">
        <f t="shared" si="2"/>
        <v>0</v>
      </c>
      <c r="Y20" s="159">
        <f t="shared" si="2"/>
        <v>0</v>
      </c>
      <c r="Z20" s="159">
        <f t="shared" si="2"/>
        <v>0</v>
      </c>
      <c r="AA20" s="159">
        <f t="shared" si="2"/>
        <v>0</v>
      </c>
      <c r="AB20" s="159">
        <f t="shared" si="2"/>
        <v>0</v>
      </c>
      <c r="AC20" s="159">
        <f t="shared" si="2"/>
        <v>0</v>
      </c>
      <c r="AD20" s="159">
        <f t="shared" si="2"/>
        <v>0</v>
      </c>
      <c r="AE20" s="159">
        <f t="shared" si="2"/>
        <v>0</v>
      </c>
      <c r="AF20" s="159">
        <f t="shared" si="2"/>
        <v>0</v>
      </c>
      <c r="AG20" s="159">
        <f t="shared" si="2"/>
        <v>0</v>
      </c>
      <c r="AH20" s="159">
        <f t="shared" si="2"/>
        <v>0</v>
      </c>
      <c r="AI20" s="159">
        <f t="shared" si="2"/>
        <v>0</v>
      </c>
      <c r="AJ20" s="159">
        <f t="shared" si="2"/>
        <v>0</v>
      </c>
      <c r="AK20" s="159">
        <f t="shared" si="2"/>
        <v>0</v>
      </c>
      <c r="AL20" s="159">
        <f t="shared" si="2"/>
        <v>0</v>
      </c>
      <c r="AM20" s="159">
        <f t="shared" si="2"/>
        <v>0</v>
      </c>
      <c r="AN20" s="159">
        <f t="shared" si="2"/>
        <v>0</v>
      </c>
      <c r="AO20" s="159">
        <f t="shared" si="2"/>
        <v>0</v>
      </c>
      <c r="AP20" s="159">
        <f t="shared" si="2"/>
        <v>0</v>
      </c>
      <c r="AQ20" s="159">
        <f t="shared" si="2"/>
        <v>0</v>
      </c>
      <c r="AR20" s="159">
        <f t="shared" si="2"/>
        <v>0</v>
      </c>
      <c r="AS20" s="159">
        <f t="shared" si="2"/>
        <v>0</v>
      </c>
      <c r="AT20" s="159">
        <f t="shared" si="2"/>
        <v>0</v>
      </c>
      <c r="AU20" s="159">
        <f t="shared" si="2"/>
        <v>0</v>
      </c>
      <c r="AV20" s="159">
        <f t="shared" si="2"/>
        <v>0</v>
      </c>
      <c r="AW20" s="159">
        <f t="shared" si="2"/>
        <v>0</v>
      </c>
      <c r="AX20" s="159">
        <f t="shared" si="2"/>
        <v>0</v>
      </c>
      <c r="AY20" s="159">
        <f t="shared" si="2"/>
        <v>0</v>
      </c>
      <c r="AZ20" s="159">
        <f t="shared" si="2"/>
        <v>0</v>
      </c>
      <c r="BA20" s="159">
        <f t="shared" si="2"/>
        <v>0</v>
      </c>
      <c r="BB20" s="159">
        <f t="shared" si="2"/>
        <v>0</v>
      </c>
      <c r="BC20" s="159">
        <f t="shared" si="2"/>
        <v>0</v>
      </c>
      <c r="BD20" s="159">
        <f t="shared" si="2"/>
        <v>0</v>
      </c>
      <c r="BE20" s="159">
        <f t="shared" si="2"/>
        <v>0</v>
      </c>
      <c r="BF20" s="159">
        <f t="shared" si="2"/>
        <v>0</v>
      </c>
      <c r="BG20" s="159">
        <f t="shared" si="2"/>
        <v>0</v>
      </c>
      <c r="BH20" s="159">
        <f t="shared" si="2"/>
        <v>0</v>
      </c>
      <c r="BI20" s="159">
        <f t="shared" si="2"/>
        <v>0</v>
      </c>
      <c r="BJ20" s="159">
        <f t="shared" si="2"/>
        <v>0</v>
      </c>
      <c r="BK20" s="159">
        <f t="shared" si="2"/>
        <v>0</v>
      </c>
      <c r="BL20" s="159">
        <f t="shared" si="2"/>
        <v>127.18792895</v>
      </c>
      <c r="BM20" s="159">
        <f t="shared" si="2"/>
        <v>1267.3993002300001</v>
      </c>
      <c r="BN20" s="159">
        <f t="shared" si="2"/>
        <v>2231.7483619</v>
      </c>
      <c r="BO20" s="159">
        <f t="shared" si="2"/>
        <v>3554.1022156099998</v>
      </c>
      <c r="BP20" s="159">
        <f t="shared" ref="BP20:CF20" si="3">SUM(BP$21:BP$22)</f>
        <v>6779.6544881600003</v>
      </c>
      <c r="BQ20" s="159">
        <f t="shared" si="3"/>
        <v>10436.707839979998</v>
      </c>
      <c r="BR20" s="159">
        <f t="shared" si="3"/>
        <v>12827.382151170001</v>
      </c>
      <c r="BS20" s="159">
        <f t="shared" si="3"/>
        <v>14271.548569180002</v>
      </c>
      <c r="BT20" s="159">
        <f t="shared" si="3"/>
        <v>14830.444816650002</v>
      </c>
      <c r="BU20" s="159">
        <f t="shared" si="3"/>
        <v>15352.892355200001</v>
      </c>
      <c r="BV20" s="159">
        <f t="shared" si="3"/>
        <v>15097.86932374</v>
      </c>
      <c r="BW20" s="159">
        <f t="shared" si="3"/>
        <v>13850.988828140005</v>
      </c>
      <c r="BX20" s="159">
        <f t="shared" si="3"/>
        <v>13427.615083349996</v>
      </c>
      <c r="BY20" s="159">
        <f t="shared" si="3"/>
        <v>12688.531819610009</v>
      </c>
      <c r="BZ20" s="159">
        <f t="shared" si="3"/>
        <v>12088.05388639</v>
      </c>
      <c r="CA20" s="159">
        <f t="shared" si="3"/>
        <v>12747.192747544268</v>
      </c>
      <c r="CB20" s="159">
        <f t="shared" si="3"/>
        <v>13104.216416482835</v>
      </c>
      <c r="CC20" s="159">
        <f t="shared" si="3"/>
        <v>12426.881992940196</v>
      </c>
      <c r="CD20" s="159">
        <f t="shared" si="3"/>
        <v>11512.931894790599</v>
      </c>
      <c r="CE20" s="159">
        <f t="shared" si="3"/>
        <v>11085.711128384906</v>
      </c>
      <c r="CF20" s="160">
        <f t="shared" si="3"/>
        <v>9623.8206938164858</v>
      </c>
    </row>
    <row r="21" spans="1:84">
      <c r="A21" s="153"/>
      <c r="B21" s="63" t="s">
        <v>273</v>
      </c>
      <c r="C21" s="158" t="s">
        <v>270</v>
      </c>
      <c r="D21" s="159">
        <v>0</v>
      </c>
      <c r="E21" s="159">
        <v>0</v>
      </c>
      <c r="F21" s="159">
        <v>0</v>
      </c>
      <c r="G21" s="159">
        <v>0</v>
      </c>
      <c r="H21" s="159">
        <v>0</v>
      </c>
      <c r="I21" s="159">
        <v>0</v>
      </c>
      <c r="J21" s="159">
        <v>0</v>
      </c>
      <c r="K21" s="159">
        <v>0</v>
      </c>
      <c r="L21" s="159">
        <v>0</v>
      </c>
      <c r="M21" s="159">
        <v>0</v>
      </c>
      <c r="N21" s="159">
        <v>0</v>
      </c>
      <c r="O21" s="159">
        <v>0</v>
      </c>
      <c r="P21" s="159">
        <v>0</v>
      </c>
      <c r="Q21" s="159">
        <v>0</v>
      </c>
      <c r="R21" s="159">
        <v>0</v>
      </c>
      <c r="S21" s="159">
        <v>0</v>
      </c>
      <c r="T21" s="159">
        <v>0</v>
      </c>
      <c r="U21" s="159">
        <v>0</v>
      </c>
      <c r="V21" s="159">
        <v>0</v>
      </c>
      <c r="W21" s="159">
        <v>0</v>
      </c>
      <c r="X21" s="159">
        <v>0</v>
      </c>
      <c r="Y21" s="159">
        <v>0</v>
      </c>
      <c r="Z21" s="159">
        <v>0</v>
      </c>
      <c r="AA21" s="159">
        <v>0</v>
      </c>
      <c r="AB21" s="159">
        <v>0</v>
      </c>
      <c r="AC21" s="159">
        <v>0</v>
      </c>
      <c r="AD21" s="159">
        <v>0</v>
      </c>
      <c r="AE21" s="159">
        <v>0</v>
      </c>
      <c r="AF21" s="159">
        <v>0</v>
      </c>
      <c r="AG21" s="159">
        <v>0</v>
      </c>
      <c r="AH21" s="159">
        <v>0</v>
      </c>
      <c r="AI21" s="159">
        <v>0</v>
      </c>
      <c r="AJ21" s="159">
        <v>0</v>
      </c>
      <c r="AK21" s="159">
        <v>0</v>
      </c>
      <c r="AL21" s="159">
        <v>0</v>
      </c>
      <c r="AM21" s="159">
        <v>0</v>
      </c>
      <c r="AN21" s="159">
        <v>0</v>
      </c>
      <c r="AO21" s="159">
        <v>0</v>
      </c>
      <c r="AP21" s="159">
        <v>0</v>
      </c>
      <c r="AQ21" s="159">
        <v>0</v>
      </c>
      <c r="AR21" s="159">
        <v>0</v>
      </c>
      <c r="AS21" s="159">
        <v>0</v>
      </c>
      <c r="AT21" s="159">
        <v>0</v>
      </c>
      <c r="AU21" s="159">
        <v>0</v>
      </c>
      <c r="AV21" s="159">
        <v>0</v>
      </c>
      <c r="AW21" s="159">
        <v>0</v>
      </c>
      <c r="AX21" s="159">
        <v>0</v>
      </c>
      <c r="AY21" s="159">
        <v>0</v>
      </c>
      <c r="AZ21" s="159">
        <v>0</v>
      </c>
      <c r="BA21" s="159">
        <v>0</v>
      </c>
      <c r="BB21" s="159">
        <v>0</v>
      </c>
      <c r="BC21" s="159">
        <v>0</v>
      </c>
      <c r="BD21" s="159">
        <v>0</v>
      </c>
      <c r="BE21" s="159">
        <v>0</v>
      </c>
      <c r="BF21" s="159">
        <v>0</v>
      </c>
      <c r="BG21" s="159">
        <v>0</v>
      </c>
      <c r="BH21" s="159">
        <v>0</v>
      </c>
      <c r="BI21" s="159">
        <v>0</v>
      </c>
      <c r="BJ21" s="159">
        <v>0</v>
      </c>
      <c r="BK21" s="159">
        <v>0</v>
      </c>
      <c r="BL21" s="159">
        <v>64.379764080000001</v>
      </c>
      <c r="BM21" s="159">
        <v>580.96194385999991</v>
      </c>
      <c r="BN21" s="159">
        <v>954.84283312000014</v>
      </c>
      <c r="BO21" s="159">
        <v>1398.5169151799998</v>
      </c>
      <c r="BP21" s="159">
        <v>2304.75857546</v>
      </c>
      <c r="BQ21" s="159">
        <v>3538.8798924699986</v>
      </c>
      <c r="BR21" s="159">
        <v>4100.9191948399994</v>
      </c>
      <c r="BS21" s="159">
        <v>4456.6648349100024</v>
      </c>
      <c r="BT21" s="159">
        <v>4687.0089817599983</v>
      </c>
      <c r="BU21" s="159">
        <v>4711.3251268400008</v>
      </c>
      <c r="BV21" s="159">
        <v>4562.8610960800006</v>
      </c>
      <c r="BW21" s="159">
        <v>4511.989815750002</v>
      </c>
      <c r="BX21" s="159">
        <v>4567.4223184649991</v>
      </c>
      <c r="BY21" s="159">
        <v>4506.7600548399996</v>
      </c>
      <c r="BZ21" s="159">
        <v>4527.0250168000002</v>
      </c>
      <c r="CA21" s="159">
        <v>4902.3221197075873</v>
      </c>
      <c r="CB21" s="159">
        <v>5235.0061008837711</v>
      </c>
      <c r="CC21" s="159">
        <v>5282.4068427532802</v>
      </c>
      <c r="CD21" s="159">
        <v>5298.8390403422609</v>
      </c>
      <c r="CE21" s="159">
        <v>5331.9467829210898</v>
      </c>
      <c r="CF21" s="160">
        <v>5304.8995115499611</v>
      </c>
    </row>
    <row r="22" spans="1:84">
      <c r="A22" s="153"/>
      <c r="B22" s="63" t="s">
        <v>283</v>
      </c>
      <c r="C22" s="158" t="s">
        <v>276</v>
      </c>
      <c r="D22" s="159">
        <v>0</v>
      </c>
      <c r="E22" s="159">
        <v>0</v>
      </c>
      <c r="F22" s="159">
        <v>0</v>
      </c>
      <c r="G22" s="159">
        <v>0</v>
      </c>
      <c r="H22" s="159">
        <v>0</v>
      </c>
      <c r="I22" s="159">
        <v>0</v>
      </c>
      <c r="J22" s="159">
        <v>0</v>
      </c>
      <c r="K22" s="159">
        <v>0</v>
      </c>
      <c r="L22" s="159">
        <v>0</v>
      </c>
      <c r="M22" s="159">
        <v>0</v>
      </c>
      <c r="N22" s="159">
        <v>0</v>
      </c>
      <c r="O22" s="159">
        <v>0</v>
      </c>
      <c r="P22" s="159">
        <v>0</v>
      </c>
      <c r="Q22" s="159">
        <v>0</v>
      </c>
      <c r="R22" s="159">
        <v>0</v>
      </c>
      <c r="S22" s="159">
        <v>0</v>
      </c>
      <c r="T22" s="159">
        <v>0</v>
      </c>
      <c r="U22" s="159">
        <v>0</v>
      </c>
      <c r="V22" s="159">
        <v>0</v>
      </c>
      <c r="W22" s="159">
        <v>0</v>
      </c>
      <c r="X22" s="159">
        <v>0</v>
      </c>
      <c r="Y22" s="159">
        <v>0</v>
      </c>
      <c r="Z22" s="159">
        <v>0</v>
      </c>
      <c r="AA22" s="159">
        <v>0</v>
      </c>
      <c r="AB22" s="159">
        <v>0</v>
      </c>
      <c r="AC22" s="159">
        <v>0</v>
      </c>
      <c r="AD22" s="159">
        <v>0</v>
      </c>
      <c r="AE22" s="159">
        <v>0</v>
      </c>
      <c r="AF22" s="159">
        <v>0</v>
      </c>
      <c r="AG22" s="159">
        <v>0</v>
      </c>
      <c r="AH22" s="159">
        <v>0</v>
      </c>
      <c r="AI22" s="159">
        <v>0</v>
      </c>
      <c r="AJ22" s="159">
        <v>0</v>
      </c>
      <c r="AK22" s="159">
        <v>0</v>
      </c>
      <c r="AL22" s="159">
        <v>0</v>
      </c>
      <c r="AM22" s="159">
        <v>0</v>
      </c>
      <c r="AN22" s="159">
        <v>0</v>
      </c>
      <c r="AO22" s="159">
        <v>0</v>
      </c>
      <c r="AP22" s="159">
        <v>0</v>
      </c>
      <c r="AQ22" s="159">
        <v>0</v>
      </c>
      <c r="AR22" s="159">
        <v>0</v>
      </c>
      <c r="AS22" s="159">
        <v>0</v>
      </c>
      <c r="AT22" s="159">
        <v>0</v>
      </c>
      <c r="AU22" s="159">
        <v>0</v>
      </c>
      <c r="AV22" s="159">
        <v>0</v>
      </c>
      <c r="AW22" s="159">
        <v>0</v>
      </c>
      <c r="AX22" s="159">
        <v>0</v>
      </c>
      <c r="AY22" s="159">
        <v>0</v>
      </c>
      <c r="AZ22" s="159">
        <v>0</v>
      </c>
      <c r="BA22" s="159">
        <v>0</v>
      </c>
      <c r="BB22" s="159">
        <v>0</v>
      </c>
      <c r="BC22" s="159">
        <v>0</v>
      </c>
      <c r="BD22" s="159">
        <v>0</v>
      </c>
      <c r="BE22" s="159">
        <v>0</v>
      </c>
      <c r="BF22" s="159">
        <v>0</v>
      </c>
      <c r="BG22" s="159">
        <v>0</v>
      </c>
      <c r="BH22" s="159">
        <v>0</v>
      </c>
      <c r="BI22" s="159">
        <v>0</v>
      </c>
      <c r="BJ22" s="159">
        <v>0</v>
      </c>
      <c r="BK22" s="159">
        <v>0</v>
      </c>
      <c r="BL22" s="159">
        <v>62.808164869999999</v>
      </c>
      <c r="BM22" s="159">
        <v>686.4373563700002</v>
      </c>
      <c r="BN22" s="159">
        <v>1276.9055287799997</v>
      </c>
      <c r="BO22" s="159">
        <v>2155.5853004300002</v>
      </c>
      <c r="BP22" s="159">
        <v>4474.8959127000007</v>
      </c>
      <c r="BQ22" s="159">
        <v>6897.8279475099998</v>
      </c>
      <c r="BR22" s="159">
        <v>8726.4629563300005</v>
      </c>
      <c r="BS22" s="159">
        <v>9814.883734269999</v>
      </c>
      <c r="BT22" s="159">
        <v>10143.435834890004</v>
      </c>
      <c r="BU22" s="159">
        <v>10641.56722836</v>
      </c>
      <c r="BV22" s="159">
        <v>10535.008227660001</v>
      </c>
      <c r="BW22" s="159">
        <v>9338.9990123900043</v>
      </c>
      <c r="BX22" s="159">
        <v>8860.1927648849978</v>
      </c>
      <c r="BY22" s="159">
        <v>8181.7717647700092</v>
      </c>
      <c r="BZ22" s="159">
        <v>7561.028869589999</v>
      </c>
      <c r="CA22" s="159">
        <v>7844.8706278366799</v>
      </c>
      <c r="CB22" s="159">
        <v>7869.2103155990635</v>
      </c>
      <c r="CC22" s="159">
        <v>7144.4751501869159</v>
      </c>
      <c r="CD22" s="159">
        <v>6214.0928544483395</v>
      </c>
      <c r="CE22" s="159">
        <v>5753.7643454638164</v>
      </c>
      <c r="CF22" s="160">
        <v>4318.9211822665247</v>
      </c>
    </row>
    <row r="23" spans="1:84">
      <c r="A23" s="153"/>
      <c r="B23" s="43" t="s">
        <v>284</v>
      </c>
      <c r="C23" s="158" t="s">
        <v>276</v>
      </c>
      <c r="D23" s="159">
        <v>0</v>
      </c>
      <c r="E23" s="159">
        <v>0</v>
      </c>
      <c r="F23" s="159">
        <v>0</v>
      </c>
      <c r="G23" s="159">
        <v>0</v>
      </c>
      <c r="H23" s="159">
        <v>0</v>
      </c>
      <c r="I23" s="159">
        <v>0</v>
      </c>
      <c r="J23" s="159">
        <v>0</v>
      </c>
      <c r="K23" s="159">
        <v>0</v>
      </c>
      <c r="L23" s="159">
        <v>0</v>
      </c>
      <c r="M23" s="159">
        <v>0</v>
      </c>
      <c r="N23" s="159">
        <v>0</v>
      </c>
      <c r="O23" s="159">
        <v>0</v>
      </c>
      <c r="P23" s="159">
        <v>0</v>
      </c>
      <c r="Q23" s="159">
        <v>0</v>
      </c>
      <c r="R23" s="159">
        <v>0</v>
      </c>
      <c r="S23" s="159">
        <v>0</v>
      </c>
      <c r="T23" s="159">
        <v>0</v>
      </c>
      <c r="U23" s="159">
        <v>0</v>
      </c>
      <c r="V23" s="159">
        <v>0</v>
      </c>
      <c r="W23" s="159">
        <v>0</v>
      </c>
      <c r="X23" s="159">
        <v>0</v>
      </c>
      <c r="Y23" s="159">
        <v>0</v>
      </c>
      <c r="Z23" s="159">
        <v>0</v>
      </c>
      <c r="AA23" s="159">
        <v>3.7</v>
      </c>
      <c r="AB23" s="159">
        <v>9.8000000000000007</v>
      </c>
      <c r="AC23" s="159">
        <v>12.6</v>
      </c>
      <c r="AD23" s="159">
        <v>11.8</v>
      </c>
      <c r="AE23" s="159">
        <v>11.9</v>
      </c>
      <c r="AF23" s="159">
        <v>17.600000000000001</v>
      </c>
      <c r="AG23" s="159">
        <v>25.3</v>
      </c>
      <c r="AH23" s="159">
        <v>24</v>
      </c>
      <c r="AI23" s="159">
        <v>27</v>
      </c>
      <c r="AJ23" s="159">
        <v>42</v>
      </c>
      <c r="AK23" s="159">
        <v>66</v>
      </c>
      <c r="AL23" s="159">
        <v>94</v>
      </c>
      <c r="AM23" s="159">
        <v>123</v>
      </c>
      <c r="AN23" s="159">
        <v>126</v>
      </c>
      <c r="AO23" s="159">
        <v>130</v>
      </c>
      <c r="AP23" s="159">
        <v>161</v>
      </c>
      <c r="AQ23" s="159">
        <v>179.708</v>
      </c>
      <c r="AR23" s="159">
        <v>394.245</v>
      </c>
      <c r="AS23" s="159">
        <v>425.16500000000002</v>
      </c>
      <c r="AT23" s="159">
        <v>494.35300000000001</v>
      </c>
      <c r="AU23" s="159">
        <v>626.245</v>
      </c>
      <c r="AV23" s="159">
        <v>928.67899999999997</v>
      </c>
      <c r="AW23" s="159">
        <v>1207.7750000000001</v>
      </c>
      <c r="AX23" s="159">
        <v>1440.797</v>
      </c>
      <c r="AY23" s="159">
        <v>1739.5630000000001</v>
      </c>
      <c r="AZ23" s="159">
        <v>2083.6799999999998</v>
      </c>
      <c r="BA23" s="159">
        <v>2326.3319999999999</v>
      </c>
      <c r="BB23" s="159">
        <v>2428.9789999999998</v>
      </c>
      <c r="BC23" s="159">
        <v>1895.7190000000001</v>
      </c>
      <c r="BD23" s="159">
        <v>1.71</v>
      </c>
      <c r="BE23" s="159">
        <v>0</v>
      </c>
      <c r="BF23" s="159">
        <v>0</v>
      </c>
      <c r="BG23" s="159">
        <v>8.5208560000000017E-2</v>
      </c>
      <c r="BH23" s="159">
        <v>0</v>
      </c>
      <c r="BI23" s="159">
        <v>0</v>
      </c>
      <c r="BJ23" s="159"/>
      <c r="BK23" s="159"/>
      <c r="BL23" s="159"/>
      <c r="BM23" s="159"/>
      <c r="BN23" s="159"/>
      <c r="BO23" s="159"/>
      <c r="BP23" s="159"/>
      <c r="BQ23" s="159"/>
      <c r="BR23" s="159"/>
      <c r="BS23" s="159"/>
      <c r="BT23" s="159"/>
      <c r="BU23" s="159"/>
      <c r="BV23" s="159"/>
      <c r="BW23" s="159"/>
      <c r="BX23" s="159"/>
      <c r="BY23" s="159"/>
      <c r="BZ23" s="159"/>
      <c r="CA23" s="159"/>
      <c r="CB23" s="159"/>
      <c r="CC23" s="159"/>
      <c r="CD23" s="159"/>
      <c r="CE23" s="159"/>
      <c r="CF23" s="160"/>
    </row>
    <row r="24" spans="1:84">
      <c r="A24" s="153"/>
      <c r="B24" s="43" t="s">
        <v>285</v>
      </c>
      <c r="C24" s="158" t="s">
        <v>267</v>
      </c>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v>3</v>
      </c>
      <c r="BJ24" s="159">
        <v>7</v>
      </c>
      <c r="BK24" s="159">
        <v>13.497025149999999</v>
      </c>
      <c r="BL24" s="159">
        <v>38.534542930000001</v>
      </c>
      <c r="BM24" s="159">
        <v>34.154483699999993</v>
      </c>
      <c r="BN24" s="159">
        <v>45.768576209999999</v>
      </c>
      <c r="BO24" s="159">
        <v>74.136923039999985</v>
      </c>
      <c r="BP24" s="159">
        <v>110.91288990999999</v>
      </c>
      <c r="BQ24" s="159">
        <v>159.75237205000002</v>
      </c>
      <c r="BR24" s="159">
        <v>187.89459571</v>
      </c>
      <c r="BS24" s="159">
        <v>208.81836001000002</v>
      </c>
      <c r="BT24" s="159">
        <v>194.73461820000003</v>
      </c>
      <c r="BU24" s="159">
        <v>217.75776851000001</v>
      </c>
      <c r="BV24" s="159">
        <v>211.78247487000004</v>
      </c>
      <c r="BW24" s="159">
        <v>212.26699853</v>
      </c>
      <c r="BX24" s="159">
        <v>218.93365956000008</v>
      </c>
      <c r="BY24" s="159">
        <v>242.66823621</v>
      </c>
      <c r="BZ24" s="159">
        <v>240.82781158000003</v>
      </c>
      <c r="CA24" s="159">
        <v>250.79561709010474</v>
      </c>
      <c r="CB24" s="159">
        <v>252.34486047803671</v>
      </c>
      <c r="CC24" s="159">
        <v>255.54683420565431</v>
      </c>
      <c r="CD24" s="159">
        <v>258.31944868149225</v>
      </c>
      <c r="CE24" s="159">
        <v>258.88028462729784</v>
      </c>
      <c r="CF24" s="160">
        <v>260.9789978640203</v>
      </c>
    </row>
    <row r="25" spans="1:84" ht="27" customHeight="1">
      <c r="A25" s="164"/>
      <c r="B25" s="43" t="s">
        <v>286</v>
      </c>
      <c r="C25" s="158" t="s">
        <v>276</v>
      </c>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v>14.981999999999999</v>
      </c>
      <c r="AR25" s="159">
        <v>19.041</v>
      </c>
      <c r="AS25" s="159">
        <v>23.1</v>
      </c>
      <c r="AT25" s="159">
        <v>29</v>
      </c>
      <c r="AU25" s="159">
        <v>37.561</v>
      </c>
      <c r="AV25" s="159">
        <v>46.265999999999998</v>
      </c>
      <c r="AW25" s="159">
        <v>59.125</v>
      </c>
      <c r="AX25" s="159">
        <v>60.497999999999998</v>
      </c>
      <c r="AY25" s="159">
        <v>46.542999999999999</v>
      </c>
      <c r="AZ25" s="159">
        <v>41.273000000000003</v>
      </c>
      <c r="BA25" s="159">
        <v>36.790999999999997</v>
      </c>
      <c r="BB25" s="159">
        <v>37.914999999999999</v>
      </c>
      <c r="BC25" s="159">
        <v>37.4</v>
      </c>
      <c r="BD25" s="159">
        <v>34.851999999999997</v>
      </c>
      <c r="BE25" s="159">
        <v>38</v>
      </c>
      <c r="BF25" s="159">
        <v>40.408999999999999</v>
      </c>
      <c r="BG25" s="159">
        <v>46.344000000000001</v>
      </c>
      <c r="BH25" s="159">
        <v>46.491</v>
      </c>
      <c r="BI25" s="159">
        <v>44.334000000000003</v>
      </c>
      <c r="BJ25" s="159">
        <v>46.637999999999998</v>
      </c>
      <c r="BK25" s="159">
        <v>46.658999999999999</v>
      </c>
      <c r="BL25" s="159">
        <v>50.039000000000001</v>
      </c>
      <c r="BM25" s="159">
        <v>47.561</v>
      </c>
      <c r="BN25" s="159">
        <v>44.601999999999997</v>
      </c>
      <c r="BO25" s="159">
        <v>46.558457389804701</v>
      </c>
      <c r="BP25" s="159">
        <v>43.945999999999998</v>
      </c>
      <c r="BQ25" s="159">
        <v>44.098999999999997</v>
      </c>
      <c r="BR25" s="159">
        <v>44.164999999999999</v>
      </c>
      <c r="BS25" s="159">
        <v>39.841999999999999</v>
      </c>
      <c r="BT25" s="159">
        <v>38.499000000000002</v>
      </c>
      <c r="BU25" s="159">
        <v>36.994</v>
      </c>
      <c r="BV25" s="159">
        <v>44.322000000000003</v>
      </c>
      <c r="BW25" s="159">
        <v>33.988</v>
      </c>
      <c r="BX25" s="159">
        <v>62.020754029999992</v>
      </c>
      <c r="BY25" s="159">
        <v>48.520351089999991</v>
      </c>
      <c r="BZ25" s="159">
        <v>45.015527899229518</v>
      </c>
      <c r="CA25" s="159">
        <v>50.243886869733899</v>
      </c>
      <c r="CB25" s="159">
        <v>50.991663714708139</v>
      </c>
      <c r="CC25" s="159">
        <v>48.245974972958486</v>
      </c>
      <c r="CD25" s="159">
        <v>52.384244409438956</v>
      </c>
      <c r="CE25" s="159">
        <v>52.808106676965082</v>
      </c>
      <c r="CF25" s="160">
        <v>53.431737265090185</v>
      </c>
    </row>
    <row r="26" spans="1:84">
      <c r="A26" s="153"/>
      <c r="B26" s="43" t="s">
        <v>287</v>
      </c>
      <c r="C26" s="158" t="s">
        <v>270</v>
      </c>
      <c r="D26" s="159">
        <v>0</v>
      </c>
      <c r="E26" s="159">
        <v>0</v>
      </c>
      <c r="F26" s="159">
        <v>0</v>
      </c>
      <c r="G26" s="159">
        <v>0</v>
      </c>
      <c r="H26" s="159">
        <v>0</v>
      </c>
      <c r="I26" s="159">
        <v>0</v>
      </c>
      <c r="J26" s="159">
        <v>0</v>
      </c>
      <c r="K26" s="159">
        <v>0</v>
      </c>
      <c r="L26" s="159">
        <v>0</v>
      </c>
      <c r="M26" s="159">
        <v>0</v>
      </c>
      <c r="N26" s="159">
        <v>0</v>
      </c>
      <c r="O26" s="159">
        <v>0</v>
      </c>
      <c r="P26" s="159">
        <v>0</v>
      </c>
      <c r="Q26" s="159">
        <v>0</v>
      </c>
      <c r="R26" s="159">
        <v>0</v>
      </c>
      <c r="S26" s="159">
        <v>0</v>
      </c>
      <c r="T26" s="159">
        <v>0</v>
      </c>
      <c r="U26" s="159">
        <v>0</v>
      </c>
      <c r="V26" s="159">
        <v>0</v>
      </c>
      <c r="W26" s="159">
        <v>0</v>
      </c>
      <c r="X26" s="159">
        <v>0</v>
      </c>
      <c r="Y26" s="159">
        <v>0</v>
      </c>
      <c r="Z26" s="159">
        <v>0.7</v>
      </c>
      <c r="AA26" s="159">
        <v>0.8</v>
      </c>
      <c r="AB26" s="159">
        <v>0.9</v>
      </c>
      <c r="AC26" s="159">
        <v>1.1000000000000001</v>
      </c>
      <c r="AD26" s="159">
        <v>1.5</v>
      </c>
      <c r="AE26" s="159">
        <v>2</v>
      </c>
      <c r="AF26" s="159">
        <v>2.2000000000000002</v>
      </c>
      <c r="AG26" s="159">
        <v>2.1</v>
      </c>
      <c r="AH26" s="159">
        <v>2</v>
      </c>
      <c r="AI26" s="159">
        <v>2</v>
      </c>
      <c r="AJ26" s="159">
        <v>2</v>
      </c>
      <c r="AK26" s="159">
        <v>2</v>
      </c>
      <c r="AL26" s="159">
        <v>2</v>
      </c>
      <c r="AM26" s="159">
        <v>2</v>
      </c>
      <c r="AN26" s="159">
        <v>2</v>
      </c>
      <c r="AO26" s="159">
        <v>1</v>
      </c>
      <c r="AP26" s="159">
        <v>2</v>
      </c>
      <c r="AQ26" s="159">
        <v>1.4339999999999999</v>
      </c>
      <c r="AR26" s="159">
        <v>1.3520000000000001</v>
      </c>
      <c r="AS26" s="159">
        <v>1.355</v>
      </c>
      <c r="AT26" s="159">
        <v>1.5509999999999999</v>
      </c>
      <c r="AU26" s="159">
        <v>1.4710000000000001</v>
      </c>
      <c r="AV26" s="159">
        <v>2</v>
      </c>
      <c r="AW26" s="159">
        <v>1</v>
      </c>
      <c r="AX26" s="159">
        <v>1</v>
      </c>
      <c r="AY26" s="159">
        <v>1.7210000000000001</v>
      </c>
      <c r="AZ26" s="159">
        <v>1.496</v>
      </c>
      <c r="BA26" s="159">
        <v>1.5720000000000001</v>
      </c>
      <c r="BB26" s="159">
        <v>1.7769999999999999</v>
      </c>
      <c r="BC26" s="159">
        <v>1.359</v>
      </c>
      <c r="BD26" s="159">
        <v>1.452</v>
      </c>
      <c r="BE26" s="159">
        <v>1.6164412184601897</v>
      </c>
      <c r="BF26" s="159">
        <v>1.6007503600000001</v>
      </c>
      <c r="BG26" s="159">
        <v>0</v>
      </c>
      <c r="BH26" s="159">
        <v>0</v>
      </c>
      <c r="BI26" s="159">
        <v>0</v>
      </c>
      <c r="BJ26" s="159">
        <v>0</v>
      </c>
      <c r="BK26" s="159">
        <v>0</v>
      </c>
      <c r="BL26" s="159">
        <v>0</v>
      </c>
      <c r="BM26" s="159">
        <v>0</v>
      </c>
      <c r="BN26" s="159">
        <v>0</v>
      </c>
      <c r="BO26" s="159">
        <v>0</v>
      </c>
      <c r="BP26" s="159">
        <v>0</v>
      </c>
      <c r="BQ26" s="159">
        <v>0</v>
      </c>
      <c r="BR26" s="159">
        <v>0</v>
      </c>
      <c r="BS26" s="159">
        <v>0</v>
      </c>
      <c r="BT26" s="159">
        <v>0</v>
      </c>
      <c r="BU26" s="159">
        <v>0</v>
      </c>
      <c r="BV26" s="159">
        <v>0</v>
      </c>
      <c r="BW26" s="159">
        <v>0</v>
      </c>
      <c r="BX26" s="159">
        <v>0</v>
      </c>
      <c r="BY26" s="159">
        <v>0</v>
      </c>
      <c r="BZ26" s="159">
        <v>0</v>
      </c>
      <c r="CA26" s="159">
        <v>0</v>
      </c>
      <c r="CB26" s="159">
        <v>0</v>
      </c>
      <c r="CC26" s="159">
        <v>0</v>
      </c>
      <c r="CD26" s="159">
        <v>0</v>
      </c>
      <c r="CE26" s="159">
        <v>0</v>
      </c>
      <c r="CF26" s="160">
        <v>0</v>
      </c>
    </row>
    <row r="27" spans="1:84">
      <c r="A27" s="153"/>
      <c r="B27" s="43" t="s">
        <v>288</v>
      </c>
      <c r="C27" s="158" t="s">
        <v>276</v>
      </c>
      <c r="D27" s="159">
        <v>0</v>
      </c>
      <c r="E27" s="159">
        <v>0</v>
      </c>
      <c r="F27" s="159">
        <v>0</v>
      </c>
      <c r="G27" s="159">
        <v>0</v>
      </c>
      <c r="H27" s="159">
        <v>0</v>
      </c>
      <c r="I27" s="159">
        <v>0</v>
      </c>
      <c r="J27" s="159">
        <v>0</v>
      </c>
      <c r="K27" s="159">
        <v>0</v>
      </c>
      <c r="L27" s="159">
        <v>0</v>
      </c>
      <c r="M27" s="159">
        <v>0</v>
      </c>
      <c r="N27" s="159">
        <v>0</v>
      </c>
      <c r="O27" s="159">
        <v>0</v>
      </c>
      <c r="P27" s="159">
        <v>0</v>
      </c>
      <c r="Q27" s="159">
        <v>0</v>
      </c>
      <c r="R27" s="159">
        <v>0</v>
      </c>
      <c r="S27" s="159">
        <v>0</v>
      </c>
      <c r="T27" s="159">
        <v>0</v>
      </c>
      <c r="U27" s="159">
        <v>0</v>
      </c>
      <c r="V27" s="159">
        <v>0</v>
      </c>
      <c r="W27" s="159">
        <v>0</v>
      </c>
      <c r="X27" s="159">
        <v>0</v>
      </c>
      <c r="Y27" s="159">
        <v>0</v>
      </c>
      <c r="Z27" s="159">
        <v>22</v>
      </c>
      <c r="AA27" s="159">
        <v>20</v>
      </c>
      <c r="AB27" s="159">
        <v>105</v>
      </c>
      <c r="AC27" s="159">
        <v>225</v>
      </c>
      <c r="AD27" s="159">
        <v>138</v>
      </c>
      <c r="AE27" s="159">
        <v>194</v>
      </c>
      <c r="AF27" s="159">
        <v>201</v>
      </c>
      <c r="AG27" s="159">
        <v>684</v>
      </c>
      <c r="AH27" s="159">
        <v>721</v>
      </c>
      <c r="AI27" s="159">
        <v>793</v>
      </c>
      <c r="AJ27" s="159">
        <v>1024</v>
      </c>
      <c r="AK27" s="159">
        <v>1655.6</v>
      </c>
      <c r="AL27" s="159">
        <v>2128</v>
      </c>
      <c r="AM27" s="159">
        <v>2516</v>
      </c>
      <c r="AN27" s="159">
        <v>2833</v>
      </c>
      <c r="AO27" s="159">
        <v>3177</v>
      </c>
      <c r="AP27" s="159">
        <v>3415</v>
      </c>
      <c r="AQ27" s="159">
        <v>3536</v>
      </c>
      <c r="AR27" s="159">
        <v>3723.4489999999996</v>
      </c>
      <c r="AS27" s="159">
        <v>4232.5370000000003</v>
      </c>
      <c r="AT27" s="159">
        <v>5095.3410000000003</v>
      </c>
      <c r="AU27" s="159">
        <v>6358.652</v>
      </c>
      <c r="AV27" s="159">
        <v>7812.0959999999995</v>
      </c>
      <c r="AW27" s="159">
        <v>9216.8450000000012</v>
      </c>
      <c r="AX27" s="159">
        <v>10103.235919999999</v>
      </c>
      <c r="AY27" s="159">
        <v>10874.666694000003</v>
      </c>
      <c r="AZ27" s="159">
        <v>11379.761964999998</v>
      </c>
      <c r="BA27" s="159">
        <v>11176.396122999999</v>
      </c>
      <c r="BB27" s="159">
        <v>11064.804220000002</v>
      </c>
      <c r="BC27" s="159">
        <v>11064.103816674598</v>
      </c>
      <c r="BD27" s="159">
        <v>11162.3689748</v>
      </c>
      <c r="BE27" s="159">
        <v>11588.695131</v>
      </c>
      <c r="BF27" s="159">
        <v>12636.220416</v>
      </c>
      <c r="BG27" s="159">
        <v>12347.373120710001</v>
      </c>
      <c r="BH27" s="159">
        <v>13157.570061439999</v>
      </c>
      <c r="BI27" s="159">
        <v>13928.205135</v>
      </c>
      <c r="BJ27" s="159">
        <v>14840.547586000004</v>
      </c>
      <c r="BK27" s="159">
        <v>15731.800594999997</v>
      </c>
      <c r="BL27" s="159">
        <f>SUM(BL28:BL30)</f>
        <v>17103.441162000006</v>
      </c>
      <c r="BM27" s="159">
        <f t="shared" ref="BM27:BV27" si="4">SUM(BM28:BM30)</f>
        <v>19989.231178000002</v>
      </c>
      <c r="BN27" s="159">
        <f t="shared" si="4"/>
        <v>21426.990300999998</v>
      </c>
      <c r="BO27" s="159">
        <f t="shared" si="4"/>
        <v>22820.290123000006</v>
      </c>
      <c r="BP27" s="159">
        <f t="shared" si="4"/>
        <v>23899.631612000001</v>
      </c>
      <c r="BQ27" s="159">
        <f t="shared" si="4"/>
        <v>24169.807673000003</v>
      </c>
      <c r="BR27" s="159">
        <f t="shared" si="4"/>
        <v>24316.565554999994</v>
      </c>
      <c r="BS27" s="159">
        <f t="shared" si="4"/>
        <v>24243.713647000004</v>
      </c>
      <c r="BT27" s="159">
        <f t="shared" si="4"/>
        <v>23440.599919000008</v>
      </c>
      <c r="BU27" s="159">
        <f t="shared" si="4"/>
        <v>22301.220213999997</v>
      </c>
      <c r="BV27" s="159">
        <f t="shared" si="4"/>
        <v>20729.821950999998</v>
      </c>
      <c r="BW27" s="159">
        <f>SUM(BW28:BW30)</f>
        <v>18378.642914544045</v>
      </c>
      <c r="BX27" s="159">
        <f t="shared" ref="BX27:CD27" si="5">SUM(BX28:BX30)</f>
        <v>17334.295703</v>
      </c>
      <c r="BY27" s="159">
        <f t="shared" si="5"/>
        <v>16125.757487195478</v>
      </c>
      <c r="BZ27" s="159">
        <f t="shared" si="5"/>
        <v>15579.152645071414</v>
      </c>
      <c r="CA27" s="159">
        <f t="shared" si="5"/>
        <v>15258.880349286335</v>
      </c>
      <c r="CB27" s="159">
        <f t="shared" si="5"/>
        <v>15559.588305444368</v>
      </c>
      <c r="CC27" s="159">
        <f t="shared" si="5"/>
        <v>12561.888698336419</v>
      </c>
      <c r="CD27" s="159">
        <f t="shared" si="5"/>
        <v>12096.188203788906</v>
      </c>
      <c r="CE27" s="159">
        <f>SUM(CE28:CE30)</f>
        <v>12279.32922677287</v>
      </c>
      <c r="CF27" s="160">
        <f>SUM(CF28:CF30)</f>
        <v>11955.172569983686</v>
      </c>
    </row>
    <row r="28" spans="1:84">
      <c r="A28" s="153"/>
      <c r="B28" s="63" t="s">
        <v>289</v>
      </c>
      <c r="C28" s="158"/>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v>15141.776923958705</v>
      </c>
      <c r="BM28" s="159">
        <v>16923.255930776253</v>
      </c>
      <c r="BN28" s="159">
        <v>18018.287469340114</v>
      </c>
      <c r="BO28" s="159">
        <v>19055.311208911484</v>
      </c>
      <c r="BP28" s="159">
        <v>19879.676398880401</v>
      </c>
      <c r="BQ28" s="159">
        <v>20522.749055613676</v>
      </c>
      <c r="BR28" s="159">
        <v>21398.772408641653</v>
      </c>
      <c r="BS28" s="159">
        <v>21750.305519860998</v>
      </c>
      <c r="BT28" s="159">
        <v>21298.013079496453</v>
      </c>
      <c r="BU28" s="159">
        <v>20268.515139952928</v>
      </c>
      <c r="BV28" s="159">
        <v>19121.662095377484</v>
      </c>
      <c r="BW28" s="159">
        <v>17367.520159591215</v>
      </c>
      <c r="BX28" s="159">
        <v>16510.894920611816</v>
      </c>
      <c r="BY28" s="159">
        <v>15369.794350334201</v>
      </c>
      <c r="BZ28" s="159">
        <v>14839.630317686593</v>
      </c>
      <c r="CA28" s="159">
        <v>14629.697055509736</v>
      </c>
      <c r="CB28" s="159">
        <v>15006.568538071946</v>
      </c>
      <c r="CC28" s="159">
        <v>12055.773080428587</v>
      </c>
      <c r="CD28" s="159">
        <v>11579.995747130057</v>
      </c>
      <c r="CE28" s="159">
        <v>11757.142927153303</v>
      </c>
      <c r="CF28" s="160">
        <v>11425.887567209465</v>
      </c>
    </row>
    <row r="29" spans="1:84">
      <c r="A29" s="153"/>
      <c r="B29" s="63" t="s">
        <v>290</v>
      </c>
      <c r="C29" s="158"/>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59"/>
      <c r="AC29" s="159"/>
      <c r="AD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c r="BL29" s="159">
        <v>1613.425236041295</v>
      </c>
      <c r="BM29" s="159">
        <v>2679.944486223746</v>
      </c>
      <c r="BN29" s="159">
        <v>3009.2036966598816</v>
      </c>
      <c r="BO29" s="159">
        <v>3331.7742650885075</v>
      </c>
      <c r="BP29" s="159">
        <v>3573.0294971195967</v>
      </c>
      <c r="BQ29" s="159">
        <v>3176.1656353863264</v>
      </c>
      <c r="BR29" s="159">
        <v>2353.825090358343</v>
      </c>
      <c r="BS29" s="159">
        <v>1865.1421391390063</v>
      </c>
      <c r="BT29" s="159">
        <v>1596.4824745035512</v>
      </c>
      <c r="BU29" s="159">
        <v>1407.9342720470704</v>
      </c>
      <c r="BV29" s="159">
        <v>1075.1419406225161</v>
      </c>
      <c r="BW29" s="159">
        <v>514.60455095282919</v>
      </c>
      <c r="BX29" s="159">
        <v>367.35823438818261</v>
      </c>
      <c r="BY29" s="159">
        <v>253.47812582013648</v>
      </c>
      <c r="BZ29" s="159">
        <v>160.78647461457331</v>
      </c>
      <c r="CA29" s="159">
        <v>92.651819786707847</v>
      </c>
      <c r="CB29" s="159">
        <v>0</v>
      </c>
      <c r="CC29" s="159">
        <v>0</v>
      </c>
      <c r="CD29" s="159">
        <v>0</v>
      </c>
      <c r="CE29" s="159">
        <v>0</v>
      </c>
      <c r="CF29" s="160">
        <v>0</v>
      </c>
    </row>
    <row r="30" spans="1:84">
      <c r="A30" s="153"/>
      <c r="B30" s="63" t="s">
        <v>291</v>
      </c>
      <c r="C30" s="158"/>
      <c r="D30" s="159"/>
      <c r="E30" s="159"/>
      <c r="F30" s="159"/>
      <c r="G30" s="159"/>
      <c r="H30" s="159"/>
      <c r="I30" s="159"/>
      <c r="J30" s="159"/>
      <c r="K30" s="159"/>
      <c r="L30" s="159"/>
      <c r="M30" s="159"/>
      <c r="N30" s="159"/>
      <c r="O30" s="159"/>
      <c r="P30" s="159"/>
      <c r="Q30" s="159"/>
      <c r="R30" s="159"/>
      <c r="S30" s="159"/>
      <c r="T30" s="159"/>
      <c r="U30" s="159"/>
      <c r="V30" s="159"/>
      <c r="W30" s="159"/>
      <c r="X30" s="159"/>
      <c r="Y30" s="159"/>
      <c r="Z30" s="159"/>
      <c r="AA30" s="159"/>
      <c r="AB30" s="159"/>
      <c r="AC30" s="159"/>
      <c r="AD30" s="159"/>
      <c r="AE30" s="159"/>
      <c r="AF30" s="159"/>
      <c r="AG30" s="159"/>
      <c r="AH30" s="159"/>
      <c r="AI30" s="159"/>
      <c r="AJ30" s="159"/>
      <c r="AK30" s="159"/>
      <c r="AL30" s="159"/>
      <c r="AM30" s="159"/>
      <c r="AN30" s="159"/>
      <c r="AO30" s="159"/>
      <c r="AP30" s="159"/>
      <c r="AQ30" s="159"/>
      <c r="AR30" s="159"/>
      <c r="AS30" s="159"/>
      <c r="AT30" s="159"/>
      <c r="AU30" s="159"/>
      <c r="AV30" s="159"/>
      <c r="AW30" s="159"/>
      <c r="AX30" s="159"/>
      <c r="AY30" s="159"/>
      <c r="AZ30" s="159"/>
      <c r="BA30" s="159"/>
      <c r="BB30" s="159"/>
      <c r="BC30" s="159"/>
      <c r="BD30" s="159"/>
      <c r="BE30" s="159"/>
      <c r="BF30" s="159"/>
      <c r="BG30" s="159"/>
      <c r="BH30" s="159"/>
      <c r="BI30" s="159"/>
      <c r="BJ30" s="159"/>
      <c r="BK30" s="159"/>
      <c r="BL30" s="159">
        <v>348.23900200000571</v>
      </c>
      <c r="BM30" s="159">
        <v>386.0307610000018</v>
      </c>
      <c r="BN30" s="159">
        <v>399.49913500000184</v>
      </c>
      <c r="BO30" s="159">
        <v>433.20464900001389</v>
      </c>
      <c r="BP30" s="159">
        <v>446.92571600000156</v>
      </c>
      <c r="BQ30" s="159">
        <v>470.89298200000121</v>
      </c>
      <c r="BR30" s="159">
        <v>563.96805599999789</v>
      </c>
      <c r="BS30" s="159">
        <v>628.2659879999992</v>
      </c>
      <c r="BT30" s="159">
        <v>546.10436500000287</v>
      </c>
      <c r="BU30" s="159">
        <v>624.77080199999909</v>
      </c>
      <c r="BV30" s="159">
        <v>533.01791499999558</v>
      </c>
      <c r="BW30" s="159">
        <v>496.51820399999997</v>
      </c>
      <c r="BX30" s="159">
        <v>456.04254800000126</v>
      </c>
      <c r="BY30" s="159">
        <v>502.48501104114075</v>
      </c>
      <c r="BZ30" s="159">
        <v>578.73585277024722</v>
      </c>
      <c r="CA30" s="159">
        <v>536.53147398989142</v>
      </c>
      <c r="CB30" s="159">
        <v>553.01976737242205</v>
      </c>
      <c r="CC30" s="159">
        <v>506.11561790783185</v>
      </c>
      <c r="CD30" s="159">
        <v>516.19245665885012</v>
      </c>
      <c r="CE30" s="159">
        <v>522.18629961956685</v>
      </c>
      <c r="CF30" s="160">
        <v>529.28500277422063</v>
      </c>
    </row>
    <row r="31" spans="1:84" ht="27" customHeight="1">
      <c r="A31" s="153"/>
      <c r="B31" s="43" t="s">
        <v>292</v>
      </c>
      <c r="C31" s="158" t="s">
        <v>270</v>
      </c>
      <c r="D31" s="159">
        <v>0</v>
      </c>
      <c r="E31" s="159">
        <v>0</v>
      </c>
      <c r="F31" s="159">
        <v>0</v>
      </c>
      <c r="G31" s="159">
        <v>0</v>
      </c>
      <c r="H31" s="159">
        <v>0</v>
      </c>
      <c r="I31" s="159">
        <v>0</v>
      </c>
      <c r="J31" s="159">
        <v>0</v>
      </c>
      <c r="K31" s="159">
        <v>0</v>
      </c>
      <c r="L31" s="159">
        <v>0</v>
      </c>
      <c r="M31" s="159">
        <v>0</v>
      </c>
      <c r="N31" s="159">
        <v>0</v>
      </c>
      <c r="O31" s="159">
        <v>0</v>
      </c>
      <c r="P31" s="159">
        <v>0</v>
      </c>
      <c r="Q31" s="159">
        <v>0</v>
      </c>
      <c r="R31" s="159">
        <v>0</v>
      </c>
      <c r="S31" s="159">
        <v>0</v>
      </c>
      <c r="T31" s="159">
        <v>0</v>
      </c>
      <c r="U31" s="159">
        <v>0</v>
      </c>
      <c r="V31" s="159">
        <v>0</v>
      </c>
      <c r="W31" s="159">
        <v>0</v>
      </c>
      <c r="X31" s="159">
        <v>0</v>
      </c>
      <c r="Y31" s="159">
        <v>0</v>
      </c>
      <c r="Z31" s="159">
        <v>0</v>
      </c>
      <c r="AA31" s="159">
        <v>0</v>
      </c>
      <c r="AB31" s="159">
        <v>0</v>
      </c>
      <c r="AC31" s="159">
        <v>0</v>
      </c>
      <c r="AD31" s="159">
        <v>0</v>
      </c>
      <c r="AE31" s="159">
        <v>0</v>
      </c>
      <c r="AF31" s="159">
        <v>0</v>
      </c>
      <c r="AG31" s="159">
        <v>0</v>
      </c>
      <c r="AH31" s="159">
        <v>0</v>
      </c>
      <c r="AI31" s="159">
        <v>0</v>
      </c>
      <c r="AJ31" s="159">
        <v>0</v>
      </c>
      <c r="AK31" s="159">
        <v>0</v>
      </c>
      <c r="AL31" s="159">
        <v>0</v>
      </c>
      <c r="AM31" s="159">
        <v>0</v>
      </c>
      <c r="AN31" s="159">
        <v>0</v>
      </c>
      <c r="AO31" s="159">
        <v>0</v>
      </c>
      <c r="AP31" s="159">
        <v>0</v>
      </c>
      <c r="AQ31" s="159">
        <v>0</v>
      </c>
      <c r="AR31" s="159">
        <v>0</v>
      </c>
      <c r="AS31" s="159">
        <v>0</v>
      </c>
      <c r="AT31" s="159">
        <v>0</v>
      </c>
      <c r="AU31" s="159">
        <v>0</v>
      </c>
      <c r="AV31" s="159">
        <v>0</v>
      </c>
      <c r="AW31" s="159">
        <v>0</v>
      </c>
      <c r="AX31" s="159">
        <v>0</v>
      </c>
      <c r="AY31" s="159">
        <v>7622.94</v>
      </c>
      <c r="AZ31" s="159">
        <v>7661.6239999999998</v>
      </c>
      <c r="BA31" s="159">
        <v>7412.2720000000008</v>
      </c>
      <c r="BB31" s="159">
        <v>7250.59</v>
      </c>
      <c r="BC31" s="159">
        <v>6790.04</v>
      </c>
      <c r="BD31" s="159">
        <v>6766.183</v>
      </c>
      <c r="BE31" s="159">
        <v>6749.0433528570848</v>
      </c>
      <c r="BF31" s="159">
        <v>6757.9545089520052</v>
      </c>
      <c r="BG31" s="159">
        <v>6724.1235550023994</v>
      </c>
      <c r="BH31" s="159">
        <v>6662.027000000001</v>
      </c>
      <c r="BI31" s="159">
        <v>6649.9306075200002</v>
      </c>
      <c r="BJ31" s="159">
        <v>6566.1693209299992</v>
      </c>
      <c r="BK31" s="159">
        <v>6657.0001817393668</v>
      </c>
      <c r="BL31" s="159">
        <v>6515.8436022599981</v>
      </c>
      <c r="BM31" s="159">
        <v>6108.3423565899993</v>
      </c>
      <c r="BN31" s="159">
        <v>5556.0370140352561</v>
      </c>
      <c r="BO31" s="159">
        <v>4935.2797263499997</v>
      </c>
      <c r="BP31" s="159">
        <v>3275.8454461099996</v>
      </c>
      <c r="BQ31" s="159">
        <v>1186.7982191800004</v>
      </c>
      <c r="BR31" s="159">
        <v>244.52811802000028</v>
      </c>
      <c r="BS31" s="159">
        <v>61.927221750000008</v>
      </c>
      <c r="BT31" s="159">
        <v>14.895368320000006</v>
      </c>
      <c r="BU31" s="159">
        <v>8.9284635499999982</v>
      </c>
      <c r="BV31" s="159">
        <v>0</v>
      </c>
      <c r="BW31" s="159">
        <v>4.8241001799999994</v>
      </c>
      <c r="BX31" s="159">
        <v>4.6269738</v>
      </c>
      <c r="BY31" s="159">
        <v>0</v>
      </c>
      <c r="BZ31" s="159">
        <v>11.835909654516129</v>
      </c>
      <c r="CA31" s="159">
        <v>2.232528904596804</v>
      </c>
      <c r="CB31" s="159">
        <v>1.6883357625470583</v>
      </c>
      <c r="CC31" s="159">
        <v>1.7400979308608198</v>
      </c>
      <c r="CD31" s="159">
        <v>1.7690881061060395</v>
      </c>
      <c r="CE31" s="159">
        <v>1.8024557677643576</v>
      </c>
      <c r="CF31" s="160">
        <v>1.8142994113885509</v>
      </c>
    </row>
    <row r="32" spans="1:84">
      <c r="A32" s="164"/>
      <c r="B32" s="43" t="s">
        <v>30</v>
      </c>
      <c r="C32" s="158" t="s">
        <v>276</v>
      </c>
      <c r="D32" s="159">
        <v>62.5</v>
      </c>
      <c r="E32" s="159">
        <v>75.2</v>
      </c>
      <c r="F32" s="159">
        <v>84.5</v>
      </c>
      <c r="G32" s="159">
        <v>94.6</v>
      </c>
      <c r="H32" s="159">
        <v>118.6</v>
      </c>
      <c r="I32" s="159">
        <v>120.3</v>
      </c>
      <c r="J32" s="159">
        <v>125.4</v>
      </c>
      <c r="K32" s="159">
        <v>114.1</v>
      </c>
      <c r="L32" s="159">
        <v>121.3</v>
      </c>
      <c r="M32" s="159">
        <v>119.6</v>
      </c>
      <c r="N32" s="159">
        <v>131.80000000000001</v>
      </c>
      <c r="O32" s="159">
        <v>158.5</v>
      </c>
      <c r="P32" s="159">
        <v>179.5</v>
      </c>
      <c r="Q32" s="159">
        <v>171.1</v>
      </c>
      <c r="R32" s="159">
        <v>199.8</v>
      </c>
      <c r="S32" s="159">
        <v>217.4</v>
      </c>
      <c r="T32" s="159">
        <v>223.3</v>
      </c>
      <c r="U32" s="159">
        <v>245.9</v>
      </c>
      <c r="V32" s="159">
        <v>297.5</v>
      </c>
      <c r="W32" s="159">
        <v>385.7</v>
      </c>
      <c r="X32" s="159">
        <v>428.9</v>
      </c>
      <c r="Y32" s="159">
        <v>470.7</v>
      </c>
      <c r="Z32" s="159">
        <v>523.79999999999995</v>
      </c>
      <c r="AA32" s="159">
        <v>641.4</v>
      </c>
      <c r="AB32" s="159">
        <v>703.5</v>
      </c>
      <c r="AC32" s="159">
        <v>703.7</v>
      </c>
      <c r="AD32" s="159">
        <v>959.4</v>
      </c>
      <c r="AE32" s="159">
        <v>1308.2</v>
      </c>
      <c r="AF32" s="159">
        <v>1715.3</v>
      </c>
      <c r="AG32" s="159">
        <v>1431</v>
      </c>
      <c r="AH32" s="159">
        <v>1561</v>
      </c>
      <c r="AI32" s="159">
        <v>1675</v>
      </c>
      <c r="AJ32" s="159">
        <v>2165</v>
      </c>
      <c r="AK32" s="159">
        <v>3245.05</v>
      </c>
      <c r="AL32" s="159">
        <v>4612</v>
      </c>
      <c r="AM32" s="159">
        <v>5592</v>
      </c>
      <c r="AN32" s="159">
        <v>6470</v>
      </c>
      <c r="AO32" s="159">
        <v>7446</v>
      </c>
      <c r="AP32" s="159">
        <v>7965</v>
      </c>
      <c r="AQ32" s="159">
        <v>7956</v>
      </c>
      <c r="AR32" s="159">
        <v>7581.9769999999999</v>
      </c>
      <c r="AS32" s="159">
        <v>7675.058</v>
      </c>
      <c r="AT32" s="159">
        <v>8895.1850000000013</v>
      </c>
      <c r="AU32" s="159">
        <v>11646.02289951173</v>
      </c>
      <c r="AV32" s="159">
        <v>14789.988000000001</v>
      </c>
      <c r="AW32" s="159">
        <v>16109.623</v>
      </c>
      <c r="AX32" s="159">
        <v>16387.047999999999</v>
      </c>
      <c r="AY32" s="159">
        <v>16692.532999999999</v>
      </c>
      <c r="AZ32" s="159">
        <v>14444.695</v>
      </c>
      <c r="BA32" s="159">
        <v>11965.317000000001</v>
      </c>
      <c r="BB32" s="159">
        <v>11790.69</v>
      </c>
      <c r="BC32" s="159">
        <v>12082.322</v>
      </c>
      <c r="BD32" s="159">
        <v>13121.226999999999</v>
      </c>
      <c r="BE32" s="159">
        <v>14100.907119412172</v>
      </c>
      <c r="BF32" s="159">
        <v>14237.3147109526</v>
      </c>
      <c r="BG32" s="159">
        <v>12859.01825241993</v>
      </c>
      <c r="BH32" s="159">
        <v>10028.913</v>
      </c>
      <c r="BI32" s="159">
        <v>9149.9960046050001</v>
      </c>
      <c r="BJ32" s="159">
        <v>8838.7708489100005</v>
      </c>
      <c r="BK32" s="159">
        <v>9027.9858692587677</v>
      </c>
      <c r="BL32" s="159">
        <v>8684.733409389999</v>
      </c>
      <c r="BM32" s="159">
        <v>8373.7599778200001</v>
      </c>
      <c r="BN32" s="159">
        <v>7856.3960060182071</v>
      </c>
      <c r="BO32" s="159">
        <v>6997.2154425199997</v>
      </c>
      <c r="BP32" s="159">
        <v>5308.9188794399988</v>
      </c>
      <c r="BQ32" s="159">
        <v>3582.8260193800015</v>
      </c>
      <c r="BR32" s="159">
        <v>2893.4764718200004</v>
      </c>
      <c r="BS32" s="159">
        <v>2539.1118484000003</v>
      </c>
      <c r="BT32" s="159">
        <v>2231.876678590002</v>
      </c>
      <c r="BU32" s="159">
        <v>2138.7000447</v>
      </c>
      <c r="BV32" s="159">
        <v>1839.35752542</v>
      </c>
      <c r="BW32" s="159">
        <v>1375.5700157400004</v>
      </c>
      <c r="BX32" s="159">
        <v>1080.5684197100045</v>
      </c>
      <c r="BY32" s="159">
        <v>767.66384649722625</v>
      </c>
      <c r="BZ32" s="159">
        <v>865.55850153000006</v>
      </c>
      <c r="CA32" s="159">
        <v>642.50864664884443</v>
      </c>
      <c r="CB32" s="159">
        <v>539.29711291412491</v>
      </c>
      <c r="CC32" s="159">
        <v>108.07828319532244</v>
      </c>
      <c r="CD32" s="159">
        <v>0.24460524092796793</v>
      </c>
      <c r="CE32" s="159">
        <v>0.244658415603004</v>
      </c>
      <c r="CF32" s="160">
        <v>0.24519106109360939</v>
      </c>
    </row>
    <row r="33" spans="1:84">
      <c r="B33" s="43" t="s">
        <v>293</v>
      </c>
      <c r="C33" s="158" t="s">
        <v>276</v>
      </c>
      <c r="D33" s="159">
        <v>0</v>
      </c>
      <c r="E33" s="159">
        <v>0</v>
      </c>
      <c r="F33" s="159">
        <v>0</v>
      </c>
      <c r="G33" s="159">
        <v>0</v>
      </c>
      <c r="H33" s="159">
        <v>0</v>
      </c>
      <c r="I33" s="159">
        <v>0</v>
      </c>
      <c r="J33" s="159">
        <v>0</v>
      </c>
      <c r="K33" s="159">
        <v>0</v>
      </c>
      <c r="L33" s="159">
        <v>0</v>
      </c>
      <c r="M33" s="159">
        <v>0</v>
      </c>
      <c r="N33" s="159">
        <v>0</v>
      </c>
      <c r="O33" s="159">
        <v>0</v>
      </c>
      <c r="P33" s="159">
        <v>0</v>
      </c>
      <c r="Q33" s="159">
        <v>0</v>
      </c>
      <c r="R33" s="159">
        <v>0</v>
      </c>
      <c r="S33" s="159">
        <v>0</v>
      </c>
      <c r="T33" s="159">
        <v>0</v>
      </c>
      <c r="U33" s="159">
        <v>0</v>
      </c>
      <c r="V33" s="159">
        <v>0</v>
      </c>
      <c r="W33" s="159">
        <v>0</v>
      </c>
      <c r="X33" s="159">
        <v>0</v>
      </c>
      <c r="Y33" s="159">
        <v>0</v>
      </c>
      <c r="Z33" s="159">
        <v>0</v>
      </c>
      <c r="AA33" s="159">
        <v>0</v>
      </c>
      <c r="AB33" s="159">
        <v>0</v>
      </c>
      <c r="AC33" s="159">
        <v>0</v>
      </c>
      <c r="AD33" s="159">
        <v>0</v>
      </c>
      <c r="AE33" s="159">
        <v>0</v>
      </c>
      <c r="AF33" s="159">
        <v>0</v>
      </c>
      <c r="AG33" s="159">
        <v>0</v>
      </c>
      <c r="AH33" s="159">
        <v>0</v>
      </c>
      <c r="AI33" s="159">
        <v>0</v>
      </c>
      <c r="AJ33" s="159">
        <v>0</v>
      </c>
      <c r="AK33" s="159">
        <v>0</v>
      </c>
      <c r="AL33" s="159">
        <v>0</v>
      </c>
      <c r="AM33" s="159">
        <v>0</v>
      </c>
      <c r="AN33" s="159">
        <v>0</v>
      </c>
      <c r="AO33" s="159">
        <v>0</v>
      </c>
      <c r="AP33" s="159">
        <v>0</v>
      </c>
      <c r="AQ33" s="159">
        <v>0</v>
      </c>
      <c r="AR33" s="159">
        <v>1.2749999999999999</v>
      </c>
      <c r="AS33" s="159">
        <v>10.731</v>
      </c>
      <c r="AT33" s="159">
        <v>24.417000000000002</v>
      </c>
      <c r="AU33" s="159">
        <v>45.9</v>
      </c>
      <c r="AV33" s="159">
        <v>86.460999999999999</v>
      </c>
      <c r="AW33" s="159">
        <v>112.84399999999999</v>
      </c>
      <c r="AX33" s="159">
        <v>101.313</v>
      </c>
      <c r="AY33" s="159">
        <v>104.523</v>
      </c>
      <c r="AZ33" s="159">
        <v>109.417</v>
      </c>
      <c r="BA33" s="159">
        <v>107.491</v>
      </c>
      <c r="BB33" s="159">
        <v>112.054</v>
      </c>
      <c r="BC33" s="159">
        <v>125.285</v>
      </c>
      <c r="BD33" s="159">
        <v>132.35599999999999</v>
      </c>
      <c r="BE33" s="159">
        <v>148.73699999999999</v>
      </c>
      <c r="BF33" s="159">
        <v>168.34100000000001</v>
      </c>
      <c r="BG33" s="159">
        <v>189.08099999999999</v>
      </c>
      <c r="BH33" s="159">
        <v>209.41499999999999</v>
      </c>
      <c r="BI33" s="159">
        <v>231.1134238570055</v>
      </c>
      <c r="BJ33" s="159">
        <v>259.31581324546704</v>
      </c>
      <c r="BK33" s="159">
        <v>296.238</v>
      </c>
      <c r="BL33" s="159">
        <v>324.96100000000001</v>
      </c>
      <c r="BM33" s="159">
        <v>341.1</v>
      </c>
      <c r="BN33" s="159">
        <v>349.83600000000001</v>
      </c>
      <c r="BO33" s="159">
        <v>325.97800000000001</v>
      </c>
      <c r="BP33" s="159">
        <v>304.01600000000002</v>
      </c>
      <c r="BQ33" s="159">
        <v>285.58</v>
      </c>
      <c r="BR33" s="159">
        <v>271.61900000000003</v>
      </c>
      <c r="BS33" s="159">
        <v>0</v>
      </c>
      <c r="BT33" s="159">
        <v>0</v>
      </c>
      <c r="BU33" s="159">
        <v>0</v>
      </c>
      <c r="BV33" s="159">
        <v>0</v>
      </c>
      <c r="BW33" s="159">
        <v>0</v>
      </c>
      <c r="BX33" s="159">
        <v>0</v>
      </c>
      <c r="BY33" s="159">
        <v>0</v>
      </c>
      <c r="BZ33" s="159">
        <v>0</v>
      </c>
      <c r="CA33" s="159">
        <v>0</v>
      </c>
      <c r="CB33" s="159">
        <v>0</v>
      </c>
      <c r="CC33" s="159">
        <v>0</v>
      </c>
      <c r="CD33" s="159">
        <v>0</v>
      </c>
      <c r="CE33" s="159">
        <v>0</v>
      </c>
      <c r="CF33" s="160">
        <v>0</v>
      </c>
    </row>
    <row r="34" spans="1:84">
      <c r="A34" s="153"/>
      <c r="B34" s="43" t="s">
        <v>294</v>
      </c>
      <c r="C34" s="158" t="s">
        <v>267</v>
      </c>
      <c r="D34" s="159">
        <v>0</v>
      </c>
      <c r="E34" s="159">
        <v>0</v>
      </c>
      <c r="F34" s="159">
        <v>0</v>
      </c>
      <c r="G34" s="159">
        <v>0</v>
      </c>
      <c r="H34" s="159">
        <v>0</v>
      </c>
      <c r="I34" s="159">
        <v>0</v>
      </c>
      <c r="J34" s="159">
        <v>0</v>
      </c>
      <c r="K34" s="159">
        <v>0</v>
      </c>
      <c r="L34" s="159">
        <v>0</v>
      </c>
      <c r="M34" s="159">
        <v>0</v>
      </c>
      <c r="N34" s="159">
        <v>0</v>
      </c>
      <c r="O34" s="159">
        <v>0</v>
      </c>
      <c r="P34" s="159">
        <v>0</v>
      </c>
      <c r="Q34" s="159">
        <v>0</v>
      </c>
      <c r="R34" s="159">
        <v>0</v>
      </c>
      <c r="S34" s="159">
        <v>0</v>
      </c>
      <c r="T34" s="159">
        <v>0</v>
      </c>
      <c r="U34" s="159">
        <v>0</v>
      </c>
      <c r="V34" s="159">
        <v>0</v>
      </c>
      <c r="W34" s="159">
        <v>0</v>
      </c>
      <c r="X34" s="159">
        <v>0</v>
      </c>
      <c r="Y34" s="159">
        <v>0</v>
      </c>
      <c r="Z34" s="159">
        <v>76.699999999999989</v>
      </c>
      <c r="AA34" s="159">
        <v>83.800000000000011</v>
      </c>
      <c r="AB34" s="159">
        <v>92.7</v>
      </c>
      <c r="AC34" s="159">
        <v>103.7</v>
      </c>
      <c r="AD34" s="159">
        <v>130.79999999999998</v>
      </c>
      <c r="AE34" s="159">
        <v>171.1</v>
      </c>
      <c r="AF34" s="159">
        <v>196.7</v>
      </c>
      <c r="AG34" s="159">
        <v>224.6</v>
      </c>
      <c r="AH34" s="159">
        <v>253</v>
      </c>
      <c r="AI34" s="159">
        <v>285</v>
      </c>
      <c r="AJ34" s="159">
        <v>329</v>
      </c>
      <c r="AK34" s="159">
        <v>367</v>
      </c>
      <c r="AL34" s="159">
        <v>399</v>
      </c>
      <c r="AM34" s="159">
        <v>428</v>
      </c>
      <c r="AN34" s="159">
        <v>441</v>
      </c>
      <c r="AO34" s="159">
        <v>470</v>
      </c>
      <c r="AP34" s="159">
        <v>505</v>
      </c>
      <c r="AQ34" s="159">
        <v>514.10199999999998</v>
      </c>
      <c r="AR34" s="159">
        <v>513.58299999999997</v>
      </c>
      <c r="AS34" s="159">
        <v>533.13800000000003</v>
      </c>
      <c r="AT34" s="159">
        <v>584.37099999999998</v>
      </c>
      <c r="AU34" s="159">
        <v>654.65499413448993</v>
      </c>
      <c r="AV34" s="159">
        <v>667.50399999999991</v>
      </c>
      <c r="AW34" s="159">
        <v>686.28399999999988</v>
      </c>
      <c r="AX34" s="159">
        <v>706.56499999999994</v>
      </c>
      <c r="AY34" s="159">
        <v>730.84699999999987</v>
      </c>
      <c r="AZ34" s="159">
        <v>742.93900000000008</v>
      </c>
      <c r="BA34" s="159">
        <v>746.97900000000004</v>
      </c>
      <c r="BB34" s="159">
        <v>760.91300000000001</v>
      </c>
      <c r="BC34" s="159">
        <v>753.17499999999995</v>
      </c>
      <c r="BD34" s="159">
        <v>759</v>
      </c>
      <c r="BE34" s="159">
        <v>778.45800000000008</v>
      </c>
      <c r="BF34" s="159">
        <v>782.50758261258761</v>
      </c>
      <c r="BG34" s="159">
        <v>783.48695761035617</v>
      </c>
      <c r="BH34" s="159">
        <v>794.55200000000002</v>
      </c>
      <c r="BI34" s="159">
        <v>787.58934177900016</v>
      </c>
      <c r="BJ34" s="159">
        <v>790.4603985399998</v>
      </c>
      <c r="BK34" s="159">
        <v>794.80543098380008</v>
      </c>
      <c r="BL34" s="159">
        <v>816.22339083000008</v>
      </c>
      <c r="BM34" s="159">
        <v>843.82698400000015</v>
      </c>
      <c r="BN34" s="159">
        <v>888.44639182000003</v>
      </c>
      <c r="BO34" s="159">
        <v>887.63814664999995</v>
      </c>
      <c r="BP34" s="159">
        <v>905.24794301000009</v>
      </c>
      <c r="BQ34" s="159">
        <v>900.69442791999995</v>
      </c>
      <c r="BR34" s="159">
        <v>907.95083237504912</v>
      </c>
      <c r="BS34" s="159">
        <v>892.04744098111667</v>
      </c>
      <c r="BT34" s="159">
        <v>861.11320264999983</v>
      </c>
      <c r="BU34" s="159">
        <v>840.41455076000034</v>
      </c>
      <c r="BV34" s="159">
        <v>837.99864539999999</v>
      </c>
      <c r="BW34" s="159">
        <v>830.78214811872829</v>
      </c>
      <c r="BX34" s="159">
        <v>723.4958070699995</v>
      </c>
      <c r="BY34" s="159">
        <v>704.87557493000031</v>
      </c>
      <c r="BZ34" s="159">
        <v>695.39615152999954</v>
      </c>
      <c r="CA34" s="159">
        <v>727.7154166332848</v>
      </c>
      <c r="CB34" s="159">
        <v>749.85751425518504</v>
      </c>
      <c r="CC34" s="159">
        <v>742.18478508037651</v>
      </c>
      <c r="CD34" s="159">
        <v>723.12318662442988</v>
      </c>
      <c r="CE34" s="159">
        <v>705.33808836400897</v>
      </c>
      <c r="CF34" s="160">
        <v>684.86223593127772</v>
      </c>
    </row>
    <row r="35" spans="1:84">
      <c r="A35" s="153"/>
      <c r="B35" s="43" t="s">
        <v>295</v>
      </c>
      <c r="C35" s="158" t="s">
        <v>270</v>
      </c>
      <c r="D35" s="159">
        <v>0</v>
      </c>
      <c r="E35" s="159">
        <v>0</v>
      </c>
      <c r="F35" s="159">
        <v>0</v>
      </c>
      <c r="G35" s="159">
        <v>0</v>
      </c>
      <c r="H35" s="159">
        <v>0</v>
      </c>
      <c r="I35" s="159">
        <v>0</v>
      </c>
      <c r="J35" s="159">
        <v>0</v>
      </c>
      <c r="K35" s="159">
        <v>0</v>
      </c>
      <c r="L35" s="159">
        <v>0</v>
      </c>
      <c r="M35" s="159">
        <v>0</v>
      </c>
      <c r="N35" s="159">
        <v>0</v>
      </c>
      <c r="O35" s="159">
        <v>0</v>
      </c>
      <c r="P35" s="159">
        <v>0</v>
      </c>
      <c r="Q35" s="159">
        <v>0</v>
      </c>
      <c r="R35" s="159">
        <v>0</v>
      </c>
      <c r="S35" s="159">
        <v>0</v>
      </c>
      <c r="T35" s="159">
        <v>0</v>
      </c>
      <c r="U35" s="159">
        <v>0</v>
      </c>
      <c r="V35" s="159">
        <v>0</v>
      </c>
      <c r="W35" s="159">
        <v>0</v>
      </c>
      <c r="X35" s="159">
        <v>0</v>
      </c>
      <c r="Y35" s="159">
        <v>0</v>
      </c>
      <c r="Z35" s="159">
        <v>0</v>
      </c>
      <c r="AA35" s="159">
        <v>91</v>
      </c>
      <c r="AB35" s="159">
        <v>196</v>
      </c>
      <c r="AC35" s="159">
        <v>241.541</v>
      </c>
      <c r="AD35" s="159">
        <v>319.58499999999998</v>
      </c>
      <c r="AE35" s="159">
        <v>448.238</v>
      </c>
      <c r="AF35" s="159">
        <v>562.80799999999999</v>
      </c>
      <c r="AG35" s="159">
        <v>701.21900000000005</v>
      </c>
      <c r="AH35" s="159">
        <v>840</v>
      </c>
      <c r="AI35" s="159">
        <v>995</v>
      </c>
      <c r="AJ35" s="159">
        <v>1150</v>
      </c>
      <c r="AK35" s="159">
        <v>1370</v>
      </c>
      <c r="AL35" s="159">
        <v>1593</v>
      </c>
      <c r="AM35" s="159">
        <v>1872</v>
      </c>
      <c r="AN35" s="159">
        <v>2142</v>
      </c>
      <c r="AO35" s="159">
        <v>2349</v>
      </c>
      <c r="AP35" s="159">
        <v>2673.8379999999997</v>
      </c>
      <c r="AQ35" s="159">
        <v>2968.4050000000002</v>
      </c>
      <c r="AR35" s="159">
        <v>3359.3579999999997</v>
      </c>
      <c r="AS35" s="159">
        <v>3836.6360000000004</v>
      </c>
      <c r="AT35" s="159">
        <v>4431.0190000000002</v>
      </c>
      <c r="AU35" s="159">
        <v>5485.4179999999997</v>
      </c>
      <c r="AV35" s="159">
        <v>6209.6019999999999</v>
      </c>
      <c r="AW35" s="159">
        <v>7067.8279999999995</v>
      </c>
      <c r="AX35" s="159">
        <v>7705.134</v>
      </c>
      <c r="AY35" s="159">
        <v>271</v>
      </c>
      <c r="AZ35" s="159">
        <v>0</v>
      </c>
      <c r="BA35" s="159">
        <v>0</v>
      </c>
      <c r="BB35" s="159">
        <v>0</v>
      </c>
      <c r="BC35" s="159">
        <v>0</v>
      </c>
      <c r="BD35" s="159">
        <v>0</v>
      </c>
      <c r="BE35" s="159">
        <v>0</v>
      </c>
      <c r="BF35" s="159">
        <v>0</v>
      </c>
      <c r="BG35" s="159">
        <v>0</v>
      </c>
      <c r="BH35" s="159">
        <v>0</v>
      </c>
      <c r="BI35" s="159">
        <v>0</v>
      </c>
      <c r="BJ35" s="159">
        <v>0</v>
      </c>
      <c r="BK35" s="159">
        <v>0</v>
      </c>
      <c r="BL35" s="159">
        <v>0</v>
      </c>
      <c r="BM35" s="159">
        <v>0</v>
      </c>
      <c r="BN35" s="159">
        <v>0</v>
      </c>
      <c r="BO35" s="159">
        <v>0</v>
      </c>
      <c r="BP35" s="159">
        <v>0</v>
      </c>
      <c r="BQ35" s="159">
        <v>0</v>
      </c>
      <c r="BR35" s="159">
        <v>0</v>
      </c>
      <c r="BS35" s="159">
        <v>0</v>
      </c>
      <c r="BT35" s="159">
        <v>0</v>
      </c>
      <c r="BU35" s="159">
        <v>0</v>
      </c>
      <c r="BV35" s="159">
        <v>0</v>
      </c>
      <c r="BW35" s="159">
        <v>0</v>
      </c>
      <c r="BX35" s="159">
        <v>0</v>
      </c>
      <c r="BY35" s="159">
        <v>0</v>
      </c>
      <c r="BZ35" s="159">
        <v>0</v>
      </c>
      <c r="CA35" s="159">
        <v>0</v>
      </c>
      <c r="CB35" s="159">
        <v>0</v>
      </c>
      <c r="CC35" s="159">
        <v>0</v>
      </c>
      <c r="CD35" s="159">
        <v>0</v>
      </c>
      <c r="CE35" s="159">
        <v>0</v>
      </c>
      <c r="CF35" s="160">
        <v>0</v>
      </c>
    </row>
    <row r="36" spans="1:84" ht="27" customHeight="1">
      <c r="A36" s="153"/>
      <c r="B36" s="43" t="s">
        <v>296</v>
      </c>
      <c r="C36" s="158" t="s">
        <v>276</v>
      </c>
      <c r="D36" s="159">
        <v>0</v>
      </c>
      <c r="E36" s="159">
        <v>0</v>
      </c>
      <c r="F36" s="159">
        <v>0</v>
      </c>
      <c r="G36" s="159">
        <v>0</v>
      </c>
      <c r="H36" s="159">
        <v>0</v>
      </c>
      <c r="I36" s="159">
        <v>0</v>
      </c>
      <c r="J36" s="159">
        <v>0</v>
      </c>
      <c r="K36" s="159">
        <v>0</v>
      </c>
      <c r="L36" s="159">
        <v>0</v>
      </c>
      <c r="M36" s="159">
        <v>0</v>
      </c>
      <c r="N36" s="159">
        <v>0</v>
      </c>
      <c r="O36" s="159">
        <v>0</v>
      </c>
      <c r="P36" s="159">
        <v>0</v>
      </c>
      <c r="Q36" s="159">
        <v>0</v>
      </c>
      <c r="R36" s="159">
        <v>0</v>
      </c>
      <c r="S36" s="159">
        <v>0</v>
      </c>
      <c r="T36" s="159">
        <v>0</v>
      </c>
      <c r="U36" s="159">
        <v>0</v>
      </c>
      <c r="V36" s="159">
        <v>0</v>
      </c>
      <c r="W36" s="159">
        <v>0</v>
      </c>
      <c r="X36" s="159">
        <v>0</v>
      </c>
      <c r="Y36" s="159">
        <v>0</v>
      </c>
      <c r="Z36" s="159">
        <v>0</v>
      </c>
      <c r="AA36" s="159">
        <v>0</v>
      </c>
      <c r="AB36" s="159">
        <v>0</v>
      </c>
      <c r="AC36" s="159">
        <v>0</v>
      </c>
      <c r="AD36" s="159">
        <v>0</v>
      </c>
      <c r="AE36" s="159">
        <v>0</v>
      </c>
      <c r="AF36" s="159">
        <v>0</v>
      </c>
      <c r="AG36" s="159">
        <v>0</v>
      </c>
      <c r="AH36" s="159">
        <v>0</v>
      </c>
      <c r="AI36" s="159">
        <v>0</v>
      </c>
      <c r="AJ36" s="159">
        <v>0</v>
      </c>
      <c r="AK36" s="159">
        <v>0</v>
      </c>
      <c r="AL36" s="159">
        <v>0</v>
      </c>
      <c r="AM36" s="159">
        <v>0</v>
      </c>
      <c r="AN36" s="159">
        <v>0</v>
      </c>
      <c r="AO36" s="159">
        <v>0</v>
      </c>
      <c r="AP36" s="159">
        <v>0</v>
      </c>
      <c r="AQ36" s="159">
        <v>0</v>
      </c>
      <c r="AR36" s="159">
        <v>0</v>
      </c>
      <c r="AS36" s="159">
        <v>0</v>
      </c>
      <c r="AT36" s="159">
        <v>0</v>
      </c>
      <c r="AU36" s="159">
        <v>0</v>
      </c>
      <c r="AV36" s="159">
        <v>0</v>
      </c>
      <c r="AW36" s="159">
        <v>0</v>
      </c>
      <c r="AX36" s="159">
        <v>0</v>
      </c>
      <c r="AY36" s="159">
        <v>0</v>
      </c>
      <c r="AZ36" s="159">
        <v>0</v>
      </c>
      <c r="BA36" s="159">
        <v>0</v>
      </c>
      <c r="BB36" s="159">
        <v>0</v>
      </c>
      <c r="BC36" s="159">
        <v>0</v>
      </c>
      <c r="BD36" s="159">
        <v>0</v>
      </c>
      <c r="BE36" s="159">
        <v>0</v>
      </c>
      <c r="BF36" s="159">
        <v>0</v>
      </c>
      <c r="BG36" s="159">
        <v>0</v>
      </c>
      <c r="BH36" s="159">
        <v>0</v>
      </c>
      <c r="BI36" s="159">
        <v>0</v>
      </c>
      <c r="BJ36" s="159">
        <v>0</v>
      </c>
      <c r="BK36" s="159">
        <v>0</v>
      </c>
      <c r="BL36" s="159">
        <v>90.849720650000009</v>
      </c>
      <c r="BM36" s="159">
        <v>106.96880001999999</v>
      </c>
      <c r="BN36" s="159">
        <v>109.92031101000002</v>
      </c>
      <c r="BO36" s="159">
        <v>115.96021940000001</v>
      </c>
      <c r="BP36" s="159">
        <v>110.02752643000001</v>
      </c>
      <c r="BQ36" s="159">
        <v>101.38309716000001</v>
      </c>
      <c r="BR36" s="159">
        <v>15.698963300000001</v>
      </c>
      <c r="BS36" s="159">
        <v>0</v>
      </c>
      <c r="BT36" s="159">
        <v>0</v>
      </c>
      <c r="BU36" s="159">
        <v>0</v>
      </c>
      <c r="BV36" s="159">
        <v>0</v>
      </c>
      <c r="BW36" s="159">
        <v>0</v>
      </c>
      <c r="BX36" s="159">
        <v>0</v>
      </c>
      <c r="BY36" s="159">
        <v>0</v>
      </c>
      <c r="BZ36" s="159">
        <v>0</v>
      </c>
      <c r="CA36" s="159">
        <v>0</v>
      </c>
      <c r="CB36" s="159">
        <v>0</v>
      </c>
      <c r="CC36" s="159">
        <v>0</v>
      </c>
      <c r="CD36" s="159">
        <v>0</v>
      </c>
      <c r="CE36" s="159">
        <v>0</v>
      </c>
      <c r="CF36" s="160">
        <v>0</v>
      </c>
    </row>
    <row r="37" spans="1:84">
      <c r="A37" s="153"/>
      <c r="B37" s="43" t="s">
        <v>297</v>
      </c>
      <c r="C37" s="158" t="s">
        <v>267</v>
      </c>
      <c r="D37" s="159">
        <v>0</v>
      </c>
      <c r="E37" s="159">
        <v>0</v>
      </c>
      <c r="F37" s="159">
        <v>0</v>
      </c>
      <c r="G37" s="159">
        <v>0</v>
      </c>
      <c r="H37" s="159">
        <v>0</v>
      </c>
      <c r="I37" s="159">
        <v>0</v>
      </c>
      <c r="J37" s="159">
        <v>0</v>
      </c>
      <c r="K37" s="159">
        <v>0</v>
      </c>
      <c r="L37" s="159">
        <v>0</v>
      </c>
      <c r="M37" s="159">
        <v>0</v>
      </c>
      <c r="N37" s="159">
        <v>0</v>
      </c>
      <c r="O37" s="159">
        <v>0</v>
      </c>
      <c r="P37" s="159">
        <v>0</v>
      </c>
      <c r="Q37" s="159">
        <v>0</v>
      </c>
      <c r="R37" s="159">
        <v>0</v>
      </c>
      <c r="S37" s="159">
        <v>0</v>
      </c>
      <c r="T37" s="159">
        <v>0</v>
      </c>
      <c r="U37" s="159">
        <v>0</v>
      </c>
      <c r="V37" s="159">
        <v>0</v>
      </c>
      <c r="W37" s="159">
        <v>0</v>
      </c>
      <c r="X37" s="159">
        <v>0</v>
      </c>
      <c r="Y37" s="159">
        <v>0</v>
      </c>
      <c r="Z37" s="159">
        <v>0</v>
      </c>
      <c r="AA37" s="159">
        <v>0</v>
      </c>
      <c r="AB37" s="159">
        <v>0</v>
      </c>
      <c r="AC37" s="159">
        <v>0</v>
      </c>
      <c r="AD37" s="159">
        <v>0</v>
      </c>
      <c r="AE37" s="159">
        <v>0</v>
      </c>
      <c r="AF37" s="159">
        <v>0</v>
      </c>
      <c r="AG37" s="159">
        <v>0</v>
      </c>
      <c r="AH37" s="159">
        <v>0</v>
      </c>
      <c r="AI37" s="159">
        <v>0</v>
      </c>
      <c r="AJ37" s="159">
        <v>0</v>
      </c>
      <c r="AK37" s="159">
        <v>0</v>
      </c>
      <c r="AL37" s="159">
        <v>0</v>
      </c>
      <c r="AM37" s="159">
        <v>0</v>
      </c>
      <c r="AN37" s="159">
        <v>0</v>
      </c>
      <c r="AO37" s="159">
        <v>0</v>
      </c>
      <c r="AP37" s="159">
        <v>0</v>
      </c>
      <c r="AQ37" s="159">
        <v>0</v>
      </c>
      <c r="AR37" s="159">
        <v>0</v>
      </c>
      <c r="AS37" s="159">
        <v>0</v>
      </c>
      <c r="AT37" s="159">
        <v>0</v>
      </c>
      <c r="AU37" s="159">
        <v>0</v>
      </c>
      <c r="AV37" s="159">
        <v>0</v>
      </c>
      <c r="AW37" s="159">
        <v>0</v>
      </c>
      <c r="AX37" s="159">
        <v>0</v>
      </c>
      <c r="AY37" s="159">
        <v>0</v>
      </c>
      <c r="AZ37" s="159">
        <v>0</v>
      </c>
      <c r="BA37" s="159">
        <v>0</v>
      </c>
      <c r="BB37" s="159">
        <v>0</v>
      </c>
      <c r="BC37" s="159">
        <v>0</v>
      </c>
      <c r="BD37" s="159">
        <v>0</v>
      </c>
      <c r="BE37" s="159">
        <v>5.2569999999999997</v>
      </c>
      <c r="BF37" s="159">
        <v>5.6630000000000003</v>
      </c>
      <c r="BG37" s="159">
        <v>4.9935427399999996</v>
      </c>
      <c r="BH37" s="159">
        <v>18.285</v>
      </c>
      <c r="BI37" s="159">
        <v>38.134147140000003</v>
      </c>
      <c r="BJ37" s="159">
        <v>40.277408909999998</v>
      </c>
      <c r="BK37" s="159">
        <v>46.931080800000004</v>
      </c>
      <c r="BL37" s="159">
        <v>38.630065660000305</v>
      </c>
      <c r="BM37" s="159">
        <v>48.46444386000001</v>
      </c>
      <c r="BN37" s="159">
        <v>60.721072239999998</v>
      </c>
      <c r="BO37" s="159">
        <v>52.361478550000008</v>
      </c>
      <c r="BP37" s="159">
        <v>56.829980329999998</v>
      </c>
      <c r="BQ37" s="159">
        <v>0.62293946000000011</v>
      </c>
      <c r="BR37" s="159">
        <v>0.20971916999999998</v>
      </c>
      <c r="BS37" s="165">
        <v>0.15176113999999999</v>
      </c>
      <c r="BT37" s="159">
        <v>0</v>
      </c>
      <c r="BU37" s="159">
        <v>0</v>
      </c>
      <c r="BV37" s="159">
        <v>0</v>
      </c>
      <c r="BW37" s="159">
        <v>0</v>
      </c>
      <c r="BX37" s="159">
        <v>0</v>
      </c>
      <c r="BY37" s="159">
        <v>0</v>
      </c>
      <c r="BZ37" s="159">
        <v>0</v>
      </c>
      <c r="CA37" s="159">
        <v>0</v>
      </c>
      <c r="CB37" s="159">
        <v>0</v>
      </c>
      <c r="CC37" s="159">
        <v>0</v>
      </c>
      <c r="CD37" s="159">
        <v>0</v>
      </c>
      <c r="CE37" s="159">
        <v>0</v>
      </c>
      <c r="CF37" s="160">
        <v>0</v>
      </c>
    </row>
    <row r="38" spans="1:84">
      <c r="A38" s="153"/>
      <c r="B38" s="43" t="s">
        <v>298</v>
      </c>
      <c r="D38" s="159">
        <f t="shared" ref="D38:BG38" si="6">SUM(D$39:D$40)</f>
        <v>0</v>
      </c>
      <c r="E38" s="159">
        <f t="shared" si="6"/>
        <v>0</v>
      </c>
      <c r="F38" s="159">
        <f t="shared" si="6"/>
        <v>0</v>
      </c>
      <c r="G38" s="159">
        <f t="shared" si="6"/>
        <v>0</v>
      </c>
      <c r="H38" s="159">
        <f t="shared" si="6"/>
        <v>0</v>
      </c>
      <c r="I38" s="159">
        <f t="shared" si="6"/>
        <v>0</v>
      </c>
      <c r="J38" s="159">
        <f t="shared" si="6"/>
        <v>0</v>
      </c>
      <c r="K38" s="159">
        <f t="shared" si="6"/>
        <v>0</v>
      </c>
      <c r="L38" s="159">
        <f t="shared" si="6"/>
        <v>0</v>
      </c>
      <c r="M38" s="159">
        <f t="shared" si="6"/>
        <v>0</v>
      </c>
      <c r="N38" s="159">
        <f t="shared" si="6"/>
        <v>0</v>
      </c>
      <c r="O38" s="159">
        <f t="shared" si="6"/>
        <v>0</v>
      </c>
      <c r="P38" s="159">
        <f t="shared" si="6"/>
        <v>0</v>
      </c>
      <c r="Q38" s="159">
        <f t="shared" si="6"/>
        <v>0</v>
      </c>
      <c r="R38" s="159">
        <f t="shared" si="6"/>
        <v>0</v>
      </c>
      <c r="S38" s="159">
        <f t="shared" si="6"/>
        <v>0</v>
      </c>
      <c r="T38" s="159">
        <f t="shared" si="6"/>
        <v>0</v>
      </c>
      <c r="U38" s="159">
        <f t="shared" si="6"/>
        <v>0</v>
      </c>
      <c r="V38" s="159">
        <f t="shared" si="6"/>
        <v>0</v>
      </c>
      <c r="W38" s="159">
        <f t="shared" si="6"/>
        <v>0</v>
      </c>
      <c r="X38" s="159">
        <f t="shared" si="6"/>
        <v>0</v>
      </c>
      <c r="Y38" s="159">
        <f t="shared" si="6"/>
        <v>0</v>
      </c>
      <c r="Z38" s="159">
        <f t="shared" si="6"/>
        <v>0</v>
      </c>
      <c r="AA38" s="159">
        <f t="shared" si="6"/>
        <v>0</v>
      </c>
      <c r="AB38" s="159">
        <f t="shared" si="6"/>
        <v>0</v>
      </c>
      <c r="AC38" s="159">
        <f t="shared" si="6"/>
        <v>0</v>
      </c>
      <c r="AD38" s="159">
        <f t="shared" si="6"/>
        <v>0</v>
      </c>
      <c r="AE38" s="159">
        <f t="shared" si="6"/>
        <v>0</v>
      </c>
      <c r="AF38" s="159">
        <f t="shared" si="6"/>
        <v>0</v>
      </c>
      <c r="AG38" s="159">
        <f t="shared" si="6"/>
        <v>0</v>
      </c>
      <c r="AH38" s="159">
        <f t="shared" si="6"/>
        <v>0</v>
      </c>
      <c r="AI38" s="159">
        <f t="shared" si="6"/>
        <v>0</v>
      </c>
      <c r="AJ38" s="159">
        <f t="shared" si="6"/>
        <v>0</v>
      </c>
      <c r="AK38" s="159">
        <f t="shared" si="6"/>
        <v>0</v>
      </c>
      <c r="AL38" s="159">
        <f t="shared" si="6"/>
        <v>0</v>
      </c>
      <c r="AM38" s="159">
        <f t="shared" si="6"/>
        <v>0</v>
      </c>
      <c r="AN38" s="159">
        <f t="shared" si="6"/>
        <v>0</v>
      </c>
      <c r="AO38" s="159">
        <f t="shared" si="6"/>
        <v>0</v>
      </c>
      <c r="AP38" s="159">
        <f t="shared" si="6"/>
        <v>0</v>
      </c>
      <c r="AQ38" s="159">
        <f t="shared" si="6"/>
        <v>0</v>
      </c>
      <c r="AR38" s="159">
        <f t="shared" si="6"/>
        <v>0</v>
      </c>
      <c r="AS38" s="159">
        <f t="shared" si="6"/>
        <v>0</v>
      </c>
      <c r="AT38" s="159">
        <f t="shared" si="6"/>
        <v>0</v>
      </c>
      <c r="AU38" s="159">
        <f t="shared" si="6"/>
        <v>0</v>
      </c>
      <c r="AV38" s="159">
        <f t="shared" si="6"/>
        <v>0</v>
      </c>
      <c r="AW38" s="159">
        <f t="shared" si="6"/>
        <v>0</v>
      </c>
      <c r="AX38" s="159">
        <f t="shared" si="6"/>
        <v>0</v>
      </c>
      <c r="AY38" s="159">
        <f t="shared" si="6"/>
        <v>0</v>
      </c>
      <c r="AZ38" s="159">
        <f t="shared" si="6"/>
        <v>2165.9229999999998</v>
      </c>
      <c r="BA38" s="159">
        <f t="shared" si="6"/>
        <v>3893.4660000000003</v>
      </c>
      <c r="BB38" s="159">
        <f t="shared" si="6"/>
        <v>3557.6930000000002</v>
      </c>
      <c r="BC38" s="159">
        <f t="shared" si="6"/>
        <v>3255.0860000000002</v>
      </c>
      <c r="BD38" s="159">
        <f t="shared" si="6"/>
        <v>2882.2200000000003</v>
      </c>
      <c r="BE38" s="159">
        <f t="shared" si="6"/>
        <v>2605.5709014073173</v>
      </c>
      <c r="BF38" s="159">
        <f t="shared" si="6"/>
        <v>2624.1158686900003</v>
      </c>
      <c r="BG38" s="159">
        <f t="shared" si="6"/>
        <v>2559.18840136366</v>
      </c>
      <c r="BH38" s="159">
        <f>SUM(BH$39:BH$40)</f>
        <v>2204.4830000000002</v>
      </c>
      <c r="BI38" s="159">
        <f>SUM(BI$39:BI$40)</f>
        <v>2311.2043118300003</v>
      </c>
      <c r="BJ38" s="159">
        <f>SUM(BJ$39:BJ$40)</f>
        <v>2439.7983671900001</v>
      </c>
      <c r="BK38" s="159">
        <f>SUM(BK$39:BK$40)</f>
        <v>2241.4881393452138</v>
      </c>
      <c r="BL38" s="159">
        <f t="shared" ref="BL38:CF38" si="7">SUM(BL$39:BL$40)</f>
        <v>2856.8277160099997</v>
      </c>
      <c r="BM38" s="159">
        <f t="shared" si="7"/>
        <v>4684.0175697100003</v>
      </c>
      <c r="BN38" s="159">
        <f t="shared" si="7"/>
        <v>4473.4852258236315</v>
      </c>
      <c r="BO38" s="159">
        <f t="shared" si="7"/>
        <v>4933.9849943699983</v>
      </c>
      <c r="BP38" s="159">
        <f t="shared" si="7"/>
        <v>5169.8070100499999</v>
      </c>
      <c r="BQ38" s="159">
        <f t="shared" si="7"/>
        <v>4338.0295486261903</v>
      </c>
      <c r="BR38" s="159">
        <f t="shared" si="7"/>
        <v>3065.0410876799992</v>
      </c>
      <c r="BS38" s="159">
        <f t="shared" si="7"/>
        <v>2313.51601579</v>
      </c>
      <c r="BT38" s="159">
        <f t="shared" si="7"/>
        <v>1875.4784224599998</v>
      </c>
      <c r="BU38" s="159">
        <f t="shared" si="7"/>
        <v>1666.9844684099987</v>
      </c>
      <c r="BV38" s="159">
        <f t="shared" si="7"/>
        <v>1298.7940379299998</v>
      </c>
      <c r="BW38" s="159">
        <f t="shared" si="7"/>
        <v>713.74196914999993</v>
      </c>
      <c r="BX38" s="159">
        <f t="shared" si="7"/>
        <v>1046.2354867050001</v>
      </c>
      <c r="BY38" s="159">
        <f t="shared" si="7"/>
        <v>490.13371098000005</v>
      </c>
      <c r="BZ38" s="159">
        <f t="shared" si="7"/>
        <v>333.5005683</v>
      </c>
      <c r="CA38" s="159">
        <f t="shared" si="7"/>
        <v>286.4424811989511</v>
      </c>
      <c r="CB38" s="159">
        <f t="shared" si="7"/>
        <v>231.42013881712617</v>
      </c>
      <c r="CC38" s="159">
        <f t="shared" si="7"/>
        <v>138.02408918311926</v>
      </c>
      <c r="CD38" s="159">
        <f t="shared" si="7"/>
        <v>133.22358518233088</v>
      </c>
      <c r="CE38" s="159">
        <f t="shared" si="7"/>
        <v>132.91234586958834</v>
      </c>
      <c r="CF38" s="160">
        <f t="shared" si="7"/>
        <v>132.28935752104849</v>
      </c>
    </row>
    <row r="39" spans="1:84">
      <c r="A39" s="153"/>
      <c r="B39" s="63" t="s">
        <v>273</v>
      </c>
      <c r="C39" s="158" t="s">
        <v>270</v>
      </c>
      <c r="D39" s="159">
        <v>0</v>
      </c>
      <c r="E39" s="159">
        <v>0</v>
      </c>
      <c r="F39" s="159">
        <v>0</v>
      </c>
      <c r="G39" s="159">
        <v>0</v>
      </c>
      <c r="H39" s="159">
        <v>0</v>
      </c>
      <c r="I39" s="159">
        <v>0</v>
      </c>
      <c r="J39" s="159">
        <v>0</v>
      </c>
      <c r="K39" s="159">
        <v>0</v>
      </c>
      <c r="L39" s="159">
        <v>0</v>
      </c>
      <c r="M39" s="159">
        <v>0</v>
      </c>
      <c r="N39" s="159">
        <v>0</v>
      </c>
      <c r="O39" s="159">
        <v>0</v>
      </c>
      <c r="P39" s="159">
        <v>0</v>
      </c>
      <c r="Q39" s="159">
        <v>0</v>
      </c>
      <c r="R39" s="159">
        <v>0</v>
      </c>
      <c r="S39" s="159">
        <v>0</v>
      </c>
      <c r="T39" s="159">
        <v>0</v>
      </c>
      <c r="U39" s="159">
        <v>0</v>
      </c>
      <c r="V39" s="159">
        <v>0</v>
      </c>
      <c r="W39" s="159">
        <v>0</v>
      </c>
      <c r="X39" s="159">
        <v>0</v>
      </c>
      <c r="Y39" s="159">
        <v>0</v>
      </c>
      <c r="Z39" s="159">
        <v>0</v>
      </c>
      <c r="AA39" s="159">
        <v>0</v>
      </c>
      <c r="AB39" s="159">
        <v>0</v>
      </c>
      <c r="AC39" s="159">
        <v>0</v>
      </c>
      <c r="AD39" s="159">
        <v>0</v>
      </c>
      <c r="AE39" s="159">
        <v>0</v>
      </c>
      <c r="AF39" s="159">
        <v>0</v>
      </c>
      <c r="AG39" s="159">
        <v>0</v>
      </c>
      <c r="AH39" s="159">
        <v>0</v>
      </c>
      <c r="AI39" s="159">
        <v>0</v>
      </c>
      <c r="AJ39" s="159">
        <v>0</v>
      </c>
      <c r="AK39" s="159">
        <v>0</v>
      </c>
      <c r="AL39" s="159">
        <v>0</v>
      </c>
      <c r="AM39" s="159">
        <v>0</v>
      </c>
      <c r="AN39" s="159">
        <v>0</v>
      </c>
      <c r="AO39" s="159">
        <v>0</v>
      </c>
      <c r="AP39" s="159">
        <v>0</v>
      </c>
      <c r="AQ39" s="159">
        <v>0</v>
      </c>
      <c r="AR39" s="159">
        <v>0</v>
      </c>
      <c r="AS39" s="159">
        <v>0</v>
      </c>
      <c r="AT39" s="159">
        <v>0</v>
      </c>
      <c r="AU39" s="159">
        <v>0</v>
      </c>
      <c r="AV39" s="159">
        <v>0</v>
      </c>
      <c r="AW39" s="159">
        <v>0</v>
      </c>
      <c r="AX39" s="159">
        <v>0</v>
      </c>
      <c r="AY39" s="159">
        <v>0</v>
      </c>
      <c r="AZ39" s="159">
        <v>332.70800000000008</v>
      </c>
      <c r="BA39" s="159">
        <v>475.00800000000004</v>
      </c>
      <c r="BB39" s="159">
        <v>474.24400000000003</v>
      </c>
      <c r="BC39" s="159">
        <v>459.01900000000001</v>
      </c>
      <c r="BD39" s="159">
        <v>446.95400000000001</v>
      </c>
      <c r="BE39" s="159">
        <v>469.76190140731705</v>
      </c>
      <c r="BF39" s="159">
        <v>518.64773074999994</v>
      </c>
      <c r="BG39" s="159">
        <v>507.20891397539998</v>
      </c>
      <c r="BH39" s="159">
        <v>445.23599999999999</v>
      </c>
      <c r="BI39" s="159">
        <v>486.24370455000002</v>
      </c>
      <c r="BJ39" s="159">
        <v>477.92547793</v>
      </c>
      <c r="BK39" s="159">
        <v>424.03039473491737</v>
      </c>
      <c r="BL39" s="159">
        <v>727.70019646000003</v>
      </c>
      <c r="BM39" s="159">
        <v>1088.6921164999999</v>
      </c>
      <c r="BN39" s="159">
        <v>801.16036899012533</v>
      </c>
      <c r="BO39" s="159">
        <v>749.87685299999998</v>
      </c>
      <c r="BP39" s="159">
        <v>662.33543288999988</v>
      </c>
      <c r="BQ39" s="159">
        <v>526.70929591000004</v>
      </c>
      <c r="BR39" s="159">
        <v>369.21073870999999</v>
      </c>
      <c r="BS39" s="159">
        <v>309.89859552000007</v>
      </c>
      <c r="BT39" s="159">
        <v>264.26859475999998</v>
      </c>
      <c r="BU39" s="159">
        <v>224.26502880999996</v>
      </c>
      <c r="BV39" s="159">
        <v>154.88572665999999</v>
      </c>
      <c r="BW39" s="159">
        <v>110.7615586</v>
      </c>
      <c r="BX39" s="159">
        <v>610.87668224000004</v>
      </c>
      <c r="BY39" s="159">
        <v>190.11094458999997</v>
      </c>
      <c r="BZ39" s="159">
        <v>108.35292923999999</v>
      </c>
      <c r="CA39" s="159">
        <v>140.87179632127135</v>
      </c>
      <c r="CB39" s="159">
        <v>131.37622885349111</v>
      </c>
      <c r="CC39" s="159">
        <v>133.22609800799052</v>
      </c>
      <c r="CD39" s="159">
        <v>133.22358518233088</v>
      </c>
      <c r="CE39" s="159">
        <v>132.91234586958834</v>
      </c>
      <c r="CF39" s="160">
        <v>132.28935752104849</v>
      </c>
    </row>
    <row r="40" spans="1:84">
      <c r="A40" s="153"/>
      <c r="B40" s="63" t="s">
        <v>283</v>
      </c>
      <c r="C40" s="158" t="s">
        <v>276</v>
      </c>
      <c r="D40" s="159">
        <v>0</v>
      </c>
      <c r="E40" s="159">
        <v>0</v>
      </c>
      <c r="F40" s="159">
        <v>0</v>
      </c>
      <c r="G40" s="159">
        <v>0</v>
      </c>
      <c r="H40" s="159">
        <v>0</v>
      </c>
      <c r="I40" s="159">
        <v>0</v>
      </c>
      <c r="J40" s="159">
        <v>0</v>
      </c>
      <c r="K40" s="159">
        <v>0</v>
      </c>
      <c r="L40" s="159">
        <v>0</v>
      </c>
      <c r="M40" s="159">
        <v>0</v>
      </c>
      <c r="N40" s="159">
        <v>0</v>
      </c>
      <c r="O40" s="159">
        <v>0</v>
      </c>
      <c r="P40" s="159">
        <v>0</v>
      </c>
      <c r="Q40" s="159">
        <v>0</v>
      </c>
      <c r="R40" s="159">
        <v>0</v>
      </c>
      <c r="S40" s="159">
        <v>0</v>
      </c>
      <c r="T40" s="159">
        <v>0</v>
      </c>
      <c r="U40" s="159">
        <v>0</v>
      </c>
      <c r="V40" s="159">
        <v>0</v>
      </c>
      <c r="W40" s="159">
        <v>0</v>
      </c>
      <c r="X40" s="159">
        <v>0</v>
      </c>
      <c r="Y40" s="159">
        <v>0</v>
      </c>
      <c r="Z40" s="159">
        <v>0</v>
      </c>
      <c r="AA40" s="159">
        <v>0</v>
      </c>
      <c r="AB40" s="159">
        <v>0</v>
      </c>
      <c r="AC40" s="159">
        <v>0</v>
      </c>
      <c r="AD40" s="159">
        <v>0</v>
      </c>
      <c r="AE40" s="159">
        <v>0</v>
      </c>
      <c r="AF40" s="159">
        <v>0</v>
      </c>
      <c r="AG40" s="159">
        <v>0</v>
      </c>
      <c r="AH40" s="159">
        <v>0</v>
      </c>
      <c r="AI40" s="159">
        <v>0</v>
      </c>
      <c r="AJ40" s="159">
        <v>0</v>
      </c>
      <c r="AK40" s="159">
        <v>0</v>
      </c>
      <c r="AL40" s="159">
        <v>0</v>
      </c>
      <c r="AM40" s="159">
        <v>0</v>
      </c>
      <c r="AN40" s="159">
        <v>0</v>
      </c>
      <c r="AO40" s="159">
        <v>0</v>
      </c>
      <c r="AP40" s="159">
        <v>0</v>
      </c>
      <c r="AQ40" s="159">
        <v>0</v>
      </c>
      <c r="AR40" s="159">
        <v>0</v>
      </c>
      <c r="AS40" s="159">
        <v>0</v>
      </c>
      <c r="AT40" s="159">
        <v>0</v>
      </c>
      <c r="AU40" s="159">
        <v>0</v>
      </c>
      <c r="AV40" s="159">
        <v>0</v>
      </c>
      <c r="AW40" s="159">
        <v>0</v>
      </c>
      <c r="AX40" s="159">
        <v>0</v>
      </c>
      <c r="AY40" s="159">
        <v>0</v>
      </c>
      <c r="AZ40" s="159">
        <v>1833.2149999999999</v>
      </c>
      <c r="BA40" s="159">
        <v>3418.4580000000001</v>
      </c>
      <c r="BB40" s="159">
        <v>3083.4490000000001</v>
      </c>
      <c r="BC40" s="159">
        <v>2796.067</v>
      </c>
      <c r="BD40" s="159">
        <v>2435.2660000000001</v>
      </c>
      <c r="BE40" s="159">
        <v>2135.8090000000002</v>
      </c>
      <c r="BF40" s="159">
        <v>2105.4681379400004</v>
      </c>
      <c r="BG40" s="159">
        <v>2051.9794873882602</v>
      </c>
      <c r="BH40" s="159">
        <v>1759.2470000000001</v>
      </c>
      <c r="BI40" s="159">
        <v>1824.9606072800002</v>
      </c>
      <c r="BJ40" s="159">
        <v>1961.87288926</v>
      </c>
      <c r="BK40" s="159">
        <v>1817.4577446102965</v>
      </c>
      <c r="BL40" s="159">
        <v>2129.1275195499998</v>
      </c>
      <c r="BM40" s="159">
        <v>3595.32545321</v>
      </c>
      <c r="BN40" s="159">
        <v>3672.3248568335066</v>
      </c>
      <c r="BO40" s="159">
        <v>4184.1081413699985</v>
      </c>
      <c r="BP40" s="159">
        <v>4507.4715771600004</v>
      </c>
      <c r="BQ40" s="159">
        <v>3811.3202527161902</v>
      </c>
      <c r="BR40" s="159">
        <v>2695.8303489699992</v>
      </c>
      <c r="BS40" s="159">
        <v>2003.6174202700001</v>
      </c>
      <c r="BT40" s="159">
        <v>1611.2098276999998</v>
      </c>
      <c r="BU40" s="159">
        <v>1442.7194395999989</v>
      </c>
      <c r="BV40" s="159">
        <v>1143.9083112699998</v>
      </c>
      <c r="BW40" s="159">
        <v>602.98041054999987</v>
      </c>
      <c r="BX40" s="159">
        <v>435.35880446500005</v>
      </c>
      <c r="BY40" s="159">
        <v>300.02276639000007</v>
      </c>
      <c r="BZ40" s="159">
        <v>225.14763905999999</v>
      </c>
      <c r="CA40" s="159">
        <v>145.57068487767975</v>
      </c>
      <c r="CB40" s="159">
        <v>100.04390996363506</v>
      </c>
      <c r="CC40" s="159">
        <v>4.7979911751287547</v>
      </c>
      <c r="CD40" s="159">
        <v>0</v>
      </c>
      <c r="CE40" s="159">
        <v>0</v>
      </c>
      <c r="CF40" s="160">
        <v>0</v>
      </c>
    </row>
    <row r="41" spans="1:84" ht="26.25" customHeight="1">
      <c r="A41" s="153"/>
      <c r="B41" s="43" t="s">
        <v>299</v>
      </c>
      <c r="C41" s="158" t="s">
        <v>270</v>
      </c>
      <c r="D41" s="159">
        <v>0</v>
      </c>
      <c r="E41" s="159">
        <v>0</v>
      </c>
      <c r="F41" s="159">
        <v>0</v>
      </c>
      <c r="G41" s="159">
        <v>0</v>
      </c>
      <c r="H41" s="159">
        <v>0</v>
      </c>
      <c r="I41" s="159">
        <v>0</v>
      </c>
      <c r="J41" s="159">
        <v>0</v>
      </c>
      <c r="K41" s="159">
        <v>0</v>
      </c>
      <c r="L41" s="159">
        <v>0</v>
      </c>
      <c r="M41" s="159">
        <v>0</v>
      </c>
      <c r="N41" s="159">
        <v>0</v>
      </c>
      <c r="O41" s="159">
        <v>0</v>
      </c>
      <c r="P41" s="159">
        <v>0</v>
      </c>
      <c r="Q41" s="159">
        <v>0</v>
      </c>
      <c r="R41" s="159">
        <v>0</v>
      </c>
      <c r="S41" s="159">
        <v>0</v>
      </c>
      <c r="T41" s="159">
        <v>0</v>
      </c>
      <c r="U41" s="159">
        <v>0</v>
      </c>
      <c r="V41" s="159">
        <v>0</v>
      </c>
      <c r="W41" s="159">
        <v>0</v>
      </c>
      <c r="X41" s="159">
        <v>0</v>
      </c>
      <c r="Y41" s="159">
        <v>0</v>
      </c>
      <c r="Z41" s="159">
        <v>40</v>
      </c>
      <c r="AA41" s="159">
        <v>42</v>
      </c>
      <c r="AB41" s="159">
        <v>42</v>
      </c>
      <c r="AC41" s="159">
        <v>42</v>
      </c>
      <c r="AD41" s="159">
        <v>47</v>
      </c>
      <c r="AE41" s="159">
        <v>55</v>
      </c>
      <c r="AF41" s="159">
        <v>81</v>
      </c>
      <c r="AG41" s="159">
        <v>92</v>
      </c>
      <c r="AH41" s="159">
        <v>105</v>
      </c>
      <c r="AI41" s="159">
        <v>125</v>
      </c>
      <c r="AJ41" s="159">
        <v>149</v>
      </c>
      <c r="AK41" s="159">
        <v>158</v>
      </c>
      <c r="AL41" s="159">
        <v>152</v>
      </c>
      <c r="AM41" s="159">
        <v>141</v>
      </c>
      <c r="AN41" s="159">
        <v>161</v>
      </c>
      <c r="AO41" s="159">
        <v>164</v>
      </c>
      <c r="AP41" s="159">
        <v>168.30699999999999</v>
      </c>
      <c r="AQ41" s="159">
        <v>50.746000000000002</v>
      </c>
      <c r="AR41" s="159">
        <v>26.87</v>
      </c>
      <c r="AS41" s="159">
        <v>30.309000000000001</v>
      </c>
      <c r="AT41" s="159">
        <v>33.664999999999999</v>
      </c>
      <c r="AU41" s="159">
        <v>30.951000000000001</v>
      </c>
      <c r="AV41" s="159">
        <v>31.5</v>
      </c>
      <c r="AW41" s="159">
        <v>33</v>
      </c>
      <c r="AX41" s="159">
        <v>27</v>
      </c>
      <c r="AY41" s="159">
        <v>28.556999999999999</v>
      </c>
      <c r="AZ41" s="159">
        <v>32.725000000000001</v>
      </c>
      <c r="BA41" s="159">
        <v>35.762999999999998</v>
      </c>
      <c r="BB41" s="159">
        <v>38.264000000000003</v>
      </c>
      <c r="BC41" s="159">
        <v>38.268000000000001</v>
      </c>
      <c r="BD41" s="159">
        <v>44.713000000000001</v>
      </c>
      <c r="BE41" s="159">
        <v>55.794706500000004</v>
      </c>
      <c r="BF41" s="159">
        <v>68.735896129999986</v>
      </c>
      <c r="BG41" s="159">
        <v>127.61983736719999</v>
      </c>
      <c r="BH41" s="159">
        <v>149.76499999999999</v>
      </c>
      <c r="BI41" s="159">
        <v>163.62538309999999</v>
      </c>
      <c r="BJ41" s="159">
        <v>175.38975154999997</v>
      </c>
      <c r="BK41" s="159">
        <v>246.68661228606564</v>
      </c>
      <c r="BL41" s="159">
        <v>320.89652102000002</v>
      </c>
      <c r="BM41" s="159">
        <v>344.51753750999995</v>
      </c>
      <c r="BN41" s="159">
        <v>343.25488572749998</v>
      </c>
      <c r="BO41" s="159">
        <v>365.53661895000005</v>
      </c>
      <c r="BP41" s="159">
        <v>395.77258469999998</v>
      </c>
      <c r="BQ41" s="159">
        <v>399.99203899000008</v>
      </c>
      <c r="BR41" s="159">
        <v>416.55604172</v>
      </c>
      <c r="BS41" s="159">
        <v>440.94097081999979</v>
      </c>
      <c r="BT41" s="159">
        <v>436.45777384000002</v>
      </c>
      <c r="BU41" s="159">
        <v>427.42290979000001</v>
      </c>
      <c r="BV41" s="159">
        <v>427.6445236400001</v>
      </c>
      <c r="BW41" s="159">
        <v>419.32425564000005</v>
      </c>
      <c r="BX41" s="159">
        <v>383.74534449999982</v>
      </c>
      <c r="BY41" s="159">
        <v>362.39539741000004</v>
      </c>
      <c r="BZ41" s="159">
        <v>389.60320293000024</v>
      </c>
      <c r="CA41" s="159">
        <v>418.98774441254011</v>
      </c>
      <c r="CB41" s="159">
        <v>456.19860987972555</v>
      </c>
      <c r="CC41" s="159">
        <v>472.07803874187005</v>
      </c>
      <c r="CD41" s="159">
        <v>493.25411991258511</v>
      </c>
      <c r="CE41" s="159">
        <v>516.8322482988134</v>
      </c>
      <c r="CF41" s="160">
        <v>535.1376256120941</v>
      </c>
    </row>
    <row r="42" spans="1:84">
      <c r="A42" s="153"/>
      <c r="B42" s="43" t="s">
        <v>300</v>
      </c>
      <c r="C42" s="158" t="s">
        <v>270</v>
      </c>
      <c r="D42" s="159">
        <v>0</v>
      </c>
      <c r="E42" s="159">
        <v>0</v>
      </c>
      <c r="F42" s="159">
        <v>0</v>
      </c>
      <c r="G42" s="159">
        <v>0</v>
      </c>
      <c r="H42" s="159">
        <v>0</v>
      </c>
      <c r="I42" s="159">
        <v>0</v>
      </c>
      <c r="J42" s="159">
        <v>0</v>
      </c>
      <c r="K42" s="159">
        <v>0</v>
      </c>
      <c r="L42" s="159">
        <v>0</v>
      </c>
      <c r="M42" s="159">
        <v>0</v>
      </c>
      <c r="N42" s="159">
        <v>0</v>
      </c>
      <c r="O42" s="159">
        <v>0</v>
      </c>
      <c r="P42" s="159">
        <v>0</v>
      </c>
      <c r="Q42" s="159">
        <v>0</v>
      </c>
      <c r="R42" s="159">
        <v>0</v>
      </c>
      <c r="S42" s="159">
        <v>0</v>
      </c>
      <c r="T42" s="159">
        <v>0</v>
      </c>
      <c r="U42" s="159">
        <v>0</v>
      </c>
      <c r="V42" s="159">
        <v>0</v>
      </c>
      <c r="W42" s="159">
        <v>0</v>
      </c>
      <c r="X42" s="159">
        <v>0</v>
      </c>
      <c r="Y42" s="159">
        <v>0</v>
      </c>
      <c r="Z42" s="159">
        <v>0</v>
      </c>
      <c r="AA42" s="159">
        <v>0</v>
      </c>
      <c r="AB42" s="159">
        <v>0</v>
      </c>
      <c r="AC42" s="159">
        <v>0</v>
      </c>
      <c r="AD42" s="159">
        <v>0</v>
      </c>
      <c r="AE42" s="159">
        <v>0</v>
      </c>
      <c r="AF42" s="159">
        <v>0</v>
      </c>
      <c r="AG42" s="159">
        <v>0</v>
      </c>
      <c r="AH42" s="159">
        <v>16</v>
      </c>
      <c r="AI42" s="159">
        <v>16</v>
      </c>
      <c r="AJ42" s="159">
        <v>16</v>
      </c>
      <c r="AK42" s="159">
        <v>16</v>
      </c>
      <c r="AL42" s="159">
        <v>16</v>
      </c>
      <c r="AM42" s="159">
        <v>17</v>
      </c>
      <c r="AN42" s="159">
        <v>18</v>
      </c>
      <c r="AO42" s="159">
        <v>17</v>
      </c>
      <c r="AP42" s="159">
        <v>14</v>
      </c>
      <c r="AQ42" s="159">
        <v>0.434</v>
      </c>
      <c r="AR42" s="159">
        <v>0</v>
      </c>
      <c r="AS42" s="159">
        <v>0</v>
      </c>
      <c r="AT42" s="159">
        <v>0</v>
      </c>
      <c r="AU42" s="159">
        <v>0</v>
      </c>
      <c r="AV42" s="159">
        <v>0</v>
      </c>
      <c r="AW42" s="159">
        <v>0</v>
      </c>
      <c r="AX42" s="159">
        <v>0</v>
      </c>
      <c r="AY42" s="159">
        <v>0</v>
      </c>
      <c r="AZ42" s="159">
        <v>0</v>
      </c>
      <c r="BA42" s="159">
        <v>0</v>
      </c>
      <c r="BB42" s="159">
        <v>0</v>
      </c>
      <c r="BC42" s="159">
        <v>0</v>
      </c>
      <c r="BD42" s="159">
        <v>0</v>
      </c>
      <c r="BE42" s="159">
        <v>0</v>
      </c>
      <c r="BF42" s="159">
        <v>0</v>
      </c>
      <c r="BG42" s="159">
        <v>0</v>
      </c>
      <c r="BH42" s="159">
        <v>0</v>
      </c>
      <c r="BI42" s="159">
        <v>0</v>
      </c>
      <c r="BJ42" s="159">
        <v>0</v>
      </c>
      <c r="BK42" s="159">
        <v>0</v>
      </c>
      <c r="BL42" s="159">
        <v>0</v>
      </c>
      <c r="BM42" s="159">
        <v>0</v>
      </c>
      <c r="BN42" s="159">
        <v>0</v>
      </c>
      <c r="BO42" s="159"/>
      <c r="BP42" s="159"/>
      <c r="BQ42" s="159"/>
      <c r="BR42" s="159"/>
      <c r="BS42" s="159"/>
      <c r="BT42" s="159"/>
      <c r="BU42" s="159"/>
      <c r="BV42" s="159"/>
      <c r="BW42" s="159"/>
      <c r="BX42" s="159"/>
      <c r="BY42" s="159"/>
      <c r="BZ42" s="159"/>
      <c r="CA42" s="159"/>
      <c r="CB42" s="159"/>
      <c r="CC42" s="159"/>
      <c r="CD42" s="159"/>
      <c r="CE42" s="159"/>
      <c r="CF42" s="160"/>
    </row>
    <row r="43" spans="1:84">
      <c r="A43" s="164"/>
      <c r="B43" s="43" t="s">
        <v>301</v>
      </c>
      <c r="C43" s="158" t="s">
        <v>267</v>
      </c>
      <c r="D43" s="159"/>
      <c r="E43" s="159"/>
      <c r="F43" s="159"/>
      <c r="G43" s="159"/>
      <c r="H43" s="159"/>
      <c r="I43" s="159"/>
      <c r="J43" s="159"/>
      <c r="K43" s="159"/>
      <c r="L43" s="159"/>
      <c r="M43" s="159"/>
      <c r="N43" s="159"/>
      <c r="O43" s="159"/>
      <c r="P43" s="159"/>
      <c r="Q43" s="159"/>
      <c r="R43" s="159"/>
      <c r="S43" s="159"/>
      <c r="T43" s="159"/>
      <c r="U43" s="159"/>
      <c r="V43" s="159"/>
      <c r="W43" s="159"/>
      <c r="X43" s="159"/>
      <c r="Y43" s="159"/>
      <c r="Z43" s="159"/>
      <c r="AA43" s="159"/>
      <c r="AB43" s="159"/>
      <c r="AC43" s="159"/>
      <c r="AD43" s="159"/>
      <c r="AE43" s="159"/>
      <c r="AF43" s="159"/>
      <c r="AG43" s="159"/>
      <c r="AH43" s="159"/>
      <c r="AI43" s="159"/>
      <c r="AJ43" s="159"/>
      <c r="AK43" s="159"/>
      <c r="AL43" s="159"/>
      <c r="AM43" s="159"/>
      <c r="AN43" s="159"/>
      <c r="AO43" s="159"/>
      <c r="AP43" s="159"/>
      <c r="AQ43" s="159"/>
      <c r="AR43" s="159"/>
      <c r="AS43" s="159"/>
      <c r="AT43" s="159"/>
      <c r="AU43" s="159"/>
      <c r="AV43" s="159"/>
      <c r="AW43" s="159"/>
      <c r="AX43" s="159"/>
      <c r="AY43" s="159"/>
      <c r="AZ43" s="159"/>
      <c r="BA43" s="159"/>
      <c r="BB43" s="159"/>
      <c r="BC43" s="159"/>
      <c r="BD43" s="159"/>
      <c r="BE43" s="159"/>
      <c r="BF43" s="159"/>
      <c r="BG43" s="159"/>
      <c r="BH43" s="159"/>
      <c r="BI43" s="159"/>
      <c r="BJ43" s="159"/>
      <c r="BK43" s="159"/>
      <c r="BL43" s="159">
        <f>'Industrial injuries benefits'!BL15</f>
        <v>5.5109329999999996</v>
      </c>
      <c r="BM43" s="159">
        <f>'Industrial injuries benefits'!BM15</f>
        <v>7.0408049999999998</v>
      </c>
      <c r="BN43" s="159">
        <f>'Industrial injuries benefits'!BN15</f>
        <v>9.2482140000000008</v>
      </c>
      <c r="BO43" s="159">
        <f>'Industrial injuries benefits'!BO15</f>
        <v>9.5133209999999995</v>
      </c>
      <c r="BP43" s="159">
        <f>'Industrial injuries benefits'!BP15</f>
        <v>9.4075343484310903</v>
      </c>
      <c r="BQ43" s="159">
        <f>'Industrial injuries benefits'!BQ15</f>
        <v>9.2168086836232543</v>
      </c>
      <c r="BR43" s="159">
        <f>'Industrial injuries benefits'!BR15</f>
        <v>37.532187830000005</v>
      </c>
      <c r="BS43" s="159">
        <f>'Industrial injuries benefits'!BS15</f>
        <v>43.794516459999997</v>
      </c>
      <c r="BT43" s="159">
        <f>'Industrial injuries benefits'!BT15</f>
        <v>41.280517799999998</v>
      </c>
      <c r="BU43" s="159">
        <f>'Industrial injuries benefits'!BU15</f>
        <v>48.629247100000001</v>
      </c>
      <c r="BV43" s="159">
        <f>'Industrial injuries benefits'!BV15</f>
        <v>41.032349681177138</v>
      </c>
      <c r="BW43" s="159">
        <f>'Industrial injuries benefits'!BW15</f>
        <v>43.885255000000001</v>
      </c>
      <c r="BX43" s="159">
        <f>'Industrial injuries benefits'!BX15</f>
        <v>41.886665799999996</v>
      </c>
      <c r="BY43" s="159">
        <f>'Industrial injuries benefits'!BY15</f>
        <v>41.936323200000004</v>
      </c>
      <c r="BZ43" s="159">
        <f>'Industrial injuries benefits'!BZ15</f>
        <v>42.326642399999997</v>
      </c>
      <c r="CA43" s="159">
        <f>'Industrial injuries benefits'!CA15</f>
        <v>44.174649658969237</v>
      </c>
      <c r="CB43" s="159">
        <f>'Industrial injuries benefits'!CB15</f>
        <v>44.123074434256225</v>
      </c>
      <c r="CC43" s="159">
        <f>'Industrial injuries benefits'!CC15</f>
        <v>44.098434708052132</v>
      </c>
      <c r="CD43" s="159">
        <f>'Industrial injuries benefits'!CD15</f>
        <v>43.862654737720511</v>
      </c>
      <c r="CE43" s="159">
        <f>'Industrial injuries benefits'!CE15</f>
        <v>43.580523895641328</v>
      </c>
      <c r="CF43" s="160">
        <f>'Industrial injuries benefits'!CF15</f>
        <v>43.312461538027421</v>
      </c>
    </row>
    <row r="44" spans="1:84">
      <c r="A44" s="153"/>
      <c r="B44" s="43" t="s">
        <v>302</v>
      </c>
      <c r="C44" s="158" t="s">
        <v>267</v>
      </c>
      <c r="D44" s="159">
        <v>0</v>
      </c>
      <c r="E44" s="159">
        <v>0</v>
      </c>
      <c r="F44" s="159">
        <v>0</v>
      </c>
      <c r="G44" s="159">
        <v>0</v>
      </c>
      <c r="H44" s="159">
        <v>0</v>
      </c>
      <c r="I44" s="159">
        <v>0</v>
      </c>
      <c r="J44" s="159">
        <v>0</v>
      </c>
      <c r="K44" s="159">
        <v>0</v>
      </c>
      <c r="L44" s="159">
        <v>0</v>
      </c>
      <c r="M44" s="159">
        <v>0</v>
      </c>
      <c r="N44" s="159">
        <v>0</v>
      </c>
      <c r="O44" s="159">
        <v>0</v>
      </c>
      <c r="P44" s="159">
        <v>0</v>
      </c>
      <c r="Q44" s="159">
        <v>0</v>
      </c>
      <c r="R44" s="159">
        <v>0</v>
      </c>
      <c r="S44" s="159">
        <v>0</v>
      </c>
      <c r="T44" s="159">
        <v>0</v>
      </c>
      <c r="U44" s="159">
        <v>0</v>
      </c>
      <c r="V44" s="159">
        <v>0</v>
      </c>
      <c r="W44" s="159">
        <v>0</v>
      </c>
      <c r="X44" s="159">
        <v>0</v>
      </c>
      <c r="Y44" s="159">
        <v>0</v>
      </c>
      <c r="Z44" s="159">
        <v>0</v>
      </c>
      <c r="AA44" s="159">
        <v>0</v>
      </c>
      <c r="AB44" s="159">
        <v>0</v>
      </c>
      <c r="AC44" s="159">
        <v>0</v>
      </c>
      <c r="AD44" s="159">
        <v>0</v>
      </c>
      <c r="AE44" s="159">
        <v>0.2</v>
      </c>
      <c r="AF44" s="159">
        <v>8.1999999999999993</v>
      </c>
      <c r="AG44" s="159">
        <v>19.8</v>
      </c>
      <c r="AH44" s="159">
        <v>47</v>
      </c>
      <c r="AI44" s="159">
        <v>79</v>
      </c>
      <c r="AJ44" s="159">
        <v>125</v>
      </c>
      <c r="AK44" s="159">
        <v>173</v>
      </c>
      <c r="AL44" s="159">
        <v>236</v>
      </c>
      <c r="AM44" s="159">
        <v>304</v>
      </c>
      <c r="AN44" s="159">
        <v>356</v>
      </c>
      <c r="AO44" s="159">
        <v>422</v>
      </c>
      <c r="AP44" s="159">
        <v>514</v>
      </c>
      <c r="AQ44" s="159">
        <v>596.22199999999998</v>
      </c>
      <c r="AR44" s="159">
        <v>675.34</v>
      </c>
      <c r="AS44" s="159">
        <v>769.49900000000002</v>
      </c>
      <c r="AT44" s="159">
        <v>883.25800000000004</v>
      </c>
      <c r="AU44" s="159">
        <v>1061.8779999999999</v>
      </c>
      <c r="AV44" s="159">
        <v>68.302000000000007</v>
      </c>
      <c r="AW44" s="159">
        <v>0</v>
      </c>
      <c r="AX44" s="159">
        <v>0</v>
      </c>
      <c r="AY44" s="159">
        <v>0</v>
      </c>
      <c r="AZ44" s="159">
        <v>0</v>
      </c>
      <c r="BA44" s="159">
        <v>0</v>
      </c>
      <c r="BB44" s="159">
        <v>0</v>
      </c>
      <c r="BC44" s="159">
        <v>0</v>
      </c>
      <c r="BD44" s="159">
        <v>0</v>
      </c>
      <c r="BE44" s="159">
        <v>0</v>
      </c>
      <c r="BF44" s="159">
        <v>0</v>
      </c>
      <c r="BG44" s="159">
        <v>0</v>
      </c>
      <c r="BH44" s="159">
        <v>0</v>
      </c>
      <c r="BI44" s="159">
        <v>0</v>
      </c>
      <c r="BJ44" s="159">
        <v>0</v>
      </c>
      <c r="BK44" s="159">
        <v>0</v>
      </c>
      <c r="BL44" s="159">
        <v>0</v>
      </c>
      <c r="BM44" s="159">
        <v>0</v>
      </c>
      <c r="BN44" s="159">
        <v>0</v>
      </c>
      <c r="BO44" s="159">
        <v>0</v>
      </c>
      <c r="BP44" s="159">
        <v>0</v>
      </c>
      <c r="BQ44" s="159">
        <v>0</v>
      </c>
      <c r="BR44" s="159">
        <v>0</v>
      </c>
      <c r="BS44" s="159">
        <v>0</v>
      </c>
      <c r="BT44" s="159">
        <v>0</v>
      </c>
      <c r="BU44" s="159">
        <v>0</v>
      </c>
      <c r="BV44" s="159">
        <v>0</v>
      </c>
      <c r="BW44" s="159">
        <v>0</v>
      </c>
      <c r="BX44" s="159">
        <v>0</v>
      </c>
      <c r="BY44" s="159">
        <v>0</v>
      </c>
      <c r="BZ44" s="159">
        <v>0</v>
      </c>
      <c r="CA44" s="159">
        <v>0</v>
      </c>
      <c r="CB44" s="159">
        <v>0</v>
      </c>
      <c r="CC44" s="159">
        <v>0</v>
      </c>
      <c r="CD44" s="159">
        <v>0</v>
      </c>
      <c r="CE44" s="159">
        <v>0</v>
      </c>
      <c r="CF44" s="160">
        <v>0</v>
      </c>
    </row>
    <row r="45" spans="1:84">
      <c r="A45" s="164"/>
      <c r="B45" s="43" t="s">
        <v>303</v>
      </c>
      <c r="C45" s="158" t="s">
        <v>267</v>
      </c>
      <c r="D45" s="159">
        <v>0</v>
      </c>
      <c r="E45" s="159">
        <v>0</v>
      </c>
      <c r="F45" s="159">
        <v>0</v>
      </c>
      <c r="G45" s="159">
        <v>0</v>
      </c>
      <c r="H45" s="159">
        <v>0</v>
      </c>
      <c r="I45" s="159">
        <v>0</v>
      </c>
      <c r="J45" s="159">
        <v>0</v>
      </c>
      <c r="K45" s="159">
        <v>0</v>
      </c>
      <c r="L45" s="159">
        <v>0</v>
      </c>
      <c r="M45" s="159">
        <v>0</v>
      </c>
      <c r="N45" s="159">
        <v>0</v>
      </c>
      <c r="O45" s="159">
        <v>0</v>
      </c>
      <c r="P45" s="159">
        <v>0</v>
      </c>
      <c r="Q45" s="159">
        <v>0</v>
      </c>
      <c r="R45" s="159">
        <v>0</v>
      </c>
      <c r="S45" s="159">
        <v>0</v>
      </c>
      <c r="T45" s="159">
        <v>0</v>
      </c>
      <c r="U45" s="159">
        <v>0</v>
      </c>
      <c r="V45" s="159">
        <v>0</v>
      </c>
      <c r="W45" s="159">
        <v>0</v>
      </c>
      <c r="X45" s="159">
        <v>0</v>
      </c>
      <c r="Y45" s="159">
        <v>0</v>
      </c>
      <c r="Z45" s="159">
        <v>0</v>
      </c>
      <c r="AA45" s="159">
        <v>0</v>
      </c>
      <c r="AB45" s="159">
        <v>0</v>
      </c>
      <c r="AC45" s="159">
        <v>0</v>
      </c>
      <c r="AD45" s="159">
        <v>0</v>
      </c>
      <c r="AE45" s="159">
        <v>0</v>
      </c>
      <c r="AF45" s="159">
        <v>0</v>
      </c>
      <c r="AG45" s="159">
        <v>0</v>
      </c>
      <c r="AH45" s="159">
        <v>0</v>
      </c>
      <c r="AI45" s="159">
        <v>0</v>
      </c>
      <c r="AJ45" s="159">
        <v>0</v>
      </c>
      <c r="AK45" s="159">
        <v>0</v>
      </c>
      <c r="AL45" s="159">
        <v>0</v>
      </c>
      <c r="AM45" s="159">
        <v>0</v>
      </c>
      <c r="AN45" s="159">
        <v>0</v>
      </c>
      <c r="AO45" s="159">
        <v>0</v>
      </c>
      <c r="AP45" s="159">
        <v>0</v>
      </c>
      <c r="AQ45" s="159">
        <v>0</v>
      </c>
      <c r="AR45" s="159">
        <v>0</v>
      </c>
      <c r="AS45" s="159">
        <v>0</v>
      </c>
      <c r="AT45" s="159">
        <v>0</v>
      </c>
      <c r="AU45" s="159">
        <v>0</v>
      </c>
      <c r="AV45" s="159">
        <v>0</v>
      </c>
      <c r="AW45" s="159">
        <v>0</v>
      </c>
      <c r="AX45" s="159">
        <v>0</v>
      </c>
      <c r="AY45" s="159">
        <v>0</v>
      </c>
      <c r="AZ45" s="159">
        <v>0</v>
      </c>
      <c r="BA45" s="159">
        <v>0</v>
      </c>
      <c r="BB45" s="159">
        <v>0</v>
      </c>
      <c r="BC45" s="159">
        <v>0.56699999999999995</v>
      </c>
      <c r="BD45" s="159">
        <v>42.750999999999998</v>
      </c>
      <c r="BE45" s="159">
        <v>82</v>
      </c>
      <c r="BF45" s="159">
        <v>180.13019312</v>
      </c>
      <c r="BG45" s="159">
        <v>139.34738139999999</v>
      </c>
      <c r="BH45" s="159">
        <v>87.293999999999997</v>
      </c>
      <c r="BI45" s="159">
        <v>71.74855457999999</v>
      </c>
      <c r="BJ45" s="159">
        <v>86.415832980000019</v>
      </c>
      <c r="BK45" s="159">
        <v>109.97339909</v>
      </c>
      <c r="BL45" s="159">
        <v>112.23410000000001</v>
      </c>
      <c r="BM45" s="159">
        <v>115.10395912999999</v>
      </c>
      <c r="BN45" s="159">
        <v>138.13980000000001</v>
      </c>
      <c r="BO45" s="159">
        <v>47.019696670000002</v>
      </c>
      <c r="BP45" s="159">
        <v>1.39356865</v>
      </c>
      <c r="BQ45" s="159">
        <v>0.86930000000000007</v>
      </c>
      <c r="BR45" s="159">
        <v>0.41239731999999996</v>
      </c>
      <c r="BS45" s="165">
        <v>9.3574789999999977E-2</v>
      </c>
      <c r="BT45" s="159">
        <v>2.7997579999999994E-2</v>
      </c>
      <c r="BU45" s="159">
        <v>3.2353730000000004E-2</v>
      </c>
      <c r="BV45" s="159">
        <v>0</v>
      </c>
      <c r="BW45" s="159">
        <v>0</v>
      </c>
      <c r="BX45" s="159">
        <v>0</v>
      </c>
      <c r="BY45" s="159">
        <v>0</v>
      </c>
      <c r="BZ45" s="159">
        <v>0</v>
      </c>
      <c r="CA45" s="159">
        <v>0</v>
      </c>
      <c r="CB45" s="159">
        <v>0</v>
      </c>
      <c r="CC45" s="159">
        <v>0</v>
      </c>
      <c r="CD45" s="159">
        <v>0</v>
      </c>
      <c r="CE45" s="159">
        <v>0</v>
      </c>
      <c r="CF45" s="160">
        <v>0</v>
      </c>
    </row>
    <row r="46" spans="1:84" ht="27" customHeight="1">
      <c r="A46" s="164"/>
      <c r="B46" s="43" t="s">
        <v>304</v>
      </c>
      <c r="C46" s="158" t="s">
        <v>267</v>
      </c>
      <c r="D46" s="159">
        <v>0</v>
      </c>
      <c r="E46" s="159">
        <v>0</v>
      </c>
      <c r="F46" s="159">
        <v>0</v>
      </c>
      <c r="G46" s="159">
        <v>0</v>
      </c>
      <c r="H46" s="159">
        <v>0</v>
      </c>
      <c r="I46" s="159">
        <v>0</v>
      </c>
      <c r="J46" s="159">
        <v>0</v>
      </c>
      <c r="K46" s="159">
        <v>0</v>
      </c>
      <c r="L46" s="159">
        <v>0</v>
      </c>
      <c r="M46" s="159">
        <v>0</v>
      </c>
      <c r="N46" s="159">
        <v>0</v>
      </c>
      <c r="O46" s="159">
        <v>0</v>
      </c>
      <c r="P46" s="159">
        <v>0</v>
      </c>
      <c r="Q46" s="159">
        <v>0</v>
      </c>
      <c r="R46" s="159">
        <v>0</v>
      </c>
      <c r="S46" s="159">
        <v>0</v>
      </c>
      <c r="T46" s="159">
        <v>0</v>
      </c>
      <c r="U46" s="159">
        <v>0</v>
      </c>
      <c r="V46" s="159">
        <v>0</v>
      </c>
      <c r="W46" s="159">
        <v>0</v>
      </c>
      <c r="X46" s="159">
        <v>0</v>
      </c>
      <c r="Y46" s="159">
        <v>0</v>
      </c>
      <c r="Z46" s="159">
        <v>0</v>
      </c>
      <c r="AA46" s="159">
        <v>0</v>
      </c>
      <c r="AB46" s="159">
        <v>0</v>
      </c>
      <c r="AC46" s="159">
        <v>0</v>
      </c>
      <c r="AD46" s="159">
        <v>0</v>
      </c>
      <c r="AE46" s="159">
        <v>0</v>
      </c>
      <c r="AF46" s="159">
        <v>0</v>
      </c>
      <c r="AG46" s="159">
        <v>0</v>
      </c>
      <c r="AH46" s="159">
        <v>0</v>
      </c>
      <c r="AI46" s="159">
        <v>0</v>
      </c>
      <c r="AJ46" s="159">
        <v>0</v>
      </c>
      <c r="AK46" s="159">
        <v>0</v>
      </c>
      <c r="AL46" s="159">
        <v>0</v>
      </c>
      <c r="AM46" s="159">
        <v>0</v>
      </c>
      <c r="AN46" s="159">
        <v>0</v>
      </c>
      <c r="AO46" s="159">
        <v>0</v>
      </c>
      <c r="AP46" s="159">
        <v>0</v>
      </c>
      <c r="AQ46" s="159">
        <v>0</v>
      </c>
      <c r="AR46" s="159">
        <v>0</v>
      </c>
      <c r="AS46" s="159">
        <v>0</v>
      </c>
      <c r="AT46" s="159">
        <v>0</v>
      </c>
      <c r="AU46" s="159">
        <v>0</v>
      </c>
      <c r="AV46" s="159">
        <v>0</v>
      </c>
      <c r="AW46" s="159">
        <v>0</v>
      </c>
      <c r="AX46" s="159">
        <v>0</v>
      </c>
      <c r="AY46" s="159">
        <v>0</v>
      </c>
      <c r="AZ46" s="159">
        <v>0</v>
      </c>
      <c r="BA46" s="159">
        <v>0</v>
      </c>
      <c r="BB46" s="159">
        <v>0</v>
      </c>
      <c r="BC46" s="159">
        <v>0</v>
      </c>
      <c r="BD46" s="159">
        <v>0</v>
      </c>
      <c r="BE46" s="159">
        <v>0</v>
      </c>
      <c r="BF46" s="159">
        <v>0</v>
      </c>
      <c r="BG46" s="159">
        <v>0</v>
      </c>
      <c r="BH46" s="159">
        <v>0</v>
      </c>
      <c r="BI46" s="159">
        <v>0</v>
      </c>
      <c r="BJ46" s="159">
        <v>0</v>
      </c>
      <c r="BK46" s="159">
        <v>0</v>
      </c>
      <c r="BL46" s="159">
        <v>0</v>
      </c>
      <c r="BM46" s="159">
        <v>0</v>
      </c>
      <c r="BN46" s="159">
        <v>0</v>
      </c>
      <c r="BO46" s="159">
        <v>5.1059946700000003</v>
      </c>
      <c r="BP46" s="159">
        <v>18.281430299999997</v>
      </c>
      <c r="BQ46" s="159">
        <v>32.793243410000002</v>
      </c>
      <c r="BR46" s="159">
        <v>31.126738449999994</v>
      </c>
      <c r="BS46" s="159">
        <v>22.156157419999996</v>
      </c>
      <c r="BT46" s="159">
        <v>20.333625230000003</v>
      </c>
      <c r="BU46" s="159">
        <v>14.29373391</v>
      </c>
      <c r="BV46" s="159">
        <v>12.715927000000001</v>
      </c>
      <c r="BW46" s="159">
        <v>13.863351</v>
      </c>
      <c r="BX46" s="159">
        <v>11.230656439999999</v>
      </c>
      <c r="BY46" s="159">
        <v>18.075481800000002</v>
      </c>
      <c r="BZ46" s="159">
        <v>5.2045121500000002</v>
      </c>
      <c r="CA46" s="159">
        <v>1.6603900000000001E-2</v>
      </c>
      <c r="CB46" s="159">
        <v>0</v>
      </c>
      <c r="CC46" s="159">
        <v>0</v>
      </c>
      <c r="CD46" s="159">
        <v>0</v>
      </c>
      <c r="CE46" s="159">
        <v>0</v>
      </c>
      <c r="CF46" s="160">
        <v>0</v>
      </c>
    </row>
    <row r="47" spans="1:84">
      <c r="A47" s="153"/>
      <c r="B47" s="43" t="s">
        <v>305</v>
      </c>
      <c r="C47" s="158" t="s">
        <v>267</v>
      </c>
      <c r="D47" s="159">
        <v>0</v>
      </c>
      <c r="E47" s="159">
        <v>0</v>
      </c>
      <c r="F47" s="159">
        <v>0</v>
      </c>
      <c r="G47" s="159">
        <v>0</v>
      </c>
      <c r="H47" s="159">
        <v>0</v>
      </c>
      <c r="I47" s="159">
        <v>0</v>
      </c>
      <c r="J47" s="159">
        <v>0</v>
      </c>
      <c r="K47" s="159">
        <v>0</v>
      </c>
      <c r="L47" s="159">
        <v>0</v>
      </c>
      <c r="M47" s="159">
        <v>0</v>
      </c>
      <c r="N47" s="159">
        <v>0</v>
      </c>
      <c r="O47" s="159">
        <v>0</v>
      </c>
      <c r="P47" s="159">
        <v>0</v>
      </c>
      <c r="Q47" s="159">
        <v>0</v>
      </c>
      <c r="R47" s="159">
        <v>0</v>
      </c>
      <c r="S47" s="159">
        <v>0</v>
      </c>
      <c r="T47" s="159">
        <v>0</v>
      </c>
      <c r="U47" s="159">
        <v>0</v>
      </c>
      <c r="V47" s="159">
        <v>0</v>
      </c>
      <c r="W47" s="159">
        <v>0</v>
      </c>
      <c r="X47" s="159">
        <v>0</v>
      </c>
      <c r="Y47" s="159">
        <v>0</v>
      </c>
      <c r="Z47" s="159">
        <v>0</v>
      </c>
      <c r="AA47" s="159">
        <v>0</v>
      </c>
      <c r="AB47" s="159">
        <v>0</v>
      </c>
      <c r="AC47" s="159">
        <v>0</v>
      </c>
      <c r="AD47" s="159">
        <v>0</v>
      </c>
      <c r="AE47" s="159">
        <v>0</v>
      </c>
      <c r="AF47" s="159">
        <v>17.8</v>
      </c>
      <c r="AG47" s="159">
        <v>6</v>
      </c>
      <c r="AH47" s="159">
        <v>22</v>
      </c>
      <c r="AI47" s="159">
        <v>43</v>
      </c>
      <c r="AJ47" s="159">
        <v>61</v>
      </c>
      <c r="AK47" s="159">
        <v>76</v>
      </c>
      <c r="AL47" s="159">
        <v>91</v>
      </c>
      <c r="AM47" s="159">
        <v>107</v>
      </c>
      <c r="AN47" s="159">
        <v>120</v>
      </c>
      <c r="AO47" s="159">
        <v>134</v>
      </c>
      <c r="AP47" s="159">
        <v>148</v>
      </c>
      <c r="AQ47" s="159">
        <v>162.69300000000001</v>
      </c>
      <c r="AR47" s="159">
        <v>179.143</v>
      </c>
      <c r="AS47" s="159">
        <v>199.464</v>
      </c>
      <c r="AT47" s="159">
        <v>228.85900000000001</v>
      </c>
      <c r="AU47" s="159">
        <v>248.62757479708401</v>
      </c>
      <c r="AV47" s="159"/>
      <c r="AW47" s="159"/>
      <c r="AX47" s="159"/>
      <c r="AY47" s="159"/>
      <c r="AZ47" s="159"/>
      <c r="BA47" s="159"/>
      <c r="BB47" s="159"/>
      <c r="BC47" s="159"/>
      <c r="BD47" s="159"/>
      <c r="BE47" s="159"/>
      <c r="BF47" s="159"/>
      <c r="BG47" s="159"/>
      <c r="BH47" s="159"/>
      <c r="BI47" s="159"/>
      <c r="BJ47" s="159"/>
      <c r="BK47" s="159"/>
      <c r="BL47" s="159"/>
      <c r="BM47" s="159"/>
      <c r="BN47" s="159"/>
      <c r="BO47" s="159"/>
      <c r="BP47" s="159"/>
      <c r="BQ47" s="159"/>
      <c r="BR47" s="159"/>
      <c r="BS47" s="166"/>
      <c r="BT47" s="159"/>
      <c r="BU47" s="159"/>
      <c r="BV47" s="159"/>
      <c r="BW47" s="159"/>
      <c r="BX47" s="159"/>
      <c r="BY47" s="159"/>
      <c r="BZ47" s="159"/>
      <c r="CA47" s="159"/>
      <c r="CB47" s="159"/>
      <c r="CC47" s="159"/>
      <c r="CD47" s="159"/>
      <c r="CE47" s="159"/>
      <c r="CF47" s="160"/>
    </row>
    <row r="48" spans="1:84">
      <c r="A48" s="153"/>
      <c r="B48" s="43" t="s">
        <v>306</v>
      </c>
      <c r="C48" s="158" t="s">
        <v>267</v>
      </c>
      <c r="D48" s="159">
        <v>0</v>
      </c>
      <c r="E48" s="159">
        <v>0</v>
      </c>
      <c r="F48" s="159">
        <v>0</v>
      </c>
      <c r="G48" s="159">
        <v>0</v>
      </c>
      <c r="H48" s="159">
        <v>0</v>
      </c>
      <c r="I48" s="159">
        <v>0</v>
      </c>
      <c r="J48" s="159">
        <v>0</v>
      </c>
      <c r="K48" s="159">
        <v>0</v>
      </c>
      <c r="L48" s="159">
        <v>0</v>
      </c>
      <c r="M48" s="159">
        <v>0</v>
      </c>
      <c r="N48" s="159">
        <v>0</v>
      </c>
      <c r="O48" s="159">
        <v>0</v>
      </c>
      <c r="P48" s="159">
        <v>0</v>
      </c>
      <c r="Q48" s="159">
        <v>0</v>
      </c>
      <c r="R48" s="159">
        <v>0</v>
      </c>
      <c r="S48" s="159">
        <v>0</v>
      </c>
      <c r="T48" s="159">
        <v>0</v>
      </c>
      <c r="U48" s="159">
        <v>0</v>
      </c>
      <c r="V48" s="159">
        <v>0</v>
      </c>
      <c r="W48" s="159">
        <v>0</v>
      </c>
      <c r="X48" s="159">
        <v>0</v>
      </c>
      <c r="Y48" s="159">
        <v>0</v>
      </c>
      <c r="Z48" s="159">
        <v>0</v>
      </c>
      <c r="AA48" s="159">
        <v>0</v>
      </c>
      <c r="AB48" s="159">
        <v>0</v>
      </c>
      <c r="AC48" s="159">
        <v>0</v>
      </c>
      <c r="AD48" s="159">
        <v>0</v>
      </c>
      <c r="AE48" s="159">
        <v>0</v>
      </c>
      <c r="AF48" s="159">
        <v>0</v>
      </c>
      <c r="AG48" s="159">
        <v>0</v>
      </c>
      <c r="AH48" s="159">
        <v>0</v>
      </c>
      <c r="AI48" s="159">
        <v>0</v>
      </c>
      <c r="AJ48" s="159">
        <v>0</v>
      </c>
      <c r="AK48" s="159">
        <v>0</v>
      </c>
      <c r="AL48" s="159">
        <v>0</v>
      </c>
      <c r="AM48" s="159">
        <v>0</v>
      </c>
      <c r="AN48" s="159">
        <v>0</v>
      </c>
      <c r="AO48" s="159">
        <v>0</v>
      </c>
      <c r="AP48" s="159">
        <v>0</v>
      </c>
      <c r="AQ48" s="159">
        <v>0</v>
      </c>
      <c r="AR48" s="159">
        <v>0</v>
      </c>
      <c r="AS48" s="159">
        <v>0</v>
      </c>
      <c r="AT48" s="159">
        <v>0</v>
      </c>
      <c r="AU48" s="159">
        <v>0</v>
      </c>
      <c r="AV48" s="159">
        <v>0</v>
      </c>
      <c r="AW48" s="159">
        <v>0</v>
      </c>
      <c r="AX48" s="159">
        <v>0</v>
      </c>
      <c r="AY48" s="159">
        <v>0</v>
      </c>
      <c r="AZ48" s="159">
        <v>0</v>
      </c>
      <c r="BA48" s="159">
        <v>0</v>
      </c>
      <c r="BB48" s="159">
        <v>0</v>
      </c>
      <c r="BC48" s="159">
        <v>0</v>
      </c>
      <c r="BD48" s="159">
        <v>0</v>
      </c>
      <c r="BE48" s="159">
        <v>0</v>
      </c>
      <c r="BF48" s="159">
        <v>0</v>
      </c>
      <c r="BG48" s="159">
        <v>0</v>
      </c>
      <c r="BH48" s="159">
        <v>0</v>
      </c>
      <c r="BI48" s="159">
        <v>878.05845391999992</v>
      </c>
      <c r="BJ48" s="159">
        <v>0</v>
      </c>
      <c r="BK48" s="159">
        <v>0</v>
      </c>
      <c r="BL48" s="159">
        <v>0</v>
      </c>
      <c r="BM48" s="159">
        <v>0</v>
      </c>
      <c r="BN48" s="159">
        <v>0</v>
      </c>
      <c r="BO48" s="159">
        <v>0</v>
      </c>
      <c r="BP48" s="159">
        <v>0</v>
      </c>
      <c r="BQ48" s="159">
        <v>0</v>
      </c>
      <c r="BR48" s="159">
        <v>0</v>
      </c>
      <c r="BS48" s="165">
        <v>0</v>
      </c>
      <c r="BT48" s="159">
        <v>0</v>
      </c>
      <c r="BU48" s="159">
        <v>0</v>
      </c>
      <c r="BV48" s="159">
        <v>0</v>
      </c>
      <c r="BW48" s="159">
        <v>0</v>
      </c>
      <c r="BX48" s="159">
        <v>0</v>
      </c>
      <c r="BY48" s="159">
        <v>0</v>
      </c>
      <c r="BZ48" s="159">
        <v>0</v>
      </c>
      <c r="CA48" s="159">
        <v>0</v>
      </c>
      <c r="CB48" s="159">
        <v>0</v>
      </c>
      <c r="CC48" s="159">
        <v>0</v>
      </c>
      <c r="CD48" s="159">
        <v>0</v>
      </c>
      <c r="CE48" s="159">
        <v>0</v>
      </c>
      <c r="CF48" s="160">
        <v>0</v>
      </c>
    </row>
    <row r="49" spans="1:84">
      <c r="A49" s="153"/>
      <c r="B49" s="43" t="s">
        <v>307</v>
      </c>
      <c r="C49" s="158" t="s">
        <v>267</v>
      </c>
      <c r="D49" s="159">
        <v>0</v>
      </c>
      <c r="E49" s="159">
        <v>0</v>
      </c>
      <c r="F49" s="159">
        <v>0</v>
      </c>
      <c r="G49" s="159">
        <v>0</v>
      </c>
      <c r="H49" s="159">
        <v>0</v>
      </c>
      <c r="I49" s="159">
        <v>0</v>
      </c>
      <c r="J49" s="159">
        <v>0</v>
      </c>
      <c r="K49" s="159">
        <v>0</v>
      </c>
      <c r="L49" s="159">
        <v>0</v>
      </c>
      <c r="M49" s="159">
        <v>0</v>
      </c>
      <c r="N49" s="159">
        <v>0</v>
      </c>
      <c r="O49" s="159">
        <v>0</v>
      </c>
      <c r="P49" s="159">
        <v>0</v>
      </c>
      <c r="Q49" s="159">
        <v>0</v>
      </c>
      <c r="R49" s="159">
        <v>0</v>
      </c>
      <c r="S49" s="159">
        <v>0</v>
      </c>
      <c r="T49" s="159">
        <v>0</v>
      </c>
      <c r="U49" s="159">
        <v>0</v>
      </c>
      <c r="V49" s="159">
        <v>0</v>
      </c>
      <c r="W49" s="159">
        <v>0</v>
      </c>
      <c r="X49" s="159">
        <v>0</v>
      </c>
      <c r="Y49" s="159">
        <v>0</v>
      </c>
      <c r="Z49" s="159">
        <v>0</v>
      </c>
      <c r="AA49" s="159">
        <v>0</v>
      </c>
      <c r="AB49" s="159">
        <v>0</v>
      </c>
      <c r="AC49" s="159">
        <v>0</v>
      </c>
      <c r="AD49" s="159">
        <v>0</v>
      </c>
      <c r="AE49" s="159">
        <v>0</v>
      </c>
      <c r="AF49" s="159">
        <v>0</v>
      </c>
      <c r="AG49" s="159">
        <v>0</v>
      </c>
      <c r="AH49" s="159">
        <v>0</v>
      </c>
      <c r="AI49" s="159">
        <v>0</v>
      </c>
      <c r="AJ49" s="159">
        <v>0</v>
      </c>
      <c r="AK49" s="159">
        <v>0</v>
      </c>
      <c r="AL49" s="159">
        <v>0</v>
      </c>
      <c r="AM49" s="159">
        <v>0</v>
      </c>
      <c r="AN49" s="159">
        <v>0</v>
      </c>
      <c r="AO49" s="159">
        <v>0</v>
      </c>
      <c r="AP49" s="159">
        <v>0</v>
      </c>
      <c r="AQ49" s="159">
        <v>0</v>
      </c>
      <c r="AR49" s="159">
        <v>0</v>
      </c>
      <c r="AS49" s="159">
        <v>0</v>
      </c>
      <c r="AT49" s="159">
        <v>0</v>
      </c>
      <c r="AU49" s="159">
        <v>0</v>
      </c>
      <c r="AV49" s="159">
        <v>0</v>
      </c>
      <c r="AW49" s="159">
        <v>0</v>
      </c>
      <c r="AX49" s="159">
        <v>0</v>
      </c>
      <c r="AY49" s="159">
        <v>0</v>
      </c>
      <c r="AZ49" s="159">
        <v>0</v>
      </c>
      <c r="BA49" s="159">
        <v>0</v>
      </c>
      <c r="BB49" s="159">
        <v>0</v>
      </c>
      <c r="BC49" s="159">
        <v>0</v>
      </c>
      <c r="BD49" s="159">
        <v>0</v>
      </c>
      <c r="BE49" s="159">
        <v>0</v>
      </c>
      <c r="BF49" s="159">
        <v>0</v>
      </c>
      <c r="BG49" s="159">
        <v>0</v>
      </c>
      <c r="BH49" s="159">
        <v>512.54700000000003</v>
      </c>
      <c r="BI49" s="159">
        <v>253.96029677999999</v>
      </c>
      <c r="BJ49" s="159">
        <v>0</v>
      </c>
      <c r="BK49" s="159">
        <v>0</v>
      </c>
      <c r="BL49" s="159">
        <v>0</v>
      </c>
      <c r="BM49" s="159">
        <v>0</v>
      </c>
      <c r="BN49" s="159">
        <v>0</v>
      </c>
      <c r="BO49" s="159">
        <v>0</v>
      </c>
      <c r="BP49" s="159">
        <v>0</v>
      </c>
      <c r="BQ49" s="159">
        <v>0</v>
      </c>
      <c r="BR49" s="159">
        <v>0</v>
      </c>
      <c r="BS49" s="165">
        <v>0</v>
      </c>
      <c r="BT49" s="159">
        <v>0</v>
      </c>
      <c r="BU49" s="159">
        <v>0</v>
      </c>
      <c r="BV49" s="159">
        <v>0</v>
      </c>
      <c r="BW49" s="159">
        <v>0</v>
      </c>
      <c r="BX49" s="159">
        <v>0</v>
      </c>
      <c r="BY49" s="159">
        <v>0</v>
      </c>
      <c r="BZ49" s="159">
        <v>0</v>
      </c>
      <c r="CA49" s="159">
        <v>0</v>
      </c>
      <c r="CB49" s="159">
        <v>0</v>
      </c>
      <c r="CC49" s="159">
        <v>0</v>
      </c>
      <c r="CD49" s="159">
        <v>0</v>
      </c>
      <c r="CE49" s="159">
        <v>0</v>
      </c>
      <c r="CF49" s="160">
        <v>0</v>
      </c>
    </row>
    <row r="50" spans="1:84">
      <c r="A50" s="153"/>
      <c r="B50" s="43" t="s">
        <v>308</v>
      </c>
      <c r="C50" s="158" t="s">
        <v>267</v>
      </c>
      <c r="D50" s="159">
        <v>0</v>
      </c>
      <c r="E50" s="159">
        <v>0</v>
      </c>
      <c r="F50" s="159">
        <v>0</v>
      </c>
      <c r="G50" s="159">
        <v>0</v>
      </c>
      <c r="H50" s="159">
        <v>0</v>
      </c>
      <c r="I50" s="159">
        <v>0</v>
      </c>
      <c r="J50" s="159">
        <v>0</v>
      </c>
      <c r="K50" s="159">
        <v>0</v>
      </c>
      <c r="L50" s="159">
        <v>0</v>
      </c>
      <c r="M50" s="159">
        <v>0</v>
      </c>
      <c r="N50" s="159">
        <v>0</v>
      </c>
      <c r="O50" s="159">
        <v>0</v>
      </c>
      <c r="P50" s="159">
        <v>0</v>
      </c>
      <c r="Q50" s="159">
        <v>0</v>
      </c>
      <c r="R50" s="159">
        <v>0</v>
      </c>
      <c r="S50" s="159">
        <v>0</v>
      </c>
      <c r="T50" s="159">
        <v>0</v>
      </c>
      <c r="U50" s="159">
        <v>0</v>
      </c>
      <c r="V50" s="159">
        <v>0</v>
      </c>
      <c r="W50" s="159">
        <v>0</v>
      </c>
      <c r="X50" s="159">
        <v>0</v>
      </c>
      <c r="Y50" s="159">
        <v>0</v>
      </c>
      <c r="Z50" s="159">
        <v>0</v>
      </c>
      <c r="AA50" s="159">
        <v>0</v>
      </c>
      <c r="AB50" s="159">
        <v>0</v>
      </c>
      <c r="AC50" s="159">
        <v>0</v>
      </c>
      <c r="AD50" s="159">
        <v>0</v>
      </c>
      <c r="AE50" s="159">
        <v>0</v>
      </c>
      <c r="AF50" s="159">
        <v>0</v>
      </c>
      <c r="AG50" s="159">
        <v>0</v>
      </c>
      <c r="AH50" s="159">
        <v>0</v>
      </c>
      <c r="AI50" s="159">
        <v>0</v>
      </c>
      <c r="AJ50" s="159">
        <v>0</v>
      </c>
      <c r="AK50" s="159">
        <v>0</v>
      </c>
      <c r="AL50" s="159">
        <v>0</v>
      </c>
      <c r="AM50" s="159">
        <v>0</v>
      </c>
      <c r="AN50" s="159">
        <v>0</v>
      </c>
      <c r="AO50" s="159">
        <v>0</v>
      </c>
      <c r="AP50" s="159">
        <v>0</v>
      </c>
      <c r="AQ50" s="159">
        <v>0</v>
      </c>
      <c r="AR50" s="159">
        <v>0</v>
      </c>
      <c r="AS50" s="159">
        <v>0</v>
      </c>
      <c r="AT50" s="159">
        <v>0</v>
      </c>
      <c r="AU50" s="159">
        <v>0</v>
      </c>
      <c r="AV50" s="159">
        <v>0</v>
      </c>
      <c r="AW50" s="159">
        <v>0</v>
      </c>
      <c r="AX50" s="159">
        <v>0</v>
      </c>
      <c r="AY50" s="159">
        <v>0</v>
      </c>
      <c r="AZ50" s="159">
        <v>0</v>
      </c>
      <c r="BA50" s="159">
        <v>0</v>
      </c>
      <c r="BB50" s="159">
        <v>0</v>
      </c>
      <c r="BC50" s="159">
        <v>0</v>
      </c>
      <c r="BD50" s="159">
        <v>305.50299999999999</v>
      </c>
      <c r="BE50" s="159">
        <v>364.963506</v>
      </c>
      <c r="BF50" s="159">
        <v>374.49799999999999</v>
      </c>
      <c r="BG50" s="159">
        <v>411.85500000000002</v>
      </c>
      <c r="BH50" s="159">
        <v>435.49299999999999</v>
      </c>
      <c r="BI50" s="159">
        <v>460.57299999999998</v>
      </c>
      <c r="BJ50" s="159">
        <v>487.84199999999998</v>
      </c>
      <c r="BK50" s="159">
        <v>509.73661300000003</v>
      </c>
      <c r="BL50" s="159">
        <v>527.65851588422947</v>
      </c>
      <c r="BM50" s="159">
        <v>548.84926471978326</v>
      </c>
      <c r="BN50" s="159">
        <v>578.13293398888891</v>
      </c>
      <c r="BO50" s="159">
        <v>587.18538852998768</v>
      </c>
      <c r="BP50" s="159">
        <v>595.99799999999993</v>
      </c>
      <c r="BQ50" s="159">
        <v>606.39532681999992</v>
      </c>
      <c r="BR50" s="159">
        <v>611.93929700000001</v>
      </c>
      <c r="BS50" s="159">
        <v>621.7497810999995</v>
      </c>
      <c r="BT50" s="159">
        <v>627.55100000000004</v>
      </c>
      <c r="BU50" s="159">
        <v>654.75289959999998</v>
      </c>
      <c r="BV50" s="159">
        <v>468</v>
      </c>
      <c r="BW50" s="159">
        <v>253.047256</v>
      </c>
      <c r="BX50" s="159">
        <v>0</v>
      </c>
      <c r="BY50" s="159">
        <v>0</v>
      </c>
      <c r="BZ50" s="159">
        <v>0</v>
      </c>
      <c r="CA50" s="159">
        <v>0</v>
      </c>
      <c r="CB50" s="167">
        <v>0</v>
      </c>
      <c r="CC50" s="159">
        <v>0</v>
      </c>
      <c r="CD50" s="159">
        <v>0</v>
      </c>
      <c r="CE50" s="159">
        <v>0</v>
      </c>
      <c r="CF50" s="160">
        <v>0</v>
      </c>
    </row>
    <row r="51" spans="1:84" ht="27" customHeight="1">
      <c r="A51" s="153"/>
      <c r="B51" s="43" t="s">
        <v>34</v>
      </c>
      <c r="C51" s="158" t="s">
        <v>276</v>
      </c>
      <c r="D51" s="159">
        <v>0</v>
      </c>
      <c r="E51" s="159">
        <v>0</v>
      </c>
      <c r="F51" s="159">
        <v>0</v>
      </c>
      <c r="G51" s="159">
        <v>0</v>
      </c>
      <c r="H51" s="159">
        <v>0</v>
      </c>
      <c r="I51" s="159">
        <v>0</v>
      </c>
      <c r="J51" s="159">
        <v>0</v>
      </c>
      <c r="K51" s="159">
        <v>0</v>
      </c>
      <c r="L51" s="159">
        <v>0</v>
      </c>
      <c r="M51" s="159">
        <v>0</v>
      </c>
      <c r="N51" s="159">
        <v>0</v>
      </c>
      <c r="O51" s="159">
        <v>0</v>
      </c>
      <c r="P51" s="159">
        <v>0</v>
      </c>
      <c r="Q51" s="159">
        <v>0</v>
      </c>
      <c r="R51" s="159">
        <v>0</v>
      </c>
      <c r="S51" s="159">
        <v>0</v>
      </c>
      <c r="T51" s="159">
        <v>0</v>
      </c>
      <c r="U51" s="159">
        <v>0</v>
      </c>
      <c r="V51" s="159">
        <v>0</v>
      </c>
      <c r="W51" s="159">
        <v>0</v>
      </c>
      <c r="X51" s="159">
        <v>0</v>
      </c>
      <c r="Y51" s="159">
        <v>0</v>
      </c>
      <c r="Z51" s="159">
        <v>0</v>
      </c>
      <c r="AA51" s="159">
        <v>0</v>
      </c>
      <c r="AB51" s="159">
        <v>0</v>
      </c>
      <c r="AC51" s="159">
        <v>0</v>
      </c>
      <c r="AD51" s="159">
        <v>0</v>
      </c>
      <c r="AE51" s="159">
        <v>0</v>
      </c>
      <c r="AF51" s="159">
        <v>0</v>
      </c>
      <c r="AG51" s="159">
        <v>0</v>
      </c>
      <c r="AH51" s="159">
        <v>0</v>
      </c>
      <c r="AI51" s="159">
        <v>0</v>
      </c>
      <c r="AJ51" s="159">
        <v>0</v>
      </c>
      <c r="AK51" s="159">
        <v>0</v>
      </c>
      <c r="AL51" s="159">
        <v>0</v>
      </c>
      <c r="AM51" s="159">
        <v>0</v>
      </c>
      <c r="AN51" s="159">
        <v>0</v>
      </c>
      <c r="AO51" s="159">
        <v>0</v>
      </c>
      <c r="AP51" s="159">
        <v>0</v>
      </c>
      <c r="AQ51" s="159">
        <v>0</v>
      </c>
      <c r="AR51" s="159">
        <v>0</v>
      </c>
      <c r="AS51" s="159">
        <v>0</v>
      </c>
      <c r="AT51" s="159">
        <v>0</v>
      </c>
      <c r="AU51" s="159">
        <v>0</v>
      </c>
      <c r="AV51" s="159">
        <v>0</v>
      </c>
      <c r="AW51" s="159">
        <v>0</v>
      </c>
      <c r="AX51" s="159">
        <v>0</v>
      </c>
      <c r="AY51" s="159">
        <v>0</v>
      </c>
      <c r="AZ51" s="159">
        <v>0</v>
      </c>
      <c r="BA51" s="159">
        <v>0</v>
      </c>
      <c r="BB51" s="159">
        <v>0</v>
      </c>
      <c r="BC51" s="159">
        <v>0</v>
      </c>
      <c r="BD51" s="159">
        <v>0</v>
      </c>
      <c r="BE51" s="159">
        <v>0</v>
      </c>
      <c r="BF51" s="159">
        <v>0</v>
      </c>
      <c r="BG51" s="159">
        <v>2336.1031234350612</v>
      </c>
      <c r="BH51" s="159">
        <v>5970.616</v>
      </c>
      <c r="BI51" s="159">
        <v>6426.2752195999992</v>
      </c>
      <c r="BJ51" s="159">
        <v>6868.5436595999981</v>
      </c>
      <c r="BK51" s="159">
        <v>7367.1248207140325</v>
      </c>
      <c r="BL51" s="159">
        <v>7703.3184822999983</v>
      </c>
      <c r="BM51" s="159">
        <v>8128.8851483599992</v>
      </c>
      <c r="BN51" s="159">
        <v>8242.1568431600008</v>
      </c>
      <c r="BO51" s="159">
        <v>8052.1531093100002</v>
      </c>
      <c r="BP51" s="159">
        <v>7510.8751163199995</v>
      </c>
      <c r="BQ51" s="159">
        <v>7041.5234761999718</v>
      </c>
      <c r="BR51" s="159">
        <v>6576.0799377400017</v>
      </c>
      <c r="BS51" s="159">
        <v>6078.7060508699969</v>
      </c>
      <c r="BT51" s="159">
        <v>5665.5855551100012</v>
      </c>
      <c r="BU51" s="159">
        <v>5367.6480182400001</v>
      </c>
      <c r="BV51" s="159">
        <v>5139.8772267200002</v>
      </c>
      <c r="BW51" s="159">
        <v>5060.8868007399979</v>
      </c>
      <c r="BX51" s="159">
        <v>5071.059797515044</v>
      </c>
      <c r="BY51" s="159">
        <v>4834.2942617299987</v>
      </c>
      <c r="BZ51" s="159">
        <v>4935.3102140100018</v>
      </c>
      <c r="CA51" s="159">
        <v>5430.0773625226302</v>
      </c>
      <c r="CB51" s="159">
        <v>5837.2140374469855</v>
      </c>
      <c r="CC51" s="159">
        <v>5879.8973496467815</v>
      </c>
      <c r="CD51" s="159">
        <v>5690.7646152028765</v>
      </c>
      <c r="CE51" s="159">
        <v>5371.7062237313166</v>
      </c>
      <c r="CF51" s="160">
        <v>5231.9520868167747</v>
      </c>
    </row>
    <row r="52" spans="1:84">
      <c r="A52" s="153"/>
      <c r="B52" s="10" t="s">
        <v>309</v>
      </c>
      <c r="C52" s="158" t="s">
        <v>267</v>
      </c>
      <c r="D52" s="159">
        <v>0</v>
      </c>
      <c r="E52" s="159">
        <v>0</v>
      </c>
      <c r="F52" s="159">
        <v>0</v>
      </c>
      <c r="G52" s="159">
        <v>0</v>
      </c>
      <c r="H52" s="159">
        <v>0</v>
      </c>
      <c r="I52" s="159">
        <v>0</v>
      </c>
      <c r="J52" s="159">
        <v>0</v>
      </c>
      <c r="K52" s="159">
        <v>0</v>
      </c>
      <c r="L52" s="159">
        <v>0</v>
      </c>
      <c r="M52" s="159">
        <v>0</v>
      </c>
      <c r="N52" s="159">
        <v>0</v>
      </c>
      <c r="O52" s="159">
        <v>0</v>
      </c>
      <c r="P52" s="159">
        <v>0</v>
      </c>
      <c r="Q52" s="159">
        <v>0</v>
      </c>
      <c r="R52" s="159">
        <v>0</v>
      </c>
      <c r="S52" s="159">
        <v>0</v>
      </c>
      <c r="T52" s="159">
        <v>0</v>
      </c>
      <c r="U52" s="159">
        <v>0</v>
      </c>
      <c r="V52" s="159">
        <v>0</v>
      </c>
      <c r="W52" s="159">
        <v>0</v>
      </c>
      <c r="X52" s="159">
        <v>0</v>
      </c>
      <c r="Y52" s="159">
        <v>0</v>
      </c>
      <c r="Z52" s="159">
        <v>0</v>
      </c>
      <c r="AA52" s="159">
        <v>0</v>
      </c>
      <c r="AB52" s="159">
        <v>0</v>
      </c>
      <c r="AC52" s="159">
        <v>0</v>
      </c>
      <c r="AD52" s="159">
        <v>0</v>
      </c>
      <c r="AE52" s="159">
        <v>0</v>
      </c>
      <c r="AF52" s="159">
        <v>0</v>
      </c>
      <c r="AG52" s="159">
        <v>0</v>
      </c>
      <c r="AH52" s="159">
        <v>0</v>
      </c>
      <c r="AI52" s="159">
        <v>0</v>
      </c>
      <c r="AJ52" s="159">
        <v>0</v>
      </c>
      <c r="AK52" s="159">
        <v>0</v>
      </c>
      <c r="AL52" s="159">
        <v>0</v>
      </c>
      <c r="AM52" s="159">
        <v>0</v>
      </c>
      <c r="AN52" s="159">
        <v>0</v>
      </c>
      <c r="AO52" s="159">
        <v>0</v>
      </c>
      <c r="AP52" s="159">
        <v>0</v>
      </c>
      <c r="AQ52" s="159">
        <v>0</v>
      </c>
      <c r="AR52" s="159">
        <v>0</v>
      </c>
      <c r="AS52" s="159">
        <v>0</v>
      </c>
      <c r="AT52" s="159">
        <v>0</v>
      </c>
      <c r="AU52" s="159">
        <v>0</v>
      </c>
      <c r="AV52" s="159">
        <v>0</v>
      </c>
      <c r="AW52" s="159">
        <v>0</v>
      </c>
      <c r="AX52" s="159">
        <v>0</v>
      </c>
      <c r="AY52" s="159">
        <v>0</v>
      </c>
      <c r="AZ52" s="159">
        <v>0</v>
      </c>
      <c r="BA52" s="159">
        <v>0</v>
      </c>
      <c r="BB52" s="159">
        <v>0</v>
      </c>
      <c r="BC52" s="159">
        <v>0</v>
      </c>
      <c r="BD52" s="159">
        <v>0</v>
      </c>
      <c r="BE52" s="159">
        <v>0</v>
      </c>
      <c r="BF52" s="159">
        <v>0</v>
      </c>
      <c r="BG52" s="159">
        <v>0</v>
      </c>
      <c r="BH52" s="159">
        <v>0</v>
      </c>
      <c r="BI52" s="159">
        <v>0</v>
      </c>
      <c r="BJ52" s="159">
        <v>0</v>
      </c>
      <c r="BK52" s="159">
        <v>0</v>
      </c>
      <c r="BL52" s="159">
        <v>0</v>
      </c>
      <c r="BM52" s="159">
        <v>0</v>
      </c>
      <c r="BN52" s="159">
        <v>0</v>
      </c>
      <c r="BO52" s="159">
        <v>0</v>
      </c>
      <c r="BP52" s="159">
        <v>0</v>
      </c>
      <c r="BQ52" s="159">
        <v>160.53506744000006</v>
      </c>
      <c r="BR52" s="159">
        <v>1564.5904814800003</v>
      </c>
      <c r="BS52" s="159">
        <v>3004.5842815999995</v>
      </c>
      <c r="BT52" s="159">
        <v>5160.3790036200016</v>
      </c>
      <c r="BU52" s="159">
        <v>8637.4619246299953</v>
      </c>
      <c r="BV52" s="159">
        <v>10625.410146370003</v>
      </c>
      <c r="BW52" s="159">
        <v>12499.829984840004</v>
      </c>
      <c r="BX52" s="159">
        <v>13688.584215360008</v>
      </c>
      <c r="BY52" s="159">
        <v>15153.248603893604</v>
      </c>
      <c r="BZ52" s="159">
        <v>17620.176466190009</v>
      </c>
      <c r="CA52" s="159">
        <v>21650.326120008325</v>
      </c>
      <c r="CB52" s="159">
        <v>25672.677434457783</v>
      </c>
      <c r="CC52" s="159">
        <v>28703.25027009644</v>
      </c>
      <c r="CD52" s="159">
        <v>31099.846175545863</v>
      </c>
      <c r="CE52" s="159">
        <v>33484.743756691663</v>
      </c>
      <c r="CF52" s="160">
        <v>35726.842674558531</v>
      </c>
    </row>
    <row r="53" spans="1:84">
      <c r="A53" s="164"/>
      <c r="B53" s="43" t="s">
        <v>310</v>
      </c>
      <c r="C53" s="158" t="s">
        <v>267</v>
      </c>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v>3.4569999999999999</v>
      </c>
      <c r="AY53" s="159">
        <v>4.1285950413223143</v>
      </c>
      <c r="AZ53" s="159">
        <v>5.4580000000000002</v>
      </c>
      <c r="BA53" s="159">
        <v>4.9669999999999996</v>
      </c>
      <c r="BB53" s="159">
        <v>8.2967250384024585</v>
      </c>
      <c r="BC53" s="159">
        <v>10.563000000000001</v>
      </c>
      <c r="BD53" s="159">
        <v>11.87267336961207</v>
      </c>
      <c r="BE53" s="159">
        <v>14.399096999999999</v>
      </c>
      <c r="BF53" s="159">
        <v>19.709695</v>
      </c>
      <c r="BG53" s="159">
        <v>19.340500802146213</v>
      </c>
      <c r="BH53" s="159">
        <v>20.643089</v>
      </c>
      <c r="BI53" s="159">
        <v>46.53799999999999</v>
      </c>
      <c r="BJ53" s="159">
        <v>32.67</v>
      </c>
      <c r="BK53" s="159">
        <v>27.44</v>
      </c>
      <c r="BL53" s="159">
        <v>31.553068</v>
      </c>
      <c r="BM53" s="159">
        <v>35.207568999999999</v>
      </c>
      <c r="BN53" s="159">
        <v>38.218910999999999</v>
      </c>
      <c r="BO53" s="159">
        <v>37.692900000000002</v>
      </c>
      <c r="BP53" s="159">
        <v>42.019909411804896</v>
      </c>
      <c r="BQ53" s="159">
        <v>45.458691636376749</v>
      </c>
      <c r="BR53" s="159">
        <v>44.789727000000006</v>
      </c>
      <c r="BS53" s="159">
        <v>46.053681000000005</v>
      </c>
      <c r="BT53" s="159">
        <v>42.152442999999998</v>
      </c>
      <c r="BU53" s="159">
        <v>41.088430800000005</v>
      </c>
      <c r="BV53" s="159">
        <v>44.79290216648203</v>
      </c>
      <c r="BW53" s="159">
        <v>41.78107</v>
      </c>
      <c r="BX53" s="159">
        <v>34.003762399999999</v>
      </c>
      <c r="BY53" s="159">
        <v>36.4904546</v>
      </c>
      <c r="BZ53" s="159">
        <v>35.550986999999999</v>
      </c>
      <c r="CA53" s="159">
        <v>33.795781811076367</v>
      </c>
      <c r="CB53" s="159">
        <v>37.731015776053439</v>
      </c>
      <c r="CC53" s="159">
        <v>37.646672895369342</v>
      </c>
      <c r="CD53" s="159">
        <v>36.811293064856905</v>
      </c>
      <c r="CE53" s="159">
        <v>35.81104408354674</v>
      </c>
      <c r="CF53" s="160">
        <v>34.860918025918949</v>
      </c>
    </row>
    <row r="54" spans="1:84">
      <c r="A54" s="153"/>
      <c r="B54" s="43" t="s">
        <v>311</v>
      </c>
      <c r="C54" s="158" t="s">
        <v>267</v>
      </c>
      <c r="D54" s="159">
        <v>0</v>
      </c>
      <c r="E54" s="159">
        <v>0</v>
      </c>
      <c r="F54" s="159">
        <v>0</v>
      </c>
      <c r="G54" s="159">
        <v>0</v>
      </c>
      <c r="H54" s="159">
        <v>0</v>
      </c>
      <c r="I54" s="159">
        <v>0</v>
      </c>
      <c r="J54" s="159">
        <v>0</v>
      </c>
      <c r="K54" s="159">
        <v>0</v>
      </c>
      <c r="L54" s="159">
        <v>0</v>
      </c>
      <c r="M54" s="159">
        <v>0</v>
      </c>
      <c r="N54" s="159">
        <v>0</v>
      </c>
      <c r="O54" s="159">
        <v>0</v>
      </c>
      <c r="P54" s="159">
        <v>0</v>
      </c>
      <c r="Q54" s="159">
        <v>0</v>
      </c>
      <c r="R54" s="159">
        <v>0</v>
      </c>
      <c r="S54" s="159">
        <v>0</v>
      </c>
      <c r="T54" s="159">
        <v>0</v>
      </c>
      <c r="U54" s="159">
        <v>0</v>
      </c>
      <c r="V54" s="159">
        <v>0</v>
      </c>
      <c r="W54" s="159">
        <v>0</v>
      </c>
      <c r="X54" s="159">
        <v>0</v>
      </c>
      <c r="Y54" s="159">
        <v>0</v>
      </c>
      <c r="Z54" s="159">
        <v>0</v>
      </c>
      <c r="AA54" s="159">
        <v>0</v>
      </c>
      <c r="AB54" s="159">
        <v>0</v>
      </c>
      <c r="AC54" s="159">
        <v>0</v>
      </c>
      <c r="AD54" s="159">
        <v>0</v>
      </c>
      <c r="AE54" s="159">
        <v>0</v>
      </c>
      <c r="AF54" s="159">
        <v>0</v>
      </c>
      <c r="AG54" s="159">
        <v>0</v>
      </c>
      <c r="AH54" s="159">
        <v>0</v>
      </c>
      <c r="AI54" s="159">
        <v>0</v>
      </c>
      <c r="AJ54" s="159">
        <v>0</v>
      </c>
      <c r="AK54" s="159">
        <v>0</v>
      </c>
      <c r="AL54" s="159">
        <v>0</v>
      </c>
      <c r="AM54" s="159">
        <v>0</v>
      </c>
      <c r="AN54" s="159">
        <v>0</v>
      </c>
      <c r="AO54" s="159">
        <v>0</v>
      </c>
      <c r="AP54" s="159">
        <v>0</v>
      </c>
      <c r="AQ54" s="159">
        <v>0</v>
      </c>
      <c r="AR54" s="159">
        <v>0</v>
      </c>
      <c r="AS54" s="159">
        <v>0</v>
      </c>
      <c r="AT54" s="159">
        <v>0</v>
      </c>
      <c r="AU54" s="159">
        <v>0</v>
      </c>
      <c r="AV54" s="159">
        <v>0</v>
      </c>
      <c r="AW54" s="159">
        <v>0</v>
      </c>
      <c r="AX54" s="159">
        <v>0</v>
      </c>
      <c r="AY54" s="159">
        <v>0</v>
      </c>
      <c r="AZ54" s="159">
        <v>0</v>
      </c>
      <c r="BA54" s="159">
        <v>0</v>
      </c>
      <c r="BB54" s="159">
        <v>0</v>
      </c>
      <c r="BC54" s="159">
        <v>0</v>
      </c>
      <c r="BD54" s="159">
        <v>0</v>
      </c>
      <c r="BE54" s="159">
        <v>0</v>
      </c>
      <c r="BF54" s="159">
        <v>0</v>
      </c>
      <c r="BG54" s="159">
        <v>0</v>
      </c>
      <c r="BH54" s="159">
        <v>0</v>
      </c>
      <c r="BI54" s="159">
        <v>0</v>
      </c>
      <c r="BJ54" s="159">
        <v>0</v>
      </c>
      <c r="BK54" s="159">
        <v>0</v>
      </c>
      <c r="BL54" s="159">
        <v>55.084215560000004</v>
      </c>
      <c r="BM54" s="159">
        <v>63.075896640000003</v>
      </c>
      <c r="BN54" s="159">
        <v>61.896868359999999</v>
      </c>
      <c r="BO54" s="159">
        <v>39.035515199999999</v>
      </c>
      <c r="BP54" s="159">
        <v>27.879101479999999</v>
      </c>
      <c r="BQ54" s="159">
        <v>25.215089500000001</v>
      </c>
      <c r="BR54" s="159">
        <v>4.0992899999999999</v>
      </c>
      <c r="BS54" s="159">
        <v>0</v>
      </c>
      <c r="BT54" s="159">
        <v>0</v>
      </c>
      <c r="BU54" s="159">
        <v>0</v>
      </c>
      <c r="BV54" s="159">
        <v>0</v>
      </c>
      <c r="BW54" s="159">
        <v>0</v>
      </c>
      <c r="BX54" s="159">
        <v>0</v>
      </c>
      <c r="BY54" s="159">
        <v>0</v>
      </c>
      <c r="BZ54" s="159">
        <v>0</v>
      </c>
      <c r="CA54" s="159">
        <v>0</v>
      </c>
      <c r="CB54" s="159">
        <v>0</v>
      </c>
      <c r="CC54" s="159">
        <v>0</v>
      </c>
      <c r="CD54" s="159">
        <v>0</v>
      </c>
      <c r="CE54" s="159">
        <v>0</v>
      </c>
      <c r="CF54" s="160">
        <v>0</v>
      </c>
    </row>
    <row r="55" spans="1:84">
      <c r="A55" s="153"/>
      <c r="B55" s="43" t="s">
        <v>312</v>
      </c>
      <c r="C55" s="158" t="s">
        <v>270</v>
      </c>
      <c r="D55" s="159">
        <v>0</v>
      </c>
      <c r="E55" s="159">
        <v>0</v>
      </c>
      <c r="F55" s="159">
        <v>0</v>
      </c>
      <c r="G55" s="159">
        <v>0</v>
      </c>
      <c r="H55" s="159">
        <v>0</v>
      </c>
      <c r="I55" s="159">
        <v>0</v>
      </c>
      <c r="J55" s="159">
        <v>0</v>
      </c>
      <c r="K55" s="159">
        <v>0</v>
      </c>
      <c r="L55" s="159">
        <v>0</v>
      </c>
      <c r="M55" s="159">
        <v>0</v>
      </c>
      <c r="N55" s="159">
        <v>0</v>
      </c>
      <c r="O55" s="159">
        <v>0</v>
      </c>
      <c r="P55" s="159">
        <v>0</v>
      </c>
      <c r="Q55" s="159">
        <v>0</v>
      </c>
      <c r="R55" s="159">
        <v>0</v>
      </c>
      <c r="S55" s="159">
        <v>0</v>
      </c>
      <c r="T55" s="159">
        <v>0</v>
      </c>
      <c r="U55" s="159">
        <v>0</v>
      </c>
      <c r="V55" s="159">
        <v>0</v>
      </c>
      <c r="W55" s="159">
        <v>0</v>
      </c>
      <c r="X55" s="159">
        <v>0</v>
      </c>
      <c r="Y55" s="159">
        <v>0</v>
      </c>
      <c r="Z55" s="159">
        <v>0</v>
      </c>
      <c r="AA55" s="159">
        <v>0</v>
      </c>
      <c r="AB55" s="159">
        <v>0</v>
      </c>
      <c r="AC55" s="159">
        <v>0</v>
      </c>
      <c r="AD55" s="159">
        <v>0</v>
      </c>
      <c r="AE55" s="159">
        <v>0</v>
      </c>
      <c r="AF55" s="159">
        <v>0</v>
      </c>
      <c r="AG55" s="159">
        <v>0</v>
      </c>
      <c r="AH55" s="159">
        <v>0</v>
      </c>
      <c r="AI55" s="159">
        <v>0</v>
      </c>
      <c r="AJ55" s="159">
        <v>0</v>
      </c>
      <c r="AK55" s="159">
        <v>0</v>
      </c>
      <c r="AL55" s="159">
        <v>0</v>
      </c>
      <c r="AM55" s="159">
        <v>0</v>
      </c>
      <c r="AN55" s="159">
        <v>0</v>
      </c>
      <c r="AO55" s="159">
        <v>0</v>
      </c>
      <c r="AP55" s="159">
        <v>0</v>
      </c>
      <c r="AQ55" s="159">
        <v>94.289000000000001</v>
      </c>
      <c r="AR55" s="159">
        <v>3.1640000000000001</v>
      </c>
      <c r="AS55" s="159">
        <v>0</v>
      </c>
      <c r="AT55" s="159">
        <v>0</v>
      </c>
      <c r="AU55" s="159">
        <v>0</v>
      </c>
      <c r="AV55" s="159">
        <v>0</v>
      </c>
      <c r="AW55" s="159">
        <v>0</v>
      </c>
      <c r="AX55" s="159">
        <v>0</v>
      </c>
      <c r="AY55" s="159">
        <v>0</v>
      </c>
      <c r="AZ55" s="159">
        <v>0</v>
      </c>
      <c r="BA55" s="159">
        <v>0</v>
      </c>
      <c r="BB55" s="159">
        <v>0</v>
      </c>
      <c r="BC55" s="159">
        <v>0</v>
      </c>
      <c r="BD55" s="159">
        <v>0</v>
      </c>
      <c r="BE55" s="159">
        <v>0</v>
      </c>
      <c r="BF55" s="159">
        <v>0</v>
      </c>
      <c r="BG55" s="159">
        <v>0</v>
      </c>
      <c r="BH55" s="159">
        <v>0</v>
      </c>
      <c r="BI55" s="159">
        <v>0</v>
      </c>
      <c r="BJ55" s="159">
        <v>0</v>
      </c>
      <c r="BK55" s="159">
        <v>0</v>
      </c>
      <c r="BL55" s="159">
        <v>0</v>
      </c>
      <c r="BM55" s="159">
        <v>0</v>
      </c>
      <c r="BN55" s="159">
        <v>0</v>
      </c>
      <c r="BO55" s="159">
        <v>0</v>
      </c>
      <c r="BP55" s="159">
        <v>0</v>
      </c>
      <c r="BQ55" s="159">
        <v>0</v>
      </c>
      <c r="BR55" s="159">
        <v>0</v>
      </c>
      <c r="BS55" s="159">
        <v>0</v>
      </c>
      <c r="BT55" s="159">
        <v>0</v>
      </c>
      <c r="BU55" s="159">
        <v>0</v>
      </c>
      <c r="BV55" s="159">
        <v>0</v>
      </c>
      <c r="BW55" s="159">
        <v>0</v>
      </c>
      <c r="BX55" s="159">
        <v>0</v>
      </c>
      <c r="BY55" s="159">
        <v>0</v>
      </c>
      <c r="BZ55" s="159">
        <v>0</v>
      </c>
      <c r="CA55" s="159">
        <v>0</v>
      </c>
      <c r="CB55" s="159">
        <v>0</v>
      </c>
      <c r="CC55" s="159">
        <v>0</v>
      </c>
      <c r="CD55" s="159">
        <v>0</v>
      </c>
      <c r="CE55" s="159">
        <v>0</v>
      </c>
      <c r="CF55" s="160">
        <v>0</v>
      </c>
    </row>
    <row r="56" spans="1:84" ht="27" customHeight="1">
      <c r="A56" s="153"/>
      <c r="B56" s="43" t="s">
        <v>313</v>
      </c>
      <c r="C56" s="158" t="s">
        <v>267</v>
      </c>
      <c r="D56" s="159">
        <v>0</v>
      </c>
      <c r="E56" s="159">
        <v>0</v>
      </c>
      <c r="F56" s="159">
        <v>0</v>
      </c>
      <c r="G56" s="159">
        <v>0</v>
      </c>
      <c r="H56" s="159">
        <v>0</v>
      </c>
      <c r="I56" s="159">
        <v>0</v>
      </c>
      <c r="J56" s="159">
        <v>0</v>
      </c>
      <c r="K56" s="159">
        <v>0</v>
      </c>
      <c r="L56" s="159">
        <v>0</v>
      </c>
      <c r="M56" s="159">
        <v>0</v>
      </c>
      <c r="N56" s="159">
        <v>0</v>
      </c>
      <c r="O56" s="159">
        <v>0</v>
      </c>
      <c r="P56" s="159">
        <v>0</v>
      </c>
      <c r="Q56" s="159">
        <v>0</v>
      </c>
      <c r="R56" s="159">
        <v>0</v>
      </c>
      <c r="S56" s="159">
        <v>0</v>
      </c>
      <c r="T56" s="159">
        <v>0</v>
      </c>
      <c r="U56" s="159">
        <v>0</v>
      </c>
      <c r="V56" s="159">
        <v>0</v>
      </c>
      <c r="W56" s="159">
        <v>0</v>
      </c>
      <c r="X56" s="159">
        <v>0</v>
      </c>
      <c r="Y56" s="159">
        <v>0</v>
      </c>
      <c r="Z56" s="159">
        <v>0</v>
      </c>
      <c r="AA56" s="159">
        <v>0</v>
      </c>
      <c r="AB56" s="159">
        <v>0</v>
      </c>
      <c r="AC56" s="159">
        <v>0</v>
      </c>
      <c r="AD56" s="159">
        <v>0</v>
      </c>
      <c r="AE56" s="159">
        <v>11.6</v>
      </c>
      <c r="AF56" s="159">
        <v>33.9</v>
      </c>
      <c r="AG56" s="159">
        <v>44.5</v>
      </c>
      <c r="AH56" s="159">
        <v>69</v>
      </c>
      <c r="AI56" s="159">
        <v>85</v>
      </c>
      <c r="AJ56" s="159">
        <v>108</v>
      </c>
      <c r="AK56" s="159">
        <v>130</v>
      </c>
      <c r="AL56" s="159">
        <v>154</v>
      </c>
      <c r="AM56" s="159">
        <v>182</v>
      </c>
      <c r="AN56" s="159">
        <v>236</v>
      </c>
      <c r="AO56" s="159">
        <v>266</v>
      </c>
      <c r="AP56" s="159">
        <v>285</v>
      </c>
      <c r="AQ56" s="159">
        <v>295.17</v>
      </c>
      <c r="AR56" s="159">
        <v>316.22399999999999</v>
      </c>
      <c r="AS56" s="159">
        <v>345.99400000000003</v>
      </c>
      <c r="AT56" s="159">
        <v>428.738</v>
      </c>
      <c r="AU56" s="159">
        <v>596.20899999999983</v>
      </c>
      <c r="AV56" s="159">
        <v>640.11500000000001</v>
      </c>
      <c r="AW56" s="159">
        <v>703.23900000000003</v>
      </c>
      <c r="AX56" s="159">
        <v>775.55</v>
      </c>
      <c r="AY56" s="159">
        <v>820.41200000000003</v>
      </c>
      <c r="AZ56" s="159">
        <v>905.78099999999995</v>
      </c>
      <c r="BA56" s="159">
        <v>998.82600000000002</v>
      </c>
      <c r="BB56" s="159">
        <v>984.22199999999998</v>
      </c>
      <c r="BC56" s="159">
        <v>1006.239</v>
      </c>
      <c r="BD56" s="159">
        <v>1014.208</v>
      </c>
      <c r="BE56" s="159">
        <v>1039.6609860351221</v>
      </c>
      <c r="BF56" s="159">
        <v>957.64443993986208</v>
      </c>
      <c r="BG56" s="159">
        <v>936.04611806509195</v>
      </c>
      <c r="BH56" s="159">
        <v>918.404</v>
      </c>
      <c r="BI56" s="159">
        <v>900.21167600999991</v>
      </c>
      <c r="BJ56" s="159">
        <v>903.50131326000019</v>
      </c>
      <c r="BK56" s="159">
        <v>898.33186294287157</v>
      </c>
      <c r="BL56" s="159">
        <v>887.43066768000006</v>
      </c>
      <c r="BM56" s="159">
        <v>906.54925574000004</v>
      </c>
      <c r="BN56" s="159">
        <v>888.26432449502204</v>
      </c>
      <c r="BO56" s="159">
        <v>880.68628874000012</v>
      </c>
      <c r="BP56" s="159">
        <v>886.86491193999996</v>
      </c>
      <c r="BQ56" s="159">
        <v>859.72773397999993</v>
      </c>
      <c r="BR56" s="159">
        <v>735.16706013999999</v>
      </c>
      <c r="BS56" s="159">
        <v>469.59270565999998</v>
      </c>
      <c r="BT56" s="159">
        <v>234.28937809000001</v>
      </c>
      <c r="BU56" s="159">
        <v>119.58597664999999</v>
      </c>
      <c r="BV56" s="159">
        <v>97.159200739999974</v>
      </c>
      <c r="BW56" s="159">
        <v>89.01216091000002</v>
      </c>
      <c r="BX56" s="159">
        <v>72.050411350000033</v>
      </c>
      <c r="BY56" s="159">
        <v>62.393181790000014</v>
      </c>
      <c r="BZ56" s="159">
        <v>58.390374389999991</v>
      </c>
      <c r="CA56" s="159">
        <v>56.665523306248836</v>
      </c>
      <c r="CB56" s="159">
        <v>51.373222332668604</v>
      </c>
      <c r="CC56" s="159">
        <v>45.476863899443437</v>
      </c>
      <c r="CD56" s="159">
        <v>38.353994523367469</v>
      </c>
      <c r="CE56" s="159">
        <v>30.94872606324714</v>
      </c>
      <c r="CF56" s="160">
        <v>23.243991942636686</v>
      </c>
    </row>
    <row r="57" spans="1:84">
      <c r="A57" s="153"/>
      <c r="B57" s="43" t="s">
        <v>314</v>
      </c>
      <c r="C57" s="158" t="s">
        <v>270</v>
      </c>
      <c r="D57" s="159">
        <v>43.5</v>
      </c>
      <c r="E57" s="159">
        <v>65.5</v>
      </c>
      <c r="F57" s="159">
        <v>68.599999999999994</v>
      </c>
      <c r="G57" s="159">
        <v>63.3</v>
      </c>
      <c r="H57" s="159">
        <v>79.2</v>
      </c>
      <c r="I57" s="159">
        <v>84.9</v>
      </c>
      <c r="J57" s="159">
        <v>84.5</v>
      </c>
      <c r="K57" s="159">
        <v>99.6</v>
      </c>
      <c r="L57" s="159">
        <v>96.7</v>
      </c>
      <c r="M57" s="159">
        <v>111.4</v>
      </c>
      <c r="N57" s="159">
        <v>133.5</v>
      </c>
      <c r="O57" s="159">
        <v>130.6</v>
      </c>
      <c r="P57" s="159">
        <v>135</v>
      </c>
      <c r="Q57" s="159">
        <v>154.6</v>
      </c>
      <c r="R57" s="159">
        <v>161.5</v>
      </c>
      <c r="S57" s="159">
        <v>191.4</v>
      </c>
      <c r="T57" s="159">
        <v>200.9</v>
      </c>
      <c r="U57" s="159">
        <v>248.5</v>
      </c>
      <c r="V57" s="159">
        <v>261.8</v>
      </c>
      <c r="W57" s="159">
        <v>322.89999999999998</v>
      </c>
      <c r="X57" s="159">
        <v>348.4</v>
      </c>
      <c r="Y57" s="159">
        <v>382.7</v>
      </c>
      <c r="Z57" s="159">
        <v>373.7</v>
      </c>
      <c r="AA57" s="159">
        <v>322.7</v>
      </c>
      <c r="AB57" s="159">
        <v>290.60000000000002</v>
      </c>
      <c r="AC57" s="159">
        <v>306.26799999999997</v>
      </c>
      <c r="AD57" s="159">
        <v>345.32</v>
      </c>
      <c r="AE57" s="159">
        <v>425.15600000000001</v>
      </c>
      <c r="AF57" s="159">
        <v>496.142</v>
      </c>
      <c r="AG57" s="159">
        <v>585.375</v>
      </c>
      <c r="AH57" s="159">
        <v>696</v>
      </c>
      <c r="AI57" s="159">
        <v>655</v>
      </c>
      <c r="AJ57" s="159">
        <v>654</v>
      </c>
      <c r="AK57" s="159">
        <v>680</v>
      </c>
      <c r="AL57" s="159">
        <v>554</v>
      </c>
      <c r="AM57" s="159">
        <v>265</v>
      </c>
      <c r="AN57" s="159">
        <v>279</v>
      </c>
      <c r="AO57" s="159">
        <v>276</v>
      </c>
      <c r="AP57" s="159">
        <v>179</v>
      </c>
      <c r="AQ57" s="159">
        <v>193.001</v>
      </c>
      <c r="AR57" s="159">
        <v>191.96</v>
      </c>
      <c r="AS57" s="159">
        <v>203.69200000000001</v>
      </c>
      <c r="AT57" s="159">
        <v>216.292</v>
      </c>
      <c r="AU57" s="159">
        <v>273.512</v>
      </c>
      <c r="AV57" s="159">
        <v>364</v>
      </c>
      <c r="AW57" s="159">
        <v>365</v>
      </c>
      <c r="AX57" s="159">
        <v>341.84</v>
      </c>
      <c r="AY57" s="159">
        <v>12</v>
      </c>
      <c r="AZ57" s="159">
        <v>0</v>
      </c>
      <c r="BA57" s="159">
        <v>0</v>
      </c>
      <c r="BB57" s="159">
        <v>0</v>
      </c>
      <c r="BC57" s="159">
        <v>0</v>
      </c>
      <c r="BD57" s="159">
        <v>0</v>
      </c>
      <c r="BE57" s="159">
        <v>0</v>
      </c>
      <c r="BF57" s="159">
        <v>0</v>
      </c>
      <c r="BG57" s="159">
        <v>0</v>
      </c>
      <c r="BH57" s="159">
        <v>0</v>
      </c>
      <c r="BI57" s="159">
        <v>0</v>
      </c>
      <c r="BJ57" s="159">
        <v>0</v>
      </c>
      <c r="BK57" s="159">
        <v>0</v>
      </c>
      <c r="BL57" s="159">
        <v>0</v>
      </c>
      <c r="BM57" s="159">
        <v>0</v>
      </c>
      <c r="BN57" s="159">
        <v>0</v>
      </c>
      <c r="BO57" s="159">
        <v>0</v>
      </c>
      <c r="BP57" s="159">
        <v>0</v>
      </c>
      <c r="BQ57" s="159">
        <v>0</v>
      </c>
      <c r="BR57" s="159">
        <v>0</v>
      </c>
      <c r="BS57" s="159">
        <v>0</v>
      </c>
      <c r="BT57" s="159">
        <v>0</v>
      </c>
      <c r="BU57" s="159">
        <v>0</v>
      </c>
      <c r="BV57" s="159">
        <v>0</v>
      </c>
      <c r="BW57" s="159">
        <v>0</v>
      </c>
      <c r="BX57" s="159">
        <v>0</v>
      </c>
      <c r="BY57" s="159">
        <v>0</v>
      </c>
      <c r="BZ57" s="159">
        <v>0</v>
      </c>
      <c r="CA57" s="159">
        <v>0</v>
      </c>
      <c r="CB57" s="159">
        <v>0</v>
      </c>
      <c r="CC57" s="159">
        <v>0</v>
      </c>
      <c r="CD57" s="159">
        <v>0</v>
      </c>
      <c r="CE57" s="159">
        <v>0</v>
      </c>
      <c r="CF57" s="160">
        <v>0</v>
      </c>
    </row>
    <row r="58" spans="1:84">
      <c r="A58" s="153"/>
      <c r="B58" s="43" t="s">
        <v>315</v>
      </c>
      <c r="C58" s="158" t="s">
        <v>276</v>
      </c>
      <c r="D58" s="159">
        <v>0</v>
      </c>
      <c r="E58" s="159">
        <v>0</v>
      </c>
      <c r="F58" s="159">
        <v>0</v>
      </c>
      <c r="G58" s="159">
        <v>0</v>
      </c>
      <c r="H58" s="159">
        <v>0</v>
      </c>
      <c r="I58" s="159">
        <v>0</v>
      </c>
      <c r="J58" s="159">
        <v>0</v>
      </c>
      <c r="K58" s="159">
        <v>0</v>
      </c>
      <c r="L58" s="159">
        <v>0</v>
      </c>
      <c r="M58" s="159">
        <v>0</v>
      </c>
      <c r="N58" s="159">
        <v>0</v>
      </c>
      <c r="O58" s="159">
        <v>0</v>
      </c>
      <c r="P58" s="159">
        <v>0</v>
      </c>
      <c r="Q58" s="159">
        <v>0</v>
      </c>
      <c r="R58" s="159">
        <v>0</v>
      </c>
      <c r="S58" s="159">
        <v>0</v>
      </c>
      <c r="T58" s="159">
        <v>0</v>
      </c>
      <c r="U58" s="159">
        <v>0</v>
      </c>
      <c r="V58" s="159">
        <v>0</v>
      </c>
      <c r="W58" s="159">
        <v>0</v>
      </c>
      <c r="X58" s="159">
        <v>0</v>
      </c>
      <c r="Y58" s="159">
        <v>0</v>
      </c>
      <c r="Z58" s="159">
        <v>0</v>
      </c>
      <c r="AA58" s="159">
        <v>0</v>
      </c>
      <c r="AB58" s="159">
        <v>0</v>
      </c>
      <c r="AC58" s="159">
        <v>0</v>
      </c>
      <c r="AD58" s="159">
        <v>0</v>
      </c>
      <c r="AE58" s="159">
        <v>0</v>
      </c>
      <c r="AF58" s="159">
        <v>0</v>
      </c>
      <c r="AG58" s="159">
        <v>0</v>
      </c>
      <c r="AH58" s="159">
        <v>0</v>
      </c>
      <c r="AI58" s="159">
        <v>0</v>
      </c>
      <c r="AJ58" s="159">
        <v>0</v>
      </c>
      <c r="AK58" s="159">
        <v>0</v>
      </c>
      <c r="AL58" s="159">
        <v>0</v>
      </c>
      <c r="AM58" s="159">
        <v>0</v>
      </c>
      <c r="AN58" s="159">
        <v>0</v>
      </c>
      <c r="AO58" s="159">
        <v>0</v>
      </c>
      <c r="AP58" s="159">
        <v>0</v>
      </c>
      <c r="AQ58" s="159">
        <v>0</v>
      </c>
      <c r="AR58" s="159">
        <v>118</v>
      </c>
      <c r="AS58" s="159">
        <v>93</v>
      </c>
      <c r="AT58" s="159">
        <v>98.4</v>
      </c>
      <c r="AU58" s="159">
        <v>126.66799999999999</v>
      </c>
      <c r="AV58" s="159">
        <v>127.428</v>
      </c>
      <c r="AW58" s="159">
        <v>139.703</v>
      </c>
      <c r="AX58" s="159">
        <v>134.45699999999999</v>
      </c>
      <c r="AY58" s="159">
        <v>137.58500000000001</v>
      </c>
      <c r="AZ58" s="159">
        <v>134.505</v>
      </c>
      <c r="BA58" s="159">
        <v>128.536</v>
      </c>
      <c r="BB58" s="159">
        <v>142.53099999999998</v>
      </c>
      <c r="BC58" s="159">
        <v>129.44200000000001</v>
      </c>
      <c r="BD58" s="159">
        <v>126.22099999999999</v>
      </c>
      <c r="BE58" s="159">
        <v>136</v>
      </c>
      <c r="BF58" s="159">
        <v>135.53100000000001</v>
      </c>
      <c r="BG58" s="159">
        <v>154.86799999999999</v>
      </c>
      <c r="BH58" s="159">
        <v>160.81200000000001</v>
      </c>
      <c r="BI58" s="159">
        <v>190.72200000000001</v>
      </c>
      <c r="BJ58" s="159">
        <v>272.476</v>
      </c>
      <c r="BK58" s="159">
        <v>234.56</v>
      </c>
      <c r="BL58" s="159">
        <v>217.55500000000001</v>
      </c>
      <c r="BM58" s="159">
        <v>270.00200000000001</v>
      </c>
      <c r="BN58" s="159">
        <v>273.28648482000006</v>
      </c>
      <c r="BO58" s="159">
        <v>126.68199999999999</v>
      </c>
      <c r="BP58" s="159">
        <v>96.879000000000005</v>
      </c>
      <c r="BQ58" s="159">
        <v>8.7829999999999995</v>
      </c>
      <c r="BR58" s="159">
        <v>0</v>
      </c>
      <c r="BS58" s="159">
        <v>0</v>
      </c>
      <c r="BT58" s="159">
        <v>0</v>
      </c>
      <c r="BU58" s="159">
        <v>0</v>
      </c>
      <c r="BV58" s="159">
        <v>0</v>
      </c>
      <c r="BW58" s="159">
        <v>0</v>
      </c>
      <c r="BX58" s="159">
        <v>0</v>
      </c>
      <c r="BY58" s="159">
        <v>0</v>
      </c>
      <c r="BZ58" s="159">
        <v>0</v>
      </c>
      <c r="CA58" s="159">
        <v>0</v>
      </c>
      <c r="CB58" s="159">
        <v>0</v>
      </c>
      <c r="CC58" s="159">
        <v>0</v>
      </c>
      <c r="CD58" s="159">
        <v>0</v>
      </c>
      <c r="CE58" s="159">
        <v>0</v>
      </c>
      <c r="CF58" s="160">
        <v>0</v>
      </c>
    </row>
    <row r="59" spans="1:84">
      <c r="A59" s="164"/>
      <c r="B59" s="43" t="s">
        <v>316</v>
      </c>
      <c r="C59" s="158" t="s">
        <v>267</v>
      </c>
      <c r="D59" s="159">
        <v>0</v>
      </c>
      <c r="E59" s="159">
        <v>0</v>
      </c>
      <c r="F59" s="159">
        <v>0</v>
      </c>
      <c r="G59" s="159">
        <v>0</v>
      </c>
      <c r="H59" s="159">
        <v>0</v>
      </c>
      <c r="I59" s="159">
        <v>0</v>
      </c>
      <c r="J59" s="159">
        <v>0</v>
      </c>
      <c r="K59" s="159">
        <v>0</v>
      </c>
      <c r="L59" s="159">
        <v>0</v>
      </c>
      <c r="M59" s="159">
        <v>0</v>
      </c>
      <c r="N59" s="159">
        <v>0</v>
      </c>
      <c r="O59" s="159">
        <v>0</v>
      </c>
      <c r="P59" s="159">
        <v>0</v>
      </c>
      <c r="Q59" s="159">
        <v>0</v>
      </c>
      <c r="R59" s="159">
        <v>0</v>
      </c>
      <c r="S59" s="159">
        <v>0</v>
      </c>
      <c r="T59" s="159">
        <v>0</v>
      </c>
      <c r="U59" s="159">
        <v>0</v>
      </c>
      <c r="V59" s="159">
        <v>0</v>
      </c>
      <c r="W59" s="159">
        <v>0</v>
      </c>
      <c r="X59" s="159">
        <v>0</v>
      </c>
      <c r="Y59" s="159">
        <v>0</v>
      </c>
      <c r="Z59" s="159">
        <v>0</v>
      </c>
      <c r="AA59" s="159">
        <v>0</v>
      </c>
      <c r="AB59" s="159">
        <v>0</v>
      </c>
      <c r="AC59" s="159">
        <v>0</v>
      </c>
      <c r="AD59" s="159">
        <v>0</v>
      </c>
      <c r="AE59" s="159">
        <v>0</v>
      </c>
      <c r="AF59" s="159">
        <v>0</v>
      </c>
      <c r="AG59" s="159">
        <v>0</v>
      </c>
      <c r="AH59" s="159">
        <v>0</v>
      </c>
      <c r="AI59" s="159">
        <v>0</v>
      </c>
      <c r="AJ59" s="159">
        <v>0</v>
      </c>
      <c r="AK59" s="159">
        <v>0</v>
      </c>
      <c r="AL59" s="159">
        <v>0</v>
      </c>
      <c r="AM59" s="159">
        <v>0</v>
      </c>
      <c r="AN59" s="159">
        <v>0</v>
      </c>
      <c r="AO59" s="159">
        <v>0</v>
      </c>
      <c r="AP59" s="159">
        <v>1</v>
      </c>
      <c r="AQ59" s="159">
        <v>0.68200000000000005</v>
      </c>
      <c r="AR59" s="159">
        <v>0.71099999999999997</v>
      </c>
      <c r="AS59" s="159">
        <v>0.05</v>
      </c>
      <c r="AT59" s="159">
        <v>4.3999999999999997E-2</v>
      </c>
      <c r="AU59" s="159">
        <v>1.0529999999999999</v>
      </c>
      <c r="AV59" s="159">
        <v>1.0680000000000001</v>
      </c>
      <c r="AW59" s="159">
        <v>2.0219999999999998</v>
      </c>
      <c r="AX59" s="159">
        <v>1.901</v>
      </c>
      <c r="AY59" s="159">
        <v>2.9769999999999999</v>
      </c>
      <c r="AZ59" s="159">
        <v>2.5939999999999999</v>
      </c>
      <c r="BA59" s="159">
        <v>3.1680000000000001</v>
      </c>
      <c r="BB59" s="159">
        <v>4.3739999999999997</v>
      </c>
      <c r="BC59" s="159">
        <v>6.6749999999999998</v>
      </c>
      <c r="BD59" s="159">
        <v>1.966</v>
      </c>
      <c r="BE59" s="159">
        <v>8.6959999999999997</v>
      </c>
      <c r="BF59" s="159">
        <v>7.1639999999999997</v>
      </c>
      <c r="BG59" s="159">
        <v>5.907</v>
      </c>
      <c r="BH59" s="159">
        <v>7.7169999999999996</v>
      </c>
      <c r="BI59" s="159">
        <v>8.1300000000000008</v>
      </c>
      <c r="BJ59" s="159">
        <v>9.604000000000001</v>
      </c>
      <c r="BK59" s="159">
        <v>12.0015</v>
      </c>
      <c r="BL59" s="159">
        <v>16.099019999999999</v>
      </c>
      <c r="BM59" s="159">
        <v>16.099019999999999</v>
      </c>
      <c r="BN59" s="159">
        <v>16.099019999999999</v>
      </c>
      <c r="BO59" s="159">
        <v>16.098934999999997</v>
      </c>
      <c r="BP59" s="159">
        <v>16.099</v>
      </c>
      <c r="BQ59" s="159">
        <v>16.099019999999999</v>
      </c>
      <c r="BR59" s="159">
        <v>16.099020000000042</v>
      </c>
      <c r="BS59" s="159">
        <v>13.170465000000043</v>
      </c>
      <c r="BT59" s="159">
        <v>0</v>
      </c>
      <c r="BU59" s="159">
        <v>0</v>
      </c>
      <c r="BV59" s="159">
        <v>0</v>
      </c>
      <c r="BW59" s="159">
        <v>0</v>
      </c>
      <c r="BX59" s="159">
        <v>0</v>
      </c>
      <c r="BY59" s="159">
        <v>0</v>
      </c>
      <c r="BZ59" s="159">
        <v>0</v>
      </c>
      <c r="CA59" s="159">
        <v>0</v>
      </c>
      <c r="CB59" s="159">
        <v>0</v>
      </c>
      <c r="CC59" s="159">
        <v>0</v>
      </c>
      <c r="CD59" s="159">
        <v>0</v>
      </c>
      <c r="CE59" s="159">
        <v>0</v>
      </c>
      <c r="CF59" s="160">
        <v>0</v>
      </c>
    </row>
    <row r="60" spans="1:84">
      <c r="A60" s="153"/>
      <c r="B60" s="43" t="s">
        <v>36</v>
      </c>
      <c r="D60" s="159">
        <f>SUM(D61:D62)</f>
        <v>176.4</v>
      </c>
      <c r="E60" s="159">
        <f t="shared" ref="E60:BP60" si="8">SUM(E61:E62)</f>
        <v>248.9</v>
      </c>
      <c r="F60" s="159">
        <f t="shared" si="8"/>
        <v>248.6</v>
      </c>
      <c r="G60" s="159">
        <f t="shared" si="8"/>
        <v>275.2</v>
      </c>
      <c r="H60" s="159">
        <f t="shared" si="8"/>
        <v>315.5</v>
      </c>
      <c r="I60" s="159">
        <f t="shared" si="8"/>
        <v>334.1</v>
      </c>
      <c r="J60" s="159">
        <f t="shared" si="8"/>
        <v>348.1</v>
      </c>
      <c r="K60" s="159">
        <f t="shared" si="8"/>
        <v>432.5</v>
      </c>
      <c r="L60" s="159">
        <f t="shared" si="8"/>
        <v>447.9</v>
      </c>
      <c r="M60" s="159">
        <f t="shared" si="8"/>
        <v>482.1</v>
      </c>
      <c r="N60" s="159">
        <f t="shared" si="8"/>
        <v>617.4</v>
      </c>
      <c r="O60" s="159">
        <f t="shared" si="8"/>
        <v>657</v>
      </c>
      <c r="P60" s="159">
        <f t="shared" si="8"/>
        <v>676.9</v>
      </c>
      <c r="Q60" s="159">
        <f t="shared" si="8"/>
        <v>783.9</v>
      </c>
      <c r="R60" s="159">
        <f t="shared" si="8"/>
        <v>807.1</v>
      </c>
      <c r="S60" s="159">
        <f t="shared" si="8"/>
        <v>958.8</v>
      </c>
      <c r="T60" s="159">
        <f t="shared" si="8"/>
        <v>1014.7</v>
      </c>
      <c r="U60" s="159">
        <f t="shared" si="8"/>
        <v>1237.8</v>
      </c>
      <c r="V60" s="159">
        <f t="shared" si="8"/>
        <v>1271.5999999999999</v>
      </c>
      <c r="W60" s="159">
        <f t="shared" si="8"/>
        <v>1384.6</v>
      </c>
      <c r="X60" s="159">
        <f t="shared" si="8"/>
        <v>1543.3</v>
      </c>
      <c r="Y60" s="159">
        <f t="shared" si="8"/>
        <v>1626.9</v>
      </c>
      <c r="Z60" s="159">
        <f t="shared" si="8"/>
        <v>1785.2</v>
      </c>
      <c r="AA60" s="159">
        <f t="shared" si="8"/>
        <v>2068.1999999999998</v>
      </c>
      <c r="AB60" s="159">
        <f t="shared" si="8"/>
        <v>2395.6</v>
      </c>
      <c r="AC60" s="159">
        <f t="shared" si="8"/>
        <v>2779.8</v>
      </c>
      <c r="AD60" s="159">
        <f t="shared" si="8"/>
        <v>3609</v>
      </c>
      <c r="AE60" s="159">
        <f t="shared" si="8"/>
        <v>4824.8999999999996</v>
      </c>
      <c r="AF60" s="159">
        <f t="shared" si="8"/>
        <v>5687.1</v>
      </c>
      <c r="AG60" s="159">
        <f t="shared" si="8"/>
        <v>6627.5</v>
      </c>
      <c r="AH60" s="159">
        <f t="shared" si="8"/>
        <v>7589</v>
      </c>
      <c r="AI60" s="159">
        <f t="shared" si="8"/>
        <v>8852</v>
      </c>
      <c r="AJ60" s="159">
        <f t="shared" si="8"/>
        <v>10564</v>
      </c>
      <c r="AK60" s="159">
        <f t="shared" si="8"/>
        <v>12165</v>
      </c>
      <c r="AL60" s="159">
        <f t="shared" si="8"/>
        <v>13589</v>
      </c>
      <c r="AM60" s="159">
        <f t="shared" si="8"/>
        <v>14654</v>
      </c>
      <c r="AN60" s="159">
        <f t="shared" si="8"/>
        <v>15307</v>
      </c>
      <c r="AO60" s="159">
        <f t="shared" si="8"/>
        <v>16625</v>
      </c>
      <c r="AP60" s="159">
        <f t="shared" si="8"/>
        <v>17816.453000000001</v>
      </c>
      <c r="AQ60" s="159">
        <f t="shared" si="8"/>
        <v>18685.544999999998</v>
      </c>
      <c r="AR60" s="159">
        <f t="shared" si="8"/>
        <v>19273.72</v>
      </c>
      <c r="AS60" s="159">
        <f t="shared" si="8"/>
        <v>20731.936000000002</v>
      </c>
      <c r="AT60" s="159">
        <f t="shared" si="8"/>
        <v>22734.863000000001</v>
      </c>
      <c r="AU60" s="159">
        <f t="shared" si="8"/>
        <v>25578.864000000001</v>
      </c>
      <c r="AV60" s="159">
        <f t="shared" si="8"/>
        <v>26741.489000000001</v>
      </c>
      <c r="AW60" s="159">
        <f t="shared" si="8"/>
        <v>28219.280000000002</v>
      </c>
      <c r="AX60" s="159">
        <f t="shared" si="8"/>
        <v>28779.506000000001</v>
      </c>
      <c r="AY60" s="159">
        <f t="shared" si="8"/>
        <v>29998.344000000005</v>
      </c>
      <c r="AZ60" s="159">
        <f t="shared" si="8"/>
        <v>32024.285999999996</v>
      </c>
      <c r="BA60" s="159">
        <f t="shared" si="8"/>
        <v>33586</v>
      </c>
      <c r="BB60" s="159">
        <f t="shared" si="8"/>
        <v>35603.290999999997</v>
      </c>
      <c r="BC60" s="159">
        <f t="shared" si="8"/>
        <v>37802.438000000002</v>
      </c>
      <c r="BD60" s="159">
        <f t="shared" si="8"/>
        <v>38745.199999999997</v>
      </c>
      <c r="BE60" s="159">
        <f t="shared" si="8"/>
        <v>41921.603135450001</v>
      </c>
      <c r="BF60" s="159">
        <f t="shared" si="8"/>
        <v>44367.258565528275</v>
      </c>
      <c r="BG60" s="159">
        <f t="shared" si="8"/>
        <v>46506.352382756908</v>
      </c>
      <c r="BH60" s="159">
        <f t="shared" si="8"/>
        <v>48801.804999999993</v>
      </c>
      <c r="BI60" s="159">
        <f t="shared" si="8"/>
        <v>51422.462685709994</v>
      </c>
      <c r="BJ60" s="159">
        <f t="shared" si="8"/>
        <v>53663.45674691999</v>
      </c>
      <c r="BK60" s="159">
        <f t="shared" si="8"/>
        <v>57593.742352232308</v>
      </c>
      <c r="BL60" s="159">
        <f t="shared" si="8"/>
        <v>61584.34965923</v>
      </c>
      <c r="BM60" s="159">
        <f t="shared" si="8"/>
        <v>66895.841990320012</v>
      </c>
      <c r="BN60" s="159">
        <f t="shared" si="8"/>
        <v>69835.141333070002</v>
      </c>
      <c r="BO60" s="159">
        <f t="shared" si="8"/>
        <v>74150.519898250001</v>
      </c>
      <c r="BP60" s="159">
        <f t="shared" si="8"/>
        <v>79809.006438810029</v>
      </c>
      <c r="BQ60" s="159">
        <f t="shared" ref="BQ60:CF60" si="9">SUM(BQ61:BQ62)</f>
        <v>83110.340476999991</v>
      </c>
      <c r="BR60" s="159">
        <f t="shared" si="9"/>
        <v>86515.830874880034</v>
      </c>
      <c r="BS60" s="159">
        <f t="shared" si="9"/>
        <v>89367.86147389999</v>
      </c>
      <c r="BT60" s="159">
        <f t="shared" si="9"/>
        <v>91580.290263549934</v>
      </c>
      <c r="BU60" s="159">
        <f t="shared" si="9"/>
        <v>93800.446975290019</v>
      </c>
      <c r="BV60" s="159">
        <f t="shared" si="9"/>
        <v>96743.369584550004</v>
      </c>
      <c r="BW60" s="159">
        <f t="shared" si="9"/>
        <v>98797.419028959979</v>
      </c>
      <c r="BX60" s="159">
        <f t="shared" si="9"/>
        <v>102014.73681099963</v>
      </c>
      <c r="BY60" s="159">
        <f t="shared" si="9"/>
        <v>104196.41209817633</v>
      </c>
      <c r="BZ60" s="159">
        <f t="shared" si="9"/>
        <v>110533.35650778998</v>
      </c>
      <c r="CA60" s="159">
        <f t="shared" si="9"/>
        <v>125364.13599029425</v>
      </c>
      <c r="CB60" s="159">
        <f t="shared" si="9"/>
        <v>137924.07610056925</v>
      </c>
      <c r="CC60" s="159">
        <f t="shared" si="9"/>
        <v>146175.44018646149</v>
      </c>
      <c r="CD60" s="159">
        <f t="shared" si="9"/>
        <v>150518.78482191919</v>
      </c>
      <c r="CE60" s="159">
        <f t="shared" si="9"/>
        <v>153160.38880053131</v>
      </c>
      <c r="CF60" s="160">
        <f t="shared" si="9"/>
        <v>157764.60799305391</v>
      </c>
    </row>
    <row r="61" spans="1:84">
      <c r="A61" s="153"/>
      <c r="B61" s="63" t="s">
        <v>273</v>
      </c>
      <c r="C61" s="158" t="s">
        <v>270</v>
      </c>
      <c r="D61" s="159">
        <v>176.4</v>
      </c>
      <c r="E61" s="159">
        <v>248.9</v>
      </c>
      <c r="F61" s="159">
        <v>248.6</v>
      </c>
      <c r="G61" s="159">
        <v>275.2</v>
      </c>
      <c r="H61" s="159">
        <v>315.5</v>
      </c>
      <c r="I61" s="159">
        <v>334.1</v>
      </c>
      <c r="J61" s="159">
        <v>348.1</v>
      </c>
      <c r="K61" s="159">
        <v>432.5</v>
      </c>
      <c r="L61" s="159">
        <v>447.9</v>
      </c>
      <c r="M61" s="159">
        <v>482.1</v>
      </c>
      <c r="N61" s="159">
        <v>617.4</v>
      </c>
      <c r="O61" s="159">
        <v>657</v>
      </c>
      <c r="P61" s="159">
        <v>676.9</v>
      </c>
      <c r="Q61" s="159">
        <v>783.9</v>
      </c>
      <c r="R61" s="159">
        <v>807.1</v>
      </c>
      <c r="S61" s="159">
        <v>958.8</v>
      </c>
      <c r="T61" s="159">
        <v>1014.7</v>
      </c>
      <c r="U61" s="159">
        <v>1237.8</v>
      </c>
      <c r="V61" s="159">
        <v>1271.5999999999999</v>
      </c>
      <c r="W61" s="159">
        <v>1384.6</v>
      </c>
      <c r="X61" s="159">
        <v>1543.3</v>
      </c>
      <c r="Y61" s="159">
        <v>1626.9</v>
      </c>
      <c r="Z61" s="159">
        <v>1777.8</v>
      </c>
      <c r="AA61" s="159">
        <v>2045.3</v>
      </c>
      <c r="AB61" s="159">
        <v>2368.6</v>
      </c>
      <c r="AC61" s="159">
        <v>2752</v>
      </c>
      <c r="AD61" s="159">
        <v>3578.4</v>
      </c>
      <c r="AE61" s="159">
        <v>4791</v>
      </c>
      <c r="AF61" s="159">
        <v>5651.3</v>
      </c>
      <c r="AG61" s="159">
        <v>6591.6</v>
      </c>
      <c r="AH61" s="159">
        <v>7552</v>
      </c>
      <c r="AI61" s="159">
        <v>8816</v>
      </c>
      <c r="AJ61" s="159">
        <v>10526</v>
      </c>
      <c r="AK61" s="159">
        <v>12126</v>
      </c>
      <c r="AL61" s="159">
        <v>13549</v>
      </c>
      <c r="AM61" s="159">
        <v>14613</v>
      </c>
      <c r="AN61" s="159">
        <v>15268</v>
      </c>
      <c r="AO61" s="159">
        <v>16584</v>
      </c>
      <c r="AP61" s="159">
        <v>17779.453000000001</v>
      </c>
      <c r="AQ61" s="159">
        <v>18648.391</v>
      </c>
      <c r="AR61" s="159">
        <v>19237.593000000001</v>
      </c>
      <c r="AS61" s="159">
        <v>20697.363000000001</v>
      </c>
      <c r="AT61" s="159">
        <v>22699.034</v>
      </c>
      <c r="AU61" s="159">
        <v>25543.024000000001</v>
      </c>
      <c r="AV61" s="159">
        <v>26705.927</v>
      </c>
      <c r="AW61" s="159">
        <v>28183.114000000001</v>
      </c>
      <c r="AX61" s="159">
        <v>28744.81</v>
      </c>
      <c r="AY61" s="159">
        <v>29962.569000000003</v>
      </c>
      <c r="AZ61" s="159">
        <v>31994.560999999998</v>
      </c>
      <c r="BA61" s="159">
        <v>33556.756999999998</v>
      </c>
      <c r="BB61" s="159">
        <v>35574.510999999999</v>
      </c>
      <c r="BC61" s="159">
        <v>37774.760999999999</v>
      </c>
      <c r="BD61" s="159">
        <v>38717.656999999999</v>
      </c>
      <c r="BE61" s="159">
        <v>41893.0018538</v>
      </c>
      <c r="BF61" s="159">
        <v>44338.400971748277</v>
      </c>
      <c r="BG61" s="159">
        <v>46476.654559836905</v>
      </c>
      <c r="BH61" s="159">
        <v>48771.517999999996</v>
      </c>
      <c r="BI61" s="159">
        <v>51391.939927299994</v>
      </c>
      <c r="BJ61" s="159">
        <v>53629.367547699992</v>
      </c>
      <c r="BK61" s="159">
        <v>57554.148143162311</v>
      </c>
      <c r="BL61" s="159">
        <v>61539.334872430001</v>
      </c>
      <c r="BM61" s="159">
        <v>66848.160442100008</v>
      </c>
      <c r="BN61" s="159">
        <v>69777.042747119995</v>
      </c>
      <c r="BO61" s="159">
        <v>74087.953530660001</v>
      </c>
      <c r="BP61" s="159">
        <v>79733.982094140025</v>
      </c>
      <c r="BQ61" s="159">
        <v>83014.68745279999</v>
      </c>
      <c r="BR61" s="159">
        <v>86427.717724600036</v>
      </c>
      <c r="BS61" s="159">
        <v>89274.966169329986</v>
      </c>
      <c r="BT61" s="159">
        <v>91481.012978129933</v>
      </c>
      <c r="BU61" s="159">
        <v>93695.825169830016</v>
      </c>
      <c r="BV61" s="159">
        <v>96630.245524619997</v>
      </c>
      <c r="BW61" s="159">
        <v>98678.755617919975</v>
      </c>
      <c r="BX61" s="159">
        <v>101744.14287777191</v>
      </c>
      <c r="BY61" s="159">
        <v>104056.98251367258</v>
      </c>
      <c r="BZ61" s="159">
        <v>110355.45935301998</v>
      </c>
      <c r="CA61" s="159">
        <v>125103.70765134387</v>
      </c>
      <c r="CB61" s="159">
        <v>137712.59380061913</v>
      </c>
      <c r="CC61" s="159">
        <v>145957.28350260598</v>
      </c>
      <c r="CD61" s="159">
        <v>150295.35279720812</v>
      </c>
      <c r="CE61" s="159">
        <v>152932.55752753091</v>
      </c>
      <c r="CF61" s="160">
        <v>157530.27232878824</v>
      </c>
    </row>
    <row r="62" spans="1:84">
      <c r="A62" s="153"/>
      <c r="B62" s="63" t="s">
        <v>274</v>
      </c>
      <c r="C62" s="158" t="s">
        <v>267</v>
      </c>
      <c r="D62" s="159">
        <v>0</v>
      </c>
      <c r="E62" s="159">
        <v>0</v>
      </c>
      <c r="F62" s="159">
        <v>0</v>
      </c>
      <c r="G62" s="159">
        <v>0</v>
      </c>
      <c r="H62" s="159">
        <v>0</v>
      </c>
      <c r="I62" s="159">
        <v>0</v>
      </c>
      <c r="J62" s="159">
        <v>0</v>
      </c>
      <c r="K62" s="159">
        <v>0</v>
      </c>
      <c r="L62" s="159">
        <v>0</v>
      </c>
      <c r="M62" s="159">
        <v>0</v>
      </c>
      <c r="N62" s="159">
        <v>0</v>
      </c>
      <c r="O62" s="159">
        <v>0</v>
      </c>
      <c r="P62" s="159">
        <v>0</v>
      </c>
      <c r="Q62" s="159">
        <v>0</v>
      </c>
      <c r="R62" s="159">
        <v>0</v>
      </c>
      <c r="S62" s="159">
        <v>0</v>
      </c>
      <c r="T62" s="159">
        <v>0</v>
      </c>
      <c r="U62" s="159">
        <v>0</v>
      </c>
      <c r="V62" s="159">
        <v>0</v>
      </c>
      <c r="W62" s="159">
        <v>0</v>
      </c>
      <c r="X62" s="159">
        <v>0</v>
      </c>
      <c r="Y62" s="159">
        <v>0</v>
      </c>
      <c r="Z62" s="159">
        <v>7.4</v>
      </c>
      <c r="AA62" s="159">
        <v>22.9</v>
      </c>
      <c r="AB62" s="159">
        <v>27</v>
      </c>
      <c r="AC62" s="159">
        <v>27.8</v>
      </c>
      <c r="AD62" s="159">
        <v>30.6</v>
      </c>
      <c r="AE62" s="159">
        <v>33.9</v>
      </c>
      <c r="AF62" s="159">
        <v>35.799999999999997</v>
      </c>
      <c r="AG62" s="159">
        <v>35.9</v>
      </c>
      <c r="AH62" s="159">
        <v>37</v>
      </c>
      <c r="AI62" s="159">
        <v>36</v>
      </c>
      <c r="AJ62" s="159">
        <v>38</v>
      </c>
      <c r="AK62" s="159">
        <v>39</v>
      </c>
      <c r="AL62" s="159">
        <v>40</v>
      </c>
      <c r="AM62" s="159">
        <v>41</v>
      </c>
      <c r="AN62" s="159">
        <v>39</v>
      </c>
      <c r="AO62" s="159">
        <v>41</v>
      </c>
      <c r="AP62" s="159">
        <v>37</v>
      </c>
      <c r="AQ62" s="159">
        <v>37.154000000000003</v>
      </c>
      <c r="AR62" s="159">
        <v>36.127000000000002</v>
      </c>
      <c r="AS62" s="159">
        <v>34.573</v>
      </c>
      <c r="AT62" s="159">
        <v>35.829000000000001</v>
      </c>
      <c r="AU62" s="159">
        <v>35.840000000000003</v>
      </c>
      <c r="AV62" s="159">
        <v>35.561999999999998</v>
      </c>
      <c r="AW62" s="159">
        <v>36.165999999999997</v>
      </c>
      <c r="AX62" s="159">
        <v>34.695999999999998</v>
      </c>
      <c r="AY62" s="159">
        <v>35.774999999999999</v>
      </c>
      <c r="AZ62" s="159">
        <v>29.725000000000001</v>
      </c>
      <c r="BA62" s="159">
        <v>29.242999999999999</v>
      </c>
      <c r="BB62" s="159">
        <v>28.78</v>
      </c>
      <c r="BC62" s="159">
        <v>27.677</v>
      </c>
      <c r="BD62" s="159">
        <v>27.542999999999999</v>
      </c>
      <c r="BE62" s="159">
        <v>28.601281650000001</v>
      </c>
      <c r="BF62" s="159">
        <v>28.857593779999998</v>
      </c>
      <c r="BG62" s="159">
        <v>29.69782292</v>
      </c>
      <c r="BH62" s="159">
        <v>30.286999999999999</v>
      </c>
      <c r="BI62" s="159">
        <v>30.522758409999998</v>
      </c>
      <c r="BJ62" s="159">
        <v>34.089199220000005</v>
      </c>
      <c r="BK62" s="159">
        <v>39.594209070000005</v>
      </c>
      <c r="BL62" s="159">
        <v>45.014786799999996</v>
      </c>
      <c r="BM62" s="159">
        <v>47.681548220000018</v>
      </c>
      <c r="BN62" s="159">
        <v>58.09858595</v>
      </c>
      <c r="BO62" s="159">
        <v>62.566367589999992</v>
      </c>
      <c r="BP62" s="159">
        <v>75.024344669999962</v>
      </c>
      <c r="BQ62" s="159">
        <v>95.653024200000061</v>
      </c>
      <c r="BR62" s="159">
        <v>88.113150280000013</v>
      </c>
      <c r="BS62" s="159">
        <v>92.895304570000008</v>
      </c>
      <c r="BT62" s="159">
        <v>99.277285419999984</v>
      </c>
      <c r="BU62" s="159">
        <v>104.62180545999999</v>
      </c>
      <c r="BV62" s="159">
        <v>113.12405992999996</v>
      </c>
      <c r="BW62" s="159">
        <v>118.66341103999997</v>
      </c>
      <c r="BX62" s="159">
        <v>270.59393322771211</v>
      </c>
      <c r="BY62" s="159">
        <v>139.42958450373877</v>
      </c>
      <c r="BZ62" s="159">
        <v>177.89715477000001</v>
      </c>
      <c r="CA62" s="159">
        <v>260.4283389503878</v>
      </c>
      <c r="CB62" s="159">
        <v>211.48229995010988</v>
      </c>
      <c r="CC62" s="159">
        <v>218.15668385551189</v>
      </c>
      <c r="CD62" s="159">
        <v>223.43202471108359</v>
      </c>
      <c r="CE62" s="159">
        <v>227.83127300040383</v>
      </c>
      <c r="CF62" s="160">
        <v>234.33566426566969</v>
      </c>
    </row>
    <row r="63" spans="1:84" ht="26.25" customHeight="1">
      <c r="A63" s="153"/>
      <c r="B63" s="43" t="s">
        <v>317</v>
      </c>
      <c r="C63" s="158" t="s">
        <v>270</v>
      </c>
      <c r="D63" s="159">
        <v>0</v>
      </c>
      <c r="E63" s="159">
        <v>0</v>
      </c>
      <c r="F63" s="159">
        <v>0</v>
      </c>
      <c r="G63" s="159">
        <v>0</v>
      </c>
      <c r="H63" s="159">
        <v>0</v>
      </c>
      <c r="I63" s="159">
        <v>0</v>
      </c>
      <c r="J63" s="159">
        <v>0</v>
      </c>
      <c r="K63" s="159">
        <v>0</v>
      </c>
      <c r="L63" s="159">
        <v>0</v>
      </c>
      <c r="M63" s="159">
        <v>0</v>
      </c>
      <c r="N63" s="159">
        <v>0</v>
      </c>
      <c r="O63" s="159">
        <v>0</v>
      </c>
      <c r="P63" s="159">
        <v>0</v>
      </c>
      <c r="Q63" s="159">
        <v>0</v>
      </c>
      <c r="R63" s="159">
        <v>0</v>
      </c>
      <c r="S63" s="159">
        <v>0</v>
      </c>
      <c r="T63" s="159">
        <v>0</v>
      </c>
      <c r="U63" s="159">
        <v>0</v>
      </c>
      <c r="V63" s="159">
        <v>0</v>
      </c>
      <c r="W63" s="159">
        <v>0</v>
      </c>
      <c r="X63" s="159">
        <v>0</v>
      </c>
      <c r="Y63" s="159">
        <v>0</v>
      </c>
      <c r="Z63" s="159">
        <v>0</v>
      </c>
      <c r="AA63" s="159">
        <v>0</v>
      </c>
      <c r="AB63" s="159">
        <v>0</v>
      </c>
      <c r="AC63" s="159">
        <v>0</v>
      </c>
      <c r="AD63" s="159">
        <v>0</v>
      </c>
      <c r="AE63" s="159">
        <v>0</v>
      </c>
      <c r="AF63" s="159">
        <v>0</v>
      </c>
      <c r="AG63" s="159">
        <v>0</v>
      </c>
      <c r="AH63" s="159">
        <v>0</v>
      </c>
      <c r="AI63" s="159">
        <v>0</v>
      </c>
      <c r="AJ63" s="159">
        <v>0</v>
      </c>
      <c r="AK63" s="159">
        <v>0</v>
      </c>
      <c r="AL63" s="159">
        <v>0</v>
      </c>
      <c r="AM63" s="159">
        <v>0</v>
      </c>
      <c r="AN63" s="159">
        <v>0</v>
      </c>
      <c r="AO63" s="159">
        <v>0</v>
      </c>
      <c r="AP63" s="159">
        <v>0</v>
      </c>
      <c r="AQ63" s="159">
        <v>0</v>
      </c>
      <c r="AR63" s="159">
        <v>0</v>
      </c>
      <c r="AS63" s="159">
        <v>0</v>
      </c>
      <c r="AT63" s="159">
        <v>0</v>
      </c>
      <c r="AU63" s="159">
        <v>0</v>
      </c>
      <c r="AV63" s="159">
        <v>0</v>
      </c>
      <c r="AW63" s="159">
        <v>0</v>
      </c>
      <c r="AX63" s="159">
        <v>0</v>
      </c>
      <c r="AY63" s="159">
        <v>0</v>
      </c>
      <c r="AZ63" s="159">
        <v>0</v>
      </c>
      <c r="BA63" s="159">
        <v>0</v>
      </c>
      <c r="BB63" s="159">
        <v>0</v>
      </c>
      <c r="BC63" s="159">
        <v>0</v>
      </c>
      <c r="BD63" s="159">
        <v>0</v>
      </c>
      <c r="BE63" s="159">
        <v>0</v>
      </c>
      <c r="BF63" s="159">
        <v>0</v>
      </c>
      <c r="BG63" s="159">
        <v>0</v>
      </c>
      <c r="BH63" s="159">
        <v>0</v>
      </c>
      <c r="BI63" s="159">
        <v>0</v>
      </c>
      <c r="BJ63" s="159">
        <v>0</v>
      </c>
      <c r="BK63" s="159">
        <v>0</v>
      </c>
      <c r="BL63" s="159">
        <v>9.8403037599999994</v>
      </c>
      <c r="BM63" s="159">
        <v>0.25143872</v>
      </c>
      <c r="BN63" s="159">
        <v>-1.7732257699999998</v>
      </c>
      <c r="BO63" s="159">
        <v>5.1625466999999992</v>
      </c>
      <c r="BP63" s="159">
        <v>2.0412564999999998</v>
      </c>
      <c r="BQ63" s="159">
        <v>2.5456364999999996</v>
      </c>
      <c r="BR63" s="159">
        <v>1.8016614399999999</v>
      </c>
      <c r="BS63" s="159">
        <v>2.7500172299999996</v>
      </c>
      <c r="BT63" s="159">
        <v>1.9444570200000002</v>
      </c>
      <c r="BU63" s="159">
        <v>3.2643377500000001</v>
      </c>
      <c r="BV63" s="159">
        <v>2.8693859899999996</v>
      </c>
      <c r="BW63" s="159">
        <v>3.3017055800000001</v>
      </c>
      <c r="BX63" s="159">
        <v>1.7326126300000002</v>
      </c>
      <c r="BY63" s="159">
        <v>1.26135131</v>
      </c>
      <c r="BZ63" s="159">
        <v>1.2872552300000002</v>
      </c>
      <c r="CA63" s="159">
        <v>1.2872552300000002</v>
      </c>
      <c r="CB63" s="159">
        <v>1.2872552300000002</v>
      </c>
      <c r="CC63" s="159">
        <v>1.2872552300000002</v>
      </c>
      <c r="CD63" s="159">
        <v>1.2872552300000002</v>
      </c>
      <c r="CE63" s="159">
        <v>1.2872552300000002</v>
      </c>
      <c r="CF63" s="160">
        <v>1.2872552300000002</v>
      </c>
    </row>
    <row r="64" spans="1:84">
      <c r="A64" s="153"/>
      <c r="B64" s="43" t="s">
        <v>318</v>
      </c>
      <c r="C64" s="158" t="s">
        <v>270</v>
      </c>
      <c r="D64" s="159">
        <v>0</v>
      </c>
      <c r="E64" s="159">
        <v>0</v>
      </c>
      <c r="F64" s="159">
        <v>0</v>
      </c>
      <c r="G64" s="159">
        <v>0</v>
      </c>
      <c r="H64" s="159">
        <v>0</v>
      </c>
      <c r="I64" s="159">
        <v>0</v>
      </c>
      <c r="J64" s="159">
        <v>0</v>
      </c>
      <c r="K64" s="159">
        <v>0</v>
      </c>
      <c r="L64" s="159">
        <v>0</v>
      </c>
      <c r="M64" s="159">
        <v>0</v>
      </c>
      <c r="N64" s="159">
        <v>0</v>
      </c>
      <c r="O64" s="159">
        <v>0</v>
      </c>
      <c r="P64" s="159">
        <v>0</v>
      </c>
      <c r="Q64" s="159">
        <v>0</v>
      </c>
      <c r="R64" s="159">
        <v>0</v>
      </c>
      <c r="S64" s="159">
        <v>0</v>
      </c>
      <c r="T64" s="159">
        <v>0</v>
      </c>
      <c r="U64" s="159">
        <v>0</v>
      </c>
      <c r="V64" s="159">
        <v>0</v>
      </c>
      <c r="W64" s="159">
        <v>0</v>
      </c>
      <c r="X64" s="159">
        <v>0</v>
      </c>
      <c r="Y64" s="159">
        <v>0</v>
      </c>
      <c r="Z64" s="159">
        <v>0</v>
      </c>
      <c r="AA64" s="159">
        <v>0</v>
      </c>
      <c r="AB64" s="159">
        <v>0</v>
      </c>
      <c r="AC64" s="159">
        <v>0</v>
      </c>
      <c r="AD64" s="159">
        <v>0</v>
      </c>
      <c r="AE64" s="159">
        <v>0</v>
      </c>
      <c r="AF64" s="159">
        <v>0</v>
      </c>
      <c r="AG64" s="159">
        <v>0</v>
      </c>
      <c r="AH64" s="159">
        <v>0</v>
      </c>
      <c r="AI64" s="159">
        <v>0</v>
      </c>
      <c r="AJ64" s="159">
        <v>0</v>
      </c>
      <c r="AK64" s="159">
        <v>0</v>
      </c>
      <c r="AL64" s="159">
        <v>0</v>
      </c>
      <c r="AM64" s="159">
        <v>0</v>
      </c>
      <c r="AN64" s="159">
        <v>0</v>
      </c>
      <c r="AO64" s="159">
        <v>0</v>
      </c>
      <c r="AP64" s="159">
        <v>0</v>
      </c>
      <c r="AQ64" s="159">
        <v>193</v>
      </c>
      <c r="AR64" s="159">
        <v>250</v>
      </c>
      <c r="AS64" s="159">
        <v>286</v>
      </c>
      <c r="AT64" s="159">
        <v>314</v>
      </c>
      <c r="AU64" s="159">
        <v>408</v>
      </c>
      <c r="AV64" s="159">
        <v>434</v>
      </c>
      <c r="AW64" s="159">
        <v>416</v>
      </c>
      <c r="AX64" s="159">
        <v>480</v>
      </c>
      <c r="AY64" s="159">
        <v>524.29999999999995</v>
      </c>
      <c r="AZ64" s="159">
        <v>340.8</v>
      </c>
      <c r="BA64" s="159">
        <v>502</v>
      </c>
      <c r="BB64" s="159">
        <v>553</v>
      </c>
      <c r="BC64" s="159">
        <v>635</v>
      </c>
      <c r="BD64" s="159">
        <v>648</v>
      </c>
      <c r="BE64" s="159">
        <v>635.94107848647479</v>
      </c>
      <c r="BF64" s="159">
        <v>723.75621958442548</v>
      </c>
      <c r="BG64" s="159">
        <v>1035</v>
      </c>
      <c r="BH64" s="159">
        <v>1291.17</v>
      </c>
      <c r="BI64" s="159">
        <v>1183.6549443026729</v>
      </c>
      <c r="BJ64" s="159">
        <v>1312.9542119951134</v>
      </c>
      <c r="BK64" s="159">
        <v>1623.1882790812579</v>
      </c>
      <c r="BL64" s="159">
        <v>1949.4219162508432</v>
      </c>
      <c r="BM64" s="159">
        <v>2026.2023687265355</v>
      </c>
      <c r="BN64" s="159">
        <v>2134.4746846376861</v>
      </c>
      <c r="BO64" s="159">
        <v>2194.8675095390704</v>
      </c>
      <c r="BP64" s="159">
        <v>2244.5398762216823</v>
      </c>
      <c r="BQ64" s="159">
        <v>2236</v>
      </c>
      <c r="BR64" s="159">
        <v>2260</v>
      </c>
      <c r="BS64" s="159">
        <v>2351</v>
      </c>
      <c r="BT64" s="159">
        <v>2292</v>
      </c>
      <c r="BU64" s="159">
        <v>2306</v>
      </c>
      <c r="BV64" s="159">
        <v>2406</v>
      </c>
      <c r="BW64" s="159">
        <v>2512</v>
      </c>
      <c r="BX64" s="159">
        <v>2486</v>
      </c>
      <c r="BY64" s="159">
        <v>2636</v>
      </c>
      <c r="BZ64" s="159">
        <v>2629</v>
      </c>
      <c r="CA64" s="159">
        <v>3065.8381955193754</v>
      </c>
      <c r="CB64" s="159">
        <v>3253.1304173313051</v>
      </c>
      <c r="CC64" s="159">
        <v>3361.272775985422</v>
      </c>
      <c r="CD64" s="159">
        <v>3447.4297503777047</v>
      </c>
      <c r="CE64" s="159">
        <v>3540.8861078309455</v>
      </c>
      <c r="CF64" s="160">
        <v>3638.4697091319608</v>
      </c>
    </row>
    <row r="65" spans="1:84">
      <c r="A65" s="153"/>
      <c r="B65" s="43" t="s">
        <v>319</v>
      </c>
      <c r="C65" s="158" t="s">
        <v>270</v>
      </c>
      <c r="D65" s="159">
        <v>0</v>
      </c>
      <c r="E65" s="159">
        <v>0</v>
      </c>
      <c r="F65" s="159">
        <v>0</v>
      </c>
      <c r="G65" s="159">
        <v>0</v>
      </c>
      <c r="H65" s="159">
        <v>0</v>
      </c>
      <c r="I65" s="159">
        <v>0</v>
      </c>
      <c r="J65" s="159">
        <v>0</v>
      </c>
      <c r="K65" s="159">
        <v>0</v>
      </c>
      <c r="L65" s="159">
        <v>0</v>
      </c>
      <c r="M65" s="159">
        <v>0</v>
      </c>
      <c r="N65" s="159">
        <v>0</v>
      </c>
      <c r="O65" s="159">
        <v>0</v>
      </c>
      <c r="P65" s="159">
        <v>0</v>
      </c>
      <c r="Q65" s="159">
        <v>0</v>
      </c>
      <c r="R65" s="159">
        <v>0</v>
      </c>
      <c r="S65" s="159">
        <v>0</v>
      </c>
      <c r="T65" s="159">
        <v>0</v>
      </c>
      <c r="U65" s="159">
        <v>0</v>
      </c>
      <c r="V65" s="159">
        <v>0</v>
      </c>
      <c r="W65" s="159">
        <v>0</v>
      </c>
      <c r="X65" s="159">
        <v>0</v>
      </c>
      <c r="Y65" s="159">
        <v>0</v>
      </c>
      <c r="Z65" s="159">
        <v>0</v>
      </c>
      <c r="AA65" s="159">
        <v>0</v>
      </c>
      <c r="AB65" s="159">
        <v>0</v>
      </c>
      <c r="AC65" s="159">
        <v>0</v>
      </c>
      <c r="AD65" s="159">
        <v>0</v>
      </c>
      <c r="AE65" s="159">
        <v>0</v>
      </c>
      <c r="AF65" s="159">
        <v>0</v>
      </c>
      <c r="AG65" s="159">
        <v>0</v>
      </c>
      <c r="AH65" s="159">
        <v>0</v>
      </c>
      <c r="AI65" s="159">
        <v>0</v>
      </c>
      <c r="AJ65" s="159">
        <v>0</v>
      </c>
      <c r="AK65" s="159">
        <v>0</v>
      </c>
      <c r="AL65" s="159">
        <v>0</v>
      </c>
      <c r="AM65" s="159">
        <v>500</v>
      </c>
      <c r="AN65" s="159">
        <v>508</v>
      </c>
      <c r="AO65" s="159">
        <v>545</v>
      </c>
      <c r="AP65" s="159">
        <v>757</v>
      </c>
      <c r="AQ65" s="159">
        <v>840</v>
      </c>
      <c r="AR65" s="159">
        <v>898</v>
      </c>
      <c r="AS65" s="159">
        <v>949</v>
      </c>
      <c r="AT65" s="159">
        <v>941</v>
      </c>
      <c r="AU65" s="159">
        <v>781</v>
      </c>
      <c r="AV65" s="159">
        <v>688</v>
      </c>
      <c r="AW65" s="159">
        <v>659</v>
      </c>
      <c r="AX65" s="159">
        <v>80</v>
      </c>
      <c r="AY65" s="159">
        <v>36.299999999999997</v>
      </c>
      <c r="AZ65" s="159">
        <v>97.6</v>
      </c>
      <c r="BA65" s="159">
        <v>26</v>
      </c>
      <c r="BB65" s="159">
        <v>27</v>
      </c>
      <c r="BC65" s="159">
        <v>66</v>
      </c>
      <c r="BD65" s="159">
        <v>67</v>
      </c>
      <c r="BE65" s="159">
        <v>69</v>
      </c>
      <c r="BF65" s="159">
        <v>70</v>
      </c>
      <c r="BG65" s="159">
        <v>79.728606106509176</v>
      </c>
      <c r="BH65" s="159">
        <v>43</v>
      </c>
      <c r="BI65" s="159">
        <v>41</v>
      </c>
      <c r="BJ65" s="159">
        <v>45</v>
      </c>
      <c r="BK65" s="159">
        <v>43.47423573035443</v>
      </c>
      <c r="BL65" s="159">
        <v>46.203362466202719</v>
      </c>
      <c r="BM65" s="159">
        <v>46.819417065825782</v>
      </c>
      <c r="BN65" s="159">
        <v>44.415302132907541</v>
      </c>
      <c r="BO65" s="159">
        <v>47.37944846742954</v>
      </c>
      <c r="BP65" s="159">
        <v>56</v>
      </c>
      <c r="BQ65" s="159">
        <v>50</v>
      </c>
      <c r="BR65" s="159">
        <v>5</v>
      </c>
      <c r="BS65" s="159">
        <v>0</v>
      </c>
      <c r="BT65" s="159">
        <v>0</v>
      </c>
      <c r="BU65" s="159">
        <v>0</v>
      </c>
      <c r="BV65" s="159">
        <v>0</v>
      </c>
      <c r="BW65" s="159">
        <v>0</v>
      </c>
      <c r="BX65" s="159">
        <v>50</v>
      </c>
      <c r="BY65" s="159">
        <v>66</v>
      </c>
      <c r="BZ65" s="159">
        <v>0</v>
      </c>
      <c r="CA65" s="159">
        <v>0</v>
      </c>
      <c r="CB65" s="159">
        <v>0</v>
      </c>
      <c r="CC65" s="159">
        <v>0</v>
      </c>
      <c r="CD65" s="159">
        <v>0</v>
      </c>
      <c r="CE65" s="159">
        <v>0</v>
      </c>
      <c r="CF65" s="160">
        <v>0</v>
      </c>
    </row>
    <row r="66" spans="1:84">
      <c r="A66" s="153"/>
      <c r="B66" s="43" t="s">
        <v>320</v>
      </c>
      <c r="C66" s="158" t="s">
        <v>276</v>
      </c>
      <c r="D66" s="159"/>
      <c r="E66" s="159"/>
      <c r="F66" s="159"/>
      <c r="G66" s="159"/>
      <c r="H66" s="159"/>
      <c r="I66" s="159"/>
      <c r="J66" s="159"/>
      <c r="K66" s="159"/>
      <c r="L66" s="159"/>
      <c r="M66" s="159"/>
      <c r="N66" s="159"/>
      <c r="O66" s="159"/>
      <c r="P66" s="159"/>
      <c r="Q66" s="159"/>
      <c r="R66" s="159"/>
      <c r="S66" s="159"/>
      <c r="T66" s="159"/>
      <c r="U66" s="159"/>
      <c r="V66" s="159"/>
      <c r="W66" s="159"/>
      <c r="X66" s="159"/>
      <c r="Y66" s="159"/>
      <c r="Z66" s="159"/>
      <c r="AA66" s="159"/>
      <c r="AB66" s="159"/>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c r="BB66" s="159"/>
      <c r="BC66" s="159"/>
      <c r="BD66" s="159"/>
      <c r="BE66" s="159"/>
      <c r="BF66" s="159"/>
      <c r="BG66" s="159"/>
      <c r="BH66" s="159"/>
      <c r="BI66" s="159"/>
      <c r="BJ66" s="159"/>
      <c r="BK66" s="159"/>
      <c r="BL66" s="159"/>
      <c r="BM66" s="159"/>
      <c r="BN66" s="159"/>
      <c r="BO66" s="159"/>
      <c r="BP66" s="159"/>
      <c r="BQ66" s="159"/>
      <c r="BR66" s="159"/>
      <c r="BS66" s="159"/>
      <c r="BT66" s="159"/>
      <c r="BU66" s="159"/>
      <c r="BV66" s="159">
        <v>6.3246354783961998</v>
      </c>
      <c r="BW66" s="159">
        <v>7.2606378499366624</v>
      </c>
      <c r="BX66" s="159">
        <v>0.44307884388463659</v>
      </c>
      <c r="BY66" s="159">
        <v>3.9779994428535579</v>
      </c>
      <c r="BZ66" s="159">
        <v>3.743982087687725</v>
      </c>
      <c r="CA66" s="159">
        <v>0.53829914314521854</v>
      </c>
      <c r="CB66" s="159">
        <v>0.7431844288270234</v>
      </c>
      <c r="CC66" s="159">
        <v>1.0323790905466024</v>
      </c>
      <c r="CD66" s="159">
        <v>1.3817276970529027</v>
      </c>
      <c r="CE66" s="159">
        <v>1.7992776190751667</v>
      </c>
      <c r="CF66" s="160">
        <v>1.932676289318207</v>
      </c>
    </row>
    <row r="67" spans="1:84">
      <c r="A67" s="164"/>
      <c r="B67" s="43" t="s">
        <v>321</v>
      </c>
      <c r="C67" s="158" t="s">
        <v>276</v>
      </c>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c r="AO67" s="159"/>
      <c r="AP67" s="159"/>
      <c r="AQ67" s="159">
        <v>14</v>
      </c>
      <c r="AR67" s="159">
        <v>15</v>
      </c>
      <c r="AS67" s="159">
        <v>15</v>
      </c>
      <c r="AT67" s="159">
        <v>19</v>
      </c>
      <c r="AU67" s="159">
        <v>22.698</v>
      </c>
      <c r="AV67" s="159">
        <v>22.576000000000001</v>
      </c>
      <c r="AW67" s="159">
        <v>23.443000000000001</v>
      </c>
      <c r="AX67" s="159">
        <v>22.434000000000001</v>
      </c>
      <c r="AY67" s="159">
        <v>21.899000000000001</v>
      </c>
      <c r="AZ67" s="159">
        <v>22.006</v>
      </c>
      <c r="BA67" s="159">
        <v>19.994</v>
      </c>
      <c r="BB67" s="159">
        <v>18.376999999999999</v>
      </c>
      <c r="BC67" s="159">
        <v>17.431000000000001</v>
      </c>
      <c r="BD67" s="159">
        <v>44.381999999999998</v>
      </c>
      <c r="BE67" s="159">
        <v>61</v>
      </c>
      <c r="BF67" s="159">
        <v>110.63800000000001</v>
      </c>
      <c r="BG67" s="159">
        <v>120.54600000000001</v>
      </c>
      <c r="BH67" s="159">
        <v>119.50700000000001</v>
      </c>
      <c r="BI67" s="159">
        <v>120.578</v>
      </c>
      <c r="BJ67" s="159">
        <v>120.111</v>
      </c>
      <c r="BK67" s="159">
        <v>123.071</v>
      </c>
      <c r="BL67" s="159">
        <v>133.291</v>
      </c>
      <c r="BM67" s="159">
        <v>138.81399999999999</v>
      </c>
      <c r="BN67" s="159">
        <v>130.89869660000002</v>
      </c>
      <c r="BO67" s="159">
        <v>46.04</v>
      </c>
      <c r="BP67" s="159">
        <v>39.037999999999997</v>
      </c>
      <c r="BQ67" s="159">
        <v>37.116999999999997</v>
      </c>
      <c r="BR67" s="159">
        <v>33.851999999999997</v>
      </c>
      <c r="BS67" s="159">
        <v>30.114000000000001</v>
      </c>
      <c r="BT67" s="159">
        <v>27.888000000000002</v>
      </c>
      <c r="BU67" s="159">
        <v>25.613999999999965</v>
      </c>
      <c r="BV67" s="159">
        <v>24.831</v>
      </c>
      <c r="BW67" s="159">
        <v>25.919</v>
      </c>
      <c r="BX67" s="159">
        <v>27.905347539999973</v>
      </c>
      <c r="BY67" s="159">
        <v>25.654237789999986</v>
      </c>
      <c r="BZ67" s="159">
        <v>25.353212500000001</v>
      </c>
      <c r="CA67" s="159">
        <v>26.266003714711999</v>
      </c>
      <c r="CB67" s="159">
        <v>27.326077192786212</v>
      </c>
      <c r="CC67" s="159">
        <v>27.130169351714642</v>
      </c>
      <c r="CD67" s="159">
        <v>24.909133941000899</v>
      </c>
      <c r="CE67" s="159">
        <v>24.591681449925293</v>
      </c>
      <c r="CF67" s="160">
        <v>24.002209418226556</v>
      </c>
    </row>
    <row r="68" spans="1:84">
      <c r="A68" s="168"/>
      <c r="B68" s="43" t="s">
        <v>322</v>
      </c>
      <c r="C68" s="158" t="s">
        <v>270</v>
      </c>
      <c r="D68" s="159">
        <v>15.2</v>
      </c>
      <c r="E68" s="159">
        <v>19.2</v>
      </c>
      <c r="F68" s="159">
        <v>17</v>
      </c>
      <c r="G68" s="159">
        <v>14.8</v>
      </c>
      <c r="H68" s="159">
        <v>26.8</v>
      </c>
      <c r="I68" s="159">
        <v>22.2</v>
      </c>
      <c r="J68" s="159">
        <v>15.7</v>
      </c>
      <c r="K68" s="159">
        <v>15.7</v>
      </c>
      <c r="L68" s="159">
        <v>20.9</v>
      </c>
      <c r="M68" s="159">
        <v>25.4</v>
      </c>
      <c r="N68" s="159">
        <v>49.4</v>
      </c>
      <c r="O68" s="159">
        <v>41.9</v>
      </c>
      <c r="P68" s="159">
        <v>30.2</v>
      </c>
      <c r="Q68" s="159">
        <v>36.299999999999997</v>
      </c>
      <c r="R68" s="159">
        <v>64.5</v>
      </c>
      <c r="S68" s="159">
        <v>64.599999999999994</v>
      </c>
      <c r="T68" s="159">
        <v>44.9</v>
      </c>
      <c r="U68" s="159">
        <v>49.2</v>
      </c>
      <c r="V68" s="159">
        <v>78.3</v>
      </c>
      <c r="W68" s="159">
        <v>121.7</v>
      </c>
      <c r="X68" s="159">
        <v>123.3</v>
      </c>
      <c r="Y68" s="159">
        <v>127.1</v>
      </c>
      <c r="Z68" s="159">
        <v>150.4</v>
      </c>
      <c r="AA68" s="159">
        <v>239.4</v>
      </c>
      <c r="AB68" s="159">
        <v>209.1</v>
      </c>
      <c r="AC68" s="159">
        <v>174.09</v>
      </c>
      <c r="AD68" s="159">
        <v>214.12200000000001</v>
      </c>
      <c r="AE68" s="159">
        <v>454.38499999999999</v>
      </c>
      <c r="AF68" s="159">
        <v>558.846</v>
      </c>
      <c r="AG68" s="159">
        <v>628.82600000000002</v>
      </c>
      <c r="AH68" s="159">
        <v>632</v>
      </c>
      <c r="AI68" s="159">
        <v>653</v>
      </c>
      <c r="AJ68" s="159">
        <v>1280</v>
      </c>
      <c r="AK68" s="159">
        <v>1702</v>
      </c>
      <c r="AL68" s="159">
        <v>1500</v>
      </c>
      <c r="AM68" s="159">
        <v>1497</v>
      </c>
      <c r="AN68" s="159">
        <v>1578</v>
      </c>
      <c r="AO68" s="159">
        <v>1589</v>
      </c>
      <c r="AP68" s="159">
        <v>1734</v>
      </c>
      <c r="AQ68" s="159">
        <v>1467.9280000000001</v>
      </c>
      <c r="AR68" s="159">
        <v>1106.7449999999999</v>
      </c>
      <c r="AS68" s="159">
        <v>733.41</v>
      </c>
      <c r="AT68" s="159">
        <v>869.84</v>
      </c>
      <c r="AU68" s="159">
        <v>1603.8150000000001</v>
      </c>
      <c r="AV68" s="159">
        <v>1760.1579999999999</v>
      </c>
      <c r="AW68" s="159">
        <v>1651.7639999999999</v>
      </c>
      <c r="AX68" s="159">
        <v>1299.4829999999999</v>
      </c>
      <c r="AY68" s="159">
        <v>1101.827</v>
      </c>
      <c r="AZ68" s="159">
        <v>587.298</v>
      </c>
      <c r="BA68" s="159"/>
      <c r="BB68" s="159"/>
      <c r="BC68" s="159"/>
      <c r="BD68" s="159"/>
      <c r="BE68" s="159"/>
      <c r="BF68" s="159"/>
      <c r="BG68" s="159"/>
      <c r="BH68" s="159"/>
      <c r="BI68" s="159"/>
      <c r="BJ68" s="159"/>
      <c r="BK68" s="159"/>
      <c r="BL68" s="159"/>
      <c r="BM68" s="159"/>
      <c r="BN68" s="159"/>
      <c r="BO68" s="159"/>
      <c r="BP68" s="159"/>
      <c r="BQ68" s="159"/>
      <c r="BR68" s="159"/>
      <c r="BS68" s="159"/>
      <c r="BT68" s="159"/>
      <c r="BU68" s="159"/>
      <c r="BV68" s="159"/>
      <c r="BW68" s="159"/>
      <c r="BX68" s="159"/>
      <c r="BY68" s="159"/>
      <c r="BZ68" s="159"/>
      <c r="CA68" s="159"/>
      <c r="CB68" s="159"/>
      <c r="CC68" s="159"/>
      <c r="CD68" s="159"/>
      <c r="CE68" s="159"/>
      <c r="CF68" s="160"/>
    </row>
    <row r="69" spans="1:84">
      <c r="A69" s="153"/>
      <c r="B69" s="10" t="s">
        <v>323</v>
      </c>
      <c r="C69" s="158"/>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c r="BH69" s="159"/>
      <c r="BI69" s="159"/>
      <c r="BJ69" s="159"/>
      <c r="BK69" s="159"/>
      <c r="BL69" s="159"/>
      <c r="BM69" s="159"/>
      <c r="BN69" s="159"/>
      <c r="BO69" s="159"/>
      <c r="BP69" s="159"/>
      <c r="BQ69" s="159">
        <f t="shared" ref="BQ69:CF69" si="10">SUM(BQ70:BQ71)</f>
        <v>5.8574696600000031</v>
      </c>
      <c r="BR69" s="159">
        <f t="shared" si="10"/>
        <v>56.150329630000009</v>
      </c>
      <c r="BS69" s="159">
        <f t="shared" si="10"/>
        <v>490.88279648000002</v>
      </c>
      <c r="BT69" s="159">
        <f t="shared" si="10"/>
        <v>1585.7627723199994</v>
      </c>
      <c r="BU69" s="159">
        <f t="shared" si="10"/>
        <v>3322.5426384599987</v>
      </c>
      <c r="BV69" s="159">
        <f t="shared" si="10"/>
        <v>8134.8647156900006</v>
      </c>
      <c r="BW69" s="159">
        <f t="shared" si="10"/>
        <v>18388.256169110005</v>
      </c>
      <c r="BX69" s="159">
        <f t="shared" si="10"/>
        <v>38320.348814015022</v>
      </c>
      <c r="BY69" s="159">
        <f t="shared" si="10"/>
        <v>40935.681691392034</v>
      </c>
      <c r="BZ69" s="159">
        <f t="shared" si="10"/>
        <v>41937.59281437999</v>
      </c>
      <c r="CA69" s="159">
        <f t="shared" si="10"/>
        <v>51424.419505472782</v>
      </c>
      <c r="CB69" s="159">
        <f t="shared" si="10"/>
        <v>65052.511278279533</v>
      </c>
      <c r="CC69" s="159">
        <f t="shared" si="10"/>
        <v>76755.559546107776</v>
      </c>
      <c r="CD69" s="159">
        <f t="shared" si="10"/>
        <v>80410.24503812498</v>
      </c>
      <c r="CE69" s="159">
        <f t="shared" si="10"/>
        <v>82843.227739308495</v>
      </c>
      <c r="CF69" s="160">
        <f t="shared" si="10"/>
        <v>88056.674969346903</v>
      </c>
    </row>
    <row r="70" spans="1:84">
      <c r="A70" s="153"/>
      <c r="B70" s="169" t="s">
        <v>324</v>
      </c>
      <c r="C70" s="158" t="s">
        <v>276</v>
      </c>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c r="BH70" s="159"/>
      <c r="BI70" s="159"/>
      <c r="BJ70" s="159"/>
      <c r="BK70" s="159"/>
      <c r="BL70" s="159"/>
      <c r="BM70" s="159"/>
      <c r="BN70" s="159"/>
      <c r="BO70" s="159"/>
      <c r="BP70" s="159"/>
      <c r="BQ70" s="159">
        <v>0.78372308559481874</v>
      </c>
      <c r="BR70" s="159">
        <v>5.5093570434945436</v>
      </c>
      <c r="BS70" s="159">
        <v>33.773460637049745</v>
      </c>
      <c r="BT70" s="159">
        <v>692.39557576368315</v>
      </c>
      <c r="BU70" s="159">
        <v>1996.8506732649296</v>
      </c>
      <c r="BV70" s="159">
        <v>6170.0886903764313</v>
      </c>
      <c r="BW70" s="159">
        <v>11637.205799996729</v>
      </c>
      <c r="BX70" s="159">
        <v>21720.995222049096</v>
      </c>
      <c r="BY70" s="159">
        <v>27814.887464860654</v>
      </c>
      <c r="BZ70" s="159">
        <v>32946.687686937286</v>
      </c>
      <c r="CA70" s="159">
        <v>39466.020974127568</v>
      </c>
      <c r="CB70" s="159">
        <v>47553.071758818929</v>
      </c>
      <c r="CC70" s="159">
        <v>56449.530002253159</v>
      </c>
      <c r="CD70" s="159">
        <v>60248.372429963303</v>
      </c>
      <c r="CE70" s="159">
        <v>62701.266205764878</v>
      </c>
      <c r="CF70" s="160">
        <v>66244.676734116481</v>
      </c>
    </row>
    <row r="71" spans="1:84">
      <c r="A71" s="153"/>
      <c r="B71" s="169" t="s">
        <v>325</v>
      </c>
      <c r="C71" s="158" t="s">
        <v>276</v>
      </c>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c r="BB71" s="159"/>
      <c r="BC71" s="159"/>
      <c r="BD71" s="159"/>
      <c r="BE71" s="159"/>
      <c r="BF71" s="159"/>
      <c r="BG71" s="159"/>
      <c r="BH71" s="159"/>
      <c r="BI71" s="159"/>
      <c r="BJ71" s="159"/>
      <c r="BK71" s="159"/>
      <c r="BL71" s="159"/>
      <c r="BM71" s="159"/>
      <c r="BN71" s="159"/>
      <c r="BO71" s="159"/>
      <c r="BP71" s="159"/>
      <c r="BQ71" s="159">
        <v>5.0737465744051846</v>
      </c>
      <c r="BR71" s="159">
        <v>50.640972586505463</v>
      </c>
      <c r="BS71" s="159">
        <v>457.10933584295026</v>
      </c>
      <c r="BT71" s="159">
        <v>893.36719655631623</v>
      </c>
      <c r="BU71" s="159">
        <v>1325.6919651950693</v>
      </c>
      <c r="BV71" s="159">
        <v>1964.7760253135691</v>
      </c>
      <c r="BW71" s="159">
        <v>6751.0503691132781</v>
      </c>
      <c r="BX71" s="159">
        <v>16599.353591965926</v>
      </c>
      <c r="BY71" s="159">
        <v>13120.794226531378</v>
      </c>
      <c r="BZ71" s="159">
        <v>8990.905127442702</v>
      </c>
      <c r="CA71" s="159">
        <v>11958.398531345216</v>
      </c>
      <c r="CB71" s="159">
        <v>17499.439519460608</v>
      </c>
      <c r="CC71" s="159">
        <v>20306.029543854624</v>
      </c>
      <c r="CD71" s="159">
        <v>20161.872608161681</v>
      </c>
      <c r="CE71" s="159">
        <v>20141.961533543625</v>
      </c>
      <c r="CF71" s="160">
        <v>21811.998235230429</v>
      </c>
    </row>
    <row r="72" spans="1:84">
      <c r="A72" s="164"/>
      <c r="B72" s="43" t="s">
        <v>326</v>
      </c>
      <c r="C72" s="158" t="s">
        <v>267</v>
      </c>
      <c r="D72" s="159">
        <v>0</v>
      </c>
      <c r="E72" s="159">
        <v>0</v>
      </c>
      <c r="F72" s="159">
        <v>0</v>
      </c>
      <c r="G72" s="159">
        <v>0</v>
      </c>
      <c r="H72" s="159">
        <v>0</v>
      </c>
      <c r="I72" s="159">
        <v>0</v>
      </c>
      <c r="J72" s="159">
        <v>0</v>
      </c>
      <c r="K72" s="159">
        <v>0</v>
      </c>
      <c r="L72" s="159">
        <v>0</v>
      </c>
      <c r="M72" s="159">
        <v>0</v>
      </c>
      <c r="N72" s="159">
        <v>0</v>
      </c>
      <c r="O72" s="159">
        <v>0</v>
      </c>
      <c r="P72" s="159">
        <v>0</v>
      </c>
      <c r="Q72" s="159">
        <v>0</v>
      </c>
      <c r="R72" s="159">
        <v>0</v>
      </c>
      <c r="S72" s="159">
        <v>0</v>
      </c>
      <c r="T72" s="159">
        <v>0</v>
      </c>
      <c r="U72" s="159">
        <v>0</v>
      </c>
      <c r="V72" s="159">
        <v>0</v>
      </c>
      <c r="W72" s="159">
        <v>0</v>
      </c>
      <c r="X72" s="159">
        <v>0</v>
      </c>
      <c r="Y72" s="159">
        <v>0</v>
      </c>
      <c r="Z72" s="159">
        <v>0</v>
      </c>
      <c r="AA72" s="159">
        <v>0</v>
      </c>
      <c r="AB72" s="159">
        <v>0</v>
      </c>
      <c r="AC72" s="159">
        <v>0</v>
      </c>
      <c r="AD72" s="159">
        <v>0</v>
      </c>
      <c r="AE72" s="159">
        <v>0</v>
      </c>
      <c r="AF72" s="159">
        <v>0</v>
      </c>
      <c r="AG72" s="159">
        <v>0</v>
      </c>
      <c r="AH72" s="159">
        <v>0</v>
      </c>
      <c r="AI72" s="159">
        <v>0</v>
      </c>
      <c r="AJ72" s="159">
        <v>0</v>
      </c>
      <c r="AK72" s="159">
        <v>0</v>
      </c>
      <c r="AL72" s="159">
        <v>0</v>
      </c>
      <c r="AM72" s="159">
        <v>0</v>
      </c>
      <c r="AN72" s="159">
        <v>0</v>
      </c>
      <c r="AO72" s="159">
        <v>0</v>
      </c>
      <c r="AP72" s="159">
        <v>0</v>
      </c>
      <c r="AQ72" s="159">
        <v>0</v>
      </c>
      <c r="AR72" s="159">
        <v>0</v>
      </c>
      <c r="AS72" s="159">
        <v>0</v>
      </c>
      <c r="AT72" s="159">
        <v>0</v>
      </c>
      <c r="AU72" s="159">
        <v>0</v>
      </c>
      <c r="AV72" s="159">
        <v>0</v>
      </c>
      <c r="AW72" s="159">
        <v>2.5999999999999999E-2</v>
      </c>
      <c r="AX72" s="159">
        <v>1.7000000000000001E-2</v>
      </c>
      <c r="AY72" s="159">
        <v>0</v>
      </c>
      <c r="AZ72" s="159">
        <v>8.9999999999999993E-3</v>
      </c>
      <c r="BA72" s="159">
        <v>1.2E-2</v>
      </c>
      <c r="BB72" s="159">
        <v>0</v>
      </c>
      <c r="BC72" s="159">
        <v>0.06</v>
      </c>
      <c r="BD72" s="159">
        <v>60.734000000000002</v>
      </c>
      <c r="BE72" s="159">
        <v>6.5244999999999997</v>
      </c>
      <c r="BF72" s="159">
        <v>0.56799999999999995</v>
      </c>
      <c r="BG72" s="159">
        <v>0.47799999999999998</v>
      </c>
      <c r="BH72" s="159">
        <v>0.42899999999999999</v>
      </c>
      <c r="BI72" s="159">
        <v>0.5</v>
      </c>
      <c r="BJ72" s="159">
        <v>0.38900000000000001</v>
      </c>
      <c r="BK72" s="159">
        <v>0.2</v>
      </c>
      <c r="BL72" s="159">
        <v>0</v>
      </c>
      <c r="BM72" s="159">
        <v>0.29149999999999998</v>
      </c>
      <c r="BN72" s="159">
        <v>9.1499999999999998E-2</v>
      </c>
      <c r="BO72" s="159">
        <v>0</v>
      </c>
      <c r="BP72" s="159">
        <v>0</v>
      </c>
      <c r="BQ72" s="159">
        <v>2.1110000000001961E-4</v>
      </c>
      <c r="BR72" s="159">
        <v>9.9999999999999978E-2</v>
      </c>
      <c r="BS72" s="159">
        <v>0.24</v>
      </c>
      <c r="BT72" s="159">
        <v>0.24</v>
      </c>
      <c r="BU72" s="159">
        <v>0.36</v>
      </c>
      <c r="BV72" s="159">
        <v>0.19999999999999996</v>
      </c>
      <c r="BW72" s="159">
        <v>0.3</v>
      </c>
      <c r="BX72" s="159">
        <v>0.24</v>
      </c>
      <c r="BY72" s="159">
        <v>0</v>
      </c>
      <c r="BZ72" s="159">
        <v>0</v>
      </c>
      <c r="CA72" s="159">
        <v>0</v>
      </c>
      <c r="CB72" s="159">
        <v>0</v>
      </c>
      <c r="CC72" s="159">
        <v>0</v>
      </c>
      <c r="CD72" s="159">
        <v>0</v>
      </c>
      <c r="CE72" s="159">
        <v>0</v>
      </c>
      <c r="CF72" s="160">
        <v>0</v>
      </c>
    </row>
    <row r="73" spans="1:84" ht="26.25" customHeight="1">
      <c r="A73" s="153"/>
      <c r="B73" s="43" t="s">
        <v>327</v>
      </c>
      <c r="C73" s="158" t="s">
        <v>267</v>
      </c>
      <c r="D73" s="159">
        <v>86</v>
      </c>
      <c r="E73" s="159">
        <v>83.8</v>
      </c>
      <c r="F73" s="159">
        <v>81.3</v>
      </c>
      <c r="G73" s="159">
        <v>79.400000000000006</v>
      </c>
      <c r="H73" s="159">
        <v>86.8</v>
      </c>
      <c r="I73" s="159">
        <v>82.7</v>
      </c>
      <c r="J73" s="159">
        <v>86.7</v>
      </c>
      <c r="K73" s="159">
        <v>88.4</v>
      </c>
      <c r="L73" s="159">
        <v>89</v>
      </c>
      <c r="M73" s="159">
        <v>90.8</v>
      </c>
      <c r="N73" s="159">
        <v>100.5</v>
      </c>
      <c r="O73" s="159">
        <v>99.2</v>
      </c>
      <c r="P73" s="159">
        <v>95.8</v>
      </c>
      <c r="Q73" s="159">
        <v>103.6</v>
      </c>
      <c r="R73" s="159">
        <v>101.9</v>
      </c>
      <c r="S73" s="159">
        <v>109.9</v>
      </c>
      <c r="T73" s="159">
        <v>110.4</v>
      </c>
      <c r="U73" s="159">
        <v>120.9</v>
      </c>
      <c r="V73" s="159">
        <v>118.4</v>
      </c>
      <c r="W73" s="159">
        <v>120.8</v>
      </c>
      <c r="X73" s="159">
        <v>124.7</v>
      </c>
      <c r="Y73" s="159">
        <v>124.6</v>
      </c>
      <c r="Z73" s="159">
        <v>128</v>
      </c>
      <c r="AA73" s="159">
        <v>136.69999999999999</v>
      </c>
      <c r="AB73" s="159">
        <v>149.69999999999999</v>
      </c>
      <c r="AC73" s="159">
        <v>164</v>
      </c>
      <c r="AD73" s="159">
        <v>203.9</v>
      </c>
      <c r="AE73" s="159">
        <v>258.10000000000002</v>
      </c>
      <c r="AF73" s="159">
        <v>282.89999999999998</v>
      </c>
      <c r="AG73" s="159">
        <v>309.60000000000002</v>
      </c>
      <c r="AH73" s="159">
        <v>340</v>
      </c>
      <c r="AI73" s="159">
        <v>375</v>
      </c>
      <c r="AJ73" s="159">
        <v>424</v>
      </c>
      <c r="AK73" s="159">
        <v>479</v>
      </c>
      <c r="AL73" s="159">
        <v>504</v>
      </c>
      <c r="AM73" s="159">
        <v>524</v>
      </c>
      <c r="AN73" s="159">
        <v>544</v>
      </c>
      <c r="AO73" s="159">
        <v>581</v>
      </c>
      <c r="AP73" s="159">
        <v>590</v>
      </c>
      <c r="AQ73" s="159">
        <v>599</v>
      </c>
      <c r="AR73" s="159">
        <v>610.34400000000005</v>
      </c>
      <c r="AS73" s="159">
        <v>640.85199999999998</v>
      </c>
      <c r="AT73" s="159">
        <v>821.56471568504003</v>
      </c>
      <c r="AU73" s="159">
        <v>966.63</v>
      </c>
      <c r="AV73" s="159">
        <v>1157.8209999999999</v>
      </c>
      <c r="AW73" s="159">
        <v>1286.308</v>
      </c>
      <c r="AX73" s="159">
        <v>1146.847</v>
      </c>
      <c r="AY73" s="159">
        <v>1257.923</v>
      </c>
      <c r="AZ73" s="159">
        <v>1351.4369999999999</v>
      </c>
      <c r="BA73" s="159">
        <v>1288.18</v>
      </c>
      <c r="BB73" s="159">
        <v>1263.556</v>
      </c>
      <c r="BC73" s="159">
        <v>1255.5229999999999</v>
      </c>
      <c r="BD73" s="159">
        <v>1395.876</v>
      </c>
      <c r="BE73" s="159">
        <v>1238</v>
      </c>
      <c r="BF73" s="159"/>
      <c r="BG73" s="159"/>
      <c r="BH73" s="159"/>
      <c r="BI73" s="159"/>
      <c r="BJ73" s="159"/>
      <c r="BK73" s="159"/>
      <c r="BL73" s="159"/>
      <c r="BM73" s="159"/>
      <c r="BN73" s="159"/>
      <c r="BO73" s="159"/>
      <c r="BP73" s="159"/>
      <c r="BQ73" s="159"/>
      <c r="BR73" s="159"/>
      <c r="BS73" s="159"/>
      <c r="BT73" s="159"/>
      <c r="BU73" s="159"/>
      <c r="BV73" s="159"/>
      <c r="BW73" s="159"/>
      <c r="BX73" s="159"/>
      <c r="BY73" s="159"/>
      <c r="BZ73" s="159"/>
      <c r="CA73" s="159"/>
      <c r="CB73" s="159"/>
      <c r="CC73" s="159"/>
      <c r="CD73" s="159"/>
      <c r="CE73" s="159"/>
      <c r="CF73" s="160"/>
    </row>
    <row r="74" spans="1:84">
      <c r="A74" s="153"/>
      <c r="B74" s="43" t="s">
        <v>328</v>
      </c>
      <c r="C74" s="158" t="s">
        <v>267</v>
      </c>
      <c r="D74" s="159">
        <v>0</v>
      </c>
      <c r="E74" s="159">
        <v>0</v>
      </c>
      <c r="F74" s="159">
        <v>0</v>
      </c>
      <c r="G74" s="159">
        <v>0</v>
      </c>
      <c r="H74" s="159">
        <v>0</v>
      </c>
      <c r="I74" s="159">
        <v>0</v>
      </c>
      <c r="J74" s="159">
        <v>0</v>
      </c>
      <c r="K74" s="159">
        <v>0</v>
      </c>
      <c r="L74" s="159">
        <v>0</v>
      </c>
      <c r="M74" s="159">
        <v>0</v>
      </c>
      <c r="N74" s="159">
        <v>0</v>
      </c>
      <c r="O74" s="159">
        <v>0</v>
      </c>
      <c r="P74" s="159">
        <v>0</v>
      </c>
      <c r="Q74" s="159">
        <v>0</v>
      </c>
      <c r="R74" s="159">
        <v>0</v>
      </c>
      <c r="S74" s="159">
        <v>0</v>
      </c>
      <c r="T74" s="159">
        <v>0</v>
      </c>
      <c r="U74" s="159">
        <v>0</v>
      </c>
      <c r="V74" s="159">
        <v>0</v>
      </c>
      <c r="W74" s="159">
        <v>0</v>
      </c>
      <c r="X74" s="159">
        <v>0</v>
      </c>
      <c r="Y74" s="159">
        <v>0</v>
      </c>
      <c r="Z74" s="159">
        <v>0</v>
      </c>
      <c r="AA74" s="159">
        <v>0</v>
      </c>
      <c r="AB74" s="159">
        <v>0</v>
      </c>
      <c r="AC74" s="159">
        <v>0</v>
      </c>
      <c r="AD74" s="159">
        <v>0</v>
      </c>
      <c r="AE74" s="159">
        <v>0</v>
      </c>
      <c r="AF74" s="159">
        <v>0</v>
      </c>
      <c r="AG74" s="159">
        <v>0</v>
      </c>
      <c r="AH74" s="159">
        <v>0</v>
      </c>
      <c r="AI74" s="159">
        <v>0</v>
      </c>
      <c r="AJ74" s="159">
        <v>0</v>
      </c>
      <c r="AK74" s="159">
        <v>0</v>
      </c>
      <c r="AL74" s="159">
        <v>0</v>
      </c>
      <c r="AM74" s="159">
        <v>0</v>
      </c>
      <c r="AN74" s="159">
        <v>0</v>
      </c>
      <c r="AO74" s="159">
        <v>0</v>
      </c>
      <c r="AP74" s="159">
        <v>0</v>
      </c>
      <c r="AQ74" s="159">
        <v>0</v>
      </c>
      <c r="AR74" s="159">
        <v>0</v>
      </c>
      <c r="AS74" s="159">
        <v>0</v>
      </c>
      <c r="AT74" s="159">
        <v>0</v>
      </c>
      <c r="AU74" s="159">
        <v>0</v>
      </c>
      <c r="AV74" s="159">
        <v>0</v>
      </c>
      <c r="AW74" s="159">
        <v>0</v>
      </c>
      <c r="AX74" s="159">
        <v>0</v>
      </c>
      <c r="AY74" s="159">
        <v>0</v>
      </c>
      <c r="AZ74" s="159">
        <v>0</v>
      </c>
      <c r="BA74" s="159">
        <v>190.64</v>
      </c>
      <c r="BB74" s="159">
        <v>194.422</v>
      </c>
      <c r="BC74" s="159">
        <v>759.476</v>
      </c>
      <c r="BD74" s="159">
        <v>1749.268</v>
      </c>
      <c r="BE74" s="159">
        <v>1680.5630000000001</v>
      </c>
      <c r="BF74" s="159">
        <v>1705.4359999999999</v>
      </c>
      <c r="BG74" s="159">
        <v>1915.596</v>
      </c>
      <c r="BH74" s="159">
        <v>1962.34</v>
      </c>
      <c r="BI74" s="159">
        <v>1981.7470000000001</v>
      </c>
      <c r="BJ74" s="159">
        <v>2015.0229999999999</v>
      </c>
      <c r="BK74" s="159">
        <v>2070.2523382699997</v>
      </c>
      <c r="BL74" s="159">
        <v>2700.6948084699998</v>
      </c>
      <c r="BM74" s="159">
        <v>2734.8132516599994</v>
      </c>
      <c r="BN74" s="159">
        <v>2759.4819029400005</v>
      </c>
      <c r="BO74" s="159">
        <v>2149.2390251900001</v>
      </c>
      <c r="BP74" s="159">
        <v>2144.0899999999997</v>
      </c>
      <c r="BQ74" s="159">
        <v>2140.0809990000007</v>
      </c>
      <c r="BR74" s="159">
        <v>2116.9060000000004</v>
      </c>
      <c r="BS74" s="159">
        <v>2073.1628880400003</v>
      </c>
      <c r="BT74" s="159">
        <v>2048.8185346599998</v>
      </c>
      <c r="BU74" s="159">
        <v>2022.5266947100001</v>
      </c>
      <c r="BV74" s="159">
        <v>1995.3827969600002</v>
      </c>
      <c r="BW74" s="159">
        <v>1973.5520848000003</v>
      </c>
      <c r="BX74" s="159">
        <v>1957.6668482600001</v>
      </c>
      <c r="BY74" s="159">
        <v>1971.1951581899998</v>
      </c>
      <c r="BZ74" s="159">
        <v>1965.8222709299996</v>
      </c>
      <c r="CA74" s="159">
        <v>2023.4083474302388</v>
      </c>
      <c r="CB74" s="159">
        <v>1880.5736683279504</v>
      </c>
      <c r="CC74" s="159">
        <v>1918.9880498515217</v>
      </c>
      <c r="CD74" s="159">
        <v>1936.668776608898</v>
      </c>
      <c r="CE74" s="159">
        <v>1931.4460870614678</v>
      </c>
      <c r="CF74" s="160">
        <v>1946.0427248132762</v>
      </c>
    </row>
    <row r="75" spans="1:84">
      <c r="A75" s="153"/>
      <c r="B75" s="43" t="s">
        <v>329</v>
      </c>
      <c r="C75" s="158" t="s">
        <v>276</v>
      </c>
      <c r="D75" s="159">
        <v>0</v>
      </c>
      <c r="E75" s="159">
        <v>0</v>
      </c>
      <c r="F75" s="159">
        <v>0</v>
      </c>
      <c r="G75" s="159">
        <v>0</v>
      </c>
      <c r="H75" s="159">
        <v>0</v>
      </c>
      <c r="I75" s="159">
        <v>0</v>
      </c>
      <c r="J75" s="159">
        <v>0</v>
      </c>
      <c r="K75" s="159">
        <v>0</v>
      </c>
      <c r="L75" s="159">
        <v>0</v>
      </c>
      <c r="M75" s="159">
        <v>0</v>
      </c>
      <c r="N75" s="159">
        <v>0</v>
      </c>
      <c r="O75" s="159">
        <v>0</v>
      </c>
      <c r="P75" s="159">
        <v>0</v>
      </c>
      <c r="Q75" s="159">
        <v>0</v>
      </c>
      <c r="R75" s="159">
        <v>0</v>
      </c>
      <c r="S75" s="159">
        <v>0</v>
      </c>
      <c r="T75" s="159">
        <v>0</v>
      </c>
      <c r="U75" s="159">
        <v>0</v>
      </c>
      <c r="V75" s="159">
        <v>0</v>
      </c>
      <c r="W75" s="159">
        <v>0</v>
      </c>
      <c r="X75" s="159">
        <v>0</v>
      </c>
      <c r="Y75" s="159">
        <v>0</v>
      </c>
      <c r="Z75" s="159">
        <v>0</v>
      </c>
      <c r="AA75" s="159">
        <v>0</v>
      </c>
      <c r="AB75" s="159">
        <v>0</v>
      </c>
      <c r="AC75" s="159">
        <v>0</v>
      </c>
      <c r="AD75" s="159">
        <v>0</v>
      </c>
      <c r="AE75" s="159">
        <v>0</v>
      </c>
      <c r="AF75" s="159">
        <v>0</v>
      </c>
      <c r="AG75" s="159">
        <v>0</v>
      </c>
      <c r="AH75" s="159">
        <v>0</v>
      </c>
      <c r="AI75" s="159">
        <v>0</v>
      </c>
      <c r="AJ75" s="159">
        <v>0</v>
      </c>
      <c r="AK75" s="159">
        <v>0</v>
      </c>
      <c r="AL75" s="159">
        <v>0</v>
      </c>
      <c r="AM75" s="159">
        <v>0</v>
      </c>
      <c r="AN75" s="159">
        <v>0</v>
      </c>
      <c r="AO75" s="159">
        <v>0</v>
      </c>
      <c r="AP75" s="159">
        <v>0</v>
      </c>
      <c r="AQ75" s="159">
        <v>0</v>
      </c>
      <c r="AR75" s="159">
        <v>33.869999999999997</v>
      </c>
      <c r="AS75" s="159">
        <v>25.613</v>
      </c>
      <c r="AT75" s="159">
        <v>10.731</v>
      </c>
      <c r="AU75" s="159">
        <v>4.2610000000000001</v>
      </c>
      <c r="AV75" s="159">
        <v>2.2210000000000001</v>
      </c>
      <c r="AW75" s="159">
        <v>1.3009999999999999</v>
      </c>
      <c r="AX75" s="159">
        <v>0.84199999999999997</v>
      </c>
      <c r="AY75" s="159">
        <v>1.5860000000000001</v>
      </c>
      <c r="AZ75" s="159">
        <v>0</v>
      </c>
      <c r="BA75" s="159">
        <v>0.22500000000000001</v>
      </c>
      <c r="BB75" s="159">
        <v>0.53600000000000003</v>
      </c>
      <c r="BC75" s="159">
        <v>0.21700000000000003</v>
      </c>
      <c r="BD75" s="159">
        <v>4.3999999999999997E-2</v>
      </c>
      <c r="BE75" s="159">
        <v>0.34199999999999997</v>
      </c>
      <c r="BF75" s="159">
        <v>0.34199999999999997</v>
      </c>
      <c r="BG75" s="159">
        <v>0.127</v>
      </c>
      <c r="BH75" s="159">
        <v>8.6999999999999994E-2</v>
      </c>
      <c r="BI75" s="159">
        <v>0</v>
      </c>
      <c r="BJ75" s="159">
        <v>0</v>
      </c>
      <c r="BK75" s="159">
        <v>0</v>
      </c>
      <c r="BL75" s="159">
        <v>0</v>
      </c>
      <c r="BM75" s="159">
        <v>0</v>
      </c>
      <c r="BN75" s="159">
        <v>0</v>
      </c>
      <c r="BO75" s="159">
        <v>0</v>
      </c>
      <c r="BP75" s="159">
        <v>0</v>
      </c>
      <c r="BQ75" s="159">
        <v>0</v>
      </c>
      <c r="BR75" s="159">
        <v>0</v>
      </c>
      <c r="BS75" s="159">
        <v>0</v>
      </c>
      <c r="BT75" s="159">
        <v>0</v>
      </c>
      <c r="BU75" s="159">
        <v>0</v>
      </c>
      <c r="BV75" s="159">
        <v>0</v>
      </c>
      <c r="BW75" s="159">
        <v>0</v>
      </c>
      <c r="BX75" s="159">
        <v>0</v>
      </c>
      <c r="BY75" s="159">
        <v>0</v>
      </c>
      <c r="BZ75" s="159">
        <v>0</v>
      </c>
      <c r="CA75" s="159">
        <v>0</v>
      </c>
      <c r="CB75" s="159">
        <v>0</v>
      </c>
      <c r="CC75" s="159">
        <v>0</v>
      </c>
      <c r="CD75" s="159">
        <v>0</v>
      </c>
      <c r="CE75" s="159">
        <v>0</v>
      </c>
      <c r="CF75" s="160">
        <v>0</v>
      </c>
    </row>
    <row r="76" spans="1:84">
      <c r="A76" s="153"/>
      <c r="B76" s="43" t="s">
        <v>330</v>
      </c>
      <c r="C76" s="158" t="s">
        <v>267</v>
      </c>
      <c r="D76" s="159">
        <v>12.1</v>
      </c>
      <c r="E76" s="159">
        <v>23</v>
      </c>
      <c r="F76" s="159">
        <v>26.9</v>
      </c>
      <c r="G76" s="159">
        <v>27.7</v>
      </c>
      <c r="H76" s="159">
        <v>33.1</v>
      </c>
      <c r="I76" s="159">
        <v>38.5</v>
      </c>
      <c r="J76" s="159">
        <v>41.8</v>
      </c>
      <c r="K76" s="159">
        <v>49.7</v>
      </c>
      <c r="L76" s="159">
        <v>53</v>
      </c>
      <c r="M76" s="159">
        <v>55.8</v>
      </c>
      <c r="N76" s="159">
        <v>71</v>
      </c>
      <c r="O76" s="159">
        <v>74.3</v>
      </c>
      <c r="P76" s="159">
        <v>75.900000000000006</v>
      </c>
      <c r="Q76" s="159">
        <v>89.6</v>
      </c>
      <c r="R76" s="159">
        <v>91.7</v>
      </c>
      <c r="S76" s="159">
        <v>109.7</v>
      </c>
      <c r="T76" s="159">
        <v>116.8</v>
      </c>
      <c r="U76" s="159">
        <v>137.80000000000001</v>
      </c>
      <c r="V76" s="159">
        <v>138.69999999999999</v>
      </c>
      <c r="W76" s="159">
        <v>145.69999999999999</v>
      </c>
      <c r="X76" s="159">
        <v>152.5</v>
      </c>
      <c r="Y76" s="159">
        <v>158.9</v>
      </c>
      <c r="Z76" s="159">
        <v>0</v>
      </c>
      <c r="AA76" s="159">
        <v>0</v>
      </c>
      <c r="AB76" s="159">
        <v>0</v>
      </c>
      <c r="AC76" s="159">
        <v>0</v>
      </c>
      <c r="AD76" s="159">
        <v>0</v>
      </c>
      <c r="AE76" s="159">
        <v>0</v>
      </c>
      <c r="AF76" s="159">
        <v>0</v>
      </c>
      <c r="AG76" s="159">
        <v>0</v>
      </c>
      <c r="AH76" s="159">
        <v>0</v>
      </c>
      <c r="AI76" s="159">
        <v>0.06</v>
      </c>
      <c r="AJ76" s="159">
        <v>0.06</v>
      </c>
      <c r="AK76" s="159">
        <v>0.06</v>
      </c>
      <c r="AL76" s="159">
        <v>0.06</v>
      </c>
      <c r="AM76" s="159">
        <v>0.06</v>
      </c>
      <c r="AN76" s="159">
        <v>0.06</v>
      </c>
      <c r="AO76" s="159">
        <v>0.06</v>
      </c>
      <c r="AP76" s="159">
        <v>0.06</v>
      </c>
      <c r="AQ76" s="159">
        <v>0.06</v>
      </c>
      <c r="AR76" s="159">
        <v>0.06</v>
      </c>
      <c r="AS76" s="159">
        <v>0.06</v>
      </c>
      <c r="AT76" s="159">
        <v>0.01</v>
      </c>
      <c r="AU76" s="159">
        <v>0</v>
      </c>
      <c r="AV76" s="159">
        <v>2.4990000000020953</v>
      </c>
      <c r="AW76" s="159">
        <v>0</v>
      </c>
      <c r="AX76" s="159">
        <v>0</v>
      </c>
      <c r="AY76" s="159">
        <v>-6.8000008352109287E-5</v>
      </c>
      <c r="AZ76" s="159">
        <v>0</v>
      </c>
      <c r="BA76" s="159">
        <v>0.64500900000683026</v>
      </c>
      <c r="BB76" s="159">
        <v>8.6000000030500817E-2</v>
      </c>
      <c r="BC76" s="159">
        <v>0.93610000001639126</v>
      </c>
      <c r="BD76" s="159">
        <v>0.23865792713151279</v>
      </c>
      <c r="BE76" s="159">
        <v>0.17703000000000024</v>
      </c>
      <c r="BF76" s="159">
        <v>0.19800000000000006</v>
      </c>
      <c r="BG76" s="159">
        <v>0.15174200000000004</v>
      </c>
      <c r="BH76" s="159">
        <v>0</v>
      </c>
      <c r="BI76" s="159">
        <v>0</v>
      </c>
      <c r="BJ76" s="159">
        <v>-0.14862890000000004</v>
      </c>
      <c r="BK76" s="159">
        <v>0</v>
      </c>
      <c r="BL76" s="159">
        <v>0</v>
      </c>
      <c r="BM76" s="159">
        <v>0</v>
      </c>
      <c r="BN76" s="159">
        <v>0</v>
      </c>
      <c r="BO76" s="159">
        <v>0</v>
      </c>
      <c r="BP76" s="159">
        <v>0</v>
      </c>
      <c r="BQ76" s="159">
        <v>0</v>
      </c>
      <c r="BR76" s="159">
        <v>0</v>
      </c>
      <c r="BS76" s="159">
        <v>0</v>
      </c>
      <c r="BT76" s="159">
        <v>0</v>
      </c>
      <c r="BU76" s="159">
        <v>0</v>
      </c>
      <c r="BV76" s="159">
        <v>0</v>
      </c>
      <c r="BW76" s="159">
        <v>0</v>
      </c>
      <c r="BX76" s="159">
        <v>0</v>
      </c>
      <c r="BY76" s="159">
        <v>0</v>
      </c>
      <c r="BZ76" s="159">
        <v>0</v>
      </c>
      <c r="CA76" s="159">
        <v>0</v>
      </c>
      <c r="CB76" s="159">
        <v>0</v>
      </c>
      <c r="CC76" s="159">
        <v>0</v>
      </c>
      <c r="CD76" s="159">
        <v>0</v>
      </c>
      <c r="CE76" s="159">
        <v>0</v>
      </c>
      <c r="CF76" s="160">
        <v>0</v>
      </c>
    </row>
    <row r="77" spans="1:84" s="109" customFormat="1" ht="26.25" customHeight="1">
      <c r="A77" s="170"/>
      <c r="B77" s="109" t="s">
        <v>331</v>
      </c>
      <c r="C77" s="171"/>
      <c r="D77" s="172">
        <f t="shared" ref="D77:BO77" si="11">SUM(D$5:D$10,D$13:D$20,D$23:D$27,D$31:D$38,D$41:D$60,D$63:D$68,D69,D$72:D$76)</f>
        <v>471.3</v>
      </c>
      <c r="E77" s="172">
        <f t="shared" si="11"/>
        <v>597.79999999999995</v>
      </c>
      <c r="F77" s="172">
        <f t="shared" si="11"/>
        <v>610.49999999999989</v>
      </c>
      <c r="G77" s="172">
        <f t="shared" si="11"/>
        <v>642.1</v>
      </c>
      <c r="H77" s="172">
        <f t="shared" si="11"/>
        <v>775.19999999999993</v>
      </c>
      <c r="I77" s="172">
        <f t="shared" si="11"/>
        <v>816.70000000000016</v>
      </c>
      <c r="J77" s="172">
        <f t="shared" si="11"/>
        <v>839.2</v>
      </c>
      <c r="K77" s="172">
        <f t="shared" si="11"/>
        <v>942.30000000000007</v>
      </c>
      <c r="L77" s="172">
        <f t="shared" si="11"/>
        <v>980.8</v>
      </c>
      <c r="M77" s="172">
        <f t="shared" si="11"/>
        <v>1051.0999999999999</v>
      </c>
      <c r="N77" s="172">
        <f t="shared" si="11"/>
        <v>1287</v>
      </c>
      <c r="O77" s="172">
        <f t="shared" si="11"/>
        <v>1350.4</v>
      </c>
      <c r="P77" s="172">
        <f t="shared" si="11"/>
        <v>1389.8000000000002</v>
      </c>
      <c r="Q77" s="172">
        <f t="shared" si="11"/>
        <v>1553.0999999999997</v>
      </c>
      <c r="R77" s="172">
        <f t="shared" si="11"/>
        <v>1645.8000000000002</v>
      </c>
      <c r="S77" s="172">
        <f t="shared" si="11"/>
        <v>1890.6000000000001</v>
      </c>
      <c r="T77" s="172">
        <f t="shared" si="11"/>
        <v>1962.1000000000001</v>
      </c>
      <c r="U77" s="172">
        <f t="shared" si="11"/>
        <v>2322.4</v>
      </c>
      <c r="V77" s="172">
        <f t="shared" si="11"/>
        <v>2456.5</v>
      </c>
      <c r="W77" s="172">
        <f t="shared" si="11"/>
        <v>2789.5999999999995</v>
      </c>
      <c r="X77" s="172">
        <f t="shared" si="11"/>
        <v>3172.2</v>
      </c>
      <c r="Y77" s="172">
        <f t="shared" si="11"/>
        <v>3392.1</v>
      </c>
      <c r="Z77" s="172">
        <f t="shared" si="11"/>
        <v>3636.5000000000005</v>
      </c>
      <c r="AA77" s="172">
        <f t="shared" si="11"/>
        <v>4229.8</v>
      </c>
      <c r="AB77" s="172">
        <f t="shared" si="11"/>
        <v>4897.7</v>
      </c>
      <c r="AC77" s="172">
        <f t="shared" si="11"/>
        <v>5504.9989999999998</v>
      </c>
      <c r="AD77" s="172">
        <f t="shared" si="11"/>
        <v>6901.7269999999999</v>
      </c>
      <c r="AE77" s="172">
        <f t="shared" si="11"/>
        <v>9337.5789999999997</v>
      </c>
      <c r="AF77" s="172">
        <f t="shared" si="11"/>
        <v>11114.196</v>
      </c>
      <c r="AG77" s="172">
        <f t="shared" si="11"/>
        <v>13367.12</v>
      </c>
      <c r="AH77" s="172">
        <f t="shared" si="11"/>
        <v>15873</v>
      </c>
      <c r="AI77" s="172">
        <f t="shared" si="11"/>
        <v>18777.060000000001</v>
      </c>
      <c r="AJ77" s="172">
        <f t="shared" si="11"/>
        <v>22658.06</v>
      </c>
      <c r="AK77" s="172">
        <f t="shared" si="11"/>
        <v>27698.31</v>
      </c>
      <c r="AL77" s="172">
        <f t="shared" si="11"/>
        <v>31628.06</v>
      </c>
      <c r="AM77" s="172">
        <f t="shared" si="11"/>
        <v>35332.06</v>
      </c>
      <c r="AN77" s="172">
        <f t="shared" si="11"/>
        <v>38251.06</v>
      </c>
      <c r="AO77" s="172">
        <f t="shared" si="11"/>
        <v>41768.06</v>
      </c>
      <c r="AP77" s="172">
        <f t="shared" si="11"/>
        <v>44917.657999999996</v>
      </c>
      <c r="AQ77" s="172">
        <f t="shared" si="11"/>
        <v>46700.743999999992</v>
      </c>
      <c r="AR77" s="172">
        <f t="shared" si="11"/>
        <v>47317.750509999998</v>
      </c>
      <c r="AS77" s="172">
        <f t="shared" si="11"/>
        <v>50314.249480999992</v>
      </c>
      <c r="AT77" s="172">
        <f t="shared" si="11"/>
        <v>56478.799715685047</v>
      </c>
      <c r="AU77" s="172">
        <f t="shared" si="11"/>
        <v>66302.888468443314</v>
      </c>
      <c r="AV77" s="172">
        <f t="shared" si="11"/>
        <v>75257.45199999999</v>
      </c>
      <c r="AW77" s="172">
        <f t="shared" si="11"/>
        <v>82437.566000000006</v>
      </c>
      <c r="AX77" s="172">
        <f t="shared" si="11"/>
        <v>84862.667213999986</v>
      </c>
      <c r="AY77" s="172">
        <f t="shared" si="11"/>
        <v>88710.819153041331</v>
      </c>
      <c r="AZ77" s="172">
        <f t="shared" si="11"/>
        <v>92217.949756999995</v>
      </c>
      <c r="BA77" s="172">
        <f t="shared" si="11"/>
        <v>93347.393757000013</v>
      </c>
      <c r="BB77" s="172">
        <f t="shared" si="11"/>
        <v>95565.317560038413</v>
      </c>
      <c r="BC77" s="172">
        <f t="shared" si="11"/>
        <v>99048.585242467729</v>
      </c>
      <c r="BD77" s="172">
        <f t="shared" si="11"/>
        <v>101373.84078511488</v>
      </c>
      <c r="BE77" s="172">
        <f t="shared" si="11"/>
        <v>106706.85189487554</v>
      </c>
      <c r="BF77" s="172">
        <f t="shared" si="11"/>
        <v>110302.29898003751</v>
      </c>
      <c r="BG77" s="172">
        <f t="shared" si="11"/>
        <v>105790.62308501704</v>
      </c>
      <c r="BH77" s="172">
        <f t="shared" si="11"/>
        <v>111092.55313748043</v>
      </c>
      <c r="BI77" s="172">
        <f t="shared" si="11"/>
        <v>115802.99954677367</v>
      </c>
      <c r="BJ77" s="172">
        <f t="shared" si="11"/>
        <v>119213.89655344037</v>
      </c>
      <c r="BK77" s="172">
        <f>SUM(BK$5:BK$10,BK$13:BK$20,BK$23:BK$27,BK$31:BK$38,BK$41:BK$60,BK$63:BK$68,BK69,BK$72:BK$76)</f>
        <v>126242.20586285737</v>
      </c>
      <c r="BL77" s="172">
        <f t="shared" si="11"/>
        <v>135757.16542445365</v>
      </c>
      <c r="BM77" s="172">
        <f t="shared" si="11"/>
        <v>148004.00969052216</v>
      </c>
      <c r="BN77" s="172">
        <f t="shared" si="11"/>
        <v>153361.5551698035</v>
      </c>
      <c r="BO77" s="172">
        <f t="shared" si="11"/>
        <v>158960.44687856638</v>
      </c>
      <c r="BP77" s="172">
        <f t="shared" ref="BP77:CD77" si="12">SUM(BP$5:BP$10,BP$13:BP$20,BP$23:BP$27,BP$31:BP$38,BP$41:BP$60,BP$63:BP$68,BP69,BP$72:BP$76)</f>
        <v>166552.67893256198</v>
      </c>
      <c r="BQ77" s="172">
        <f t="shared" si="12"/>
        <v>164132.18598876672</v>
      </c>
      <c r="BR77" s="172">
        <f t="shared" si="12"/>
        <v>168287.22403787507</v>
      </c>
      <c r="BS77" s="172">
        <f t="shared" si="12"/>
        <v>171799.5061309211</v>
      </c>
      <c r="BT77" s="172">
        <f t="shared" si="12"/>
        <v>173827.37694779012</v>
      </c>
      <c r="BU77" s="172">
        <f t="shared" si="12"/>
        <v>178042.74357683767</v>
      </c>
      <c r="BV77" s="172">
        <f t="shared" si="12"/>
        <v>183728.67964596607</v>
      </c>
      <c r="BW77" s="172">
        <f t="shared" si="12"/>
        <v>192420.30789238578</v>
      </c>
      <c r="BX77" s="172">
        <f>SUM(BX$5:BX$10,BX$13:BX$20,BX$23:BX$27,BX$31:BX$38,BX$41:BX$60,BX$63:BX$68,BX69,BX$72:BX$76)</f>
        <v>213185.57192464199</v>
      </c>
      <c r="BY77" s="172">
        <f t="shared" si="12"/>
        <v>216148.27515755795</v>
      </c>
      <c r="BZ77" s="172">
        <f>SUM(BZ$5:BZ$10,BZ$13:BZ$20,BZ$23:BZ$27,BZ$31:BZ$38,BZ$41:BZ$60,BZ$63:BZ$68,BZ69,BZ$72:BZ$76)</f>
        <v>225767.4191230328</v>
      </c>
      <c r="CA77" s="172">
        <f t="shared" si="12"/>
        <v>257112.26421642976</v>
      </c>
      <c r="CB77" s="172">
        <f t="shared" si="12"/>
        <v>290202.95464973635</v>
      </c>
      <c r="CC77" s="172">
        <f t="shared" si="12"/>
        <v>310229.66807272396</v>
      </c>
      <c r="CD77" s="172">
        <f t="shared" si="12"/>
        <v>319628.89272967377</v>
      </c>
      <c r="CE77" s="172">
        <f>SUM(CE$5:CE$10,CE$13:CE$20,CE$23:CE$27,CE$31:CE$38,CE$41:CE$60,CE$63:CE$68,CE69,CE$72:CE$76)</f>
        <v>327199.75044239516</v>
      </c>
      <c r="CF77" s="173">
        <f>SUM(CF$5:CF$10,CF$13:CF$20,CF$23:CF$27,CF$31:CF$38,CF$41:CF$60,CF$63:CF$68,CF69,CF$72:CF$76)</f>
        <v>337889.47445331933</v>
      </c>
    </row>
    <row r="78" spans="1:84" ht="26.25" customHeight="1">
      <c r="A78" s="153"/>
      <c r="B78" s="10" t="s">
        <v>332</v>
      </c>
      <c r="D78" s="174">
        <f t="shared" ref="D78:BO78" si="13">SUMIF($C$5:$C$76,"(C)",D$5:D$76)</f>
        <v>250.8</v>
      </c>
      <c r="E78" s="174">
        <f t="shared" si="13"/>
        <v>354.9</v>
      </c>
      <c r="F78" s="174">
        <f t="shared" si="13"/>
        <v>355.9</v>
      </c>
      <c r="G78" s="174">
        <f t="shared" si="13"/>
        <v>377.3</v>
      </c>
      <c r="H78" s="174">
        <f t="shared" si="13"/>
        <v>449.5</v>
      </c>
      <c r="I78" s="174">
        <f t="shared" si="13"/>
        <v>471.7</v>
      </c>
      <c r="J78" s="174">
        <f t="shared" si="13"/>
        <v>480.3</v>
      </c>
      <c r="K78" s="174">
        <f t="shared" si="13"/>
        <v>583.5</v>
      </c>
      <c r="L78" s="174">
        <f t="shared" si="13"/>
        <v>603.69999999999993</v>
      </c>
      <c r="M78" s="174">
        <f t="shared" si="13"/>
        <v>662.69999999999993</v>
      </c>
      <c r="N78" s="174">
        <f t="shared" si="13"/>
        <v>857.8</v>
      </c>
      <c r="O78" s="174">
        <f t="shared" si="13"/>
        <v>891</v>
      </c>
      <c r="P78" s="174">
        <f t="shared" si="13"/>
        <v>907.6</v>
      </c>
      <c r="Q78" s="174">
        <f t="shared" si="13"/>
        <v>1054.8</v>
      </c>
      <c r="R78" s="174">
        <f t="shared" si="13"/>
        <v>1117.0999999999999</v>
      </c>
      <c r="S78" s="174">
        <f t="shared" si="13"/>
        <v>1313.7999999999997</v>
      </c>
      <c r="T78" s="174">
        <f t="shared" si="13"/>
        <v>1368.5</v>
      </c>
      <c r="U78" s="174">
        <f t="shared" si="13"/>
        <v>1671.5</v>
      </c>
      <c r="V78" s="174">
        <f t="shared" si="13"/>
        <v>1752.6999999999998</v>
      </c>
      <c r="W78" s="174">
        <f t="shared" si="13"/>
        <v>1977.2</v>
      </c>
      <c r="X78" s="174">
        <f t="shared" si="13"/>
        <v>2169</v>
      </c>
      <c r="Y78" s="174">
        <f t="shared" si="13"/>
        <v>2298.7000000000003</v>
      </c>
      <c r="Z78" s="174">
        <f t="shared" si="13"/>
        <v>2521.6</v>
      </c>
      <c r="AA78" s="174">
        <f t="shared" si="13"/>
        <v>2950.6</v>
      </c>
      <c r="AB78" s="174">
        <f t="shared" si="13"/>
        <v>3340.2999999999997</v>
      </c>
      <c r="AC78" s="174">
        <f t="shared" si="13"/>
        <v>3852.5990000000002</v>
      </c>
      <c r="AD78" s="174">
        <f t="shared" si="13"/>
        <v>4918.3270000000002</v>
      </c>
      <c r="AE78" s="174">
        <f t="shared" si="13"/>
        <v>6583.9790000000003</v>
      </c>
      <c r="AF78" s="174">
        <f t="shared" si="13"/>
        <v>7801.2960000000003</v>
      </c>
      <c r="AG78" s="174">
        <f t="shared" si="13"/>
        <v>9082.32</v>
      </c>
      <c r="AH78" s="174">
        <f t="shared" si="13"/>
        <v>10460</v>
      </c>
      <c r="AI78" s="174">
        <f t="shared" si="13"/>
        <v>11937</v>
      </c>
      <c r="AJ78" s="174">
        <f t="shared" si="13"/>
        <v>14529</v>
      </c>
      <c r="AK78" s="174">
        <f t="shared" si="13"/>
        <v>16863</v>
      </c>
      <c r="AL78" s="174">
        <f t="shared" si="13"/>
        <v>18210</v>
      </c>
      <c r="AM78" s="174">
        <f t="shared" si="13"/>
        <v>19798</v>
      </c>
      <c r="AN78" s="174">
        <f t="shared" si="13"/>
        <v>20863</v>
      </c>
      <c r="AO78" s="174">
        <f t="shared" si="13"/>
        <v>22448</v>
      </c>
      <c r="AP78" s="174">
        <f t="shared" si="13"/>
        <v>24257.598000000002</v>
      </c>
      <c r="AQ78" s="174">
        <f t="shared" si="13"/>
        <v>25406.486000000001</v>
      </c>
      <c r="AR78" s="174">
        <f t="shared" si="13"/>
        <v>26034.205999999998</v>
      </c>
      <c r="AS78" s="174">
        <f t="shared" si="13"/>
        <v>27702.068000000003</v>
      </c>
      <c r="AT78" s="174">
        <f t="shared" si="13"/>
        <v>30508.146000000001</v>
      </c>
      <c r="AU78" s="174">
        <f t="shared" si="13"/>
        <v>35252.114000000001</v>
      </c>
      <c r="AV78" s="174">
        <f t="shared" si="13"/>
        <v>37320.296999999999</v>
      </c>
      <c r="AW78" s="174">
        <f t="shared" si="13"/>
        <v>39538.795000000006</v>
      </c>
      <c r="AX78" s="174">
        <f t="shared" si="13"/>
        <v>39824.572</v>
      </c>
      <c r="AY78" s="174">
        <f t="shared" si="13"/>
        <v>40701.778000000006</v>
      </c>
      <c r="AZ78" s="174">
        <f t="shared" si="13"/>
        <v>42158.667000000001</v>
      </c>
      <c r="BA78" s="174">
        <f t="shared" si="13"/>
        <v>43119.707999999999</v>
      </c>
      <c r="BB78" s="174">
        <f t="shared" si="13"/>
        <v>45018.209000000003</v>
      </c>
      <c r="BC78" s="174">
        <f t="shared" si="13"/>
        <v>46884.317999999999</v>
      </c>
      <c r="BD78" s="174">
        <f t="shared" si="13"/>
        <v>47796.771000000001</v>
      </c>
      <c r="BE78" s="174">
        <f t="shared" si="13"/>
        <v>51093.595998929333</v>
      </c>
      <c r="BF78" s="174">
        <f t="shared" si="13"/>
        <v>53686.5287096147</v>
      </c>
      <c r="BG78" s="174">
        <f t="shared" si="13"/>
        <v>56079.337540435692</v>
      </c>
      <c r="BH78" s="174">
        <f t="shared" si="13"/>
        <v>58408.538999999997</v>
      </c>
      <c r="BI78" s="174">
        <f t="shared" si="13"/>
        <v>60914.807692682669</v>
      </c>
      <c r="BJ78" s="174">
        <f t="shared" si="13"/>
        <v>63129.216045855108</v>
      </c>
      <c r="BK78" s="174">
        <f t="shared" si="13"/>
        <v>67411.978362963171</v>
      </c>
      <c r="BL78" s="174">
        <f t="shared" si="13"/>
        <v>72671.184816889407</v>
      </c>
      <c r="BM78" s="174">
        <f t="shared" si="13"/>
        <v>77814.820358342375</v>
      </c>
      <c r="BN78" s="174">
        <f t="shared" si="13"/>
        <v>80345.367492594727</v>
      </c>
      <c r="BO78" s="174">
        <f t="shared" si="13"/>
        <v>84501.883808506493</v>
      </c>
      <c r="BP78" s="174">
        <f t="shared" ref="BP78:CF78" si="14">SUMIF($C$5:$C$76,"(C)",BP$5:BP$76)</f>
        <v>89391.276039061704</v>
      </c>
      <c r="BQ78" s="174">
        <f t="shared" si="14"/>
        <v>91660.368819799987</v>
      </c>
      <c r="BR78" s="174">
        <f t="shared" si="14"/>
        <v>94520.993083800029</v>
      </c>
      <c r="BS78" s="174">
        <f t="shared" si="14"/>
        <v>97594.637879079994</v>
      </c>
      <c r="BT78" s="174">
        <f t="shared" si="14"/>
        <v>99861.345809219929</v>
      </c>
      <c r="BU78" s="174">
        <f t="shared" si="14"/>
        <v>102005.63289946769</v>
      </c>
      <c r="BV78" s="174">
        <f t="shared" si="14"/>
        <v>104773.46798265999</v>
      </c>
      <c r="BW78" s="174">
        <f t="shared" si="14"/>
        <v>106871.30007515628</v>
      </c>
      <c r="BX78" s="174">
        <f t="shared" si="14"/>
        <v>110469.03703641692</v>
      </c>
      <c r="BY78" s="174">
        <f t="shared" si="14"/>
        <v>112285.13535101424</v>
      </c>
      <c r="BZ78" s="174">
        <f t="shared" si="14"/>
        <v>118547.27105583448</v>
      </c>
      <c r="CA78" s="174">
        <f t="shared" si="14"/>
        <v>134068.13801170955</v>
      </c>
      <c r="CB78" s="174">
        <f t="shared" si="14"/>
        <v>147310.41441276862</v>
      </c>
      <c r="CC78" s="174">
        <f t="shared" si="14"/>
        <v>155707.26724346256</v>
      </c>
      <c r="CD78" s="174">
        <f t="shared" si="14"/>
        <v>160156.43769409321</v>
      </c>
      <c r="CE78" s="174">
        <f t="shared" si="14"/>
        <v>162936.25716616507</v>
      </c>
      <c r="CF78" s="175">
        <f t="shared" si="14"/>
        <v>167616.70124675013</v>
      </c>
    </row>
    <row r="79" spans="1:84">
      <c r="A79" s="153"/>
      <c r="B79" s="10" t="s">
        <v>333</v>
      </c>
      <c r="D79" s="174">
        <f t="shared" ref="D79:BO79" si="15">SUMIF($C$5:$C$76,"(IR)",D$5:D$76)</f>
        <v>62.5</v>
      </c>
      <c r="E79" s="174">
        <f t="shared" si="15"/>
        <v>75.2</v>
      </c>
      <c r="F79" s="174">
        <f t="shared" si="15"/>
        <v>84.5</v>
      </c>
      <c r="G79" s="174">
        <f t="shared" si="15"/>
        <v>94.6</v>
      </c>
      <c r="H79" s="174">
        <f t="shared" si="15"/>
        <v>118.6</v>
      </c>
      <c r="I79" s="174">
        <f t="shared" si="15"/>
        <v>120.3</v>
      </c>
      <c r="J79" s="174">
        <f t="shared" si="15"/>
        <v>125.4</v>
      </c>
      <c r="K79" s="174">
        <f t="shared" si="15"/>
        <v>114.1</v>
      </c>
      <c r="L79" s="174">
        <f t="shared" si="15"/>
        <v>121.3</v>
      </c>
      <c r="M79" s="174">
        <f t="shared" si="15"/>
        <v>119.6</v>
      </c>
      <c r="N79" s="174">
        <f t="shared" si="15"/>
        <v>131.80000000000001</v>
      </c>
      <c r="O79" s="174">
        <f t="shared" si="15"/>
        <v>158.5</v>
      </c>
      <c r="P79" s="174">
        <f t="shared" si="15"/>
        <v>179.5</v>
      </c>
      <c r="Q79" s="174">
        <f t="shared" si="15"/>
        <v>171.1</v>
      </c>
      <c r="R79" s="174">
        <f t="shared" si="15"/>
        <v>199.8</v>
      </c>
      <c r="S79" s="174">
        <f t="shared" si="15"/>
        <v>217.4</v>
      </c>
      <c r="T79" s="174">
        <f t="shared" si="15"/>
        <v>223.3</v>
      </c>
      <c r="U79" s="174">
        <f t="shared" si="15"/>
        <v>245.9</v>
      </c>
      <c r="V79" s="174">
        <f t="shared" si="15"/>
        <v>297.5</v>
      </c>
      <c r="W79" s="174">
        <f t="shared" si="15"/>
        <v>385.7</v>
      </c>
      <c r="X79" s="174">
        <f t="shared" si="15"/>
        <v>428.9</v>
      </c>
      <c r="Y79" s="174">
        <f t="shared" si="15"/>
        <v>470.7</v>
      </c>
      <c r="Z79" s="174">
        <f t="shared" si="15"/>
        <v>563.79999999999995</v>
      </c>
      <c r="AA79" s="174">
        <f t="shared" si="15"/>
        <v>686.1</v>
      </c>
      <c r="AB79" s="174">
        <f t="shared" si="15"/>
        <v>845.3</v>
      </c>
      <c r="AC79" s="174">
        <f t="shared" si="15"/>
        <v>974.30000000000007</v>
      </c>
      <c r="AD79" s="174">
        <f t="shared" si="15"/>
        <v>1208.2</v>
      </c>
      <c r="AE79" s="174">
        <f t="shared" si="15"/>
        <v>1651.1</v>
      </c>
      <c r="AF79" s="174">
        <f t="shared" si="15"/>
        <v>2081.9</v>
      </c>
      <c r="AG79" s="174">
        <f t="shared" si="15"/>
        <v>2509.3000000000002</v>
      </c>
      <c r="AH79" s="174">
        <f t="shared" si="15"/>
        <v>2692</v>
      </c>
      <c r="AI79" s="174">
        <f t="shared" si="15"/>
        <v>2940</v>
      </c>
      <c r="AJ79" s="174">
        <f t="shared" si="15"/>
        <v>3830</v>
      </c>
      <c r="AK79" s="174">
        <f t="shared" si="15"/>
        <v>5857.25</v>
      </c>
      <c r="AL79" s="174">
        <f t="shared" si="15"/>
        <v>7917</v>
      </c>
      <c r="AM79" s="174">
        <f t="shared" si="15"/>
        <v>9449</v>
      </c>
      <c r="AN79" s="174">
        <f t="shared" si="15"/>
        <v>10783</v>
      </c>
      <c r="AO79" s="174">
        <f t="shared" si="15"/>
        <v>12232</v>
      </c>
      <c r="AP79" s="174">
        <f t="shared" si="15"/>
        <v>13176</v>
      </c>
      <c r="AQ79" s="174">
        <f t="shared" si="15"/>
        <v>13401.69</v>
      </c>
      <c r="AR79" s="174">
        <f t="shared" si="15"/>
        <v>13251.99351</v>
      </c>
      <c r="AS79" s="174">
        <f t="shared" si="15"/>
        <v>14200.272480999998</v>
      </c>
      <c r="AT79" s="174">
        <f t="shared" si="15"/>
        <v>16797.837000000003</v>
      </c>
      <c r="AU79" s="174">
        <f t="shared" si="15"/>
        <v>20295.427899511735</v>
      </c>
      <c r="AV79" s="174">
        <f t="shared" si="15"/>
        <v>25526.476000000002</v>
      </c>
      <c r="AW79" s="174">
        <f t="shared" si="15"/>
        <v>28829.948</v>
      </c>
      <c r="AX79" s="174">
        <f t="shared" si="15"/>
        <v>30339.205213999998</v>
      </c>
      <c r="AY79" s="174">
        <f t="shared" si="15"/>
        <v>31886.693626000004</v>
      </c>
      <c r="AZ79" s="174">
        <f t="shared" si="15"/>
        <v>32437.416757000003</v>
      </c>
      <c r="BA79" s="174">
        <f t="shared" si="15"/>
        <v>31640.413747999999</v>
      </c>
      <c r="BB79" s="174">
        <f t="shared" si="15"/>
        <v>31212.963835000002</v>
      </c>
      <c r="BC79" s="174">
        <f t="shared" si="15"/>
        <v>30726.584142467687</v>
      </c>
      <c r="BD79" s="174">
        <f t="shared" si="15"/>
        <v>29666.571453818167</v>
      </c>
      <c r="BE79" s="174">
        <f t="shared" si="15"/>
        <v>30918.086668030108</v>
      </c>
      <c r="BF79" s="174">
        <f t="shared" si="15"/>
        <v>32295.353709467578</v>
      </c>
      <c r="BG79" s="174">
        <f t="shared" si="15"/>
        <v>33353.048856553258</v>
      </c>
      <c r="BH79" s="174">
        <f t="shared" si="15"/>
        <v>35028.023048480412</v>
      </c>
      <c r="BI79" s="174">
        <f t="shared" si="15"/>
        <v>35716.781529642009</v>
      </c>
      <c r="BJ79" s="174">
        <f t="shared" si="15"/>
        <v>37172.236532855473</v>
      </c>
      <c r="BK79" s="174">
        <f t="shared" si="15"/>
        <v>38696.081911583096</v>
      </c>
      <c r="BL79" s="174">
        <f t="shared" si="15"/>
        <v>40966.842600689997</v>
      </c>
      <c r="BM79" s="174">
        <f t="shared" si="15"/>
        <v>46695.822820729991</v>
      </c>
      <c r="BN79" s="174">
        <f t="shared" si="15"/>
        <v>48764.863047781706</v>
      </c>
      <c r="BO79" s="174">
        <f t="shared" si="15"/>
        <v>49940.019439679818</v>
      </c>
      <c r="BP79" s="174">
        <f t="shared" ref="BP79:CF79" si="16">SUMIF($C$5:$C$76,"(IR)",BP$5:BP$76)</f>
        <v>51405.957286050005</v>
      </c>
      <c r="BQ79" s="174">
        <f t="shared" si="16"/>
        <v>46170.925824626167</v>
      </c>
      <c r="BR79" s="174">
        <f t="shared" si="16"/>
        <v>45840.720174789989</v>
      </c>
      <c r="BS79" s="174">
        <f t="shared" si="16"/>
        <v>45405.656244279999</v>
      </c>
      <c r="BT79" s="174">
        <f t="shared" si="16"/>
        <v>44932.035467030008</v>
      </c>
      <c r="BU79" s="174">
        <f t="shared" si="16"/>
        <v>45555.270080459995</v>
      </c>
      <c r="BV79" s="174">
        <f t="shared" si="16"/>
        <v>47779.270845328407</v>
      </c>
      <c r="BW79" s="174">
        <f t="shared" si="16"/>
        <v>53344.766901653988</v>
      </c>
      <c r="BX79" s="174">
        <f t="shared" si="16"/>
        <v>71462.355118333944</v>
      </c>
      <c r="BY79" s="174">
        <f t="shared" si="16"/>
        <v>71365.098454917606</v>
      </c>
      <c r="BZ79" s="174">
        <f t="shared" si="16"/>
        <v>71428.593365868321</v>
      </c>
      <c r="CA79" s="174">
        <f t="shared" si="16"/>
        <v>80857.270942892312</v>
      </c>
      <c r="CB79" s="174">
        <f t="shared" si="16"/>
        <v>95070.821461503801</v>
      </c>
      <c r="CC79" s="174">
        <f t="shared" si="16"/>
        <v>102565.00111858334</v>
      </c>
      <c r="CD79" s="174">
        <f t="shared" si="16"/>
        <v>104524.10599937329</v>
      </c>
      <c r="CE79" s="174">
        <f t="shared" si="16"/>
        <v>106361.36683595784</v>
      </c>
      <c r="CF79" s="175">
        <f t="shared" si="16"/>
        <v>109676.22819896738</v>
      </c>
    </row>
    <row r="80" spans="1:84">
      <c r="A80" s="153"/>
      <c r="B80" s="10" t="s">
        <v>334</v>
      </c>
      <c r="D80" s="174">
        <f t="shared" ref="D80:BO80" si="17">SUMIF($C$5:$C$76,"(NC / NIR)",D$5:D$76)</f>
        <v>158</v>
      </c>
      <c r="E80" s="174">
        <f t="shared" si="17"/>
        <v>167.7</v>
      </c>
      <c r="F80" s="174">
        <f t="shared" si="17"/>
        <v>170.1</v>
      </c>
      <c r="G80" s="174">
        <f t="shared" si="17"/>
        <v>170.2</v>
      </c>
      <c r="H80" s="174">
        <f t="shared" si="17"/>
        <v>207.1</v>
      </c>
      <c r="I80" s="174">
        <f t="shared" si="17"/>
        <v>224.7</v>
      </c>
      <c r="J80" s="174">
        <f t="shared" si="17"/>
        <v>233.5</v>
      </c>
      <c r="K80" s="174">
        <f t="shared" si="17"/>
        <v>244.7</v>
      </c>
      <c r="L80" s="174">
        <f t="shared" si="17"/>
        <v>255.8</v>
      </c>
      <c r="M80" s="174">
        <f t="shared" si="17"/>
        <v>268.8</v>
      </c>
      <c r="N80" s="174">
        <f t="shared" si="17"/>
        <v>297.39999999999998</v>
      </c>
      <c r="O80" s="174">
        <f t="shared" si="17"/>
        <v>300.90000000000003</v>
      </c>
      <c r="P80" s="174">
        <f t="shared" si="17"/>
        <v>302.70000000000005</v>
      </c>
      <c r="Q80" s="174">
        <f t="shared" si="17"/>
        <v>327.2</v>
      </c>
      <c r="R80" s="174">
        <f t="shared" si="17"/>
        <v>328.90000000000003</v>
      </c>
      <c r="S80" s="174">
        <f t="shared" si="17"/>
        <v>359.40000000000003</v>
      </c>
      <c r="T80" s="174">
        <f t="shared" si="17"/>
        <v>370.3</v>
      </c>
      <c r="U80" s="174">
        <f t="shared" si="17"/>
        <v>405.00000000000006</v>
      </c>
      <c r="V80" s="174">
        <f t="shared" si="17"/>
        <v>406.3</v>
      </c>
      <c r="W80" s="174">
        <f t="shared" si="17"/>
        <v>426.7</v>
      </c>
      <c r="X80" s="174">
        <f t="shared" si="17"/>
        <v>574.29999999999995</v>
      </c>
      <c r="Y80" s="174">
        <f t="shared" si="17"/>
        <v>622.69999999999993</v>
      </c>
      <c r="Z80" s="174">
        <f t="shared" si="17"/>
        <v>551.09999999999991</v>
      </c>
      <c r="AA80" s="174">
        <f t="shared" si="17"/>
        <v>593.09999999999991</v>
      </c>
      <c r="AB80" s="174">
        <f t="shared" si="17"/>
        <v>712.09999999999991</v>
      </c>
      <c r="AC80" s="174">
        <f t="shared" si="17"/>
        <v>678.1</v>
      </c>
      <c r="AD80" s="174">
        <f t="shared" si="17"/>
        <v>775.19999999999993</v>
      </c>
      <c r="AE80" s="174">
        <f t="shared" si="17"/>
        <v>1102.5</v>
      </c>
      <c r="AF80" s="174">
        <f t="shared" si="17"/>
        <v>1231</v>
      </c>
      <c r="AG80" s="174">
        <f t="shared" si="17"/>
        <v>1775.5</v>
      </c>
      <c r="AH80" s="174">
        <f t="shared" si="17"/>
        <v>2721</v>
      </c>
      <c r="AI80" s="174">
        <f t="shared" si="17"/>
        <v>3900.06</v>
      </c>
      <c r="AJ80" s="174">
        <f t="shared" si="17"/>
        <v>4299.0600000000004</v>
      </c>
      <c r="AK80" s="174">
        <f t="shared" si="17"/>
        <v>4978.0600000000004</v>
      </c>
      <c r="AL80" s="174">
        <f t="shared" si="17"/>
        <v>5501.06</v>
      </c>
      <c r="AM80" s="174">
        <f t="shared" si="17"/>
        <v>6085.06</v>
      </c>
      <c r="AN80" s="174">
        <f t="shared" si="17"/>
        <v>6605.06</v>
      </c>
      <c r="AO80" s="174">
        <f t="shared" si="17"/>
        <v>7088.06</v>
      </c>
      <c r="AP80" s="174">
        <f t="shared" si="17"/>
        <v>7484.06</v>
      </c>
      <c r="AQ80" s="174">
        <f t="shared" si="17"/>
        <v>7892.5680000000002</v>
      </c>
      <c r="AR80" s="174">
        <f t="shared" si="17"/>
        <v>8031.5510000000013</v>
      </c>
      <c r="AS80" s="174">
        <f t="shared" si="17"/>
        <v>8411.9089999999997</v>
      </c>
      <c r="AT80" s="174">
        <f t="shared" si="17"/>
        <v>9172.8167156850413</v>
      </c>
      <c r="AU80" s="174">
        <f t="shared" si="17"/>
        <v>10755.346568931576</v>
      </c>
      <c r="AV80" s="174">
        <f t="shared" si="17"/>
        <v>12410.679000000002</v>
      </c>
      <c r="AW80" s="174">
        <f t="shared" si="17"/>
        <v>14068.823</v>
      </c>
      <c r="AX80" s="174">
        <f t="shared" si="17"/>
        <v>14698.89</v>
      </c>
      <c r="AY80" s="174">
        <f t="shared" si="17"/>
        <v>16122.347527041316</v>
      </c>
      <c r="AZ80" s="174">
        <f t="shared" si="17"/>
        <v>17621.866000000002</v>
      </c>
      <c r="BA80" s="174">
        <f t="shared" si="17"/>
        <v>18587.272009000004</v>
      </c>
      <c r="BB80" s="174">
        <f t="shared" si="17"/>
        <v>19334.144725038434</v>
      </c>
      <c r="BC80" s="174">
        <f t="shared" si="17"/>
        <v>21437.683100000017</v>
      </c>
      <c r="BD80" s="174">
        <f t="shared" si="17"/>
        <v>23910.498331296749</v>
      </c>
      <c r="BE80" s="174">
        <f t="shared" si="17"/>
        <v>24695.169227916085</v>
      </c>
      <c r="BF80" s="174">
        <f t="shared" si="17"/>
        <v>24320.416560955215</v>
      </c>
      <c r="BG80" s="174">
        <f t="shared" si="17"/>
        <v>16358.236688028088</v>
      </c>
      <c r="BH80" s="174">
        <f t="shared" si="17"/>
        <v>17655.991088999999</v>
      </c>
      <c r="BI80" s="174">
        <f t="shared" si="17"/>
        <v>19171.410324449</v>
      </c>
      <c r="BJ80" s="174">
        <f t="shared" si="17"/>
        <v>18912.443974729798</v>
      </c>
      <c r="BK80" s="174">
        <f t="shared" si="17"/>
        <v>20134.145588311134</v>
      </c>
      <c r="BL80" s="174">
        <f t="shared" si="17"/>
        <v>22119.138006874229</v>
      </c>
      <c r="BM80" s="174">
        <f t="shared" si="17"/>
        <v>23493.366511449778</v>
      </c>
      <c r="BN80" s="174">
        <f t="shared" si="17"/>
        <v>24251.324629427094</v>
      </c>
      <c r="BO80" s="174">
        <f t="shared" si="17"/>
        <v>24518.543630379987</v>
      </c>
      <c r="BP80" s="174">
        <f t="shared" ref="BP80:CF80" si="18">SUMIF($C$5:$C$76,"(NC / NIR)",BP$5:BP$76)</f>
        <v>25755.445607450234</v>
      </c>
      <c r="BQ80" s="174">
        <f t="shared" si="18"/>
        <v>26300.891344340587</v>
      </c>
      <c r="BR80" s="174">
        <f t="shared" si="18"/>
        <v>27925.510779285047</v>
      </c>
      <c r="BS80" s="174">
        <f t="shared" si="18"/>
        <v>28799.212007561116</v>
      </c>
      <c r="BT80" s="174">
        <f t="shared" si="18"/>
        <v>29033.99567154016</v>
      </c>
      <c r="BU80" s="174">
        <f t="shared" si="18"/>
        <v>30481.840596910009</v>
      </c>
      <c r="BV80" s="174">
        <f t="shared" si="18"/>
        <v>31175.940817977655</v>
      </c>
      <c r="BW80" s="174">
        <f t="shared" si="18"/>
        <v>32204.240915575501</v>
      </c>
      <c r="BX80" s="174">
        <f t="shared" si="18"/>
        <v>31254.17976989111</v>
      </c>
      <c r="BY80" s="174">
        <f t="shared" si="18"/>
        <v>32498.041351626081</v>
      </c>
      <c r="BZ80" s="174">
        <f t="shared" si="18"/>
        <v>35791.554701330009</v>
      </c>
      <c r="CA80" s="174">
        <f t="shared" si="18"/>
        <v>42186.855261827892</v>
      </c>
      <c r="CB80" s="174">
        <f t="shared" si="18"/>
        <v>47821.718775463938</v>
      </c>
      <c r="CC80" s="174">
        <f t="shared" si="18"/>
        <v>51957.399710678095</v>
      </c>
      <c r="CD80" s="174">
        <f t="shared" si="18"/>
        <v>54948.349036207306</v>
      </c>
      <c r="CE80" s="174">
        <f t="shared" si="18"/>
        <v>57902.126440272281</v>
      </c>
      <c r="CF80" s="175">
        <f t="shared" si="18"/>
        <v>60596.545007601824</v>
      </c>
    </row>
    <row r="81" spans="1:84" ht="15.95" thickBot="1">
      <c r="A81" s="153"/>
      <c r="B81" s="121"/>
      <c r="C81" s="176"/>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77"/>
      <c r="BT81" s="128"/>
      <c r="BU81" s="128"/>
      <c r="BV81" s="128"/>
      <c r="BW81" s="128"/>
      <c r="BX81" s="128"/>
      <c r="BY81" s="128"/>
      <c r="BZ81" s="128"/>
      <c r="CA81" s="128"/>
      <c r="CB81" s="128"/>
      <c r="CC81" s="128"/>
      <c r="CD81" s="128"/>
      <c r="CE81" s="128"/>
      <c r="CF81" s="129"/>
    </row>
    <row r="82" spans="1:84" s="109" customFormat="1" ht="26.25" customHeight="1">
      <c r="A82" s="170"/>
      <c r="B82" s="178" t="s">
        <v>335</v>
      </c>
      <c r="C82" s="179"/>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f t="shared" ref="AH82:BJ82" si="19">AH77-AH86-AH87</f>
        <v>15873</v>
      </c>
      <c r="AI82" s="41">
        <f t="shared" si="19"/>
        <v>18777.060000000001</v>
      </c>
      <c r="AJ82" s="41">
        <f t="shared" si="19"/>
        <v>22658.06</v>
      </c>
      <c r="AK82" s="41">
        <f t="shared" si="19"/>
        <v>27698.31</v>
      </c>
      <c r="AL82" s="41">
        <f t="shared" si="19"/>
        <v>31628.06</v>
      </c>
      <c r="AM82" s="41">
        <f t="shared" si="19"/>
        <v>35332.06</v>
      </c>
      <c r="AN82" s="41">
        <f t="shared" si="19"/>
        <v>38251.06</v>
      </c>
      <c r="AO82" s="41">
        <f t="shared" si="19"/>
        <v>41768.06</v>
      </c>
      <c r="AP82" s="41">
        <f t="shared" si="19"/>
        <v>44917.657999999996</v>
      </c>
      <c r="AQ82" s="41">
        <f t="shared" si="19"/>
        <v>46700.743999999992</v>
      </c>
      <c r="AR82" s="41">
        <f t="shared" si="19"/>
        <v>47317.750509999998</v>
      </c>
      <c r="AS82" s="41">
        <f t="shared" si="19"/>
        <v>50314.249480999992</v>
      </c>
      <c r="AT82" s="41">
        <f t="shared" si="19"/>
        <v>56478.799715685047</v>
      </c>
      <c r="AU82" s="41">
        <f t="shared" si="19"/>
        <v>62322.729468443315</v>
      </c>
      <c r="AV82" s="41">
        <f t="shared" si="19"/>
        <v>70755.02399999999</v>
      </c>
      <c r="AW82" s="41">
        <f t="shared" si="19"/>
        <v>77496.391000000003</v>
      </c>
      <c r="AX82" s="41">
        <f t="shared" si="19"/>
        <v>79687.214811775179</v>
      </c>
      <c r="AY82" s="41">
        <f t="shared" si="19"/>
        <v>83295.498265097471</v>
      </c>
      <c r="AZ82" s="41">
        <f t="shared" si="19"/>
        <v>86670.61694808054</v>
      </c>
      <c r="BA82" s="41">
        <f t="shared" si="19"/>
        <v>87921.907053839444</v>
      </c>
      <c r="BB82" s="41">
        <f t="shared" si="19"/>
        <v>90240.256998922923</v>
      </c>
      <c r="BC82" s="41">
        <f t="shared" si="19"/>
        <v>93735.885396197482</v>
      </c>
      <c r="BD82" s="41">
        <f t="shared" si="19"/>
        <v>96103.813251609536</v>
      </c>
      <c r="BE82" s="41">
        <f t="shared" si="19"/>
        <v>101422.7639867476</v>
      </c>
      <c r="BF82" s="41">
        <f t="shared" si="19"/>
        <v>105010.36687014355</v>
      </c>
      <c r="BG82" s="41">
        <f t="shared" si="19"/>
        <v>100709.2073866538</v>
      </c>
      <c r="BH82" s="41">
        <f t="shared" si="19"/>
        <v>110611.04609017215</v>
      </c>
      <c r="BI82" s="41">
        <f t="shared" si="19"/>
        <v>115250.33046477368</v>
      </c>
      <c r="BJ82" s="41">
        <f t="shared" si="19"/>
        <v>118702.02126744037</v>
      </c>
      <c r="BK82" s="41">
        <v>141174.4789137074</v>
      </c>
      <c r="BL82" s="41">
        <f t="shared" ref="BL82:CD82" si="20">BL77-BL86-BL87</f>
        <v>134902.39746252366</v>
      </c>
      <c r="BM82" s="41">
        <f t="shared" si="20"/>
        <v>147085.17593682217</v>
      </c>
      <c r="BN82" s="41">
        <f t="shared" si="20"/>
        <v>152392.77568859351</v>
      </c>
      <c r="BO82" s="41">
        <f t="shared" si="20"/>
        <v>157985.40570052635</v>
      </c>
      <c r="BP82" s="41">
        <f t="shared" si="20"/>
        <v>165543.48259889174</v>
      </c>
      <c r="BQ82" s="41">
        <f t="shared" si="20"/>
        <v>163144.49412239672</v>
      </c>
      <c r="BR82" s="41">
        <f t="shared" si="20"/>
        <v>167043.77629927508</v>
      </c>
      <c r="BS82" s="41">
        <f>BS77-BS86-BS87</f>
        <v>170814.77574825112</v>
      </c>
      <c r="BT82" s="41">
        <f t="shared" si="20"/>
        <v>172926.85099918011</v>
      </c>
      <c r="BU82" s="41">
        <f t="shared" si="20"/>
        <v>177086.96100929767</v>
      </c>
      <c r="BV82" s="41">
        <f t="shared" si="20"/>
        <v>182873.7675521184</v>
      </c>
      <c r="BW82" s="41">
        <f t="shared" si="20"/>
        <v>191632.01622238578</v>
      </c>
      <c r="BX82" s="41">
        <f t="shared" si="20"/>
        <v>212380.81626543199</v>
      </c>
      <c r="BY82" s="41">
        <f>BY77-BY86-BY87</f>
        <v>215333.57787203678</v>
      </c>
      <c r="BZ82" s="41">
        <f>BZ77-BZ86-BZ87</f>
        <v>224924.02098331333</v>
      </c>
      <c r="CA82" s="41">
        <f t="shared" si="20"/>
        <v>256421.23581648536</v>
      </c>
      <c r="CB82" s="41">
        <f t="shared" si="20"/>
        <v>289489.76305124612</v>
      </c>
      <c r="CC82" s="41">
        <f t="shared" si="20"/>
        <v>309566.43120288802</v>
      </c>
      <c r="CD82" s="41">
        <f t="shared" si="20"/>
        <v>318954.73294686188</v>
      </c>
      <c r="CE82" s="41">
        <f>CE77-CE86-CE87</f>
        <v>326520.77278666955</v>
      </c>
      <c r="CF82" s="42">
        <f>CF77-CF86-CF87</f>
        <v>337204.58212429786</v>
      </c>
    </row>
    <row r="83" spans="1:84" s="109" customFormat="1">
      <c r="A83" s="170"/>
      <c r="B83" s="63" t="s">
        <v>336</v>
      </c>
      <c r="C83" s="180"/>
      <c r="D83" s="47"/>
      <c r="E83" s="47"/>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c r="AV83" s="47"/>
      <c r="AW83" s="47"/>
      <c r="AX83" s="47"/>
      <c r="AY83" s="47"/>
      <c r="AZ83" s="47"/>
      <c r="BA83" s="47"/>
      <c r="BB83" s="47"/>
      <c r="BC83" s="47"/>
      <c r="BD83" s="47"/>
      <c r="BE83" s="47"/>
      <c r="BF83" s="47"/>
      <c r="BG83" s="47"/>
      <c r="BH83" s="47"/>
      <c r="BI83" s="159"/>
      <c r="BJ83" s="159"/>
      <c r="BK83" s="159"/>
      <c r="BL83" s="159"/>
      <c r="BM83" s="159"/>
      <c r="BN83" s="159"/>
      <c r="BO83" s="159"/>
      <c r="BP83" s="159"/>
      <c r="BQ83" s="159">
        <f t="shared" ref="BQ83:CF83" si="21">SUM(BQ5:BQ10,BQ13,BQ15:BQ20,BQ23:BQ26,BQ28,BQ30,BQ31:BQ37,BQ41:BQ49,BQ51:BQ57,BQ59,BQ64:BQ68,BQ70,BQ72:BQ73,BQ74:BQ76)-BQ86-BQ87</f>
        <v>71897.160751489821</v>
      </c>
      <c r="BR83" s="159">
        <f t="shared" si="21"/>
        <v>74444.697315330195</v>
      </c>
      <c r="BS83" s="159">
        <f t="shared" si="21"/>
        <v>76186.646985249172</v>
      </c>
      <c r="BT83" s="159">
        <f t="shared" si="21"/>
        <v>76351.737185090315</v>
      </c>
      <c r="BU83" s="159">
        <f t="shared" si="21"/>
        <v>78227.886091005523</v>
      </c>
      <c r="BV83" s="159">
        <f t="shared" si="21"/>
        <v>81320.816577712307</v>
      </c>
      <c r="BW83" s="159">
        <f t="shared" si="21"/>
        <v>84598.8513426297</v>
      </c>
      <c r="BX83" s="159">
        <f t="shared" si="21"/>
        <v>92351.399528743248</v>
      </c>
      <c r="BY83" s="159">
        <f>SUM(BY5:BY10,BY13,BY15:BY20,BY23:BY26,BY28,BY30,BY31:BY37,BY41:BY49,BY51:BY57,BY59,BY64:BY68,BY70,BY72:BY73,BY74:BY76)-BY86-BY87</f>
        <v>97271.498359218967</v>
      </c>
      <c r="BZ83" s="159">
        <f>SUM(BZ5:BZ10,BZ13,BZ15:BZ20,BZ23:BZ26,BZ28,BZ30,BZ31:BZ37,BZ41:BZ49,BZ51:BZ57,BZ59,BZ64:BZ68,BZ70,BZ72:BZ73,BZ74:BZ76)-BZ86-BZ87</f>
        <v>104904.18504993609</v>
      </c>
      <c r="CA83" s="159">
        <f t="shared" si="21"/>
        <v>118718.31973863025</v>
      </c>
      <c r="CB83" s="159">
        <f t="shared" si="21"/>
        <v>133833.54003716915</v>
      </c>
      <c r="CC83" s="159">
        <f t="shared" si="21"/>
        <v>142945.65012815883</v>
      </c>
      <c r="CD83" s="159">
        <f t="shared" si="21"/>
        <v>148139.56467636875</v>
      </c>
      <c r="CE83" s="159">
        <f t="shared" si="21"/>
        <v>153084.222851495</v>
      </c>
      <c r="CF83" s="160">
        <f t="shared" si="21"/>
        <v>157494.39928326249</v>
      </c>
    </row>
    <row r="84" spans="1:84" s="109" customFormat="1">
      <c r="A84" s="170"/>
      <c r="B84" s="63" t="s">
        <v>337</v>
      </c>
      <c r="C84" s="180"/>
      <c r="D84" s="47"/>
      <c r="E84" s="47"/>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159"/>
      <c r="BJ84" s="159"/>
      <c r="BK84" s="159"/>
      <c r="BL84" s="159"/>
      <c r="BM84" s="159"/>
      <c r="BN84" s="159"/>
      <c r="BO84" s="159"/>
      <c r="BP84" s="159"/>
      <c r="BQ84" s="159">
        <f t="shared" ref="BQ84:CF84" si="22">SUM(BQ29,BQ38,BQ60,BQ63,BQ71,BQ50,BQ58,BQ14)</f>
        <v>91247.333370906897</v>
      </c>
      <c r="BR84" s="159">
        <f t="shared" si="22"/>
        <v>92599.078983944884</v>
      </c>
      <c r="BS84" s="159">
        <f t="shared" si="22"/>
        <v>94628.128763001965</v>
      </c>
      <c r="BT84" s="159">
        <f t="shared" si="22"/>
        <v>96575.113814089797</v>
      </c>
      <c r="BU84" s="159">
        <f t="shared" si="22"/>
        <v>98859.074918292172</v>
      </c>
      <c r="BV84" s="159">
        <f t="shared" si="22"/>
        <v>101552.95097440608</v>
      </c>
      <c r="BW84" s="159">
        <f t="shared" si="22"/>
        <v>107033.16487975609</v>
      </c>
      <c r="BX84" s="159">
        <f t="shared" si="22"/>
        <v>120029.41673668876</v>
      </c>
      <c r="BY84" s="159">
        <f t="shared" si="22"/>
        <v>118062.07951281783</v>
      </c>
      <c r="BZ84" s="159">
        <f t="shared" si="22"/>
        <v>120019.83593337725</v>
      </c>
      <c r="CA84" s="159">
        <f t="shared" si="22"/>
        <v>137702.91607785513</v>
      </c>
      <c r="CB84" s="159">
        <f>SUM(CB29,CB38,CB60,CB63,CB71,CB50,CB58,CB14)</f>
        <v>155656.223014077</v>
      </c>
      <c r="CC84" s="159">
        <f t="shared" si="22"/>
        <v>166620.78107472922</v>
      </c>
      <c r="CD84" s="159">
        <f t="shared" si="22"/>
        <v>170815.16827049322</v>
      </c>
      <c r="CE84" s="159">
        <f t="shared" si="22"/>
        <v>173436.54993517452</v>
      </c>
      <c r="CF84" s="160">
        <f t="shared" si="22"/>
        <v>179710.18284103539</v>
      </c>
    </row>
    <row r="85" spans="1:84">
      <c r="A85" s="153"/>
      <c r="B85" s="63" t="s">
        <v>338</v>
      </c>
      <c r="BL85" s="58">
        <f t="shared" ref="BL85:CF85" si="23">BL50+BL58+BL14</f>
        <v>4979.657177884229</v>
      </c>
      <c r="BM85" s="58">
        <f t="shared" si="23"/>
        <v>5516.5294897197828</v>
      </c>
      <c r="BN85" s="58">
        <f t="shared" si="23"/>
        <v>5776.1927438088887</v>
      </c>
      <c r="BO85" s="58">
        <f t="shared" si="23"/>
        <v>5632.2462835299884</v>
      </c>
      <c r="BP85" s="58">
        <f t="shared" si="23"/>
        <v>5604.8250899999985</v>
      </c>
      <c r="BQ85" s="58">
        <f t="shared" si="23"/>
        <v>615.17832681999994</v>
      </c>
      <c r="BR85" s="58">
        <f t="shared" si="23"/>
        <v>611.93929700000001</v>
      </c>
      <c r="BS85" s="58">
        <f t="shared" si="23"/>
        <v>621.7497810999995</v>
      </c>
      <c r="BT85" s="58">
        <f t="shared" si="23"/>
        <v>627.55100000000004</v>
      </c>
      <c r="BU85" s="58">
        <f t="shared" si="23"/>
        <v>654.75289959999998</v>
      </c>
      <c r="BV85" s="58">
        <f t="shared" si="23"/>
        <v>468</v>
      </c>
      <c r="BW85" s="58">
        <f t="shared" si="23"/>
        <v>253.047256</v>
      </c>
      <c r="BX85" s="58">
        <f t="shared" si="23"/>
        <v>0</v>
      </c>
      <c r="BY85" s="58">
        <f t="shared" si="23"/>
        <v>0</v>
      </c>
      <c r="BZ85" s="58">
        <f t="shared" si="23"/>
        <v>0</v>
      </c>
      <c r="CA85" s="58">
        <f t="shared" si="23"/>
        <v>0</v>
      </c>
      <c r="CB85" s="58">
        <f t="shared" si="23"/>
        <v>0</v>
      </c>
      <c r="CC85" s="58">
        <f t="shared" si="23"/>
        <v>0</v>
      </c>
      <c r="CD85" s="58">
        <f t="shared" si="23"/>
        <v>0</v>
      </c>
      <c r="CE85" s="58">
        <f t="shared" si="23"/>
        <v>0</v>
      </c>
      <c r="CF85" s="96">
        <f t="shared" si="23"/>
        <v>0</v>
      </c>
    </row>
    <row r="86" spans="1:84" ht="25.5" customHeight="1">
      <c r="A86" s="153"/>
      <c r="B86" s="43" t="s">
        <v>339</v>
      </c>
      <c r="AU86" s="159">
        <f t="shared" ref="AU86:BK86" si="24">AU24+AU43+AU53</f>
        <v>0</v>
      </c>
      <c r="AV86" s="159">
        <f t="shared" si="24"/>
        <v>0</v>
      </c>
      <c r="AW86" s="159">
        <f t="shared" si="24"/>
        <v>0</v>
      </c>
      <c r="AX86" s="58">
        <f t="shared" si="24"/>
        <v>3.4569999999999999</v>
      </c>
      <c r="AY86" s="58">
        <f t="shared" si="24"/>
        <v>4.1285950413223143</v>
      </c>
      <c r="AZ86" s="58">
        <f t="shared" si="24"/>
        <v>5.4580000000000002</v>
      </c>
      <c r="BA86" s="58">
        <f t="shared" si="24"/>
        <v>4.9669999999999996</v>
      </c>
      <c r="BB86" s="58">
        <f t="shared" si="24"/>
        <v>8.2967250384024585</v>
      </c>
      <c r="BC86" s="58">
        <f t="shared" si="24"/>
        <v>10.563000000000001</v>
      </c>
      <c r="BD86" s="58">
        <f t="shared" si="24"/>
        <v>11.87267336961207</v>
      </c>
      <c r="BE86" s="58">
        <f t="shared" si="24"/>
        <v>14.399096999999999</v>
      </c>
      <c r="BF86" s="58">
        <f t="shared" si="24"/>
        <v>19.709695</v>
      </c>
      <c r="BG86" s="58">
        <f t="shared" si="24"/>
        <v>19.340500802146213</v>
      </c>
      <c r="BH86" s="58">
        <f t="shared" si="24"/>
        <v>20.643089</v>
      </c>
      <c r="BI86" s="58">
        <f t="shared" si="24"/>
        <v>49.53799999999999</v>
      </c>
      <c r="BJ86" s="58">
        <f t="shared" si="24"/>
        <v>39.67</v>
      </c>
      <c r="BK86" s="58">
        <f t="shared" si="24"/>
        <v>40.937025149999997</v>
      </c>
      <c r="BL86" s="58">
        <f t="shared" ref="BL86:BQ86" si="25">BL24+BL33+BL43+BL53</f>
        <v>400.55954393000002</v>
      </c>
      <c r="BM86" s="58">
        <f t="shared" si="25"/>
        <v>417.50285769999999</v>
      </c>
      <c r="BN86" s="58">
        <f t="shared" si="25"/>
        <v>443.07170121000001</v>
      </c>
      <c r="BO86" s="58">
        <f t="shared" si="25"/>
        <v>447.32114404000004</v>
      </c>
      <c r="BP86" s="58">
        <f t="shared" si="25"/>
        <v>466.35633367023604</v>
      </c>
      <c r="BQ86" s="58">
        <f t="shared" si="25"/>
        <v>500.00787236999997</v>
      </c>
      <c r="BR86" s="58">
        <f t="shared" ref="BR86:CF86" si="26">BR33+BR43+BR53+SUM(BR18,-BR90,BR25,BR45,BR46,BR59,BR67,BR72)</f>
        <v>637.75452960000007</v>
      </c>
      <c r="BS86" s="58">
        <f t="shared" si="26"/>
        <v>313.89821567000001</v>
      </c>
      <c r="BT86" s="58">
        <f t="shared" si="26"/>
        <v>313.50766761</v>
      </c>
      <c r="BU86" s="58">
        <f t="shared" si="26"/>
        <v>324.69400754000003</v>
      </c>
      <c r="BV86" s="58">
        <f t="shared" si="26"/>
        <v>315.56623784765912</v>
      </c>
      <c r="BW86" s="58">
        <f t="shared" si="26"/>
        <v>285.01333899999997</v>
      </c>
      <c r="BX86" s="58">
        <f t="shared" si="26"/>
        <v>341.0569663</v>
      </c>
      <c r="BY86" s="58">
        <f t="shared" si="26"/>
        <v>300.13166533999998</v>
      </c>
      <c r="BZ86" s="58">
        <f t="shared" si="26"/>
        <v>249.23749864922951</v>
      </c>
      <c r="CA86" s="58">
        <f t="shared" si="26"/>
        <v>154.4969259544915</v>
      </c>
      <c r="CB86" s="58">
        <f t="shared" si="26"/>
        <v>160.171831117804</v>
      </c>
      <c r="CC86" s="58">
        <f t="shared" si="26"/>
        <v>157.12125192809461</v>
      </c>
      <c r="CD86" s="58">
        <f t="shared" si="26"/>
        <v>157.96732615301727</v>
      </c>
      <c r="CE86" s="58">
        <f t="shared" si="26"/>
        <v>156.79135610607844</v>
      </c>
      <c r="CF86" s="96">
        <f t="shared" si="26"/>
        <v>155.60732624726313</v>
      </c>
    </row>
    <row r="87" spans="1:84" ht="26.25" customHeight="1">
      <c r="A87" s="153"/>
      <c r="B87" s="43" t="s">
        <v>169</v>
      </c>
      <c r="D87" s="159"/>
      <c r="E87" s="159"/>
      <c r="F87" s="159"/>
      <c r="G87" s="159"/>
      <c r="H87" s="159"/>
      <c r="I87" s="159"/>
      <c r="J87" s="159"/>
      <c r="K87" s="159"/>
      <c r="L87" s="159"/>
      <c r="M87" s="159"/>
      <c r="N87" s="159"/>
      <c r="O87" s="159"/>
      <c r="P87" s="159"/>
      <c r="Q87" s="159"/>
      <c r="R87" s="159"/>
      <c r="S87" s="159"/>
      <c r="T87" s="159"/>
      <c r="U87" s="159"/>
      <c r="V87" s="159"/>
      <c r="W87" s="159"/>
      <c r="X87" s="159"/>
      <c r="Y87" s="159"/>
      <c r="Z87" s="159"/>
      <c r="AA87" s="159"/>
      <c r="AB87" s="159"/>
      <c r="AC87" s="159"/>
      <c r="AD87" s="159"/>
      <c r="AE87" s="159"/>
      <c r="AF87" s="159"/>
      <c r="AG87" s="159"/>
      <c r="AH87" s="159"/>
      <c r="AI87" s="159"/>
      <c r="AJ87" s="159"/>
      <c r="AK87" s="159"/>
      <c r="AL87" s="159"/>
      <c r="AM87" s="159"/>
      <c r="AN87" s="159"/>
      <c r="AO87" s="159"/>
      <c r="AP87" s="159"/>
      <c r="AQ87" s="159"/>
      <c r="AR87" s="159"/>
      <c r="AS87" s="159"/>
      <c r="AT87" s="159"/>
      <c r="AU87" s="159">
        <f>SUM(AU88:AU89)</f>
        <v>3980.1589999999997</v>
      </c>
      <c r="AV87" s="159">
        <f t="shared" ref="AV87:BD87" si="27">SUM(AV88:AV89)</f>
        <v>4502.427999999999</v>
      </c>
      <c r="AW87" s="159">
        <f t="shared" si="27"/>
        <v>4941.175000000002</v>
      </c>
      <c r="AX87" s="159">
        <f t="shared" si="27"/>
        <v>5171.9954022248148</v>
      </c>
      <c r="AY87" s="159">
        <f t="shared" si="27"/>
        <v>5411.1922929025259</v>
      </c>
      <c r="AZ87" s="159">
        <f t="shared" si="27"/>
        <v>5541.8748089194496</v>
      </c>
      <c r="BA87" s="159">
        <f t="shared" si="27"/>
        <v>5420.5197031605667</v>
      </c>
      <c r="BB87" s="159">
        <f t="shared" si="27"/>
        <v>5316.763836077097</v>
      </c>
      <c r="BC87" s="159">
        <f t="shared" si="27"/>
        <v>5302.1368462702567</v>
      </c>
      <c r="BD87" s="159">
        <f t="shared" si="27"/>
        <v>5258.1548601357345</v>
      </c>
      <c r="BE87" s="159">
        <f>SUM(BE88:BE90)</f>
        <v>5269.6888111279331</v>
      </c>
      <c r="BF87" s="159">
        <f t="shared" ref="BF87:CF87" si="28">SUM(BF88:BF90)</f>
        <v>5272.2224148939558</v>
      </c>
      <c r="BG87" s="159">
        <f t="shared" si="28"/>
        <v>5062.0751975610929</v>
      </c>
      <c r="BH87" s="159">
        <f t="shared" si="28"/>
        <v>460.863958308267</v>
      </c>
      <c r="BI87" s="159">
        <f t="shared" si="28"/>
        <v>503.13108199999897</v>
      </c>
      <c r="BJ87" s="159">
        <f t="shared" si="28"/>
        <v>472.20528600000398</v>
      </c>
      <c r="BK87" s="159">
        <f t="shared" si="28"/>
        <v>436.93637199999563</v>
      </c>
      <c r="BL87" s="159">
        <f t="shared" si="28"/>
        <v>454.20841800000477</v>
      </c>
      <c r="BM87" s="159">
        <f t="shared" si="28"/>
        <v>501.33089600000039</v>
      </c>
      <c r="BN87" s="159">
        <f t="shared" si="28"/>
        <v>525.70778000000246</v>
      </c>
      <c r="BO87" s="159">
        <f t="shared" si="28"/>
        <v>527.72003400001449</v>
      </c>
      <c r="BP87" s="159">
        <f t="shared" si="28"/>
        <v>542.84000000000106</v>
      </c>
      <c r="BQ87" s="159">
        <f t="shared" si="28"/>
        <v>487.68399400000123</v>
      </c>
      <c r="BR87" s="159">
        <f t="shared" si="28"/>
        <v>605.69320899999786</v>
      </c>
      <c r="BS87" s="159">
        <f t="shared" si="28"/>
        <v>670.83216699999923</v>
      </c>
      <c r="BT87" s="159">
        <f t="shared" si="28"/>
        <v>587.01828100000284</v>
      </c>
      <c r="BU87" s="159">
        <f t="shared" si="28"/>
        <v>631.08855999999912</v>
      </c>
      <c r="BV87" s="159">
        <f t="shared" si="28"/>
        <v>539.34585599999559</v>
      </c>
      <c r="BW87" s="159">
        <f t="shared" si="28"/>
        <v>503.27833099999998</v>
      </c>
      <c r="BX87" s="159">
        <f t="shared" si="28"/>
        <v>463.69869291000128</v>
      </c>
      <c r="BY87" s="159">
        <f t="shared" si="28"/>
        <v>514.56562018114073</v>
      </c>
      <c r="BZ87" s="159">
        <f t="shared" si="28"/>
        <v>594.16064107024727</v>
      </c>
      <c r="CA87" s="159">
        <f t="shared" si="28"/>
        <v>536.53147398989142</v>
      </c>
      <c r="CB87" s="159">
        <f t="shared" si="28"/>
        <v>553.01976737242205</v>
      </c>
      <c r="CC87" s="159">
        <f t="shared" si="28"/>
        <v>506.11561790783185</v>
      </c>
      <c r="CD87" s="159">
        <f t="shared" si="28"/>
        <v>516.19245665885012</v>
      </c>
      <c r="CE87" s="159">
        <f t="shared" si="28"/>
        <v>522.18629961956685</v>
      </c>
      <c r="CF87" s="160">
        <f t="shared" si="28"/>
        <v>529.28500277422063</v>
      </c>
    </row>
    <row r="88" spans="1:84">
      <c r="A88" s="153"/>
      <c r="B88" s="63" t="s">
        <v>340</v>
      </c>
      <c r="D88" s="159"/>
      <c r="E88" s="159"/>
      <c r="F88" s="159"/>
      <c r="G88" s="159"/>
      <c r="H88" s="159"/>
      <c r="I88" s="159"/>
      <c r="J88" s="159"/>
      <c r="K88" s="159"/>
      <c r="L88" s="159"/>
      <c r="M88" s="159"/>
      <c r="N88" s="159"/>
      <c r="O88" s="159"/>
      <c r="P88" s="159"/>
      <c r="Q88" s="159"/>
      <c r="R88" s="159"/>
      <c r="S88" s="159"/>
      <c r="T88" s="159"/>
      <c r="U88" s="159"/>
      <c r="V88" s="159"/>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v>3649.9919999999997</v>
      </c>
      <c r="AV88" s="159">
        <v>4276.851999999999</v>
      </c>
      <c r="AW88" s="159">
        <v>4762.6290000000017</v>
      </c>
      <c r="AX88" s="159">
        <v>4989.8812429248146</v>
      </c>
      <c r="AY88" s="159">
        <v>5223.2227532525258</v>
      </c>
      <c r="AZ88" s="159">
        <v>5350.8740169194498</v>
      </c>
      <c r="BA88" s="159">
        <v>5222.6900781605664</v>
      </c>
      <c r="BB88" s="159">
        <v>5106.1262210770974</v>
      </c>
      <c r="BC88" s="159">
        <v>5057.0168972702568</v>
      </c>
      <c r="BD88" s="159">
        <v>4981.3293010757343</v>
      </c>
      <c r="BE88" s="159">
        <v>4961.6985451279334</v>
      </c>
      <c r="BF88" s="159">
        <v>5036.3023338939556</v>
      </c>
      <c r="BG88" s="159">
        <v>4791.5473475060626</v>
      </c>
      <c r="BH88" s="159">
        <v>352.79866929826653</v>
      </c>
      <c r="BI88" s="159">
        <v>370.8638349999992</v>
      </c>
      <c r="BJ88" s="159">
        <v>342.7063180000041</v>
      </c>
      <c r="BK88" s="159">
        <v>321.65414699999565</v>
      </c>
      <c r="BL88" s="159">
        <f t="shared" ref="BL88:CF88" si="29">BL30</f>
        <v>348.23900200000571</v>
      </c>
      <c r="BM88" s="159">
        <f t="shared" si="29"/>
        <v>386.0307610000018</v>
      </c>
      <c r="BN88" s="159">
        <f t="shared" si="29"/>
        <v>399.49913500000184</v>
      </c>
      <c r="BO88" s="159">
        <f t="shared" si="29"/>
        <v>433.20464900001389</v>
      </c>
      <c r="BP88" s="159">
        <f t="shared" si="29"/>
        <v>446.92571600000156</v>
      </c>
      <c r="BQ88" s="159">
        <f t="shared" si="29"/>
        <v>470.89298200000121</v>
      </c>
      <c r="BR88" s="159">
        <f t="shared" si="29"/>
        <v>563.96805599999789</v>
      </c>
      <c r="BS88" s="159">
        <f t="shared" si="29"/>
        <v>628.2659879999992</v>
      </c>
      <c r="BT88" s="159">
        <f t="shared" si="29"/>
        <v>546.10436500000287</v>
      </c>
      <c r="BU88" s="159">
        <f t="shared" si="29"/>
        <v>624.77080199999909</v>
      </c>
      <c r="BV88" s="159">
        <f t="shared" si="29"/>
        <v>533.01791499999558</v>
      </c>
      <c r="BW88" s="159">
        <f t="shared" si="29"/>
        <v>496.51820399999997</v>
      </c>
      <c r="BX88" s="159">
        <f t="shared" si="29"/>
        <v>456.04254800000126</v>
      </c>
      <c r="BY88" s="159">
        <f t="shared" si="29"/>
        <v>502.48501104114075</v>
      </c>
      <c r="BZ88" s="159">
        <f t="shared" si="29"/>
        <v>578.73585277024722</v>
      </c>
      <c r="CA88" s="159">
        <f t="shared" si="29"/>
        <v>536.53147398989142</v>
      </c>
      <c r="CB88" s="159">
        <f t="shared" si="29"/>
        <v>553.01976737242205</v>
      </c>
      <c r="CC88" s="159">
        <f t="shared" si="29"/>
        <v>506.11561790783185</v>
      </c>
      <c r="CD88" s="159">
        <f t="shared" si="29"/>
        <v>516.19245665885012</v>
      </c>
      <c r="CE88" s="159">
        <f t="shared" si="29"/>
        <v>522.18629961956685</v>
      </c>
      <c r="CF88" s="160">
        <f t="shared" si="29"/>
        <v>529.28500277422063</v>
      </c>
    </row>
    <row r="89" spans="1:84">
      <c r="A89" s="153"/>
      <c r="B89" s="63" t="s">
        <v>341</v>
      </c>
      <c r="D89" s="159"/>
      <c r="E89" s="159"/>
      <c r="F89" s="159"/>
      <c r="G89" s="159"/>
      <c r="H89" s="159"/>
      <c r="I89" s="159"/>
      <c r="J89" s="159"/>
      <c r="K89" s="159"/>
      <c r="L89" s="159"/>
      <c r="M89" s="159"/>
      <c r="N89" s="159"/>
      <c r="O89" s="159"/>
      <c r="P89" s="159"/>
      <c r="Q89" s="159"/>
      <c r="R89" s="159"/>
      <c r="S89" s="159"/>
      <c r="T89" s="159"/>
      <c r="U89" s="159"/>
      <c r="V89" s="159"/>
      <c r="W89" s="159"/>
      <c r="X89" s="159"/>
      <c r="Y89" s="159"/>
      <c r="Z89" s="159"/>
      <c r="AA89" s="159"/>
      <c r="AB89" s="159"/>
      <c r="AC89" s="159"/>
      <c r="AD89" s="159"/>
      <c r="AE89" s="159"/>
      <c r="AF89" s="159"/>
      <c r="AG89" s="159"/>
      <c r="AH89" s="159"/>
      <c r="AI89" s="159"/>
      <c r="AJ89" s="159"/>
      <c r="AK89" s="159"/>
      <c r="AL89" s="159"/>
      <c r="AM89" s="159"/>
      <c r="AN89" s="159"/>
      <c r="AO89" s="159"/>
      <c r="AP89" s="159"/>
      <c r="AQ89" s="159"/>
      <c r="AR89" s="159"/>
      <c r="AS89" s="159"/>
      <c r="AT89" s="159"/>
      <c r="AU89" s="159">
        <f>'Council Tax Benefit'!AU40</f>
        <v>330.16699999999992</v>
      </c>
      <c r="AV89" s="159">
        <f>'Council Tax Benefit'!AV40</f>
        <v>225.57600000000002</v>
      </c>
      <c r="AW89" s="159">
        <f>'Council Tax Benefit'!AW40</f>
        <v>178.54600000000005</v>
      </c>
      <c r="AX89" s="159">
        <f>'Council Tax Benefit'!AX40</f>
        <v>182.11415929999976</v>
      </c>
      <c r="AY89" s="159">
        <f>'Council Tax Benefit'!AY40</f>
        <v>187.96953965000034</v>
      </c>
      <c r="AZ89" s="159">
        <f>'Council Tax Benefit'!AZ40</f>
        <v>191.00079200000008</v>
      </c>
      <c r="BA89" s="159">
        <f>'Council Tax Benefit'!BA40</f>
        <v>197.82962499999996</v>
      </c>
      <c r="BB89" s="159">
        <f>'Council Tax Benefit'!BB40</f>
        <v>210.63761499999998</v>
      </c>
      <c r="BC89" s="159">
        <f>'Council Tax Benefit'!BC40</f>
        <v>245.11994899999974</v>
      </c>
      <c r="BD89" s="159">
        <f>'Council Tax Benefit'!BD40</f>
        <v>276.82555906000005</v>
      </c>
      <c r="BE89" s="159">
        <f>'Council Tax Benefit'!BE40</f>
        <v>307.99026600000002</v>
      </c>
      <c r="BF89" s="159">
        <f>'Council Tax Benefit'!BF40</f>
        <v>235.92008099999998</v>
      </c>
      <c r="BG89" s="159">
        <f>'Council Tax Benefit'!BG40</f>
        <v>270.52785005503068</v>
      </c>
      <c r="BH89" s="159">
        <f>'Council Tax Benefit'!BH40</f>
        <v>108.06528901000044</v>
      </c>
      <c r="BI89" s="159">
        <f>'Council Tax Benefit'!BI40</f>
        <v>132.26724699999974</v>
      </c>
      <c r="BJ89" s="159">
        <f>'Council Tax Benefit'!BJ40</f>
        <v>129.49896799999988</v>
      </c>
      <c r="BK89" s="159">
        <f>'Council Tax Benefit'!BK40</f>
        <v>115.282225</v>
      </c>
      <c r="BL89" s="159">
        <f>'Council Tax Benefit'!BL40</f>
        <v>105.96941599999904</v>
      </c>
      <c r="BM89" s="159">
        <f>'Council Tax Benefit'!BM40</f>
        <v>115.30013499999859</v>
      </c>
      <c r="BN89" s="159">
        <f>'Council Tax Benefit'!BN40</f>
        <v>126.20864500000062</v>
      </c>
      <c r="BO89" s="159">
        <f>'Council Tax Benefit'!BO40</f>
        <v>94.515385000000606</v>
      </c>
      <c r="BP89" s="159">
        <f>'Council Tax Benefit'!BP40</f>
        <v>95.914283999999498</v>
      </c>
      <c r="BQ89" s="159">
        <f>'Council Tax Benefit'!BQ40</f>
        <v>0</v>
      </c>
      <c r="BR89" s="159">
        <f>'Council Tax Benefit'!BR40</f>
        <v>0</v>
      </c>
      <c r="BS89" s="159">
        <f>'Council Tax Benefit'!BS40</f>
        <v>0</v>
      </c>
      <c r="BT89" s="159">
        <f>'Council Tax Benefit'!BT40</f>
        <v>0</v>
      </c>
      <c r="BU89" s="159">
        <f>'Council Tax Benefit'!BU40</f>
        <v>0</v>
      </c>
      <c r="BV89" s="159">
        <f>'Council Tax Benefit'!BV40</f>
        <v>0</v>
      </c>
      <c r="BW89" s="159">
        <f>'Council Tax Benefit'!BW40</f>
        <v>0</v>
      </c>
      <c r="BX89" s="159">
        <f>'Council Tax Benefit'!BX40</f>
        <v>0</v>
      </c>
      <c r="BY89" s="159">
        <f>'Council Tax Benefit'!BY40</f>
        <v>0</v>
      </c>
      <c r="BZ89" s="159">
        <f>'Council Tax Benefit'!BZ40</f>
        <v>0</v>
      </c>
      <c r="CA89" s="159">
        <f>'Council Tax Benefit'!CA40</f>
        <v>0</v>
      </c>
      <c r="CB89" s="159">
        <f>'Council Tax Benefit'!CB40</f>
        <v>0</v>
      </c>
      <c r="CC89" s="159">
        <f>'Council Tax Benefit'!CC40</f>
        <v>0</v>
      </c>
      <c r="CD89" s="159">
        <f>'Council Tax Benefit'!CD40</f>
        <v>0</v>
      </c>
      <c r="CE89" s="159">
        <f>'Council Tax Benefit'!CE40</f>
        <v>0</v>
      </c>
      <c r="CF89" s="160">
        <f>'Council Tax Benefit'!CF40</f>
        <v>0</v>
      </c>
    </row>
    <row r="90" spans="1:84">
      <c r="B90" s="63" t="s">
        <v>342</v>
      </c>
      <c r="AU90" s="159">
        <v>0</v>
      </c>
      <c r="AV90" s="159">
        <v>0</v>
      </c>
      <c r="AW90" s="159">
        <v>0</v>
      </c>
      <c r="AX90" s="159">
        <v>0</v>
      </c>
      <c r="AY90" s="159">
        <v>0</v>
      </c>
      <c r="AZ90" s="159">
        <v>0</v>
      </c>
      <c r="BA90" s="159">
        <v>0</v>
      </c>
      <c r="BB90" s="159">
        <v>0</v>
      </c>
      <c r="BC90" s="159">
        <v>0</v>
      </c>
      <c r="BD90" s="159">
        <v>0</v>
      </c>
      <c r="BE90" s="159">
        <v>0</v>
      </c>
      <c r="BF90" s="159">
        <v>0</v>
      </c>
      <c r="BG90" s="159">
        <v>0</v>
      </c>
      <c r="BH90" s="159">
        <v>0</v>
      </c>
      <c r="BI90" s="159">
        <v>0</v>
      </c>
      <c r="BJ90" s="159">
        <v>0</v>
      </c>
      <c r="BK90" s="159">
        <v>0</v>
      </c>
      <c r="BL90" s="159">
        <v>0</v>
      </c>
      <c r="BM90" s="159">
        <v>0</v>
      </c>
      <c r="BN90" s="159">
        <v>0</v>
      </c>
      <c r="BO90" s="159">
        <v>0</v>
      </c>
      <c r="BP90" s="159">
        <v>0</v>
      </c>
      <c r="BQ90" s="159">
        <v>16.791011999999998</v>
      </c>
      <c r="BR90" s="159">
        <v>41.725152999999999</v>
      </c>
      <c r="BS90" s="159">
        <v>42.566178999999998</v>
      </c>
      <c r="BT90" s="159">
        <v>40.913916</v>
      </c>
      <c r="BU90" s="159">
        <v>6.3177580000000004</v>
      </c>
      <c r="BV90" s="159">
        <v>6.327941</v>
      </c>
      <c r="BW90" s="159">
        <v>6.7601269999999998</v>
      </c>
      <c r="BX90" s="159">
        <v>7.6561449100000001</v>
      </c>
      <c r="BY90" s="159">
        <v>12.08060914</v>
      </c>
      <c r="BZ90" s="159">
        <v>15.424788300000001</v>
      </c>
      <c r="CA90" s="159">
        <v>0</v>
      </c>
      <c r="CB90" s="159">
        <v>0</v>
      </c>
      <c r="CC90" s="159">
        <v>0</v>
      </c>
      <c r="CD90" s="159">
        <v>0</v>
      </c>
      <c r="CE90" s="159">
        <v>0</v>
      </c>
      <c r="CF90" s="160">
        <v>0</v>
      </c>
    </row>
    <row r="91" spans="1:84" ht="15.95" thickBot="1">
      <c r="A91" s="153"/>
      <c r="B91" s="121"/>
      <c r="C91" s="176"/>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9"/>
    </row>
    <row r="92" spans="1:84" ht="36" customHeight="1">
      <c r="A92" s="153"/>
      <c r="B92" s="56" t="s">
        <v>343</v>
      </c>
      <c r="BL92" s="43"/>
      <c r="BM92" s="43"/>
      <c r="BN92" s="43"/>
      <c r="BO92" s="43"/>
      <c r="BP92" s="43"/>
      <c r="BQ92" s="43"/>
      <c r="BR92" s="43"/>
      <c r="BS92" s="43"/>
      <c r="BT92" s="43"/>
      <c r="BU92" s="43"/>
      <c r="BV92" s="43"/>
      <c r="BW92" s="43"/>
      <c r="CF92" s="57"/>
    </row>
    <row r="93" spans="1:84" ht="26.25" customHeight="1">
      <c r="A93" s="153"/>
      <c r="B93" s="109" t="s">
        <v>344</v>
      </c>
      <c r="BQ93" s="125"/>
      <c r="BR93" s="125"/>
      <c r="BS93" s="125"/>
      <c r="BT93" s="125"/>
      <c r="BU93" s="125"/>
      <c r="BV93" s="125"/>
      <c r="BW93" s="125"/>
      <c r="BX93" s="125"/>
      <c r="BY93" s="125"/>
      <c r="BZ93" s="125">
        <f t="shared" ref="BZ93:CD93" si="30">BZ82</f>
        <v>224924.02098331333</v>
      </c>
      <c r="CA93" s="125">
        <f t="shared" si="30"/>
        <v>256421.23581648536</v>
      </c>
      <c r="CB93" s="125">
        <f t="shared" si="30"/>
        <v>289489.76305124612</v>
      </c>
      <c r="CC93" s="125">
        <f t="shared" si="30"/>
        <v>309566.43120288802</v>
      </c>
      <c r="CD93" s="125">
        <f t="shared" si="30"/>
        <v>318954.73294686188</v>
      </c>
      <c r="CE93" s="125">
        <f>CE82</f>
        <v>326520.77278666955</v>
      </c>
      <c r="CF93" s="126">
        <f>CF82</f>
        <v>337204.58212429786</v>
      </c>
    </row>
    <row r="94" spans="1:84" s="24" customFormat="1">
      <c r="A94" s="181"/>
      <c r="B94" s="75" t="s">
        <v>345</v>
      </c>
      <c r="C94" s="182"/>
      <c r="D94" s="183"/>
      <c r="E94" s="183"/>
      <c r="F94" s="183"/>
      <c r="G94" s="183"/>
      <c r="H94" s="183"/>
      <c r="I94" s="183"/>
      <c r="J94" s="183"/>
      <c r="K94" s="183"/>
      <c r="L94" s="183"/>
      <c r="M94" s="183"/>
      <c r="N94" s="183"/>
      <c r="O94" s="183"/>
      <c r="P94" s="183"/>
      <c r="Q94" s="183"/>
      <c r="R94" s="183"/>
      <c r="S94" s="183"/>
      <c r="T94" s="183"/>
      <c r="U94" s="183"/>
      <c r="V94" s="183"/>
      <c r="W94" s="183"/>
      <c r="X94" s="183"/>
      <c r="Y94" s="183"/>
      <c r="Z94" s="183"/>
      <c r="AA94" s="183"/>
      <c r="AB94" s="183"/>
      <c r="AC94" s="183"/>
      <c r="AD94" s="183"/>
      <c r="AE94" s="183"/>
      <c r="AF94" s="183"/>
      <c r="AG94" s="183"/>
      <c r="AH94" s="183"/>
      <c r="AI94" s="183"/>
      <c r="AJ94" s="183"/>
      <c r="AK94" s="183"/>
      <c r="AL94" s="183"/>
      <c r="AM94" s="183"/>
      <c r="AN94" s="183"/>
      <c r="AO94" s="183"/>
      <c r="AP94" s="183"/>
      <c r="AQ94" s="183"/>
      <c r="AR94" s="183"/>
      <c r="AS94" s="183"/>
      <c r="AT94" s="183"/>
      <c r="AU94" s="183"/>
      <c r="AV94" s="183"/>
      <c r="AW94" s="183"/>
      <c r="AX94" s="183"/>
      <c r="AY94" s="183"/>
      <c r="AZ94" s="183"/>
      <c r="BA94" s="183"/>
      <c r="BB94" s="183"/>
      <c r="BC94" s="183"/>
      <c r="BD94" s="183"/>
      <c r="BE94" s="183"/>
      <c r="BF94" s="183"/>
      <c r="BG94" s="183"/>
      <c r="BH94" s="183"/>
      <c r="BI94" s="183"/>
      <c r="BJ94" s="183"/>
      <c r="BK94" s="183"/>
      <c r="BL94" s="183"/>
      <c r="BM94" s="183"/>
      <c r="BN94" s="183"/>
      <c r="BO94" s="183"/>
      <c r="BP94" s="183"/>
      <c r="BQ94" s="183"/>
      <c r="BR94" s="183"/>
      <c r="BS94" s="183"/>
      <c r="BT94" s="183"/>
      <c r="BU94" s="183"/>
      <c r="BV94" s="183"/>
      <c r="BW94" s="183"/>
      <c r="BX94" s="183"/>
      <c r="BY94" s="183"/>
      <c r="BZ94" s="183">
        <v>129.16039258420642</v>
      </c>
      <c r="CA94" s="183">
        <v>-682.44822600501357</v>
      </c>
      <c r="CB94" s="183">
        <v>6.3054484780877829E-4</v>
      </c>
      <c r="CC94" s="183">
        <v>6.5259909024462104E-4</v>
      </c>
      <c r="CD94" s="183">
        <v>6.8430890678428113E-4</v>
      </c>
      <c r="CE94" s="183">
        <v>7.1898038731887937E-4</v>
      </c>
      <c r="CF94" s="184">
        <v>7.3756522033363581E-4</v>
      </c>
    </row>
    <row r="95" spans="1:84" s="24" customFormat="1">
      <c r="A95" s="181"/>
      <c r="B95" s="75" t="s">
        <v>346</v>
      </c>
      <c r="C95" s="182"/>
      <c r="D95" s="183"/>
      <c r="E95" s="183"/>
      <c r="F95" s="183"/>
      <c r="G95" s="183"/>
      <c r="H95" s="183"/>
      <c r="I95" s="183"/>
      <c r="J95" s="183"/>
      <c r="K95" s="183"/>
      <c r="L95" s="183"/>
      <c r="M95" s="183"/>
      <c r="N95" s="183"/>
      <c r="O95" s="183"/>
      <c r="P95" s="183"/>
      <c r="Q95" s="183"/>
      <c r="R95" s="183"/>
      <c r="S95" s="183"/>
      <c r="T95" s="183"/>
      <c r="U95" s="183"/>
      <c r="V95" s="183"/>
      <c r="W95" s="183"/>
      <c r="X95" s="183"/>
      <c r="Y95" s="183"/>
      <c r="Z95" s="183"/>
      <c r="AA95" s="183"/>
      <c r="AB95" s="183"/>
      <c r="AC95" s="183"/>
      <c r="AD95" s="183"/>
      <c r="AE95" s="183"/>
      <c r="AF95" s="183"/>
      <c r="AG95" s="183"/>
      <c r="AH95" s="183"/>
      <c r="AI95" s="183"/>
      <c r="AJ95" s="183"/>
      <c r="AK95" s="183"/>
      <c r="AL95" s="183"/>
      <c r="AM95" s="183"/>
      <c r="AN95" s="183"/>
      <c r="AO95" s="183"/>
      <c r="AP95" s="183"/>
      <c r="AQ95" s="183"/>
      <c r="AR95" s="183"/>
      <c r="AS95" s="183"/>
      <c r="AT95" s="183"/>
      <c r="AU95" s="183"/>
      <c r="AV95" s="183"/>
      <c r="AW95" s="183"/>
      <c r="AX95" s="183"/>
      <c r="AY95" s="183"/>
      <c r="AZ95" s="183"/>
      <c r="BA95" s="183"/>
      <c r="BB95" s="183"/>
      <c r="BC95" s="183"/>
      <c r="BD95" s="183"/>
      <c r="BE95" s="183"/>
      <c r="BF95" s="183"/>
      <c r="BG95" s="183"/>
      <c r="BH95" s="183"/>
      <c r="BI95" s="183"/>
      <c r="BJ95" s="183"/>
      <c r="BK95" s="183"/>
      <c r="BL95" s="183"/>
      <c r="BM95" s="183"/>
      <c r="BN95" s="183"/>
      <c r="BO95" s="183"/>
      <c r="BP95" s="183"/>
      <c r="BQ95" s="183"/>
      <c r="BR95" s="183"/>
      <c r="BS95" s="183"/>
      <c r="BT95" s="183"/>
      <c r="BU95" s="183"/>
      <c r="BV95" s="183"/>
      <c r="BW95" s="183"/>
      <c r="BX95" s="183"/>
      <c r="BY95" s="183"/>
      <c r="BZ95" s="183">
        <v>-767.69711579</v>
      </c>
      <c r="CA95" s="183">
        <v>-37.124620120000003</v>
      </c>
      <c r="CB95" s="183">
        <v>0</v>
      </c>
      <c r="CC95" s="183">
        <v>0</v>
      </c>
      <c r="CD95" s="183">
        <v>0</v>
      </c>
      <c r="CE95" s="183">
        <v>0</v>
      </c>
      <c r="CF95" s="184">
        <v>0</v>
      </c>
    </row>
    <row r="96" spans="1:84" s="24" customFormat="1">
      <c r="A96" s="181"/>
      <c r="B96" s="75" t="s">
        <v>347</v>
      </c>
      <c r="C96" s="182"/>
      <c r="D96" s="183"/>
      <c r="E96" s="183"/>
      <c r="F96" s="183"/>
      <c r="G96" s="183"/>
      <c r="H96" s="183"/>
      <c r="I96" s="183"/>
      <c r="J96" s="183"/>
      <c r="K96" s="183"/>
      <c r="L96" s="183"/>
      <c r="M96" s="183"/>
      <c r="N96" s="183"/>
      <c r="O96" s="183"/>
      <c r="P96" s="183"/>
      <c r="Q96" s="183"/>
      <c r="R96" s="183"/>
      <c r="S96" s="183"/>
      <c r="T96" s="183"/>
      <c r="U96" s="183"/>
      <c r="V96" s="183"/>
      <c r="W96" s="183"/>
      <c r="X96" s="183"/>
      <c r="Y96" s="183"/>
      <c r="Z96" s="183"/>
      <c r="AA96" s="183"/>
      <c r="AB96" s="183"/>
      <c r="AC96" s="183"/>
      <c r="AD96" s="183"/>
      <c r="AE96" s="183"/>
      <c r="AF96" s="183"/>
      <c r="AG96" s="183"/>
      <c r="AH96" s="183"/>
      <c r="AI96" s="183"/>
      <c r="AJ96" s="183"/>
      <c r="AK96" s="183"/>
      <c r="AL96" s="183"/>
      <c r="AM96" s="183"/>
      <c r="AN96" s="183"/>
      <c r="AO96" s="183"/>
      <c r="AP96" s="183"/>
      <c r="AQ96" s="183"/>
      <c r="AR96" s="183"/>
      <c r="AS96" s="183"/>
      <c r="AT96" s="183"/>
      <c r="AU96" s="183"/>
      <c r="AV96" s="183"/>
      <c r="AW96" s="183"/>
      <c r="AX96" s="183"/>
      <c r="AY96" s="183"/>
      <c r="AZ96" s="183"/>
      <c r="BA96" s="183"/>
      <c r="BB96" s="183"/>
      <c r="BC96" s="183"/>
      <c r="BD96" s="183"/>
      <c r="BE96" s="183"/>
      <c r="BF96" s="183"/>
      <c r="BG96" s="183"/>
      <c r="BH96" s="183"/>
      <c r="BI96" s="183"/>
      <c r="BJ96" s="183"/>
      <c r="BK96" s="183"/>
      <c r="BL96" s="183"/>
      <c r="BM96" s="183"/>
      <c r="BN96" s="183"/>
      <c r="BO96" s="183"/>
      <c r="BP96" s="183"/>
      <c r="BQ96" s="183"/>
      <c r="BR96" s="183"/>
      <c r="BS96" s="183"/>
      <c r="BT96" s="183"/>
      <c r="BU96" s="183"/>
      <c r="BV96" s="183"/>
      <c r="BW96" s="183"/>
      <c r="BX96" s="183"/>
      <c r="BY96" s="183"/>
      <c r="BZ96" s="183">
        <v>4.164710029726848E-3</v>
      </c>
      <c r="CA96" s="183">
        <v>0.28216087006148882</v>
      </c>
      <c r="CB96" s="183">
        <v>-1.0006305447896011</v>
      </c>
      <c r="CC96" s="183">
        <v>-6.5259897382929921E-4</v>
      </c>
      <c r="CD96" s="183">
        <v>-0.21189422288443893</v>
      </c>
      <c r="CE96" s="183">
        <v>-0.21248860011110082</v>
      </c>
      <c r="CF96" s="184">
        <v>-0.2131043755216524</v>
      </c>
    </row>
    <row r="97" spans="1:84" s="24" customFormat="1" ht="33.6" customHeight="1">
      <c r="A97" s="181"/>
      <c r="B97" s="137" t="s">
        <v>348</v>
      </c>
      <c r="C97" s="182"/>
      <c r="D97" s="183"/>
      <c r="E97" s="183"/>
      <c r="F97" s="183"/>
      <c r="G97" s="183"/>
      <c r="H97" s="183"/>
      <c r="I97" s="183"/>
      <c r="J97" s="183"/>
      <c r="K97" s="183"/>
      <c r="L97" s="183"/>
      <c r="M97" s="183"/>
      <c r="N97" s="183"/>
      <c r="O97" s="183"/>
      <c r="P97" s="183"/>
      <c r="Q97" s="183"/>
      <c r="R97" s="183"/>
      <c r="S97" s="183"/>
      <c r="T97" s="183"/>
      <c r="U97" s="183"/>
      <c r="V97" s="183"/>
      <c r="W97" s="183"/>
      <c r="X97" s="183"/>
      <c r="Y97" s="183"/>
      <c r="Z97" s="183"/>
      <c r="AA97" s="183"/>
      <c r="AB97" s="183"/>
      <c r="AC97" s="183"/>
      <c r="AD97" s="183"/>
      <c r="AE97" s="183"/>
      <c r="AF97" s="183"/>
      <c r="AG97" s="183"/>
      <c r="AH97" s="183"/>
      <c r="AI97" s="183"/>
      <c r="AJ97" s="183"/>
      <c r="AK97" s="183"/>
      <c r="AL97" s="183"/>
      <c r="AM97" s="183"/>
      <c r="AN97" s="183"/>
      <c r="AO97" s="183"/>
      <c r="AP97" s="183"/>
      <c r="AQ97" s="183"/>
      <c r="AR97" s="183"/>
      <c r="AS97" s="183"/>
      <c r="AT97" s="183"/>
      <c r="AU97" s="183"/>
      <c r="AV97" s="183"/>
      <c r="AW97" s="183"/>
      <c r="AX97" s="183"/>
      <c r="AY97" s="183"/>
      <c r="AZ97" s="183"/>
      <c r="BA97" s="183"/>
      <c r="BB97" s="183"/>
      <c r="BC97" s="183"/>
      <c r="BD97" s="183"/>
      <c r="BE97" s="183"/>
      <c r="BF97" s="183"/>
      <c r="BG97" s="183"/>
      <c r="BH97" s="183"/>
      <c r="BI97" s="183"/>
      <c r="BJ97" s="183"/>
      <c r="BK97" s="183"/>
      <c r="BL97" s="183"/>
      <c r="BM97" s="183"/>
      <c r="BN97" s="183"/>
      <c r="BO97" s="183"/>
      <c r="BP97" s="183"/>
      <c r="BS97" s="185"/>
      <c r="BT97" s="185"/>
      <c r="BU97" s="185"/>
      <c r="BV97" s="185"/>
      <c r="BW97" s="185"/>
      <c r="BX97" s="185"/>
      <c r="BY97" s="185"/>
      <c r="BZ97" s="185">
        <f t="shared" ref="BZ97:CF97" si="31">SUM(BZ93:BZ96)</f>
        <v>224285.48842481757</v>
      </c>
      <c r="CA97" s="185">
        <f t="shared" si="31"/>
        <v>255701.9451312304</v>
      </c>
      <c r="CB97" s="185">
        <f t="shared" si="31"/>
        <v>289488.76305124618</v>
      </c>
      <c r="CC97" s="185">
        <f t="shared" si="31"/>
        <v>309566.43120288814</v>
      </c>
      <c r="CD97" s="185">
        <f t="shared" si="31"/>
        <v>318954.52173694794</v>
      </c>
      <c r="CE97" s="185">
        <f t="shared" si="31"/>
        <v>326520.56101704983</v>
      </c>
      <c r="CF97" s="186">
        <f t="shared" si="31"/>
        <v>337204.36975748756</v>
      </c>
    </row>
    <row r="98" spans="1:84" ht="68.25" customHeight="1">
      <c r="A98" s="153"/>
      <c r="B98" s="56" t="s">
        <v>349</v>
      </c>
      <c r="C98" s="171"/>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c r="AF98" s="125"/>
      <c r="AG98" s="125"/>
      <c r="AH98" s="125"/>
      <c r="AI98" s="125"/>
      <c r="AJ98" s="125"/>
      <c r="AK98" s="125"/>
      <c r="AL98" s="125"/>
      <c r="AM98" s="125"/>
      <c r="AN98" s="125"/>
      <c r="AO98" s="125"/>
      <c r="AP98" s="125"/>
      <c r="AQ98" s="125"/>
      <c r="AR98" s="125"/>
      <c r="AS98" s="125"/>
      <c r="AT98" s="125"/>
      <c r="AU98" s="125"/>
      <c r="AV98" s="125"/>
      <c r="AW98" s="125"/>
      <c r="AX98" s="125"/>
      <c r="AY98" s="125"/>
      <c r="AZ98" s="125"/>
      <c r="BA98" s="125"/>
      <c r="BB98" s="125"/>
      <c r="BC98" s="125"/>
      <c r="BD98" s="125"/>
      <c r="BE98" s="125"/>
      <c r="BF98" s="125"/>
      <c r="BG98" s="125"/>
      <c r="BH98" s="125"/>
      <c r="BI98" s="125"/>
      <c r="BJ98" s="125"/>
      <c r="BK98" s="125"/>
      <c r="BL98" s="125"/>
      <c r="BM98" s="125"/>
      <c r="BN98" s="125"/>
      <c r="BO98" s="125"/>
      <c r="BP98" s="125"/>
      <c r="BQ98" s="125"/>
      <c r="BR98" s="185"/>
      <c r="BS98" s="185"/>
      <c r="BT98" s="125"/>
      <c r="BU98" s="125"/>
      <c r="BV98" s="125"/>
      <c r="BW98" s="125"/>
      <c r="BX98" s="125"/>
      <c r="BY98" s="125"/>
      <c r="BZ98" s="125">
        <f t="shared" ref="BZ98:CD98" si="32">SUM(BZ99:BZ100)</f>
        <v>224285.48842481757</v>
      </c>
      <c r="CA98" s="125">
        <f t="shared" si="32"/>
        <v>255701.9451312304</v>
      </c>
      <c r="CB98" s="125">
        <f t="shared" si="32"/>
        <v>289488.76305124623</v>
      </c>
      <c r="CC98" s="125">
        <f t="shared" si="32"/>
        <v>309566.43120288814</v>
      </c>
      <c r="CD98" s="125">
        <f t="shared" si="32"/>
        <v>318954.52173694794</v>
      </c>
      <c r="CE98" s="125">
        <f>SUM(CE99:CE100)</f>
        <v>326520.56101704983</v>
      </c>
      <c r="CF98" s="126">
        <f>SUM(CF99:CF100)</f>
        <v>337204.36975748756</v>
      </c>
    </row>
    <row r="99" spans="1:84" s="24" customFormat="1">
      <c r="A99" s="181"/>
      <c r="B99" s="75" t="s">
        <v>324</v>
      </c>
      <c r="C99" s="182"/>
      <c r="D99" s="183"/>
      <c r="E99" s="183"/>
      <c r="F99" s="183"/>
      <c r="G99" s="183"/>
      <c r="H99" s="183"/>
      <c r="I99" s="183"/>
      <c r="J99" s="183"/>
      <c r="K99" s="183"/>
      <c r="L99" s="183"/>
      <c r="M99" s="183"/>
      <c r="N99" s="183"/>
      <c r="O99" s="183"/>
      <c r="P99" s="183"/>
      <c r="Q99" s="183"/>
      <c r="R99" s="183"/>
      <c r="S99" s="183"/>
      <c r="T99" s="183"/>
      <c r="U99" s="183"/>
      <c r="V99" s="183"/>
      <c r="W99" s="183"/>
      <c r="X99" s="183"/>
      <c r="Y99" s="183"/>
      <c r="Z99" s="183"/>
      <c r="AA99" s="183"/>
      <c r="AB99" s="183"/>
      <c r="AC99" s="183"/>
      <c r="AD99" s="183"/>
      <c r="AE99" s="183"/>
      <c r="AF99" s="183"/>
      <c r="AG99" s="183"/>
      <c r="AH99" s="183"/>
      <c r="AI99" s="183"/>
      <c r="AJ99" s="183"/>
      <c r="AK99" s="183"/>
      <c r="AL99" s="183"/>
      <c r="AM99" s="183"/>
      <c r="AN99" s="183"/>
      <c r="AO99" s="183"/>
      <c r="AP99" s="183"/>
      <c r="AQ99" s="183"/>
      <c r="AR99" s="183"/>
      <c r="AS99" s="183"/>
      <c r="AT99" s="183"/>
      <c r="AU99" s="183"/>
      <c r="AV99" s="183"/>
      <c r="AW99" s="183"/>
      <c r="AX99" s="183"/>
      <c r="AY99" s="183"/>
      <c r="AZ99" s="183"/>
      <c r="BA99" s="183"/>
      <c r="BB99" s="183"/>
      <c r="BC99" s="183"/>
      <c r="BD99" s="183"/>
      <c r="BE99" s="183"/>
      <c r="BF99" s="183"/>
      <c r="BG99" s="183"/>
      <c r="BH99" s="183"/>
      <c r="BI99" s="183"/>
      <c r="BJ99" s="183"/>
      <c r="BK99" s="183"/>
      <c r="BL99" s="183"/>
      <c r="BM99" s="183"/>
      <c r="BN99" s="183"/>
      <c r="BO99" s="183"/>
      <c r="BP99" s="183"/>
      <c r="BQ99" s="183"/>
      <c r="BR99" s="183"/>
      <c r="BS99" s="183"/>
      <c r="BT99" s="183"/>
      <c r="BU99" s="183"/>
      <c r="BV99" s="183"/>
      <c r="BW99" s="183"/>
      <c r="BX99" s="183"/>
      <c r="BY99" s="183"/>
      <c r="BZ99" s="183">
        <v>104881.85368391944</v>
      </c>
      <c r="CA99" s="183">
        <v>118769.61819919608</v>
      </c>
      <c r="CB99" s="183">
        <v>133833.54003716921</v>
      </c>
      <c r="CC99" s="183">
        <v>142945.65012815886</v>
      </c>
      <c r="CD99" s="183">
        <v>148139.56467636873</v>
      </c>
      <c r="CE99" s="183">
        <v>153084.22285149503</v>
      </c>
      <c r="CF99" s="96">
        <v>157494.39928326244</v>
      </c>
    </row>
    <row r="100" spans="1:84" s="24" customFormat="1" ht="15.95" thickBot="1">
      <c r="A100" s="187"/>
      <c r="B100" s="188" t="s">
        <v>325</v>
      </c>
      <c r="C100" s="189"/>
      <c r="D100" s="190"/>
      <c r="E100" s="190"/>
      <c r="F100" s="190"/>
      <c r="G100" s="190"/>
      <c r="H100" s="190"/>
      <c r="I100" s="190"/>
      <c r="J100" s="190"/>
      <c r="K100" s="190"/>
      <c r="L100" s="190"/>
      <c r="M100" s="190"/>
      <c r="N100" s="190"/>
      <c r="O100" s="190"/>
      <c r="P100" s="190"/>
      <c r="Q100" s="190"/>
      <c r="R100" s="190"/>
      <c r="S100" s="190"/>
      <c r="T100" s="190"/>
      <c r="U100" s="190"/>
      <c r="V100" s="190"/>
      <c r="W100" s="190"/>
      <c r="X100" s="190"/>
      <c r="Y100" s="190"/>
      <c r="Z100" s="190"/>
      <c r="AA100" s="190"/>
      <c r="AB100" s="190"/>
      <c r="AC100" s="190"/>
      <c r="AD100" s="190"/>
      <c r="AE100" s="190"/>
      <c r="AF100" s="190"/>
      <c r="AG100" s="190"/>
      <c r="AH100" s="190"/>
      <c r="AI100" s="190"/>
      <c r="AJ100" s="190"/>
      <c r="AK100" s="190"/>
      <c r="AL100" s="190"/>
      <c r="AM100" s="190"/>
      <c r="AN100" s="190"/>
      <c r="AO100" s="190"/>
      <c r="AP100" s="190"/>
      <c r="AQ100" s="190"/>
      <c r="AR100" s="190"/>
      <c r="AS100" s="190"/>
      <c r="AT100" s="190"/>
      <c r="AU100" s="190"/>
      <c r="AV100" s="190"/>
      <c r="AW100" s="190"/>
      <c r="AX100" s="190"/>
      <c r="AY100" s="190"/>
      <c r="AZ100" s="190"/>
      <c r="BA100" s="190"/>
      <c r="BB100" s="190"/>
      <c r="BC100" s="190"/>
      <c r="BD100" s="190"/>
      <c r="BE100" s="190"/>
      <c r="BF100" s="190"/>
      <c r="BG100" s="190"/>
      <c r="BH100" s="190"/>
      <c r="BI100" s="190"/>
      <c r="BJ100" s="190"/>
      <c r="BK100" s="190"/>
      <c r="BL100" s="190"/>
      <c r="BM100" s="190"/>
      <c r="BN100" s="190"/>
      <c r="BO100" s="190"/>
      <c r="BP100" s="190"/>
      <c r="BQ100" s="190"/>
      <c r="BR100" s="190"/>
      <c r="BS100" s="190"/>
      <c r="BT100" s="190"/>
      <c r="BU100" s="190"/>
      <c r="BV100" s="190"/>
      <c r="BW100" s="190"/>
      <c r="BX100" s="190"/>
      <c r="BY100" s="190"/>
      <c r="BZ100" s="190">
        <v>119403.63474089811</v>
      </c>
      <c r="CA100" s="190">
        <v>136932.32693203431</v>
      </c>
      <c r="CB100" s="190">
        <v>155655.22301407703</v>
      </c>
      <c r="CC100" s="190">
        <v>166620.78107472925</v>
      </c>
      <c r="CD100" s="190">
        <v>170814.95706057918</v>
      </c>
      <c r="CE100" s="190">
        <v>173436.3381655548</v>
      </c>
      <c r="CF100" s="129">
        <v>179709.97047422515</v>
      </c>
    </row>
    <row r="102" spans="1:84">
      <c r="A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row>
    <row r="103" spans="1:84">
      <c r="A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row>
    <row r="104" spans="1:84">
      <c r="A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row>
  </sheetData>
  <hyperlinks>
    <hyperlink ref="B1" location="Notes!A1" display="Information relating to this table can be found in the 'Notes' tab" xr:uid="{DCFC7D96-006F-4979-B6D1-1323C340CD51}"/>
    <hyperlink ref="A1" location="Contents!A1" display="Contents page" xr:uid="{4C5268C4-E445-4913-9643-FC941E6B6A3A}"/>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7BC84-DB59-4A4E-B5FA-3D6C4AB0B3C7}">
  <dimension ref="A1:CF94"/>
  <sheetViews>
    <sheetView zoomScale="55" zoomScaleNormal="55" workbookViewId="0">
      <pane xSplit="2" topLeftCell="BD1" activePane="topRight" state="frozen"/>
      <selection pane="topRight"/>
    </sheetView>
  </sheetViews>
  <sheetFormatPr defaultColWidth="9" defaultRowHeight="15.6"/>
  <cols>
    <col min="1" max="1" width="23" style="163" bestFit="1" customWidth="1"/>
    <col min="2" max="2" width="75.85546875" style="43" customWidth="1"/>
    <col min="3" max="3" width="25.85546875" style="163" customWidth="1"/>
    <col min="4" max="75" width="12.85546875" style="58" customWidth="1"/>
    <col min="76" max="83" width="12.85546875" style="43" customWidth="1"/>
    <col min="84" max="84" width="11.85546875" style="43" customWidth="1"/>
    <col min="85" max="16384" width="9" style="43"/>
  </cols>
  <sheetData>
    <row r="1" spans="1:84" s="15" customFormat="1" ht="25.5" customHeight="1" thickBot="1">
      <c r="A1" s="34" t="s">
        <v>47</v>
      </c>
      <c r="B1" s="116" t="s">
        <v>126</v>
      </c>
      <c r="C1" s="117"/>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row>
    <row r="2" spans="1:84" ht="33" customHeight="1">
      <c r="A2" s="37" t="s">
        <v>48</v>
      </c>
      <c r="B2" s="38" t="s">
        <v>350</v>
      </c>
      <c r="C2" s="136"/>
      <c r="D2" s="41" t="s">
        <v>190</v>
      </c>
      <c r="E2" s="41" t="s">
        <v>191</v>
      </c>
      <c r="F2" s="41" t="s">
        <v>192</v>
      </c>
      <c r="G2" s="41" t="s">
        <v>193</v>
      </c>
      <c r="H2" s="41" t="s">
        <v>194</v>
      </c>
      <c r="I2" s="41" t="s">
        <v>195</v>
      </c>
      <c r="J2" s="41" t="s">
        <v>196</v>
      </c>
      <c r="K2" s="41" t="s">
        <v>197</v>
      </c>
      <c r="L2" s="41" t="s">
        <v>198</v>
      </c>
      <c r="M2" s="41" t="s">
        <v>199</v>
      </c>
      <c r="N2" s="41" t="s">
        <v>200</v>
      </c>
      <c r="O2" s="41" t="s">
        <v>201</v>
      </c>
      <c r="P2" s="41" t="s">
        <v>202</v>
      </c>
      <c r="Q2" s="41" t="s">
        <v>203</v>
      </c>
      <c r="R2" s="41" t="s">
        <v>204</v>
      </c>
      <c r="S2" s="41" t="s">
        <v>205</v>
      </c>
      <c r="T2" s="41" t="s">
        <v>206</v>
      </c>
      <c r="U2" s="41" t="s">
        <v>207</v>
      </c>
      <c r="V2" s="41" t="s">
        <v>208</v>
      </c>
      <c r="W2" s="41" t="s">
        <v>209</v>
      </c>
      <c r="X2" s="41" t="s">
        <v>210</v>
      </c>
      <c r="Y2" s="41" t="s">
        <v>211</v>
      </c>
      <c r="Z2" s="41" t="s">
        <v>212</v>
      </c>
      <c r="AA2" s="41" t="s">
        <v>213</v>
      </c>
      <c r="AB2" s="41" t="s">
        <v>214</v>
      </c>
      <c r="AC2" s="41" t="s">
        <v>215</v>
      </c>
      <c r="AD2" s="41" t="s">
        <v>216</v>
      </c>
      <c r="AE2" s="41" t="s">
        <v>217</v>
      </c>
      <c r="AF2" s="41" t="s">
        <v>218</v>
      </c>
      <c r="AG2" s="41" t="s">
        <v>219</v>
      </c>
      <c r="AH2" s="41" t="s">
        <v>220</v>
      </c>
      <c r="AI2" s="41" t="s">
        <v>221</v>
      </c>
      <c r="AJ2" s="41" t="s">
        <v>222</v>
      </c>
      <c r="AK2" s="41" t="s">
        <v>223</v>
      </c>
      <c r="AL2" s="41" t="s">
        <v>224</v>
      </c>
      <c r="AM2" s="41" t="s">
        <v>225</v>
      </c>
      <c r="AN2" s="41" t="s">
        <v>226</v>
      </c>
      <c r="AO2" s="41" t="s">
        <v>227</v>
      </c>
      <c r="AP2" s="41" t="s">
        <v>228</v>
      </c>
      <c r="AQ2" s="41" t="s">
        <v>229</v>
      </c>
      <c r="AR2" s="41" t="s">
        <v>230</v>
      </c>
      <c r="AS2" s="41" t="s">
        <v>231</v>
      </c>
      <c r="AT2" s="41" t="s">
        <v>232</v>
      </c>
      <c r="AU2" s="41" t="s">
        <v>233</v>
      </c>
      <c r="AV2" s="41" t="s">
        <v>234</v>
      </c>
      <c r="AW2" s="41" t="s">
        <v>235</v>
      </c>
      <c r="AX2" s="41" t="s">
        <v>236</v>
      </c>
      <c r="AY2" s="41" t="s">
        <v>128</v>
      </c>
      <c r="AZ2" s="41" t="s">
        <v>129</v>
      </c>
      <c r="BA2" s="41" t="s">
        <v>130</v>
      </c>
      <c r="BB2" s="41" t="s">
        <v>131</v>
      </c>
      <c r="BC2" s="41" t="s">
        <v>132</v>
      </c>
      <c r="BD2" s="41" t="s">
        <v>133</v>
      </c>
      <c r="BE2" s="41" t="s">
        <v>134</v>
      </c>
      <c r="BF2" s="41" t="s">
        <v>135</v>
      </c>
      <c r="BG2" s="41" t="s">
        <v>136</v>
      </c>
      <c r="BH2" s="41" t="s">
        <v>137</v>
      </c>
      <c r="BI2" s="41" t="s">
        <v>138</v>
      </c>
      <c r="BJ2" s="41" t="s">
        <v>139</v>
      </c>
      <c r="BK2" s="41" t="s">
        <v>140</v>
      </c>
      <c r="BL2" s="41" t="s">
        <v>141</v>
      </c>
      <c r="BM2" s="41" t="s">
        <v>142</v>
      </c>
      <c r="BN2" s="41" t="s">
        <v>143</v>
      </c>
      <c r="BO2" s="41" t="s">
        <v>144</v>
      </c>
      <c r="BP2" s="41" t="s">
        <v>145</v>
      </c>
      <c r="BQ2" s="41" t="s">
        <v>146</v>
      </c>
      <c r="BR2" s="41" t="s">
        <v>147</v>
      </c>
      <c r="BS2" s="41" t="s">
        <v>148</v>
      </c>
      <c r="BT2" s="41" t="s">
        <v>149</v>
      </c>
      <c r="BU2" s="41" t="s">
        <v>150</v>
      </c>
      <c r="BV2" s="41" t="s">
        <v>151</v>
      </c>
      <c r="BW2" s="41" t="s">
        <v>152</v>
      </c>
      <c r="BX2" s="41" t="s">
        <v>153</v>
      </c>
      <c r="BY2" s="41" t="s">
        <v>154</v>
      </c>
      <c r="BZ2" s="41" t="s">
        <v>155</v>
      </c>
      <c r="CA2" s="41" t="s">
        <v>156</v>
      </c>
      <c r="CB2" s="41" t="s">
        <v>157</v>
      </c>
      <c r="CC2" s="41" t="s">
        <v>158</v>
      </c>
      <c r="CD2" s="41" t="s">
        <v>159</v>
      </c>
      <c r="CE2" s="41" t="s">
        <v>160</v>
      </c>
      <c r="CF2" s="42" t="s">
        <v>161</v>
      </c>
    </row>
    <row r="3" spans="1:84" s="45" customFormat="1">
      <c r="A3" s="119">
        <v>2023</v>
      </c>
      <c r="B3" s="44" t="s">
        <v>351</v>
      </c>
      <c r="C3" s="151" t="s">
        <v>265</v>
      </c>
      <c r="D3" s="47" t="s">
        <v>163</v>
      </c>
      <c r="E3" s="47" t="s">
        <v>163</v>
      </c>
      <c r="F3" s="47" t="s">
        <v>163</v>
      </c>
      <c r="G3" s="47" t="s">
        <v>163</v>
      </c>
      <c r="H3" s="47" t="s">
        <v>163</v>
      </c>
      <c r="I3" s="47" t="s">
        <v>163</v>
      </c>
      <c r="J3" s="47" t="s">
        <v>163</v>
      </c>
      <c r="K3" s="47" t="s">
        <v>163</v>
      </c>
      <c r="L3" s="47" t="s">
        <v>163</v>
      </c>
      <c r="M3" s="47" t="s">
        <v>163</v>
      </c>
      <c r="N3" s="47" t="s">
        <v>163</v>
      </c>
      <c r="O3" s="47" t="s">
        <v>163</v>
      </c>
      <c r="P3" s="47" t="s">
        <v>163</v>
      </c>
      <c r="Q3" s="47" t="s">
        <v>163</v>
      </c>
      <c r="R3" s="47" t="s">
        <v>163</v>
      </c>
      <c r="S3" s="47" t="s">
        <v>163</v>
      </c>
      <c r="T3" s="47" t="s">
        <v>163</v>
      </c>
      <c r="U3" s="47" t="s">
        <v>163</v>
      </c>
      <c r="V3" s="47" t="s">
        <v>163</v>
      </c>
      <c r="W3" s="47" t="s">
        <v>163</v>
      </c>
      <c r="X3" s="47" t="s">
        <v>163</v>
      </c>
      <c r="Y3" s="47" t="s">
        <v>163</v>
      </c>
      <c r="Z3" s="47" t="s">
        <v>163</v>
      </c>
      <c r="AA3" s="47" t="s">
        <v>163</v>
      </c>
      <c r="AB3" s="47" t="s">
        <v>163</v>
      </c>
      <c r="AC3" s="47" t="s">
        <v>163</v>
      </c>
      <c r="AD3" s="47" t="s">
        <v>163</v>
      </c>
      <c r="AE3" s="47" t="s">
        <v>163</v>
      </c>
      <c r="AF3" s="47" t="s">
        <v>163</v>
      </c>
      <c r="AG3" s="47" t="s">
        <v>163</v>
      </c>
      <c r="AH3" s="47" t="s">
        <v>163</v>
      </c>
      <c r="AI3" s="47" t="s">
        <v>163</v>
      </c>
      <c r="AJ3" s="47" t="s">
        <v>163</v>
      </c>
      <c r="AK3" s="47" t="s">
        <v>163</v>
      </c>
      <c r="AL3" s="47" t="s">
        <v>163</v>
      </c>
      <c r="AM3" s="47" t="s">
        <v>163</v>
      </c>
      <c r="AN3" s="47" t="s">
        <v>163</v>
      </c>
      <c r="AO3" s="47" t="s">
        <v>163</v>
      </c>
      <c r="AP3" s="47" t="s">
        <v>163</v>
      </c>
      <c r="AQ3" s="47" t="s">
        <v>163</v>
      </c>
      <c r="AR3" s="47" t="s">
        <v>163</v>
      </c>
      <c r="AS3" s="47" t="s">
        <v>163</v>
      </c>
      <c r="AT3" s="47" t="s">
        <v>163</v>
      </c>
      <c r="AU3" s="47" t="s">
        <v>163</v>
      </c>
      <c r="AV3" s="47" t="s">
        <v>163</v>
      </c>
      <c r="AW3" s="47" t="s">
        <v>163</v>
      </c>
      <c r="AX3" s="47" t="s">
        <v>163</v>
      </c>
      <c r="AY3" s="47" t="s">
        <v>163</v>
      </c>
      <c r="AZ3" s="47" t="s">
        <v>163</v>
      </c>
      <c r="BA3" s="47" t="s">
        <v>163</v>
      </c>
      <c r="BB3" s="47" t="s">
        <v>163</v>
      </c>
      <c r="BC3" s="47" t="s">
        <v>163</v>
      </c>
      <c r="BD3" s="47" t="s">
        <v>163</v>
      </c>
      <c r="BE3" s="47" t="s">
        <v>163</v>
      </c>
      <c r="BF3" s="47" t="s">
        <v>163</v>
      </c>
      <c r="BG3" s="47" t="s">
        <v>163</v>
      </c>
      <c r="BH3" s="47" t="s">
        <v>163</v>
      </c>
      <c r="BI3" s="47" t="s">
        <v>163</v>
      </c>
      <c r="BJ3" s="47" t="s">
        <v>163</v>
      </c>
      <c r="BK3" s="47" t="s">
        <v>163</v>
      </c>
      <c r="BL3" s="47" t="s">
        <v>163</v>
      </c>
      <c r="BM3" s="47" t="s">
        <v>163</v>
      </c>
      <c r="BN3" s="47" t="s">
        <v>163</v>
      </c>
      <c r="BO3" s="47" t="s">
        <v>163</v>
      </c>
      <c r="BP3" s="47" t="s">
        <v>163</v>
      </c>
      <c r="BQ3" s="47" t="s">
        <v>163</v>
      </c>
      <c r="BR3" s="47" t="s">
        <v>163</v>
      </c>
      <c r="BS3" s="47" t="s">
        <v>163</v>
      </c>
      <c r="BT3" s="47" t="s">
        <v>163</v>
      </c>
      <c r="BU3" s="47" t="s">
        <v>163</v>
      </c>
      <c r="BV3" s="47" t="s">
        <v>163</v>
      </c>
      <c r="BW3" s="47" t="s">
        <v>163</v>
      </c>
      <c r="BX3" s="47" t="s">
        <v>163</v>
      </c>
      <c r="BY3" s="47" t="s">
        <v>163</v>
      </c>
      <c r="BZ3" s="47" t="s">
        <v>163</v>
      </c>
      <c r="CA3" s="47" t="s">
        <v>164</v>
      </c>
      <c r="CB3" s="47" t="s">
        <v>164</v>
      </c>
      <c r="CC3" s="47" t="s">
        <v>164</v>
      </c>
      <c r="CD3" s="47" t="s">
        <v>164</v>
      </c>
      <c r="CE3" s="47" t="s">
        <v>164</v>
      </c>
      <c r="CF3" s="48" t="s">
        <v>164</v>
      </c>
    </row>
    <row r="4" spans="1:84">
      <c r="A4" s="49"/>
      <c r="B4" s="50"/>
      <c r="C4" s="138"/>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152"/>
    </row>
    <row r="5" spans="1:84" ht="27" customHeight="1">
      <c r="A5" s="153"/>
      <c r="B5" s="43" t="s">
        <v>266</v>
      </c>
      <c r="C5" s="158" t="s">
        <v>267</v>
      </c>
      <c r="D5" s="159"/>
      <c r="E5" s="159"/>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c r="BM5" s="159"/>
      <c r="BN5" s="159"/>
      <c r="BO5" s="159"/>
      <c r="BP5" s="159"/>
      <c r="BQ5" s="159">
        <v>6.2495270706148123</v>
      </c>
      <c r="BR5" s="159">
        <v>7.8198005232161609</v>
      </c>
      <c r="BS5" s="159">
        <v>8.9152441534238367</v>
      </c>
      <c r="BT5" s="159">
        <v>9.2356226375172881</v>
      </c>
      <c r="BU5" s="159">
        <v>10.17315189678502</v>
      </c>
      <c r="BV5" s="159">
        <v>11.086603312142101</v>
      </c>
      <c r="BW5" s="159">
        <v>11.886551931463787</v>
      </c>
      <c r="BX5" s="159">
        <v>11.99096937982408</v>
      </c>
      <c r="BY5" s="159">
        <v>14.587790069274259</v>
      </c>
      <c r="BZ5" s="159">
        <v>17.598477641324038</v>
      </c>
      <c r="CA5" s="159">
        <v>19.842678718337968</v>
      </c>
      <c r="CB5" s="159">
        <v>23.900107696142648</v>
      </c>
      <c r="CC5" s="159">
        <v>26.678498100088259</v>
      </c>
      <c r="CD5" s="159">
        <v>29.074938370957003</v>
      </c>
      <c r="CE5" s="159">
        <v>31.448346249242395</v>
      </c>
      <c r="CF5" s="160">
        <v>33.723823969116189</v>
      </c>
    </row>
    <row r="6" spans="1:84">
      <c r="A6" s="153"/>
      <c r="B6" s="43" t="s">
        <v>268</v>
      </c>
      <c r="C6" s="158" t="s">
        <v>267</v>
      </c>
      <c r="D6" s="159">
        <v>0</v>
      </c>
      <c r="E6" s="159">
        <v>0</v>
      </c>
      <c r="F6" s="159">
        <v>0</v>
      </c>
      <c r="G6" s="159">
        <v>0</v>
      </c>
      <c r="H6" s="159">
        <v>0</v>
      </c>
      <c r="I6" s="159">
        <v>0</v>
      </c>
      <c r="J6" s="159">
        <v>0</v>
      </c>
      <c r="K6" s="159">
        <v>0</v>
      </c>
      <c r="L6" s="159">
        <v>0</v>
      </c>
      <c r="M6" s="159">
        <v>0</v>
      </c>
      <c r="N6" s="159">
        <v>0</v>
      </c>
      <c r="O6" s="159">
        <v>0</v>
      </c>
      <c r="P6" s="159">
        <v>0</v>
      </c>
      <c r="Q6" s="159">
        <v>0</v>
      </c>
      <c r="R6" s="159">
        <v>0</v>
      </c>
      <c r="S6" s="159">
        <v>0</v>
      </c>
      <c r="T6" s="159">
        <v>0</v>
      </c>
      <c r="U6" s="159">
        <v>0</v>
      </c>
      <c r="V6" s="159">
        <v>0</v>
      </c>
      <c r="W6" s="159">
        <v>0</v>
      </c>
      <c r="X6" s="159">
        <v>0</v>
      </c>
      <c r="Y6" s="159">
        <v>0</v>
      </c>
      <c r="Z6" s="159">
        <v>0</v>
      </c>
      <c r="AA6" s="159">
        <v>89.919205508640644</v>
      </c>
      <c r="AB6" s="159">
        <v>320.43129148984514</v>
      </c>
      <c r="AC6" s="159">
        <v>454.53626641973716</v>
      </c>
      <c r="AD6" s="159">
        <v>658.44084735972626</v>
      </c>
      <c r="AE6" s="159">
        <v>813.06533780145014</v>
      </c>
      <c r="AF6" s="159">
        <v>947.16338391498209</v>
      </c>
      <c r="AG6" s="159">
        <v>1090.4894220777344</v>
      </c>
      <c r="AH6" s="159">
        <v>987.77929770027436</v>
      </c>
      <c r="AI6" s="159">
        <v>1011.1725941520502</v>
      </c>
      <c r="AJ6" s="159">
        <v>1098.3342683514745</v>
      </c>
      <c r="AK6" s="159">
        <v>1261.1685182099084</v>
      </c>
      <c r="AL6" s="159">
        <v>1434.4006856450992</v>
      </c>
      <c r="AM6" s="159">
        <v>1681.7814917915341</v>
      </c>
      <c r="AN6" s="159">
        <v>1848.9624900573735</v>
      </c>
      <c r="AO6" s="159">
        <v>2088.4425899662224</v>
      </c>
      <c r="AP6" s="159">
        <v>2279.2064165562665</v>
      </c>
      <c r="AQ6" s="159">
        <v>2481.0452784021745</v>
      </c>
      <c r="AR6" s="159">
        <v>2597.4790908661444</v>
      </c>
      <c r="AS6" s="159">
        <v>2774.8832624222082</v>
      </c>
      <c r="AT6" s="159">
        <v>3053.7212944512439</v>
      </c>
      <c r="AU6" s="159">
        <v>3555.6646249931555</v>
      </c>
      <c r="AV6" s="159">
        <v>3150.427048777563</v>
      </c>
      <c r="AW6" s="159">
        <v>3540.239149398516</v>
      </c>
      <c r="AX6" s="159">
        <v>3807.0277446429327</v>
      </c>
      <c r="AY6" s="159">
        <v>4125.1167789597166</v>
      </c>
      <c r="AZ6" s="159">
        <v>4351.4354318123624</v>
      </c>
      <c r="BA6" s="159">
        <v>4585.6285608536</v>
      </c>
      <c r="BB6" s="159">
        <v>4808.593950299507</v>
      </c>
      <c r="BC6" s="159">
        <v>4998.1850089813515</v>
      </c>
      <c r="BD6" s="159">
        <v>5179.6129270177316</v>
      </c>
      <c r="BE6" s="159">
        <v>5385.0242914024429</v>
      </c>
      <c r="BF6" s="159">
        <v>5478.0783147537804</v>
      </c>
      <c r="BG6" s="159">
        <v>5696.3475930702134</v>
      </c>
      <c r="BH6" s="159">
        <v>5876.6889709752804</v>
      </c>
      <c r="BI6" s="159">
        <v>6110.282082684429</v>
      </c>
      <c r="BJ6" s="159">
        <v>6292.7586032377185</v>
      </c>
      <c r="BK6" s="159">
        <v>6580.9667555837641</v>
      </c>
      <c r="BL6" s="159">
        <v>6767.2373268130586</v>
      </c>
      <c r="BM6" s="159">
        <v>7200.6964840166665</v>
      </c>
      <c r="BN6" s="159">
        <v>7235.6540183251936</v>
      </c>
      <c r="BO6" s="159">
        <v>7262.2357890468047</v>
      </c>
      <c r="BP6" s="159">
        <v>7313.2496725068022</v>
      </c>
      <c r="BQ6" s="159">
        <v>7023.8621945733457</v>
      </c>
      <c r="BR6" s="159">
        <v>7019.3269013492891</v>
      </c>
      <c r="BS6" s="159">
        <v>7056.298649151975</v>
      </c>
      <c r="BT6" s="159">
        <v>6890.8558770417239</v>
      </c>
      <c r="BU6" s="159">
        <v>6842.2043134750347</v>
      </c>
      <c r="BV6" s="159">
        <v>6878.0724909605469</v>
      </c>
      <c r="BW6" s="159">
        <v>6995.2038297185381</v>
      </c>
      <c r="BX6" s="159">
        <v>5992.9855224041285</v>
      </c>
      <c r="BY6" s="159">
        <v>6006.8339752200081</v>
      </c>
      <c r="BZ6" s="159">
        <v>6013.7290599135122</v>
      </c>
      <c r="CA6" s="159">
        <v>6659.6575757234941</v>
      </c>
      <c r="CB6" s="159">
        <v>7410.9471461572493</v>
      </c>
      <c r="CC6" s="159">
        <v>7743.2611107202156</v>
      </c>
      <c r="CD6" s="159">
        <v>7820.1903151670076</v>
      </c>
      <c r="CE6" s="159">
        <v>7883.1522447816888</v>
      </c>
      <c r="CF6" s="160">
        <v>8068.1056215074768</v>
      </c>
    </row>
    <row r="7" spans="1:84">
      <c r="A7" s="153"/>
      <c r="B7" s="43" t="s">
        <v>269</v>
      </c>
      <c r="C7" s="158" t="s">
        <v>270</v>
      </c>
      <c r="D7" s="159">
        <v>630.21360339669639</v>
      </c>
      <c r="E7" s="159">
        <v>833.62808971598042</v>
      </c>
      <c r="F7" s="159">
        <v>828.56885591832236</v>
      </c>
      <c r="G7" s="159">
        <v>853.90841456182352</v>
      </c>
      <c r="H7" s="159">
        <v>913.20761001750577</v>
      </c>
      <c r="I7" s="159">
        <v>974.44310573296502</v>
      </c>
      <c r="J7" s="159">
        <v>1001.919206419206</v>
      </c>
      <c r="K7" s="159">
        <v>1074.7751102513721</v>
      </c>
      <c r="L7" s="159">
        <v>1082.813014497495</v>
      </c>
      <c r="M7" s="159">
        <v>1186.8829885652799</v>
      </c>
      <c r="N7" s="159">
        <v>1521.1752657956574</v>
      </c>
      <c r="O7" s="159">
        <v>1618.6014623122728</v>
      </c>
      <c r="P7" s="159">
        <v>1690.044442258134</v>
      </c>
      <c r="Q7" s="159">
        <v>1991.0610909968636</v>
      </c>
      <c r="R7" s="159">
        <v>2027.4092000422238</v>
      </c>
      <c r="S7" s="159">
        <v>2349.9939863442833</v>
      </c>
      <c r="T7" s="159">
        <v>2448.2738567488195</v>
      </c>
      <c r="U7" s="159">
        <v>2925.55428258452</v>
      </c>
      <c r="V7" s="159">
        <v>2886.2866184321833</v>
      </c>
      <c r="W7" s="159">
        <v>2948.9009835304541</v>
      </c>
      <c r="X7" s="159">
        <v>2915.89093504422</v>
      </c>
      <c r="Y7" s="159">
        <v>2869.1590487784615</v>
      </c>
      <c r="Z7" s="159">
        <v>2708.1201788132944</v>
      </c>
      <c r="AA7" s="159">
        <v>2937.3607132822613</v>
      </c>
      <c r="AB7" s="159">
        <v>3038.5725917140489</v>
      </c>
      <c r="AC7" s="159">
        <v>3110.6532199116095</v>
      </c>
      <c r="AD7" s="159">
        <v>3271.1003634858193</v>
      </c>
      <c r="AE7" s="159">
        <v>3331.9570151821677</v>
      </c>
      <c r="AF7" s="159">
        <v>3229.1351816111719</v>
      </c>
      <c r="AG7" s="159">
        <v>3048.3987443804699</v>
      </c>
      <c r="AH7" s="159">
        <v>2969.2175317776105</v>
      </c>
      <c r="AI7" s="159">
        <v>2832.2894055104684</v>
      </c>
      <c r="AJ7" s="159">
        <v>2695.1433200316947</v>
      </c>
      <c r="AK7" s="159">
        <v>2640.8104426758991</v>
      </c>
      <c r="AL7" s="159">
        <v>2580.4975113962701</v>
      </c>
      <c r="AM7" s="159">
        <v>2619.5020811540867</v>
      </c>
      <c r="AN7" s="159">
        <v>2519.8533935677747</v>
      </c>
      <c r="AO7" s="159">
        <v>2435.5015626428249</v>
      </c>
      <c r="AP7" s="159">
        <v>2413.7937017444415</v>
      </c>
      <c r="AQ7" s="159">
        <v>2320.3165306964402</v>
      </c>
      <c r="AR7" s="159">
        <v>2200.6535479563599</v>
      </c>
      <c r="AS7" s="159">
        <v>2041.4209847610243</v>
      </c>
      <c r="AT7" s="159">
        <v>1965.2093200455383</v>
      </c>
      <c r="AU7" s="159">
        <v>2106.0291218742809</v>
      </c>
      <c r="AV7" s="159">
        <v>2048.2681520677775</v>
      </c>
      <c r="AW7" s="159">
        <v>2050.6425454935847</v>
      </c>
      <c r="AX7" s="159">
        <v>1982.3804136508497</v>
      </c>
      <c r="AY7" s="159">
        <v>1910.8465178883655</v>
      </c>
      <c r="AZ7" s="159">
        <v>1784.3701555176074</v>
      </c>
      <c r="BA7" s="159">
        <v>1795.2801746940788</v>
      </c>
      <c r="BB7" s="159">
        <v>1748.3457109620581</v>
      </c>
      <c r="BC7" s="159">
        <v>1773.6378231172018</v>
      </c>
      <c r="BD7" s="159">
        <v>1727.9567923277696</v>
      </c>
      <c r="BE7" s="159">
        <v>1894.6423743063742</v>
      </c>
      <c r="BF7" s="159">
        <v>1832.5226522312637</v>
      </c>
      <c r="BG7" s="159">
        <v>1658.7544963655344</v>
      </c>
      <c r="BH7" s="159">
        <v>1476.2293834764605</v>
      </c>
      <c r="BI7" s="159">
        <v>1361.7467831675126</v>
      </c>
      <c r="BJ7" s="159">
        <v>1208.0001039307604</v>
      </c>
      <c r="BK7" s="159">
        <v>1090.0653337710703</v>
      </c>
      <c r="BL7" s="159">
        <v>964.38939047554459</v>
      </c>
      <c r="BM7" s="159">
        <v>916.10490806137932</v>
      </c>
      <c r="BN7" s="159">
        <v>849.17056828764817</v>
      </c>
      <c r="BO7" s="159">
        <v>807.85151681603929</v>
      </c>
      <c r="BP7" s="159">
        <v>791.39689609509355</v>
      </c>
      <c r="BQ7" s="159">
        <v>762.9576429967434</v>
      </c>
      <c r="BR7" s="159">
        <v>738.81520324066025</v>
      </c>
      <c r="BS7" s="159">
        <v>731.29446743372262</v>
      </c>
      <c r="BT7" s="159">
        <v>700.47330523770631</v>
      </c>
      <c r="BU7" s="159">
        <v>621.87797528680994</v>
      </c>
      <c r="BV7" s="159">
        <v>561.4135372239997</v>
      </c>
      <c r="BW7" s="159">
        <v>599.41057386531793</v>
      </c>
      <c r="BX7" s="159">
        <v>558.85715130078893</v>
      </c>
      <c r="BY7" s="159">
        <v>386.5394376558487</v>
      </c>
      <c r="BZ7" s="159">
        <v>423.15506681545122</v>
      </c>
      <c r="CA7" s="159">
        <v>306.20362782429919</v>
      </c>
      <c r="CB7" s="159">
        <v>384.49457835670472</v>
      </c>
      <c r="CC7" s="159">
        <v>355.59455064725717</v>
      </c>
      <c r="CD7" s="159">
        <v>338.3682619319377</v>
      </c>
      <c r="CE7" s="159">
        <v>326.72639460867822</v>
      </c>
      <c r="CF7" s="160">
        <v>313.5677709457949</v>
      </c>
    </row>
    <row r="8" spans="1:84">
      <c r="A8" s="153"/>
      <c r="B8" s="43" t="s">
        <v>271</v>
      </c>
      <c r="C8" s="158" t="s">
        <v>267</v>
      </c>
      <c r="D8" s="159">
        <v>0</v>
      </c>
      <c r="E8" s="159">
        <v>0</v>
      </c>
      <c r="F8" s="159">
        <v>0</v>
      </c>
      <c r="G8" s="159">
        <v>0</v>
      </c>
      <c r="H8" s="159">
        <v>0</v>
      </c>
      <c r="I8" s="159">
        <v>0</v>
      </c>
      <c r="J8" s="159">
        <v>0</v>
      </c>
      <c r="K8" s="159">
        <v>0</v>
      </c>
      <c r="L8" s="159">
        <v>0</v>
      </c>
      <c r="M8" s="159">
        <v>0</v>
      </c>
      <c r="N8" s="159">
        <v>0</v>
      </c>
      <c r="O8" s="159">
        <v>0</v>
      </c>
      <c r="P8" s="159">
        <v>0</v>
      </c>
      <c r="Q8" s="159">
        <v>0</v>
      </c>
      <c r="R8" s="159">
        <v>0</v>
      </c>
      <c r="S8" s="159">
        <v>0</v>
      </c>
      <c r="T8" s="159">
        <v>0</v>
      </c>
      <c r="U8" s="159">
        <v>0</v>
      </c>
      <c r="V8" s="159">
        <v>0</v>
      </c>
      <c r="W8" s="159">
        <v>0</v>
      </c>
      <c r="X8" s="159">
        <v>0</v>
      </c>
      <c r="Y8" s="159">
        <v>0</v>
      </c>
      <c r="Z8" s="159">
        <v>0</v>
      </c>
      <c r="AA8" s="159">
        <v>0</v>
      </c>
      <c r="AB8" s="159">
        <v>0</v>
      </c>
      <c r="AC8" s="159">
        <v>0</v>
      </c>
      <c r="AD8" s="159">
        <v>0</v>
      </c>
      <c r="AE8" s="159">
        <v>0</v>
      </c>
      <c r="AF8" s="159">
        <v>14.136766924104208</v>
      </c>
      <c r="AG8" s="159">
        <v>18.970721799792621</v>
      </c>
      <c r="AH8" s="159">
        <v>23.518554707149388</v>
      </c>
      <c r="AI8" s="159">
        <v>20.122837694568165</v>
      </c>
      <c r="AJ8" s="159">
        <v>21.121812852912971</v>
      </c>
      <c r="AK8" s="159">
        <v>22.930336694725607</v>
      </c>
      <c r="AL8" s="159">
        <v>28.47445529816574</v>
      </c>
      <c r="AM8" s="159">
        <v>33.975383672556248</v>
      </c>
      <c r="AN8" s="159">
        <v>35.310047553179011</v>
      </c>
      <c r="AO8" s="159">
        <v>39.576900392945902</v>
      </c>
      <c r="AP8" s="159">
        <v>304.28429694717806</v>
      </c>
      <c r="AQ8" s="159">
        <v>507.94818465194174</v>
      </c>
      <c r="AR8" s="159">
        <v>448.89331585375999</v>
      </c>
      <c r="AS8" s="159">
        <v>439.83209993821026</v>
      </c>
      <c r="AT8" s="159">
        <v>459.64614099600499</v>
      </c>
      <c r="AU8" s="159">
        <v>593.18767528381534</v>
      </c>
      <c r="AV8" s="159">
        <v>700.25826545004713</v>
      </c>
      <c r="AW8" s="159">
        <v>871.03013891518367</v>
      </c>
      <c r="AX8" s="159">
        <v>1020.9103953752863</v>
      </c>
      <c r="AY8" s="159">
        <v>1160.6439467508696</v>
      </c>
      <c r="AZ8" s="159">
        <v>1339.1327583063912</v>
      </c>
      <c r="BA8" s="159">
        <v>1356.6494567935056</v>
      </c>
      <c r="BB8" s="159">
        <v>1403.7852092216256</v>
      </c>
      <c r="BC8" s="159">
        <v>1477.653191356959</v>
      </c>
      <c r="BD8" s="159">
        <v>1519.6607460292048</v>
      </c>
      <c r="BE8" s="159">
        <v>1605.929922529486</v>
      </c>
      <c r="BF8" s="159">
        <v>1673.5961172549885</v>
      </c>
      <c r="BG8" s="159">
        <v>1736.1840274831593</v>
      </c>
      <c r="BH8" s="159">
        <v>1753.3527339326524</v>
      </c>
      <c r="BI8" s="159">
        <v>1789.324578697232</v>
      </c>
      <c r="BJ8" s="159">
        <v>1791.4387732292289</v>
      </c>
      <c r="BK8" s="159">
        <v>1895.1527045529981</v>
      </c>
      <c r="BL8" s="159">
        <v>1948.0681331662606</v>
      </c>
      <c r="BM8" s="159">
        <v>2108.0634720973458</v>
      </c>
      <c r="BN8" s="159">
        <v>2175.8982380920925</v>
      </c>
      <c r="BO8" s="159">
        <v>2357.0491923808222</v>
      </c>
      <c r="BP8" s="159">
        <v>2574.0010756565262</v>
      </c>
      <c r="BQ8" s="159">
        <v>2736.4725047607271</v>
      </c>
      <c r="BR8" s="159">
        <v>3002.5790795226844</v>
      </c>
      <c r="BS8" s="159">
        <v>3271.9320260067088</v>
      </c>
      <c r="BT8" s="159">
        <v>3351.9076248554638</v>
      </c>
      <c r="BU8" s="159">
        <v>3501.9764201691837</v>
      </c>
      <c r="BV8" s="159">
        <v>3496.2803522016111</v>
      </c>
      <c r="BW8" s="159">
        <v>3481.6873051166303</v>
      </c>
      <c r="BX8" s="159">
        <v>3411.6726819771475</v>
      </c>
      <c r="BY8" s="159">
        <v>3480.0679002032925</v>
      </c>
      <c r="BZ8" s="159">
        <v>3448.0108040543546</v>
      </c>
      <c r="CA8" s="159">
        <v>3733.2569903957483</v>
      </c>
      <c r="CB8" s="159">
        <v>4066.7243476614658</v>
      </c>
      <c r="CC8" s="159">
        <v>4285.3359502804342</v>
      </c>
      <c r="CD8" s="159">
        <v>4423.2050143776987</v>
      </c>
      <c r="CE8" s="159">
        <v>4541.0587926888029</v>
      </c>
      <c r="CF8" s="160">
        <v>4549.4802925482209</v>
      </c>
    </row>
    <row r="9" spans="1:84">
      <c r="A9" s="153"/>
      <c r="B9" s="43" t="s">
        <v>170</v>
      </c>
      <c r="C9" s="158" t="s">
        <v>267</v>
      </c>
      <c r="D9" s="159">
        <v>2404.4455314307079</v>
      </c>
      <c r="E9" s="159">
        <v>2383.47186214569</v>
      </c>
      <c r="F9" s="159">
        <v>2363.521298679454</v>
      </c>
      <c r="G9" s="159">
        <v>2245.0675399521278</v>
      </c>
      <c r="H9" s="159">
        <v>2843.989414054518</v>
      </c>
      <c r="I9" s="159">
        <v>3306.7167686348157</v>
      </c>
      <c r="J9" s="159">
        <v>3287.5473960630197</v>
      </c>
      <c r="K9" s="159">
        <v>3209.2724580615195</v>
      </c>
      <c r="L9" s="159">
        <v>3225.7623311469879</v>
      </c>
      <c r="M9" s="159">
        <v>3311.3493425268775</v>
      </c>
      <c r="N9" s="159">
        <v>3330.7124515421438</v>
      </c>
      <c r="O9" s="159">
        <v>3353.0053056680258</v>
      </c>
      <c r="P9" s="159">
        <v>3380.0888845162681</v>
      </c>
      <c r="Q9" s="159">
        <v>3335.0273274197466</v>
      </c>
      <c r="R9" s="159">
        <v>3265.576961496582</v>
      </c>
      <c r="S9" s="159">
        <v>3318.4763564740492</v>
      </c>
      <c r="T9" s="159">
        <v>3243.9628601921859</v>
      </c>
      <c r="U9" s="159">
        <v>3147.121996633201</v>
      </c>
      <c r="V9" s="159">
        <v>3054.1415848941965</v>
      </c>
      <c r="W9" s="159">
        <v>3191.9860646052616</v>
      </c>
      <c r="X9" s="159">
        <v>5625.3973818288177</v>
      </c>
      <c r="Y9" s="159">
        <v>6007.5231441089754</v>
      </c>
      <c r="Z9" s="159">
        <v>5464.5996465339695</v>
      </c>
      <c r="AA9" s="159">
        <v>5150.871822219965</v>
      </c>
      <c r="AB9" s="159">
        <v>4682.1641299593757</v>
      </c>
      <c r="AC9" s="159">
        <v>4370.1503603819428</v>
      </c>
      <c r="AD9" s="159">
        <v>3630.92140346926</v>
      </c>
      <c r="AE9" s="159">
        <v>4507.8919719398436</v>
      </c>
      <c r="AF9" s="159">
        <v>3917.3725187057189</v>
      </c>
      <c r="AG9" s="159">
        <v>5674.8624694207247</v>
      </c>
      <c r="AH9" s="159">
        <v>10442.23828997433</v>
      </c>
      <c r="AI9" s="159">
        <v>14020.587163690368</v>
      </c>
      <c r="AJ9" s="159">
        <v>12436.523407795157</v>
      </c>
      <c r="AK9" s="159">
        <v>12886.849222435791</v>
      </c>
      <c r="AL9" s="159">
        <v>13027.063298910825</v>
      </c>
      <c r="AM9" s="159">
        <v>13549.383008615432</v>
      </c>
      <c r="AN9" s="159">
        <v>13725.978485217585</v>
      </c>
      <c r="AO9" s="159">
        <v>13602.276227360177</v>
      </c>
      <c r="AP9" s="159">
        <v>13204.183001178988</v>
      </c>
      <c r="AQ9" s="159">
        <v>12710.960753540816</v>
      </c>
      <c r="AR9" s="159">
        <v>11685.871972044491</v>
      </c>
      <c r="AS9" s="159">
        <v>10867.787194775085</v>
      </c>
      <c r="AT9" s="159">
        <v>10143.88565348838</v>
      </c>
      <c r="AU9" s="159">
        <v>10813.388676263206</v>
      </c>
      <c r="AV9" s="159">
        <v>12072.981233460401</v>
      </c>
      <c r="AW9" s="159">
        <v>12484.073232591862</v>
      </c>
      <c r="AX9" s="159">
        <v>12421.289198251923</v>
      </c>
      <c r="AY9" s="159">
        <v>12487.662167663877</v>
      </c>
      <c r="AZ9" s="159">
        <v>12622.765712781478</v>
      </c>
      <c r="BA9" s="159">
        <v>12892.09206382843</v>
      </c>
      <c r="BB9" s="159">
        <v>13089.095095716728</v>
      </c>
      <c r="BC9" s="159">
        <v>14666.865218072391</v>
      </c>
      <c r="BD9" s="159">
        <v>15178.089568613861</v>
      </c>
      <c r="BE9" s="159">
        <v>15158.60564124244</v>
      </c>
      <c r="BF9" s="159">
        <v>15074.371134728688</v>
      </c>
      <c r="BG9" s="159"/>
      <c r="BH9" s="159"/>
      <c r="BI9" s="159"/>
      <c r="BJ9" s="159"/>
      <c r="BK9" s="159"/>
      <c r="BL9" s="159"/>
      <c r="BM9" s="159"/>
      <c r="BN9" s="159"/>
      <c r="BO9" s="159"/>
      <c r="BP9" s="159"/>
      <c r="BQ9" s="159"/>
      <c r="BR9" s="159"/>
      <c r="BS9" s="159"/>
      <c r="BT9" s="159"/>
      <c r="BU9" s="159"/>
      <c r="BV9" s="159"/>
      <c r="BW9" s="159"/>
      <c r="BX9" s="159"/>
      <c r="BY9" s="159"/>
      <c r="BZ9" s="159"/>
      <c r="CA9" s="159"/>
      <c r="CB9" s="159"/>
      <c r="CC9" s="159"/>
      <c r="CD9" s="159"/>
      <c r="CE9" s="159"/>
      <c r="CF9" s="160"/>
    </row>
    <row r="10" spans="1:84" ht="27" customHeight="1">
      <c r="A10" s="153"/>
      <c r="B10" s="43" t="s">
        <v>272</v>
      </c>
      <c r="D10" s="159">
        <f t="shared" ref="D10:BO10" si="0">SUM(D11:D12)</f>
        <v>0</v>
      </c>
      <c r="E10" s="159">
        <f t="shared" si="0"/>
        <v>0</v>
      </c>
      <c r="F10" s="159">
        <f t="shared" si="0"/>
        <v>0</v>
      </c>
      <c r="G10" s="159">
        <f t="shared" si="0"/>
        <v>0</v>
      </c>
      <c r="H10" s="159">
        <f t="shared" si="0"/>
        <v>0</v>
      </c>
      <c r="I10" s="159">
        <f t="shared" si="0"/>
        <v>0</v>
      </c>
      <c r="J10" s="159">
        <f t="shared" si="0"/>
        <v>0</v>
      </c>
      <c r="K10" s="159">
        <f t="shared" si="0"/>
        <v>0</v>
      </c>
      <c r="L10" s="159">
        <f t="shared" si="0"/>
        <v>0</v>
      </c>
      <c r="M10" s="159">
        <f t="shared" si="0"/>
        <v>0</v>
      </c>
      <c r="N10" s="159">
        <f t="shared" si="0"/>
        <v>0</v>
      </c>
      <c r="O10" s="159">
        <f t="shared" si="0"/>
        <v>0</v>
      </c>
      <c r="P10" s="159">
        <f t="shared" si="0"/>
        <v>0</v>
      </c>
      <c r="Q10" s="159">
        <f t="shared" si="0"/>
        <v>0</v>
      </c>
      <c r="R10" s="159">
        <f t="shared" si="0"/>
        <v>0</v>
      </c>
      <c r="S10" s="159">
        <f t="shared" si="0"/>
        <v>0</v>
      </c>
      <c r="T10" s="159">
        <f t="shared" si="0"/>
        <v>0</v>
      </c>
      <c r="U10" s="159">
        <f t="shared" si="0"/>
        <v>0</v>
      </c>
      <c r="V10" s="159">
        <f t="shared" si="0"/>
        <v>0</v>
      </c>
      <c r="W10" s="159">
        <f t="shared" si="0"/>
        <v>0</v>
      </c>
      <c r="X10" s="159">
        <f t="shared" si="0"/>
        <v>0</v>
      </c>
      <c r="Y10" s="159">
        <f t="shared" si="0"/>
        <v>0</v>
      </c>
      <c r="Z10" s="159">
        <f t="shared" si="0"/>
        <v>0</v>
      </c>
      <c r="AA10" s="159">
        <f t="shared" si="0"/>
        <v>0</v>
      </c>
      <c r="AB10" s="159">
        <f t="shared" si="0"/>
        <v>1111.841334695368</v>
      </c>
      <c r="AC10" s="159">
        <f t="shared" si="0"/>
        <v>1013.1841916283528</v>
      </c>
      <c r="AD10" s="159">
        <f t="shared" si="0"/>
        <v>969.72297872369938</v>
      </c>
      <c r="AE10" s="159">
        <f t="shared" si="0"/>
        <v>0.84782621251454648</v>
      </c>
      <c r="AF10" s="159">
        <f t="shared" si="0"/>
        <v>0</v>
      </c>
      <c r="AG10" s="159">
        <f t="shared" si="0"/>
        <v>641.07956426885414</v>
      </c>
      <c r="AH10" s="159">
        <f t="shared" si="0"/>
        <v>593.84350635552209</v>
      </c>
      <c r="AI10" s="159">
        <f t="shared" si="0"/>
        <v>508.10165178784615</v>
      </c>
      <c r="AJ10" s="159">
        <f t="shared" si="0"/>
        <v>435.10934477000723</v>
      </c>
      <c r="AK10" s="159">
        <f t="shared" si="0"/>
        <v>408.92433772260665</v>
      </c>
      <c r="AL10" s="159">
        <f t="shared" si="0"/>
        <v>384.40514652523751</v>
      </c>
      <c r="AM10" s="159">
        <f t="shared" si="0"/>
        <v>370.33168203086308</v>
      </c>
      <c r="AN10" s="159">
        <f t="shared" si="0"/>
        <v>356.31047985480632</v>
      </c>
      <c r="AO10" s="159">
        <f t="shared" si="0"/>
        <v>340.97021876999548</v>
      </c>
      <c r="AP10" s="159">
        <f t="shared" si="0"/>
        <v>336.46821297043732</v>
      </c>
      <c r="AQ10" s="159">
        <f t="shared" si="0"/>
        <v>320.34883061693876</v>
      </c>
      <c r="AR10" s="159">
        <f t="shared" si="0"/>
        <v>304.42886604002467</v>
      </c>
      <c r="AS10" s="159">
        <f t="shared" si="0"/>
        <v>289.25897018623027</v>
      </c>
      <c r="AT10" s="159">
        <f t="shared" si="0"/>
        <v>268.91133236810788</v>
      </c>
      <c r="AU10" s="159">
        <f t="shared" si="0"/>
        <v>260.48851045374215</v>
      </c>
      <c r="AV10" s="159">
        <f t="shared" si="0"/>
        <v>259.10186526003514</v>
      </c>
      <c r="AW10" s="159">
        <f t="shared" si="0"/>
        <v>268.18066597363696</v>
      </c>
      <c r="AX10" s="159">
        <f t="shared" si="0"/>
        <v>263.61780087830959</v>
      </c>
      <c r="AY10" s="159">
        <f t="shared" si="0"/>
        <v>261.2111595004763</v>
      </c>
      <c r="AZ10" s="159">
        <f t="shared" si="0"/>
        <v>261.95794306676743</v>
      </c>
      <c r="BA10" s="159">
        <f t="shared" si="0"/>
        <v>252.88115968030255</v>
      </c>
      <c r="BB10" s="159">
        <f t="shared" si="0"/>
        <v>252.06418116584138</v>
      </c>
      <c r="BC10" s="159">
        <f t="shared" si="0"/>
        <v>237.80476414452841</v>
      </c>
      <c r="BD10" s="159">
        <f t="shared" si="0"/>
        <v>236.94488108133814</v>
      </c>
      <c r="BE10" s="159">
        <f t="shared" si="0"/>
        <v>235.24819077546226</v>
      </c>
      <c r="BF10" s="159">
        <f t="shared" si="0"/>
        <v>231.22100402382014</v>
      </c>
      <c r="BG10" s="159">
        <f t="shared" si="0"/>
        <v>232.10216428780461</v>
      </c>
      <c r="BH10" s="159">
        <f t="shared" si="0"/>
        <v>227.51940172271978</v>
      </c>
      <c r="BI10" s="159">
        <f t="shared" si="0"/>
        <v>222.6483890250602</v>
      </c>
      <c r="BJ10" s="159">
        <f t="shared" si="0"/>
        <v>220.00002985156917</v>
      </c>
      <c r="BK10" s="159">
        <f t="shared" si="0"/>
        <v>218.12518125571901</v>
      </c>
      <c r="BL10" s="159">
        <f t="shared" si="0"/>
        <v>1492.5416477173055</v>
      </c>
      <c r="BM10" s="159">
        <f t="shared" si="0"/>
        <v>216.73844875571487</v>
      </c>
      <c r="BN10" s="159">
        <f t="shared" si="0"/>
        <v>214.0630697788896</v>
      </c>
      <c r="BO10" s="159">
        <f t="shared" si="0"/>
        <v>211.46799641342915</v>
      </c>
      <c r="BP10" s="159">
        <f t="shared" ref="BP10:CF10" si="1">SUM(BP11:BP12)</f>
        <v>208.16692859209201</v>
      </c>
      <c r="BQ10" s="159">
        <f t="shared" si="1"/>
        <v>202.68882124619699</v>
      </c>
      <c r="BR10" s="159">
        <f t="shared" si="1"/>
        <v>204.41006927197634</v>
      </c>
      <c r="BS10" s="159">
        <f t="shared" si="1"/>
        <v>209.80754576664202</v>
      </c>
      <c r="BT10" s="159">
        <f t="shared" si="1"/>
        <v>200.48333773676595</v>
      </c>
      <c r="BU10" s="159">
        <f t="shared" si="1"/>
        <v>197.02164684112387</v>
      </c>
      <c r="BV10" s="159">
        <f t="shared" si="1"/>
        <v>191.61730464429445</v>
      </c>
      <c r="BW10" s="159">
        <f t="shared" si="1"/>
        <v>188.06196259634879</v>
      </c>
      <c r="BX10" s="159">
        <f t="shared" si="1"/>
        <v>177.98046292314791</v>
      </c>
      <c r="BY10" s="159">
        <f t="shared" si="1"/>
        <v>182.45029444522362</v>
      </c>
      <c r="BZ10" s="159">
        <f t="shared" si="1"/>
        <v>176.78439293880746</v>
      </c>
      <c r="CA10" s="159">
        <f t="shared" si="1"/>
        <v>170.3998218784354</v>
      </c>
      <c r="CB10" s="159">
        <f t="shared" si="1"/>
        <v>172.01203165270567</v>
      </c>
      <c r="CC10" s="159">
        <f t="shared" si="1"/>
        <v>173.72678788822247</v>
      </c>
      <c r="CD10" s="159">
        <f t="shared" si="1"/>
        <v>173.0556766002212</v>
      </c>
      <c r="CE10" s="159">
        <f t="shared" si="1"/>
        <v>171.46136634335596</v>
      </c>
      <c r="CF10" s="160">
        <f t="shared" si="1"/>
        <v>173.1073559586068</v>
      </c>
    </row>
    <row r="11" spans="1:84">
      <c r="A11" s="153"/>
      <c r="B11" s="63" t="s">
        <v>273</v>
      </c>
      <c r="C11" s="158" t="s">
        <v>270</v>
      </c>
      <c r="D11" s="159">
        <v>0</v>
      </c>
      <c r="E11" s="159">
        <v>0</v>
      </c>
      <c r="F11" s="159">
        <v>0</v>
      </c>
      <c r="G11" s="159">
        <v>0</v>
      </c>
      <c r="H11" s="159">
        <v>0</v>
      </c>
      <c r="I11" s="159">
        <v>0</v>
      </c>
      <c r="J11" s="159">
        <v>0</v>
      </c>
      <c r="K11" s="159">
        <v>0</v>
      </c>
      <c r="L11" s="159">
        <v>0</v>
      </c>
      <c r="M11" s="159">
        <v>0</v>
      </c>
      <c r="N11" s="159">
        <v>0</v>
      </c>
      <c r="O11" s="159">
        <v>0</v>
      </c>
      <c r="P11" s="159">
        <v>0</v>
      </c>
      <c r="Q11" s="159">
        <v>0</v>
      </c>
      <c r="R11" s="159">
        <v>0</v>
      </c>
      <c r="S11" s="159">
        <v>0</v>
      </c>
      <c r="T11" s="159">
        <v>0</v>
      </c>
      <c r="U11" s="159">
        <v>0</v>
      </c>
      <c r="V11" s="159">
        <v>0</v>
      </c>
      <c r="W11" s="159">
        <v>0</v>
      </c>
      <c r="X11" s="159">
        <v>0</v>
      </c>
      <c r="Y11" s="159">
        <v>0</v>
      </c>
      <c r="Z11" s="159">
        <v>0</v>
      </c>
      <c r="AA11" s="159">
        <v>0</v>
      </c>
      <c r="AB11" s="159">
        <v>0</v>
      </c>
      <c r="AC11" s="159">
        <v>980.17317786602553</v>
      </c>
      <c r="AD11" s="159">
        <v>933.84639409191948</v>
      </c>
      <c r="AE11" s="159">
        <v>0.84782621251454648</v>
      </c>
      <c r="AF11" s="159">
        <v>0</v>
      </c>
      <c r="AG11" s="159">
        <v>0</v>
      </c>
      <c r="AH11" s="159">
        <v>564.44531297158539</v>
      </c>
      <c r="AI11" s="159">
        <v>482.94810466963594</v>
      </c>
      <c r="AJ11" s="159">
        <v>413.98753191709426</v>
      </c>
      <c r="AK11" s="159">
        <v>385.99400102788104</v>
      </c>
      <c r="AL11" s="159">
        <v>363.0493050516132</v>
      </c>
      <c r="AM11" s="159">
        <v>349.94645182732933</v>
      </c>
      <c r="AN11" s="159">
        <v>337.0504539167087</v>
      </c>
      <c r="AO11" s="159">
        <v>319.65958009687074</v>
      </c>
      <c r="AP11" s="159">
        <v>313.06172858988515</v>
      </c>
      <c r="AQ11" s="159">
        <v>295.8282618820603</v>
      </c>
      <c r="AR11" s="159">
        <v>282.14701719579188</v>
      </c>
      <c r="AS11" s="159">
        <v>268.26040773437933</v>
      </c>
      <c r="AT11" s="159">
        <v>248.27122755586058</v>
      </c>
      <c r="AU11" s="159">
        <v>238.24451966522361</v>
      </c>
      <c r="AV11" s="159">
        <v>233.44172968764542</v>
      </c>
      <c r="AW11" s="159">
        <v>240.73163243919831</v>
      </c>
      <c r="AX11" s="159">
        <v>239.17555470177891</v>
      </c>
      <c r="AY11" s="159">
        <v>233.46173914890454</v>
      </c>
      <c r="AZ11" s="159">
        <v>233.8823828006999</v>
      </c>
      <c r="BA11" s="159">
        <v>224.18972069271086</v>
      </c>
      <c r="BB11" s="159">
        <v>223.23746807877455</v>
      </c>
      <c r="BC11" s="159">
        <v>209.25664783896616</v>
      </c>
      <c r="BD11" s="159">
        <v>208.51163557224336</v>
      </c>
      <c r="BE11" s="159">
        <v>207.06370161292665</v>
      </c>
      <c r="BF11" s="159">
        <v>202.25560442641608</v>
      </c>
      <c r="BG11" s="159">
        <v>201.55945722235845</v>
      </c>
      <c r="BH11" s="159">
        <v>196.78888523761907</v>
      </c>
      <c r="BI11" s="159">
        <v>192.88308388937995</v>
      </c>
      <c r="BJ11" s="159">
        <v>190.87532643323232</v>
      </c>
      <c r="BK11" s="159">
        <v>188.46366217041157</v>
      </c>
      <c r="BL11" s="159">
        <v>1176.0103070661314</v>
      </c>
      <c r="BM11" s="159">
        <v>170.95830239134756</v>
      </c>
      <c r="BN11" s="159">
        <v>169.39646714075877</v>
      </c>
      <c r="BO11" s="159">
        <v>167.77384870465355</v>
      </c>
      <c r="BP11" s="159">
        <v>164.89439476171458</v>
      </c>
      <c r="BQ11" s="159">
        <v>160.55757951199695</v>
      </c>
      <c r="BR11" s="159">
        <v>161.30618433413946</v>
      </c>
      <c r="BS11" s="159">
        <v>163.97888883262172</v>
      </c>
      <c r="BT11" s="159">
        <v>158.88747783980588</v>
      </c>
      <c r="BU11" s="159">
        <v>155.97960742113443</v>
      </c>
      <c r="BV11" s="159">
        <v>152.33595768420636</v>
      </c>
      <c r="BW11" s="159">
        <v>146.86860497824821</v>
      </c>
      <c r="BX11" s="159">
        <v>137.81907684354857</v>
      </c>
      <c r="BY11" s="159">
        <v>140.46235127296526</v>
      </c>
      <c r="BZ11" s="159">
        <v>133.55248317312038</v>
      </c>
      <c r="CA11" s="159">
        <v>126.68709244602823</v>
      </c>
      <c r="CB11" s="159">
        <v>126.07572880742552</v>
      </c>
      <c r="CC11" s="159">
        <v>125.91992905935979</v>
      </c>
      <c r="CD11" s="159">
        <v>123.37416844682519</v>
      </c>
      <c r="CE11" s="159">
        <v>120.18808088463283</v>
      </c>
      <c r="CF11" s="160">
        <v>120.04777582622826</v>
      </c>
    </row>
    <row r="12" spans="1:84">
      <c r="A12" s="153"/>
      <c r="B12" s="63" t="s">
        <v>274</v>
      </c>
      <c r="C12" s="158" t="s">
        <v>267</v>
      </c>
      <c r="D12" s="159">
        <v>0</v>
      </c>
      <c r="E12" s="159">
        <v>0</v>
      </c>
      <c r="F12" s="159">
        <v>0</v>
      </c>
      <c r="G12" s="159">
        <v>0</v>
      </c>
      <c r="H12" s="159">
        <v>0</v>
      </c>
      <c r="I12" s="159">
        <v>0</v>
      </c>
      <c r="J12" s="159">
        <v>0</v>
      </c>
      <c r="K12" s="159">
        <v>0</v>
      </c>
      <c r="L12" s="159">
        <v>0</v>
      </c>
      <c r="M12" s="159">
        <v>0</v>
      </c>
      <c r="N12" s="159">
        <v>0</v>
      </c>
      <c r="O12" s="159">
        <v>0</v>
      </c>
      <c r="P12" s="159">
        <v>0</v>
      </c>
      <c r="Q12" s="159">
        <v>0</v>
      </c>
      <c r="R12" s="159">
        <v>0</v>
      </c>
      <c r="S12" s="159">
        <v>0</v>
      </c>
      <c r="T12" s="159">
        <v>0</v>
      </c>
      <c r="U12" s="159">
        <v>0</v>
      </c>
      <c r="V12" s="159">
        <v>0</v>
      </c>
      <c r="W12" s="159">
        <v>0</v>
      </c>
      <c r="X12" s="159">
        <v>0</v>
      </c>
      <c r="Y12" s="159">
        <v>0</v>
      </c>
      <c r="Z12" s="159">
        <v>0</v>
      </c>
      <c r="AA12" s="159">
        <v>0</v>
      </c>
      <c r="AB12" s="159">
        <v>1111.841334695368</v>
      </c>
      <c r="AC12" s="159">
        <v>33.011013762327288</v>
      </c>
      <c r="AD12" s="159">
        <v>35.876584631779956</v>
      </c>
      <c r="AE12" s="159">
        <v>0</v>
      </c>
      <c r="AF12" s="159">
        <v>0</v>
      </c>
      <c r="AG12" s="159">
        <v>641.07956426885414</v>
      </c>
      <c r="AH12" s="159">
        <v>29.398193383936736</v>
      </c>
      <c r="AI12" s="159">
        <v>25.153547118210206</v>
      </c>
      <c r="AJ12" s="159">
        <v>21.121812852912971</v>
      </c>
      <c r="AK12" s="159">
        <v>22.930336694725607</v>
      </c>
      <c r="AL12" s="159">
        <v>21.355841473624306</v>
      </c>
      <c r="AM12" s="159">
        <v>20.385230203533748</v>
      </c>
      <c r="AN12" s="159">
        <v>19.260025938097641</v>
      </c>
      <c r="AO12" s="159">
        <v>21.310638673124718</v>
      </c>
      <c r="AP12" s="159">
        <v>23.406484380552161</v>
      </c>
      <c r="AQ12" s="159">
        <v>24.520568734878438</v>
      </c>
      <c r="AR12" s="159">
        <v>22.281848844232815</v>
      </c>
      <c r="AS12" s="159">
        <v>20.998562451850926</v>
      </c>
      <c r="AT12" s="159">
        <v>20.640104812247294</v>
      </c>
      <c r="AU12" s="159">
        <v>22.24399078851857</v>
      </c>
      <c r="AV12" s="159">
        <v>25.660135572389695</v>
      </c>
      <c r="AW12" s="159">
        <v>27.449033534438644</v>
      </c>
      <c r="AX12" s="159">
        <v>24.442246176530684</v>
      </c>
      <c r="AY12" s="159">
        <v>27.749420351571771</v>
      </c>
      <c r="AZ12" s="159">
        <v>28.075560266067502</v>
      </c>
      <c r="BA12" s="159">
        <v>28.691438987591685</v>
      </c>
      <c r="BB12" s="159">
        <v>28.826713087066814</v>
      </c>
      <c r="BC12" s="159">
        <v>28.548116305562246</v>
      </c>
      <c r="BD12" s="159">
        <v>28.433245509094768</v>
      </c>
      <c r="BE12" s="159">
        <v>28.184489162535602</v>
      </c>
      <c r="BF12" s="159">
        <v>28.965399597404051</v>
      </c>
      <c r="BG12" s="159">
        <v>30.542707065446162</v>
      </c>
      <c r="BH12" s="159">
        <v>30.730516485100701</v>
      </c>
      <c r="BI12" s="159">
        <v>29.765305135680254</v>
      </c>
      <c r="BJ12" s="159">
        <v>29.124703418336857</v>
      </c>
      <c r="BK12" s="159">
        <v>29.66151908530744</v>
      </c>
      <c r="BL12" s="159">
        <v>316.53134065117416</v>
      </c>
      <c r="BM12" s="159">
        <v>45.780146364367305</v>
      </c>
      <c r="BN12" s="159">
        <v>44.666602638130819</v>
      </c>
      <c r="BO12" s="159">
        <v>43.694147708775596</v>
      </c>
      <c r="BP12" s="159">
        <v>43.272533830377419</v>
      </c>
      <c r="BQ12" s="159">
        <v>42.131241734200053</v>
      </c>
      <c r="BR12" s="159">
        <v>43.103884937836874</v>
      </c>
      <c r="BS12" s="159">
        <v>45.828656934020309</v>
      </c>
      <c r="BT12" s="159">
        <v>41.595859896960057</v>
      </c>
      <c r="BU12" s="159">
        <v>41.04203941998945</v>
      </c>
      <c r="BV12" s="159">
        <v>39.281346960088094</v>
      </c>
      <c r="BW12" s="159">
        <v>41.193357618100571</v>
      </c>
      <c r="BX12" s="159">
        <v>40.161386079599339</v>
      </c>
      <c r="BY12" s="159">
        <v>41.987943172258355</v>
      </c>
      <c r="BZ12" s="159">
        <v>43.231909765687071</v>
      </c>
      <c r="CA12" s="159">
        <v>43.71272943240718</v>
      </c>
      <c r="CB12" s="159">
        <v>45.936302845280139</v>
      </c>
      <c r="CC12" s="159">
        <v>47.806858828862694</v>
      </c>
      <c r="CD12" s="159">
        <v>49.681508153396017</v>
      </c>
      <c r="CE12" s="159">
        <v>51.273285458723123</v>
      </c>
      <c r="CF12" s="160">
        <v>53.059580132378549</v>
      </c>
    </row>
    <row r="13" spans="1:84">
      <c r="A13" s="153"/>
      <c r="B13" s="65" t="s">
        <v>275</v>
      </c>
      <c r="C13" s="158" t="s">
        <v>276</v>
      </c>
      <c r="D13" s="159">
        <v>0</v>
      </c>
      <c r="E13" s="159">
        <v>0</v>
      </c>
      <c r="F13" s="159">
        <v>0</v>
      </c>
      <c r="G13" s="159">
        <v>0</v>
      </c>
      <c r="H13" s="159">
        <v>0</v>
      </c>
      <c r="I13" s="159">
        <v>0</v>
      </c>
      <c r="J13" s="159">
        <v>0</v>
      </c>
      <c r="K13" s="159">
        <v>0</v>
      </c>
      <c r="L13" s="159">
        <v>0</v>
      </c>
      <c r="M13" s="159">
        <v>0</v>
      </c>
      <c r="N13" s="159">
        <v>0</v>
      </c>
      <c r="O13" s="159">
        <v>0</v>
      </c>
      <c r="P13" s="159">
        <v>0</v>
      </c>
      <c r="Q13" s="159">
        <v>0</v>
      </c>
      <c r="R13" s="159">
        <v>0</v>
      </c>
      <c r="S13" s="159">
        <v>0</v>
      </c>
      <c r="T13" s="159">
        <v>0</v>
      </c>
      <c r="U13" s="159">
        <v>0</v>
      </c>
      <c r="V13" s="159">
        <v>0</v>
      </c>
      <c r="W13" s="159">
        <v>0</v>
      </c>
      <c r="X13" s="159">
        <v>0</v>
      </c>
      <c r="Y13" s="159">
        <v>0</v>
      </c>
      <c r="Z13" s="159">
        <v>0</v>
      </c>
      <c r="AA13" s="159">
        <v>0</v>
      </c>
      <c r="AB13" s="159">
        <v>0</v>
      </c>
      <c r="AC13" s="159">
        <v>0</v>
      </c>
      <c r="AD13" s="159">
        <v>0</v>
      </c>
      <c r="AE13" s="159">
        <v>0</v>
      </c>
      <c r="AF13" s="159">
        <v>0</v>
      </c>
      <c r="AG13" s="159">
        <v>0</v>
      </c>
      <c r="AH13" s="159">
        <v>0</v>
      </c>
      <c r="AI13" s="159">
        <v>0</v>
      </c>
      <c r="AJ13" s="159">
        <v>0</v>
      </c>
      <c r="AK13" s="159">
        <v>0</v>
      </c>
      <c r="AL13" s="159">
        <v>0</v>
      </c>
      <c r="AM13" s="159">
        <v>0</v>
      </c>
      <c r="AN13" s="159">
        <v>0</v>
      </c>
      <c r="AO13" s="159">
        <v>0</v>
      </c>
      <c r="AP13" s="159">
        <v>0</v>
      </c>
      <c r="AQ13" s="159">
        <v>0</v>
      </c>
      <c r="AR13" s="159">
        <v>6.49714690973796E-3</v>
      </c>
      <c r="AS13" s="159">
        <v>0.97359606068105575</v>
      </c>
      <c r="AT13" s="159">
        <v>19.002772870712636</v>
      </c>
      <c r="AU13" s="159">
        <v>48.457889994886855</v>
      </c>
      <c r="AV13" s="159">
        <v>31.044444427577762</v>
      </c>
      <c r="AW13" s="159">
        <v>24.026037900807047</v>
      </c>
      <c r="AX13" s="159">
        <v>0</v>
      </c>
      <c r="AY13" s="159">
        <v>112.72920011521646</v>
      </c>
      <c r="AZ13" s="159">
        <v>74.615997722474361</v>
      </c>
      <c r="BA13" s="159">
        <v>1.0658119332316149</v>
      </c>
      <c r="BB13" s="159">
        <v>0</v>
      </c>
      <c r="BC13" s="159">
        <v>1.7210673602311295</v>
      </c>
      <c r="BD13" s="159">
        <v>51.73792016628402</v>
      </c>
      <c r="BE13" s="159">
        <v>27.576091640712381</v>
      </c>
      <c r="BF13" s="159">
        <v>23.840674197374629</v>
      </c>
      <c r="BG13" s="159">
        <v>10.415432205475032</v>
      </c>
      <c r="BH13" s="159">
        <v>2.8586898989523659</v>
      </c>
      <c r="BI13" s="159">
        <v>13.724286362672116</v>
      </c>
      <c r="BJ13" s="159">
        <v>5.2108469722758759</v>
      </c>
      <c r="BK13" s="159">
        <v>5.9080753302301998</v>
      </c>
      <c r="BL13" s="159">
        <v>301.70693862121539</v>
      </c>
      <c r="BM13" s="159">
        <v>420.59933441293708</v>
      </c>
      <c r="BN13" s="159">
        <v>602.64511518460245</v>
      </c>
      <c r="BO13" s="159">
        <v>175.08767172511924</v>
      </c>
      <c r="BP13" s="159">
        <v>189.30406753150149</v>
      </c>
      <c r="BQ13" s="159">
        <v>11.01656367235997</v>
      </c>
      <c r="BR13" s="159">
        <v>14.287813601436012</v>
      </c>
      <c r="BS13" s="159">
        <v>4.8649410646894244</v>
      </c>
      <c r="BT13" s="159">
        <v>3.9940246743408512</v>
      </c>
      <c r="BU13" s="159">
        <v>141.39554899475993</v>
      </c>
      <c r="BV13" s="159">
        <v>32.666464942988149</v>
      </c>
      <c r="BW13" s="159">
        <v>0.26892954229652022</v>
      </c>
      <c r="BX13" s="159">
        <v>110.85883155750568</v>
      </c>
      <c r="BY13" s="159">
        <v>0.24744051494373365</v>
      </c>
      <c r="BZ13" s="159">
        <v>147.98488856647623</v>
      </c>
      <c r="CA13" s="159">
        <v>33.895576519766919</v>
      </c>
      <c r="CB13" s="159">
        <v>33.336452841261007</v>
      </c>
      <c r="CC13" s="159">
        <v>32.775317028832077</v>
      </c>
      <c r="CD13" s="159">
        <v>32.251400256595247</v>
      </c>
      <c r="CE13" s="159">
        <v>31.689112387035461</v>
      </c>
      <c r="CF13" s="160">
        <v>31.104084143688304</v>
      </c>
    </row>
    <row r="14" spans="1:84">
      <c r="A14" s="153"/>
      <c r="B14" s="43" t="s">
        <v>26</v>
      </c>
      <c r="C14" s="158" t="s">
        <v>276</v>
      </c>
      <c r="D14" s="159">
        <v>0</v>
      </c>
      <c r="E14" s="159">
        <v>0</v>
      </c>
      <c r="F14" s="159">
        <v>0</v>
      </c>
      <c r="G14" s="159">
        <v>0</v>
      </c>
      <c r="H14" s="159">
        <v>0</v>
      </c>
      <c r="I14" s="159">
        <v>0</v>
      </c>
      <c r="J14" s="159">
        <v>0</v>
      </c>
      <c r="K14" s="159">
        <v>0</v>
      </c>
      <c r="L14" s="159">
        <v>0</v>
      </c>
      <c r="M14" s="159">
        <v>0</v>
      </c>
      <c r="N14" s="159">
        <v>0</v>
      </c>
      <c r="O14" s="159">
        <v>0</v>
      </c>
      <c r="P14" s="159">
        <v>0</v>
      </c>
      <c r="Q14" s="159">
        <v>0</v>
      </c>
      <c r="R14" s="159">
        <v>0</v>
      </c>
      <c r="S14" s="159">
        <v>0</v>
      </c>
      <c r="T14" s="159">
        <v>0</v>
      </c>
      <c r="U14" s="159">
        <v>0</v>
      </c>
      <c r="V14" s="159">
        <v>0</v>
      </c>
      <c r="W14" s="159">
        <v>0</v>
      </c>
      <c r="X14" s="159">
        <v>0</v>
      </c>
      <c r="Y14" s="159">
        <v>0</v>
      </c>
      <c r="Z14" s="159">
        <v>290.15573344428157</v>
      </c>
      <c r="AA14" s="159">
        <v>314.71721928024226</v>
      </c>
      <c r="AB14" s="159">
        <v>372.915727164906</v>
      </c>
      <c r="AC14" s="159">
        <v>418.98594390646167</v>
      </c>
      <c r="AD14" s="159">
        <v>1044.6417289841811</v>
      </c>
      <c r="AE14" s="159">
        <v>1161.5219111449287</v>
      </c>
      <c r="AF14" s="159">
        <v>1101.1797393512752</v>
      </c>
      <c r="AG14" s="159">
        <v>2413.8608083184408</v>
      </c>
      <c r="AH14" s="159">
        <v>2269.5405292399159</v>
      </c>
      <c r="AI14" s="159">
        <v>2238.6656935207084</v>
      </c>
      <c r="AJ14" s="159">
        <v>2530.3931797789742</v>
      </c>
      <c r="AK14" s="159">
        <v>3403.6263100537708</v>
      </c>
      <c r="AL14" s="159">
        <v>3854.729385989187</v>
      </c>
      <c r="AM14" s="159">
        <v>4138.201731317351</v>
      </c>
      <c r="AN14" s="159">
        <v>4346.3458533640342</v>
      </c>
      <c r="AO14" s="159">
        <v>4502.6335139359226</v>
      </c>
      <c r="AP14" s="159">
        <v>4783.7002452753477</v>
      </c>
      <c r="AQ14" s="159">
        <v>4702.8399388914449</v>
      </c>
      <c r="AR14" s="159">
        <v>3533.6558364455063</v>
      </c>
      <c r="AS14" s="159">
        <v>4071.0001886663458</v>
      </c>
      <c r="AT14" s="159">
        <v>4690.613520660173</v>
      </c>
      <c r="AU14" s="159">
        <v>2926.2017812948989</v>
      </c>
      <c r="AV14" s="159">
        <v>3432.5242730240307</v>
      </c>
      <c r="AW14" s="159">
        <v>3825.0398788490429</v>
      </c>
      <c r="AX14" s="159">
        <v>4029.1810021917186</v>
      </c>
      <c r="AY14" s="159">
        <v>4114.7933403343059</v>
      </c>
      <c r="AZ14" s="159">
        <v>4201.8084472946593</v>
      </c>
      <c r="BA14" s="159">
        <v>4355.4215951871602</v>
      </c>
      <c r="BB14" s="159">
        <v>4400.2716425994977</v>
      </c>
      <c r="BC14" s="159">
        <v>4445.8911745272799</v>
      </c>
      <c r="BD14" s="159">
        <v>4512.5086907671521</v>
      </c>
      <c r="BE14" s="159">
        <v>4629.0310723494295</v>
      </c>
      <c r="BF14" s="159">
        <v>4775.7845131614004</v>
      </c>
      <c r="BG14" s="159">
        <v>5315.8596214384152</v>
      </c>
      <c r="BH14" s="159">
        <v>5690.1605955344912</v>
      </c>
      <c r="BI14" s="159">
        <v>5876.6378585971752</v>
      </c>
      <c r="BJ14" s="159">
        <v>5976.7424544259666</v>
      </c>
      <c r="BK14" s="159">
        <v>5962.3993854722476</v>
      </c>
      <c r="BL14" s="159">
        <v>6052.0954362797065</v>
      </c>
      <c r="BM14" s="159">
        <v>6624.5346683647786</v>
      </c>
      <c r="BN14" s="159">
        <v>6816.3119363683591</v>
      </c>
      <c r="BO14" s="159">
        <v>6689.5635002525823</v>
      </c>
      <c r="BP14" s="159">
        <v>6560.402385690325</v>
      </c>
      <c r="BQ14" s="159"/>
      <c r="BR14" s="159"/>
      <c r="BS14" s="159"/>
      <c r="BT14" s="159"/>
      <c r="BU14" s="159"/>
      <c r="BV14" s="159"/>
      <c r="BW14" s="159"/>
      <c r="BX14" s="159"/>
      <c r="BY14" s="159"/>
      <c r="BZ14" s="159"/>
      <c r="CA14" s="159"/>
      <c r="CB14" s="159"/>
      <c r="CC14" s="159"/>
      <c r="CD14" s="159"/>
      <c r="CE14" s="159"/>
      <c r="CF14" s="160"/>
    </row>
    <row r="15" spans="1:84" ht="27" customHeight="1">
      <c r="A15" s="153"/>
      <c r="B15" s="43" t="s">
        <v>277</v>
      </c>
      <c r="C15" s="158" t="s">
        <v>270</v>
      </c>
      <c r="D15" s="159">
        <v>0</v>
      </c>
      <c r="E15" s="159">
        <v>0</v>
      </c>
      <c r="F15" s="159">
        <v>0</v>
      </c>
      <c r="G15" s="159">
        <v>0</v>
      </c>
      <c r="H15" s="159">
        <v>0</v>
      </c>
      <c r="I15" s="159">
        <v>0</v>
      </c>
      <c r="J15" s="159">
        <v>0</v>
      </c>
      <c r="K15" s="159">
        <v>0</v>
      </c>
      <c r="L15" s="159">
        <v>0</v>
      </c>
      <c r="M15" s="159">
        <v>0</v>
      </c>
      <c r="N15" s="159">
        <v>0</v>
      </c>
      <c r="O15" s="159">
        <v>0</v>
      </c>
      <c r="P15" s="159">
        <v>0</v>
      </c>
      <c r="Q15" s="159">
        <v>0</v>
      </c>
      <c r="R15" s="159">
        <v>0</v>
      </c>
      <c r="S15" s="159">
        <v>0</v>
      </c>
      <c r="T15" s="159">
        <v>0</v>
      </c>
      <c r="U15" s="159">
        <v>0</v>
      </c>
      <c r="V15" s="159">
        <v>0</v>
      </c>
      <c r="W15" s="159">
        <v>0</v>
      </c>
      <c r="X15" s="159">
        <v>0</v>
      </c>
      <c r="Y15" s="159">
        <v>0</v>
      </c>
      <c r="Z15" s="159">
        <v>177.31739266039429</v>
      </c>
      <c r="AA15" s="159">
        <v>200.81955896929745</v>
      </c>
      <c r="AB15" s="159">
        <v>180.93318614297291</v>
      </c>
      <c r="AC15" s="159">
        <v>170.13368631353293</v>
      </c>
      <c r="AD15" s="159">
        <v>146.67191952404158</v>
      </c>
      <c r="AE15" s="159">
        <v>128.0217580896965</v>
      </c>
      <c r="AF15" s="159">
        <v>111.6060546639806</v>
      </c>
      <c r="AG15" s="159">
        <v>99.432748743740646</v>
      </c>
      <c r="AH15" s="159">
        <v>94.074218828597552</v>
      </c>
      <c r="AI15" s="159">
        <v>80.491350778272661</v>
      </c>
      <c r="AJ15" s="159">
        <v>67.589801129321515</v>
      </c>
      <c r="AK15" s="159">
        <v>64.969287301722545</v>
      </c>
      <c r="AL15" s="159">
        <v>60.5082175086022</v>
      </c>
      <c r="AM15" s="159">
        <v>57.75815224334562</v>
      </c>
      <c r="AN15" s="159">
        <v>54.570073491276645</v>
      </c>
      <c r="AO15" s="159">
        <v>54.798785159463563</v>
      </c>
      <c r="AP15" s="159">
        <v>52.664589856242358</v>
      </c>
      <c r="AQ15" s="159">
        <v>7.210468289611339</v>
      </c>
      <c r="AR15" s="159">
        <v>0</v>
      </c>
      <c r="AS15" s="159">
        <v>0</v>
      </c>
      <c r="AT15" s="159">
        <v>0</v>
      </c>
      <c r="AU15" s="159">
        <v>0</v>
      </c>
      <c r="AV15" s="159">
        <v>0</v>
      </c>
      <c r="AW15" s="159">
        <v>0</v>
      </c>
      <c r="AX15" s="159">
        <v>0</v>
      </c>
      <c r="AY15" s="159">
        <v>0</v>
      </c>
      <c r="AZ15" s="159">
        <v>0</v>
      </c>
      <c r="BA15" s="159">
        <v>0</v>
      </c>
      <c r="BB15" s="159">
        <v>0</v>
      </c>
      <c r="BC15" s="159">
        <v>0</v>
      </c>
      <c r="BD15" s="159">
        <v>0</v>
      </c>
      <c r="BE15" s="159">
        <v>0</v>
      </c>
      <c r="BF15" s="159">
        <v>0</v>
      </c>
      <c r="BG15" s="159">
        <v>0</v>
      </c>
      <c r="BH15" s="159">
        <v>0</v>
      </c>
      <c r="BI15" s="159">
        <v>0</v>
      </c>
      <c r="BJ15" s="159">
        <v>0</v>
      </c>
      <c r="BK15" s="159">
        <v>0</v>
      </c>
      <c r="BL15" s="159">
        <v>0</v>
      </c>
      <c r="BM15" s="159">
        <v>0</v>
      </c>
      <c r="BN15" s="159">
        <v>0</v>
      </c>
      <c r="BO15" s="159">
        <v>0</v>
      </c>
      <c r="BP15" s="159">
        <v>0</v>
      </c>
      <c r="BQ15" s="159">
        <v>0</v>
      </c>
      <c r="BR15" s="159">
        <v>0</v>
      </c>
      <c r="BS15" s="159">
        <v>0</v>
      </c>
      <c r="BT15" s="159">
        <v>0</v>
      </c>
      <c r="BU15" s="159">
        <v>0</v>
      </c>
      <c r="BV15" s="159">
        <v>0</v>
      </c>
      <c r="BW15" s="159">
        <v>0</v>
      </c>
      <c r="BX15" s="159">
        <v>0</v>
      </c>
      <c r="BY15" s="159">
        <v>0</v>
      </c>
      <c r="BZ15" s="159">
        <v>0</v>
      </c>
      <c r="CA15" s="159">
        <v>0</v>
      </c>
      <c r="CB15" s="159">
        <v>0</v>
      </c>
      <c r="CC15" s="159">
        <v>0</v>
      </c>
      <c r="CD15" s="159">
        <v>0</v>
      </c>
      <c r="CE15" s="159">
        <v>0</v>
      </c>
      <c r="CF15" s="160">
        <v>0</v>
      </c>
    </row>
    <row r="16" spans="1:84">
      <c r="A16" s="153"/>
      <c r="B16" s="43" t="s">
        <v>278</v>
      </c>
      <c r="C16" s="158" t="s">
        <v>267</v>
      </c>
      <c r="D16" s="159">
        <v>0</v>
      </c>
      <c r="E16" s="159">
        <v>0</v>
      </c>
      <c r="F16" s="159">
        <v>0</v>
      </c>
      <c r="G16" s="159">
        <v>0</v>
      </c>
      <c r="H16" s="159">
        <v>0</v>
      </c>
      <c r="I16" s="159">
        <v>0</v>
      </c>
      <c r="J16" s="159">
        <v>0</v>
      </c>
      <c r="K16" s="159">
        <v>0</v>
      </c>
      <c r="L16" s="159">
        <v>0</v>
      </c>
      <c r="M16" s="159">
        <v>0</v>
      </c>
      <c r="N16" s="159">
        <v>0</v>
      </c>
      <c r="O16" s="159">
        <v>0</v>
      </c>
      <c r="P16" s="159">
        <v>0</v>
      </c>
      <c r="Q16" s="159">
        <v>0</v>
      </c>
      <c r="R16" s="159">
        <v>0</v>
      </c>
      <c r="S16" s="159">
        <v>0</v>
      </c>
      <c r="T16" s="159">
        <v>0</v>
      </c>
      <c r="U16" s="159">
        <v>0</v>
      </c>
      <c r="V16" s="159">
        <v>0</v>
      </c>
      <c r="W16" s="159">
        <v>0</v>
      </c>
      <c r="X16" s="159">
        <v>0</v>
      </c>
      <c r="Y16" s="159">
        <v>0</v>
      </c>
      <c r="Z16" s="159">
        <v>0</v>
      </c>
      <c r="AA16" s="159">
        <v>0</v>
      </c>
      <c r="AB16" s="159">
        <v>0</v>
      </c>
      <c r="AC16" s="159">
        <v>0</v>
      </c>
      <c r="AD16" s="159">
        <v>0</v>
      </c>
      <c r="AE16" s="159">
        <v>0</v>
      </c>
      <c r="AF16" s="159">
        <v>0</v>
      </c>
      <c r="AG16" s="159">
        <v>0</v>
      </c>
      <c r="AH16" s="159">
        <v>0</v>
      </c>
      <c r="AI16" s="159">
        <v>0</v>
      </c>
      <c r="AJ16" s="159">
        <v>0</v>
      </c>
      <c r="AK16" s="159">
        <v>0</v>
      </c>
      <c r="AL16" s="159">
        <v>0</v>
      </c>
      <c r="AM16" s="159">
        <v>0</v>
      </c>
      <c r="AN16" s="159">
        <v>0</v>
      </c>
      <c r="AO16" s="159">
        <v>0</v>
      </c>
      <c r="AP16" s="159">
        <v>0</v>
      </c>
      <c r="AQ16" s="159">
        <v>0</v>
      </c>
      <c r="AR16" s="159">
        <v>0</v>
      </c>
      <c r="AS16" s="159">
        <v>0</v>
      </c>
      <c r="AT16" s="159">
        <v>0</v>
      </c>
      <c r="AU16" s="159">
        <v>0</v>
      </c>
      <c r="AV16" s="159">
        <v>4001.6325370936584</v>
      </c>
      <c r="AW16" s="159">
        <v>5466.2381200163009</v>
      </c>
      <c r="AX16" s="159">
        <v>6060.7265954168997</v>
      </c>
      <c r="AY16" s="159">
        <v>7147.5212262575442</v>
      </c>
      <c r="AZ16" s="159">
        <v>8179.2077466392548</v>
      </c>
      <c r="BA16" s="159">
        <v>9009.2155132303978</v>
      </c>
      <c r="BB16" s="159">
        <v>9538.5684503726952</v>
      </c>
      <c r="BC16" s="159">
        <v>10021.840752506865</v>
      </c>
      <c r="BD16" s="159">
        <v>10593.03855599433</v>
      </c>
      <c r="BE16" s="159">
        <v>11340.76896793026</v>
      </c>
      <c r="BF16" s="159">
        <v>11884.052641811541</v>
      </c>
      <c r="BG16" s="159">
        <v>12493.389128991956</v>
      </c>
      <c r="BH16" s="159">
        <v>12924.354594342303</v>
      </c>
      <c r="BI16" s="159">
        <v>13419.565312246883</v>
      </c>
      <c r="BJ16" s="159">
        <v>13884.642167065995</v>
      </c>
      <c r="BK16" s="159">
        <v>14610.314666684668</v>
      </c>
      <c r="BL16" s="159">
        <v>15043.188751164715</v>
      </c>
      <c r="BM16" s="159">
        <v>16158.587211134629</v>
      </c>
      <c r="BN16" s="159">
        <v>16438.261835002304</v>
      </c>
      <c r="BO16" s="159">
        <v>17090.851870777817</v>
      </c>
      <c r="BP16" s="159">
        <v>17937.320128761297</v>
      </c>
      <c r="BQ16" s="159">
        <v>18034.449655999179</v>
      </c>
      <c r="BR16" s="159">
        <v>17863.989186549446</v>
      </c>
      <c r="BS16" s="159">
        <v>17009.954230612097</v>
      </c>
      <c r="BT16" s="159">
        <v>14470.546523177356</v>
      </c>
      <c r="BU16" s="159">
        <v>11606.69128823603</v>
      </c>
      <c r="BV16" s="159">
        <v>9847.9817566340062</v>
      </c>
      <c r="BW16" s="159">
        <v>8563.5000443508525</v>
      </c>
      <c r="BX16" s="159">
        <v>6526.5679075497192</v>
      </c>
      <c r="BY16" s="159">
        <v>6446.507679710885</v>
      </c>
      <c r="BZ16" s="159">
        <v>6339.1406307017742</v>
      </c>
      <c r="CA16" s="159">
        <v>6683.0588887692702</v>
      </c>
      <c r="CB16" s="159">
        <v>7061.9277080865122</v>
      </c>
      <c r="CC16" s="159">
        <v>7228.2251054637736</v>
      </c>
      <c r="CD16" s="159">
        <v>7267.1187673823788</v>
      </c>
      <c r="CE16" s="159">
        <v>7297.6512818243182</v>
      </c>
      <c r="CF16" s="160">
        <v>7155.3495730200029</v>
      </c>
    </row>
    <row r="17" spans="1:84">
      <c r="A17" s="153"/>
      <c r="B17" s="43" t="s">
        <v>279</v>
      </c>
      <c r="C17" s="158" t="s">
        <v>276</v>
      </c>
      <c r="D17" s="159">
        <v>0</v>
      </c>
      <c r="E17" s="159">
        <v>0</v>
      </c>
      <c r="F17" s="159">
        <v>0</v>
      </c>
      <c r="G17" s="159">
        <v>0</v>
      </c>
      <c r="H17" s="159">
        <v>0</v>
      </c>
      <c r="I17" s="159">
        <v>0</v>
      </c>
      <c r="J17" s="159">
        <v>0</v>
      </c>
      <c r="K17" s="159">
        <v>0</v>
      </c>
      <c r="L17" s="159">
        <v>0</v>
      </c>
      <c r="M17" s="159">
        <v>0</v>
      </c>
      <c r="N17" s="159">
        <v>0</v>
      </c>
      <c r="O17" s="159">
        <v>0</v>
      </c>
      <c r="P17" s="159">
        <v>0</v>
      </c>
      <c r="Q17" s="159">
        <v>0</v>
      </c>
      <c r="R17" s="159">
        <v>0</v>
      </c>
      <c r="S17" s="159">
        <v>0</v>
      </c>
      <c r="T17" s="159">
        <v>0</v>
      </c>
      <c r="U17" s="159">
        <v>0</v>
      </c>
      <c r="V17" s="159">
        <v>0</v>
      </c>
      <c r="W17" s="159">
        <v>0</v>
      </c>
      <c r="X17" s="159">
        <v>0</v>
      </c>
      <c r="Y17" s="159">
        <v>0</v>
      </c>
      <c r="Z17" s="159">
        <v>0</v>
      </c>
      <c r="AA17" s="159">
        <v>0</v>
      </c>
      <c r="AB17" s="159">
        <v>0</v>
      </c>
      <c r="AC17" s="159">
        <v>0</v>
      </c>
      <c r="AD17" s="159">
        <v>0</v>
      </c>
      <c r="AE17" s="159">
        <v>0</v>
      </c>
      <c r="AF17" s="159">
        <v>0</v>
      </c>
      <c r="AG17" s="159">
        <v>0</v>
      </c>
      <c r="AH17" s="159">
        <v>0</v>
      </c>
      <c r="AI17" s="159">
        <v>0</v>
      </c>
      <c r="AJ17" s="159">
        <v>0</v>
      </c>
      <c r="AK17" s="159">
        <v>0</v>
      </c>
      <c r="AL17" s="159">
        <v>0</v>
      </c>
      <c r="AM17" s="159">
        <v>0</v>
      </c>
      <c r="AN17" s="159">
        <v>0</v>
      </c>
      <c r="AO17" s="159">
        <v>0</v>
      </c>
      <c r="AP17" s="159">
        <v>0</v>
      </c>
      <c r="AQ17" s="159">
        <v>0</v>
      </c>
      <c r="AR17" s="159">
        <v>0</v>
      </c>
      <c r="AS17" s="159">
        <v>0</v>
      </c>
      <c r="AT17" s="159">
        <v>0</v>
      </c>
      <c r="AU17" s="159">
        <v>0</v>
      </c>
      <c r="AV17" s="159">
        <v>5.8345222509891048</v>
      </c>
      <c r="AW17" s="159">
        <v>14.204643170899791</v>
      </c>
      <c r="AX17" s="159">
        <v>22.052527321718699</v>
      </c>
      <c r="AY17" s="159">
        <v>36.027245406312325</v>
      </c>
      <c r="AZ17" s="159">
        <v>61.877523749820519</v>
      </c>
      <c r="BA17" s="159">
        <v>76.436539771317157</v>
      </c>
      <c r="BB17" s="159">
        <v>87.617705307335157</v>
      </c>
      <c r="BC17" s="159">
        <v>69.565117745638489</v>
      </c>
      <c r="BD17" s="159">
        <v>-0.10691825767813962</v>
      </c>
      <c r="BE17" s="159">
        <v>-0.14897391001255114</v>
      </c>
      <c r="BF17" s="159">
        <v>-0.24835521416267548</v>
      </c>
      <c r="BG17" s="159">
        <v>0.14040246480084667</v>
      </c>
      <c r="BH17" s="159">
        <v>-4.6391721919204598E-2</v>
      </c>
      <c r="BI17" s="159">
        <v>0</v>
      </c>
      <c r="BJ17" s="159">
        <v>0</v>
      </c>
      <c r="BK17" s="159">
        <v>0</v>
      </c>
      <c r="BL17" s="159">
        <v>0</v>
      </c>
      <c r="BM17" s="159">
        <v>0</v>
      </c>
      <c r="BN17" s="159">
        <v>0</v>
      </c>
      <c r="BO17" s="159">
        <v>0</v>
      </c>
      <c r="BP17" s="159">
        <v>0</v>
      </c>
      <c r="BQ17" s="159">
        <v>0</v>
      </c>
      <c r="BR17" s="159">
        <v>0</v>
      </c>
      <c r="BS17" s="159">
        <v>0</v>
      </c>
      <c r="BT17" s="159">
        <v>0</v>
      </c>
      <c r="BU17" s="159">
        <v>0</v>
      </c>
      <c r="BV17" s="159">
        <v>0</v>
      </c>
      <c r="BW17" s="159">
        <v>0</v>
      </c>
      <c r="BX17" s="159">
        <v>0</v>
      </c>
      <c r="BY17" s="159">
        <v>0</v>
      </c>
      <c r="BZ17" s="159">
        <v>0</v>
      </c>
      <c r="CA17" s="159">
        <v>0</v>
      </c>
      <c r="CB17" s="159">
        <v>0</v>
      </c>
      <c r="CC17" s="159">
        <v>0</v>
      </c>
      <c r="CD17" s="159">
        <v>0</v>
      </c>
      <c r="CE17" s="159">
        <v>0</v>
      </c>
      <c r="CF17" s="160">
        <v>0</v>
      </c>
    </row>
    <row r="18" spans="1:84">
      <c r="A18" s="153"/>
      <c r="B18" s="43" t="s">
        <v>280</v>
      </c>
      <c r="C18" s="158" t="s">
        <v>276</v>
      </c>
      <c r="D18" s="159">
        <v>0</v>
      </c>
      <c r="E18" s="159">
        <v>0</v>
      </c>
      <c r="F18" s="159">
        <v>0</v>
      </c>
      <c r="G18" s="159">
        <v>0</v>
      </c>
      <c r="H18" s="159">
        <v>0</v>
      </c>
      <c r="I18" s="159">
        <v>0</v>
      </c>
      <c r="J18" s="159">
        <v>0</v>
      </c>
      <c r="K18" s="159">
        <v>0</v>
      </c>
      <c r="L18" s="159">
        <v>0</v>
      </c>
      <c r="M18" s="159">
        <v>0</v>
      </c>
      <c r="N18" s="159">
        <v>0</v>
      </c>
      <c r="O18" s="159">
        <v>0</v>
      </c>
      <c r="P18" s="159">
        <v>0</v>
      </c>
      <c r="Q18" s="159">
        <v>0</v>
      </c>
      <c r="R18" s="159">
        <v>0</v>
      </c>
      <c r="S18" s="159">
        <v>0</v>
      </c>
      <c r="T18" s="159">
        <v>0</v>
      </c>
      <c r="U18" s="159">
        <v>0</v>
      </c>
      <c r="V18" s="159">
        <v>0</v>
      </c>
      <c r="W18" s="159">
        <v>0</v>
      </c>
      <c r="X18" s="159">
        <v>0</v>
      </c>
      <c r="Y18" s="159">
        <v>0</v>
      </c>
      <c r="Z18" s="159">
        <v>0</v>
      </c>
      <c r="AA18" s="159">
        <v>0</v>
      </c>
      <c r="AB18" s="159">
        <v>0</v>
      </c>
      <c r="AC18" s="159">
        <v>0</v>
      </c>
      <c r="AD18" s="159">
        <v>0</v>
      </c>
      <c r="AE18" s="159">
        <v>0</v>
      </c>
      <c r="AF18" s="159">
        <v>0</v>
      </c>
      <c r="AG18" s="159">
        <v>0</v>
      </c>
      <c r="AH18" s="159">
        <v>0</v>
      </c>
      <c r="AI18" s="159">
        <v>0</v>
      </c>
      <c r="AJ18" s="159">
        <v>0</v>
      </c>
      <c r="AK18" s="159">
        <v>0</v>
      </c>
      <c r="AL18" s="159">
        <v>0</v>
      </c>
      <c r="AM18" s="159">
        <v>0</v>
      </c>
      <c r="AN18" s="159">
        <v>0</v>
      </c>
      <c r="AO18" s="159">
        <v>0</v>
      </c>
      <c r="AP18" s="159">
        <v>0</v>
      </c>
      <c r="AQ18" s="159">
        <v>0</v>
      </c>
      <c r="AR18" s="159">
        <v>0</v>
      </c>
      <c r="AS18" s="159">
        <v>0</v>
      </c>
      <c r="AT18" s="159">
        <v>0</v>
      </c>
      <c r="AU18" s="159">
        <v>0</v>
      </c>
      <c r="AV18" s="159">
        <v>0</v>
      </c>
      <c r="AW18" s="159">
        <v>0</v>
      </c>
      <c r="AX18" s="159">
        <v>0</v>
      </c>
      <c r="AY18" s="159">
        <v>0</v>
      </c>
      <c r="AZ18" s="159">
        <v>0</v>
      </c>
      <c r="BA18" s="159">
        <v>0</v>
      </c>
      <c r="BB18" s="159">
        <v>0</v>
      </c>
      <c r="BC18" s="159">
        <v>0</v>
      </c>
      <c r="BD18" s="159">
        <v>0</v>
      </c>
      <c r="BE18" s="159">
        <v>11.812908256590166</v>
      </c>
      <c r="BF18" s="159">
        <v>22.088930820619371</v>
      </c>
      <c r="BG18" s="159">
        <v>24.693950390991681</v>
      </c>
      <c r="BH18" s="159">
        <v>26.590493820877533</v>
      </c>
      <c r="BI18" s="159">
        <v>27.550662948667142</v>
      </c>
      <c r="BJ18" s="159">
        <v>29.569631830022015</v>
      </c>
      <c r="BK18" s="159">
        <v>30.365586702720741</v>
      </c>
      <c r="BL18" s="159">
        <v>30.272285134624354</v>
      </c>
      <c r="BM18" s="159">
        <v>30.739892641844911</v>
      </c>
      <c r="BN18" s="159">
        <v>29.567773544944639</v>
      </c>
      <c r="BO18" s="159">
        <v>30.384642546661219</v>
      </c>
      <c r="BP18" s="159">
        <v>75.558379183408221</v>
      </c>
      <c r="BQ18" s="159">
        <v>231.14719990290209</v>
      </c>
      <c r="BR18" s="159">
        <v>258.65087068481466</v>
      </c>
      <c r="BS18" s="159">
        <v>206.95056062783127</v>
      </c>
      <c r="BT18" s="159">
        <v>231.25501095278096</v>
      </c>
      <c r="BU18" s="159">
        <v>202.94028874818923</v>
      </c>
      <c r="BV18" s="159">
        <v>186.62914316006223</v>
      </c>
      <c r="BW18" s="159">
        <v>156.32172302946944</v>
      </c>
      <c r="BX18" s="159">
        <v>192.47421093262332</v>
      </c>
      <c r="BY18" s="159">
        <v>160.19201806391629</v>
      </c>
      <c r="BZ18" s="159">
        <v>117.99381924285531</v>
      </c>
      <c r="CA18" s="159">
        <v>0</v>
      </c>
      <c r="CB18" s="159">
        <v>0</v>
      </c>
      <c r="CC18" s="159">
        <v>0</v>
      </c>
      <c r="CD18" s="159">
        <v>0</v>
      </c>
      <c r="CE18" s="159">
        <v>0</v>
      </c>
      <c r="CF18" s="160">
        <v>0</v>
      </c>
    </row>
    <row r="19" spans="1:84">
      <c r="A19" s="153"/>
      <c r="B19" s="43" t="s">
        <v>281</v>
      </c>
      <c r="C19" s="158" t="s">
        <v>276</v>
      </c>
      <c r="D19" s="159">
        <v>0</v>
      </c>
      <c r="E19" s="159">
        <v>0</v>
      </c>
      <c r="F19" s="159">
        <v>0</v>
      </c>
      <c r="G19" s="159">
        <v>0</v>
      </c>
      <c r="H19" s="159">
        <v>0</v>
      </c>
      <c r="I19" s="159">
        <v>0</v>
      </c>
      <c r="J19" s="159">
        <v>0</v>
      </c>
      <c r="K19" s="159">
        <v>0</v>
      </c>
      <c r="L19" s="159">
        <v>0</v>
      </c>
      <c r="M19" s="159">
        <v>0</v>
      </c>
      <c r="N19" s="159">
        <v>0</v>
      </c>
      <c r="O19" s="159">
        <v>0</v>
      </c>
      <c r="P19" s="159">
        <v>0</v>
      </c>
      <c r="Q19" s="159">
        <v>0</v>
      </c>
      <c r="R19" s="159">
        <v>0</v>
      </c>
      <c r="S19" s="159">
        <v>0</v>
      </c>
      <c r="T19" s="159">
        <v>0</v>
      </c>
      <c r="U19" s="159">
        <v>0</v>
      </c>
      <c r="V19" s="159">
        <v>0</v>
      </c>
      <c r="W19" s="159">
        <v>0</v>
      </c>
      <c r="X19" s="159">
        <v>0</v>
      </c>
      <c r="Y19" s="159">
        <v>0</v>
      </c>
      <c r="Z19" s="159">
        <v>0</v>
      </c>
      <c r="AA19" s="159">
        <v>0</v>
      </c>
      <c r="AB19" s="159">
        <v>0</v>
      </c>
      <c r="AC19" s="159">
        <v>0</v>
      </c>
      <c r="AD19" s="159">
        <v>0</v>
      </c>
      <c r="AE19" s="159">
        <v>0</v>
      </c>
      <c r="AF19" s="159">
        <v>0</v>
      </c>
      <c r="AG19" s="159">
        <v>0</v>
      </c>
      <c r="AH19" s="159">
        <v>0</v>
      </c>
      <c r="AI19" s="159">
        <v>0</v>
      </c>
      <c r="AJ19" s="159">
        <v>0</v>
      </c>
      <c r="AK19" s="159">
        <v>0</v>
      </c>
      <c r="AL19" s="159">
        <v>0</v>
      </c>
      <c r="AM19" s="159">
        <v>0</v>
      </c>
      <c r="AN19" s="159">
        <v>0</v>
      </c>
      <c r="AO19" s="159">
        <v>0</v>
      </c>
      <c r="AP19" s="159">
        <v>0</v>
      </c>
      <c r="AQ19" s="159">
        <v>0</v>
      </c>
      <c r="AR19" s="159">
        <v>0</v>
      </c>
      <c r="AS19" s="159">
        <v>0</v>
      </c>
      <c r="AT19" s="159">
        <v>0</v>
      </c>
      <c r="AU19" s="159">
        <v>0</v>
      </c>
      <c r="AV19" s="159">
        <v>0</v>
      </c>
      <c r="AW19" s="159">
        <v>0</v>
      </c>
      <c r="AX19" s="159">
        <v>0</v>
      </c>
      <c r="AY19" s="159">
        <v>0</v>
      </c>
      <c r="AZ19" s="159">
        <v>5.8064164731882597</v>
      </c>
      <c r="BA19" s="159">
        <v>42.892564541640233</v>
      </c>
      <c r="BB19" s="159">
        <v>58.11993590914156</v>
      </c>
      <c r="BC19" s="159">
        <v>48.604217117638377</v>
      </c>
      <c r="BD19" s="159">
        <v>7.3072494468879343</v>
      </c>
      <c r="BE19" s="159">
        <v>1.0341034365267144E-2</v>
      </c>
      <c r="BF19" s="159">
        <v>7.2464055311169076E-2</v>
      </c>
      <c r="BG19" s="159">
        <v>0</v>
      </c>
      <c r="BH19" s="159">
        <v>0</v>
      </c>
      <c r="BI19" s="159">
        <v>0</v>
      </c>
      <c r="BJ19" s="159">
        <v>0</v>
      </c>
      <c r="BK19" s="159">
        <v>0</v>
      </c>
      <c r="BL19" s="159">
        <v>0</v>
      </c>
      <c r="BM19" s="159">
        <v>0</v>
      </c>
      <c r="BN19" s="159">
        <v>0</v>
      </c>
      <c r="BO19" s="159">
        <v>0</v>
      </c>
      <c r="BP19" s="159">
        <v>0</v>
      </c>
      <c r="BQ19" s="159">
        <v>0</v>
      </c>
      <c r="BR19" s="159">
        <v>0</v>
      </c>
      <c r="BS19" s="159">
        <v>0</v>
      </c>
      <c r="BT19" s="159">
        <v>0</v>
      </c>
      <c r="BU19" s="159">
        <v>0</v>
      </c>
      <c r="BV19" s="159">
        <v>0</v>
      </c>
      <c r="BW19" s="159">
        <v>0</v>
      </c>
      <c r="BX19" s="159">
        <v>0</v>
      </c>
      <c r="BY19" s="159">
        <v>0</v>
      </c>
      <c r="BZ19" s="159">
        <v>0</v>
      </c>
      <c r="CA19" s="159">
        <v>0</v>
      </c>
      <c r="CB19" s="159">
        <v>0</v>
      </c>
      <c r="CC19" s="159">
        <v>0</v>
      </c>
      <c r="CD19" s="159">
        <v>0</v>
      </c>
      <c r="CE19" s="159">
        <v>0</v>
      </c>
      <c r="CF19" s="160">
        <v>0</v>
      </c>
    </row>
    <row r="20" spans="1:84" ht="27" customHeight="1">
      <c r="A20" s="153"/>
      <c r="B20" s="43" t="s">
        <v>282</v>
      </c>
      <c r="D20" s="159">
        <f t="shared" ref="D20:BO20" si="2">SUM(D21:D22)</f>
        <v>0</v>
      </c>
      <c r="E20" s="159">
        <f t="shared" si="2"/>
        <v>0</v>
      </c>
      <c r="F20" s="159">
        <f t="shared" si="2"/>
        <v>0</v>
      </c>
      <c r="G20" s="159">
        <f t="shared" si="2"/>
        <v>0</v>
      </c>
      <c r="H20" s="159">
        <f t="shared" si="2"/>
        <v>0</v>
      </c>
      <c r="I20" s="159">
        <f t="shared" si="2"/>
        <v>0</v>
      </c>
      <c r="J20" s="159">
        <f t="shared" si="2"/>
        <v>0</v>
      </c>
      <c r="K20" s="159">
        <f t="shared" si="2"/>
        <v>0</v>
      </c>
      <c r="L20" s="159">
        <f t="shared" si="2"/>
        <v>0</v>
      </c>
      <c r="M20" s="159">
        <f t="shared" si="2"/>
        <v>0</v>
      </c>
      <c r="N20" s="159">
        <f t="shared" si="2"/>
        <v>0</v>
      </c>
      <c r="O20" s="159">
        <f t="shared" si="2"/>
        <v>0</v>
      </c>
      <c r="P20" s="159">
        <f t="shared" si="2"/>
        <v>0</v>
      </c>
      <c r="Q20" s="159">
        <f t="shared" si="2"/>
        <v>0</v>
      </c>
      <c r="R20" s="159">
        <f t="shared" si="2"/>
        <v>0</v>
      </c>
      <c r="S20" s="159">
        <f t="shared" si="2"/>
        <v>0</v>
      </c>
      <c r="T20" s="159">
        <f t="shared" si="2"/>
        <v>0</v>
      </c>
      <c r="U20" s="159">
        <f t="shared" si="2"/>
        <v>0</v>
      </c>
      <c r="V20" s="159">
        <f t="shared" si="2"/>
        <v>0</v>
      </c>
      <c r="W20" s="159">
        <f t="shared" si="2"/>
        <v>0</v>
      </c>
      <c r="X20" s="159">
        <f t="shared" si="2"/>
        <v>0</v>
      </c>
      <c r="Y20" s="159">
        <f t="shared" si="2"/>
        <v>0</v>
      </c>
      <c r="Z20" s="159">
        <f t="shared" si="2"/>
        <v>0</v>
      </c>
      <c r="AA20" s="159">
        <f t="shared" si="2"/>
        <v>0</v>
      </c>
      <c r="AB20" s="159">
        <f t="shared" si="2"/>
        <v>0</v>
      </c>
      <c r="AC20" s="159">
        <f t="shared" si="2"/>
        <v>0</v>
      </c>
      <c r="AD20" s="159">
        <f t="shared" si="2"/>
        <v>0</v>
      </c>
      <c r="AE20" s="159">
        <f t="shared" si="2"/>
        <v>0</v>
      </c>
      <c r="AF20" s="159">
        <f t="shared" si="2"/>
        <v>0</v>
      </c>
      <c r="AG20" s="159">
        <f t="shared" si="2"/>
        <v>0</v>
      </c>
      <c r="AH20" s="159">
        <f t="shared" si="2"/>
        <v>0</v>
      </c>
      <c r="AI20" s="159">
        <f t="shared" si="2"/>
        <v>0</v>
      </c>
      <c r="AJ20" s="159">
        <f t="shared" si="2"/>
        <v>0</v>
      </c>
      <c r="AK20" s="159">
        <f t="shared" si="2"/>
        <v>0</v>
      </c>
      <c r="AL20" s="159">
        <f t="shared" si="2"/>
        <v>0</v>
      </c>
      <c r="AM20" s="159">
        <f t="shared" si="2"/>
        <v>0</v>
      </c>
      <c r="AN20" s="159">
        <f t="shared" si="2"/>
        <v>0</v>
      </c>
      <c r="AO20" s="159">
        <f t="shared" si="2"/>
        <v>0</v>
      </c>
      <c r="AP20" s="159">
        <f t="shared" si="2"/>
        <v>0</v>
      </c>
      <c r="AQ20" s="159">
        <f t="shared" si="2"/>
        <v>0</v>
      </c>
      <c r="AR20" s="159">
        <f t="shared" si="2"/>
        <v>0</v>
      </c>
      <c r="AS20" s="159">
        <f t="shared" si="2"/>
        <v>0</v>
      </c>
      <c r="AT20" s="159">
        <f t="shared" si="2"/>
        <v>0</v>
      </c>
      <c r="AU20" s="159">
        <f t="shared" si="2"/>
        <v>0</v>
      </c>
      <c r="AV20" s="159">
        <f t="shared" si="2"/>
        <v>0</v>
      </c>
      <c r="AW20" s="159">
        <f t="shared" si="2"/>
        <v>0</v>
      </c>
      <c r="AX20" s="159">
        <f t="shared" si="2"/>
        <v>0</v>
      </c>
      <c r="AY20" s="159">
        <f t="shared" si="2"/>
        <v>0</v>
      </c>
      <c r="AZ20" s="159">
        <f t="shared" si="2"/>
        <v>0</v>
      </c>
      <c r="BA20" s="159">
        <f t="shared" si="2"/>
        <v>0</v>
      </c>
      <c r="BB20" s="159">
        <f t="shared" si="2"/>
        <v>0</v>
      </c>
      <c r="BC20" s="159">
        <f t="shared" si="2"/>
        <v>0</v>
      </c>
      <c r="BD20" s="159">
        <f t="shared" si="2"/>
        <v>0</v>
      </c>
      <c r="BE20" s="159">
        <f t="shared" si="2"/>
        <v>0</v>
      </c>
      <c r="BF20" s="159">
        <f t="shared" si="2"/>
        <v>0</v>
      </c>
      <c r="BG20" s="159">
        <f t="shared" si="2"/>
        <v>0</v>
      </c>
      <c r="BH20" s="159">
        <f t="shared" si="2"/>
        <v>0</v>
      </c>
      <c r="BI20" s="159">
        <f t="shared" si="2"/>
        <v>0</v>
      </c>
      <c r="BJ20" s="159">
        <f t="shared" si="2"/>
        <v>0</v>
      </c>
      <c r="BK20" s="159">
        <f t="shared" si="2"/>
        <v>0</v>
      </c>
      <c r="BL20" s="159">
        <f t="shared" si="2"/>
        <v>181.78385303740112</v>
      </c>
      <c r="BM20" s="159">
        <f t="shared" si="2"/>
        <v>1787.2511059513654</v>
      </c>
      <c r="BN20" s="159">
        <f t="shared" si="2"/>
        <v>3088.932625785269</v>
      </c>
      <c r="BO20" s="159">
        <f t="shared" si="2"/>
        <v>4833.9896061853706</v>
      </c>
      <c r="BP20" s="159">
        <f t="shared" ref="BP20:CF20" si="3">SUM(BP21:BP22)</f>
        <v>9054.9127684859141</v>
      </c>
      <c r="BQ20" s="159">
        <f t="shared" si="3"/>
        <v>13676.300279405043</v>
      </c>
      <c r="BR20" s="159">
        <f t="shared" si="3"/>
        <v>16607.035626160221</v>
      </c>
      <c r="BS20" s="159">
        <f t="shared" si="3"/>
        <v>18344.751412541147</v>
      </c>
      <c r="BT20" s="159">
        <f t="shared" si="3"/>
        <v>18639.210209288096</v>
      </c>
      <c r="BU20" s="159">
        <f t="shared" si="3"/>
        <v>18998.295168805824</v>
      </c>
      <c r="BV20" s="159">
        <f t="shared" si="3"/>
        <v>18296.768931377821</v>
      </c>
      <c r="BW20" s="159">
        <f t="shared" si="3"/>
        <v>16398.538916894129</v>
      </c>
      <c r="BX20" s="159">
        <f t="shared" si="3"/>
        <v>15076.305511402559</v>
      </c>
      <c r="BY20" s="159">
        <f t="shared" si="3"/>
        <v>14361.079596083197</v>
      </c>
      <c r="BZ20" s="159">
        <f t="shared" si="3"/>
        <v>12825.264146861522</v>
      </c>
      <c r="CA20" s="159">
        <f t="shared" si="3"/>
        <v>12747.192747544268</v>
      </c>
      <c r="CB20" s="159">
        <f t="shared" si="3"/>
        <v>12888.056125406247</v>
      </c>
      <c r="CC20" s="159">
        <f t="shared" si="3"/>
        <v>12016.169624994485</v>
      </c>
      <c r="CD20" s="159">
        <f t="shared" si="3"/>
        <v>10954.472907380023</v>
      </c>
      <c r="CE20" s="159">
        <f t="shared" si="3"/>
        <v>10364.076434361077</v>
      </c>
      <c r="CF20" s="160">
        <f t="shared" si="3"/>
        <v>8831.244645438328</v>
      </c>
    </row>
    <row r="21" spans="1:84">
      <c r="A21" s="153"/>
      <c r="B21" s="63" t="s">
        <v>273</v>
      </c>
      <c r="C21" s="158" t="s">
        <v>270</v>
      </c>
      <c r="D21" s="159">
        <v>0</v>
      </c>
      <c r="E21" s="159">
        <v>0</v>
      </c>
      <c r="F21" s="159">
        <v>0</v>
      </c>
      <c r="G21" s="159">
        <v>0</v>
      </c>
      <c r="H21" s="159">
        <v>0</v>
      </c>
      <c r="I21" s="159">
        <v>0</v>
      </c>
      <c r="J21" s="159">
        <v>0</v>
      </c>
      <c r="K21" s="159">
        <v>0</v>
      </c>
      <c r="L21" s="159">
        <v>0</v>
      </c>
      <c r="M21" s="159">
        <v>0</v>
      </c>
      <c r="N21" s="159">
        <v>0</v>
      </c>
      <c r="O21" s="159">
        <v>0</v>
      </c>
      <c r="P21" s="159">
        <v>0</v>
      </c>
      <c r="Q21" s="159">
        <v>0</v>
      </c>
      <c r="R21" s="159">
        <v>0</v>
      </c>
      <c r="S21" s="159">
        <v>0</v>
      </c>
      <c r="T21" s="159">
        <v>0</v>
      </c>
      <c r="U21" s="159">
        <v>0</v>
      </c>
      <c r="V21" s="159">
        <v>0</v>
      </c>
      <c r="W21" s="159">
        <v>0</v>
      </c>
      <c r="X21" s="159">
        <v>0</v>
      </c>
      <c r="Y21" s="159">
        <v>0</v>
      </c>
      <c r="Z21" s="159">
        <v>0</v>
      </c>
      <c r="AA21" s="159">
        <v>0</v>
      </c>
      <c r="AB21" s="159">
        <v>0</v>
      </c>
      <c r="AC21" s="159">
        <v>0</v>
      </c>
      <c r="AD21" s="159">
        <v>0</v>
      </c>
      <c r="AE21" s="159">
        <v>0</v>
      </c>
      <c r="AF21" s="159">
        <v>0</v>
      </c>
      <c r="AG21" s="159">
        <v>0</v>
      </c>
      <c r="AH21" s="159">
        <v>0</v>
      </c>
      <c r="AI21" s="159">
        <v>0</v>
      </c>
      <c r="AJ21" s="159">
        <v>0</v>
      </c>
      <c r="AK21" s="159">
        <v>0</v>
      </c>
      <c r="AL21" s="159">
        <v>0</v>
      </c>
      <c r="AM21" s="159">
        <v>0</v>
      </c>
      <c r="AN21" s="159">
        <v>0</v>
      </c>
      <c r="AO21" s="159">
        <v>0</v>
      </c>
      <c r="AP21" s="159">
        <v>0</v>
      </c>
      <c r="AQ21" s="159">
        <v>0</v>
      </c>
      <c r="AR21" s="159">
        <v>0</v>
      </c>
      <c r="AS21" s="159">
        <v>0</v>
      </c>
      <c r="AT21" s="159">
        <v>0</v>
      </c>
      <c r="AU21" s="159">
        <v>0</v>
      </c>
      <c r="AV21" s="159">
        <v>0</v>
      </c>
      <c r="AW21" s="159">
        <v>0</v>
      </c>
      <c r="AX21" s="159">
        <v>0</v>
      </c>
      <c r="AY21" s="159">
        <v>0</v>
      </c>
      <c r="AZ21" s="159">
        <v>0</v>
      </c>
      <c r="BA21" s="159">
        <v>0</v>
      </c>
      <c r="BB21" s="159">
        <v>0</v>
      </c>
      <c r="BC21" s="159">
        <v>0</v>
      </c>
      <c r="BD21" s="159">
        <v>0</v>
      </c>
      <c r="BE21" s="159">
        <v>0</v>
      </c>
      <c r="BF21" s="159">
        <v>0</v>
      </c>
      <c r="BG21" s="159">
        <v>0</v>
      </c>
      <c r="BH21" s="159">
        <v>0</v>
      </c>
      <c r="BI21" s="159">
        <v>0</v>
      </c>
      <c r="BJ21" s="159">
        <v>0</v>
      </c>
      <c r="BK21" s="159">
        <v>0</v>
      </c>
      <c r="BL21" s="159">
        <v>92.015033727784243</v>
      </c>
      <c r="BM21" s="159">
        <v>819.25631211174789</v>
      </c>
      <c r="BN21" s="159">
        <v>1321.5850093469303</v>
      </c>
      <c r="BO21" s="159">
        <v>1902.144570395885</v>
      </c>
      <c r="BP21" s="159">
        <v>3078.2376726802954</v>
      </c>
      <c r="BQ21" s="159">
        <v>4637.3612066409132</v>
      </c>
      <c r="BR21" s="159">
        <v>5309.2759197557953</v>
      </c>
      <c r="BS21" s="159">
        <v>5728.6291063041372</v>
      </c>
      <c r="BT21" s="159">
        <v>5890.7299641994086</v>
      </c>
      <c r="BU21" s="159">
        <v>5829.9858635823721</v>
      </c>
      <c r="BV21" s="159">
        <v>5529.6289397389146</v>
      </c>
      <c r="BW21" s="159">
        <v>5341.8598126284251</v>
      </c>
      <c r="BX21" s="159">
        <v>5128.2267063316331</v>
      </c>
      <c r="BY21" s="159">
        <v>5100.8218120222818</v>
      </c>
      <c r="BZ21" s="159">
        <v>4803.1132377131935</v>
      </c>
      <c r="CA21" s="159">
        <v>4902.3221197075873</v>
      </c>
      <c r="CB21" s="159">
        <v>5148.6521819167892</v>
      </c>
      <c r="CC21" s="159">
        <v>5107.8216311070792</v>
      </c>
      <c r="CD21" s="159">
        <v>5041.8077027157296</v>
      </c>
      <c r="CE21" s="159">
        <v>4984.8587395214618</v>
      </c>
      <c r="CF21" s="160">
        <v>4868.0110422324688</v>
      </c>
    </row>
    <row r="22" spans="1:84">
      <c r="A22" s="153"/>
      <c r="B22" s="63" t="s">
        <v>283</v>
      </c>
      <c r="C22" s="158" t="s">
        <v>276</v>
      </c>
      <c r="D22" s="159">
        <v>0</v>
      </c>
      <c r="E22" s="159">
        <v>0</v>
      </c>
      <c r="F22" s="159">
        <v>0</v>
      </c>
      <c r="G22" s="159">
        <v>0</v>
      </c>
      <c r="H22" s="159">
        <v>0</v>
      </c>
      <c r="I22" s="159">
        <v>0</v>
      </c>
      <c r="J22" s="159">
        <v>0</v>
      </c>
      <c r="K22" s="159">
        <v>0</v>
      </c>
      <c r="L22" s="159">
        <v>0</v>
      </c>
      <c r="M22" s="159">
        <v>0</v>
      </c>
      <c r="N22" s="159">
        <v>0</v>
      </c>
      <c r="O22" s="159">
        <v>0</v>
      </c>
      <c r="P22" s="159">
        <v>0</v>
      </c>
      <c r="Q22" s="159">
        <v>0</v>
      </c>
      <c r="R22" s="159">
        <v>0</v>
      </c>
      <c r="S22" s="159">
        <v>0</v>
      </c>
      <c r="T22" s="159">
        <v>0</v>
      </c>
      <c r="U22" s="159">
        <v>0</v>
      </c>
      <c r="V22" s="159">
        <v>0</v>
      </c>
      <c r="W22" s="159">
        <v>0</v>
      </c>
      <c r="X22" s="159">
        <v>0</v>
      </c>
      <c r="Y22" s="159">
        <v>0</v>
      </c>
      <c r="Z22" s="159">
        <v>0</v>
      </c>
      <c r="AA22" s="159">
        <v>0</v>
      </c>
      <c r="AB22" s="159">
        <v>0</v>
      </c>
      <c r="AC22" s="159">
        <v>0</v>
      </c>
      <c r="AD22" s="159">
        <v>0</v>
      </c>
      <c r="AE22" s="159">
        <v>0</v>
      </c>
      <c r="AF22" s="159">
        <v>0</v>
      </c>
      <c r="AG22" s="159">
        <v>0</v>
      </c>
      <c r="AH22" s="159">
        <v>0</v>
      </c>
      <c r="AI22" s="159">
        <v>0</v>
      </c>
      <c r="AJ22" s="159">
        <v>0</v>
      </c>
      <c r="AK22" s="159">
        <v>0</v>
      </c>
      <c r="AL22" s="159">
        <v>0</v>
      </c>
      <c r="AM22" s="159">
        <v>0</v>
      </c>
      <c r="AN22" s="159">
        <v>0</v>
      </c>
      <c r="AO22" s="159">
        <v>0</v>
      </c>
      <c r="AP22" s="159">
        <v>0</v>
      </c>
      <c r="AQ22" s="159">
        <v>0</v>
      </c>
      <c r="AR22" s="159">
        <v>0</v>
      </c>
      <c r="AS22" s="159">
        <v>0</v>
      </c>
      <c r="AT22" s="159">
        <v>0</v>
      </c>
      <c r="AU22" s="159">
        <v>0</v>
      </c>
      <c r="AV22" s="159">
        <v>0</v>
      </c>
      <c r="AW22" s="159">
        <v>0</v>
      </c>
      <c r="AX22" s="159">
        <v>0</v>
      </c>
      <c r="AY22" s="159">
        <v>0</v>
      </c>
      <c r="AZ22" s="159">
        <v>0</v>
      </c>
      <c r="BA22" s="159">
        <v>0</v>
      </c>
      <c r="BB22" s="159">
        <v>0</v>
      </c>
      <c r="BC22" s="159">
        <v>0</v>
      </c>
      <c r="BD22" s="159">
        <v>0</v>
      </c>
      <c r="BE22" s="159">
        <v>0</v>
      </c>
      <c r="BF22" s="159">
        <v>0</v>
      </c>
      <c r="BG22" s="159">
        <v>0</v>
      </c>
      <c r="BH22" s="159">
        <v>0</v>
      </c>
      <c r="BI22" s="159">
        <v>0</v>
      </c>
      <c r="BJ22" s="159">
        <v>0</v>
      </c>
      <c r="BK22" s="159">
        <v>0</v>
      </c>
      <c r="BL22" s="159">
        <v>89.768819309616887</v>
      </c>
      <c r="BM22" s="159">
        <v>967.9947938396175</v>
      </c>
      <c r="BN22" s="159">
        <v>1767.3476164383389</v>
      </c>
      <c r="BO22" s="159">
        <v>2931.8450357894853</v>
      </c>
      <c r="BP22" s="159">
        <v>5976.6750958056191</v>
      </c>
      <c r="BQ22" s="159">
        <v>9038.9390727641294</v>
      </c>
      <c r="BR22" s="159">
        <v>11297.759706404428</v>
      </c>
      <c r="BS22" s="159">
        <v>12616.122306237008</v>
      </c>
      <c r="BT22" s="159">
        <v>12748.480245088689</v>
      </c>
      <c r="BU22" s="159">
        <v>13168.309305223453</v>
      </c>
      <c r="BV22" s="159">
        <v>12767.139991638907</v>
      </c>
      <c r="BW22" s="159">
        <v>11056.679104265704</v>
      </c>
      <c r="BX22" s="159">
        <v>9948.0788050709252</v>
      </c>
      <c r="BY22" s="159">
        <v>9260.2577840609156</v>
      </c>
      <c r="BZ22" s="159">
        <v>8022.1509091483285</v>
      </c>
      <c r="CA22" s="159">
        <v>7844.8706278366799</v>
      </c>
      <c r="CB22" s="159">
        <v>7739.4039434894576</v>
      </c>
      <c r="CC22" s="159">
        <v>6908.3479938874061</v>
      </c>
      <c r="CD22" s="159">
        <v>5912.6652046642921</v>
      </c>
      <c r="CE22" s="159">
        <v>5379.2176948396154</v>
      </c>
      <c r="CF22" s="160">
        <v>3963.2336032058588</v>
      </c>
    </row>
    <row r="23" spans="1:84">
      <c r="A23" s="153"/>
      <c r="B23" s="43" t="s">
        <v>284</v>
      </c>
      <c r="C23" s="158" t="s">
        <v>276</v>
      </c>
      <c r="D23" s="159">
        <v>0</v>
      </c>
      <c r="E23" s="159">
        <v>0</v>
      </c>
      <c r="F23" s="159">
        <v>0</v>
      </c>
      <c r="G23" s="159">
        <v>0</v>
      </c>
      <c r="H23" s="159">
        <v>0</v>
      </c>
      <c r="I23" s="159">
        <v>0</v>
      </c>
      <c r="J23" s="159">
        <v>0</v>
      </c>
      <c r="K23" s="159">
        <v>0</v>
      </c>
      <c r="L23" s="159">
        <v>0</v>
      </c>
      <c r="M23" s="159">
        <v>0</v>
      </c>
      <c r="N23" s="159">
        <v>0</v>
      </c>
      <c r="O23" s="159">
        <v>0</v>
      </c>
      <c r="P23" s="159">
        <v>0</v>
      </c>
      <c r="Q23" s="159">
        <v>0</v>
      </c>
      <c r="R23" s="159">
        <v>0</v>
      </c>
      <c r="S23" s="159">
        <v>0</v>
      </c>
      <c r="T23" s="159">
        <v>0</v>
      </c>
      <c r="U23" s="159">
        <v>0</v>
      </c>
      <c r="V23" s="159">
        <v>0</v>
      </c>
      <c r="W23" s="159">
        <v>0</v>
      </c>
      <c r="X23" s="159">
        <v>0</v>
      </c>
      <c r="Y23" s="159">
        <v>0</v>
      </c>
      <c r="Z23" s="159">
        <v>0</v>
      </c>
      <c r="AA23" s="159">
        <v>55.450176730328401</v>
      </c>
      <c r="AB23" s="159">
        <v>135.35459726726219</v>
      </c>
      <c r="AC23" s="159">
        <v>159.9764513097399</v>
      </c>
      <c r="AD23" s="159">
        <v>124.51285254558927</v>
      </c>
      <c r="AE23" s="159">
        <v>100.89131928923103</v>
      </c>
      <c r="AF23" s="159">
        <v>130.95110413907057</v>
      </c>
      <c r="AG23" s="159">
        <v>165.50319363267357</v>
      </c>
      <c r="AH23" s="159">
        <v>141.11132824289635</v>
      </c>
      <c r="AI23" s="159">
        <v>135.82915443833511</v>
      </c>
      <c r="AJ23" s="159">
        <v>177.42322796446896</v>
      </c>
      <c r="AK23" s="159">
        <v>252.23370364198166</v>
      </c>
      <c r="AL23" s="159">
        <v>334.57484975344744</v>
      </c>
      <c r="AM23" s="159">
        <v>417.89721917244185</v>
      </c>
      <c r="AN23" s="159">
        <v>404.46054470005043</v>
      </c>
      <c r="AO23" s="159">
        <v>395.76900392945902</v>
      </c>
      <c r="AP23" s="159">
        <v>471.05549815861224</v>
      </c>
      <c r="AQ23" s="159">
        <v>496.84771295608681</v>
      </c>
      <c r="AR23" s="159">
        <v>1020.50505315922</v>
      </c>
      <c r="AS23" s="159">
        <v>1018.3476451284589</v>
      </c>
      <c r="AT23" s="159">
        <v>1092.3346252273725</v>
      </c>
      <c r="AU23" s="159">
        <v>1305.0578987592105</v>
      </c>
      <c r="AV23" s="159">
        <v>1883.3501180140115</v>
      </c>
      <c r="AW23" s="159">
        <v>2381.4565388303022</v>
      </c>
      <c r="AX23" s="159">
        <v>2794.7238286173224</v>
      </c>
      <c r="AY23" s="159">
        <v>3270.4515525095699</v>
      </c>
      <c r="AZ23" s="159">
        <v>3789.1368233175417</v>
      </c>
      <c r="BA23" s="159">
        <v>4231.1133212603572</v>
      </c>
      <c r="BB23" s="159">
        <v>4358.2398062685461</v>
      </c>
      <c r="BC23" s="159">
        <v>3356.6461883436182</v>
      </c>
      <c r="BD23" s="159">
        <v>2.997216731633094</v>
      </c>
      <c r="BE23" s="159">
        <v>0</v>
      </c>
      <c r="BF23" s="159">
        <v>0</v>
      </c>
      <c r="BG23" s="159">
        <v>0.14040246480084667</v>
      </c>
      <c r="BH23" s="159">
        <v>0</v>
      </c>
      <c r="BI23" s="159">
        <v>0</v>
      </c>
      <c r="BJ23" s="159">
        <v>0</v>
      </c>
      <c r="BK23" s="159">
        <v>0</v>
      </c>
      <c r="BL23" s="159">
        <v>0</v>
      </c>
      <c r="BM23" s="159">
        <v>0</v>
      </c>
      <c r="BN23" s="159">
        <v>0</v>
      </c>
      <c r="BO23" s="159">
        <v>0</v>
      </c>
      <c r="BP23" s="159">
        <v>0</v>
      </c>
      <c r="BQ23" s="159">
        <v>0</v>
      </c>
      <c r="BR23" s="159">
        <v>0</v>
      </c>
      <c r="BS23" s="159">
        <v>0</v>
      </c>
      <c r="BT23" s="159">
        <v>0</v>
      </c>
      <c r="BU23" s="159">
        <v>0</v>
      </c>
      <c r="BV23" s="159">
        <v>0</v>
      </c>
      <c r="BW23" s="159">
        <v>0</v>
      </c>
      <c r="BX23" s="159">
        <v>0</v>
      </c>
      <c r="BY23" s="159">
        <v>0</v>
      </c>
      <c r="BZ23" s="159">
        <v>0</v>
      </c>
      <c r="CA23" s="159">
        <v>0</v>
      </c>
      <c r="CB23" s="159">
        <v>0</v>
      </c>
      <c r="CC23" s="159">
        <v>0</v>
      </c>
      <c r="CD23" s="159">
        <v>0</v>
      </c>
      <c r="CE23" s="159">
        <v>0</v>
      </c>
      <c r="CF23" s="160">
        <v>0</v>
      </c>
    </row>
    <row r="24" spans="1:84">
      <c r="A24" s="153"/>
      <c r="B24" s="43" t="s">
        <v>285</v>
      </c>
      <c r="C24" s="158" t="s">
        <v>267</v>
      </c>
      <c r="D24" s="159"/>
      <c r="E24" s="159"/>
      <c r="F24" s="159"/>
      <c r="G24" s="159"/>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v>0</v>
      </c>
      <c r="BA24" s="159">
        <v>0</v>
      </c>
      <c r="BB24" s="159">
        <v>0</v>
      </c>
      <c r="BC24" s="159">
        <v>0</v>
      </c>
      <c r="BD24" s="159">
        <v>0</v>
      </c>
      <c r="BE24" s="159">
        <v>0</v>
      </c>
      <c r="BF24" s="159">
        <v>0</v>
      </c>
      <c r="BG24" s="159">
        <v>0</v>
      </c>
      <c r="BH24" s="159">
        <v>0</v>
      </c>
      <c r="BI24" s="159">
        <v>4.671302369867977</v>
      </c>
      <c r="BJ24" s="159">
        <v>10.615811643169712</v>
      </c>
      <c r="BK24" s="159">
        <v>19.985323639150764</v>
      </c>
      <c r="BL24" s="159">
        <v>55.075648661629891</v>
      </c>
      <c r="BM24" s="159">
        <v>48.163699281627515</v>
      </c>
      <c r="BN24" s="159">
        <v>63.347665312252296</v>
      </c>
      <c r="BO24" s="159">
        <v>100.83478011293364</v>
      </c>
      <c r="BP24" s="159">
        <v>148.13535775158661</v>
      </c>
      <c r="BQ24" s="159">
        <v>209.34009498029801</v>
      </c>
      <c r="BR24" s="159">
        <v>243.25869519949785</v>
      </c>
      <c r="BS24" s="159">
        <v>268.41662530095533</v>
      </c>
      <c r="BT24" s="159">
        <v>244.74650143873166</v>
      </c>
      <c r="BU24" s="159">
        <v>269.46234401573628</v>
      </c>
      <c r="BV24" s="159">
        <v>256.65442741107478</v>
      </c>
      <c r="BW24" s="159">
        <v>251.30831302778154</v>
      </c>
      <c r="BX24" s="159">
        <v>245.81511443151086</v>
      </c>
      <c r="BY24" s="159">
        <v>274.65572102415564</v>
      </c>
      <c r="BZ24" s="159">
        <v>255.51509998657909</v>
      </c>
      <c r="CA24" s="159">
        <v>250.79561709010474</v>
      </c>
      <c r="CB24" s="159">
        <v>248.182311817439</v>
      </c>
      <c r="CC24" s="159">
        <v>247.10093076364362</v>
      </c>
      <c r="CD24" s="159">
        <v>245.78912025972849</v>
      </c>
      <c r="CE24" s="159">
        <v>242.02823131089147</v>
      </c>
      <c r="CF24" s="160">
        <v>239.48590178320285</v>
      </c>
    </row>
    <row r="25" spans="1:84" ht="27" customHeight="1">
      <c r="A25" s="153"/>
      <c r="B25" s="43" t="s">
        <v>286</v>
      </c>
      <c r="C25" s="158" t="s">
        <v>276</v>
      </c>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159"/>
      <c r="AL25" s="159"/>
      <c r="AM25" s="159"/>
      <c r="AN25" s="159"/>
      <c r="AO25" s="159"/>
      <c r="AP25" s="159"/>
      <c r="AQ25" s="159">
        <v>41.421486163710533</v>
      </c>
      <c r="AR25" s="159">
        <v>49.287718847936453</v>
      </c>
      <c r="AS25" s="159">
        <v>55.328709095215743</v>
      </c>
      <c r="AT25" s="159">
        <v>64.079117819844939</v>
      </c>
      <c r="AU25" s="159">
        <v>78.274923928006928</v>
      </c>
      <c r="AV25" s="159">
        <v>93.8269052708592</v>
      </c>
      <c r="AW25" s="159">
        <v>116.58100048298864</v>
      </c>
      <c r="AX25" s="159">
        <v>117.34838577793455</v>
      </c>
      <c r="AY25" s="159">
        <v>87.502796166883812</v>
      </c>
      <c r="AZ25" s="159">
        <v>75.054252144659898</v>
      </c>
      <c r="BA25" s="159">
        <v>66.915165248335057</v>
      </c>
      <c r="BB25" s="159">
        <v>68.029679241636885</v>
      </c>
      <c r="BC25" s="159">
        <v>66.222139169387077</v>
      </c>
      <c r="BD25" s="159">
        <v>61.087133058992151</v>
      </c>
      <c r="BE25" s="159">
        <v>65.493217646691903</v>
      </c>
      <c r="BF25" s="159">
        <v>68.097674676023985</v>
      </c>
      <c r="BG25" s="159">
        <v>76.363358666434877</v>
      </c>
      <c r="BH25" s="159">
        <v>74.372329094680723</v>
      </c>
      <c r="BI25" s="159">
        <v>69.032506421908963</v>
      </c>
      <c r="BJ25" s="159">
        <v>70.728603344878437</v>
      </c>
      <c r="BK25" s="159">
        <v>69.088944068473893</v>
      </c>
      <c r="BL25" s="159">
        <v>71.518439660374042</v>
      </c>
      <c r="BM25" s="159">
        <v>67.069194242672353</v>
      </c>
      <c r="BN25" s="159">
        <v>61.733023008912099</v>
      </c>
      <c r="BO25" s="159">
        <v>63.324880785318719</v>
      </c>
      <c r="BP25" s="159">
        <v>58.694318009689532</v>
      </c>
      <c r="BQ25" s="159">
        <v>57.787491541263527</v>
      </c>
      <c r="BR25" s="159">
        <v>57.178442162687688</v>
      </c>
      <c r="BS25" s="159">
        <v>51.213194015739461</v>
      </c>
      <c r="BT25" s="159">
        <v>48.386340579734316</v>
      </c>
      <c r="BU25" s="159">
        <v>45.777884402137268</v>
      </c>
      <c r="BV25" s="159">
        <v>53.712836903508297</v>
      </c>
      <c r="BW25" s="159">
        <v>40.239259999622888</v>
      </c>
      <c r="BX25" s="159">
        <v>69.635883215275427</v>
      </c>
      <c r="BY25" s="159">
        <v>54.916095411171753</v>
      </c>
      <c r="BZ25" s="159">
        <v>47.760875443156195</v>
      </c>
      <c r="CA25" s="159">
        <v>50.243886869733899</v>
      </c>
      <c r="CB25" s="159">
        <v>50.150531935383547</v>
      </c>
      <c r="CC25" s="159">
        <v>46.651430288599975</v>
      </c>
      <c r="CD25" s="159">
        <v>49.843236405873796</v>
      </c>
      <c r="CE25" s="159">
        <v>49.370513773589344</v>
      </c>
      <c r="CF25" s="160">
        <v>49.03133159182623</v>
      </c>
    </row>
    <row r="26" spans="1:84">
      <c r="A26" s="153"/>
      <c r="B26" s="43" t="s">
        <v>287</v>
      </c>
      <c r="C26" s="158" t="s">
        <v>270</v>
      </c>
      <c r="D26" s="159">
        <v>0</v>
      </c>
      <c r="E26" s="159">
        <v>0</v>
      </c>
      <c r="F26" s="159">
        <v>0</v>
      </c>
      <c r="G26" s="159">
        <v>0</v>
      </c>
      <c r="H26" s="159">
        <v>0</v>
      </c>
      <c r="I26" s="159">
        <v>0</v>
      </c>
      <c r="J26" s="159">
        <v>0</v>
      </c>
      <c r="K26" s="159">
        <v>0</v>
      </c>
      <c r="L26" s="159">
        <v>0</v>
      </c>
      <c r="M26" s="159">
        <v>0</v>
      </c>
      <c r="N26" s="159">
        <v>0</v>
      </c>
      <c r="O26" s="159">
        <v>0</v>
      </c>
      <c r="P26" s="159">
        <v>0</v>
      </c>
      <c r="Q26" s="159">
        <v>0</v>
      </c>
      <c r="R26" s="159">
        <v>0</v>
      </c>
      <c r="S26" s="159">
        <v>0</v>
      </c>
      <c r="T26" s="159">
        <v>0</v>
      </c>
      <c r="U26" s="159">
        <v>0</v>
      </c>
      <c r="V26" s="159">
        <v>0</v>
      </c>
      <c r="W26" s="159">
        <v>0</v>
      </c>
      <c r="X26" s="159">
        <v>0</v>
      </c>
      <c r="Y26" s="159">
        <v>0</v>
      </c>
      <c r="Z26" s="159">
        <v>11.283834078388725</v>
      </c>
      <c r="AA26" s="159">
        <v>11.989227401152087</v>
      </c>
      <c r="AB26" s="159">
        <v>12.4305242388302</v>
      </c>
      <c r="AC26" s="159">
        <v>13.966198130215391</v>
      </c>
      <c r="AD26" s="159">
        <v>15.827904984608804</v>
      </c>
      <c r="AE26" s="159">
        <v>16.956524250290929</v>
      </c>
      <c r="AF26" s="159">
        <v>16.368888017383821</v>
      </c>
      <c r="AG26" s="159">
        <v>13.73741923433259</v>
      </c>
      <c r="AH26" s="159">
        <v>11.759277353574694</v>
      </c>
      <c r="AI26" s="159">
        <v>10.061418847284083</v>
      </c>
      <c r="AJ26" s="159">
        <v>8.4487251411651894</v>
      </c>
      <c r="AK26" s="159">
        <v>7.6434455649085358</v>
      </c>
      <c r="AL26" s="159">
        <v>7.118613824541435</v>
      </c>
      <c r="AM26" s="159">
        <v>6.7950767345112491</v>
      </c>
      <c r="AN26" s="159">
        <v>6.4200086460325467</v>
      </c>
      <c r="AO26" s="159">
        <v>3.044376953303531</v>
      </c>
      <c r="AP26" s="159">
        <v>5.8516210951380403</v>
      </c>
      <c r="AQ26" s="159">
        <v>3.9646516592418171</v>
      </c>
      <c r="AR26" s="159">
        <v>3.4996584151257859</v>
      </c>
      <c r="AS26" s="159">
        <v>3.2454718971436072</v>
      </c>
      <c r="AT26" s="159">
        <v>3.4271279909854995</v>
      </c>
      <c r="AU26" s="159">
        <v>3.065477838665057</v>
      </c>
      <c r="AV26" s="159">
        <v>4.0559765387480748</v>
      </c>
      <c r="AW26" s="159">
        <v>1.9717716783592159</v>
      </c>
      <c r="AX26" s="159">
        <v>1.9397068626720644</v>
      </c>
      <c r="AY26" s="159">
        <v>3.2355523323208009</v>
      </c>
      <c r="AZ26" s="159">
        <v>2.7204506870935283</v>
      </c>
      <c r="BA26" s="159">
        <v>2.8591405444370288</v>
      </c>
      <c r="BB26" s="159">
        <v>3.1884146119580312</v>
      </c>
      <c r="BC26" s="159">
        <v>2.4063071425453755</v>
      </c>
      <c r="BD26" s="159">
        <v>2.5450050844042411</v>
      </c>
      <c r="BE26" s="159">
        <v>2.785945698255186</v>
      </c>
      <c r="BF26" s="159">
        <v>2.6976014564282287</v>
      </c>
      <c r="BG26" s="159">
        <v>0</v>
      </c>
      <c r="BH26" s="159">
        <v>0</v>
      </c>
      <c r="BI26" s="159">
        <v>0</v>
      </c>
      <c r="BJ26" s="159">
        <v>0</v>
      </c>
      <c r="BK26" s="159">
        <v>0</v>
      </c>
      <c r="BL26" s="159">
        <v>0</v>
      </c>
      <c r="BM26" s="159">
        <v>0</v>
      </c>
      <c r="BN26" s="159">
        <v>0</v>
      </c>
      <c r="BO26" s="159">
        <v>0</v>
      </c>
      <c r="BP26" s="159">
        <v>0</v>
      </c>
      <c r="BQ26" s="159">
        <v>0</v>
      </c>
      <c r="BR26" s="159">
        <v>0</v>
      </c>
      <c r="BS26" s="159">
        <v>0</v>
      </c>
      <c r="BT26" s="159">
        <v>0</v>
      </c>
      <c r="BU26" s="159">
        <v>0</v>
      </c>
      <c r="BV26" s="159">
        <v>0</v>
      </c>
      <c r="BW26" s="159">
        <v>0</v>
      </c>
      <c r="BX26" s="159">
        <v>0</v>
      </c>
      <c r="BY26" s="159">
        <v>0</v>
      </c>
      <c r="BZ26" s="159">
        <v>0</v>
      </c>
      <c r="CA26" s="159">
        <v>0</v>
      </c>
      <c r="CB26" s="159">
        <v>0</v>
      </c>
      <c r="CC26" s="159">
        <v>0</v>
      </c>
      <c r="CD26" s="159">
        <v>0</v>
      </c>
      <c r="CE26" s="159">
        <v>0</v>
      </c>
      <c r="CF26" s="160">
        <v>0</v>
      </c>
    </row>
    <row r="27" spans="1:84">
      <c r="A27" s="153"/>
      <c r="B27" s="43" t="s">
        <v>288</v>
      </c>
      <c r="C27" s="158" t="s">
        <v>276</v>
      </c>
      <c r="D27" s="159">
        <v>0</v>
      </c>
      <c r="E27" s="159">
        <v>0</v>
      </c>
      <c r="F27" s="159">
        <v>0</v>
      </c>
      <c r="G27" s="159">
        <v>0</v>
      </c>
      <c r="H27" s="159">
        <v>0</v>
      </c>
      <c r="I27" s="159">
        <v>0</v>
      </c>
      <c r="J27" s="159">
        <v>0</v>
      </c>
      <c r="K27" s="159">
        <v>0</v>
      </c>
      <c r="L27" s="159">
        <v>0</v>
      </c>
      <c r="M27" s="159">
        <v>0</v>
      </c>
      <c r="N27" s="159">
        <v>0</v>
      </c>
      <c r="O27" s="159">
        <v>0</v>
      </c>
      <c r="P27" s="159">
        <v>0</v>
      </c>
      <c r="Q27" s="159">
        <v>0</v>
      </c>
      <c r="R27" s="159">
        <v>0</v>
      </c>
      <c r="S27" s="159">
        <v>0</v>
      </c>
      <c r="T27" s="159">
        <v>0</v>
      </c>
      <c r="U27" s="159">
        <v>0</v>
      </c>
      <c r="V27" s="159">
        <v>0</v>
      </c>
      <c r="W27" s="159">
        <v>0</v>
      </c>
      <c r="X27" s="159">
        <v>0</v>
      </c>
      <c r="Y27" s="159">
        <v>0</v>
      </c>
      <c r="Z27" s="159">
        <v>354.63478532078858</v>
      </c>
      <c r="AA27" s="159">
        <v>299.73068502880216</v>
      </c>
      <c r="AB27" s="159">
        <v>1450.2278278635233</v>
      </c>
      <c r="AC27" s="159">
        <v>2856.7223448167842</v>
      </c>
      <c r="AD27" s="159">
        <v>1456.1672585840099</v>
      </c>
      <c r="AE27" s="159">
        <v>1644.7828522782202</v>
      </c>
      <c r="AF27" s="159">
        <v>1495.52113249734</v>
      </c>
      <c r="AG27" s="159">
        <v>4474.4736934683287</v>
      </c>
      <c r="AH27" s="159">
        <v>4239.2194859636775</v>
      </c>
      <c r="AI27" s="159">
        <v>3989.3525729481385</v>
      </c>
      <c r="AJ27" s="159">
        <v>4325.747272276577</v>
      </c>
      <c r="AK27" s="159">
        <v>6327.244238631285</v>
      </c>
      <c r="AL27" s="159">
        <v>7574.2051093120872</v>
      </c>
      <c r="AM27" s="159">
        <v>8548.2065320151523</v>
      </c>
      <c r="AN27" s="159">
        <v>9093.9422471051021</v>
      </c>
      <c r="AO27" s="159">
        <v>9671.9855806453179</v>
      </c>
      <c r="AP27" s="159">
        <v>9991.6430199482038</v>
      </c>
      <c r="AQ27" s="159">
        <v>9776.1563926632261</v>
      </c>
      <c r="AR27" s="159">
        <v>9638.165403950954</v>
      </c>
      <c r="AS27" s="159">
        <v>10137.697333668275</v>
      </c>
      <c r="AT27" s="159">
        <v>11258.791595561604</v>
      </c>
      <c r="AU27" s="159">
        <v>13251.058320722801</v>
      </c>
      <c r="AV27" s="159">
        <v>15842.839047223837</v>
      </c>
      <c r="AW27" s="159">
        <v>18173.513934826751</v>
      </c>
      <c r="AX27" s="159">
        <v>19597.316049218905</v>
      </c>
      <c r="AY27" s="159">
        <v>20444.830438688579</v>
      </c>
      <c r="AZ27" s="159">
        <v>20693.904583318879</v>
      </c>
      <c r="BA27" s="159">
        <v>20327.536447810504</v>
      </c>
      <c r="BB27" s="159">
        <v>19853.226479180019</v>
      </c>
      <c r="BC27" s="159">
        <v>19590.604885892302</v>
      </c>
      <c r="BD27" s="159">
        <v>19564.935120428483</v>
      </c>
      <c r="BE27" s="159">
        <v>19973.182433045837</v>
      </c>
      <c r="BF27" s="159">
        <v>21294.692445329023</v>
      </c>
      <c r="BG27" s="159">
        <v>20345.392762926702</v>
      </c>
      <c r="BH27" s="159">
        <v>21048.356255957799</v>
      </c>
      <c r="BI27" s="159">
        <v>21687.619218377607</v>
      </c>
      <c r="BJ27" s="159">
        <v>22506.351122067572</v>
      </c>
      <c r="BK27" s="159">
        <v>23294.401753238159</v>
      </c>
      <c r="BL27" s="159">
        <f>SUM(BL28:BL30)</f>
        <v>24445.16126879544</v>
      </c>
      <c r="BM27" s="159">
        <f t="shared" ref="BM27:CF27" si="4">SUM(BM28:BM30)</f>
        <v>28188.255685098389</v>
      </c>
      <c r="BN27" s="159">
        <f t="shared" si="4"/>
        <v>29656.806539244186</v>
      </c>
      <c r="BO27" s="159">
        <f t="shared" si="4"/>
        <v>31038.230915309614</v>
      </c>
      <c r="BP27" s="159">
        <f t="shared" si="4"/>
        <v>31920.369957428593</v>
      </c>
      <c r="BQ27" s="159">
        <f t="shared" si="4"/>
        <v>31672.20473156884</v>
      </c>
      <c r="BR27" s="159">
        <f t="shared" si="4"/>
        <v>31481.565429226106</v>
      </c>
      <c r="BS27" s="159">
        <f t="shared" si="4"/>
        <v>31163.044291597853</v>
      </c>
      <c r="BT27" s="159">
        <f t="shared" si="4"/>
        <v>29460.631472870125</v>
      </c>
      <c r="BU27" s="159">
        <f t="shared" si="4"/>
        <v>27596.439449183621</v>
      </c>
      <c r="BV27" s="159">
        <f t="shared" si="4"/>
        <v>25122.005899842716</v>
      </c>
      <c r="BW27" s="159">
        <f t="shared" si="4"/>
        <v>21758.944059037447</v>
      </c>
      <c r="BX27" s="159">
        <f t="shared" si="4"/>
        <v>19462.662298644082</v>
      </c>
      <c r="BY27" s="159">
        <f t="shared" si="4"/>
        <v>18251.385590793019</v>
      </c>
      <c r="BZ27" s="159">
        <f t="shared" si="4"/>
        <v>16529.273424424478</v>
      </c>
      <c r="CA27" s="159">
        <f t="shared" si="4"/>
        <v>15258.880349286335</v>
      </c>
      <c r="CB27" s="159">
        <f t="shared" si="4"/>
        <v>15302.925485612868</v>
      </c>
      <c r="CC27" s="159">
        <f t="shared" si="4"/>
        <v>12146.714316211019</v>
      </c>
      <c r="CD27" s="159">
        <f t="shared" si="4"/>
        <v>11509.437141805091</v>
      </c>
      <c r="CE27" s="159">
        <f t="shared" si="4"/>
        <v>11479.99485058738</v>
      </c>
      <c r="CF27" s="160">
        <f t="shared" si="4"/>
        <v>10970.596512858603</v>
      </c>
    </row>
    <row r="28" spans="1:84">
      <c r="A28" s="153"/>
      <c r="B28" s="63" t="s">
        <v>289</v>
      </c>
      <c r="C28" s="158"/>
      <c r="D28" s="159">
        <v>0</v>
      </c>
      <c r="E28" s="159">
        <v>0</v>
      </c>
      <c r="F28" s="159">
        <v>0</v>
      </c>
      <c r="G28" s="159">
        <v>0</v>
      </c>
      <c r="H28" s="159">
        <v>0</v>
      </c>
      <c r="I28" s="159">
        <v>0</v>
      </c>
      <c r="J28" s="159">
        <v>0</v>
      </c>
      <c r="K28" s="159">
        <v>0</v>
      </c>
      <c r="L28" s="159">
        <v>0</v>
      </c>
      <c r="M28" s="159">
        <v>0</v>
      </c>
      <c r="N28" s="159">
        <v>0</v>
      </c>
      <c r="O28" s="159">
        <v>0</v>
      </c>
      <c r="P28" s="159">
        <v>0</v>
      </c>
      <c r="Q28" s="159">
        <v>0</v>
      </c>
      <c r="R28" s="159">
        <v>0</v>
      </c>
      <c r="S28" s="159">
        <v>0</v>
      </c>
      <c r="T28" s="159">
        <v>0</v>
      </c>
      <c r="U28" s="159">
        <v>0</v>
      </c>
      <c r="V28" s="159">
        <v>0</v>
      </c>
      <c r="W28" s="159">
        <v>0</v>
      </c>
      <c r="X28" s="159">
        <v>0</v>
      </c>
      <c r="Y28" s="159">
        <v>0</v>
      </c>
      <c r="Z28" s="159">
        <v>0</v>
      </c>
      <c r="AA28" s="159">
        <v>0</v>
      </c>
      <c r="AB28" s="159">
        <v>0</v>
      </c>
      <c r="AC28" s="159">
        <v>0</v>
      </c>
      <c r="AD28" s="159">
        <v>0</v>
      </c>
      <c r="AE28" s="159">
        <v>0</v>
      </c>
      <c r="AF28" s="159">
        <v>0</v>
      </c>
      <c r="AG28" s="159">
        <v>0</v>
      </c>
      <c r="AH28" s="159">
        <v>0</v>
      </c>
      <c r="AI28" s="159">
        <v>0</v>
      </c>
      <c r="AJ28" s="159">
        <v>0</v>
      </c>
      <c r="AK28" s="159">
        <v>0</v>
      </c>
      <c r="AL28" s="159">
        <v>0</v>
      </c>
      <c r="AM28" s="159">
        <v>0</v>
      </c>
      <c r="AN28" s="159">
        <v>0</v>
      </c>
      <c r="AO28" s="159">
        <v>0</v>
      </c>
      <c r="AP28" s="159">
        <v>0</v>
      </c>
      <c r="AQ28" s="159">
        <v>0</v>
      </c>
      <c r="AR28" s="159">
        <v>0</v>
      </c>
      <c r="AS28" s="159">
        <v>0</v>
      </c>
      <c r="AT28" s="159">
        <v>0</v>
      </c>
      <c r="AU28" s="159">
        <v>0</v>
      </c>
      <c r="AV28" s="159">
        <v>0</v>
      </c>
      <c r="AW28" s="159">
        <v>0</v>
      </c>
      <c r="AX28" s="159">
        <v>0</v>
      </c>
      <c r="AY28" s="159">
        <v>0</v>
      </c>
      <c r="AZ28" s="159">
        <v>0</v>
      </c>
      <c r="BA28" s="159">
        <v>0</v>
      </c>
      <c r="BB28" s="159">
        <v>0</v>
      </c>
      <c r="BC28" s="159">
        <v>0</v>
      </c>
      <c r="BD28" s="159">
        <v>0</v>
      </c>
      <c r="BE28" s="159">
        <v>0</v>
      </c>
      <c r="BF28" s="159">
        <v>0</v>
      </c>
      <c r="BG28" s="159">
        <v>0</v>
      </c>
      <c r="BH28" s="159">
        <v>0</v>
      </c>
      <c r="BI28" s="159">
        <v>0</v>
      </c>
      <c r="BJ28" s="159">
        <v>0</v>
      </c>
      <c r="BK28" s="159">
        <v>0</v>
      </c>
      <c r="BL28" s="159">
        <v>21641.44485874987</v>
      </c>
      <c r="BM28" s="159">
        <v>23864.702996986805</v>
      </c>
      <c r="BN28" s="159">
        <v>24938.867201604542</v>
      </c>
      <c r="BO28" s="159">
        <v>25917.424637348555</v>
      </c>
      <c r="BP28" s="159">
        <v>26551.31407831443</v>
      </c>
      <c r="BQ28" s="159">
        <v>26893.085726541409</v>
      </c>
      <c r="BR28" s="159">
        <v>27704.02967327146</v>
      </c>
      <c r="BS28" s="159">
        <v>27957.999510322028</v>
      </c>
      <c r="BT28" s="159">
        <v>26767.783956366438</v>
      </c>
      <c r="BU28" s="159">
        <v>25081.08728657983</v>
      </c>
      <c r="BV28" s="159">
        <v>23173.113069198309</v>
      </c>
      <c r="BW28" s="159">
        <v>20561.850042676324</v>
      </c>
      <c r="BX28" s="159">
        <v>18538.161434078407</v>
      </c>
      <c r="BY28" s="159">
        <v>17395.774639540879</v>
      </c>
      <c r="BZ28" s="159">
        <v>15744.650086345977</v>
      </c>
      <c r="CA28" s="159">
        <v>14629.697055509736</v>
      </c>
      <c r="CB28" s="159">
        <v>14759.028042695953</v>
      </c>
      <c r="CC28" s="159">
        <v>11657.325979048535</v>
      </c>
      <c r="CD28" s="159">
        <v>11018.283686444</v>
      </c>
      <c r="CE28" s="159">
        <v>10991.800754642012</v>
      </c>
      <c r="CF28" s="160">
        <v>10484.901122704052</v>
      </c>
    </row>
    <row r="29" spans="1:84">
      <c r="A29" s="153"/>
      <c r="B29" s="63" t="s">
        <v>290</v>
      </c>
      <c r="C29" s="158"/>
      <c r="D29" s="159">
        <v>0</v>
      </c>
      <c r="E29" s="159">
        <v>0</v>
      </c>
      <c r="F29" s="159">
        <v>0</v>
      </c>
      <c r="G29" s="159">
        <v>0</v>
      </c>
      <c r="H29" s="159">
        <v>0</v>
      </c>
      <c r="I29" s="159">
        <v>0</v>
      </c>
      <c r="J29" s="159">
        <v>0</v>
      </c>
      <c r="K29" s="159">
        <v>0</v>
      </c>
      <c r="L29" s="159">
        <v>0</v>
      </c>
      <c r="M29" s="159">
        <v>0</v>
      </c>
      <c r="N29" s="159">
        <v>0</v>
      </c>
      <c r="O29" s="159">
        <v>0</v>
      </c>
      <c r="P29" s="159">
        <v>0</v>
      </c>
      <c r="Q29" s="159">
        <v>0</v>
      </c>
      <c r="R29" s="159">
        <v>0</v>
      </c>
      <c r="S29" s="159">
        <v>0</v>
      </c>
      <c r="T29" s="159">
        <v>0</v>
      </c>
      <c r="U29" s="159">
        <v>0</v>
      </c>
      <c r="V29" s="159">
        <v>0</v>
      </c>
      <c r="W29" s="159">
        <v>0</v>
      </c>
      <c r="X29" s="159">
        <v>0</v>
      </c>
      <c r="Y29" s="159">
        <v>0</v>
      </c>
      <c r="Z29" s="159">
        <v>0</v>
      </c>
      <c r="AA29" s="159">
        <v>0</v>
      </c>
      <c r="AB29" s="159">
        <v>0</v>
      </c>
      <c r="AC29" s="159">
        <v>0</v>
      </c>
      <c r="AD29" s="159">
        <v>0</v>
      </c>
      <c r="AE29" s="159">
        <v>0</v>
      </c>
      <c r="AF29" s="159">
        <v>0</v>
      </c>
      <c r="AG29" s="159">
        <v>0</v>
      </c>
      <c r="AH29" s="159">
        <v>0</v>
      </c>
      <c r="AI29" s="159">
        <v>0</v>
      </c>
      <c r="AJ29" s="159">
        <v>0</v>
      </c>
      <c r="AK29" s="159">
        <v>0</v>
      </c>
      <c r="AL29" s="159">
        <v>0</v>
      </c>
      <c r="AM29" s="159">
        <v>0</v>
      </c>
      <c r="AN29" s="159">
        <v>0</v>
      </c>
      <c r="AO29" s="159">
        <v>0</v>
      </c>
      <c r="AP29" s="159">
        <v>0</v>
      </c>
      <c r="AQ29" s="159">
        <v>0</v>
      </c>
      <c r="AR29" s="159">
        <v>0</v>
      </c>
      <c r="AS29" s="159">
        <v>0</v>
      </c>
      <c r="AT29" s="159">
        <v>0</v>
      </c>
      <c r="AU29" s="159">
        <v>0</v>
      </c>
      <c r="AV29" s="159">
        <v>0</v>
      </c>
      <c r="AW29" s="159">
        <v>0</v>
      </c>
      <c r="AX29" s="159">
        <v>0</v>
      </c>
      <c r="AY29" s="159">
        <v>0</v>
      </c>
      <c r="AZ29" s="159">
        <v>0</v>
      </c>
      <c r="BA29" s="159">
        <v>0</v>
      </c>
      <c r="BB29" s="159">
        <v>0</v>
      </c>
      <c r="BC29" s="159">
        <v>0</v>
      </c>
      <c r="BD29" s="159">
        <v>0</v>
      </c>
      <c r="BE29" s="159">
        <v>0</v>
      </c>
      <c r="BF29" s="159">
        <v>0</v>
      </c>
      <c r="BG29" s="159">
        <v>0</v>
      </c>
      <c r="BH29" s="159">
        <v>0</v>
      </c>
      <c r="BI29" s="159">
        <v>0</v>
      </c>
      <c r="BJ29" s="159">
        <v>0</v>
      </c>
      <c r="BK29" s="159">
        <v>0</v>
      </c>
      <c r="BL29" s="159">
        <v>2305.9944321498051</v>
      </c>
      <c r="BM29" s="159">
        <v>3779.1828873682043</v>
      </c>
      <c r="BN29" s="159">
        <v>4164.9980055694323</v>
      </c>
      <c r="BO29" s="159">
        <v>4531.5979087082815</v>
      </c>
      <c r="BP29" s="159">
        <v>4772.1414818627109</v>
      </c>
      <c r="BQ29" s="159">
        <v>4162.0591121916432</v>
      </c>
      <c r="BR29" s="159">
        <v>3047.3916402159548</v>
      </c>
      <c r="BS29" s="159">
        <v>2397.4671512137256</v>
      </c>
      <c r="BT29" s="159">
        <v>2006.4922398219651</v>
      </c>
      <c r="BU29" s="159">
        <v>1742.2352909006347</v>
      </c>
      <c r="BV29" s="159">
        <v>1302.9403841157578</v>
      </c>
      <c r="BW29" s="159">
        <v>609.25345188831579</v>
      </c>
      <c r="BX29" s="159">
        <v>412.46378745494377</v>
      </c>
      <c r="BY29" s="159">
        <v>286.89052386211034</v>
      </c>
      <c r="BZ29" s="159">
        <v>170.59230770772032</v>
      </c>
      <c r="CA29" s="159">
        <v>92.651819786707847</v>
      </c>
      <c r="CB29" s="159">
        <v>0</v>
      </c>
      <c r="CC29" s="159">
        <v>0</v>
      </c>
      <c r="CD29" s="159">
        <v>0</v>
      </c>
      <c r="CE29" s="159">
        <v>0</v>
      </c>
      <c r="CF29" s="160">
        <v>0</v>
      </c>
    </row>
    <row r="30" spans="1:84">
      <c r="A30" s="153"/>
      <c r="B30" s="63" t="s">
        <v>291</v>
      </c>
      <c r="C30" s="158"/>
      <c r="D30" s="159">
        <v>0</v>
      </c>
      <c r="E30" s="159">
        <v>0</v>
      </c>
      <c r="F30" s="159">
        <v>0</v>
      </c>
      <c r="G30" s="159">
        <v>0</v>
      </c>
      <c r="H30" s="159">
        <v>0</v>
      </c>
      <c r="I30" s="159">
        <v>0</v>
      </c>
      <c r="J30" s="159">
        <v>0</v>
      </c>
      <c r="K30" s="159">
        <v>0</v>
      </c>
      <c r="L30" s="159">
        <v>0</v>
      </c>
      <c r="M30" s="159">
        <v>0</v>
      </c>
      <c r="N30" s="159">
        <v>0</v>
      </c>
      <c r="O30" s="159">
        <v>0</v>
      </c>
      <c r="P30" s="159">
        <v>0</v>
      </c>
      <c r="Q30" s="159">
        <v>0</v>
      </c>
      <c r="R30" s="159">
        <v>0</v>
      </c>
      <c r="S30" s="159">
        <v>0</v>
      </c>
      <c r="T30" s="159">
        <v>0</v>
      </c>
      <c r="U30" s="159">
        <v>0</v>
      </c>
      <c r="V30" s="159">
        <v>0</v>
      </c>
      <c r="W30" s="159">
        <v>0</v>
      </c>
      <c r="X30" s="159">
        <v>0</v>
      </c>
      <c r="Y30" s="159">
        <v>0</v>
      </c>
      <c r="Z30" s="159">
        <v>0</v>
      </c>
      <c r="AA30" s="159">
        <v>0</v>
      </c>
      <c r="AB30" s="159">
        <v>0</v>
      </c>
      <c r="AC30" s="159">
        <v>0</v>
      </c>
      <c r="AD30" s="159">
        <v>0</v>
      </c>
      <c r="AE30" s="159">
        <v>0</v>
      </c>
      <c r="AF30" s="159">
        <v>0</v>
      </c>
      <c r="AG30" s="159">
        <v>0</v>
      </c>
      <c r="AH30" s="159">
        <v>0</v>
      </c>
      <c r="AI30" s="159">
        <v>0</v>
      </c>
      <c r="AJ30" s="159">
        <v>0</v>
      </c>
      <c r="AK30" s="159">
        <v>0</v>
      </c>
      <c r="AL30" s="159">
        <v>0</v>
      </c>
      <c r="AM30" s="159">
        <v>0</v>
      </c>
      <c r="AN30" s="159">
        <v>0</v>
      </c>
      <c r="AO30" s="159">
        <v>0</v>
      </c>
      <c r="AP30" s="159">
        <v>0</v>
      </c>
      <c r="AQ30" s="159">
        <v>0</v>
      </c>
      <c r="AR30" s="159">
        <v>0</v>
      </c>
      <c r="AS30" s="159">
        <v>0</v>
      </c>
      <c r="AT30" s="159">
        <v>0</v>
      </c>
      <c r="AU30" s="159">
        <v>0</v>
      </c>
      <c r="AV30" s="159">
        <v>0</v>
      </c>
      <c r="AW30" s="159">
        <v>0</v>
      </c>
      <c r="AX30" s="159">
        <v>0</v>
      </c>
      <c r="AY30" s="159">
        <v>0</v>
      </c>
      <c r="AZ30" s="159">
        <v>0</v>
      </c>
      <c r="BA30" s="159">
        <v>0</v>
      </c>
      <c r="BB30" s="159">
        <v>0</v>
      </c>
      <c r="BC30" s="159">
        <v>0</v>
      </c>
      <c r="BD30" s="159">
        <v>0</v>
      </c>
      <c r="BE30" s="159">
        <v>0</v>
      </c>
      <c r="BF30" s="159">
        <v>0</v>
      </c>
      <c r="BG30" s="159">
        <v>0</v>
      </c>
      <c r="BH30" s="159">
        <v>0</v>
      </c>
      <c r="BI30" s="159">
        <v>0</v>
      </c>
      <c r="BJ30" s="159">
        <v>0</v>
      </c>
      <c r="BK30" s="159">
        <v>0</v>
      </c>
      <c r="BL30" s="159">
        <v>497.72197789576694</v>
      </c>
      <c r="BM30" s="159">
        <v>544.36980074337691</v>
      </c>
      <c r="BN30" s="159">
        <v>552.94133207021196</v>
      </c>
      <c r="BO30" s="159">
        <v>589.20836925277672</v>
      </c>
      <c r="BP30" s="159">
        <v>596.91439725145131</v>
      </c>
      <c r="BQ30" s="159">
        <v>617.05989283578833</v>
      </c>
      <c r="BR30" s="159">
        <v>730.14411573869108</v>
      </c>
      <c r="BS30" s="159">
        <v>807.5776300621003</v>
      </c>
      <c r="BT30" s="159">
        <v>686.35527668172369</v>
      </c>
      <c r="BU30" s="159">
        <v>773.11687170315599</v>
      </c>
      <c r="BV30" s="159">
        <v>645.95244652864972</v>
      </c>
      <c r="BW30" s="159">
        <v>587.84056447280796</v>
      </c>
      <c r="BX30" s="159">
        <v>512.03707711073014</v>
      </c>
      <c r="BY30" s="159">
        <v>568.72042739002745</v>
      </c>
      <c r="BZ30" s="159">
        <v>614.03103037078142</v>
      </c>
      <c r="CA30" s="159">
        <v>536.53147398989142</v>
      </c>
      <c r="CB30" s="159">
        <v>543.89744291691568</v>
      </c>
      <c r="CC30" s="159">
        <v>489.38833716248291</v>
      </c>
      <c r="CD30" s="159">
        <v>491.15345536109049</v>
      </c>
      <c r="CE30" s="159">
        <v>488.19409594536722</v>
      </c>
      <c r="CF30" s="160">
        <v>485.69539015455172</v>
      </c>
    </row>
    <row r="31" spans="1:84" ht="27" customHeight="1">
      <c r="A31" s="153"/>
      <c r="B31" s="43" t="s">
        <v>292</v>
      </c>
      <c r="C31" s="158" t="s">
        <v>270</v>
      </c>
      <c r="D31" s="159">
        <v>0</v>
      </c>
      <c r="E31" s="159">
        <v>0</v>
      </c>
      <c r="F31" s="159">
        <v>0</v>
      </c>
      <c r="G31" s="159">
        <v>0</v>
      </c>
      <c r="H31" s="159">
        <v>0</v>
      </c>
      <c r="I31" s="159">
        <v>0</v>
      </c>
      <c r="J31" s="159">
        <v>0</v>
      </c>
      <c r="K31" s="159">
        <v>0</v>
      </c>
      <c r="L31" s="159">
        <v>0</v>
      </c>
      <c r="M31" s="159">
        <v>0</v>
      </c>
      <c r="N31" s="159">
        <v>0</v>
      </c>
      <c r="O31" s="159">
        <v>0</v>
      </c>
      <c r="P31" s="159">
        <v>0</v>
      </c>
      <c r="Q31" s="159">
        <v>0</v>
      </c>
      <c r="R31" s="159">
        <v>0</v>
      </c>
      <c r="S31" s="159">
        <v>0</v>
      </c>
      <c r="T31" s="159">
        <v>0</v>
      </c>
      <c r="U31" s="159">
        <v>0</v>
      </c>
      <c r="V31" s="159">
        <v>0</v>
      </c>
      <c r="W31" s="159">
        <v>0</v>
      </c>
      <c r="X31" s="159">
        <v>0</v>
      </c>
      <c r="Y31" s="159">
        <v>0</v>
      </c>
      <c r="Z31" s="159">
        <v>0</v>
      </c>
      <c r="AA31" s="159">
        <v>0</v>
      </c>
      <c r="AB31" s="159">
        <v>0</v>
      </c>
      <c r="AC31" s="159">
        <v>0</v>
      </c>
      <c r="AD31" s="159">
        <v>0</v>
      </c>
      <c r="AE31" s="159">
        <v>0</v>
      </c>
      <c r="AF31" s="159">
        <v>0</v>
      </c>
      <c r="AG31" s="159">
        <v>0</v>
      </c>
      <c r="AH31" s="159">
        <v>0</v>
      </c>
      <c r="AI31" s="159">
        <v>0</v>
      </c>
      <c r="AJ31" s="159">
        <v>0</v>
      </c>
      <c r="AK31" s="159">
        <v>0</v>
      </c>
      <c r="AL31" s="159">
        <v>0</v>
      </c>
      <c r="AM31" s="159">
        <v>0</v>
      </c>
      <c r="AN31" s="159">
        <v>0</v>
      </c>
      <c r="AO31" s="159">
        <v>0</v>
      </c>
      <c r="AP31" s="159">
        <v>0</v>
      </c>
      <c r="AQ31" s="159">
        <v>0</v>
      </c>
      <c r="AR31" s="159">
        <v>0</v>
      </c>
      <c r="AS31" s="159">
        <v>0</v>
      </c>
      <c r="AT31" s="159">
        <v>0</v>
      </c>
      <c r="AU31" s="159">
        <v>0</v>
      </c>
      <c r="AV31" s="159">
        <v>0</v>
      </c>
      <c r="AW31" s="159">
        <v>0</v>
      </c>
      <c r="AX31" s="159">
        <v>0</v>
      </c>
      <c r="AY31" s="159">
        <v>14331.447586369277</v>
      </c>
      <c r="AZ31" s="159">
        <v>13932.53360631836</v>
      </c>
      <c r="BA31" s="159">
        <v>13481.378754195513</v>
      </c>
      <c r="BB31" s="159">
        <v>13009.503152119742</v>
      </c>
      <c r="BC31" s="159">
        <v>12022.753311382488</v>
      </c>
      <c r="BD31" s="159">
        <v>11859.483565433569</v>
      </c>
      <c r="BE31" s="159">
        <v>11632.014874095483</v>
      </c>
      <c r="BF31" s="159">
        <v>11388.576495978201</v>
      </c>
      <c r="BG31" s="159">
        <v>11079.67932737941</v>
      </c>
      <c r="BH31" s="159">
        <v>10657.341517318375</v>
      </c>
      <c r="BI31" s="159">
        <v>10354.612202121923</v>
      </c>
      <c r="BJ31" s="159">
        <v>9957.8881040217784</v>
      </c>
      <c r="BK31" s="159">
        <v>9857.1575305945626</v>
      </c>
      <c r="BL31" s="159">
        <v>9312.795369704947</v>
      </c>
      <c r="BM31" s="159">
        <v>8613.8138393826375</v>
      </c>
      <c r="BN31" s="159">
        <v>7690.0354429354238</v>
      </c>
      <c r="BO31" s="159">
        <v>6712.5505833823127</v>
      </c>
      <c r="BP31" s="159">
        <v>4375.222190064479</v>
      </c>
      <c r="BQ31" s="159">
        <v>1555.1847445985372</v>
      </c>
      <c r="BR31" s="159">
        <v>316.57957326746191</v>
      </c>
      <c r="BS31" s="159">
        <v>79.601697262649239</v>
      </c>
      <c r="BT31" s="159">
        <v>18.720807412974501</v>
      </c>
      <c r="BU31" s="159">
        <v>11.048444944601721</v>
      </c>
      <c r="BV31" s="159">
        <v>0</v>
      </c>
      <c r="BW31" s="159">
        <v>5.7113752326482157</v>
      </c>
      <c r="BX31" s="159">
        <v>5.1950901309759399</v>
      </c>
      <c r="BY31" s="159">
        <v>0</v>
      </c>
      <c r="BZ31" s="159">
        <v>12.557742475690709</v>
      </c>
      <c r="CA31" s="159">
        <v>2.232528904596804</v>
      </c>
      <c r="CB31" s="159">
        <v>1.6604858600219337</v>
      </c>
      <c r="CC31" s="159">
        <v>1.6825871456093549</v>
      </c>
      <c r="CD31" s="159">
        <v>1.6832747649515494</v>
      </c>
      <c r="CE31" s="159">
        <v>1.6851232302844981</v>
      </c>
      <c r="CF31" s="160">
        <v>1.664881596593115</v>
      </c>
    </row>
    <row r="32" spans="1:84">
      <c r="A32" s="153"/>
      <c r="B32" s="43" t="s">
        <v>30</v>
      </c>
      <c r="C32" s="158" t="s">
        <v>276</v>
      </c>
      <c r="D32" s="159">
        <v>2508.8121154327087</v>
      </c>
      <c r="E32" s="159">
        <v>2943.1376688564192</v>
      </c>
      <c r="F32" s="159">
        <v>3226.4547615252645</v>
      </c>
      <c r="G32" s="159">
        <v>3365.8223340645209</v>
      </c>
      <c r="H32" s="159">
        <v>3868.0865195741494</v>
      </c>
      <c r="I32" s="159">
        <v>3843.4592006451048</v>
      </c>
      <c r="J32" s="159">
        <v>3926.2708901552637</v>
      </c>
      <c r="K32" s="159">
        <v>3435.0655484504632</v>
      </c>
      <c r="L32" s="159">
        <v>3438.3565093860248</v>
      </c>
      <c r="M32" s="159">
        <v>3240.8951011965182</v>
      </c>
      <c r="N32" s="159">
        <v>3486.7982614237853</v>
      </c>
      <c r="O32" s="159">
        <v>4171.5175898617117</v>
      </c>
      <c r="P32" s="159">
        <v>4631.4958379440468</v>
      </c>
      <c r="Q32" s="159">
        <v>4258.3819083695416</v>
      </c>
      <c r="R32" s="159">
        <v>4822.3375972432896</v>
      </c>
      <c r="S32" s="159">
        <v>5160.491844760073</v>
      </c>
      <c r="T32" s="159">
        <v>5062.0328908519577</v>
      </c>
      <c r="U32" s="159">
        <v>5289.6602800553937</v>
      </c>
      <c r="V32" s="159">
        <v>6089.8600637132949</v>
      </c>
      <c r="W32" s="159">
        <v>7685.0750631601086</v>
      </c>
      <c r="X32" s="159">
        <v>8120.9455976653635</v>
      </c>
      <c r="Y32" s="159">
        <v>8336.5010139507522</v>
      </c>
      <c r="Z32" s="159">
        <v>8443.5318432285931</v>
      </c>
      <c r="AA32" s="159">
        <v>9612.3630688736848</v>
      </c>
      <c r="AB32" s="159">
        <v>9716.5264466856061</v>
      </c>
      <c r="AC32" s="159">
        <v>8934.5578402114279</v>
      </c>
      <c r="AD32" s="159">
        <v>10123.528028155792</v>
      </c>
      <c r="AE32" s="159">
        <v>11091.262512115298</v>
      </c>
      <c r="AF32" s="159">
        <v>12762.524371008394</v>
      </c>
      <c r="AG32" s="159">
        <v>9361.0699639666364</v>
      </c>
      <c r="AH32" s="159">
        <v>9178.1159744650486</v>
      </c>
      <c r="AI32" s="159">
        <v>8426.4382846004191</v>
      </c>
      <c r="AJ32" s="159">
        <v>9145.7449653113163</v>
      </c>
      <c r="AK32" s="159">
        <v>12401.681515203221</v>
      </c>
      <c r="AL32" s="159">
        <v>16415.523479392548</v>
      </c>
      <c r="AM32" s="159">
        <v>18999.034549693453</v>
      </c>
      <c r="AN32" s="159">
        <v>20768.72796991529</v>
      </c>
      <c r="AO32" s="159">
        <v>22668.430794298092</v>
      </c>
      <c r="AP32" s="159">
        <v>23304.081011387243</v>
      </c>
      <c r="AQ32" s="159">
        <v>21996.351883492258</v>
      </c>
      <c r="AR32" s="159">
        <v>19625.983440340355</v>
      </c>
      <c r="AS32" s="159">
        <v>18383.162397009019</v>
      </c>
      <c r="AT32" s="159">
        <v>19655.020953252326</v>
      </c>
      <c r="AU32" s="159">
        <v>24269.629576505082</v>
      </c>
      <c r="AV32" s="159">
        <v>29993.92216818278</v>
      </c>
      <c r="AW32" s="159">
        <v>31764.498380444227</v>
      </c>
      <c r="AX32" s="159">
        <v>31786.069464536526</v>
      </c>
      <c r="AY32" s="159">
        <v>31382.663614463643</v>
      </c>
      <c r="AZ32" s="159">
        <v>26267.433447597898</v>
      </c>
      <c r="BA32" s="159">
        <v>21762.419186858548</v>
      </c>
      <c r="BB32" s="159">
        <v>21155.660259463952</v>
      </c>
      <c r="BC32" s="159">
        <v>21393.508261319446</v>
      </c>
      <c r="BD32" s="159">
        <v>22998.339826874799</v>
      </c>
      <c r="BE32" s="159">
        <v>24302.99418388023</v>
      </c>
      <c r="BF32" s="159">
        <v>23992.873504581174</v>
      </c>
      <c r="BG32" s="159">
        <v>21188.456389344374</v>
      </c>
      <c r="BH32" s="159">
        <v>16043.398036134342</v>
      </c>
      <c r="BI32" s="159">
        <v>14247.466006864619</v>
      </c>
      <c r="BJ32" s="159">
        <v>13404.389498452547</v>
      </c>
      <c r="BK32" s="159">
        <v>13367.924961362047</v>
      </c>
      <c r="BL32" s="159">
        <v>12412.689748114333</v>
      </c>
      <c r="BM32" s="159">
        <v>11808.44251579919</v>
      </c>
      <c r="BN32" s="159">
        <v>10873.931110861557</v>
      </c>
      <c r="BO32" s="159">
        <v>9517.0213655703938</v>
      </c>
      <c r="BP32" s="159">
        <v>7090.5969370931571</v>
      </c>
      <c r="BQ32" s="159">
        <v>4694.9483727236611</v>
      </c>
      <c r="BR32" s="159">
        <v>3746.0540494295828</v>
      </c>
      <c r="BS32" s="159">
        <v>3263.7926740568259</v>
      </c>
      <c r="BT32" s="159">
        <v>2805.0688356118876</v>
      </c>
      <c r="BU32" s="159">
        <v>2646.5146622998977</v>
      </c>
      <c r="BV32" s="159">
        <v>2229.0760969749804</v>
      </c>
      <c r="BW32" s="159">
        <v>1628.5724229447812</v>
      </c>
      <c r="BX32" s="159">
        <v>1213.2444607919999</v>
      </c>
      <c r="BY32" s="159">
        <v>868.85399818628537</v>
      </c>
      <c r="BZ32" s="159">
        <v>918.34603990164078</v>
      </c>
      <c r="CA32" s="159">
        <v>642.50864664884443</v>
      </c>
      <c r="CB32" s="159">
        <v>530.40115017974506</v>
      </c>
      <c r="CC32" s="159">
        <v>104.50626185965065</v>
      </c>
      <c r="CD32" s="159">
        <v>0.23274014901113277</v>
      </c>
      <c r="CE32" s="159">
        <v>0.22873214810069079</v>
      </c>
      <c r="CF32" s="160">
        <v>0.22499819087273304</v>
      </c>
    </row>
    <row r="33" spans="1:84">
      <c r="A33" s="153"/>
      <c r="B33" s="43" t="s">
        <v>293</v>
      </c>
      <c r="C33" s="158" t="s">
        <v>276</v>
      </c>
      <c r="D33" s="159">
        <v>0</v>
      </c>
      <c r="E33" s="159">
        <v>0</v>
      </c>
      <c r="F33" s="159">
        <v>0</v>
      </c>
      <c r="G33" s="159">
        <v>0</v>
      </c>
      <c r="H33" s="159">
        <v>0</v>
      </c>
      <c r="I33" s="159">
        <v>0</v>
      </c>
      <c r="J33" s="159">
        <v>0</v>
      </c>
      <c r="K33" s="159">
        <v>0</v>
      </c>
      <c r="L33" s="159">
        <v>0</v>
      </c>
      <c r="M33" s="159">
        <v>0</v>
      </c>
      <c r="N33" s="159">
        <v>0</v>
      </c>
      <c r="O33" s="159">
        <v>0</v>
      </c>
      <c r="P33" s="159">
        <v>0</v>
      </c>
      <c r="Q33" s="159">
        <v>0</v>
      </c>
      <c r="R33" s="159">
        <v>0</v>
      </c>
      <c r="S33" s="159">
        <v>0</v>
      </c>
      <c r="T33" s="159">
        <v>0</v>
      </c>
      <c r="U33" s="159">
        <v>0</v>
      </c>
      <c r="V33" s="159">
        <v>0</v>
      </c>
      <c r="W33" s="159">
        <v>0</v>
      </c>
      <c r="X33" s="159">
        <v>0</v>
      </c>
      <c r="Y33" s="159">
        <v>0</v>
      </c>
      <c r="Z33" s="159">
        <v>0</v>
      </c>
      <c r="AA33" s="159">
        <v>0</v>
      </c>
      <c r="AB33" s="159">
        <v>0</v>
      </c>
      <c r="AC33" s="159">
        <v>0</v>
      </c>
      <c r="AD33" s="159">
        <v>0</v>
      </c>
      <c r="AE33" s="159">
        <v>0</v>
      </c>
      <c r="AF33" s="159">
        <v>0</v>
      </c>
      <c r="AG33" s="159">
        <v>0</v>
      </c>
      <c r="AH33" s="159">
        <v>0</v>
      </c>
      <c r="AI33" s="159">
        <v>0</v>
      </c>
      <c r="AJ33" s="159">
        <v>0</v>
      </c>
      <c r="AK33" s="159">
        <v>0</v>
      </c>
      <c r="AL33" s="159">
        <v>0</v>
      </c>
      <c r="AM33" s="159">
        <v>0</v>
      </c>
      <c r="AN33" s="159">
        <v>0</v>
      </c>
      <c r="AO33" s="159">
        <v>0</v>
      </c>
      <c r="AP33" s="159">
        <v>0</v>
      </c>
      <c r="AQ33" s="159">
        <v>0</v>
      </c>
      <c r="AR33" s="159">
        <v>3.3003435497672902</v>
      </c>
      <c r="AS33" s="159">
        <v>25.702700316050223</v>
      </c>
      <c r="AT33" s="159">
        <v>53.952407579557033</v>
      </c>
      <c r="AU33" s="159">
        <v>95.65291148519789</v>
      </c>
      <c r="AV33" s="159">
        <v>175.34189375834862</v>
      </c>
      <c r="AW33" s="159">
        <v>222.50260327276735</v>
      </c>
      <c r="AX33" s="159">
        <v>196.51752137789487</v>
      </c>
      <c r="AY33" s="159">
        <v>196.50763302217726</v>
      </c>
      <c r="AZ33" s="159">
        <v>198.97296312146563</v>
      </c>
      <c r="BA33" s="159">
        <v>195.50373808020399</v>
      </c>
      <c r="BB33" s="159">
        <v>201.05493017914756</v>
      </c>
      <c r="BC33" s="159">
        <v>221.83531299028505</v>
      </c>
      <c r="BD33" s="159">
        <v>231.98808054504664</v>
      </c>
      <c r="BE33" s="159">
        <v>256.34907139778983</v>
      </c>
      <c r="BF33" s="159">
        <v>283.69003570087244</v>
      </c>
      <c r="BG33" s="159">
        <v>311.55835102727804</v>
      </c>
      <c r="BH33" s="159">
        <v>335.00422226587</v>
      </c>
      <c r="BI33" s="159">
        <v>359.86689485717733</v>
      </c>
      <c r="BJ33" s="159">
        <v>393.2639756441788</v>
      </c>
      <c r="BK33" s="159">
        <v>438.64571921722649</v>
      </c>
      <c r="BL33" s="159">
        <v>464.45180100471248</v>
      </c>
      <c r="BM33" s="159">
        <v>481.00969609923129</v>
      </c>
      <c r="BN33" s="159">
        <v>484.20326078081195</v>
      </c>
      <c r="BO33" s="159">
        <v>443.36773909431309</v>
      </c>
      <c r="BP33" s="159">
        <v>406.04404915199956</v>
      </c>
      <c r="BQ33" s="159">
        <v>374.22508071280618</v>
      </c>
      <c r="BR33" s="159">
        <v>351.6529215846727</v>
      </c>
      <c r="BS33" s="159">
        <v>0</v>
      </c>
      <c r="BT33" s="159">
        <v>0</v>
      </c>
      <c r="BU33" s="159">
        <v>0</v>
      </c>
      <c r="BV33" s="159">
        <v>0</v>
      </c>
      <c r="BW33" s="159">
        <v>0</v>
      </c>
      <c r="BX33" s="159">
        <v>0</v>
      </c>
      <c r="BY33" s="159">
        <v>0</v>
      </c>
      <c r="BZ33" s="159">
        <v>0</v>
      </c>
      <c r="CA33" s="159">
        <v>0</v>
      </c>
      <c r="CB33" s="159">
        <v>0</v>
      </c>
      <c r="CC33" s="159">
        <v>0</v>
      </c>
      <c r="CD33" s="159">
        <v>0</v>
      </c>
      <c r="CE33" s="159">
        <v>0</v>
      </c>
      <c r="CF33" s="160">
        <v>0</v>
      </c>
    </row>
    <row r="34" spans="1:84">
      <c r="A34" s="153"/>
      <c r="B34" s="43" t="s">
        <v>352</v>
      </c>
      <c r="C34" s="158" t="s">
        <v>267</v>
      </c>
      <c r="D34" s="159">
        <v>0</v>
      </c>
      <c r="E34" s="159">
        <v>0</v>
      </c>
      <c r="F34" s="159">
        <v>0</v>
      </c>
      <c r="G34" s="159">
        <v>0</v>
      </c>
      <c r="H34" s="159">
        <v>0</v>
      </c>
      <c r="I34" s="159">
        <v>0</v>
      </c>
      <c r="J34" s="159">
        <v>0</v>
      </c>
      <c r="K34" s="159">
        <v>0</v>
      </c>
      <c r="L34" s="159">
        <v>0</v>
      </c>
      <c r="M34" s="159">
        <v>0</v>
      </c>
      <c r="N34" s="159">
        <v>0</v>
      </c>
      <c r="O34" s="159">
        <v>0</v>
      </c>
      <c r="P34" s="159">
        <v>0</v>
      </c>
      <c r="Q34" s="159">
        <v>0</v>
      </c>
      <c r="R34" s="159">
        <v>0</v>
      </c>
      <c r="S34" s="159">
        <v>0</v>
      </c>
      <c r="T34" s="159">
        <v>0</v>
      </c>
      <c r="U34" s="159">
        <v>0</v>
      </c>
      <c r="V34" s="159">
        <v>0</v>
      </c>
      <c r="W34" s="159">
        <v>0</v>
      </c>
      <c r="X34" s="159">
        <v>0</v>
      </c>
      <c r="Y34" s="159">
        <v>0</v>
      </c>
      <c r="Z34" s="159">
        <v>1236.3858197320217</v>
      </c>
      <c r="AA34" s="159">
        <v>1255.8715702706811</v>
      </c>
      <c r="AB34" s="159">
        <v>1280.3439965995108</v>
      </c>
      <c r="AC34" s="159">
        <v>1316.631587366669</v>
      </c>
      <c r="AD34" s="159">
        <v>1380.1933146578876</v>
      </c>
      <c r="AE34" s="159">
        <v>1450.6306496123889</v>
      </c>
      <c r="AF34" s="159">
        <v>1463.5273968269987</v>
      </c>
      <c r="AG34" s="159">
        <v>1469.2496952529045</v>
      </c>
      <c r="AH34" s="159">
        <v>1487.5485852271988</v>
      </c>
      <c r="AI34" s="159">
        <v>1433.7521857379818</v>
      </c>
      <c r="AJ34" s="159">
        <v>1389.8152857216735</v>
      </c>
      <c r="AK34" s="159">
        <v>1402.5722611607162</v>
      </c>
      <c r="AL34" s="159">
        <v>1420.1634579960164</v>
      </c>
      <c r="AM34" s="159">
        <v>1454.1464211854075</v>
      </c>
      <c r="AN34" s="159">
        <v>1415.6119064501765</v>
      </c>
      <c r="AO34" s="159">
        <v>1430.8571680526595</v>
      </c>
      <c r="AP34" s="159">
        <v>1477.5343265223551</v>
      </c>
      <c r="AQ34" s="159">
        <v>1421.3635615896351</v>
      </c>
      <c r="AR34" s="159">
        <v>1329.4120324079483</v>
      </c>
      <c r="AS34" s="159">
        <v>1276.9626540954603</v>
      </c>
      <c r="AT34" s="159">
        <v>1291.240626189676</v>
      </c>
      <c r="AU34" s="159">
        <v>1364.2626624681725</v>
      </c>
      <c r="AV34" s="159">
        <v>1353.6902817602472</v>
      </c>
      <c r="AW34" s="159">
        <v>1353.1953545110759</v>
      </c>
      <c r="AX34" s="159">
        <v>1370.528979423887</v>
      </c>
      <c r="AY34" s="159">
        <v>1374.0230769434397</v>
      </c>
      <c r="AZ34" s="159">
        <v>1351.0220006808684</v>
      </c>
      <c r="BA34" s="159">
        <v>1358.5992014904755</v>
      </c>
      <c r="BB34" s="159">
        <v>1365.2820076695675</v>
      </c>
      <c r="BC34" s="159">
        <v>1333.6058735000834</v>
      </c>
      <c r="BD34" s="159">
        <v>1330.3435668476716</v>
      </c>
      <c r="BE34" s="159">
        <v>1341.6768216528551</v>
      </c>
      <c r="BF34" s="159">
        <v>1318.6900639034363</v>
      </c>
      <c r="BG34" s="159">
        <v>1290.991186657895</v>
      </c>
      <c r="BH34" s="159">
        <v>1271.0563942878568</v>
      </c>
      <c r="BI34" s="159">
        <v>1226.3559862450011</v>
      </c>
      <c r="BJ34" s="159">
        <v>1198.7683860407858</v>
      </c>
      <c r="BK34" s="159">
        <v>1176.8848017865589</v>
      </c>
      <c r="BL34" s="159">
        <v>1166.5905259190083</v>
      </c>
      <c r="BM34" s="159">
        <v>1189.941252225655</v>
      </c>
      <c r="BN34" s="159">
        <v>1229.6865958568899</v>
      </c>
      <c r="BO34" s="159">
        <v>1207.290425163897</v>
      </c>
      <c r="BP34" s="159">
        <v>1209.0499850872945</v>
      </c>
      <c r="BQ34" s="159">
        <v>1180.2732858951495</v>
      </c>
      <c r="BR34" s="159">
        <v>1175.4831689238288</v>
      </c>
      <c r="BS34" s="159">
        <v>1146.6442112898405</v>
      </c>
      <c r="BT34" s="159">
        <v>1082.2649082087501</v>
      </c>
      <c r="BU34" s="159">
        <v>1039.9632414598427</v>
      </c>
      <c r="BV34" s="159">
        <v>1015.5517477941222</v>
      </c>
      <c r="BW34" s="159">
        <v>983.58417268432152</v>
      </c>
      <c r="BX34" s="159">
        <v>812.3292003753786</v>
      </c>
      <c r="BY34" s="159">
        <v>797.78924629088965</v>
      </c>
      <c r="BZ34" s="159">
        <v>737.80605330728429</v>
      </c>
      <c r="CA34" s="159">
        <v>727.7154166332848</v>
      </c>
      <c r="CB34" s="159">
        <v>737.48825741480755</v>
      </c>
      <c r="CC34" s="159">
        <v>717.65534392958637</v>
      </c>
      <c r="CD34" s="159">
        <v>688.0465748398924</v>
      </c>
      <c r="CE34" s="159">
        <v>659.42344836616246</v>
      </c>
      <c r="CF34" s="160">
        <v>628.45995850869383</v>
      </c>
    </row>
    <row r="35" spans="1:84">
      <c r="A35" s="153"/>
      <c r="B35" s="43" t="s">
        <v>295</v>
      </c>
      <c r="C35" s="158" t="s">
        <v>270</v>
      </c>
      <c r="D35" s="159">
        <v>0</v>
      </c>
      <c r="E35" s="159">
        <v>0</v>
      </c>
      <c r="F35" s="159">
        <v>0</v>
      </c>
      <c r="G35" s="159">
        <v>0</v>
      </c>
      <c r="H35" s="159">
        <v>0</v>
      </c>
      <c r="I35" s="159">
        <v>0</v>
      </c>
      <c r="J35" s="159">
        <v>0</v>
      </c>
      <c r="K35" s="159">
        <v>0</v>
      </c>
      <c r="L35" s="159">
        <v>0</v>
      </c>
      <c r="M35" s="159">
        <v>0</v>
      </c>
      <c r="N35" s="159">
        <v>0</v>
      </c>
      <c r="O35" s="159">
        <v>0</v>
      </c>
      <c r="P35" s="159">
        <v>0</v>
      </c>
      <c r="Q35" s="159">
        <v>0</v>
      </c>
      <c r="R35" s="159">
        <v>0</v>
      </c>
      <c r="S35" s="159">
        <v>0</v>
      </c>
      <c r="T35" s="159">
        <v>0</v>
      </c>
      <c r="U35" s="159">
        <v>0</v>
      </c>
      <c r="V35" s="159">
        <v>0</v>
      </c>
      <c r="W35" s="159">
        <v>0</v>
      </c>
      <c r="X35" s="159">
        <v>0</v>
      </c>
      <c r="Y35" s="159">
        <v>0</v>
      </c>
      <c r="Z35" s="159">
        <v>0</v>
      </c>
      <c r="AA35" s="159">
        <v>1363.7746168810497</v>
      </c>
      <c r="AB35" s="159">
        <v>2707.0919453452439</v>
      </c>
      <c r="AC35" s="159">
        <v>3066.7358750639592</v>
      </c>
      <c r="AD35" s="159">
        <v>3372.2406763374697</v>
      </c>
      <c r="AE35" s="159">
        <v>3800.2792584509525</v>
      </c>
      <c r="AF35" s="159">
        <v>4187.518694221706</v>
      </c>
      <c r="AG35" s="159">
        <v>4587.1139895616498</v>
      </c>
      <c r="AH35" s="159">
        <v>4938.896488501372</v>
      </c>
      <c r="AI35" s="159">
        <v>5005.5558765238311</v>
      </c>
      <c r="AJ35" s="159">
        <v>4858.0169561699831</v>
      </c>
      <c r="AK35" s="159">
        <v>5235.7602119623471</v>
      </c>
      <c r="AL35" s="159">
        <v>5669.975911247253</v>
      </c>
      <c r="AM35" s="159">
        <v>6360.1918235025296</v>
      </c>
      <c r="AN35" s="159">
        <v>6875.8292599008573</v>
      </c>
      <c r="AO35" s="159">
        <v>7151.2414633099943</v>
      </c>
      <c r="AP35" s="159">
        <v>7823.1434228908529</v>
      </c>
      <c r="AQ35" s="159">
        <v>8206.8980533833383</v>
      </c>
      <c r="AR35" s="159">
        <v>8695.7141228699165</v>
      </c>
      <c r="AS35" s="159">
        <v>9189.442300789271</v>
      </c>
      <c r="AT35" s="159">
        <v>9790.8892607921207</v>
      </c>
      <c r="AU35" s="159">
        <v>11431.28981292617</v>
      </c>
      <c r="AV35" s="159">
        <v>12593.00001348156</v>
      </c>
      <c r="AW35" s="159">
        <v>13936.143077914259</v>
      </c>
      <c r="AX35" s="159">
        <v>14945.701297607855</v>
      </c>
      <c r="AY35" s="159">
        <v>509.49138992384485</v>
      </c>
      <c r="AZ35" s="159">
        <v>0</v>
      </c>
      <c r="BA35" s="159">
        <v>0</v>
      </c>
      <c r="BB35" s="159">
        <v>0</v>
      </c>
      <c r="BC35" s="159">
        <v>0</v>
      </c>
      <c r="BD35" s="159">
        <v>0</v>
      </c>
      <c r="BE35" s="159">
        <v>0</v>
      </c>
      <c r="BF35" s="159">
        <v>0</v>
      </c>
      <c r="BG35" s="159">
        <v>0</v>
      </c>
      <c r="BH35" s="159">
        <v>0</v>
      </c>
      <c r="BI35" s="159">
        <v>0</v>
      </c>
      <c r="BJ35" s="159">
        <v>0</v>
      </c>
      <c r="BK35" s="159">
        <v>0</v>
      </c>
      <c r="BL35" s="159">
        <v>0</v>
      </c>
      <c r="BM35" s="159">
        <v>0</v>
      </c>
      <c r="BN35" s="159">
        <v>0</v>
      </c>
      <c r="BO35" s="159">
        <v>0</v>
      </c>
      <c r="BP35" s="159">
        <v>0</v>
      </c>
      <c r="BQ35" s="159">
        <v>0</v>
      </c>
      <c r="BR35" s="159">
        <v>0</v>
      </c>
      <c r="BS35" s="159">
        <v>0</v>
      </c>
      <c r="BT35" s="159">
        <v>0</v>
      </c>
      <c r="BU35" s="159">
        <v>0</v>
      </c>
      <c r="BV35" s="159">
        <v>0</v>
      </c>
      <c r="BW35" s="159">
        <v>0</v>
      </c>
      <c r="BX35" s="159">
        <v>0</v>
      </c>
      <c r="BY35" s="159">
        <v>0</v>
      </c>
      <c r="BZ35" s="159">
        <v>0</v>
      </c>
      <c r="CA35" s="159">
        <v>0</v>
      </c>
      <c r="CB35" s="159">
        <v>0</v>
      </c>
      <c r="CC35" s="159">
        <v>0</v>
      </c>
      <c r="CD35" s="159">
        <v>0</v>
      </c>
      <c r="CE35" s="159">
        <v>0</v>
      </c>
      <c r="CF35" s="160">
        <v>0</v>
      </c>
    </row>
    <row r="36" spans="1:84" ht="27" customHeight="1">
      <c r="A36" s="153"/>
      <c r="B36" s="43" t="s">
        <v>296</v>
      </c>
      <c r="C36" s="158" t="s">
        <v>276</v>
      </c>
      <c r="D36" s="159">
        <v>0</v>
      </c>
      <c r="E36" s="159">
        <v>0</v>
      </c>
      <c r="F36" s="159">
        <v>0</v>
      </c>
      <c r="G36" s="159">
        <v>0</v>
      </c>
      <c r="H36" s="159">
        <v>0</v>
      </c>
      <c r="I36" s="159">
        <v>0</v>
      </c>
      <c r="J36" s="159">
        <v>0</v>
      </c>
      <c r="K36" s="159">
        <v>0</v>
      </c>
      <c r="L36" s="159">
        <v>0</v>
      </c>
      <c r="M36" s="159">
        <v>0</v>
      </c>
      <c r="N36" s="159">
        <v>0</v>
      </c>
      <c r="O36" s="159">
        <v>0</v>
      </c>
      <c r="P36" s="159">
        <v>0</v>
      </c>
      <c r="Q36" s="159">
        <v>0</v>
      </c>
      <c r="R36" s="159">
        <v>0</v>
      </c>
      <c r="S36" s="159">
        <v>0</v>
      </c>
      <c r="T36" s="159">
        <v>0</v>
      </c>
      <c r="U36" s="159">
        <v>0</v>
      </c>
      <c r="V36" s="159">
        <v>0</v>
      </c>
      <c r="W36" s="159">
        <v>0</v>
      </c>
      <c r="X36" s="159">
        <v>0</v>
      </c>
      <c r="Y36" s="159">
        <v>0</v>
      </c>
      <c r="Z36" s="159">
        <v>0</v>
      </c>
      <c r="AA36" s="159">
        <v>0</v>
      </c>
      <c r="AB36" s="159">
        <v>0</v>
      </c>
      <c r="AC36" s="159">
        <v>0</v>
      </c>
      <c r="AD36" s="159">
        <v>0</v>
      </c>
      <c r="AE36" s="159">
        <v>0</v>
      </c>
      <c r="AF36" s="159">
        <v>0</v>
      </c>
      <c r="AG36" s="159">
        <v>0</v>
      </c>
      <c r="AH36" s="159">
        <v>0</v>
      </c>
      <c r="AI36" s="159">
        <v>0</v>
      </c>
      <c r="AJ36" s="159">
        <v>0</v>
      </c>
      <c r="AK36" s="159">
        <v>0</v>
      </c>
      <c r="AL36" s="159">
        <v>0</v>
      </c>
      <c r="AM36" s="159">
        <v>0</v>
      </c>
      <c r="AN36" s="159">
        <v>0</v>
      </c>
      <c r="AO36" s="159">
        <v>0</v>
      </c>
      <c r="AP36" s="159">
        <v>0</v>
      </c>
      <c r="AQ36" s="159">
        <v>0</v>
      </c>
      <c r="AR36" s="159">
        <v>0</v>
      </c>
      <c r="AS36" s="159">
        <v>0</v>
      </c>
      <c r="AT36" s="159">
        <v>0</v>
      </c>
      <c r="AU36" s="159">
        <v>0</v>
      </c>
      <c r="AV36" s="159">
        <v>0</v>
      </c>
      <c r="AW36" s="159">
        <v>0</v>
      </c>
      <c r="AX36" s="159">
        <v>0</v>
      </c>
      <c r="AY36" s="159">
        <v>0</v>
      </c>
      <c r="AZ36" s="159">
        <v>0</v>
      </c>
      <c r="BA36" s="159">
        <v>0</v>
      </c>
      <c r="BB36" s="159">
        <v>0</v>
      </c>
      <c r="BC36" s="159">
        <v>0</v>
      </c>
      <c r="BD36" s="159">
        <v>0</v>
      </c>
      <c r="BE36" s="159">
        <v>0</v>
      </c>
      <c r="BF36" s="159">
        <v>0</v>
      </c>
      <c r="BG36" s="159">
        <v>0</v>
      </c>
      <c r="BH36" s="159">
        <v>0</v>
      </c>
      <c r="BI36" s="159">
        <v>0</v>
      </c>
      <c r="BJ36" s="159">
        <v>0</v>
      </c>
      <c r="BK36" s="159">
        <v>0</v>
      </c>
      <c r="BL36" s="159">
        <v>129.8473243763637</v>
      </c>
      <c r="BM36" s="159">
        <v>150.84441509738974</v>
      </c>
      <c r="BN36" s="159">
        <v>152.1392109933883</v>
      </c>
      <c r="BO36" s="159">
        <v>157.71929486118239</v>
      </c>
      <c r="BP36" s="159">
        <v>146.95286547357986</v>
      </c>
      <c r="BQ36" s="159">
        <v>132.85278281957866</v>
      </c>
      <c r="BR36" s="159">
        <v>20.324742784177669</v>
      </c>
      <c r="BS36" s="159">
        <v>0</v>
      </c>
      <c r="BT36" s="159">
        <v>0</v>
      </c>
      <c r="BU36" s="159">
        <v>0</v>
      </c>
      <c r="BV36" s="159">
        <v>0</v>
      </c>
      <c r="BW36" s="159">
        <v>0</v>
      </c>
      <c r="BX36" s="159">
        <v>0</v>
      </c>
      <c r="BY36" s="159">
        <v>0</v>
      </c>
      <c r="BZ36" s="159">
        <v>0</v>
      </c>
      <c r="CA36" s="159">
        <v>0</v>
      </c>
      <c r="CB36" s="159">
        <v>0</v>
      </c>
      <c r="CC36" s="159">
        <v>0</v>
      </c>
      <c r="CD36" s="159">
        <v>0</v>
      </c>
      <c r="CE36" s="159">
        <v>0</v>
      </c>
      <c r="CF36" s="160">
        <v>0</v>
      </c>
    </row>
    <row r="37" spans="1:84">
      <c r="A37" s="153"/>
      <c r="B37" s="43" t="s">
        <v>297</v>
      </c>
      <c r="C37" s="158" t="s">
        <v>267</v>
      </c>
      <c r="D37" s="159">
        <v>0</v>
      </c>
      <c r="E37" s="159">
        <v>0</v>
      </c>
      <c r="F37" s="159">
        <v>0</v>
      </c>
      <c r="G37" s="159">
        <v>0</v>
      </c>
      <c r="H37" s="159">
        <v>0</v>
      </c>
      <c r="I37" s="159">
        <v>0</v>
      </c>
      <c r="J37" s="159">
        <v>0</v>
      </c>
      <c r="K37" s="159">
        <v>0</v>
      </c>
      <c r="L37" s="159">
        <v>0</v>
      </c>
      <c r="M37" s="159">
        <v>0</v>
      </c>
      <c r="N37" s="159">
        <v>0</v>
      </c>
      <c r="O37" s="159">
        <v>0</v>
      </c>
      <c r="P37" s="159">
        <v>0</v>
      </c>
      <c r="Q37" s="159">
        <v>0</v>
      </c>
      <c r="R37" s="159">
        <v>0</v>
      </c>
      <c r="S37" s="159">
        <v>0</v>
      </c>
      <c r="T37" s="159">
        <v>0</v>
      </c>
      <c r="U37" s="159">
        <v>0</v>
      </c>
      <c r="V37" s="159">
        <v>0</v>
      </c>
      <c r="W37" s="159">
        <v>0</v>
      </c>
      <c r="X37" s="159">
        <v>0</v>
      </c>
      <c r="Y37" s="159">
        <v>0</v>
      </c>
      <c r="Z37" s="159">
        <v>0</v>
      </c>
      <c r="AA37" s="159">
        <v>0</v>
      </c>
      <c r="AB37" s="159">
        <v>0</v>
      </c>
      <c r="AC37" s="159">
        <v>0</v>
      </c>
      <c r="AD37" s="159">
        <v>0</v>
      </c>
      <c r="AE37" s="159">
        <v>0</v>
      </c>
      <c r="AF37" s="159">
        <v>0</v>
      </c>
      <c r="AG37" s="159">
        <v>0</v>
      </c>
      <c r="AH37" s="159">
        <v>0</v>
      </c>
      <c r="AI37" s="159">
        <v>0</v>
      </c>
      <c r="AJ37" s="159">
        <v>0</v>
      </c>
      <c r="AK37" s="159">
        <v>0</v>
      </c>
      <c r="AL37" s="159">
        <v>0</v>
      </c>
      <c r="AM37" s="159">
        <v>0</v>
      </c>
      <c r="AN37" s="159">
        <v>0</v>
      </c>
      <c r="AO37" s="159">
        <v>0</v>
      </c>
      <c r="AP37" s="159">
        <v>0</v>
      </c>
      <c r="AQ37" s="159">
        <v>0</v>
      </c>
      <c r="AR37" s="159">
        <v>0</v>
      </c>
      <c r="AS37" s="159">
        <v>0</v>
      </c>
      <c r="AT37" s="159">
        <v>0</v>
      </c>
      <c r="AU37" s="159">
        <v>0</v>
      </c>
      <c r="AV37" s="159">
        <v>0</v>
      </c>
      <c r="AW37" s="159">
        <v>0</v>
      </c>
      <c r="AX37" s="159">
        <v>0</v>
      </c>
      <c r="AY37" s="159">
        <v>0</v>
      </c>
      <c r="AZ37" s="159">
        <v>0</v>
      </c>
      <c r="BA37" s="159">
        <v>0</v>
      </c>
      <c r="BB37" s="159">
        <v>0</v>
      </c>
      <c r="BC37" s="159">
        <v>0</v>
      </c>
      <c r="BD37" s="159">
        <v>0</v>
      </c>
      <c r="BE37" s="159">
        <v>9.0604696097015616</v>
      </c>
      <c r="BF37" s="159">
        <v>9.5433475634221061</v>
      </c>
      <c r="BG37" s="159">
        <v>8.2281135696269629</v>
      </c>
      <c r="BH37" s="159">
        <v>29.250780527332967</v>
      </c>
      <c r="BI37" s="159">
        <v>59.37871063599205</v>
      </c>
      <c r="BJ37" s="159">
        <v>61.082483780497924</v>
      </c>
      <c r="BK37" s="159">
        <v>69.491819723188016</v>
      </c>
      <c r="BL37" s="159">
        <v>55.212174903195887</v>
      </c>
      <c r="BM37" s="159">
        <v>68.343205548862088</v>
      </c>
      <c r="BN37" s="159">
        <v>84.043212181465719</v>
      </c>
      <c r="BO37" s="159">
        <v>71.217659965853144</v>
      </c>
      <c r="BP37" s="159">
        <v>75.902173985651046</v>
      </c>
      <c r="BQ37" s="159">
        <v>0.81630215595522071</v>
      </c>
      <c r="BR37" s="159">
        <v>0.27151399144688931</v>
      </c>
      <c r="BS37" s="159">
        <v>0.19507486338210425</v>
      </c>
      <c r="BT37" s="159">
        <v>0</v>
      </c>
      <c r="BU37" s="159">
        <v>0</v>
      </c>
      <c r="BV37" s="159">
        <v>0</v>
      </c>
      <c r="BW37" s="159">
        <v>0</v>
      </c>
      <c r="BX37" s="159">
        <v>0</v>
      </c>
      <c r="BY37" s="159">
        <v>0</v>
      </c>
      <c r="BZ37" s="159">
        <v>0</v>
      </c>
      <c r="CA37" s="159">
        <v>0</v>
      </c>
      <c r="CB37" s="159">
        <v>0</v>
      </c>
      <c r="CC37" s="159">
        <v>0</v>
      </c>
      <c r="CD37" s="159">
        <v>0</v>
      </c>
      <c r="CE37" s="159">
        <v>0</v>
      </c>
      <c r="CF37" s="160">
        <v>0</v>
      </c>
    </row>
    <row r="38" spans="1:84">
      <c r="A38" s="153"/>
      <c r="B38" s="43" t="s">
        <v>298</v>
      </c>
      <c r="D38" s="159">
        <f t="shared" ref="D38:AI38" si="5">SUM(D39:D40)</f>
        <v>0</v>
      </c>
      <c r="E38" s="159">
        <f t="shared" si="5"/>
        <v>0</v>
      </c>
      <c r="F38" s="159">
        <f t="shared" si="5"/>
        <v>0</v>
      </c>
      <c r="G38" s="159">
        <f t="shared" si="5"/>
        <v>0</v>
      </c>
      <c r="H38" s="159">
        <f t="shared" si="5"/>
        <v>0</v>
      </c>
      <c r="I38" s="159">
        <f t="shared" si="5"/>
        <v>0</v>
      </c>
      <c r="J38" s="159">
        <f t="shared" si="5"/>
        <v>0</v>
      </c>
      <c r="K38" s="159">
        <f t="shared" si="5"/>
        <v>0</v>
      </c>
      <c r="L38" s="159">
        <f t="shared" si="5"/>
        <v>0</v>
      </c>
      <c r="M38" s="159">
        <f t="shared" si="5"/>
        <v>0</v>
      </c>
      <c r="N38" s="159">
        <f t="shared" si="5"/>
        <v>0</v>
      </c>
      <c r="O38" s="159">
        <f t="shared" si="5"/>
        <v>0</v>
      </c>
      <c r="P38" s="159">
        <f t="shared" si="5"/>
        <v>0</v>
      </c>
      <c r="Q38" s="159">
        <f t="shared" si="5"/>
        <v>0</v>
      </c>
      <c r="R38" s="159">
        <f t="shared" si="5"/>
        <v>0</v>
      </c>
      <c r="S38" s="159">
        <f t="shared" si="5"/>
        <v>0</v>
      </c>
      <c r="T38" s="159">
        <f t="shared" si="5"/>
        <v>0</v>
      </c>
      <c r="U38" s="159">
        <f t="shared" si="5"/>
        <v>0</v>
      </c>
      <c r="V38" s="159">
        <f t="shared" si="5"/>
        <v>0</v>
      </c>
      <c r="W38" s="159">
        <f t="shared" si="5"/>
        <v>0</v>
      </c>
      <c r="X38" s="159">
        <f t="shared" si="5"/>
        <v>0</v>
      </c>
      <c r="Y38" s="159">
        <f t="shared" si="5"/>
        <v>0</v>
      </c>
      <c r="Z38" s="159">
        <f t="shared" si="5"/>
        <v>0</v>
      </c>
      <c r="AA38" s="159">
        <f t="shared" si="5"/>
        <v>0</v>
      </c>
      <c r="AB38" s="159">
        <f t="shared" si="5"/>
        <v>0</v>
      </c>
      <c r="AC38" s="159">
        <f t="shared" si="5"/>
        <v>0</v>
      </c>
      <c r="AD38" s="159">
        <f t="shared" si="5"/>
        <v>0</v>
      </c>
      <c r="AE38" s="159">
        <f t="shared" si="5"/>
        <v>0</v>
      </c>
      <c r="AF38" s="159">
        <f t="shared" si="5"/>
        <v>0</v>
      </c>
      <c r="AG38" s="159">
        <f t="shared" si="5"/>
        <v>0</v>
      </c>
      <c r="AH38" s="159">
        <f t="shared" si="5"/>
        <v>0</v>
      </c>
      <c r="AI38" s="159">
        <f t="shared" si="5"/>
        <v>0</v>
      </c>
      <c r="AJ38" s="159">
        <f t="shared" ref="AJ38:CF38" si="6">SUM(AJ39:AJ40)</f>
        <v>0</v>
      </c>
      <c r="AK38" s="159">
        <f t="shared" si="6"/>
        <v>0</v>
      </c>
      <c r="AL38" s="159">
        <f t="shared" si="6"/>
        <v>0</v>
      </c>
      <c r="AM38" s="159">
        <f t="shared" si="6"/>
        <v>0</v>
      </c>
      <c r="AN38" s="159">
        <f t="shared" si="6"/>
        <v>0</v>
      </c>
      <c r="AO38" s="159">
        <f t="shared" si="6"/>
        <v>0</v>
      </c>
      <c r="AP38" s="159">
        <f t="shared" si="6"/>
        <v>0</v>
      </c>
      <c r="AQ38" s="159">
        <f t="shared" si="6"/>
        <v>0</v>
      </c>
      <c r="AR38" s="159">
        <f t="shared" si="6"/>
        <v>0</v>
      </c>
      <c r="AS38" s="159">
        <f t="shared" si="6"/>
        <v>0</v>
      </c>
      <c r="AT38" s="159">
        <f t="shared" si="6"/>
        <v>0</v>
      </c>
      <c r="AU38" s="159">
        <f t="shared" si="6"/>
        <v>0</v>
      </c>
      <c r="AV38" s="159">
        <f t="shared" si="6"/>
        <v>0</v>
      </c>
      <c r="AW38" s="159">
        <f t="shared" si="6"/>
        <v>0</v>
      </c>
      <c r="AX38" s="159">
        <f t="shared" si="6"/>
        <v>0</v>
      </c>
      <c r="AY38" s="159">
        <f t="shared" si="6"/>
        <v>0</v>
      </c>
      <c r="AZ38" s="159">
        <f t="shared" si="6"/>
        <v>3938.6943272337408</v>
      </c>
      <c r="BA38" s="159">
        <f t="shared" si="6"/>
        <v>7081.4036253098348</v>
      </c>
      <c r="BB38" s="159">
        <f t="shared" si="6"/>
        <v>6383.4554564213868</v>
      </c>
      <c r="BC38" s="159">
        <f t="shared" si="6"/>
        <v>5763.6031577626618</v>
      </c>
      <c r="BD38" s="159">
        <f t="shared" si="6"/>
        <v>5051.8350925424193</v>
      </c>
      <c r="BE38" s="159">
        <f t="shared" si="6"/>
        <v>4490.7163720988592</v>
      </c>
      <c r="BF38" s="159">
        <f t="shared" si="6"/>
        <v>4422.187847713225</v>
      </c>
      <c r="BG38" s="159">
        <f t="shared" si="6"/>
        <v>4216.9044922387639</v>
      </c>
      <c r="BH38" s="159">
        <f t="shared" si="6"/>
        <v>3526.5435279866865</v>
      </c>
      <c r="BI38" s="159">
        <f t="shared" si="6"/>
        <v>3598.7780597001888</v>
      </c>
      <c r="BJ38" s="159">
        <f t="shared" si="6"/>
        <v>3700.0628447717218</v>
      </c>
      <c r="BK38" s="159">
        <f t="shared" si="6"/>
        <v>3319.0177391150501</v>
      </c>
      <c r="BL38" s="159">
        <f t="shared" si="6"/>
        <v>4083.1323693028507</v>
      </c>
      <c r="BM38" s="159">
        <f t="shared" si="6"/>
        <v>6605.2707936958859</v>
      </c>
      <c r="BN38" s="159">
        <f t="shared" si="6"/>
        <v>6191.6902016904769</v>
      </c>
      <c r="BO38" s="159">
        <f t="shared" si="6"/>
        <v>6710.7895983136696</v>
      </c>
      <c r="BP38" s="159">
        <f t="shared" si="6"/>
        <v>6904.7989964182616</v>
      </c>
      <c r="BQ38" s="159">
        <f t="shared" si="6"/>
        <v>5684.5698507219495</v>
      </c>
      <c r="BR38" s="159">
        <f t="shared" si="6"/>
        <v>3968.1710530549581</v>
      </c>
      <c r="BS38" s="159">
        <f t="shared" si="6"/>
        <v>2973.8101645292363</v>
      </c>
      <c r="BT38" s="159">
        <f t="shared" si="6"/>
        <v>2357.1401256939762</v>
      </c>
      <c r="BU38" s="159">
        <f t="shared" si="6"/>
        <v>2062.7945692553167</v>
      </c>
      <c r="BV38" s="159">
        <f t="shared" si="6"/>
        <v>1573.9793405212545</v>
      </c>
      <c r="BW38" s="159">
        <f t="shared" si="6"/>
        <v>845.01731991496001</v>
      </c>
      <c r="BX38" s="159">
        <f t="shared" si="6"/>
        <v>1174.6960079302708</v>
      </c>
      <c r="BY38" s="159">
        <f t="shared" si="6"/>
        <v>554.7410319946506</v>
      </c>
      <c r="BZ38" s="159">
        <f t="shared" si="6"/>
        <v>353.83966036019166</v>
      </c>
      <c r="CA38" s="159">
        <f t="shared" si="6"/>
        <v>286.4424811989511</v>
      </c>
      <c r="CB38" s="159">
        <f t="shared" si="6"/>
        <v>227.60275340636838</v>
      </c>
      <c r="CC38" s="159">
        <f t="shared" si="6"/>
        <v>133.46234951791976</v>
      </c>
      <c r="CD38" s="159">
        <f t="shared" si="6"/>
        <v>126.76129485003108</v>
      </c>
      <c r="CE38" s="159">
        <f t="shared" si="6"/>
        <v>124.26029288599561</v>
      </c>
      <c r="CF38" s="160">
        <f t="shared" si="6"/>
        <v>121.39458094921503</v>
      </c>
    </row>
    <row r="39" spans="1:84">
      <c r="A39" s="153"/>
      <c r="B39" s="63" t="s">
        <v>273</v>
      </c>
      <c r="C39" s="158" t="s">
        <v>270</v>
      </c>
      <c r="D39" s="159">
        <v>0</v>
      </c>
      <c r="E39" s="159">
        <v>0</v>
      </c>
      <c r="F39" s="159">
        <v>0</v>
      </c>
      <c r="G39" s="159">
        <v>0</v>
      </c>
      <c r="H39" s="159">
        <v>0</v>
      </c>
      <c r="I39" s="159">
        <v>0</v>
      </c>
      <c r="J39" s="159">
        <v>0</v>
      </c>
      <c r="K39" s="159">
        <v>0</v>
      </c>
      <c r="L39" s="159">
        <v>0</v>
      </c>
      <c r="M39" s="159">
        <v>0</v>
      </c>
      <c r="N39" s="159">
        <v>0</v>
      </c>
      <c r="O39" s="159">
        <v>0</v>
      </c>
      <c r="P39" s="159">
        <v>0</v>
      </c>
      <c r="Q39" s="159">
        <v>0</v>
      </c>
      <c r="R39" s="159">
        <v>0</v>
      </c>
      <c r="S39" s="159">
        <v>0</v>
      </c>
      <c r="T39" s="159">
        <v>0</v>
      </c>
      <c r="U39" s="159">
        <v>0</v>
      </c>
      <c r="V39" s="159">
        <v>0</v>
      </c>
      <c r="W39" s="159">
        <v>0</v>
      </c>
      <c r="X39" s="159">
        <v>0</v>
      </c>
      <c r="Y39" s="159">
        <v>0</v>
      </c>
      <c r="Z39" s="159">
        <v>0</v>
      </c>
      <c r="AA39" s="159">
        <v>0</v>
      </c>
      <c r="AB39" s="159">
        <v>0</v>
      </c>
      <c r="AC39" s="159">
        <v>0</v>
      </c>
      <c r="AD39" s="159">
        <v>0</v>
      </c>
      <c r="AE39" s="159">
        <v>0</v>
      </c>
      <c r="AF39" s="159">
        <v>0</v>
      </c>
      <c r="AG39" s="159">
        <v>0</v>
      </c>
      <c r="AH39" s="159">
        <v>0</v>
      </c>
      <c r="AI39" s="159">
        <v>0</v>
      </c>
      <c r="AJ39" s="159">
        <v>0</v>
      </c>
      <c r="AK39" s="159">
        <v>0</v>
      </c>
      <c r="AL39" s="159">
        <v>0</v>
      </c>
      <c r="AM39" s="159">
        <v>0</v>
      </c>
      <c r="AN39" s="159">
        <v>0</v>
      </c>
      <c r="AO39" s="159">
        <v>0</v>
      </c>
      <c r="AP39" s="159">
        <v>0</v>
      </c>
      <c r="AQ39" s="159">
        <v>0</v>
      </c>
      <c r="AR39" s="159">
        <v>0</v>
      </c>
      <c r="AS39" s="159">
        <v>0</v>
      </c>
      <c r="AT39" s="159">
        <v>0</v>
      </c>
      <c r="AU39" s="159">
        <v>0</v>
      </c>
      <c r="AV39" s="159">
        <v>0</v>
      </c>
      <c r="AW39" s="159">
        <v>0</v>
      </c>
      <c r="AX39" s="159">
        <v>0</v>
      </c>
      <c r="AY39" s="159">
        <v>0</v>
      </c>
      <c r="AZ39" s="159">
        <v>605.02386845020976</v>
      </c>
      <c r="BA39" s="159">
        <v>863.94060542744546</v>
      </c>
      <c r="BB39" s="159">
        <v>850.9209337273071</v>
      </c>
      <c r="BC39" s="159">
        <v>812.7598957056922</v>
      </c>
      <c r="BD39" s="159">
        <v>783.40234331598708</v>
      </c>
      <c r="BE39" s="159">
        <v>809.63732765771692</v>
      </c>
      <c r="BF39" s="159">
        <v>874.0306476297751</v>
      </c>
      <c r="BG39" s="159">
        <v>835.75384551865147</v>
      </c>
      <c r="BH39" s="159">
        <v>712.25050691099921</v>
      </c>
      <c r="BI39" s="159">
        <v>757.13045646593321</v>
      </c>
      <c r="BJ39" s="159">
        <v>724.79526473953479</v>
      </c>
      <c r="BK39" s="159">
        <v>627.87055498775408</v>
      </c>
      <c r="BL39" s="159">
        <v>1040.0683984765253</v>
      </c>
      <c r="BM39" s="159">
        <v>1535.2432251635703</v>
      </c>
      <c r="BN39" s="159">
        <v>1108.8751960157822</v>
      </c>
      <c r="BO39" s="159">
        <v>1019.9191507211179</v>
      </c>
      <c r="BP39" s="159">
        <v>884.61581320554842</v>
      </c>
      <c r="BQ39" s="159">
        <v>690.20179555327786</v>
      </c>
      <c r="BR39" s="159">
        <v>478.00056309686249</v>
      </c>
      <c r="BS39" s="159">
        <v>398.34588869963687</v>
      </c>
      <c r="BT39" s="159">
        <v>332.13824334619471</v>
      </c>
      <c r="BU39" s="159">
        <v>277.51469330989249</v>
      </c>
      <c r="BV39" s="159">
        <v>187.70253541739874</v>
      </c>
      <c r="BW39" s="159">
        <v>131.1334339904927</v>
      </c>
      <c r="BX39" s="159">
        <v>685.88229809046015</v>
      </c>
      <c r="BY39" s="159">
        <v>215.17055291803385</v>
      </c>
      <c r="BZ39" s="159">
        <v>114.96101453963693</v>
      </c>
      <c r="CA39" s="159">
        <v>140.87179632127135</v>
      </c>
      <c r="CB39" s="159">
        <v>129.20911538657714</v>
      </c>
      <c r="CC39" s="159">
        <v>128.82293346389051</v>
      </c>
      <c r="CD39" s="159">
        <v>126.76129485003108</v>
      </c>
      <c r="CE39" s="159">
        <v>124.26029288599561</v>
      </c>
      <c r="CF39" s="160">
        <v>121.39458094921503</v>
      </c>
    </row>
    <row r="40" spans="1:84">
      <c r="A40" s="153"/>
      <c r="B40" s="63" t="s">
        <v>283</v>
      </c>
      <c r="C40" s="158" t="s">
        <v>276</v>
      </c>
      <c r="D40" s="159">
        <v>0</v>
      </c>
      <c r="E40" s="159">
        <v>0</v>
      </c>
      <c r="F40" s="159">
        <v>0</v>
      </c>
      <c r="G40" s="159">
        <v>0</v>
      </c>
      <c r="H40" s="159">
        <v>0</v>
      </c>
      <c r="I40" s="159">
        <v>0</v>
      </c>
      <c r="J40" s="159">
        <v>0</v>
      </c>
      <c r="K40" s="159">
        <v>0</v>
      </c>
      <c r="L40" s="159">
        <v>0</v>
      </c>
      <c r="M40" s="159">
        <v>0</v>
      </c>
      <c r="N40" s="159">
        <v>0</v>
      </c>
      <c r="O40" s="159">
        <v>0</v>
      </c>
      <c r="P40" s="159">
        <v>0</v>
      </c>
      <c r="Q40" s="159">
        <v>0</v>
      </c>
      <c r="R40" s="159">
        <v>0</v>
      </c>
      <c r="S40" s="159">
        <v>0</v>
      </c>
      <c r="T40" s="159">
        <v>0</v>
      </c>
      <c r="U40" s="159">
        <v>0</v>
      </c>
      <c r="V40" s="159">
        <v>0</v>
      </c>
      <c r="W40" s="159">
        <v>0</v>
      </c>
      <c r="X40" s="159">
        <v>0</v>
      </c>
      <c r="Y40" s="159">
        <v>0</v>
      </c>
      <c r="Z40" s="159">
        <v>0</v>
      </c>
      <c r="AA40" s="159">
        <v>0</v>
      </c>
      <c r="AB40" s="159">
        <v>0</v>
      </c>
      <c r="AC40" s="159">
        <v>0</v>
      </c>
      <c r="AD40" s="159">
        <v>0</v>
      </c>
      <c r="AE40" s="159">
        <v>0</v>
      </c>
      <c r="AF40" s="159">
        <v>0</v>
      </c>
      <c r="AG40" s="159">
        <v>0</v>
      </c>
      <c r="AH40" s="159">
        <v>0</v>
      </c>
      <c r="AI40" s="159">
        <v>0</v>
      </c>
      <c r="AJ40" s="159">
        <v>0</v>
      </c>
      <c r="AK40" s="159">
        <v>0</v>
      </c>
      <c r="AL40" s="159">
        <v>0</v>
      </c>
      <c r="AM40" s="159">
        <v>0</v>
      </c>
      <c r="AN40" s="159">
        <v>0</v>
      </c>
      <c r="AO40" s="159">
        <v>0</v>
      </c>
      <c r="AP40" s="159">
        <v>0</v>
      </c>
      <c r="AQ40" s="159">
        <v>0</v>
      </c>
      <c r="AR40" s="159">
        <v>0</v>
      </c>
      <c r="AS40" s="159">
        <v>0</v>
      </c>
      <c r="AT40" s="159">
        <v>0</v>
      </c>
      <c r="AU40" s="159">
        <v>0</v>
      </c>
      <c r="AV40" s="159">
        <v>0</v>
      </c>
      <c r="AW40" s="159">
        <v>0</v>
      </c>
      <c r="AX40" s="159">
        <v>0</v>
      </c>
      <c r="AY40" s="159">
        <v>0</v>
      </c>
      <c r="AZ40" s="159">
        <v>3333.6704587835311</v>
      </c>
      <c r="BA40" s="159">
        <v>6217.4630198823897</v>
      </c>
      <c r="BB40" s="159">
        <v>5532.5345226940799</v>
      </c>
      <c r="BC40" s="159">
        <v>4950.8432620569693</v>
      </c>
      <c r="BD40" s="159">
        <v>4268.432749226432</v>
      </c>
      <c r="BE40" s="159">
        <v>3681.0790444411423</v>
      </c>
      <c r="BF40" s="159">
        <v>3548.1572000834503</v>
      </c>
      <c r="BG40" s="159">
        <v>3381.1506467201125</v>
      </c>
      <c r="BH40" s="159">
        <v>2814.2930210756872</v>
      </c>
      <c r="BI40" s="159">
        <v>2841.6476032342557</v>
      </c>
      <c r="BJ40" s="159">
        <v>2975.2675800321872</v>
      </c>
      <c r="BK40" s="159">
        <v>2691.147184127296</v>
      </c>
      <c r="BL40" s="159">
        <v>3043.0639708263257</v>
      </c>
      <c r="BM40" s="159">
        <v>5070.0275685323159</v>
      </c>
      <c r="BN40" s="159">
        <v>5082.8150056746945</v>
      </c>
      <c r="BO40" s="159">
        <v>5690.8704475925515</v>
      </c>
      <c r="BP40" s="159">
        <v>6020.1831832127127</v>
      </c>
      <c r="BQ40" s="159">
        <v>4994.3680551686712</v>
      </c>
      <c r="BR40" s="159">
        <v>3490.1704899580955</v>
      </c>
      <c r="BS40" s="159">
        <v>2575.4642758295995</v>
      </c>
      <c r="BT40" s="159">
        <v>2025.0018823477812</v>
      </c>
      <c r="BU40" s="159">
        <v>1785.279875945424</v>
      </c>
      <c r="BV40" s="159">
        <v>1386.2768051038558</v>
      </c>
      <c r="BW40" s="159">
        <v>713.88388592446734</v>
      </c>
      <c r="BX40" s="159">
        <v>488.81370983981054</v>
      </c>
      <c r="BY40" s="159">
        <v>339.57047907661672</v>
      </c>
      <c r="BZ40" s="159">
        <v>238.87864582055471</v>
      </c>
      <c r="CA40" s="159">
        <v>145.57068487767975</v>
      </c>
      <c r="CB40" s="159">
        <v>98.39363801979124</v>
      </c>
      <c r="CC40" s="159">
        <v>4.6394160540292493</v>
      </c>
      <c r="CD40" s="159">
        <v>0</v>
      </c>
      <c r="CE40" s="159">
        <v>0</v>
      </c>
      <c r="CF40" s="160">
        <v>0</v>
      </c>
    </row>
    <row r="41" spans="1:84" ht="25.5" customHeight="1">
      <c r="A41" s="153"/>
      <c r="B41" s="43" t="s">
        <v>299</v>
      </c>
      <c r="C41" s="158" t="s">
        <v>270</v>
      </c>
      <c r="D41" s="159">
        <v>0</v>
      </c>
      <c r="E41" s="159">
        <v>0</v>
      </c>
      <c r="F41" s="159">
        <v>0</v>
      </c>
      <c r="G41" s="159">
        <v>0</v>
      </c>
      <c r="H41" s="159">
        <v>0</v>
      </c>
      <c r="I41" s="159">
        <v>0</v>
      </c>
      <c r="J41" s="159">
        <v>0</v>
      </c>
      <c r="K41" s="159">
        <v>0</v>
      </c>
      <c r="L41" s="159">
        <v>0</v>
      </c>
      <c r="M41" s="159">
        <v>0</v>
      </c>
      <c r="N41" s="159">
        <v>0</v>
      </c>
      <c r="O41" s="159">
        <v>0</v>
      </c>
      <c r="P41" s="159">
        <v>0</v>
      </c>
      <c r="Q41" s="159">
        <v>0</v>
      </c>
      <c r="R41" s="159">
        <v>0</v>
      </c>
      <c r="S41" s="159">
        <v>0</v>
      </c>
      <c r="T41" s="159">
        <v>0</v>
      </c>
      <c r="U41" s="159">
        <v>0</v>
      </c>
      <c r="V41" s="159">
        <v>0</v>
      </c>
      <c r="W41" s="159">
        <v>0</v>
      </c>
      <c r="X41" s="159">
        <v>0</v>
      </c>
      <c r="Y41" s="159">
        <v>0</v>
      </c>
      <c r="Z41" s="159">
        <v>644.79051876507015</v>
      </c>
      <c r="AA41" s="159">
        <v>629.43443856048452</v>
      </c>
      <c r="AB41" s="159">
        <v>580.09113114540935</v>
      </c>
      <c r="AC41" s="159">
        <v>533.25483769913308</v>
      </c>
      <c r="AD41" s="159">
        <v>495.94102285107584</v>
      </c>
      <c r="AE41" s="159">
        <v>466.30441688300056</v>
      </c>
      <c r="AF41" s="159">
        <v>602.67269518549517</v>
      </c>
      <c r="AG41" s="159">
        <v>601.82979502790386</v>
      </c>
      <c r="AH41" s="159">
        <v>617.3620610626715</v>
      </c>
      <c r="AI41" s="159">
        <v>628.83867795525509</v>
      </c>
      <c r="AJ41" s="159">
        <v>629.43002301680656</v>
      </c>
      <c r="AK41" s="159">
        <v>603.83219962777434</v>
      </c>
      <c r="AL41" s="159">
        <v>541.01465066514902</v>
      </c>
      <c r="AM41" s="159">
        <v>479.05290978304311</v>
      </c>
      <c r="AN41" s="159">
        <v>516.81069600562</v>
      </c>
      <c r="AO41" s="159">
        <v>499.27782034177909</v>
      </c>
      <c r="AP41" s="159">
        <v>492.43439582969904</v>
      </c>
      <c r="AQ41" s="159">
        <v>140.3000091352059</v>
      </c>
      <c r="AR41" s="159">
        <v>69.553122495880075</v>
      </c>
      <c r="AS41" s="159">
        <v>72.595577660904496</v>
      </c>
      <c r="AT41" s="159">
        <v>74.387017289830339</v>
      </c>
      <c r="AU41" s="159">
        <v>64.500071097567755</v>
      </c>
      <c r="AV41" s="159">
        <v>63.881630485282173</v>
      </c>
      <c r="AW41" s="159">
        <v>65.068465385854125</v>
      </c>
      <c r="AX41" s="159">
        <v>52.372085292145741</v>
      </c>
      <c r="AY41" s="159">
        <v>53.688360228986113</v>
      </c>
      <c r="AZ41" s="159">
        <v>59.509858780170937</v>
      </c>
      <c r="BA41" s="159">
        <v>65.045447385942396</v>
      </c>
      <c r="BB41" s="159">
        <v>68.655878847474455</v>
      </c>
      <c r="BC41" s="159">
        <v>67.759059404655218</v>
      </c>
      <c r="BD41" s="159">
        <v>78.371082878076336</v>
      </c>
      <c r="BE41" s="159">
        <v>96.162496219415686</v>
      </c>
      <c r="BF41" s="159">
        <v>115.83445997737424</v>
      </c>
      <c r="BG41" s="159">
        <v>210.28567697703221</v>
      </c>
      <c r="BH41" s="159">
        <v>239.58124942171295</v>
      </c>
      <c r="BI41" s="159">
        <v>254.78121328186185</v>
      </c>
      <c r="BJ41" s="159">
        <v>265.98636665673325</v>
      </c>
      <c r="BK41" s="159">
        <v>365.27395697878853</v>
      </c>
      <c r="BL41" s="159">
        <v>458.64262826580909</v>
      </c>
      <c r="BM41" s="159">
        <v>485.8290120742908</v>
      </c>
      <c r="BN41" s="159">
        <v>475.09442981339964</v>
      </c>
      <c r="BO41" s="159">
        <v>497.17203093472864</v>
      </c>
      <c r="BP41" s="159">
        <v>528.59422805030226</v>
      </c>
      <c r="BQ41" s="159">
        <v>524.15103675156774</v>
      </c>
      <c r="BR41" s="159">
        <v>539.29640074731446</v>
      </c>
      <c r="BS41" s="159">
        <v>566.78870257751021</v>
      </c>
      <c r="BT41" s="159">
        <v>548.54916994454129</v>
      </c>
      <c r="BU41" s="159">
        <v>528.91054103886484</v>
      </c>
      <c r="BV41" s="159">
        <v>518.25279885731288</v>
      </c>
      <c r="BW41" s="159">
        <v>496.44868032382885</v>
      </c>
      <c r="BX41" s="159">
        <v>430.86296534030754</v>
      </c>
      <c r="BY41" s="159">
        <v>410.16480247272403</v>
      </c>
      <c r="BZ41" s="159">
        <v>413.36380835184957</v>
      </c>
      <c r="CA41" s="159">
        <v>418.98774441254011</v>
      </c>
      <c r="CB41" s="159">
        <v>448.67339653111975</v>
      </c>
      <c r="CC41" s="159">
        <v>456.47571071968474</v>
      </c>
      <c r="CD41" s="159">
        <v>469.32779090623359</v>
      </c>
      <c r="CE41" s="159">
        <v>483.18857158349749</v>
      </c>
      <c r="CF41" s="160">
        <v>491.06601641029124</v>
      </c>
    </row>
    <row r="42" spans="1:84">
      <c r="A42" s="153"/>
      <c r="B42" s="43" t="s">
        <v>300</v>
      </c>
      <c r="C42" s="158" t="s">
        <v>270</v>
      </c>
      <c r="D42" s="159">
        <v>0</v>
      </c>
      <c r="E42" s="159">
        <v>0</v>
      </c>
      <c r="F42" s="159">
        <v>0</v>
      </c>
      <c r="G42" s="159">
        <v>0</v>
      </c>
      <c r="H42" s="159">
        <v>0</v>
      </c>
      <c r="I42" s="159">
        <v>0</v>
      </c>
      <c r="J42" s="159">
        <v>0</v>
      </c>
      <c r="K42" s="159">
        <v>0</v>
      </c>
      <c r="L42" s="159">
        <v>0</v>
      </c>
      <c r="M42" s="159">
        <v>0</v>
      </c>
      <c r="N42" s="159">
        <v>0</v>
      </c>
      <c r="O42" s="159">
        <v>0</v>
      </c>
      <c r="P42" s="159">
        <v>0</v>
      </c>
      <c r="Q42" s="159">
        <v>0</v>
      </c>
      <c r="R42" s="159">
        <v>0</v>
      </c>
      <c r="S42" s="159">
        <v>0</v>
      </c>
      <c r="T42" s="159">
        <v>0</v>
      </c>
      <c r="U42" s="159">
        <v>0</v>
      </c>
      <c r="V42" s="159">
        <v>0</v>
      </c>
      <c r="W42" s="159">
        <v>0</v>
      </c>
      <c r="X42" s="159">
        <v>0</v>
      </c>
      <c r="Y42" s="159">
        <v>0</v>
      </c>
      <c r="Z42" s="159">
        <v>0</v>
      </c>
      <c r="AA42" s="159">
        <v>0</v>
      </c>
      <c r="AB42" s="159">
        <v>0</v>
      </c>
      <c r="AC42" s="159">
        <v>0</v>
      </c>
      <c r="AD42" s="159">
        <v>0</v>
      </c>
      <c r="AE42" s="159">
        <v>0</v>
      </c>
      <c r="AF42" s="159">
        <v>0</v>
      </c>
      <c r="AG42" s="159">
        <v>0</v>
      </c>
      <c r="AH42" s="159">
        <v>94.074218828597552</v>
      </c>
      <c r="AI42" s="159">
        <v>80.491350778272661</v>
      </c>
      <c r="AJ42" s="159">
        <v>67.589801129321515</v>
      </c>
      <c r="AK42" s="159">
        <v>61.147564519268286</v>
      </c>
      <c r="AL42" s="159">
        <v>56.94891059633148</v>
      </c>
      <c r="AM42" s="159">
        <v>57.75815224334562</v>
      </c>
      <c r="AN42" s="159">
        <v>57.780077814292923</v>
      </c>
      <c r="AO42" s="159">
        <v>51.754408206160029</v>
      </c>
      <c r="AP42" s="159">
        <v>40.961347665966279</v>
      </c>
      <c r="AQ42" s="159">
        <v>1.199901548194525</v>
      </c>
      <c r="AR42" s="159">
        <v>0</v>
      </c>
      <c r="AS42" s="159">
        <v>0</v>
      </c>
      <c r="AT42" s="159">
        <v>0</v>
      </c>
      <c r="AU42" s="159">
        <v>0</v>
      </c>
      <c r="AV42" s="159">
        <v>0</v>
      </c>
      <c r="AW42" s="159">
        <v>0</v>
      </c>
      <c r="AX42" s="159">
        <v>0</v>
      </c>
      <c r="AY42" s="159">
        <v>0</v>
      </c>
      <c r="AZ42" s="159">
        <v>0</v>
      </c>
      <c r="BA42" s="159">
        <v>0</v>
      </c>
      <c r="BB42" s="159">
        <v>0</v>
      </c>
      <c r="BC42" s="159">
        <v>0</v>
      </c>
      <c r="BD42" s="159">
        <v>0</v>
      </c>
      <c r="BE42" s="159">
        <v>0</v>
      </c>
      <c r="BF42" s="159">
        <v>0</v>
      </c>
      <c r="BG42" s="159">
        <v>0</v>
      </c>
      <c r="BH42" s="159">
        <v>0</v>
      </c>
      <c r="BI42" s="159">
        <v>0</v>
      </c>
      <c r="BJ42" s="159">
        <v>0</v>
      </c>
      <c r="BK42" s="159">
        <v>0</v>
      </c>
      <c r="BL42" s="159">
        <v>0</v>
      </c>
      <c r="BM42" s="159">
        <v>0</v>
      </c>
      <c r="BN42" s="159">
        <v>0</v>
      </c>
      <c r="BO42" s="159">
        <v>0</v>
      </c>
      <c r="BP42" s="159">
        <v>0</v>
      </c>
      <c r="BQ42" s="159">
        <v>0</v>
      </c>
      <c r="BR42" s="159">
        <v>0</v>
      </c>
      <c r="BS42" s="159">
        <v>0</v>
      </c>
      <c r="BT42" s="159">
        <v>0</v>
      </c>
      <c r="BU42" s="159">
        <v>0</v>
      </c>
      <c r="BV42" s="159">
        <v>0</v>
      </c>
      <c r="BW42" s="159">
        <v>0</v>
      </c>
      <c r="BX42" s="159">
        <v>0</v>
      </c>
      <c r="BY42" s="159">
        <v>0</v>
      </c>
      <c r="BZ42" s="159">
        <v>0</v>
      </c>
      <c r="CA42" s="159">
        <v>0</v>
      </c>
      <c r="CB42" s="159">
        <v>0</v>
      </c>
      <c r="CC42" s="159">
        <v>0</v>
      </c>
      <c r="CD42" s="159">
        <v>0</v>
      </c>
      <c r="CE42" s="159">
        <v>0</v>
      </c>
      <c r="CF42" s="160">
        <v>0</v>
      </c>
    </row>
    <row r="43" spans="1:84">
      <c r="A43" s="153"/>
      <c r="B43" s="43" t="s">
        <v>301</v>
      </c>
      <c r="C43" s="158" t="s">
        <v>267</v>
      </c>
      <c r="D43" s="159"/>
      <c r="E43" s="159"/>
      <c r="F43" s="159"/>
      <c r="G43" s="159"/>
      <c r="H43" s="159"/>
      <c r="I43" s="159"/>
      <c r="J43" s="159"/>
      <c r="K43" s="159"/>
      <c r="L43" s="159"/>
      <c r="M43" s="159"/>
      <c r="N43" s="159"/>
      <c r="O43" s="159"/>
      <c r="P43" s="159"/>
      <c r="Q43" s="159"/>
      <c r="R43" s="159"/>
      <c r="S43" s="159"/>
      <c r="T43" s="159"/>
      <c r="U43" s="159"/>
      <c r="V43" s="159"/>
      <c r="W43" s="159"/>
      <c r="X43" s="159"/>
      <c r="Y43" s="159"/>
      <c r="Z43" s="159"/>
      <c r="AA43" s="159"/>
      <c r="AB43" s="159"/>
      <c r="AC43" s="159"/>
      <c r="AD43" s="159"/>
      <c r="AE43" s="159"/>
      <c r="AF43" s="159"/>
      <c r="AG43" s="159"/>
      <c r="AH43" s="159"/>
      <c r="AI43" s="159"/>
      <c r="AJ43" s="159"/>
      <c r="AK43" s="159"/>
      <c r="AL43" s="159"/>
      <c r="AM43" s="159"/>
      <c r="AN43" s="159"/>
      <c r="AO43" s="159"/>
      <c r="AP43" s="159"/>
      <c r="AQ43" s="159"/>
      <c r="AR43" s="159"/>
      <c r="AS43" s="159"/>
      <c r="AT43" s="159"/>
      <c r="AU43" s="159"/>
      <c r="AV43" s="159"/>
      <c r="AW43" s="159"/>
      <c r="AX43" s="159"/>
      <c r="AY43" s="159"/>
      <c r="AZ43" s="159"/>
      <c r="BA43" s="159"/>
      <c r="BB43" s="159"/>
      <c r="BC43" s="159"/>
      <c r="BD43" s="159"/>
      <c r="BE43" s="159"/>
      <c r="BF43" s="159"/>
      <c r="BG43" s="159"/>
      <c r="BH43" s="159"/>
      <c r="BI43" s="159"/>
      <c r="BJ43" s="159"/>
      <c r="BK43" s="159"/>
      <c r="BL43" s="159">
        <v>7.8765228967977787</v>
      </c>
      <c r="BM43" s="159">
        <v>9.9287466236996416</v>
      </c>
      <c r="BN43" s="159">
        <v>12.80032751117311</v>
      </c>
      <c r="BO43" s="159">
        <v>12.939215600587922</v>
      </c>
      <c r="BP43" s="159">
        <v>12.564711526279794</v>
      </c>
      <c r="BQ43" s="159">
        <v>12.077739945176152</v>
      </c>
      <c r="BR43" s="159">
        <v>48.591238108837004</v>
      </c>
      <c r="BS43" s="159">
        <v>56.293787166594932</v>
      </c>
      <c r="BT43" s="159">
        <v>51.882209760736245</v>
      </c>
      <c r="BU43" s="159">
        <v>60.175813707811244</v>
      </c>
      <c r="BV43" s="159">
        <v>49.726183524948972</v>
      </c>
      <c r="BW43" s="159">
        <v>51.956872604882619</v>
      </c>
      <c r="BX43" s="159">
        <v>47.029659886353237</v>
      </c>
      <c r="BY43" s="159">
        <v>47.46418923830867</v>
      </c>
      <c r="BZ43" s="159">
        <v>44.908003747480528</v>
      </c>
      <c r="CA43" s="159">
        <v>44.174649658969237</v>
      </c>
      <c r="CB43" s="159">
        <v>43.395243306489895</v>
      </c>
      <c r="CC43" s="159">
        <v>42.640967537129221</v>
      </c>
      <c r="CD43" s="159">
        <v>41.735004372564525</v>
      </c>
      <c r="CE43" s="159">
        <v>40.743609090392276</v>
      </c>
      <c r="CF43" s="160">
        <v>39.745435436491938</v>
      </c>
    </row>
    <row r="44" spans="1:84">
      <c r="A44" s="153"/>
      <c r="B44" s="43" t="s">
        <v>302</v>
      </c>
      <c r="C44" s="158" t="s">
        <v>267</v>
      </c>
      <c r="D44" s="159">
        <v>0</v>
      </c>
      <c r="E44" s="159">
        <v>0</v>
      </c>
      <c r="F44" s="159">
        <v>0</v>
      </c>
      <c r="G44" s="159">
        <v>0</v>
      </c>
      <c r="H44" s="159">
        <v>0</v>
      </c>
      <c r="I44" s="159">
        <v>0</v>
      </c>
      <c r="J44" s="159">
        <v>0</v>
      </c>
      <c r="K44" s="159">
        <v>0</v>
      </c>
      <c r="L44" s="159">
        <v>0</v>
      </c>
      <c r="M44" s="159">
        <v>0</v>
      </c>
      <c r="N44" s="159">
        <v>0</v>
      </c>
      <c r="O44" s="159">
        <v>0</v>
      </c>
      <c r="P44" s="159">
        <v>0</v>
      </c>
      <c r="Q44" s="159">
        <v>0</v>
      </c>
      <c r="R44" s="159">
        <v>0</v>
      </c>
      <c r="S44" s="159">
        <v>0</v>
      </c>
      <c r="T44" s="159">
        <v>0</v>
      </c>
      <c r="U44" s="159">
        <v>0</v>
      </c>
      <c r="V44" s="159">
        <v>0</v>
      </c>
      <c r="W44" s="159">
        <v>0</v>
      </c>
      <c r="X44" s="159">
        <v>0</v>
      </c>
      <c r="Y44" s="159">
        <v>0</v>
      </c>
      <c r="Z44" s="159">
        <v>0</v>
      </c>
      <c r="AA44" s="159">
        <v>0</v>
      </c>
      <c r="AB44" s="159">
        <v>0</v>
      </c>
      <c r="AC44" s="159">
        <v>0</v>
      </c>
      <c r="AD44" s="159">
        <v>0</v>
      </c>
      <c r="AE44" s="159">
        <v>1.695652425029093</v>
      </c>
      <c r="AF44" s="159">
        <v>61.01130988297605</v>
      </c>
      <c r="AG44" s="159">
        <v>129.52423849513585</v>
      </c>
      <c r="AH44" s="159">
        <v>276.34301780900535</v>
      </c>
      <c r="AI44" s="159">
        <v>397.42604446772123</v>
      </c>
      <c r="AJ44" s="159">
        <v>528.04532132282429</v>
      </c>
      <c r="AK44" s="159">
        <v>661.15804136458826</v>
      </c>
      <c r="AL44" s="159">
        <v>839.99643129588935</v>
      </c>
      <c r="AM44" s="159">
        <v>1032.85166364571</v>
      </c>
      <c r="AN44" s="159">
        <v>1142.7615389937932</v>
      </c>
      <c r="AO44" s="159">
        <v>1284.7270742940902</v>
      </c>
      <c r="AP44" s="159">
        <v>1503.8666214504763</v>
      </c>
      <c r="AQ44" s="159">
        <v>1648.4048407088387</v>
      </c>
      <c r="AR44" s="159">
        <v>1748.1207944312487</v>
      </c>
      <c r="AS44" s="159">
        <v>1843.0903168856892</v>
      </c>
      <c r="AT44" s="159">
        <v>1951.6687395627794</v>
      </c>
      <c r="AU44" s="159">
        <v>2212.8915542936593</v>
      </c>
      <c r="AV44" s="159">
        <v>138.5156547747855</v>
      </c>
      <c r="AW44" s="159">
        <v>0</v>
      </c>
      <c r="AX44" s="159">
        <v>0</v>
      </c>
      <c r="AY44" s="159">
        <v>0</v>
      </c>
      <c r="AZ44" s="159">
        <v>0</v>
      </c>
      <c r="BA44" s="159">
        <v>0</v>
      </c>
      <c r="BB44" s="159">
        <v>0</v>
      </c>
      <c r="BC44" s="159">
        <v>0</v>
      </c>
      <c r="BD44" s="159">
        <v>0</v>
      </c>
      <c r="BE44" s="159">
        <v>0</v>
      </c>
      <c r="BF44" s="159">
        <v>0</v>
      </c>
      <c r="BG44" s="159">
        <v>0</v>
      </c>
      <c r="BH44" s="159">
        <v>0</v>
      </c>
      <c r="BI44" s="159">
        <v>0</v>
      </c>
      <c r="BJ44" s="159">
        <v>0</v>
      </c>
      <c r="BK44" s="159">
        <v>0</v>
      </c>
      <c r="BL44" s="159">
        <v>0</v>
      </c>
      <c r="BM44" s="159">
        <v>0</v>
      </c>
      <c r="BN44" s="159">
        <v>0</v>
      </c>
      <c r="BO44" s="159">
        <v>0</v>
      </c>
      <c r="BP44" s="159">
        <v>0</v>
      </c>
      <c r="BQ44" s="159">
        <v>0</v>
      </c>
      <c r="BR44" s="159">
        <v>0</v>
      </c>
      <c r="BS44" s="159">
        <v>0</v>
      </c>
      <c r="BT44" s="159">
        <v>0</v>
      </c>
      <c r="BU44" s="159">
        <v>0</v>
      </c>
      <c r="BV44" s="159">
        <v>0</v>
      </c>
      <c r="BW44" s="159">
        <v>0</v>
      </c>
      <c r="BX44" s="159">
        <v>0</v>
      </c>
      <c r="BY44" s="159">
        <v>0</v>
      </c>
      <c r="BZ44" s="159">
        <v>0</v>
      </c>
      <c r="CA44" s="159">
        <v>0</v>
      </c>
      <c r="CB44" s="159">
        <v>0</v>
      </c>
      <c r="CC44" s="159">
        <v>0</v>
      </c>
      <c r="CD44" s="159">
        <v>0</v>
      </c>
      <c r="CE44" s="159">
        <v>0</v>
      </c>
      <c r="CF44" s="160">
        <v>0</v>
      </c>
    </row>
    <row r="45" spans="1:84">
      <c r="A45" s="153"/>
      <c r="B45" s="43" t="s">
        <v>303</v>
      </c>
      <c r="C45" s="158" t="s">
        <v>267</v>
      </c>
      <c r="D45" s="159">
        <v>0</v>
      </c>
      <c r="E45" s="159">
        <v>0</v>
      </c>
      <c r="F45" s="159">
        <v>0</v>
      </c>
      <c r="G45" s="159">
        <v>0</v>
      </c>
      <c r="H45" s="159">
        <v>0</v>
      </c>
      <c r="I45" s="159">
        <v>0</v>
      </c>
      <c r="J45" s="159">
        <v>0</v>
      </c>
      <c r="K45" s="159">
        <v>0</v>
      </c>
      <c r="L45" s="159">
        <v>0</v>
      </c>
      <c r="M45" s="159">
        <v>0</v>
      </c>
      <c r="N45" s="159">
        <v>0</v>
      </c>
      <c r="O45" s="159">
        <v>0</v>
      </c>
      <c r="P45" s="159">
        <v>0</v>
      </c>
      <c r="Q45" s="159">
        <v>0</v>
      </c>
      <c r="R45" s="159">
        <v>0</v>
      </c>
      <c r="S45" s="159">
        <v>0</v>
      </c>
      <c r="T45" s="159">
        <v>0</v>
      </c>
      <c r="U45" s="159">
        <v>0</v>
      </c>
      <c r="V45" s="159">
        <v>0</v>
      </c>
      <c r="W45" s="159">
        <v>0</v>
      </c>
      <c r="X45" s="159">
        <v>0</v>
      </c>
      <c r="Y45" s="159">
        <v>0</v>
      </c>
      <c r="Z45" s="159">
        <v>0</v>
      </c>
      <c r="AA45" s="159">
        <v>0</v>
      </c>
      <c r="AB45" s="159">
        <v>0</v>
      </c>
      <c r="AC45" s="159">
        <v>0</v>
      </c>
      <c r="AD45" s="159">
        <v>0</v>
      </c>
      <c r="AE45" s="159">
        <v>0</v>
      </c>
      <c r="AF45" s="159">
        <v>0</v>
      </c>
      <c r="AG45" s="159">
        <v>0</v>
      </c>
      <c r="AH45" s="159">
        <v>0</v>
      </c>
      <c r="AI45" s="159">
        <v>0</v>
      </c>
      <c r="AJ45" s="159">
        <v>0</v>
      </c>
      <c r="AK45" s="159">
        <v>0</v>
      </c>
      <c r="AL45" s="159">
        <v>0</v>
      </c>
      <c r="AM45" s="159">
        <v>0</v>
      </c>
      <c r="AN45" s="159">
        <v>0</v>
      </c>
      <c r="AO45" s="159">
        <v>0</v>
      </c>
      <c r="AP45" s="159">
        <v>0</v>
      </c>
      <c r="AQ45" s="159">
        <v>0</v>
      </c>
      <c r="AR45" s="159">
        <v>0</v>
      </c>
      <c r="AS45" s="159">
        <v>0</v>
      </c>
      <c r="AT45" s="159">
        <v>0</v>
      </c>
      <c r="AU45" s="159">
        <v>0</v>
      </c>
      <c r="AV45" s="159">
        <v>0</v>
      </c>
      <c r="AW45" s="159">
        <v>0</v>
      </c>
      <c r="AX45" s="159">
        <v>0</v>
      </c>
      <c r="AY45" s="159">
        <v>0</v>
      </c>
      <c r="AZ45" s="159">
        <v>0</v>
      </c>
      <c r="BA45" s="159">
        <v>0</v>
      </c>
      <c r="BB45" s="159">
        <v>0</v>
      </c>
      <c r="BC45" s="159">
        <v>1.0039559601348256</v>
      </c>
      <c r="BD45" s="159">
        <v>74.932171049149943</v>
      </c>
      <c r="BE45" s="159">
        <v>141.32746965865095</v>
      </c>
      <c r="BF45" s="159">
        <v>303.55730877812209</v>
      </c>
      <c r="BG45" s="159">
        <v>229.6097459234571</v>
      </c>
      <c r="BH45" s="159">
        <v>139.64548183500159</v>
      </c>
      <c r="BI45" s="159">
        <v>111.71973101471862</v>
      </c>
      <c r="BJ45" s="159">
        <v>131.05345798618478</v>
      </c>
      <c r="BK45" s="159">
        <v>162.83988123939579</v>
      </c>
      <c r="BL45" s="159">
        <v>160.41103356754505</v>
      </c>
      <c r="BM45" s="159">
        <v>162.31638933139735</v>
      </c>
      <c r="BN45" s="159">
        <v>191.197422802711</v>
      </c>
      <c r="BO45" s="159">
        <v>63.95221949173964</v>
      </c>
      <c r="BP45" s="159">
        <v>1.8612515703689465</v>
      </c>
      <c r="BQ45" s="159">
        <v>1.1391339122615114</v>
      </c>
      <c r="BR45" s="159">
        <v>0.53391229049399769</v>
      </c>
      <c r="BS45" s="159">
        <v>0.12028170963435761</v>
      </c>
      <c r="BT45" s="159">
        <v>3.5187938421474781E-2</v>
      </c>
      <c r="BU45" s="159">
        <v>4.003582505049362E-2</v>
      </c>
      <c r="BV45" s="159">
        <v>0</v>
      </c>
      <c r="BW45" s="159">
        <v>0</v>
      </c>
      <c r="BX45" s="159">
        <v>0</v>
      </c>
      <c r="BY45" s="159">
        <v>0</v>
      </c>
      <c r="BZ45" s="159">
        <v>0</v>
      </c>
      <c r="CA45" s="159">
        <v>0</v>
      </c>
      <c r="CB45" s="159">
        <v>0</v>
      </c>
      <c r="CC45" s="159">
        <v>0</v>
      </c>
      <c r="CD45" s="159">
        <v>0</v>
      </c>
      <c r="CE45" s="159">
        <v>0</v>
      </c>
      <c r="CF45" s="160">
        <v>0</v>
      </c>
    </row>
    <row r="46" spans="1:84" ht="27" customHeight="1">
      <c r="A46" s="153"/>
      <c r="B46" s="43" t="s">
        <v>304</v>
      </c>
      <c r="C46" s="158" t="s">
        <v>267</v>
      </c>
      <c r="D46" s="159">
        <v>0</v>
      </c>
      <c r="E46" s="159">
        <v>0</v>
      </c>
      <c r="F46" s="159">
        <v>0</v>
      </c>
      <c r="G46" s="159">
        <v>0</v>
      </c>
      <c r="H46" s="159">
        <v>0</v>
      </c>
      <c r="I46" s="159">
        <v>0</v>
      </c>
      <c r="J46" s="159">
        <v>0</v>
      </c>
      <c r="K46" s="159">
        <v>0</v>
      </c>
      <c r="L46" s="159">
        <v>0</v>
      </c>
      <c r="M46" s="159">
        <v>0</v>
      </c>
      <c r="N46" s="159">
        <v>0</v>
      </c>
      <c r="O46" s="159">
        <v>0</v>
      </c>
      <c r="P46" s="159">
        <v>0</v>
      </c>
      <c r="Q46" s="159">
        <v>0</v>
      </c>
      <c r="R46" s="159">
        <v>0</v>
      </c>
      <c r="S46" s="159">
        <v>0</v>
      </c>
      <c r="T46" s="159">
        <v>0</v>
      </c>
      <c r="U46" s="159">
        <v>0</v>
      </c>
      <c r="V46" s="159">
        <v>0</v>
      </c>
      <c r="W46" s="159">
        <v>0</v>
      </c>
      <c r="X46" s="159">
        <v>0</v>
      </c>
      <c r="Y46" s="159">
        <v>0</v>
      </c>
      <c r="Z46" s="159">
        <v>0</v>
      </c>
      <c r="AA46" s="159">
        <v>0</v>
      </c>
      <c r="AB46" s="159">
        <v>0</v>
      </c>
      <c r="AC46" s="159">
        <v>0</v>
      </c>
      <c r="AD46" s="159">
        <v>0</v>
      </c>
      <c r="AE46" s="159">
        <v>0</v>
      </c>
      <c r="AF46" s="159">
        <v>0</v>
      </c>
      <c r="AG46" s="159">
        <v>0</v>
      </c>
      <c r="AH46" s="159">
        <v>0</v>
      </c>
      <c r="AI46" s="159">
        <v>0</v>
      </c>
      <c r="AJ46" s="159">
        <v>0</v>
      </c>
      <c r="AK46" s="159">
        <v>0</v>
      </c>
      <c r="AL46" s="159">
        <v>0</v>
      </c>
      <c r="AM46" s="159">
        <v>0</v>
      </c>
      <c r="AN46" s="159">
        <v>0</v>
      </c>
      <c r="AO46" s="159">
        <v>0</v>
      </c>
      <c r="AP46" s="159">
        <v>0</v>
      </c>
      <c r="AQ46" s="159">
        <v>0</v>
      </c>
      <c r="AR46" s="159">
        <v>0</v>
      </c>
      <c r="AS46" s="159">
        <v>0</v>
      </c>
      <c r="AT46" s="159">
        <v>0</v>
      </c>
      <c r="AU46" s="159">
        <v>0</v>
      </c>
      <c r="AV46" s="159">
        <v>0</v>
      </c>
      <c r="AW46" s="159">
        <v>0</v>
      </c>
      <c r="AX46" s="159">
        <v>0</v>
      </c>
      <c r="AY46" s="159">
        <v>0</v>
      </c>
      <c r="AZ46" s="159">
        <v>0</v>
      </c>
      <c r="BA46" s="159">
        <v>0</v>
      </c>
      <c r="BB46" s="159">
        <v>0</v>
      </c>
      <c r="BC46" s="159">
        <v>0</v>
      </c>
      <c r="BD46" s="159">
        <v>0</v>
      </c>
      <c r="BE46" s="159">
        <v>0</v>
      </c>
      <c r="BF46" s="159">
        <v>0</v>
      </c>
      <c r="BG46" s="159">
        <v>0</v>
      </c>
      <c r="BH46" s="159">
        <v>0</v>
      </c>
      <c r="BI46" s="159">
        <v>0</v>
      </c>
      <c r="BJ46" s="159">
        <v>0</v>
      </c>
      <c r="BK46" s="159">
        <v>0</v>
      </c>
      <c r="BL46" s="159">
        <v>0</v>
      </c>
      <c r="BM46" s="159">
        <v>0</v>
      </c>
      <c r="BN46" s="159">
        <v>0</v>
      </c>
      <c r="BO46" s="159">
        <v>6.9447426288446259</v>
      </c>
      <c r="BP46" s="159">
        <v>24.416695119013646</v>
      </c>
      <c r="BQ46" s="159">
        <v>42.972386588493421</v>
      </c>
      <c r="BR46" s="159">
        <v>40.298390448917282</v>
      </c>
      <c r="BS46" s="159">
        <v>28.47968446849368</v>
      </c>
      <c r="BT46" s="159">
        <v>25.555721333007575</v>
      </c>
      <c r="BU46" s="159">
        <v>17.687649310885266</v>
      </c>
      <c r="BV46" s="159">
        <v>15.410146496726627</v>
      </c>
      <c r="BW46" s="159">
        <v>16.413174807432974</v>
      </c>
      <c r="BX46" s="159">
        <v>12.609596457154215</v>
      </c>
      <c r="BY46" s="159">
        <v>20.458114189867846</v>
      </c>
      <c r="BZ46" s="159">
        <v>5.5219180611408003</v>
      </c>
      <c r="CA46" s="159">
        <v>1.6603900000000001E-2</v>
      </c>
      <c r="CB46" s="159">
        <v>0</v>
      </c>
      <c r="CC46" s="159">
        <v>0</v>
      </c>
      <c r="CD46" s="159">
        <v>0</v>
      </c>
      <c r="CE46" s="159">
        <v>0</v>
      </c>
      <c r="CF46" s="160">
        <v>0</v>
      </c>
    </row>
    <row r="47" spans="1:84">
      <c r="A47" s="153"/>
      <c r="B47" s="43" t="s">
        <v>305</v>
      </c>
      <c r="C47" s="158" t="s">
        <v>267</v>
      </c>
      <c r="D47" s="159">
        <v>0</v>
      </c>
      <c r="E47" s="159">
        <v>0</v>
      </c>
      <c r="F47" s="159">
        <v>0</v>
      </c>
      <c r="G47" s="159">
        <v>0</v>
      </c>
      <c r="H47" s="159">
        <v>0</v>
      </c>
      <c r="I47" s="159">
        <v>0</v>
      </c>
      <c r="J47" s="159">
        <v>0</v>
      </c>
      <c r="K47" s="159">
        <v>0</v>
      </c>
      <c r="L47" s="159">
        <v>0</v>
      </c>
      <c r="M47" s="159">
        <v>0</v>
      </c>
      <c r="N47" s="159">
        <v>0</v>
      </c>
      <c r="O47" s="159">
        <v>0</v>
      </c>
      <c r="P47" s="159">
        <v>0</v>
      </c>
      <c r="Q47" s="159">
        <v>0</v>
      </c>
      <c r="R47" s="159">
        <v>0</v>
      </c>
      <c r="S47" s="159">
        <v>0</v>
      </c>
      <c r="T47" s="159">
        <v>0</v>
      </c>
      <c r="U47" s="159">
        <v>0</v>
      </c>
      <c r="V47" s="159">
        <v>0</v>
      </c>
      <c r="W47" s="159">
        <v>0</v>
      </c>
      <c r="X47" s="159">
        <v>0</v>
      </c>
      <c r="Y47" s="159">
        <v>0</v>
      </c>
      <c r="Z47" s="159">
        <v>0</v>
      </c>
      <c r="AA47" s="159">
        <v>0</v>
      </c>
      <c r="AB47" s="159">
        <v>0</v>
      </c>
      <c r="AC47" s="159">
        <v>0</v>
      </c>
      <c r="AD47" s="159">
        <v>0</v>
      </c>
      <c r="AE47" s="159">
        <v>0</v>
      </c>
      <c r="AF47" s="159">
        <v>132.43918486792364</v>
      </c>
      <c r="AG47" s="159">
        <v>39.249769240950258</v>
      </c>
      <c r="AH47" s="159">
        <v>129.35205088932165</v>
      </c>
      <c r="AI47" s="159">
        <v>216.32050521660776</v>
      </c>
      <c r="AJ47" s="159">
        <v>257.68611680553823</v>
      </c>
      <c r="AK47" s="159">
        <v>290.45093146652437</v>
      </c>
      <c r="AL47" s="159">
        <v>323.89692901663528</v>
      </c>
      <c r="AM47" s="159">
        <v>363.53660529635187</v>
      </c>
      <c r="AN47" s="159">
        <v>385.20051876195282</v>
      </c>
      <c r="AO47" s="159">
        <v>407.94651174267318</v>
      </c>
      <c r="AP47" s="159">
        <v>433.01996104021498</v>
      </c>
      <c r="AQ47" s="159">
        <v>449.80548981661718</v>
      </c>
      <c r="AR47" s="159">
        <v>463.71250551840131</v>
      </c>
      <c r="AS47" s="159">
        <v>477.75262471723431</v>
      </c>
      <c r="AT47" s="159">
        <v>505.69251121144458</v>
      </c>
      <c r="AU47" s="159">
        <v>518.1253029377973</v>
      </c>
      <c r="AV47" s="159">
        <v>0</v>
      </c>
      <c r="AW47" s="159">
        <v>0</v>
      </c>
      <c r="AX47" s="159">
        <v>0</v>
      </c>
      <c r="AY47" s="159">
        <v>0</v>
      </c>
      <c r="AZ47" s="159">
        <v>0</v>
      </c>
      <c r="BA47" s="159">
        <v>0</v>
      </c>
      <c r="BB47" s="159">
        <v>0</v>
      </c>
      <c r="BC47" s="159">
        <v>0</v>
      </c>
      <c r="BD47" s="159">
        <v>0</v>
      </c>
      <c r="BE47" s="159">
        <v>0</v>
      </c>
      <c r="BF47" s="159">
        <v>0</v>
      </c>
      <c r="BG47" s="159">
        <v>0</v>
      </c>
      <c r="BH47" s="159">
        <v>0</v>
      </c>
      <c r="BI47" s="159">
        <v>0</v>
      </c>
      <c r="BJ47" s="159">
        <v>0</v>
      </c>
      <c r="BK47" s="159">
        <v>0</v>
      </c>
      <c r="BL47" s="159">
        <v>0</v>
      </c>
      <c r="BM47" s="159">
        <v>0</v>
      </c>
      <c r="BN47" s="159">
        <v>0</v>
      </c>
      <c r="BO47" s="159">
        <v>0</v>
      </c>
      <c r="BP47" s="159">
        <v>0</v>
      </c>
      <c r="BQ47" s="159">
        <v>0</v>
      </c>
      <c r="BR47" s="159">
        <v>0</v>
      </c>
      <c r="BS47" s="159">
        <v>0</v>
      </c>
      <c r="BT47" s="159">
        <v>0</v>
      </c>
      <c r="BU47" s="159">
        <v>0</v>
      </c>
      <c r="BV47" s="159">
        <v>0</v>
      </c>
      <c r="BW47" s="159">
        <v>0</v>
      </c>
      <c r="BX47" s="159">
        <v>0</v>
      </c>
      <c r="BY47" s="159">
        <v>0</v>
      </c>
      <c r="BZ47" s="159">
        <v>0</v>
      </c>
      <c r="CA47" s="159">
        <v>0</v>
      </c>
      <c r="CB47" s="159">
        <v>0</v>
      </c>
      <c r="CC47" s="159">
        <v>0</v>
      </c>
      <c r="CD47" s="159">
        <v>0</v>
      </c>
      <c r="CE47" s="159">
        <v>0</v>
      </c>
      <c r="CF47" s="160">
        <v>0</v>
      </c>
    </row>
    <row r="48" spans="1:84">
      <c r="A48" s="153"/>
      <c r="B48" s="43" t="s">
        <v>306</v>
      </c>
      <c r="C48" s="158" t="s">
        <v>267</v>
      </c>
      <c r="D48" s="159">
        <v>0</v>
      </c>
      <c r="E48" s="159">
        <v>0</v>
      </c>
      <c r="F48" s="159">
        <v>0</v>
      </c>
      <c r="G48" s="159">
        <v>0</v>
      </c>
      <c r="H48" s="159">
        <v>0</v>
      </c>
      <c r="I48" s="159">
        <v>0</v>
      </c>
      <c r="J48" s="159">
        <v>0</v>
      </c>
      <c r="K48" s="159">
        <v>0</v>
      </c>
      <c r="L48" s="159">
        <v>0</v>
      </c>
      <c r="M48" s="159">
        <v>0</v>
      </c>
      <c r="N48" s="159">
        <v>0</v>
      </c>
      <c r="O48" s="159">
        <v>0</v>
      </c>
      <c r="P48" s="159">
        <v>0</v>
      </c>
      <c r="Q48" s="159">
        <v>0</v>
      </c>
      <c r="R48" s="159">
        <v>0</v>
      </c>
      <c r="S48" s="159">
        <v>0</v>
      </c>
      <c r="T48" s="159">
        <v>0</v>
      </c>
      <c r="U48" s="159">
        <v>0</v>
      </c>
      <c r="V48" s="159">
        <v>0</v>
      </c>
      <c r="W48" s="159">
        <v>0</v>
      </c>
      <c r="X48" s="159">
        <v>0</v>
      </c>
      <c r="Y48" s="159">
        <v>0</v>
      </c>
      <c r="Z48" s="159">
        <v>0</v>
      </c>
      <c r="AA48" s="159">
        <v>0</v>
      </c>
      <c r="AB48" s="159">
        <v>0</v>
      </c>
      <c r="AC48" s="159">
        <v>0</v>
      </c>
      <c r="AD48" s="159">
        <v>0</v>
      </c>
      <c r="AE48" s="159">
        <v>0</v>
      </c>
      <c r="AF48" s="159">
        <v>0</v>
      </c>
      <c r="AG48" s="159">
        <v>0</v>
      </c>
      <c r="AH48" s="159">
        <v>0</v>
      </c>
      <c r="AI48" s="159">
        <v>0</v>
      </c>
      <c r="AJ48" s="159">
        <v>0</v>
      </c>
      <c r="AK48" s="159">
        <v>0</v>
      </c>
      <c r="AL48" s="159">
        <v>0</v>
      </c>
      <c r="AM48" s="159">
        <v>0</v>
      </c>
      <c r="AN48" s="159">
        <v>0</v>
      </c>
      <c r="AO48" s="159">
        <v>0</v>
      </c>
      <c r="AP48" s="159">
        <v>0</v>
      </c>
      <c r="AQ48" s="159">
        <v>0</v>
      </c>
      <c r="AR48" s="159">
        <v>0</v>
      </c>
      <c r="AS48" s="159">
        <v>0</v>
      </c>
      <c r="AT48" s="159">
        <v>0</v>
      </c>
      <c r="AU48" s="159">
        <v>0</v>
      </c>
      <c r="AV48" s="159">
        <v>0</v>
      </c>
      <c r="AW48" s="159">
        <v>0</v>
      </c>
      <c r="AX48" s="159">
        <v>0</v>
      </c>
      <c r="AY48" s="159">
        <v>0</v>
      </c>
      <c r="AZ48" s="159">
        <v>0</v>
      </c>
      <c r="BA48" s="159">
        <v>0</v>
      </c>
      <c r="BB48" s="159">
        <v>0</v>
      </c>
      <c r="BC48" s="159">
        <v>0</v>
      </c>
      <c r="BD48" s="159">
        <v>0</v>
      </c>
      <c r="BE48" s="159">
        <v>0</v>
      </c>
      <c r="BF48" s="159">
        <v>0</v>
      </c>
      <c r="BG48" s="159">
        <v>0</v>
      </c>
      <c r="BH48" s="159">
        <v>0</v>
      </c>
      <c r="BI48" s="159">
        <v>1367.2255122263691</v>
      </c>
      <c r="BJ48" s="159">
        <v>0</v>
      </c>
      <c r="BK48" s="159">
        <v>0</v>
      </c>
      <c r="BL48" s="159">
        <v>0</v>
      </c>
      <c r="BM48" s="159">
        <v>0</v>
      </c>
      <c r="BN48" s="159">
        <v>0</v>
      </c>
      <c r="BO48" s="159">
        <v>0</v>
      </c>
      <c r="BP48" s="159">
        <v>0</v>
      </c>
      <c r="BQ48" s="159">
        <v>0</v>
      </c>
      <c r="BR48" s="159">
        <v>0</v>
      </c>
      <c r="BS48" s="159">
        <v>0</v>
      </c>
      <c r="BT48" s="159">
        <v>0</v>
      </c>
      <c r="BU48" s="159">
        <v>0</v>
      </c>
      <c r="BV48" s="159">
        <v>0</v>
      </c>
      <c r="BW48" s="159">
        <v>0</v>
      </c>
      <c r="BX48" s="159">
        <v>0</v>
      </c>
      <c r="BY48" s="159">
        <v>0</v>
      </c>
      <c r="BZ48" s="159">
        <v>0</v>
      </c>
      <c r="CA48" s="159">
        <v>0</v>
      </c>
      <c r="CB48" s="159">
        <v>0</v>
      </c>
      <c r="CC48" s="159">
        <v>0</v>
      </c>
      <c r="CD48" s="159">
        <v>0</v>
      </c>
      <c r="CE48" s="159">
        <v>0</v>
      </c>
      <c r="CF48" s="160">
        <v>0</v>
      </c>
    </row>
    <row r="49" spans="1:84">
      <c r="A49" s="153"/>
      <c r="B49" s="43" t="s">
        <v>307</v>
      </c>
      <c r="C49" s="158" t="s">
        <v>267</v>
      </c>
      <c r="D49" s="159">
        <v>0</v>
      </c>
      <c r="E49" s="159">
        <v>0</v>
      </c>
      <c r="F49" s="159">
        <v>0</v>
      </c>
      <c r="G49" s="159">
        <v>0</v>
      </c>
      <c r="H49" s="159">
        <v>0</v>
      </c>
      <c r="I49" s="159">
        <v>0</v>
      </c>
      <c r="J49" s="159">
        <v>0</v>
      </c>
      <c r="K49" s="159">
        <v>0</v>
      </c>
      <c r="L49" s="159">
        <v>0</v>
      </c>
      <c r="M49" s="159">
        <v>0</v>
      </c>
      <c r="N49" s="159">
        <v>0</v>
      </c>
      <c r="O49" s="159">
        <v>0</v>
      </c>
      <c r="P49" s="159">
        <v>0</v>
      </c>
      <c r="Q49" s="159">
        <v>0</v>
      </c>
      <c r="R49" s="159">
        <v>0</v>
      </c>
      <c r="S49" s="159">
        <v>0</v>
      </c>
      <c r="T49" s="159">
        <v>0</v>
      </c>
      <c r="U49" s="159">
        <v>0</v>
      </c>
      <c r="V49" s="159">
        <v>0</v>
      </c>
      <c r="W49" s="159">
        <v>0</v>
      </c>
      <c r="X49" s="159">
        <v>0</v>
      </c>
      <c r="Y49" s="159">
        <v>0</v>
      </c>
      <c r="Z49" s="159">
        <v>0</v>
      </c>
      <c r="AA49" s="159">
        <v>0</v>
      </c>
      <c r="AB49" s="159">
        <v>0</v>
      </c>
      <c r="AC49" s="159">
        <v>0</v>
      </c>
      <c r="AD49" s="159">
        <v>0</v>
      </c>
      <c r="AE49" s="159">
        <v>0</v>
      </c>
      <c r="AF49" s="159">
        <v>0</v>
      </c>
      <c r="AG49" s="159">
        <v>0</v>
      </c>
      <c r="AH49" s="159">
        <v>0</v>
      </c>
      <c r="AI49" s="159">
        <v>0</v>
      </c>
      <c r="AJ49" s="159">
        <v>0</v>
      </c>
      <c r="AK49" s="159">
        <v>0</v>
      </c>
      <c r="AL49" s="159">
        <v>0</v>
      </c>
      <c r="AM49" s="159">
        <v>0</v>
      </c>
      <c r="AN49" s="159">
        <v>0</v>
      </c>
      <c r="AO49" s="159">
        <v>0</v>
      </c>
      <c r="AP49" s="159">
        <v>0</v>
      </c>
      <c r="AQ49" s="159">
        <v>0</v>
      </c>
      <c r="AR49" s="159">
        <v>0</v>
      </c>
      <c r="AS49" s="159">
        <v>0</v>
      </c>
      <c r="AT49" s="159">
        <v>0</v>
      </c>
      <c r="AU49" s="159">
        <v>0</v>
      </c>
      <c r="AV49" s="159">
        <v>0</v>
      </c>
      <c r="AW49" s="159">
        <v>0</v>
      </c>
      <c r="AX49" s="159">
        <v>0</v>
      </c>
      <c r="AY49" s="159">
        <v>0</v>
      </c>
      <c r="AZ49" s="159">
        <v>0</v>
      </c>
      <c r="BA49" s="159">
        <v>0</v>
      </c>
      <c r="BB49" s="159">
        <v>0</v>
      </c>
      <c r="BC49" s="159">
        <v>0</v>
      </c>
      <c r="BD49" s="159">
        <v>0</v>
      </c>
      <c r="BE49" s="159">
        <v>0</v>
      </c>
      <c r="BF49" s="159">
        <v>0</v>
      </c>
      <c r="BG49" s="159">
        <v>0</v>
      </c>
      <c r="BH49" s="159">
        <v>819.92889291457095</v>
      </c>
      <c r="BI49" s="159">
        <v>395.44177873359621</v>
      </c>
      <c r="BJ49" s="159">
        <v>0</v>
      </c>
      <c r="BK49" s="159">
        <v>0</v>
      </c>
      <c r="BL49" s="159">
        <v>0</v>
      </c>
      <c r="BM49" s="159">
        <v>0</v>
      </c>
      <c r="BN49" s="159">
        <v>0</v>
      </c>
      <c r="BO49" s="159">
        <v>0</v>
      </c>
      <c r="BP49" s="159">
        <v>0</v>
      </c>
      <c r="BQ49" s="159">
        <v>0</v>
      </c>
      <c r="BR49" s="159">
        <v>0</v>
      </c>
      <c r="BS49" s="159">
        <v>0</v>
      </c>
      <c r="BT49" s="159">
        <v>0</v>
      </c>
      <c r="BU49" s="159">
        <v>0</v>
      </c>
      <c r="BV49" s="159">
        <v>0</v>
      </c>
      <c r="BW49" s="159">
        <v>0</v>
      </c>
      <c r="BX49" s="159">
        <v>0</v>
      </c>
      <c r="BY49" s="159">
        <v>0</v>
      </c>
      <c r="BZ49" s="159">
        <v>0</v>
      </c>
      <c r="CA49" s="159">
        <v>0</v>
      </c>
      <c r="CB49" s="159">
        <v>0</v>
      </c>
      <c r="CC49" s="159">
        <v>0</v>
      </c>
      <c r="CD49" s="159">
        <v>0</v>
      </c>
      <c r="CE49" s="159">
        <v>0</v>
      </c>
      <c r="CF49" s="160">
        <v>0</v>
      </c>
    </row>
    <row r="50" spans="1:84">
      <c r="A50" s="153"/>
      <c r="B50" s="43" t="s">
        <v>308</v>
      </c>
      <c r="C50" s="158" t="s">
        <v>267</v>
      </c>
      <c r="D50" s="159">
        <v>0</v>
      </c>
      <c r="E50" s="159">
        <v>0</v>
      </c>
      <c r="F50" s="159">
        <v>0</v>
      </c>
      <c r="G50" s="159">
        <v>0</v>
      </c>
      <c r="H50" s="159">
        <v>0</v>
      </c>
      <c r="I50" s="159">
        <v>0</v>
      </c>
      <c r="J50" s="159">
        <v>0</v>
      </c>
      <c r="K50" s="159">
        <v>0</v>
      </c>
      <c r="L50" s="159">
        <v>0</v>
      </c>
      <c r="M50" s="159">
        <v>0</v>
      </c>
      <c r="N50" s="159">
        <v>0</v>
      </c>
      <c r="O50" s="159">
        <v>0</v>
      </c>
      <c r="P50" s="159">
        <v>0</v>
      </c>
      <c r="Q50" s="159">
        <v>0</v>
      </c>
      <c r="R50" s="159">
        <v>0</v>
      </c>
      <c r="S50" s="159">
        <v>0</v>
      </c>
      <c r="T50" s="159">
        <v>0</v>
      </c>
      <c r="U50" s="159">
        <v>0</v>
      </c>
      <c r="V50" s="159">
        <v>0</v>
      </c>
      <c r="W50" s="159">
        <v>0</v>
      </c>
      <c r="X50" s="159">
        <v>0</v>
      </c>
      <c r="Y50" s="159">
        <v>0</v>
      </c>
      <c r="Z50" s="159">
        <v>0</v>
      </c>
      <c r="AA50" s="159">
        <v>0</v>
      </c>
      <c r="AB50" s="159">
        <v>0</v>
      </c>
      <c r="AC50" s="159">
        <v>0</v>
      </c>
      <c r="AD50" s="159">
        <v>0</v>
      </c>
      <c r="AE50" s="159">
        <v>0</v>
      </c>
      <c r="AF50" s="159">
        <v>0</v>
      </c>
      <c r="AG50" s="159">
        <v>0</v>
      </c>
      <c r="AH50" s="159">
        <v>0</v>
      </c>
      <c r="AI50" s="159">
        <v>0</v>
      </c>
      <c r="AJ50" s="159">
        <v>0</v>
      </c>
      <c r="AK50" s="159">
        <v>0</v>
      </c>
      <c r="AL50" s="159">
        <v>0</v>
      </c>
      <c r="AM50" s="159">
        <v>0</v>
      </c>
      <c r="AN50" s="159">
        <v>0</v>
      </c>
      <c r="AO50" s="159">
        <v>0</v>
      </c>
      <c r="AP50" s="159">
        <v>0</v>
      </c>
      <c r="AQ50" s="159">
        <v>0</v>
      </c>
      <c r="AR50" s="159">
        <v>0</v>
      </c>
      <c r="AS50" s="159">
        <v>0</v>
      </c>
      <c r="AT50" s="159">
        <v>0</v>
      </c>
      <c r="AU50" s="159">
        <v>0</v>
      </c>
      <c r="AV50" s="159">
        <v>0</v>
      </c>
      <c r="AW50" s="159">
        <v>0</v>
      </c>
      <c r="AX50" s="159">
        <v>0</v>
      </c>
      <c r="AY50" s="159">
        <v>0</v>
      </c>
      <c r="AZ50" s="159">
        <v>0</v>
      </c>
      <c r="BA50" s="159">
        <v>0</v>
      </c>
      <c r="BB50" s="159">
        <v>0</v>
      </c>
      <c r="BC50" s="159">
        <v>0</v>
      </c>
      <c r="BD50" s="159">
        <v>535.47292582696207</v>
      </c>
      <c r="BE50" s="159">
        <v>629.01669293573025</v>
      </c>
      <c r="BF50" s="159">
        <v>631.10799502144653</v>
      </c>
      <c r="BG50" s="159">
        <v>678.63436655369708</v>
      </c>
      <c r="BH50" s="159">
        <v>696.66448806069536</v>
      </c>
      <c r="BI50" s="159">
        <v>717.15858213240119</v>
      </c>
      <c r="BJ50" s="159">
        <v>739.83411194674261</v>
      </c>
      <c r="BK50" s="159">
        <v>754.7775208472176</v>
      </c>
      <c r="BL50" s="159">
        <v>754.15803132654094</v>
      </c>
      <c r="BM50" s="159">
        <v>773.9719086108164</v>
      </c>
      <c r="BN50" s="159">
        <v>800.18594942258062</v>
      </c>
      <c r="BO50" s="159">
        <v>798.63996386798021</v>
      </c>
      <c r="BP50" s="159">
        <v>796.01547683836839</v>
      </c>
      <c r="BQ50" s="159">
        <v>794.62266308243909</v>
      </c>
      <c r="BR50" s="159">
        <v>792.2503271955228</v>
      </c>
      <c r="BS50" s="159">
        <v>799.20165073836188</v>
      </c>
      <c r="BT50" s="159">
        <v>788.71909444798177</v>
      </c>
      <c r="BU50" s="159">
        <v>810.21794209474479</v>
      </c>
      <c r="BV50" s="159">
        <v>567.15869479811113</v>
      </c>
      <c r="BW50" s="159">
        <v>299.58909986981092</v>
      </c>
      <c r="BX50" s="159">
        <v>0</v>
      </c>
      <c r="BY50" s="159">
        <v>0</v>
      </c>
      <c r="BZ50" s="159">
        <v>0</v>
      </c>
      <c r="CA50" s="159">
        <v>0</v>
      </c>
      <c r="CB50" s="159">
        <v>0</v>
      </c>
      <c r="CC50" s="159">
        <v>0</v>
      </c>
      <c r="CD50" s="159">
        <v>0</v>
      </c>
      <c r="CE50" s="159">
        <v>0</v>
      </c>
      <c r="CF50" s="160">
        <v>0</v>
      </c>
    </row>
    <row r="51" spans="1:84" ht="27" customHeight="1">
      <c r="A51" s="153"/>
      <c r="B51" s="43" t="s">
        <v>34</v>
      </c>
      <c r="C51" s="158" t="s">
        <v>276</v>
      </c>
      <c r="D51" s="159">
        <v>0</v>
      </c>
      <c r="E51" s="159">
        <v>0</v>
      </c>
      <c r="F51" s="159">
        <v>0</v>
      </c>
      <c r="G51" s="159">
        <v>0</v>
      </c>
      <c r="H51" s="159">
        <v>0</v>
      </c>
      <c r="I51" s="159">
        <v>0</v>
      </c>
      <c r="J51" s="159">
        <v>0</v>
      </c>
      <c r="K51" s="159">
        <v>0</v>
      </c>
      <c r="L51" s="159">
        <v>0</v>
      </c>
      <c r="M51" s="159">
        <v>0</v>
      </c>
      <c r="N51" s="159">
        <v>0</v>
      </c>
      <c r="O51" s="159">
        <v>0</v>
      </c>
      <c r="P51" s="159">
        <v>0</v>
      </c>
      <c r="Q51" s="159">
        <v>0</v>
      </c>
      <c r="R51" s="159">
        <v>0</v>
      </c>
      <c r="S51" s="159">
        <v>0</v>
      </c>
      <c r="T51" s="159">
        <v>0</v>
      </c>
      <c r="U51" s="159">
        <v>0</v>
      </c>
      <c r="V51" s="159">
        <v>0</v>
      </c>
      <c r="W51" s="159">
        <v>0</v>
      </c>
      <c r="X51" s="159">
        <v>0</v>
      </c>
      <c r="Y51" s="159">
        <v>0</v>
      </c>
      <c r="Z51" s="159">
        <v>0</v>
      </c>
      <c r="AA51" s="159">
        <v>0</v>
      </c>
      <c r="AB51" s="159">
        <v>0</v>
      </c>
      <c r="AC51" s="159">
        <v>0</v>
      </c>
      <c r="AD51" s="159">
        <v>0</v>
      </c>
      <c r="AE51" s="159">
        <v>0</v>
      </c>
      <c r="AF51" s="159">
        <v>0</v>
      </c>
      <c r="AG51" s="159">
        <v>0</v>
      </c>
      <c r="AH51" s="159">
        <v>0</v>
      </c>
      <c r="AI51" s="159">
        <v>0</v>
      </c>
      <c r="AJ51" s="159">
        <v>0</v>
      </c>
      <c r="AK51" s="159">
        <v>0</v>
      </c>
      <c r="AL51" s="159">
        <v>0</v>
      </c>
      <c r="AM51" s="159">
        <v>0</v>
      </c>
      <c r="AN51" s="159">
        <v>0</v>
      </c>
      <c r="AO51" s="159">
        <v>0</v>
      </c>
      <c r="AP51" s="159">
        <v>0</v>
      </c>
      <c r="AQ51" s="159">
        <v>0</v>
      </c>
      <c r="AR51" s="159">
        <v>0</v>
      </c>
      <c r="AS51" s="159">
        <v>0</v>
      </c>
      <c r="AT51" s="159">
        <v>0</v>
      </c>
      <c r="AU51" s="159">
        <v>0</v>
      </c>
      <c r="AV51" s="159">
        <v>0</v>
      </c>
      <c r="AW51" s="159">
        <v>0</v>
      </c>
      <c r="AX51" s="159">
        <v>0</v>
      </c>
      <c r="AY51" s="159">
        <v>0</v>
      </c>
      <c r="AZ51" s="159">
        <v>0</v>
      </c>
      <c r="BA51" s="159">
        <v>0</v>
      </c>
      <c r="BB51" s="159">
        <v>0</v>
      </c>
      <c r="BC51" s="159">
        <v>0</v>
      </c>
      <c r="BD51" s="159">
        <v>0</v>
      </c>
      <c r="BE51" s="159">
        <v>0</v>
      </c>
      <c r="BF51" s="159">
        <v>0</v>
      </c>
      <c r="BG51" s="159">
        <v>3849.3155682860861</v>
      </c>
      <c r="BH51" s="159">
        <v>9551.2812813225391</v>
      </c>
      <c r="BI51" s="159">
        <v>10006.358220913777</v>
      </c>
      <c r="BJ51" s="159">
        <v>10416.452250457309</v>
      </c>
      <c r="BK51" s="159">
        <v>10908.653736337632</v>
      </c>
      <c r="BL51" s="159">
        <v>11009.998562341705</v>
      </c>
      <c r="BM51" s="159">
        <v>11463.126868479032</v>
      </c>
      <c r="BN51" s="159">
        <v>11407.857451277043</v>
      </c>
      <c r="BO51" s="159">
        <v>10951.858465651112</v>
      </c>
      <c r="BP51" s="159">
        <v>10031.531711836114</v>
      </c>
      <c r="BQ51" s="159">
        <v>9227.2382212411721</v>
      </c>
      <c r="BR51" s="159">
        <v>8513.7553804432828</v>
      </c>
      <c r="BS51" s="159">
        <v>7813.6125783809694</v>
      </c>
      <c r="BT51" s="159">
        <v>7120.625269570005</v>
      </c>
      <c r="BU51" s="159">
        <v>6642.1465775626302</v>
      </c>
      <c r="BV51" s="159">
        <v>6228.9018361731851</v>
      </c>
      <c r="BW51" s="159">
        <v>5991.7129517369785</v>
      </c>
      <c r="BX51" s="159">
        <v>5693.7025897270596</v>
      </c>
      <c r="BY51" s="159">
        <v>5471.5301715440401</v>
      </c>
      <c r="BZ51" s="159">
        <v>5236.2983931307563</v>
      </c>
      <c r="CA51" s="159">
        <v>5430.0773625226302</v>
      </c>
      <c r="CB51" s="159">
        <v>5740.9264117463144</v>
      </c>
      <c r="CC51" s="159">
        <v>5685.5648883646118</v>
      </c>
      <c r="CD51" s="159">
        <v>5414.7221028662789</v>
      </c>
      <c r="CE51" s="159">
        <v>5022.0300024898379</v>
      </c>
      <c r="CF51" s="160">
        <v>4801.0712503795939</v>
      </c>
    </row>
    <row r="52" spans="1:84">
      <c r="A52" s="153"/>
      <c r="B52" s="10" t="s">
        <v>309</v>
      </c>
      <c r="C52" s="158" t="s">
        <v>267</v>
      </c>
      <c r="D52" s="159">
        <v>0</v>
      </c>
      <c r="E52" s="159">
        <v>0</v>
      </c>
      <c r="F52" s="159">
        <v>0</v>
      </c>
      <c r="G52" s="159">
        <v>0</v>
      </c>
      <c r="H52" s="159">
        <v>0</v>
      </c>
      <c r="I52" s="159">
        <v>0</v>
      </c>
      <c r="J52" s="159">
        <v>0</v>
      </c>
      <c r="K52" s="159">
        <v>0</v>
      </c>
      <c r="L52" s="159">
        <v>0</v>
      </c>
      <c r="M52" s="159">
        <v>0</v>
      </c>
      <c r="N52" s="159">
        <v>0</v>
      </c>
      <c r="O52" s="159">
        <v>0</v>
      </c>
      <c r="P52" s="159">
        <v>0</v>
      </c>
      <c r="Q52" s="159">
        <v>0</v>
      </c>
      <c r="R52" s="159">
        <v>0</v>
      </c>
      <c r="S52" s="159">
        <v>0</v>
      </c>
      <c r="T52" s="159">
        <v>0</v>
      </c>
      <c r="U52" s="159">
        <v>0</v>
      </c>
      <c r="V52" s="159">
        <v>0</v>
      </c>
      <c r="W52" s="159">
        <v>0</v>
      </c>
      <c r="X52" s="159">
        <v>0</v>
      </c>
      <c r="Y52" s="159">
        <v>0</v>
      </c>
      <c r="Z52" s="159">
        <v>0</v>
      </c>
      <c r="AA52" s="159">
        <v>0</v>
      </c>
      <c r="AB52" s="159">
        <v>0</v>
      </c>
      <c r="AC52" s="159">
        <v>0</v>
      </c>
      <c r="AD52" s="159">
        <v>0</v>
      </c>
      <c r="AE52" s="159">
        <v>0</v>
      </c>
      <c r="AF52" s="159">
        <v>0</v>
      </c>
      <c r="AG52" s="159">
        <v>0</v>
      </c>
      <c r="AH52" s="159">
        <v>0</v>
      </c>
      <c r="AI52" s="159">
        <v>0</v>
      </c>
      <c r="AJ52" s="159">
        <v>0</v>
      </c>
      <c r="AK52" s="159">
        <v>0</v>
      </c>
      <c r="AL52" s="159">
        <v>0</v>
      </c>
      <c r="AM52" s="159">
        <v>0</v>
      </c>
      <c r="AN52" s="159">
        <v>0</v>
      </c>
      <c r="AO52" s="159">
        <v>0</v>
      </c>
      <c r="AP52" s="159">
        <v>0</v>
      </c>
      <c r="AQ52" s="159">
        <v>0</v>
      </c>
      <c r="AR52" s="159">
        <v>0</v>
      </c>
      <c r="AS52" s="159">
        <v>0</v>
      </c>
      <c r="AT52" s="159">
        <v>0</v>
      </c>
      <c r="AU52" s="159">
        <v>0</v>
      </c>
      <c r="AV52" s="159">
        <v>0</v>
      </c>
      <c r="AW52" s="159">
        <v>0</v>
      </c>
      <c r="AX52" s="159">
        <v>0</v>
      </c>
      <c r="AY52" s="159">
        <v>0</v>
      </c>
      <c r="AZ52" s="159">
        <v>0</v>
      </c>
      <c r="BA52" s="159">
        <v>0</v>
      </c>
      <c r="BB52" s="159">
        <v>0</v>
      </c>
      <c r="BC52" s="159">
        <v>0</v>
      </c>
      <c r="BD52" s="159">
        <v>0</v>
      </c>
      <c r="BE52" s="159">
        <v>0</v>
      </c>
      <c r="BF52" s="159">
        <v>0</v>
      </c>
      <c r="BG52" s="159">
        <v>0</v>
      </c>
      <c r="BH52" s="159">
        <v>0</v>
      </c>
      <c r="BI52" s="159">
        <v>0</v>
      </c>
      <c r="BJ52" s="159">
        <v>0</v>
      </c>
      <c r="BK52" s="159">
        <v>0</v>
      </c>
      <c r="BL52" s="159">
        <v>0</v>
      </c>
      <c r="BM52" s="159">
        <v>0</v>
      </c>
      <c r="BN52" s="159">
        <v>0</v>
      </c>
      <c r="BO52" s="159">
        <v>0</v>
      </c>
      <c r="BP52" s="159">
        <v>0</v>
      </c>
      <c r="BQ52" s="159">
        <v>210.36574189358433</v>
      </c>
      <c r="BR52" s="159">
        <v>2025.6050346110242</v>
      </c>
      <c r="BS52" s="159">
        <v>3862.1142952216742</v>
      </c>
      <c r="BT52" s="159">
        <v>6485.6712119708936</v>
      </c>
      <c r="BU52" s="159">
        <v>10688.347664853058</v>
      </c>
      <c r="BV52" s="159">
        <v>12876.696047670552</v>
      </c>
      <c r="BW52" s="159">
        <v>14798.86750356182</v>
      </c>
      <c r="BX52" s="159">
        <v>15369.31736338118</v>
      </c>
      <c r="BY52" s="159">
        <v>17150.684762710494</v>
      </c>
      <c r="BZ52" s="159">
        <v>18694.772509877355</v>
      </c>
      <c r="CA52" s="159">
        <v>21650.326120008325</v>
      </c>
      <c r="CB52" s="159">
        <v>25249.194392773006</v>
      </c>
      <c r="CC52" s="159">
        <v>27754.598798804851</v>
      </c>
      <c r="CD52" s="159">
        <v>29591.282695579583</v>
      </c>
      <c r="CE52" s="159">
        <v>31305.023165429338</v>
      </c>
      <c r="CF52" s="160">
        <v>32784.535176433223</v>
      </c>
    </row>
    <row r="53" spans="1:84">
      <c r="A53" s="153"/>
      <c r="B53" s="10" t="s">
        <v>310</v>
      </c>
      <c r="C53" s="158" t="s">
        <v>267</v>
      </c>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v>6.705566624257326</v>
      </c>
      <c r="AY53" s="159">
        <v>7.7619321993948329</v>
      </c>
      <c r="AZ53" s="159">
        <v>9.9252806485003191</v>
      </c>
      <c r="BA53" s="159">
        <v>9.0339383487396443</v>
      </c>
      <c r="BB53" s="159">
        <v>14.88654999653374</v>
      </c>
      <c r="BC53" s="159">
        <v>18.703327701771013</v>
      </c>
      <c r="BD53" s="159">
        <v>20.809927060009333</v>
      </c>
      <c r="BE53" s="159">
        <v>24.81692615096917</v>
      </c>
      <c r="BF53" s="159">
        <v>33.214986712704018</v>
      </c>
      <c r="BG53" s="159">
        <v>31.868323829250016</v>
      </c>
      <c r="BH53" s="159">
        <v>33.023049808323833</v>
      </c>
      <c r="BI53" s="159">
        <v>72.464356562971957</v>
      </c>
      <c r="BJ53" s="159">
        <v>49.545509483193499</v>
      </c>
      <c r="BK53" s="159">
        <v>40.630974200881369</v>
      </c>
      <c r="BL53" s="159">
        <v>45.097347865818243</v>
      </c>
      <c r="BM53" s="159">
        <v>49.648730768345693</v>
      </c>
      <c r="BN53" s="159">
        <v>52.898276134221867</v>
      </c>
      <c r="BO53" s="159">
        <v>51.266698528452949</v>
      </c>
      <c r="BP53" s="159">
        <v>56.121829648997014</v>
      </c>
      <c r="BQ53" s="159">
        <v>59.569236454659489</v>
      </c>
      <c r="BR53" s="159">
        <v>57.98724815469425</v>
      </c>
      <c r="BS53" s="159">
        <v>59.197733552331066</v>
      </c>
      <c r="BT53" s="159">
        <v>52.978063411149321</v>
      </c>
      <c r="BU53" s="159">
        <v>50.844500065621908</v>
      </c>
      <c r="BV53" s="159">
        <v>54.283512668721009</v>
      </c>
      <c r="BW53" s="159">
        <v>49.465674320126041</v>
      </c>
      <c r="BX53" s="159">
        <v>38.178865516872115</v>
      </c>
      <c r="BY53" s="159">
        <v>41.300469625489505</v>
      </c>
      <c r="BZ53" s="159">
        <v>37.719123627501141</v>
      </c>
      <c r="CA53" s="159">
        <v>33.795781811076367</v>
      </c>
      <c r="CB53" s="159">
        <v>37.10862470026899</v>
      </c>
      <c r="CC53" s="159">
        <v>36.402438486535431</v>
      </c>
      <c r="CD53" s="159">
        <v>35.025683835328152</v>
      </c>
      <c r="CE53" s="159">
        <v>33.479890805185143</v>
      </c>
      <c r="CF53" s="160">
        <v>31.989924318651465</v>
      </c>
    </row>
    <row r="54" spans="1:84">
      <c r="A54" s="153"/>
      <c r="B54" s="43" t="s">
        <v>311</v>
      </c>
      <c r="C54" s="158" t="s">
        <v>267</v>
      </c>
      <c r="D54" s="159">
        <v>0</v>
      </c>
      <c r="E54" s="159">
        <v>0</v>
      </c>
      <c r="F54" s="159">
        <v>0</v>
      </c>
      <c r="G54" s="159">
        <v>0</v>
      </c>
      <c r="H54" s="159">
        <v>0</v>
      </c>
      <c r="I54" s="159">
        <v>0</v>
      </c>
      <c r="J54" s="159">
        <v>0</v>
      </c>
      <c r="K54" s="159">
        <v>0</v>
      </c>
      <c r="L54" s="159">
        <v>0</v>
      </c>
      <c r="M54" s="159">
        <v>0</v>
      </c>
      <c r="N54" s="159">
        <v>0</v>
      </c>
      <c r="O54" s="159">
        <v>0</v>
      </c>
      <c r="P54" s="159">
        <v>0</v>
      </c>
      <c r="Q54" s="159">
        <v>0</v>
      </c>
      <c r="R54" s="159">
        <v>0</v>
      </c>
      <c r="S54" s="159">
        <v>0</v>
      </c>
      <c r="T54" s="159">
        <v>0</v>
      </c>
      <c r="U54" s="159">
        <v>0</v>
      </c>
      <c r="V54" s="159">
        <v>0</v>
      </c>
      <c r="W54" s="159">
        <v>0</v>
      </c>
      <c r="X54" s="159">
        <v>0</v>
      </c>
      <c r="Y54" s="159">
        <v>0</v>
      </c>
      <c r="Z54" s="159">
        <v>0</v>
      </c>
      <c r="AA54" s="159">
        <v>0</v>
      </c>
      <c r="AB54" s="159">
        <v>0</v>
      </c>
      <c r="AC54" s="159">
        <v>0</v>
      </c>
      <c r="AD54" s="159">
        <v>0</v>
      </c>
      <c r="AE54" s="159">
        <v>0</v>
      </c>
      <c r="AF54" s="159">
        <v>0</v>
      </c>
      <c r="AG54" s="159">
        <v>0</v>
      </c>
      <c r="AH54" s="159">
        <v>0</v>
      </c>
      <c r="AI54" s="159">
        <v>0</v>
      </c>
      <c r="AJ54" s="159">
        <v>0</v>
      </c>
      <c r="AK54" s="159">
        <v>0</v>
      </c>
      <c r="AL54" s="159">
        <v>0</v>
      </c>
      <c r="AM54" s="159">
        <v>0</v>
      </c>
      <c r="AN54" s="159">
        <v>0</v>
      </c>
      <c r="AO54" s="159">
        <v>0</v>
      </c>
      <c r="AP54" s="159">
        <v>0</v>
      </c>
      <c r="AQ54" s="159">
        <v>0</v>
      </c>
      <c r="AR54" s="159">
        <v>0</v>
      </c>
      <c r="AS54" s="159">
        <v>0</v>
      </c>
      <c r="AT54" s="159">
        <v>0</v>
      </c>
      <c r="AU54" s="159">
        <v>0</v>
      </c>
      <c r="AV54" s="159">
        <v>0</v>
      </c>
      <c r="AW54" s="159">
        <v>0</v>
      </c>
      <c r="AX54" s="159">
        <v>0</v>
      </c>
      <c r="AY54" s="159">
        <v>0</v>
      </c>
      <c r="AZ54" s="159">
        <v>0</v>
      </c>
      <c r="BA54" s="159">
        <v>0</v>
      </c>
      <c r="BB54" s="159">
        <v>0</v>
      </c>
      <c r="BC54" s="159">
        <v>0</v>
      </c>
      <c r="BD54" s="159">
        <v>0</v>
      </c>
      <c r="BE54" s="159">
        <v>0</v>
      </c>
      <c r="BF54" s="159">
        <v>0</v>
      </c>
      <c r="BG54" s="159">
        <v>0</v>
      </c>
      <c r="BH54" s="159">
        <v>0</v>
      </c>
      <c r="BI54" s="159">
        <v>0</v>
      </c>
      <c r="BJ54" s="159">
        <v>0</v>
      </c>
      <c r="BK54" s="159">
        <v>0</v>
      </c>
      <c r="BL54" s="159">
        <v>78.729334054775208</v>
      </c>
      <c r="BM54" s="159">
        <v>88.947868290803058</v>
      </c>
      <c r="BN54" s="159">
        <v>85.67061563713473</v>
      </c>
      <c r="BO54" s="159">
        <v>53.092810308075066</v>
      </c>
      <c r="BP54" s="159">
        <v>37.235353572373505</v>
      </c>
      <c r="BQ54" s="159">
        <v>33.041945876175262</v>
      </c>
      <c r="BR54" s="159">
        <v>5.3071666743594257</v>
      </c>
      <c r="BS54" s="159">
        <v>0</v>
      </c>
      <c r="BT54" s="159">
        <v>0</v>
      </c>
      <c r="BU54" s="159">
        <v>0</v>
      </c>
      <c r="BV54" s="159">
        <v>0</v>
      </c>
      <c r="BW54" s="159">
        <v>0</v>
      </c>
      <c r="BX54" s="159">
        <v>0</v>
      </c>
      <c r="BY54" s="159">
        <v>0</v>
      </c>
      <c r="BZ54" s="159">
        <v>0</v>
      </c>
      <c r="CA54" s="159">
        <v>0</v>
      </c>
      <c r="CB54" s="159">
        <v>0</v>
      </c>
      <c r="CC54" s="159">
        <v>0</v>
      </c>
      <c r="CD54" s="159">
        <v>0</v>
      </c>
      <c r="CE54" s="159">
        <v>0</v>
      </c>
      <c r="CF54" s="160">
        <v>0</v>
      </c>
    </row>
    <row r="55" spans="1:84">
      <c r="A55" s="153"/>
      <c r="B55" s="43" t="s">
        <v>312</v>
      </c>
      <c r="C55" s="158" t="s">
        <v>270</v>
      </c>
      <c r="D55" s="159">
        <v>0</v>
      </c>
      <c r="E55" s="159">
        <v>0</v>
      </c>
      <c r="F55" s="159">
        <v>0</v>
      </c>
      <c r="G55" s="159">
        <v>0</v>
      </c>
      <c r="H55" s="159">
        <v>0</v>
      </c>
      <c r="I55" s="159">
        <v>0</v>
      </c>
      <c r="J55" s="159">
        <v>0</v>
      </c>
      <c r="K55" s="159">
        <v>0</v>
      </c>
      <c r="L55" s="159">
        <v>0</v>
      </c>
      <c r="M55" s="159">
        <v>0</v>
      </c>
      <c r="N55" s="159">
        <v>0</v>
      </c>
      <c r="O55" s="159">
        <v>0</v>
      </c>
      <c r="P55" s="159">
        <v>0</v>
      </c>
      <c r="Q55" s="159">
        <v>0</v>
      </c>
      <c r="R55" s="159">
        <v>0</v>
      </c>
      <c r="S55" s="159">
        <v>0</v>
      </c>
      <c r="T55" s="159">
        <v>0</v>
      </c>
      <c r="U55" s="159">
        <v>0</v>
      </c>
      <c r="V55" s="159">
        <v>0</v>
      </c>
      <c r="W55" s="159">
        <v>0</v>
      </c>
      <c r="X55" s="159">
        <v>0</v>
      </c>
      <c r="Y55" s="159">
        <v>0</v>
      </c>
      <c r="Z55" s="159">
        <v>0</v>
      </c>
      <c r="AA55" s="159">
        <v>0</v>
      </c>
      <c r="AB55" s="159">
        <v>0</v>
      </c>
      <c r="AC55" s="159">
        <v>0</v>
      </c>
      <c r="AD55" s="159">
        <v>0</v>
      </c>
      <c r="AE55" s="159">
        <v>0</v>
      </c>
      <c r="AF55" s="159">
        <v>0</v>
      </c>
      <c r="AG55" s="159">
        <v>0</v>
      </c>
      <c r="AH55" s="159">
        <v>0</v>
      </c>
      <c r="AI55" s="159">
        <v>0</v>
      </c>
      <c r="AJ55" s="159">
        <v>0</v>
      </c>
      <c r="AK55" s="159">
        <v>0</v>
      </c>
      <c r="AL55" s="159">
        <v>0</v>
      </c>
      <c r="AM55" s="159">
        <v>0</v>
      </c>
      <c r="AN55" s="159">
        <v>0</v>
      </c>
      <c r="AO55" s="159">
        <v>0</v>
      </c>
      <c r="AP55" s="159">
        <v>0</v>
      </c>
      <c r="AQ55" s="159">
        <v>260.68552322053819</v>
      </c>
      <c r="AR55" s="159">
        <v>8.1900290129127118</v>
      </c>
      <c r="AS55" s="159">
        <v>0</v>
      </c>
      <c r="AT55" s="159">
        <v>0</v>
      </c>
      <c r="AU55" s="159">
        <v>0</v>
      </c>
      <c r="AV55" s="159">
        <v>0</v>
      </c>
      <c r="AW55" s="159">
        <v>0</v>
      </c>
      <c r="AX55" s="159">
        <v>0</v>
      </c>
      <c r="AY55" s="159">
        <v>0</v>
      </c>
      <c r="AZ55" s="159">
        <v>0</v>
      </c>
      <c r="BA55" s="159">
        <v>0</v>
      </c>
      <c r="BB55" s="159">
        <v>0</v>
      </c>
      <c r="BC55" s="159">
        <v>0</v>
      </c>
      <c r="BD55" s="159">
        <v>0</v>
      </c>
      <c r="BE55" s="159">
        <v>0</v>
      </c>
      <c r="BF55" s="159">
        <v>0</v>
      </c>
      <c r="BG55" s="159">
        <v>0</v>
      </c>
      <c r="BH55" s="159">
        <v>0</v>
      </c>
      <c r="BI55" s="159">
        <v>0</v>
      </c>
      <c r="BJ55" s="159">
        <v>0</v>
      </c>
      <c r="BK55" s="159">
        <v>0</v>
      </c>
      <c r="BL55" s="159">
        <v>0</v>
      </c>
      <c r="BM55" s="159">
        <v>0</v>
      </c>
      <c r="BN55" s="159">
        <v>0</v>
      </c>
      <c r="BO55" s="159">
        <v>0</v>
      </c>
      <c r="BP55" s="159">
        <v>0</v>
      </c>
      <c r="BQ55" s="159">
        <v>0</v>
      </c>
      <c r="BR55" s="159">
        <v>0</v>
      </c>
      <c r="BS55" s="159">
        <v>0</v>
      </c>
      <c r="BT55" s="159">
        <v>0</v>
      </c>
      <c r="BU55" s="159">
        <v>0</v>
      </c>
      <c r="BV55" s="159">
        <v>0</v>
      </c>
      <c r="BW55" s="159">
        <v>0</v>
      </c>
      <c r="BX55" s="159">
        <v>0</v>
      </c>
      <c r="BY55" s="159">
        <v>0</v>
      </c>
      <c r="BZ55" s="159">
        <v>0</v>
      </c>
      <c r="CA55" s="159">
        <v>0</v>
      </c>
      <c r="CB55" s="159">
        <v>0</v>
      </c>
      <c r="CC55" s="159">
        <v>0</v>
      </c>
      <c r="CD55" s="159">
        <v>0</v>
      </c>
      <c r="CE55" s="159">
        <v>0</v>
      </c>
      <c r="CF55" s="160">
        <v>0</v>
      </c>
    </row>
    <row r="56" spans="1:84" ht="27" customHeight="1">
      <c r="A56" s="153"/>
      <c r="B56" s="43" t="s">
        <v>313</v>
      </c>
      <c r="C56" s="158" t="s">
        <v>267</v>
      </c>
      <c r="D56" s="159">
        <v>0</v>
      </c>
      <c r="E56" s="159">
        <v>0</v>
      </c>
      <c r="F56" s="159">
        <v>0</v>
      </c>
      <c r="G56" s="159">
        <v>0</v>
      </c>
      <c r="H56" s="159">
        <v>0</v>
      </c>
      <c r="I56" s="159">
        <v>0</v>
      </c>
      <c r="J56" s="159">
        <v>0</v>
      </c>
      <c r="K56" s="159">
        <v>0</v>
      </c>
      <c r="L56" s="159">
        <v>0</v>
      </c>
      <c r="M56" s="159">
        <v>0</v>
      </c>
      <c r="N56" s="159">
        <v>0</v>
      </c>
      <c r="O56" s="159">
        <v>0</v>
      </c>
      <c r="P56" s="159">
        <v>0</v>
      </c>
      <c r="Q56" s="159">
        <v>0</v>
      </c>
      <c r="R56" s="159">
        <v>0</v>
      </c>
      <c r="S56" s="159">
        <v>0</v>
      </c>
      <c r="T56" s="159">
        <v>0</v>
      </c>
      <c r="U56" s="159">
        <v>0</v>
      </c>
      <c r="V56" s="159">
        <v>0</v>
      </c>
      <c r="W56" s="159">
        <v>0</v>
      </c>
      <c r="X56" s="159">
        <v>0</v>
      </c>
      <c r="Y56" s="159">
        <v>0</v>
      </c>
      <c r="Z56" s="159">
        <v>0</v>
      </c>
      <c r="AA56" s="159">
        <v>0</v>
      </c>
      <c r="AB56" s="159">
        <v>0</v>
      </c>
      <c r="AC56" s="159">
        <v>0</v>
      </c>
      <c r="AD56" s="159">
        <v>0</v>
      </c>
      <c r="AE56" s="159">
        <v>98.347840651687378</v>
      </c>
      <c r="AF56" s="159">
        <v>252.22968354059614</v>
      </c>
      <c r="AG56" s="159">
        <v>291.10245520371438</v>
      </c>
      <c r="AH56" s="159">
        <v>405.69506869832696</v>
      </c>
      <c r="AI56" s="159">
        <v>427.6103010095735</v>
      </c>
      <c r="AJ56" s="159">
        <v>456.23115762292019</v>
      </c>
      <c r="AK56" s="159">
        <v>496.82396171905481</v>
      </c>
      <c r="AL56" s="159">
        <v>548.13326448969053</v>
      </c>
      <c r="AM56" s="159">
        <v>618.35198284052365</v>
      </c>
      <c r="AN56" s="159">
        <v>757.56102023184053</v>
      </c>
      <c r="AO56" s="159">
        <v>809.80426957873931</v>
      </c>
      <c r="AP56" s="159">
        <v>833.8560060571707</v>
      </c>
      <c r="AQ56" s="159">
        <v>816.07129027782935</v>
      </c>
      <c r="AR56" s="159">
        <v>818.54732445616594</v>
      </c>
      <c r="AS56" s="159">
        <v>828.71867422900766</v>
      </c>
      <c r="AT56" s="159">
        <v>947.35009709809231</v>
      </c>
      <c r="AU56" s="159">
        <v>1242.4646340670661</v>
      </c>
      <c r="AV56" s="159">
        <v>1298.1457110503618</v>
      </c>
      <c r="AW56" s="159">
        <v>1386.6267433176567</v>
      </c>
      <c r="AX56" s="159">
        <v>1504.3396573453194</v>
      </c>
      <c r="AY56" s="159">
        <v>1542.4090412922562</v>
      </c>
      <c r="AZ56" s="159">
        <v>1647.1474223303896</v>
      </c>
      <c r="BA56" s="159">
        <v>1816.6564334846435</v>
      </c>
      <c r="BB56" s="159">
        <v>1765.9582477268191</v>
      </c>
      <c r="BC56" s="159">
        <v>1781.6924891889009</v>
      </c>
      <c r="BD56" s="159">
        <v>1777.6615128398462</v>
      </c>
      <c r="BE56" s="159">
        <v>1791.86166413612</v>
      </c>
      <c r="BF56" s="159">
        <v>1613.832550331063</v>
      </c>
      <c r="BG56" s="159">
        <v>1542.3706508313626</v>
      </c>
      <c r="BH56" s="159">
        <v>1469.1842406029371</v>
      </c>
      <c r="BI56" s="159">
        <v>1401.7203118427788</v>
      </c>
      <c r="BJ56" s="159">
        <v>1370.1999658463765</v>
      </c>
      <c r="BK56" s="159">
        <v>1330.1785257675479</v>
      </c>
      <c r="BL56" s="159">
        <v>1268.363809413408</v>
      </c>
      <c r="BM56" s="159">
        <v>1278.3904485560884</v>
      </c>
      <c r="BN56" s="159">
        <v>1229.4345989428043</v>
      </c>
      <c r="BO56" s="159">
        <v>1197.8350952825506</v>
      </c>
      <c r="BP56" s="159">
        <v>1184.4975918864438</v>
      </c>
      <c r="BQ56" s="159">
        <v>1126.5903797174292</v>
      </c>
      <c r="BR56" s="159">
        <v>951.78777828887428</v>
      </c>
      <c r="BS56" s="159">
        <v>603.61784908743573</v>
      </c>
      <c r="BT56" s="159">
        <v>294.45974291479996</v>
      </c>
      <c r="BU56" s="159">
        <v>147.98056482673911</v>
      </c>
      <c r="BV56" s="159">
        <v>117.74505444300441</v>
      </c>
      <c r="BW56" s="159">
        <v>105.38376738807108</v>
      </c>
      <c r="BX56" s="159">
        <v>80.89701760082194</v>
      </c>
      <c r="BY56" s="159">
        <v>70.617583080358244</v>
      </c>
      <c r="BZ56" s="159">
        <v>61.951409401727339</v>
      </c>
      <c r="CA56" s="159">
        <v>56.665523306248836</v>
      </c>
      <c r="CB56" s="159">
        <v>50.52579656221171</v>
      </c>
      <c r="CC56" s="159">
        <v>43.973839209139278</v>
      </c>
      <c r="CD56" s="159">
        <v>36.493553313395367</v>
      </c>
      <c r="CE56" s="159">
        <v>28.934089906447657</v>
      </c>
      <c r="CF56" s="160">
        <v>21.329717781828009</v>
      </c>
    </row>
    <row r="57" spans="1:84">
      <c r="A57" s="153"/>
      <c r="B57" s="43" t="s">
        <v>314</v>
      </c>
      <c r="C57" s="158" t="s">
        <v>270</v>
      </c>
      <c r="D57" s="159">
        <v>1746.1332323411652</v>
      </c>
      <c r="E57" s="159">
        <v>2563.5042195491415</v>
      </c>
      <c r="F57" s="159">
        <v>2619.3467058063093</v>
      </c>
      <c r="G57" s="159">
        <v>2252.1834434068096</v>
      </c>
      <c r="H57" s="159">
        <v>2583.0729540495163</v>
      </c>
      <c r="I57" s="159">
        <v>2712.4662189091391</v>
      </c>
      <c r="J57" s="159">
        <v>2645.692904450716</v>
      </c>
      <c r="K57" s="159">
        <v>2998.5322403651717</v>
      </c>
      <c r="L57" s="159">
        <v>2741.0476047619836</v>
      </c>
      <c r="M57" s="159">
        <v>3018.6932631546165</v>
      </c>
      <c r="N57" s="159">
        <v>3531.7721388473087</v>
      </c>
      <c r="O57" s="159">
        <v>3437.2252191541925</v>
      </c>
      <c r="P57" s="159">
        <v>3483.2977054175281</v>
      </c>
      <c r="Q57" s="159">
        <v>3847.7255583514388</v>
      </c>
      <c r="R57" s="159">
        <v>3897.9355453192752</v>
      </c>
      <c r="S57" s="159">
        <v>4543.3217069322818</v>
      </c>
      <c r="T57" s="159">
        <v>4554.2427576003511</v>
      </c>
      <c r="U57" s="159">
        <v>5345.5899942812739</v>
      </c>
      <c r="V57" s="159">
        <v>5359.0768560676997</v>
      </c>
      <c r="W57" s="159">
        <v>6433.7846458242138</v>
      </c>
      <c r="X57" s="159">
        <v>6596.7298816195207</v>
      </c>
      <c r="Y57" s="159">
        <v>6777.9454812809699</v>
      </c>
      <c r="Z57" s="159">
        <v>6023.9554215626677</v>
      </c>
      <c r="AA57" s="159">
        <v>4836.1546029397223</v>
      </c>
      <c r="AB57" s="159">
        <v>4013.6781597822851</v>
      </c>
      <c r="AC57" s="159">
        <v>3888.5450626770967</v>
      </c>
      <c r="AD57" s="159">
        <v>3643.7947661900748</v>
      </c>
      <c r="AE57" s="159">
        <v>3604.584012078345</v>
      </c>
      <c r="AF57" s="159">
        <v>3691.4967448731109</v>
      </c>
      <c r="AG57" s="159">
        <v>3829.3056115702093</v>
      </c>
      <c r="AH57" s="159">
        <v>4092.2285190439939</v>
      </c>
      <c r="AI57" s="159">
        <v>3295.1146724855371</v>
      </c>
      <c r="AJ57" s="159">
        <v>2762.7331211610167</v>
      </c>
      <c r="AK57" s="159">
        <v>2598.7714920689023</v>
      </c>
      <c r="AL57" s="159">
        <v>1971.8560293979774</v>
      </c>
      <c r="AM57" s="159">
        <v>900.34766732274056</v>
      </c>
      <c r="AN57" s="159">
        <v>895.59120612154027</v>
      </c>
      <c r="AO57" s="159">
        <v>840.24803911177457</v>
      </c>
      <c r="AP57" s="159">
        <v>523.72008801485458</v>
      </c>
      <c r="AQ57" s="159">
        <v>533.59953618223847</v>
      </c>
      <c r="AR57" s="159">
        <v>496.88937083398361</v>
      </c>
      <c r="AS57" s="159">
        <v>487.87945510920713</v>
      </c>
      <c r="AT57" s="159">
        <v>477.9241569479276</v>
      </c>
      <c r="AU57" s="159">
        <v>569.98298749759147</v>
      </c>
      <c r="AV57" s="159">
        <v>738.1877300521495</v>
      </c>
      <c r="AW57" s="159">
        <v>719.69666260111376</v>
      </c>
      <c r="AX57" s="159">
        <v>663.06939393581843</v>
      </c>
      <c r="AY57" s="159">
        <v>22.560504350871359</v>
      </c>
      <c r="AZ57" s="159">
        <v>0</v>
      </c>
      <c r="BA57" s="159">
        <v>0</v>
      </c>
      <c r="BB57" s="159">
        <v>0</v>
      </c>
      <c r="BC57" s="159">
        <v>0</v>
      </c>
      <c r="BD57" s="159">
        <v>0</v>
      </c>
      <c r="BE57" s="159">
        <v>0</v>
      </c>
      <c r="BF57" s="159">
        <v>0</v>
      </c>
      <c r="BG57" s="159">
        <v>0</v>
      </c>
      <c r="BH57" s="159">
        <v>0</v>
      </c>
      <c r="BI57" s="159">
        <v>0</v>
      </c>
      <c r="BJ57" s="159">
        <v>0</v>
      </c>
      <c r="BK57" s="159">
        <v>0</v>
      </c>
      <c r="BL57" s="159">
        <v>0</v>
      </c>
      <c r="BM57" s="159">
        <v>0</v>
      </c>
      <c r="BN57" s="159">
        <v>0</v>
      </c>
      <c r="BO57" s="159">
        <v>0</v>
      </c>
      <c r="BP57" s="159">
        <v>0</v>
      </c>
      <c r="BQ57" s="159">
        <v>0</v>
      </c>
      <c r="BR57" s="159">
        <v>0</v>
      </c>
      <c r="BS57" s="159">
        <v>0</v>
      </c>
      <c r="BT57" s="159">
        <v>0</v>
      </c>
      <c r="BU57" s="159">
        <v>0</v>
      </c>
      <c r="BV57" s="159">
        <v>0</v>
      </c>
      <c r="BW57" s="159">
        <v>0</v>
      </c>
      <c r="BX57" s="159">
        <v>0</v>
      </c>
      <c r="BY57" s="159">
        <v>0</v>
      </c>
      <c r="BZ57" s="159">
        <v>0</v>
      </c>
      <c r="CA57" s="159">
        <v>0</v>
      </c>
      <c r="CB57" s="159">
        <v>0</v>
      </c>
      <c r="CC57" s="159">
        <v>0</v>
      </c>
      <c r="CD57" s="159">
        <v>0</v>
      </c>
      <c r="CE57" s="159">
        <v>0</v>
      </c>
      <c r="CF57" s="160">
        <v>0</v>
      </c>
    </row>
    <row r="58" spans="1:84">
      <c r="A58" s="153"/>
      <c r="B58" s="43" t="s">
        <v>315</v>
      </c>
      <c r="C58" s="158" t="s">
        <v>276</v>
      </c>
      <c r="D58" s="159">
        <v>0</v>
      </c>
      <c r="E58" s="159">
        <v>0</v>
      </c>
      <c r="F58" s="159">
        <v>0</v>
      </c>
      <c r="G58" s="159">
        <v>0</v>
      </c>
      <c r="H58" s="159">
        <v>0</v>
      </c>
      <c r="I58" s="159">
        <v>0</v>
      </c>
      <c r="J58" s="159">
        <v>0</v>
      </c>
      <c r="K58" s="159">
        <v>0</v>
      </c>
      <c r="L58" s="159">
        <v>0</v>
      </c>
      <c r="M58" s="159">
        <v>0</v>
      </c>
      <c r="N58" s="159">
        <v>0</v>
      </c>
      <c r="O58" s="159">
        <v>0</v>
      </c>
      <c r="P58" s="159">
        <v>0</v>
      </c>
      <c r="Q58" s="159">
        <v>0</v>
      </c>
      <c r="R58" s="159">
        <v>0</v>
      </c>
      <c r="S58" s="159">
        <v>0</v>
      </c>
      <c r="T58" s="159">
        <v>0</v>
      </c>
      <c r="U58" s="159">
        <v>0</v>
      </c>
      <c r="V58" s="159">
        <v>0</v>
      </c>
      <c r="W58" s="159">
        <v>0</v>
      </c>
      <c r="X58" s="159">
        <v>0</v>
      </c>
      <c r="Y58" s="159">
        <v>0</v>
      </c>
      <c r="Z58" s="159">
        <v>0</v>
      </c>
      <c r="AA58" s="159">
        <v>0</v>
      </c>
      <c r="AB58" s="159">
        <v>0</v>
      </c>
      <c r="AC58" s="159">
        <v>0</v>
      </c>
      <c r="AD58" s="159">
        <v>0</v>
      </c>
      <c r="AE58" s="159">
        <v>0</v>
      </c>
      <c r="AF58" s="159">
        <v>0</v>
      </c>
      <c r="AG58" s="159">
        <v>0</v>
      </c>
      <c r="AH58" s="159">
        <v>0</v>
      </c>
      <c r="AI58" s="159">
        <v>0</v>
      </c>
      <c r="AJ58" s="159">
        <v>0</v>
      </c>
      <c r="AK58" s="159">
        <v>0</v>
      </c>
      <c r="AL58" s="159">
        <v>0</v>
      </c>
      <c r="AM58" s="159">
        <v>0</v>
      </c>
      <c r="AN58" s="159">
        <v>0</v>
      </c>
      <c r="AO58" s="159">
        <v>0</v>
      </c>
      <c r="AP58" s="159">
        <v>0</v>
      </c>
      <c r="AQ58" s="159">
        <v>0</v>
      </c>
      <c r="AR58" s="159">
        <v>305.44355990003157</v>
      </c>
      <c r="AS58" s="159">
        <v>222.75194570801142</v>
      </c>
      <c r="AT58" s="159">
        <v>217.42707563699111</v>
      </c>
      <c r="AU58" s="159">
        <v>263.96869263631908</v>
      </c>
      <c r="AV58" s="159">
        <v>258.42248918979482</v>
      </c>
      <c r="AW58" s="159">
        <v>275.46241878181752</v>
      </c>
      <c r="AX58" s="159">
        <v>260.80716563429775</v>
      </c>
      <c r="AY58" s="159">
        <v>258.66558259288632</v>
      </c>
      <c r="AZ58" s="159">
        <v>244.59506662267046</v>
      </c>
      <c r="BA58" s="159">
        <v>233.78020930010047</v>
      </c>
      <c r="BB58" s="159">
        <v>255.73884246313455</v>
      </c>
      <c r="BC58" s="159">
        <v>229.19588605250811</v>
      </c>
      <c r="BD58" s="159">
        <v>221.23490823594196</v>
      </c>
      <c r="BE58" s="159">
        <v>234.39677894605524</v>
      </c>
      <c r="BF58" s="159">
        <v>228.39827628786182</v>
      </c>
      <c r="BG58" s="159">
        <v>255.18385616160529</v>
      </c>
      <c r="BH58" s="159">
        <v>257.25329604383205</v>
      </c>
      <c r="BI58" s="159">
        <v>296.97337686198676</v>
      </c>
      <c r="BJ58" s="159">
        <v>413.22198475490148</v>
      </c>
      <c r="BK58" s="159">
        <v>347.31783194456028</v>
      </c>
      <c r="BL58" s="159">
        <v>310.94134855438108</v>
      </c>
      <c r="BM58" s="159">
        <v>380.74928163642522</v>
      </c>
      <c r="BN58" s="159">
        <v>378.25211549746138</v>
      </c>
      <c r="BO58" s="159">
        <v>172.30215512686675</v>
      </c>
      <c r="BP58" s="159">
        <v>129.39168148320013</v>
      </c>
      <c r="BQ58" s="159">
        <v>11.509275453114983</v>
      </c>
      <c r="BR58" s="159">
        <v>0</v>
      </c>
      <c r="BS58" s="159">
        <v>0</v>
      </c>
      <c r="BT58" s="159">
        <v>0</v>
      </c>
      <c r="BU58" s="159">
        <v>0</v>
      </c>
      <c r="BV58" s="159">
        <v>0</v>
      </c>
      <c r="BW58" s="159">
        <v>0</v>
      </c>
      <c r="BX58" s="159">
        <v>0</v>
      </c>
      <c r="BY58" s="159">
        <v>0</v>
      </c>
      <c r="BZ58" s="159">
        <v>0</v>
      </c>
      <c r="CA58" s="159">
        <v>0</v>
      </c>
      <c r="CB58" s="159">
        <v>0</v>
      </c>
      <c r="CC58" s="159">
        <v>0</v>
      </c>
      <c r="CD58" s="159">
        <v>0</v>
      </c>
      <c r="CE58" s="159">
        <v>0</v>
      </c>
      <c r="CF58" s="160">
        <v>0</v>
      </c>
    </row>
    <row r="59" spans="1:84">
      <c r="A59" s="153"/>
      <c r="B59" s="43" t="s">
        <v>316</v>
      </c>
      <c r="C59" s="158" t="s">
        <v>267</v>
      </c>
      <c r="D59" s="159">
        <v>0</v>
      </c>
      <c r="E59" s="159">
        <v>0</v>
      </c>
      <c r="F59" s="159">
        <v>0</v>
      </c>
      <c r="G59" s="159">
        <v>0</v>
      </c>
      <c r="H59" s="159">
        <v>0</v>
      </c>
      <c r="I59" s="159">
        <v>0</v>
      </c>
      <c r="J59" s="159">
        <v>0</v>
      </c>
      <c r="K59" s="159">
        <v>0</v>
      </c>
      <c r="L59" s="159">
        <v>0</v>
      </c>
      <c r="M59" s="159">
        <v>0</v>
      </c>
      <c r="N59" s="159">
        <v>0</v>
      </c>
      <c r="O59" s="159">
        <v>0</v>
      </c>
      <c r="P59" s="159">
        <v>0</v>
      </c>
      <c r="Q59" s="159">
        <v>0</v>
      </c>
      <c r="R59" s="159">
        <v>0</v>
      </c>
      <c r="S59" s="159">
        <v>0</v>
      </c>
      <c r="T59" s="159">
        <v>0</v>
      </c>
      <c r="U59" s="159">
        <v>0</v>
      </c>
      <c r="V59" s="159">
        <v>0</v>
      </c>
      <c r="W59" s="159">
        <v>0</v>
      </c>
      <c r="X59" s="159">
        <v>0</v>
      </c>
      <c r="Y59" s="159">
        <v>0</v>
      </c>
      <c r="Z59" s="159">
        <v>0</v>
      </c>
      <c r="AA59" s="159">
        <v>0</v>
      </c>
      <c r="AB59" s="159">
        <v>0</v>
      </c>
      <c r="AC59" s="159">
        <v>0</v>
      </c>
      <c r="AD59" s="159">
        <v>0</v>
      </c>
      <c r="AE59" s="159">
        <v>0</v>
      </c>
      <c r="AF59" s="159">
        <v>0</v>
      </c>
      <c r="AG59" s="159">
        <v>0</v>
      </c>
      <c r="AH59" s="159">
        <v>0</v>
      </c>
      <c r="AI59" s="159">
        <v>0</v>
      </c>
      <c r="AJ59" s="159">
        <v>0</v>
      </c>
      <c r="AK59" s="159">
        <v>0</v>
      </c>
      <c r="AL59" s="159">
        <v>0</v>
      </c>
      <c r="AM59" s="159">
        <v>0</v>
      </c>
      <c r="AN59" s="159">
        <v>0</v>
      </c>
      <c r="AO59" s="159">
        <v>0</v>
      </c>
      <c r="AP59" s="159">
        <v>2.9258105475690201</v>
      </c>
      <c r="AQ59" s="159">
        <v>1.8855595757342536</v>
      </c>
      <c r="AR59" s="159">
        <v>1.8404268736349361</v>
      </c>
      <c r="AS59" s="159">
        <v>0.11975911059570507</v>
      </c>
      <c r="AT59" s="159">
        <v>9.7223489105971617E-2</v>
      </c>
      <c r="AU59" s="159">
        <v>2.194390322307481</v>
      </c>
      <c r="AV59" s="159">
        <v>2.1658914716914719</v>
      </c>
      <c r="AW59" s="159">
        <v>3.9869223336423341</v>
      </c>
      <c r="AX59" s="159">
        <v>3.6873827459395945</v>
      </c>
      <c r="AY59" s="159">
        <v>5.5968851210453359</v>
      </c>
      <c r="AZ59" s="159">
        <v>4.7171451085030833</v>
      </c>
      <c r="BA59" s="159">
        <v>5.7619320895524853</v>
      </c>
      <c r="BB59" s="159">
        <v>7.848129157402604</v>
      </c>
      <c r="BC59" s="159">
        <v>11.819058260846491</v>
      </c>
      <c r="BD59" s="159">
        <v>3.4459228622167619</v>
      </c>
      <c r="BE59" s="159">
        <v>14.98760580672718</v>
      </c>
      <c r="BF59" s="159">
        <v>12.072848656958495</v>
      </c>
      <c r="BG59" s="159">
        <v>9.7332634136593903</v>
      </c>
      <c r="BH59" s="159">
        <v>12.344997174155235</v>
      </c>
      <c r="BI59" s="159">
        <v>12.659229422342218</v>
      </c>
      <c r="BJ59" s="159">
        <v>14.564893574428847</v>
      </c>
      <c r="BK59" s="159">
        <v>17.770868690666099</v>
      </c>
      <c r="BL59" s="159">
        <v>23.009588330325442</v>
      </c>
      <c r="BM59" s="159">
        <v>22.702388501012742</v>
      </c>
      <c r="BN59" s="159">
        <v>22.28243513925241</v>
      </c>
      <c r="BO59" s="159">
        <v>21.896411453460985</v>
      </c>
      <c r="BP59" s="159">
        <v>21.501839203522319</v>
      </c>
      <c r="BQ59" s="159">
        <v>21.096214927155547</v>
      </c>
      <c r="BR59" s="159">
        <v>20.842678228143434</v>
      </c>
      <c r="BS59" s="159">
        <v>16.929410655150551</v>
      </c>
      <c r="BT59" s="159">
        <v>0</v>
      </c>
      <c r="BU59" s="159">
        <v>0</v>
      </c>
      <c r="BV59" s="159">
        <v>0</v>
      </c>
      <c r="BW59" s="159">
        <v>0</v>
      </c>
      <c r="BX59" s="159">
        <v>0</v>
      </c>
      <c r="BY59" s="159">
        <v>0</v>
      </c>
      <c r="BZ59" s="159">
        <v>0</v>
      </c>
      <c r="CA59" s="159">
        <v>0</v>
      </c>
      <c r="CB59" s="159">
        <v>0</v>
      </c>
      <c r="CC59" s="159">
        <v>0</v>
      </c>
      <c r="CD59" s="159">
        <v>0</v>
      </c>
      <c r="CE59" s="159">
        <v>0</v>
      </c>
      <c r="CF59" s="160">
        <v>0</v>
      </c>
    </row>
    <row r="60" spans="1:84">
      <c r="A60" s="153"/>
      <c r="B60" s="43" t="s">
        <v>36</v>
      </c>
      <c r="D60" s="159">
        <f t="shared" ref="D60:BO60" si="7">SUM(D61:D62)</f>
        <v>7080.871314597277</v>
      </c>
      <c r="E60" s="159">
        <f t="shared" si="7"/>
        <v>9741.3160342867377</v>
      </c>
      <c r="F60" s="159">
        <f t="shared" si="7"/>
        <v>9492.2680913039148</v>
      </c>
      <c r="G60" s="159">
        <f t="shared" si="7"/>
        <v>9791.4831536422425</v>
      </c>
      <c r="H60" s="159">
        <f t="shared" si="7"/>
        <v>10289.892891447253</v>
      </c>
      <c r="I60" s="159">
        <f t="shared" si="7"/>
        <v>10674.145627061758</v>
      </c>
      <c r="J60" s="159">
        <f t="shared" si="7"/>
        <v>10899.002367328925</v>
      </c>
      <c r="K60" s="159">
        <f t="shared" si="7"/>
        <v>13020.734879095751</v>
      </c>
      <c r="L60" s="159">
        <f t="shared" si="7"/>
        <v>12696.124324435288</v>
      </c>
      <c r="M60" s="159">
        <f t="shared" si="7"/>
        <v>13063.8422097562</v>
      </c>
      <c r="N60" s="159">
        <f t="shared" si="7"/>
        <v>16333.454071343283</v>
      </c>
      <c r="O60" s="159">
        <f t="shared" si="7"/>
        <v>17291.400987628673</v>
      </c>
      <c r="P60" s="159">
        <f t="shared" si="7"/>
        <v>17465.512717015739</v>
      </c>
      <c r="Q60" s="159">
        <f t="shared" si="7"/>
        <v>19509.909865405516</v>
      </c>
      <c r="R60" s="159">
        <f t="shared" si="7"/>
        <v>19480.023397072368</v>
      </c>
      <c r="S60" s="159">
        <f t="shared" si="7"/>
        <v>22759.335698049483</v>
      </c>
      <c r="T60" s="159">
        <f t="shared" si="7"/>
        <v>23002.439652250254</v>
      </c>
      <c r="U60" s="159">
        <f t="shared" si="7"/>
        <v>26626.846257228815</v>
      </c>
      <c r="V60" s="159">
        <f t="shared" si="7"/>
        <v>26029.801872328822</v>
      </c>
      <c r="W60" s="159">
        <f t="shared" si="7"/>
        <v>27588.164201326126</v>
      </c>
      <c r="X60" s="159">
        <f t="shared" si="7"/>
        <v>29221.392727621722</v>
      </c>
      <c r="Y60" s="159">
        <f t="shared" si="7"/>
        <v>28813.795410232586</v>
      </c>
      <c r="Z60" s="159">
        <f t="shared" si="7"/>
        <v>28777.000852485078</v>
      </c>
      <c r="AA60" s="159">
        <f t="shared" si="7"/>
        <v>30995.15013882843</v>
      </c>
      <c r="AB60" s="159">
        <f t="shared" si="7"/>
        <v>33087.293185046256</v>
      </c>
      <c r="AC60" s="159">
        <f t="shared" si="7"/>
        <v>35293.852329429763</v>
      </c>
      <c r="AD60" s="159">
        <f t="shared" si="7"/>
        <v>38081.939392968779</v>
      </c>
      <c r="AE60" s="159">
        <f t="shared" si="7"/>
        <v>40906.766927614357</v>
      </c>
      <c r="AF60" s="159">
        <f t="shared" si="7"/>
        <v>42314.319565301608</v>
      </c>
      <c r="AG60" s="159">
        <f t="shared" si="7"/>
        <v>43354.64094073297</v>
      </c>
      <c r="AH60" s="159">
        <f t="shared" si="7"/>
        <v>44620.577918139177</v>
      </c>
      <c r="AI60" s="159">
        <f t="shared" si="7"/>
        <v>44531.839818079345</v>
      </c>
      <c r="AJ60" s="159">
        <f t="shared" si="7"/>
        <v>44626.166195634527</v>
      </c>
      <c r="AK60" s="159">
        <f t="shared" si="7"/>
        <v>46491.257648556166</v>
      </c>
      <c r="AL60" s="159">
        <f t="shared" si="7"/>
        <v>48367.42163084678</v>
      </c>
      <c r="AM60" s="159">
        <f t="shared" si="7"/>
        <v>49787.527233763925</v>
      </c>
      <c r="AN60" s="159">
        <f t="shared" si="7"/>
        <v>49135.536172410095</v>
      </c>
      <c r="AO60" s="159">
        <f t="shared" si="7"/>
        <v>50612.766848671206</v>
      </c>
      <c r="AP60" s="159">
        <f t="shared" si="7"/>
        <v>52127.566107667713</v>
      </c>
      <c r="AQ60" s="159">
        <f t="shared" si="7"/>
        <v>51660.862613729179</v>
      </c>
      <c r="AR60" s="159">
        <f t="shared" si="7"/>
        <v>49890.115672173197</v>
      </c>
      <c r="AS60" s="159">
        <f t="shared" si="7"/>
        <v>49656.764325741591</v>
      </c>
      <c r="AT60" s="159">
        <f t="shared" si="7"/>
        <v>50235.516027414946</v>
      </c>
      <c r="AU60" s="159">
        <f t="shared" si="7"/>
        <v>53304.854337340199</v>
      </c>
      <c r="AV60" s="159">
        <f t="shared" si="7"/>
        <v>54231.425997594852</v>
      </c>
      <c r="AW60" s="159">
        <f t="shared" si="7"/>
        <v>55641.977087688654</v>
      </c>
      <c r="AX60" s="159">
        <f t="shared" si="7"/>
        <v>55823.805292511854</v>
      </c>
      <c r="AY60" s="159">
        <f t="shared" si="7"/>
        <v>56398.147527577989</v>
      </c>
      <c r="AZ60" s="159">
        <f t="shared" si="7"/>
        <v>58235.62222752651</v>
      </c>
      <c r="BA60" s="159">
        <f t="shared" si="7"/>
        <v>61085.937866069995</v>
      </c>
      <c r="BB60" s="159">
        <f t="shared" si="7"/>
        <v>63881.853268539031</v>
      </c>
      <c r="BC60" s="159">
        <f t="shared" si="7"/>
        <v>66934.714175885732</v>
      </c>
      <c r="BD60" s="159">
        <f t="shared" si="7"/>
        <v>67910.971760509099</v>
      </c>
      <c r="BE60" s="159">
        <f t="shared" si="7"/>
        <v>72252.123111796536</v>
      </c>
      <c r="BF60" s="159">
        <f t="shared" si="7"/>
        <v>74768.173923194918</v>
      </c>
      <c r="BG60" s="159">
        <f t="shared" si="7"/>
        <v>76630.874919559676</v>
      </c>
      <c r="BH60" s="159">
        <f t="shared" si="7"/>
        <v>78068.957472939583</v>
      </c>
      <c r="BI60" s="159">
        <f t="shared" si="7"/>
        <v>80069.957269401581</v>
      </c>
      <c r="BJ60" s="159">
        <f t="shared" si="7"/>
        <v>81383.021278098211</v>
      </c>
      <c r="BK60" s="159">
        <f t="shared" si="7"/>
        <v>85280.242698460628</v>
      </c>
      <c r="BL60" s="159">
        <f t="shared" si="7"/>
        <v>88019.676554827587</v>
      </c>
      <c r="BM60" s="159">
        <f t="shared" si="7"/>
        <v>94334.648566596356</v>
      </c>
      <c r="BN60" s="159">
        <f t="shared" si="7"/>
        <v>96657.871547128787</v>
      </c>
      <c r="BO60" s="159">
        <f t="shared" si="7"/>
        <v>100853.27341095098</v>
      </c>
      <c r="BP60" s="159">
        <f t="shared" ref="BP60:CF60" si="8">SUM(BP61:BP62)</f>
        <v>106592.98238649422</v>
      </c>
      <c r="BQ60" s="159">
        <f t="shared" si="8"/>
        <v>108908.09536057891</v>
      </c>
      <c r="BR60" s="159">
        <f t="shared" si="8"/>
        <v>112008.16102878294</v>
      </c>
      <c r="BS60" s="159">
        <f t="shared" si="8"/>
        <v>114874.09337971406</v>
      </c>
      <c r="BT60" s="159">
        <f t="shared" si="8"/>
        <v>115100.00558671793</v>
      </c>
      <c r="BU60" s="159">
        <f t="shared" si="8"/>
        <v>116072.49874313761</v>
      </c>
      <c r="BV60" s="159">
        <f t="shared" si="8"/>
        <v>117241.11799988175</v>
      </c>
      <c r="BW60" s="159">
        <f t="shared" si="8"/>
        <v>116968.78402959899</v>
      </c>
      <c r="BX60" s="159">
        <f t="shared" si="8"/>
        <v>114540.46971714689</v>
      </c>
      <c r="BY60" s="159">
        <f t="shared" si="8"/>
        <v>117931.1356933799</v>
      </c>
      <c r="BZ60" s="159">
        <f t="shared" si="8"/>
        <v>117274.418824996</v>
      </c>
      <c r="CA60" s="159">
        <f t="shared" si="8"/>
        <v>125364.13599029425</v>
      </c>
      <c r="CB60" s="159">
        <f t="shared" si="8"/>
        <v>135648.95277470077</v>
      </c>
      <c r="CC60" s="159">
        <f t="shared" si="8"/>
        <v>141344.29580055719</v>
      </c>
      <c r="CD60" s="159">
        <f t="shared" si="8"/>
        <v>143217.55443802761</v>
      </c>
      <c r="CE60" s="159">
        <f t="shared" si="8"/>
        <v>143190.27059804261</v>
      </c>
      <c r="CF60" s="160">
        <f t="shared" si="8"/>
        <v>144771.80050471355</v>
      </c>
    </row>
    <row r="61" spans="1:84">
      <c r="A61" s="153"/>
      <c r="B61" s="63" t="s">
        <v>273</v>
      </c>
      <c r="C61" s="158" t="s">
        <v>270</v>
      </c>
      <c r="D61" s="159">
        <v>7080.871314597277</v>
      </c>
      <c r="E61" s="159">
        <v>9741.3160342867377</v>
      </c>
      <c r="F61" s="159">
        <v>9492.2680913039148</v>
      </c>
      <c r="G61" s="159">
        <v>9791.4831536422425</v>
      </c>
      <c r="H61" s="159">
        <v>10289.892891447253</v>
      </c>
      <c r="I61" s="159">
        <v>10674.145627061758</v>
      </c>
      <c r="J61" s="159">
        <v>10899.002367328925</v>
      </c>
      <c r="K61" s="159">
        <v>13020.734879095751</v>
      </c>
      <c r="L61" s="159">
        <v>12696.124324435288</v>
      </c>
      <c r="M61" s="159">
        <v>13063.8422097562</v>
      </c>
      <c r="N61" s="159">
        <v>16333.454071343283</v>
      </c>
      <c r="O61" s="159">
        <v>17291.400987628673</v>
      </c>
      <c r="P61" s="159">
        <v>17465.512717015739</v>
      </c>
      <c r="Q61" s="159">
        <v>19509.909865405516</v>
      </c>
      <c r="R61" s="159">
        <v>19480.023397072368</v>
      </c>
      <c r="S61" s="159">
        <v>22759.335698049483</v>
      </c>
      <c r="T61" s="159">
        <v>23002.439652250254</v>
      </c>
      <c r="U61" s="159">
        <v>26626.846257228815</v>
      </c>
      <c r="V61" s="159">
        <v>26029.801872328822</v>
      </c>
      <c r="W61" s="159">
        <v>27588.164201326126</v>
      </c>
      <c r="X61" s="159">
        <v>29221.392727621722</v>
      </c>
      <c r="Y61" s="159">
        <v>28813.795410232586</v>
      </c>
      <c r="Z61" s="159">
        <v>28657.714606513538</v>
      </c>
      <c r="AA61" s="159">
        <v>30651.958504470451</v>
      </c>
      <c r="AB61" s="159">
        <v>32714.377457881346</v>
      </c>
      <c r="AC61" s="159">
        <v>34940.888413047956</v>
      </c>
      <c r="AD61" s="159">
        <v>37759.050131282762</v>
      </c>
      <c r="AE61" s="159">
        <v>40619.353841571923</v>
      </c>
      <c r="AF61" s="159">
        <v>42047.953114836906</v>
      </c>
      <c r="AG61" s="159">
        <v>43119.796488107953</v>
      </c>
      <c r="AH61" s="159">
        <v>44403.031287098049</v>
      </c>
      <c r="AI61" s="159">
        <v>44350.734278828233</v>
      </c>
      <c r="AJ61" s="159">
        <v>44465.640417952389</v>
      </c>
      <c r="AK61" s="159">
        <v>46342.210460040449</v>
      </c>
      <c r="AL61" s="159">
        <v>48225.04935435595</v>
      </c>
      <c r="AM61" s="159">
        <v>49648.228160706443</v>
      </c>
      <c r="AN61" s="159">
        <v>49010.346003812461</v>
      </c>
      <c r="AO61" s="159">
        <v>50487.94739358576</v>
      </c>
      <c r="AP61" s="159">
        <v>52019.311117407662</v>
      </c>
      <c r="AQ61" s="159">
        <v>51558.14108810333</v>
      </c>
      <c r="AR61" s="159">
        <v>49796.600761253634</v>
      </c>
      <c r="AS61" s="159">
        <v>49573.955691129086</v>
      </c>
      <c r="AT61" s="159">
        <v>50156.3473821609</v>
      </c>
      <c r="AU61" s="159">
        <v>53230.165876607527</v>
      </c>
      <c r="AV61" s="159">
        <v>54159.306678759371</v>
      </c>
      <c r="AW61" s="159">
        <v>55570.665993169117</v>
      </c>
      <c r="AX61" s="159">
        <v>55756.505223204585</v>
      </c>
      <c r="AY61" s="159">
        <v>56330.889023981952</v>
      </c>
      <c r="AZ61" s="159">
        <v>58181.56781798516</v>
      </c>
      <c r="BA61" s="159">
        <v>61032.750940535028</v>
      </c>
      <c r="BB61" s="159">
        <v>63830.214229410078</v>
      </c>
      <c r="BC61" s="159">
        <v>66885.708022254956</v>
      </c>
      <c r="BD61" s="159">
        <v>67862.695538029933</v>
      </c>
      <c r="BE61" s="159">
        <v>72202.828639057654</v>
      </c>
      <c r="BF61" s="159">
        <v>74719.542800594427</v>
      </c>
      <c r="BG61" s="159">
        <v>76581.940310910184</v>
      </c>
      <c r="BH61" s="159">
        <v>78020.506918395899</v>
      </c>
      <c r="BI61" s="159">
        <v>80022.430258169727</v>
      </c>
      <c r="BJ61" s="159">
        <v>81331.323489814502</v>
      </c>
      <c r="BK61" s="159">
        <v>85221.614736098112</v>
      </c>
      <c r="BL61" s="159">
        <v>87955.338991855097</v>
      </c>
      <c r="BM61" s="159">
        <v>94267.40937861969</v>
      </c>
      <c r="BN61" s="159">
        <v>96577.45808263759</v>
      </c>
      <c r="BO61" s="159">
        <v>100768.17592295571</v>
      </c>
      <c r="BP61" s="159">
        <v>106492.77980276578</v>
      </c>
      <c r="BQ61" s="159">
        <v>108782.75128640821</v>
      </c>
      <c r="BR61" s="159">
        <v>111894.08489005188</v>
      </c>
      <c r="BS61" s="159">
        <v>114754.68508554975</v>
      </c>
      <c r="BT61" s="159">
        <v>114975.23183820074</v>
      </c>
      <c r="BU61" s="159">
        <v>115943.03545405585</v>
      </c>
      <c r="BV61" s="159">
        <v>117104.02549094979</v>
      </c>
      <c r="BW61" s="159">
        <v>116828.29539098298</v>
      </c>
      <c r="BX61" s="159">
        <v>114236.65129655992</v>
      </c>
      <c r="BY61" s="159">
        <v>117773.32709979522</v>
      </c>
      <c r="BZ61" s="159">
        <v>117085.67231357706</v>
      </c>
      <c r="CA61" s="159">
        <v>125103.70765134387</v>
      </c>
      <c r="CB61" s="159">
        <v>135440.95897601329</v>
      </c>
      <c r="CC61" s="159">
        <v>141133.34926388584</v>
      </c>
      <c r="CD61" s="159">
        <v>143004.96045382746</v>
      </c>
      <c r="CE61" s="159">
        <v>142977.27021401961</v>
      </c>
      <c r="CF61" s="160">
        <v>144556.76370736226</v>
      </c>
    </row>
    <row r="62" spans="1:84">
      <c r="A62" s="153"/>
      <c r="B62" s="63" t="s">
        <v>274</v>
      </c>
      <c r="C62" s="158" t="s">
        <v>267</v>
      </c>
      <c r="D62" s="159">
        <v>0</v>
      </c>
      <c r="E62" s="159">
        <v>0</v>
      </c>
      <c r="F62" s="159">
        <v>0</v>
      </c>
      <c r="G62" s="159">
        <v>0</v>
      </c>
      <c r="H62" s="159">
        <v>0</v>
      </c>
      <c r="I62" s="159">
        <v>0</v>
      </c>
      <c r="J62" s="159">
        <v>0</v>
      </c>
      <c r="K62" s="159">
        <v>0</v>
      </c>
      <c r="L62" s="159">
        <v>0</v>
      </c>
      <c r="M62" s="159">
        <v>0</v>
      </c>
      <c r="N62" s="159">
        <v>0</v>
      </c>
      <c r="O62" s="159">
        <v>0</v>
      </c>
      <c r="P62" s="159">
        <v>0</v>
      </c>
      <c r="Q62" s="159">
        <v>0</v>
      </c>
      <c r="R62" s="159">
        <v>0</v>
      </c>
      <c r="S62" s="159">
        <v>0</v>
      </c>
      <c r="T62" s="159">
        <v>0</v>
      </c>
      <c r="U62" s="159">
        <v>0</v>
      </c>
      <c r="V62" s="159">
        <v>0</v>
      </c>
      <c r="W62" s="159">
        <v>0</v>
      </c>
      <c r="X62" s="159">
        <v>0</v>
      </c>
      <c r="Y62" s="159">
        <v>0</v>
      </c>
      <c r="Z62" s="159">
        <v>119.28624597153798</v>
      </c>
      <c r="AA62" s="159">
        <v>343.19163435797844</v>
      </c>
      <c r="AB62" s="159">
        <v>372.915727164906</v>
      </c>
      <c r="AC62" s="159">
        <v>352.96391638180711</v>
      </c>
      <c r="AD62" s="159">
        <v>322.88926168601961</v>
      </c>
      <c r="AE62" s="159">
        <v>287.41308604243125</v>
      </c>
      <c r="AF62" s="159">
        <v>266.36645046470034</v>
      </c>
      <c r="AG62" s="159">
        <v>234.84445262501902</v>
      </c>
      <c r="AH62" s="159">
        <v>217.54663104113186</v>
      </c>
      <c r="AI62" s="159">
        <v>181.10553925111347</v>
      </c>
      <c r="AJ62" s="159">
        <v>160.52577768213857</v>
      </c>
      <c r="AK62" s="159">
        <v>149.04718851571644</v>
      </c>
      <c r="AL62" s="159">
        <v>142.37227649082871</v>
      </c>
      <c r="AM62" s="159">
        <v>139.2990730574806</v>
      </c>
      <c r="AN62" s="159">
        <v>125.19016859763467</v>
      </c>
      <c r="AO62" s="159">
        <v>124.81945508544477</v>
      </c>
      <c r="AP62" s="159">
        <v>108.25499026005375</v>
      </c>
      <c r="AQ62" s="159">
        <v>102.72152562585111</v>
      </c>
      <c r="AR62" s="159">
        <v>93.514910919563064</v>
      </c>
      <c r="AS62" s="159">
        <v>82.808634612506225</v>
      </c>
      <c r="AT62" s="159">
        <v>79.168645254042218</v>
      </c>
      <c r="AU62" s="159">
        <v>74.688460732668688</v>
      </c>
      <c r="AV62" s="159">
        <v>72.119318835479504</v>
      </c>
      <c r="AW62" s="159">
        <v>71.311094519539395</v>
      </c>
      <c r="AX62" s="159">
        <v>67.300069307269936</v>
      </c>
      <c r="AY62" s="159">
        <v>67.25850359603524</v>
      </c>
      <c r="AZ62" s="159">
        <v>54.054409541347013</v>
      </c>
      <c r="BA62" s="159">
        <v>53.186925534969482</v>
      </c>
      <c r="BB62" s="159">
        <v>51.639039128954501</v>
      </c>
      <c r="BC62" s="159">
        <v>49.006153630778776</v>
      </c>
      <c r="BD62" s="159">
        <v>48.27622247916392</v>
      </c>
      <c r="BE62" s="159">
        <v>49.294472738889091</v>
      </c>
      <c r="BF62" s="159">
        <v>48.631122600492297</v>
      </c>
      <c r="BG62" s="159">
        <v>48.934608649495736</v>
      </c>
      <c r="BH62" s="159">
        <v>48.450554543687915</v>
      </c>
      <c r="BI62" s="159">
        <v>47.527011231846906</v>
      </c>
      <c r="BJ62" s="159">
        <v>51.697788283715418</v>
      </c>
      <c r="BK62" s="159">
        <v>58.627962362517252</v>
      </c>
      <c r="BL62" s="159">
        <v>64.337562972489494</v>
      </c>
      <c r="BM62" s="159">
        <v>67.239187976672682</v>
      </c>
      <c r="BN62" s="159">
        <v>80.413464491202348</v>
      </c>
      <c r="BO62" s="159">
        <v>85.097487995269631</v>
      </c>
      <c r="BP62" s="159">
        <v>100.20258372842883</v>
      </c>
      <c r="BQ62" s="159">
        <v>125.34407417070182</v>
      </c>
      <c r="BR62" s="159">
        <v>114.07613873105829</v>
      </c>
      <c r="BS62" s="159">
        <v>119.40829416431451</v>
      </c>
      <c r="BT62" s="159">
        <v>124.77374851719814</v>
      </c>
      <c r="BU62" s="159">
        <v>129.46328908176389</v>
      </c>
      <c r="BV62" s="159">
        <v>137.09250893197026</v>
      </c>
      <c r="BW62" s="159">
        <v>140.48863861600211</v>
      </c>
      <c r="BX62" s="159">
        <v>303.81842058696111</v>
      </c>
      <c r="BY62" s="159">
        <v>157.80859358467092</v>
      </c>
      <c r="BZ62" s="159">
        <v>188.74651141894697</v>
      </c>
      <c r="CA62" s="159">
        <v>260.4283389503878</v>
      </c>
      <c r="CB62" s="159">
        <v>207.9937986874734</v>
      </c>
      <c r="CC62" s="159">
        <v>210.94653667133622</v>
      </c>
      <c r="CD62" s="159">
        <v>212.59398420015981</v>
      </c>
      <c r="CE62" s="159">
        <v>213.00038402299467</v>
      </c>
      <c r="CF62" s="160">
        <v>215.03679735129649</v>
      </c>
    </row>
    <row r="63" spans="1:84" ht="25.5" customHeight="1">
      <c r="A63" s="153"/>
      <c r="B63" s="43" t="s">
        <v>317</v>
      </c>
      <c r="C63" s="158" t="s">
        <v>270</v>
      </c>
      <c r="D63" s="159">
        <v>0</v>
      </c>
      <c r="E63" s="159">
        <v>0</v>
      </c>
      <c r="F63" s="159">
        <v>0</v>
      </c>
      <c r="G63" s="159">
        <v>0</v>
      </c>
      <c r="H63" s="159">
        <v>0</v>
      </c>
      <c r="I63" s="159">
        <v>0</v>
      </c>
      <c r="J63" s="159">
        <v>0</v>
      </c>
      <c r="K63" s="159">
        <v>0</v>
      </c>
      <c r="L63" s="159">
        <v>0</v>
      </c>
      <c r="M63" s="159">
        <v>0</v>
      </c>
      <c r="N63" s="159">
        <v>0</v>
      </c>
      <c r="O63" s="159">
        <v>0</v>
      </c>
      <c r="P63" s="159">
        <v>0</v>
      </c>
      <c r="Q63" s="159">
        <v>0</v>
      </c>
      <c r="R63" s="159">
        <v>0</v>
      </c>
      <c r="S63" s="159">
        <v>0</v>
      </c>
      <c r="T63" s="159">
        <v>0</v>
      </c>
      <c r="U63" s="159">
        <v>0</v>
      </c>
      <c r="V63" s="159">
        <v>0</v>
      </c>
      <c r="W63" s="159">
        <v>0</v>
      </c>
      <c r="X63" s="159">
        <v>0</v>
      </c>
      <c r="Y63" s="159">
        <v>0</v>
      </c>
      <c r="Z63" s="159">
        <v>0</v>
      </c>
      <c r="AA63" s="159">
        <v>0</v>
      </c>
      <c r="AB63" s="159">
        <v>0</v>
      </c>
      <c r="AC63" s="159">
        <v>0</v>
      </c>
      <c r="AD63" s="159">
        <v>0</v>
      </c>
      <c r="AE63" s="159">
        <v>0</v>
      </c>
      <c r="AF63" s="159">
        <v>0</v>
      </c>
      <c r="AG63" s="159">
        <v>0</v>
      </c>
      <c r="AH63" s="159">
        <v>0</v>
      </c>
      <c r="AI63" s="159">
        <v>0</v>
      </c>
      <c r="AJ63" s="159">
        <v>0</v>
      </c>
      <c r="AK63" s="159">
        <v>0</v>
      </c>
      <c r="AL63" s="159">
        <v>0</v>
      </c>
      <c r="AM63" s="159">
        <v>0</v>
      </c>
      <c r="AN63" s="159">
        <v>0</v>
      </c>
      <c r="AO63" s="159">
        <v>0</v>
      </c>
      <c r="AP63" s="159">
        <v>0</v>
      </c>
      <c r="AQ63" s="159">
        <v>0</v>
      </c>
      <c r="AR63" s="159">
        <v>0</v>
      </c>
      <c r="AS63" s="159">
        <v>0</v>
      </c>
      <c r="AT63" s="159">
        <v>0</v>
      </c>
      <c r="AU63" s="159">
        <v>0</v>
      </c>
      <c r="AV63" s="159">
        <v>0</v>
      </c>
      <c r="AW63" s="159">
        <v>0</v>
      </c>
      <c r="AX63" s="159">
        <v>0</v>
      </c>
      <c r="AY63" s="159">
        <v>0</v>
      </c>
      <c r="AZ63" s="159">
        <v>0</v>
      </c>
      <c r="BA63" s="159">
        <v>0</v>
      </c>
      <c r="BB63" s="159">
        <v>0</v>
      </c>
      <c r="BC63" s="159">
        <v>0</v>
      </c>
      <c r="BD63" s="159">
        <v>0</v>
      </c>
      <c r="BE63" s="159">
        <v>0</v>
      </c>
      <c r="BF63" s="159">
        <v>0</v>
      </c>
      <c r="BG63" s="159">
        <v>0</v>
      </c>
      <c r="BH63" s="159">
        <v>0</v>
      </c>
      <c r="BI63" s="159">
        <v>0</v>
      </c>
      <c r="BJ63" s="159">
        <v>0</v>
      </c>
      <c r="BK63" s="159">
        <v>0</v>
      </c>
      <c r="BL63" s="159">
        <v>14.064293265239348</v>
      </c>
      <c r="BM63" s="159">
        <v>0.35457186248836031</v>
      </c>
      <c r="BN63" s="159">
        <v>-2.4542977278912574</v>
      </c>
      <c r="BO63" s="159">
        <v>7.0216599229021801</v>
      </c>
      <c r="BP63" s="159">
        <v>2.7263040583977109</v>
      </c>
      <c r="BQ63" s="159">
        <v>3.3358114177392162</v>
      </c>
      <c r="BR63" s="159">
        <v>2.3325301583558162</v>
      </c>
      <c r="BS63" s="159">
        <v>3.5348919719546306</v>
      </c>
      <c r="BT63" s="159">
        <v>2.4438338557462602</v>
      </c>
      <c r="BU63" s="159">
        <v>4.0394246680281363</v>
      </c>
      <c r="BV63" s="159">
        <v>3.4773444721375766</v>
      </c>
      <c r="BW63" s="159">
        <v>3.9089734399148433</v>
      </c>
      <c r="BX63" s="159">
        <v>1.9453489827232797</v>
      </c>
      <c r="BY63" s="159">
        <v>1.4276172231004871</v>
      </c>
      <c r="BZ63" s="159">
        <v>1.3657606513292424</v>
      </c>
      <c r="CA63" s="159">
        <v>1.2872552300000002</v>
      </c>
      <c r="CB63" s="159">
        <v>1.266021341886197</v>
      </c>
      <c r="CC63" s="159">
        <v>1.2447110387890308</v>
      </c>
      <c r="CD63" s="159">
        <v>1.2248142063881042</v>
      </c>
      <c r="CE63" s="159">
        <v>1.2034601515180157</v>
      </c>
      <c r="CF63" s="160">
        <v>1.1812424835132491</v>
      </c>
    </row>
    <row r="64" spans="1:84">
      <c r="A64" s="153"/>
      <c r="B64" s="43" t="s">
        <v>318</v>
      </c>
      <c r="C64" s="158" t="s">
        <v>270</v>
      </c>
      <c r="D64" s="159">
        <v>0</v>
      </c>
      <c r="E64" s="159">
        <v>0</v>
      </c>
      <c r="F64" s="159">
        <v>0</v>
      </c>
      <c r="G64" s="159">
        <v>0</v>
      </c>
      <c r="H64" s="159">
        <v>0</v>
      </c>
      <c r="I64" s="159">
        <v>0</v>
      </c>
      <c r="J64" s="159">
        <v>0</v>
      </c>
      <c r="K64" s="159">
        <v>0</v>
      </c>
      <c r="L64" s="159">
        <v>0</v>
      </c>
      <c r="M64" s="159">
        <v>0</v>
      </c>
      <c r="N64" s="159">
        <v>0</v>
      </c>
      <c r="O64" s="159">
        <v>0</v>
      </c>
      <c r="P64" s="159">
        <v>0</v>
      </c>
      <c r="Q64" s="159">
        <v>0</v>
      </c>
      <c r="R64" s="159">
        <v>0</v>
      </c>
      <c r="S64" s="159">
        <v>0</v>
      </c>
      <c r="T64" s="159">
        <v>0</v>
      </c>
      <c r="U64" s="159">
        <v>0</v>
      </c>
      <c r="V64" s="159">
        <v>0</v>
      </c>
      <c r="W64" s="159">
        <v>0</v>
      </c>
      <c r="X64" s="159">
        <v>0</v>
      </c>
      <c r="Y64" s="159">
        <v>0</v>
      </c>
      <c r="Z64" s="159">
        <v>0</v>
      </c>
      <c r="AA64" s="159">
        <v>0</v>
      </c>
      <c r="AB64" s="159">
        <v>0</v>
      </c>
      <c r="AC64" s="159">
        <v>0</v>
      </c>
      <c r="AD64" s="159">
        <v>0</v>
      </c>
      <c r="AE64" s="159">
        <v>0</v>
      </c>
      <c r="AF64" s="159">
        <v>0</v>
      </c>
      <c r="AG64" s="159">
        <v>0</v>
      </c>
      <c r="AH64" s="159">
        <v>0</v>
      </c>
      <c r="AI64" s="159">
        <v>0</v>
      </c>
      <c r="AJ64" s="159">
        <v>0</v>
      </c>
      <c r="AK64" s="159">
        <v>0</v>
      </c>
      <c r="AL64" s="159">
        <v>0</v>
      </c>
      <c r="AM64" s="159">
        <v>0</v>
      </c>
      <c r="AN64" s="159">
        <v>0</v>
      </c>
      <c r="AO64" s="159">
        <v>0</v>
      </c>
      <c r="AP64" s="159">
        <v>0</v>
      </c>
      <c r="AQ64" s="159">
        <v>533.59677143212741</v>
      </c>
      <c r="AR64" s="159">
        <v>647.12618622888044</v>
      </c>
      <c r="AS64" s="159">
        <v>685.02211260743297</v>
      </c>
      <c r="AT64" s="159">
        <v>693.82217225625209</v>
      </c>
      <c r="AU64" s="159">
        <v>850.24810209064799</v>
      </c>
      <c r="AV64" s="159">
        <v>880.14690890833219</v>
      </c>
      <c r="AW64" s="159">
        <v>820.25701819743381</v>
      </c>
      <c r="AX64" s="159">
        <v>931.0592940825909</v>
      </c>
      <c r="AY64" s="159">
        <v>985.70603593015437</v>
      </c>
      <c r="AZ64" s="159">
        <v>619.73903353039736</v>
      </c>
      <c r="BA64" s="159">
        <v>913.03343085711731</v>
      </c>
      <c r="BB64" s="159">
        <v>992.23032099763157</v>
      </c>
      <c r="BC64" s="159">
        <v>1124.3598495337112</v>
      </c>
      <c r="BD64" s="159">
        <v>1135.7873930399094</v>
      </c>
      <c r="BE64" s="159">
        <v>1096.0480911522809</v>
      </c>
      <c r="BF64" s="159">
        <v>1219.6816448318243</v>
      </c>
      <c r="BG64" s="159">
        <v>1705.4219795391011</v>
      </c>
      <c r="BH64" s="159">
        <v>2065.5034341523933</v>
      </c>
      <c r="BI64" s="159">
        <v>1843.0700488090081</v>
      </c>
      <c r="BJ64" s="159">
        <v>1991.1535158066342</v>
      </c>
      <c r="BK64" s="159">
        <v>2403.4883779345341</v>
      </c>
      <c r="BL64" s="159">
        <v>2786.2190229620228</v>
      </c>
      <c r="BM64" s="159">
        <v>2857.2940064986615</v>
      </c>
      <c r="BN64" s="159">
        <v>2954.297448963694</v>
      </c>
      <c r="BO64" s="159">
        <v>2985.2733783135773</v>
      </c>
      <c r="BP64" s="159">
        <v>2997.8095226046648</v>
      </c>
      <c r="BQ64" s="159">
        <v>2930.0626110856315</v>
      </c>
      <c r="BR64" s="159">
        <v>2925.9205091741014</v>
      </c>
      <c r="BS64" s="159">
        <v>3021.9923480498837</v>
      </c>
      <c r="BT64" s="159">
        <v>2880.633071216163</v>
      </c>
      <c r="BU64" s="159">
        <v>2853.5384503251485</v>
      </c>
      <c r="BV64" s="159">
        <v>2915.7773924877251</v>
      </c>
      <c r="BW64" s="159">
        <v>2974.0208638064228</v>
      </c>
      <c r="BX64" s="159">
        <v>2791.2399386411453</v>
      </c>
      <c r="BY64" s="159">
        <v>2983.4662003029785</v>
      </c>
      <c r="BZ64" s="159">
        <v>2789.3339787359632</v>
      </c>
      <c r="CA64" s="159">
        <v>3065.8381955193754</v>
      </c>
      <c r="CB64" s="159">
        <v>3199.4684816938616</v>
      </c>
      <c r="CC64" s="159">
        <v>3250.181650961405</v>
      </c>
      <c r="CD64" s="159">
        <v>3280.2049161514051</v>
      </c>
      <c r="CE64" s="159">
        <v>3310.3888277371889</v>
      </c>
      <c r="CF64" s="160">
        <v>3338.821156238585</v>
      </c>
    </row>
    <row r="65" spans="1:84">
      <c r="A65" s="153"/>
      <c r="B65" s="43" t="s">
        <v>319</v>
      </c>
      <c r="C65" s="158" t="s">
        <v>270</v>
      </c>
      <c r="D65" s="159">
        <v>0</v>
      </c>
      <c r="E65" s="159">
        <v>0</v>
      </c>
      <c r="F65" s="159">
        <v>0</v>
      </c>
      <c r="G65" s="159">
        <v>0</v>
      </c>
      <c r="H65" s="159">
        <v>0</v>
      </c>
      <c r="I65" s="159">
        <v>0</v>
      </c>
      <c r="J65" s="159">
        <v>0</v>
      </c>
      <c r="K65" s="159">
        <v>0</v>
      </c>
      <c r="L65" s="159">
        <v>0</v>
      </c>
      <c r="M65" s="159">
        <v>0</v>
      </c>
      <c r="N65" s="159">
        <v>0</v>
      </c>
      <c r="O65" s="159">
        <v>0</v>
      </c>
      <c r="P65" s="159">
        <v>0</v>
      </c>
      <c r="Q65" s="159">
        <v>0</v>
      </c>
      <c r="R65" s="159">
        <v>0</v>
      </c>
      <c r="S65" s="159">
        <v>0</v>
      </c>
      <c r="T65" s="159">
        <v>0</v>
      </c>
      <c r="U65" s="159">
        <v>0</v>
      </c>
      <c r="V65" s="159">
        <v>0</v>
      </c>
      <c r="W65" s="159">
        <v>0</v>
      </c>
      <c r="X65" s="159">
        <v>0</v>
      </c>
      <c r="Y65" s="159">
        <v>0</v>
      </c>
      <c r="Z65" s="159">
        <v>0</v>
      </c>
      <c r="AA65" s="159">
        <v>0</v>
      </c>
      <c r="AB65" s="159">
        <v>0</v>
      </c>
      <c r="AC65" s="159">
        <v>0</v>
      </c>
      <c r="AD65" s="159">
        <v>0</v>
      </c>
      <c r="AE65" s="159">
        <v>0</v>
      </c>
      <c r="AF65" s="159">
        <v>0</v>
      </c>
      <c r="AG65" s="159">
        <v>0</v>
      </c>
      <c r="AH65" s="159">
        <v>0</v>
      </c>
      <c r="AI65" s="159">
        <v>0</v>
      </c>
      <c r="AJ65" s="159">
        <v>0</v>
      </c>
      <c r="AK65" s="159">
        <v>0</v>
      </c>
      <c r="AL65" s="159">
        <v>0</v>
      </c>
      <c r="AM65" s="159">
        <v>1698.7691836278123</v>
      </c>
      <c r="AN65" s="159">
        <v>1630.6821960922668</v>
      </c>
      <c r="AO65" s="159">
        <v>1659.1854395504245</v>
      </c>
      <c r="AP65" s="159">
        <v>2214.8385845097482</v>
      </c>
      <c r="AQ65" s="159">
        <v>2322.3900932797255</v>
      </c>
      <c r="AR65" s="159">
        <v>2324.4772609341385</v>
      </c>
      <c r="AS65" s="159">
        <v>2273.0279191064824</v>
      </c>
      <c r="AT65" s="159">
        <v>2079.2568920163476</v>
      </c>
      <c r="AU65" s="159">
        <v>1627.5582542470493</v>
      </c>
      <c r="AV65" s="159">
        <v>1395.2559293293375</v>
      </c>
      <c r="AW65" s="159">
        <v>1299.3975360387233</v>
      </c>
      <c r="AX65" s="159">
        <v>155.17654901376514</v>
      </c>
      <c r="AY65" s="159">
        <v>68.245525661385855</v>
      </c>
      <c r="AZ65" s="159">
        <v>177.4839485697382</v>
      </c>
      <c r="BA65" s="159">
        <v>47.288584068296913</v>
      </c>
      <c r="BB65" s="159">
        <v>48.445241712361756</v>
      </c>
      <c r="BC65" s="159">
        <v>116.86259853421249</v>
      </c>
      <c r="BD65" s="159">
        <v>117.43480761369433</v>
      </c>
      <c r="BE65" s="159">
        <v>118.92189520057215</v>
      </c>
      <c r="BF65" s="159">
        <v>117.96474120422874</v>
      </c>
      <c r="BG65" s="159">
        <v>131.37286691019918</v>
      </c>
      <c r="BH65" s="159">
        <v>68.787725604337851</v>
      </c>
      <c r="BI65" s="159">
        <v>63.841132388195682</v>
      </c>
      <c r="BJ65" s="159">
        <v>68.244503420376716</v>
      </c>
      <c r="BK65" s="159">
        <v>64.373197899528634</v>
      </c>
      <c r="BL65" s="159">
        <v>66.036339468125064</v>
      </c>
      <c r="BM65" s="159">
        <v>66.023434694740615</v>
      </c>
      <c r="BN65" s="159">
        <v>61.474617024316487</v>
      </c>
      <c r="BO65" s="159">
        <v>64.441523497106417</v>
      </c>
      <c r="BP65" s="159">
        <v>74.793651493710769</v>
      </c>
      <c r="BQ65" s="159">
        <v>65.520183611038277</v>
      </c>
      <c r="BR65" s="159">
        <v>6.4732754627745601</v>
      </c>
      <c r="BS65" s="159">
        <v>0</v>
      </c>
      <c r="BT65" s="159">
        <v>0</v>
      </c>
      <c r="BU65" s="159">
        <v>0</v>
      </c>
      <c r="BV65" s="159">
        <v>0</v>
      </c>
      <c r="BW65" s="159">
        <v>0</v>
      </c>
      <c r="BX65" s="159">
        <v>56.139178170578141</v>
      </c>
      <c r="BY65" s="159">
        <v>74.699836578147412</v>
      </c>
      <c r="BZ65" s="159">
        <v>0</v>
      </c>
      <c r="CA65" s="159">
        <v>0</v>
      </c>
      <c r="CB65" s="159">
        <v>0</v>
      </c>
      <c r="CC65" s="159">
        <v>0</v>
      </c>
      <c r="CD65" s="159">
        <v>0</v>
      </c>
      <c r="CE65" s="159">
        <v>0</v>
      </c>
      <c r="CF65" s="160">
        <v>0</v>
      </c>
    </row>
    <row r="66" spans="1:84">
      <c r="A66" s="153"/>
      <c r="B66" s="43" t="s">
        <v>320</v>
      </c>
      <c r="C66" s="158" t="s">
        <v>276</v>
      </c>
      <c r="D66" s="159">
        <v>0</v>
      </c>
      <c r="E66" s="159">
        <v>0</v>
      </c>
      <c r="F66" s="159">
        <v>0</v>
      </c>
      <c r="G66" s="159">
        <v>0</v>
      </c>
      <c r="H66" s="159">
        <v>0</v>
      </c>
      <c r="I66" s="159">
        <v>0</v>
      </c>
      <c r="J66" s="159">
        <v>0</v>
      </c>
      <c r="K66" s="159">
        <v>0</v>
      </c>
      <c r="L66" s="159">
        <v>0</v>
      </c>
      <c r="M66" s="159">
        <v>0</v>
      </c>
      <c r="N66" s="159">
        <v>0</v>
      </c>
      <c r="O66" s="159">
        <v>0</v>
      </c>
      <c r="P66" s="159">
        <v>0</v>
      </c>
      <c r="Q66" s="159">
        <v>0</v>
      </c>
      <c r="R66" s="159">
        <v>0</v>
      </c>
      <c r="S66" s="159">
        <v>0</v>
      </c>
      <c r="T66" s="159">
        <v>0</v>
      </c>
      <c r="U66" s="159">
        <v>0</v>
      </c>
      <c r="V66" s="159">
        <v>0</v>
      </c>
      <c r="W66" s="159">
        <v>0</v>
      </c>
      <c r="X66" s="159">
        <v>0</v>
      </c>
      <c r="Y66" s="159">
        <v>0</v>
      </c>
      <c r="Z66" s="159">
        <v>0</v>
      </c>
      <c r="AA66" s="159">
        <v>0</v>
      </c>
      <c r="AB66" s="159">
        <v>0</v>
      </c>
      <c r="AC66" s="159">
        <v>0</v>
      </c>
      <c r="AD66" s="159">
        <v>0</v>
      </c>
      <c r="AE66" s="159">
        <v>0</v>
      </c>
      <c r="AF66" s="159">
        <v>0</v>
      </c>
      <c r="AG66" s="159">
        <v>0</v>
      </c>
      <c r="AH66" s="159">
        <v>0</v>
      </c>
      <c r="AI66" s="159">
        <v>0</v>
      </c>
      <c r="AJ66" s="159">
        <v>0</v>
      </c>
      <c r="AK66" s="159">
        <v>0</v>
      </c>
      <c r="AL66" s="159">
        <v>0</v>
      </c>
      <c r="AM66" s="159">
        <v>0</v>
      </c>
      <c r="AN66" s="159">
        <v>0</v>
      </c>
      <c r="AO66" s="159">
        <v>0</v>
      </c>
      <c r="AP66" s="159">
        <v>0</v>
      </c>
      <c r="AQ66" s="159">
        <v>0</v>
      </c>
      <c r="AR66" s="159">
        <v>0</v>
      </c>
      <c r="AS66" s="159">
        <v>0</v>
      </c>
      <c r="AT66" s="159">
        <v>0</v>
      </c>
      <c r="AU66" s="159">
        <v>0</v>
      </c>
      <c r="AV66" s="159">
        <v>0</v>
      </c>
      <c r="AW66" s="159">
        <v>0</v>
      </c>
      <c r="AX66" s="159">
        <v>0</v>
      </c>
      <c r="AY66" s="159">
        <v>0</v>
      </c>
      <c r="AZ66" s="159">
        <v>0</v>
      </c>
      <c r="BA66" s="159">
        <v>0</v>
      </c>
      <c r="BB66" s="159">
        <v>0</v>
      </c>
      <c r="BC66" s="159">
        <v>0</v>
      </c>
      <c r="BD66" s="159">
        <v>0</v>
      </c>
      <c r="BE66" s="159">
        <v>0</v>
      </c>
      <c r="BF66" s="159">
        <v>0</v>
      </c>
      <c r="BG66" s="159">
        <v>0</v>
      </c>
      <c r="BH66" s="159">
        <v>0</v>
      </c>
      <c r="BI66" s="159">
        <v>0</v>
      </c>
      <c r="BJ66" s="159">
        <v>0</v>
      </c>
      <c r="BK66" s="159">
        <v>0</v>
      </c>
      <c r="BL66" s="159">
        <v>0</v>
      </c>
      <c r="BM66" s="159">
        <v>0</v>
      </c>
      <c r="BN66" s="159">
        <v>0</v>
      </c>
      <c r="BO66" s="159">
        <v>0</v>
      </c>
      <c r="BP66" s="159">
        <v>0</v>
      </c>
      <c r="BQ66" s="159">
        <v>0</v>
      </c>
      <c r="BR66" s="159">
        <v>0</v>
      </c>
      <c r="BS66" s="159">
        <v>0</v>
      </c>
      <c r="BT66" s="159">
        <v>0</v>
      </c>
      <c r="BU66" s="159">
        <v>0</v>
      </c>
      <c r="BV66" s="159">
        <v>7.6646837670961885</v>
      </c>
      <c r="BW66" s="159">
        <v>8.5960543193687258</v>
      </c>
      <c r="BX66" s="159">
        <v>0.49748164320906779</v>
      </c>
      <c r="BY66" s="159">
        <v>4.5023622468048821</v>
      </c>
      <c r="BZ66" s="159">
        <v>3.9723151209456753</v>
      </c>
      <c r="CA66" s="159">
        <v>0.53829914314521854</v>
      </c>
      <c r="CB66" s="159">
        <v>0.73092524770904588</v>
      </c>
      <c r="CC66" s="159">
        <v>0.99825863610461785</v>
      </c>
      <c r="CD66" s="159">
        <v>1.3147040876348302</v>
      </c>
      <c r="CE66" s="159">
        <v>1.6821519661451865</v>
      </c>
      <c r="CF66" s="160">
        <v>1.7735094693081255</v>
      </c>
    </row>
    <row r="67" spans="1:84">
      <c r="A67" s="153"/>
      <c r="B67" s="43" t="s">
        <v>321</v>
      </c>
      <c r="C67" s="158" t="s">
        <v>276</v>
      </c>
      <c r="D67" s="159">
        <v>0</v>
      </c>
      <c r="E67" s="159">
        <v>0</v>
      </c>
      <c r="F67" s="159">
        <v>0</v>
      </c>
      <c r="G67" s="159">
        <v>0</v>
      </c>
      <c r="H67" s="159">
        <v>0</v>
      </c>
      <c r="I67" s="159">
        <v>0</v>
      </c>
      <c r="J67" s="159">
        <v>0</v>
      </c>
      <c r="K67" s="159">
        <v>0</v>
      </c>
      <c r="L67" s="159">
        <v>0</v>
      </c>
      <c r="M67" s="159">
        <v>0</v>
      </c>
      <c r="N67" s="159">
        <v>0</v>
      </c>
      <c r="O67" s="159">
        <v>0</v>
      </c>
      <c r="P67" s="159">
        <v>0</v>
      </c>
      <c r="Q67" s="159">
        <v>0</v>
      </c>
      <c r="R67" s="159">
        <v>0</v>
      </c>
      <c r="S67" s="159">
        <v>0</v>
      </c>
      <c r="T67" s="159">
        <v>0</v>
      </c>
      <c r="U67" s="159">
        <v>0</v>
      </c>
      <c r="V67" s="159">
        <v>0</v>
      </c>
      <c r="W67" s="159">
        <v>0</v>
      </c>
      <c r="X67" s="159">
        <v>0</v>
      </c>
      <c r="Y67" s="159">
        <v>0</v>
      </c>
      <c r="Z67" s="159">
        <v>0</v>
      </c>
      <c r="AA67" s="159">
        <v>0</v>
      </c>
      <c r="AB67" s="159">
        <v>0</v>
      </c>
      <c r="AC67" s="159">
        <v>0</v>
      </c>
      <c r="AD67" s="159">
        <v>0</v>
      </c>
      <c r="AE67" s="159">
        <v>0</v>
      </c>
      <c r="AF67" s="159">
        <v>0</v>
      </c>
      <c r="AG67" s="159">
        <v>0</v>
      </c>
      <c r="AH67" s="159">
        <v>0</v>
      </c>
      <c r="AI67" s="159">
        <v>0</v>
      </c>
      <c r="AJ67" s="159">
        <v>0</v>
      </c>
      <c r="AK67" s="159">
        <v>0</v>
      </c>
      <c r="AL67" s="159">
        <v>0</v>
      </c>
      <c r="AM67" s="159">
        <v>0</v>
      </c>
      <c r="AN67" s="159">
        <v>0</v>
      </c>
      <c r="AO67" s="159">
        <v>0</v>
      </c>
      <c r="AP67" s="159">
        <v>0</v>
      </c>
      <c r="AQ67" s="159">
        <v>38.706501554662097</v>
      </c>
      <c r="AR67" s="159">
        <v>38.827571173732828</v>
      </c>
      <c r="AS67" s="159">
        <v>35.92773317871152</v>
      </c>
      <c r="AT67" s="159">
        <v>41.982870295760478</v>
      </c>
      <c r="AU67" s="159">
        <v>47.301302503072371</v>
      </c>
      <c r="AV67" s="159">
        <v>45.783863169388269</v>
      </c>
      <c r="AW67" s="159">
        <v>46.224243455775103</v>
      </c>
      <c r="AX67" s="159">
        <v>43.515383757185091</v>
      </c>
      <c r="AY67" s="159">
        <v>41.171040398310993</v>
      </c>
      <c r="AZ67" s="159">
        <v>40.017538649853066</v>
      </c>
      <c r="BA67" s="159">
        <v>36.364921148520324</v>
      </c>
      <c r="BB67" s="159">
        <v>32.973266924002665</v>
      </c>
      <c r="BC67" s="159">
        <v>30.864120531058457</v>
      </c>
      <c r="BD67" s="159">
        <v>77.790919873298236</v>
      </c>
      <c r="BE67" s="159">
        <v>105.13384938021595</v>
      </c>
      <c r="BF67" s="159">
        <v>186.44832910504942</v>
      </c>
      <c r="BG67" s="159">
        <v>198.62975646910192</v>
      </c>
      <c r="BH67" s="159">
        <v>191.17708659994426</v>
      </c>
      <c r="BI67" s="159">
        <v>187.75209905131365</v>
      </c>
      <c r="BJ67" s="159">
        <v>182.1536788961082</v>
      </c>
      <c r="BK67" s="159">
        <v>182.23376916460171</v>
      </c>
      <c r="BL67" s="159">
        <v>190.50669159597345</v>
      </c>
      <c r="BM67" s="159">
        <v>195.75162695490673</v>
      </c>
      <c r="BN67" s="159">
        <v>181.17510983911944</v>
      </c>
      <c r="BO67" s="159">
        <v>62.619718839621619</v>
      </c>
      <c r="BP67" s="159">
        <v>52.139188696633589</v>
      </c>
      <c r="BQ67" s="159">
        <v>48.638253101818144</v>
      </c>
      <c r="BR67" s="159">
        <v>43.826664193168881</v>
      </c>
      <c r="BS67" s="159">
        <v>38.708752687866529</v>
      </c>
      <c r="BT67" s="159">
        <v>35.050216007886718</v>
      </c>
      <c r="BU67" s="159">
        <v>31.695808268268976</v>
      </c>
      <c r="BV67" s="159">
        <v>30.092131518230552</v>
      </c>
      <c r="BW67" s="159">
        <v>30.686165115047242</v>
      </c>
      <c r="BX67" s="159">
        <v>31.331665549199258</v>
      </c>
      <c r="BY67" s="159">
        <v>29.035869249241401</v>
      </c>
      <c r="BZ67" s="159">
        <v>26.899420728932434</v>
      </c>
      <c r="CA67" s="159">
        <v>26.266003714711999</v>
      </c>
      <c r="CB67" s="159">
        <v>26.875320534605244</v>
      </c>
      <c r="CC67" s="159">
        <v>26.233508700753191</v>
      </c>
      <c r="CD67" s="159">
        <v>23.700863984652056</v>
      </c>
      <c r="CE67" s="159">
        <v>22.990863034838757</v>
      </c>
      <c r="CF67" s="160">
        <v>22.025491761250045</v>
      </c>
    </row>
    <row r="68" spans="1:84">
      <c r="A68" s="153"/>
      <c r="B68" s="43" t="s">
        <v>322</v>
      </c>
      <c r="C68" s="158" t="s">
        <v>270</v>
      </c>
      <c r="D68" s="159">
        <v>610.14310647323475</v>
      </c>
      <c r="E68" s="159">
        <v>751.43940481440484</v>
      </c>
      <c r="F68" s="159">
        <v>649.10924196366273</v>
      </c>
      <c r="G68" s="159">
        <v>526.57685564645783</v>
      </c>
      <c r="H68" s="159">
        <v>874.07014101675554</v>
      </c>
      <c r="I68" s="159">
        <v>709.26678515645324</v>
      </c>
      <c r="J68" s="159">
        <v>491.5666106494229</v>
      </c>
      <c r="K68" s="159">
        <v>472.66020254752209</v>
      </c>
      <c r="L68" s="159">
        <v>592.4291100261164</v>
      </c>
      <c r="M68" s="159">
        <v>688.2837422273542</v>
      </c>
      <c r="N68" s="159">
        <v>1306.8879674835734</v>
      </c>
      <c r="O68" s="159">
        <v>1102.7544922094996</v>
      </c>
      <c r="P68" s="159">
        <v>779.22659780451363</v>
      </c>
      <c r="Q68" s="159">
        <v>903.44397003982681</v>
      </c>
      <c r="R68" s="159">
        <v>1556.7606357467075</v>
      </c>
      <c r="S68" s="159">
        <v>1533.4304193721282</v>
      </c>
      <c r="T68" s="159">
        <v>1017.8471867409445</v>
      </c>
      <c r="U68" s="159">
        <v>1058.3622845820471</v>
      </c>
      <c r="V68" s="159">
        <v>1602.8102285336167</v>
      </c>
      <c r="W68" s="159">
        <v>2424.8733087544342</v>
      </c>
      <c r="X68" s="159">
        <v>2334.6061837074826</v>
      </c>
      <c r="Y68" s="159">
        <v>2251.0500932082864</v>
      </c>
      <c r="Z68" s="159">
        <v>2424.4123505566636</v>
      </c>
      <c r="AA68" s="159">
        <v>3587.7762997947616</v>
      </c>
      <c r="AB68" s="159">
        <v>2888.0251314882166</v>
      </c>
      <c r="AC68" s="159">
        <v>2210.3413022629065</v>
      </c>
      <c r="AD68" s="159">
        <v>2259.4017807429377</v>
      </c>
      <c r="AE68" s="159">
        <v>3852.3951357342216</v>
      </c>
      <c r="AF68" s="159">
        <v>4158.0398149831262</v>
      </c>
      <c r="AG68" s="159">
        <v>4113.5458987849643</v>
      </c>
      <c r="AH68" s="159">
        <v>3715.9316437296034</v>
      </c>
      <c r="AI68" s="159">
        <v>3285.053253638253</v>
      </c>
      <c r="AJ68" s="159">
        <v>5407.1840903457205</v>
      </c>
      <c r="AK68" s="159">
        <v>6504.5721757371639</v>
      </c>
      <c r="AL68" s="159">
        <v>5338.9603684060767</v>
      </c>
      <c r="AM68" s="159">
        <v>5086.1149357816703</v>
      </c>
      <c r="AN68" s="159">
        <v>5065.3868217196796</v>
      </c>
      <c r="AO68" s="159">
        <v>4837.5149787993114</v>
      </c>
      <c r="AP68" s="159">
        <v>5073.3554894846811</v>
      </c>
      <c r="AQ68" s="159">
        <v>4058.4541010094304</v>
      </c>
      <c r="AR68" s="159">
        <v>2864.8146839115288</v>
      </c>
      <c r="AS68" s="159">
        <v>1756.6505860399211</v>
      </c>
      <c r="AT68" s="159">
        <v>1922.0199946349628</v>
      </c>
      <c r="AU68" s="159">
        <v>3342.2565192512566</v>
      </c>
      <c r="AV68" s="159">
        <v>3569.5797762448665</v>
      </c>
      <c r="AW68" s="159">
        <v>3256.9014745333316</v>
      </c>
      <c r="AX68" s="159">
        <v>2520.6160930256819</v>
      </c>
      <c r="AY68" s="159">
        <v>2071.481068950628</v>
      </c>
      <c r="AZ68" s="159">
        <v>1067.9914756876037</v>
      </c>
      <c r="BA68" s="159">
        <v>0</v>
      </c>
      <c r="BB68" s="159">
        <v>0</v>
      </c>
      <c r="BC68" s="159">
        <v>0</v>
      </c>
      <c r="BD68" s="159">
        <v>0</v>
      </c>
      <c r="BE68" s="159">
        <v>0</v>
      </c>
      <c r="BF68" s="159">
        <v>0</v>
      </c>
      <c r="BG68" s="159">
        <v>0</v>
      </c>
      <c r="BH68" s="159">
        <v>0</v>
      </c>
      <c r="BI68" s="159">
        <v>0</v>
      </c>
      <c r="BJ68" s="159">
        <v>0</v>
      </c>
      <c r="BK68" s="159">
        <v>0</v>
      </c>
      <c r="BL68" s="159">
        <v>0</v>
      </c>
      <c r="BM68" s="159">
        <v>0</v>
      </c>
      <c r="BN68" s="159">
        <v>0</v>
      </c>
      <c r="BO68" s="159">
        <v>0</v>
      </c>
      <c r="BP68" s="159">
        <v>0</v>
      </c>
      <c r="BQ68" s="159">
        <v>0</v>
      </c>
      <c r="BR68" s="159">
        <v>0</v>
      </c>
      <c r="BS68" s="159">
        <v>0</v>
      </c>
      <c r="BT68" s="159">
        <v>0</v>
      </c>
      <c r="BU68" s="159">
        <v>0</v>
      </c>
      <c r="BV68" s="159">
        <v>0</v>
      </c>
      <c r="BW68" s="159">
        <v>0</v>
      </c>
      <c r="BX68" s="159">
        <v>0</v>
      </c>
      <c r="BY68" s="159">
        <v>0</v>
      </c>
      <c r="BZ68" s="159">
        <v>0</v>
      </c>
      <c r="CA68" s="159">
        <v>0</v>
      </c>
      <c r="CB68" s="159">
        <v>0</v>
      </c>
      <c r="CC68" s="159">
        <v>0</v>
      </c>
      <c r="CD68" s="159">
        <v>0</v>
      </c>
      <c r="CE68" s="159">
        <v>0</v>
      </c>
      <c r="CF68" s="160">
        <v>0</v>
      </c>
    </row>
    <row r="69" spans="1:84">
      <c r="A69" s="153"/>
      <c r="B69" s="10" t="s">
        <v>323</v>
      </c>
      <c r="C69" s="158"/>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c r="BH69" s="159"/>
      <c r="BI69" s="159"/>
      <c r="BJ69" s="159"/>
      <c r="BK69" s="159"/>
      <c r="BL69" s="159"/>
      <c r="BM69" s="159"/>
      <c r="BN69" s="159"/>
      <c r="BO69" s="159"/>
      <c r="BP69" s="159"/>
      <c r="BQ69" s="159">
        <f>SUM(BQ70:BQ71)</f>
        <v>7.6756497523857226</v>
      </c>
      <c r="BR69" s="159">
        <f t="shared" ref="BR69:CF69" si="9">SUM(BR70:BR71)</f>
        <v>72.695310204116481</v>
      </c>
      <c r="BS69" s="159">
        <f t="shared" si="9"/>
        <v>630.98428530492913</v>
      </c>
      <c r="BT69" s="159">
        <f t="shared" si="9"/>
        <v>1993.0194960944225</v>
      </c>
      <c r="BU69" s="159">
        <f t="shared" si="9"/>
        <v>4111.4497708978215</v>
      </c>
      <c r="BV69" s="159">
        <f t="shared" si="9"/>
        <v>9858.4599455340776</v>
      </c>
      <c r="BW69" s="159">
        <f t="shared" si="9"/>
        <v>21770.325436285959</v>
      </c>
      <c r="BX69" s="159">
        <f t="shared" si="9"/>
        <v>43025.457792573841</v>
      </c>
      <c r="BY69" s="159">
        <f t="shared" si="9"/>
        <v>46331.647463061294</v>
      </c>
      <c r="BZ69" s="159">
        <f t="shared" si="9"/>
        <v>44495.227319719779</v>
      </c>
      <c r="CA69" s="159">
        <f t="shared" si="9"/>
        <v>51424.419505472782</v>
      </c>
      <c r="CB69" s="159">
        <f t="shared" si="9"/>
        <v>63979.439121482079</v>
      </c>
      <c r="CC69" s="159">
        <f t="shared" si="9"/>
        <v>74218.764102802757</v>
      </c>
      <c r="CD69" s="159">
        <f t="shared" si="9"/>
        <v>76509.776900921221</v>
      </c>
      <c r="CE69" s="159">
        <f t="shared" si="9"/>
        <v>77450.470647837006</v>
      </c>
      <c r="CF69" s="160">
        <f t="shared" si="9"/>
        <v>80804.709902565533</v>
      </c>
    </row>
    <row r="70" spans="1:84">
      <c r="A70" s="153"/>
      <c r="B70" s="169" t="s">
        <v>324</v>
      </c>
      <c r="C70" s="158" t="s">
        <v>276</v>
      </c>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c r="BH70" s="159"/>
      <c r="BI70" s="159"/>
      <c r="BJ70" s="159"/>
      <c r="BK70" s="159"/>
      <c r="BL70" s="159"/>
      <c r="BM70" s="159"/>
      <c r="BN70" s="159"/>
      <c r="BO70" s="159"/>
      <c r="BP70" s="159"/>
      <c r="BQ70" s="159">
        <v>1.0269936093676397</v>
      </c>
      <c r="BR70" s="159">
        <v>7.132717153063485</v>
      </c>
      <c r="BS70" s="159">
        <v>43.412649771300842</v>
      </c>
      <c r="BT70" s="159">
        <v>870.21710030917188</v>
      </c>
      <c r="BU70" s="159">
        <v>2470.9844647524442</v>
      </c>
      <c r="BV70" s="159">
        <v>7477.3919838087259</v>
      </c>
      <c r="BW70" s="159">
        <v>13777.584731528417</v>
      </c>
      <c r="BX70" s="159">
        <v>24387.976416257814</v>
      </c>
      <c r="BY70" s="159">
        <v>31481.326485828056</v>
      </c>
      <c r="BZ70" s="159">
        <v>34955.996748564459</v>
      </c>
      <c r="CA70" s="159">
        <v>39466.020974127568</v>
      </c>
      <c r="CB70" s="159">
        <v>46768.661191542058</v>
      </c>
      <c r="CC70" s="159">
        <v>54583.855237672702</v>
      </c>
      <c r="CD70" s="159">
        <v>57325.898348830502</v>
      </c>
      <c r="CE70" s="159">
        <v>58619.668865793785</v>
      </c>
      <c r="CF70" s="160">
        <v>60789.053049673828</v>
      </c>
    </row>
    <row r="71" spans="1:84">
      <c r="A71" s="153"/>
      <c r="B71" s="169" t="s">
        <v>325</v>
      </c>
      <c r="C71" s="158" t="s">
        <v>276</v>
      </c>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c r="BB71" s="159"/>
      <c r="BC71" s="159"/>
      <c r="BD71" s="159"/>
      <c r="BE71" s="159"/>
      <c r="BF71" s="159"/>
      <c r="BG71" s="159"/>
      <c r="BH71" s="159"/>
      <c r="BI71" s="159"/>
      <c r="BJ71" s="159"/>
      <c r="BK71" s="159"/>
      <c r="BL71" s="159"/>
      <c r="BM71" s="159"/>
      <c r="BN71" s="159"/>
      <c r="BO71" s="159"/>
      <c r="BP71" s="159"/>
      <c r="BQ71" s="159">
        <v>6.6486561430180826</v>
      </c>
      <c r="BR71" s="159">
        <v>65.562593051053</v>
      </c>
      <c r="BS71" s="159">
        <v>587.5716355336283</v>
      </c>
      <c r="BT71" s="159">
        <v>1122.8023957852506</v>
      </c>
      <c r="BU71" s="159">
        <v>1640.4653061453769</v>
      </c>
      <c r="BV71" s="159">
        <v>2381.0679617253513</v>
      </c>
      <c r="BW71" s="159">
        <v>7992.7407047575398</v>
      </c>
      <c r="BX71" s="159">
        <v>18637.481376316027</v>
      </c>
      <c r="BY71" s="159">
        <v>14850.320977233241</v>
      </c>
      <c r="BZ71" s="159">
        <v>9539.2305711553163</v>
      </c>
      <c r="CA71" s="159">
        <v>11958.398531345216</v>
      </c>
      <c r="CB71" s="159">
        <v>17210.777929940017</v>
      </c>
      <c r="CC71" s="159">
        <v>19634.908865130059</v>
      </c>
      <c r="CD71" s="159">
        <v>19183.878552090715</v>
      </c>
      <c r="CE71" s="159">
        <v>18830.801782043214</v>
      </c>
      <c r="CF71" s="160">
        <v>20015.656852891709</v>
      </c>
    </row>
    <row r="72" spans="1:84">
      <c r="A72" s="153"/>
      <c r="B72" s="43" t="s">
        <v>326</v>
      </c>
      <c r="C72" s="158" t="s">
        <v>267</v>
      </c>
      <c r="D72" s="159">
        <v>0</v>
      </c>
      <c r="E72" s="159">
        <v>0</v>
      </c>
      <c r="F72" s="159">
        <v>0</v>
      </c>
      <c r="G72" s="159">
        <v>0</v>
      </c>
      <c r="H72" s="159">
        <v>0</v>
      </c>
      <c r="I72" s="159">
        <v>0</v>
      </c>
      <c r="J72" s="159">
        <v>0</v>
      </c>
      <c r="K72" s="159">
        <v>0</v>
      </c>
      <c r="L72" s="159">
        <v>0</v>
      </c>
      <c r="M72" s="159">
        <v>0</v>
      </c>
      <c r="N72" s="159">
        <v>0</v>
      </c>
      <c r="O72" s="159">
        <v>0</v>
      </c>
      <c r="P72" s="159">
        <v>0</v>
      </c>
      <c r="Q72" s="159">
        <v>0</v>
      </c>
      <c r="R72" s="159">
        <v>0</v>
      </c>
      <c r="S72" s="159">
        <v>0</v>
      </c>
      <c r="T72" s="159">
        <v>0</v>
      </c>
      <c r="U72" s="159">
        <v>0</v>
      </c>
      <c r="V72" s="159">
        <v>0</v>
      </c>
      <c r="W72" s="159">
        <v>0</v>
      </c>
      <c r="X72" s="159">
        <v>0</v>
      </c>
      <c r="Y72" s="159">
        <v>0</v>
      </c>
      <c r="Z72" s="159">
        <v>0</v>
      </c>
      <c r="AA72" s="159">
        <v>0</v>
      </c>
      <c r="AB72" s="159">
        <v>0</v>
      </c>
      <c r="AC72" s="159">
        <v>0</v>
      </c>
      <c r="AD72" s="159">
        <v>0</v>
      </c>
      <c r="AE72" s="159">
        <v>0</v>
      </c>
      <c r="AF72" s="159">
        <v>0</v>
      </c>
      <c r="AG72" s="159">
        <v>0</v>
      </c>
      <c r="AH72" s="159">
        <v>0</v>
      </c>
      <c r="AI72" s="159">
        <v>0</v>
      </c>
      <c r="AJ72" s="159">
        <v>0</v>
      </c>
      <c r="AK72" s="159">
        <v>0</v>
      </c>
      <c r="AL72" s="159">
        <v>0</v>
      </c>
      <c r="AM72" s="159">
        <v>0</v>
      </c>
      <c r="AN72" s="159">
        <v>0</v>
      </c>
      <c r="AO72" s="159">
        <v>0</v>
      </c>
      <c r="AP72" s="159">
        <v>0</v>
      </c>
      <c r="AQ72" s="159">
        <v>0</v>
      </c>
      <c r="AR72" s="159">
        <v>0</v>
      </c>
      <c r="AS72" s="159">
        <v>0</v>
      </c>
      <c r="AT72" s="159">
        <v>0</v>
      </c>
      <c r="AU72" s="159">
        <v>0</v>
      </c>
      <c r="AV72" s="159">
        <v>0</v>
      </c>
      <c r="AW72" s="159">
        <v>5.1266063637339612E-2</v>
      </c>
      <c r="AX72" s="159">
        <v>3.29750166654251E-2</v>
      </c>
      <c r="AY72" s="159">
        <v>0</v>
      </c>
      <c r="AZ72" s="159">
        <v>1.636634771647176E-2</v>
      </c>
      <c r="BA72" s="159">
        <v>2.182550033921396E-2</v>
      </c>
      <c r="BB72" s="159">
        <v>0</v>
      </c>
      <c r="BC72" s="159">
        <v>0.10623872594019318</v>
      </c>
      <c r="BD72" s="159">
        <v>106.45202396433002</v>
      </c>
      <c r="BE72" s="159">
        <v>11.245013119364245</v>
      </c>
      <c r="BF72" s="159">
        <v>0.95719961434288459</v>
      </c>
      <c r="BG72" s="159">
        <v>0.78762483692723695</v>
      </c>
      <c r="BH72" s="159">
        <v>0.68627754149444042</v>
      </c>
      <c r="BI72" s="159">
        <v>0.77855039497799616</v>
      </c>
      <c r="BJ72" s="159">
        <v>0.5899358184561454</v>
      </c>
      <c r="BK72" s="159">
        <v>0.29614412682858143</v>
      </c>
      <c r="BL72" s="159">
        <v>0</v>
      </c>
      <c r="BM72" s="159">
        <v>0.41106516098776286</v>
      </c>
      <c r="BN72" s="159">
        <v>0.12664390846409257</v>
      </c>
      <c r="BO72" s="159">
        <v>0</v>
      </c>
      <c r="BP72" s="159">
        <v>0</v>
      </c>
      <c r="BQ72" s="159">
        <v>2.7662621520582926E-4</v>
      </c>
      <c r="BR72" s="159">
        <v>0.12946550925549119</v>
      </c>
      <c r="BS72" s="159">
        <v>0.30849773012844411</v>
      </c>
      <c r="BT72" s="159">
        <v>0.30163697080797514</v>
      </c>
      <c r="BU72" s="159">
        <v>0.44547868261797635</v>
      </c>
      <c r="BV72" s="159">
        <v>0.24237551059748336</v>
      </c>
      <c r="BW72" s="159">
        <v>0.3551776509322957</v>
      </c>
      <c r="BX72" s="159">
        <v>0.26946805521877504</v>
      </c>
      <c r="BY72" s="159">
        <v>0</v>
      </c>
      <c r="BZ72" s="159">
        <v>0</v>
      </c>
      <c r="CA72" s="159">
        <v>0</v>
      </c>
      <c r="CB72" s="159">
        <v>0</v>
      </c>
      <c r="CC72" s="159">
        <v>0</v>
      </c>
      <c r="CD72" s="159">
        <v>0</v>
      </c>
      <c r="CE72" s="159">
        <v>0</v>
      </c>
      <c r="CF72" s="160">
        <v>0</v>
      </c>
    </row>
    <row r="73" spans="1:84" ht="26.25" customHeight="1">
      <c r="A73" s="153"/>
      <c r="B73" s="43" t="s">
        <v>327</v>
      </c>
      <c r="C73" s="158" t="s">
        <v>267</v>
      </c>
      <c r="D73" s="159">
        <v>3452.1254708354072</v>
      </c>
      <c r="E73" s="159">
        <v>3279.7199022628711</v>
      </c>
      <c r="F73" s="159">
        <v>3104.2694924497519</v>
      </c>
      <c r="G73" s="159">
        <v>2825.0136715086996</v>
      </c>
      <c r="H73" s="159">
        <v>2830.9435910542679</v>
      </c>
      <c r="I73" s="159">
        <v>2642.1785194792201</v>
      </c>
      <c r="J73" s="159">
        <v>2714.5748498920361</v>
      </c>
      <c r="K73" s="159">
        <v>2661.3478920510165</v>
      </c>
      <c r="L73" s="159">
        <v>2522.7842484365724</v>
      </c>
      <c r="M73" s="159">
        <v>2460.4788895371557</v>
      </c>
      <c r="N73" s="159">
        <v>2658.7498123906707</v>
      </c>
      <c r="O73" s="159">
        <v>2610.8173180711783</v>
      </c>
      <c r="P73" s="159">
        <v>2471.8512605851793</v>
      </c>
      <c r="Q73" s="159">
        <v>2578.4241128409385</v>
      </c>
      <c r="R73" s="159">
        <v>2459.4404462416978</v>
      </c>
      <c r="S73" s="159">
        <v>2608.7306979720884</v>
      </c>
      <c r="T73" s="159">
        <v>2502.6799424543492</v>
      </c>
      <c r="U73" s="159">
        <v>2600.7317115034448</v>
      </c>
      <c r="V73" s="159">
        <v>2423.6619547685855</v>
      </c>
      <c r="W73" s="159">
        <v>2406.9408027735058</v>
      </c>
      <c r="X73" s="159">
        <v>2361.1142831169759</v>
      </c>
      <c r="Y73" s="159">
        <v>2206.7729473938043</v>
      </c>
      <c r="Z73" s="159">
        <v>2063.3296600482245</v>
      </c>
      <c r="AA73" s="159">
        <v>2048.6592321718626</v>
      </c>
      <c r="AB73" s="159">
        <v>2067.6105317254232</v>
      </c>
      <c r="AC73" s="159">
        <v>2082.2331757775669</v>
      </c>
      <c r="AD73" s="159">
        <v>2151.5398842411569</v>
      </c>
      <c r="AE73" s="159">
        <v>2188.2394545000448</v>
      </c>
      <c r="AF73" s="159">
        <v>2104.8901909626738</v>
      </c>
      <c r="AG73" s="159">
        <v>2025.2880928330333</v>
      </c>
      <c r="AH73" s="159">
        <v>1999.0771501076981</v>
      </c>
      <c r="AI73" s="159">
        <v>1886.5160338657654</v>
      </c>
      <c r="AJ73" s="159">
        <v>1791.12972992702</v>
      </c>
      <c r="AK73" s="159">
        <v>1830.6052127955943</v>
      </c>
      <c r="AL73" s="159">
        <v>1793.8906837844415</v>
      </c>
      <c r="AM73" s="159">
        <v>1780.3101044419473</v>
      </c>
      <c r="AN73" s="159">
        <v>1746.2423517208526</v>
      </c>
      <c r="AO73" s="159">
        <v>1768.7830098693516</v>
      </c>
      <c r="AP73" s="159">
        <v>1726.2282230657217</v>
      </c>
      <c r="AQ73" s="159">
        <v>1656.0853165173282</v>
      </c>
      <c r="AR73" s="159">
        <v>1579.8783400307195</v>
      </c>
      <c r="AS73" s="159">
        <v>1534.9573108695756</v>
      </c>
      <c r="AT73" s="159">
        <v>1815.349731483072</v>
      </c>
      <c r="AU73" s="159">
        <v>2014.4003012840271</v>
      </c>
      <c r="AV73" s="159">
        <v>2348.047406034917</v>
      </c>
      <c r="AW73" s="159">
        <v>2536.3056840468862</v>
      </c>
      <c r="AX73" s="159">
        <v>2224.5469963348692</v>
      </c>
      <c r="AY73" s="159">
        <v>2364.9481095467627</v>
      </c>
      <c r="AZ73" s="159">
        <v>2457.5653176561605</v>
      </c>
      <c r="BA73" s="159">
        <v>2342.9310855807198</v>
      </c>
      <c r="BB73" s="159">
        <v>2267.1583643372214</v>
      </c>
      <c r="BC73" s="159">
        <v>2223.0860651434859</v>
      </c>
      <c r="BD73" s="159">
        <v>2446.6332763070623</v>
      </c>
      <c r="BE73" s="159">
        <v>2133.7000907001207</v>
      </c>
      <c r="BF73" s="159">
        <v>0</v>
      </c>
      <c r="BG73" s="159">
        <v>0</v>
      </c>
      <c r="BH73" s="159">
        <v>0</v>
      </c>
      <c r="BI73" s="159">
        <v>0</v>
      </c>
      <c r="BJ73" s="159">
        <v>0</v>
      </c>
      <c r="BK73" s="159">
        <v>0</v>
      </c>
      <c r="BL73" s="159">
        <v>0</v>
      </c>
      <c r="BM73" s="159">
        <v>0</v>
      </c>
      <c r="BN73" s="159">
        <v>0</v>
      </c>
      <c r="BO73" s="159">
        <v>0</v>
      </c>
      <c r="BP73" s="159">
        <v>0</v>
      </c>
      <c r="BQ73" s="159">
        <v>0</v>
      </c>
      <c r="BR73" s="159">
        <v>0</v>
      </c>
      <c r="BS73" s="159">
        <v>0</v>
      </c>
      <c r="BT73" s="159">
        <v>0</v>
      </c>
      <c r="BU73" s="159">
        <v>0</v>
      </c>
      <c r="BV73" s="159">
        <v>0</v>
      </c>
      <c r="BW73" s="159">
        <v>0</v>
      </c>
      <c r="BX73" s="159">
        <v>0</v>
      </c>
      <c r="BY73" s="159">
        <v>0</v>
      </c>
      <c r="BZ73" s="159">
        <v>0</v>
      </c>
      <c r="CA73" s="159">
        <v>0</v>
      </c>
      <c r="CB73" s="159">
        <v>0</v>
      </c>
      <c r="CC73" s="159">
        <v>0</v>
      </c>
      <c r="CD73" s="159">
        <v>0</v>
      </c>
      <c r="CE73" s="159">
        <v>0</v>
      </c>
      <c r="CF73" s="160">
        <v>0</v>
      </c>
    </row>
    <row r="74" spans="1:84">
      <c r="A74" s="153"/>
      <c r="B74" s="43" t="s">
        <v>328</v>
      </c>
      <c r="C74" s="158" t="s">
        <v>267</v>
      </c>
      <c r="D74" s="159">
        <v>0</v>
      </c>
      <c r="E74" s="159">
        <v>0</v>
      </c>
      <c r="F74" s="159">
        <v>0</v>
      </c>
      <c r="G74" s="159">
        <v>0</v>
      </c>
      <c r="H74" s="159">
        <v>0</v>
      </c>
      <c r="I74" s="159">
        <v>0</v>
      </c>
      <c r="J74" s="159">
        <v>0</v>
      </c>
      <c r="K74" s="159">
        <v>0</v>
      </c>
      <c r="L74" s="159">
        <v>0</v>
      </c>
      <c r="M74" s="159">
        <v>0</v>
      </c>
      <c r="N74" s="159">
        <v>0</v>
      </c>
      <c r="O74" s="159">
        <v>0</v>
      </c>
      <c r="P74" s="159">
        <v>0</v>
      </c>
      <c r="Q74" s="159">
        <v>0</v>
      </c>
      <c r="R74" s="159">
        <v>0</v>
      </c>
      <c r="S74" s="159">
        <v>0</v>
      </c>
      <c r="T74" s="159">
        <v>0</v>
      </c>
      <c r="U74" s="159">
        <v>0</v>
      </c>
      <c r="V74" s="159">
        <v>0</v>
      </c>
      <c r="W74" s="159">
        <v>0</v>
      </c>
      <c r="X74" s="159">
        <v>0</v>
      </c>
      <c r="Y74" s="159">
        <v>0</v>
      </c>
      <c r="Z74" s="159">
        <v>0</v>
      </c>
      <c r="AA74" s="159">
        <v>0</v>
      </c>
      <c r="AB74" s="159">
        <v>0</v>
      </c>
      <c r="AC74" s="159">
        <v>0</v>
      </c>
      <c r="AD74" s="159">
        <v>0</v>
      </c>
      <c r="AE74" s="159">
        <v>0</v>
      </c>
      <c r="AF74" s="159">
        <v>0</v>
      </c>
      <c r="AG74" s="159">
        <v>0</v>
      </c>
      <c r="AH74" s="159">
        <v>0</v>
      </c>
      <c r="AI74" s="159">
        <v>0</v>
      </c>
      <c r="AJ74" s="159">
        <v>0</v>
      </c>
      <c r="AK74" s="159">
        <v>0</v>
      </c>
      <c r="AL74" s="159">
        <v>0</v>
      </c>
      <c r="AM74" s="159">
        <v>0</v>
      </c>
      <c r="AN74" s="159">
        <v>0</v>
      </c>
      <c r="AO74" s="159">
        <v>0</v>
      </c>
      <c r="AP74" s="159">
        <v>0</v>
      </c>
      <c r="AQ74" s="159">
        <v>0</v>
      </c>
      <c r="AR74" s="159">
        <v>0</v>
      </c>
      <c r="AS74" s="159">
        <v>0</v>
      </c>
      <c r="AT74" s="159">
        <v>0</v>
      </c>
      <c r="AU74" s="159">
        <v>0</v>
      </c>
      <c r="AV74" s="159">
        <v>0</v>
      </c>
      <c r="AW74" s="159">
        <v>0</v>
      </c>
      <c r="AX74" s="159">
        <v>0</v>
      </c>
      <c r="AY74" s="159">
        <v>0</v>
      </c>
      <c r="AZ74" s="159">
        <v>0</v>
      </c>
      <c r="BA74" s="159">
        <v>346.73444872231244</v>
      </c>
      <c r="BB74" s="159">
        <v>348.84521422965918</v>
      </c>
      <c r="BC74" s="159">
        <v>1344.7627103692359</v>
      </c>
      <c r="BD74" s="159">
        <v>3066.0440454446543</v>
      </c>
      <c r="BE74" s="159">
        <v>2896.4599559994076</v>
      </c>
      <c r="BF74" s="159">
        <v>2874.0188054339292</v>
      </c>
      <c r="BG74" s="159">
        <v>3156.4246592436557</v>
      </c>
      <c r="BH74" s="159">
        <v>3139.1838479631701</v>
      </c>
      <c r="BI74" s="159">
        <v>3085.7798191929178</v>
      </c>
      <c r="BJ74" s="159">
        <v>3055.8720892363945</v>
      </c>
      <c r="BK74" s="159">
        <v>3065.46535515899</v>
      </c>
      <c r="BL74" s="159">
        <v>3859.978790556308</v>
      </c>
      <c r="BM74" s="159">
        <v>3856.5572883879413</v>
      </c>
      <c r="BN74" s="159">
        <v>3819.3614592814583</v>
      </c>
      <c r="BO74" s="159">
        <v>2923.2133683001794</v>
      </c>
      <c r="BP74" s="159">
        <v>2863.6485755562558</v>
      </c>
      <c r="BQ74" s="159">
        <v>2804.3699999394853</v>
      </c>
      <c r="BR74" s="159">
        <v>2740.6631333600494</v>
      </c>
      <c r="BS74" s="159">
        <v>2664.858521445291</v>
      </c>
      <c r="BT74" s="159">
        <v>2574.9975688753202</v>
      </c>
      <c r="BU74" s="159">
        <v>2502.7570208863913</v>
      </c>
      <c r="BV74" s="159">
        <v>2418.1596212530731</v>
      </c>
      <c r="BW74" s="159">
        <v>2336.5386449059965</v>
      </c>
      <c r="BX74" s="159">
        <v>2198.0361598620461</v>
      </c>
      <c r="BY74" s="159">
        <v>2231.0296390974004</v>
      </c>
      <c r="BZ74" s="159">
        <v>2085.7112424727816</v>
      </c>
      <c r="CA74" s="159">
        <v>2023.4083474302388</v>
      </c>
      <c r="CB74" s="159">
        <v>1849.5527099877461</v>
      </c>
      <c r="CC74" s="159">
        <v>1855.5648897650419</v>
      </c>
      <c r="CD74" s="159">
        <v>1842.726582403435</v>
      </c>
      <c r="CE74" s="159">
        <v>1805.7168045717492</v>
      </c>
      <c r="CF74" s="160">
        <v>1785.7751032647382</v>
      </c>
    </row>
    <row r="75" spans="1:84">
      <c r="A75" s="153"/>
      <c r="B75" s="43" t="s">
        <v>329</v>
      </c>
      <c r="C75" s="158" t="s">
        <v>276</v>
      </c>
      <c r="D75" s="159">
        <v>0</v>
      </c>
      <c r="E75" s="159">
        <v>0</v>
      </c>
      <c r="F75" s="159">
        <v>0</v>
      </c>
      <c r="G75" s="159">
        <v>0</v>
      </c>
      <c r="H75" s="159">
        <v>0</v>
      </c>
      <c r="I75" s="159">
        <v>0</v>
      </c>
      <c r="J75" s="159">
        <v>0</v>
      </c>
      <c r="K75" s="159">
        <v>0</v>
      </c>
      <c r="L75" s="159">
        <v>0</v>
      </c>
      <c r="M75" s="159">
        <v>0</v>
      </c>
      <c r="N75" s="159">
        <v>0</v>
      </c>
      <c r="O75" s="159">
        <v>0</v>
      </c>
      <c r="P75" s="159">
        <v>0</v>
      </c>
      <c r="Q75" s="159">
        <v>0</v>
      </c>
      <c r="R75" s="159">
        <v>0</v>
      </c>
      <c r="S75" s="159">
        <v>0</v>
      </c>
      <c r="T75" s="159">
        <v>0</v>
      </c>
      <c r="U75" s="159">
        <v>0</v>
      </c>
      <c r="V75" s="159">
        <v>0</v>
      </c>
      <c r="W75" s="159">
        <v>0</v>
      </c>
      <c r="X75" s="159">
        <v>0</v>
      </c>
      <c r="Y75" s="159">
        <v>0</v>
      </c>
      <c r="Z75" s="159">
        <v>0</v>
      </c>
      <c r="AA75" s="159">
        <v>0</v>
      </c>
      <c r="AB75" s="159">
        <v>0</v>
      </c>
      <c r="AC75" s="159">
        <v>0</v>
      </c>
      <c r="AD75" s="159">
        <v>0</v>
      </c>
      <c r="AE75" s="159">
        <v>0</v>
      </c>
      <c r="AF75" s="159">
        <v>0</v>
      </c>
      <c r="AG75" s="159">
        <v>0</v>
      </c>
      <c r="AH75" s="159">
        <v>0</v>
      </c>
      <c r="AI75" s="159">
        <v>0</v>
      </c>
      <c r="AJ75" s="159">
        <v>0</v>
      </c>
      <c r="AK75" s="159">
        <v>0</v>
      </c>
      <c r="AL75" s="159">
        <v>0</v>
      </c>
      <c r="AM75" s="159">
        <v>0</v>
      </c>
      <c r="AN75" s="159">
        <v>0</v>
      </c>
      <c r="AO75" s="159">
        <v>0</v>
      </c>
      <c r="AP75" s="159">
        <v>0</v>
      </c>
      <c r="AQ75" s="159">
        <v>0</v>
      </c>
      <c r="AR75" s="159">
        <v>87.672655710288723</v>
      </c>
      <c r="AS75" s="159">
        <v>61.34780199375588</v>
      </c>
      <c r="AT75" s="159">
        <v>23.711483218095033</v>
      </c>
      <c r="AU75" s="159">
        <v>8.8796744191378707</v>
      </c>
      <c r="AV75" s="159">
        <v>4.5041619462797371</v>
      </c>
      <c r="AW75" s="159">
        <v>2.5652749535453396</v>
      </c>
      <c r="AX75" s="159">
        <v>1.6332331783698781</v>
      </c>
      <c r="AY75" s="159">
        <v>2.9817466583734982</v>
      </c>
      <c r="AZ75" s="159">
        <v>0</v>
      </c>
      <c r="BA75" s="159">
        <v>0.40922813136026176</v>
      </c>
      <c r="BB75" s="159">
        <v>0.96172776140095939</v>
      </c>
      <c r="BC75" s="159">
        <v>0.38423005881703204</v>
      </c>
      <c r="BD75" s="159">
        <v>7.7121366194067911E-2</v>
      </c>
      <c r="BE75" s="159">
        <v>0.58943895882022712</v>
      </c>
      <c r="BF75" s="159">
        <v>0.576342021312089</v>
      </c>
      <c r="BG75" s="159">
        <v>0.20926433951832449</v>
      </c>
      <c r="BH75" s="159">
        <v>0.13917516575761377</v>
      </c>
      <c r="BI75" s="159">
        <v>0</v>
      </c>
      <c r="BJ75" s="159">
        <v>0</v>
      </c>
      <c r="BK75" s="159">
        <v>0</v>
      </c>
      <c r="BL75" s="159">
        <v>0</v>
      </c>
      <c r="BM75" s="159">
        <v>0</v>
      </c>
      <c r="BN75" s="159">
        <v>0</v>
      </c>
      <c r="BO75" s="159">
        <v>0</v>
      </c>
      <c r="BP75" s="159">
        <v>0</v>
      </c>
      <c r="BQ75" s="159">
        <v>0</v>
      </c>
      <c r="BR75" s="159">
        <v>0</v>
      </c>
      <c r="BS75" s="159">
        <v>0</v>
      </c>
      <c r="BT75" s="159">
        <v>0</v>
      </c>
      <c r="BU75" s="159">
        <v>0</v>
      </c>
      <c r="BV75" s="159">
        <v>0</v>
      </c>
      <c r="BW75" s="159">
        <v>0</v>
      </c>
      <c r="BX75" s="159">
        <v>0</v>
      </c>
      <c r="BY75" s="159">
        <v>0</v>
      </c>
      <c r="BZ75" s="159">
        <v>0</v>
      </c>
      <c r="CA75" s="159">
        <v>0</v>
      </c>
      <c r="CB75" s="159">
        <v>0</v>
      </c>
      <c r="CC75" s="159">
        <v>0</v>
      </c>
      <c r="CD75" s="159">
        <v>0</v>
      </c>
      <c r="CE75" s="159">
        <v>0</v>
      </c>
      <c r="CF75" s="160">
        <v>0</v>
      </c>
    </row>
    <row r="76" spans="1:84">
      <c r="A76" s="153"/>
      <c r="B76" s="43" t="s">
        <v>330</v>
      </c>
      <c r="C76" s="158" t="s">
        <v>267</v>
      </c>
      <c r="D76" s="159">
        <v>485.70602554777236</v>
      </c>
      <c r="E76" s="159">
        <v>900.16178701725573</v>
      </c>
      <c r="F76" s="159">
        <v>1027.1199181660309</v>
      </c>
      <c r="G76" s="159">
        <v>985.55262847343795</v>
      </c>
      <c r="H76" s="159">
        <v>1079.5418532706944</v>
      </c>
      <c r="I76" s="159">
        <v>1230.0347400235789</v>
      </c>
      <c r="J76" s="159">
        <v>1308.7569633850878</v>
      </c>
      <c r="K76" s="159">
        <v>1496.2555456440668</v>
      </c>
      <c r="L76" s="159">
        <v>1502.3321928891946</v>
      </c>
      <c r="M76" s="159">
        <v>1512.0564100900142</v>
      </c>
      <c r="N76" s="159">
        <v>1878.320762982464</v>
      </c>
      <c r="O76" s="159">
        <v>1955.481116256941</v>
      </c>
      <c r="P76" s="159">
        <v>1958.3873766014103</v>
      </c>
      <c r="Q76" s="159">
        <v>2229.9884219164874</v>
      </c>
      <c r="R76" s="159">
        <v>2213.2550433794277</v>
      </c>
      <c r="S76" s="159">
        <v>2603.9832353734132</v>
      </c>
      <c r="T76" s="159">
        <v>2647.7628376690936</v>
      </c>
      <c r="U76" s="159">
        <v>2964.2748539716686</v>
      </c>
      <c r="V76" s="159">
        <v>2839.2053473513747</v>
      </c>
      <c r="W76" s="159">
        <v>2903.0734682458592</v>
      </c>
      <c r="X76" s="159">
        <v>2887.4893999626206</v>
      </c>
      <c r="Y76" s="159">
        <v>2814.2553879685033</v>
      </c>
      <c r="Z76" s="159">
        <v>0</v>
      </c>
      <c r="AA76" s="159">
        <v>0</v>
      </c>
      <c r="AB76" s="159">
        <v>0</v>
      </c>
      <c r="AC76" s="159">
        <v>0</v>
      </c>
      <c r="AD76" s="159">
        <v>0</v>
      </c>
      <c r="AE76" s="159">
        <v>0</v>
      </c>
      <c r="AF76" s="159">
        <v>0</v>
      </c>
      <c r="AG76" s="159">
        <v>0</v>
      </c>
      <c r="AH76" s="159">
        <v>0</v>
      </c>
      <c r="AI76" s="159">
        <v>0.30184256541852245</v>
      </c>
      <c r="AJ76" s="159">
        <v>0.25346175423495565</v>
      </c>
      <c r="AK76" s="159">
        <v>0.22930336694725606</v>
      </c>
      <c r="AL76" s="159">
        <v>0.21355841473624304</v>
      </c>
      <c r="AM76" s="159">
        <v>0.20385230203533747</v>
      </c>
      <c r="AN76" s="159">
        <v>0.19260025938097639</v>
      </c>
      <c r="AO76" s="159">
        <v>0.18266261719821186</v>
      </c>
      <c r="AP76" s="159">
        <v>0.17554863285414118</v>
      </c>
      <c r="AQ76" s="159">
        <v>0.16588500666283754</v>
      </c>
      <c r="AR76" s="159">
        <v>0.1553102846949313</v>
      </c>
      <c r="AS76" s="159">
        <v>0.14371093271484608</v>
      </c>
      <c r="AT76" s="159">
        <v>2.2096247524084459E-2</v>
      </c>
      <c r="AU76" s="159">
        <v>0</v>
      </c>
      <c r="AV76" s="159">
        <v>5.0679426851699683</v>
      </c>
      <c r="AW76" s="159">
        <v>0</v>
      </c>
      <c r="AX76" s="159">
        <v>0</v>
      </c>
      <c r="AY76" s="159">
        <v>-1.2784287369058754E-4</v>
      </c>
      <c r="AZ76" s="159">
        <v>0</v>
      </c>
      <c r="BA76" s="159">
        <v>1.1731370123704274</v>
      </c>
      <c r="BB76" s="159">
        <v>0.15430706624965668</v>
      </c>
      <c r="BC76" s="159">
        <v>1.6575011892392704</v>
      </c>
      <c r="BD76" s="159">
        <v>0.41830966803242214</v>
      </c>
      <c r="BE76" s="159">
        <v>0.30511221894720747</v>
      </c>
      <c r="BF76" s="159">
        <v>0.33367169654910428</v>
      </c>
      <c r="BG76" s="159">
        <v>0.25003298745818586</v>
      </c>
      <c r="BH76" s="159">
        <v>0</v>
      </c>
      <c r="BI76" s="159">
        <v>0</v>
      </c>
      <c r="BJ76" s="159">
        <v>-0.22540234387592961</v>
      </c>
      <c r="BK76" s="159">
        <v>0</v>
      </c>
      <c r="BL76" s="159">
        <v>0</v>
      </c>
      <c r="BM76" s="159">
        <v>0</v>
      </c>
      <c r="BN76" s="159">
        <v>0</v>
      </c>
      <c r="BO76" s="159">
        <v>0</v>
      </c>
      <c r="BP76" s="159">
        <v>0</v>
      </c>
      <c r="BQ76" s="159">
        <v>0</v>
      </c>
      <c r="BR76" s="159">
        <v>0</v>
      </c>
      <c r="BS76" s="159">
        <v>0</v>
      </c>
      <c r="BT76" s="159">
        <v>0</v>
      </c>
      <c r="BU76" s="159">
        <v>0</v>
      </c>
      <c r="BV76" s="159">
        <v>0</v>
      </c>
      <c r="BW76" s="159">
        <v>0</v>
      </c>
      <c r="BX76" s="159">
        <v>0</v>
      </c>
      <c r="BY76" s="159">
        <v>0</v>
      </c>
      <c r="BZ76" s="159">
        <v>0</v>
      </c>
      <c r="CA76" s="159">
        <v>0</v>
      </c>
      <c r="CB76" s="159">
        <v>0</v>
      </c>
      <c r="CC76" s="159">
        <v>0</v>
      </c>
      <c r="CD76" s="159">
        <v>0</v>
      </c>
      <c r="CE76" s="159">
        <v>0</v>
      </c>
      <c r="CF76" s="160">
        <v>0</v>
      </c>
    </row>
    <row r="77" spans="1:84" s="109" customFormat="1" ht="25.5" customHeight="1">
      <c r="A77" s="170"/>
      <c r="B77" s="109" t="s">
        <v>331</v>
      </c>
      <c r="C77" s="171"/>
      <c r="D77" s="47">
        <v>18918.450400054968</v>
      </c>
      <c r="E77" s="47">
        <v>23396.3789686485</v>
      </c>
      <c r="F77" s="47">
        <v>23310.658365812706</v>
      </c>
      <c r="G77" s="47">
        <v>22845.60804125612</v>
      </c>
      <c r="H77" s="47">
        <v>25282.804974484658</v>
      </c>
      <c r="I77" s="47">
        <v>26092.71096564304</v>
      </c>
      <c r="J77" s="47">
        <v>26275.33118834368</v>
      </c>
      <c r="K77" s="47">
        <v>28368.643876466886</v>
      </c>
      <c r="L77" s="47">
        <v>27801.649335579663</v>
      </c>
      <c r="M77" s="47">
        <v>28482.481947054013</v>
      </c>
      <c r="N77" s="47">
        <v>34047.870731808885</v>
      </c>
      <c r="O77" s="47">
        <v>35540.803491162493</v>
      </c>
      <c r="P77" s="47">
        <v>35859.904822142824</v>
      </c>
      <c r="Q77" s="47">
        <v>38653.962255340353</v>
      </c>
      <c r="R77" s="47">
        <v>39722.738826541572</v>
      </c>
      <c r="S77" s="47">
        <v>44877.763945277802</v>
      </c>
      <c r="T77" s="47">
        <v>44479.241984507957</v>
      </c>
      <c r="U77" s="47">
        <v>49958.141660840367</v>
      </c>
      <c r="V77" s="47">
        <v>50284.844526089779</v>
      </c>
      <c r="W77" s="47">
        <v>55582.798538219955</v>
      </c>
      <c r="X77" s="47">
        <v>60063.566390566717</v>
      </c>
      <c r="Y77" s="47">
        <v>60077.002526922341</v>
      </c>
      <c r="Z77" s="47">
        <v>58619.518037229442</v>
      </c>
      <c r="AA77" s="47">
        <v>63390.042576741369</v>
      </c>
      <c r="AB77" s="47">
        <v>67645.531738354082</v>
      </c>
      <c r="AC77" s="47">
        <v>69894.460673306894</v>
      </c>
      <c r="AD77" s="47">
        <v>72826.586123806104</v>
      </c>
      <c r="AE77" s="47">
        <v>79166.442376253661</v>
      </c>
      <c r="AF77" s="47">
        <v>82694.104421479627</v>
      </c>
      <c r="AG77" s="47">
        <v>87442.729236015162</v>
      </c>
      <c r="AH77" s="47">
        <v>93327.504716645562</v>
      </c>
      <c r="AI77" s="47">
        <v>94461.932690292029</v>
      </c>
      <c r="AJ77" s="47">
        <v>95715.860586014664</v>
      </c>
      <c r="AK77" s="47">
        <v>105855.26236248088</v>
      </c>
      <c r="AL77" s="47">
        <v>112573.97257971299</v>
      </c>
      <c r="AM77" s="47">
        <v>120042.02944417777</v>
      </c>
      <c r="AN77" s="47">
        <v>122786.06795995485</v>
      </c>
      <c r="AO77" s="47">
        <v>127157.71924819908</v>
      </c>
      <c r="AP77" s="47">
        <v>131420.55754849795</v>
      </c>
      <c r="AQ77" s="47">
        <v>129115.88715999115</v>
      </c>
      <c r="AR77" s="47">
        <v>122482.22171386385</v>
      </c>
      <c r="AS77" s="47">
        <v>120511.79536269949</v>
      </c>
      <c r="AT77" s="47">
        <v>124796.95383809679</v>
      </c>
      <c r="AU77" s="47">
        <v>138171.335988779</v>
      </c>
      <c r="AV77" s="47">
        <v>152621.22983897966</v>
      </c>
      <c r="AW77" s="47">
        <v>162548.05787166866</v>
      </c>
      <c r="AX77" s="47">
        <v>164608.69797965136</v>
      </c>
      <c r="AY77" s="47">
        <v>166780.06845596261</v>
      </c>
      <c r="AZ77" s="47">
        <v>167696.78126924273</v>
      </c>
      <c r="BA77" s="47">
        <v>169779.46450901189</v>
      </c>
      <c r="BB77" s="47">
        <v>171469.81142646927</v>
      </c>
      <c r="BC77" s="47">
        <v>175379.92503897319</v>
      </c>
      <c r="BD77" s="47">
        <v>177683.84312927231</v>
      </c>
      <c r="BE77" s="47">
        <v>183909.87040906321</v>
      </c>
      <c r="BF77" s="47">
        <v>185882.60219159414</v>
      </c>
      <c r="BG77" s="47">
        <v>174316.57375683545</v>
      </c>
      <c r="BH77" s="47">
        <v>177716.37353270524</v>
      </c>
      <c r="BI77" s="47">
        <v>180316.9420735547</v>
      </c>
      <c r="BJ77" s="47">
        <v>180793.18157994884</v>
      </c>
      <c r="BK77" s="47">
        <v>186929.43912084959</v>
      </c>
      <c r="BL77" s="47">
        <v>194031.46833214501</v>
      </c>
      <c r="BM77" s="47">
        <v>208711.12202493622</v>
      </c>
      <c r="BN77" s="47">
        <v>212265.64759383036</v>
      </c>
      <c r="BO77" s="47">
        <v>216204.57189740302</v>
      </c>
      <c r="BP77" s="47">
        <v>222447.91113260615</v>
      </c>
      <c r="BQ77" s="47">
        <v>215079.41924930157</v>
      </c>
      <c r="BR77" s="47">
        <v>217873.91161256438</v>
      </c>
      <c r="BS77" s="47">
        <v>220832.32366073699</v>
      </c>
      <c r="BT77" s="47">
        <v>218469.84760844777</v>
      </c>
      <c r="BU77" s="47">
        <v>220317.35238416618</v>
      </c>
      <c r="BV77" s="47">
        <v>222656.66270296241</v>
      </c>
      <c r="BW77" s="47">
        <v>227811.30982962222</v>
      </c>
      <c r="BX77" s="47">
        <v>239361.25611348156</v>
      </c>
      <c r="BY77" s="47">
        <v>244640.01258966693</v>
      </c>
      <c r="BZ77" s="47">
        <v>239536.22421125861</v>
      </c>
      <c r="CA77" s="47">
        <v>257112.26421642976</v>
      </c>
      <c r="CB77" s="47">
        <v>285415.91869469301</v>
      </c>
      <c r="CC77" s="47">
        <v>299976.47973042331</v>
      </c>
      <c r="CD77" s="47">
        <v>304124.62071519706</v>
      </c>
      <c r="CE77" s="47">
        <v>305900.37784819235</v>
      </c>
      <c r="CF77" s="48">
        <v>310062.36576426681</v>
      </c>
    </row>
    <row r="78" spans="1:84" ht="26.25" customHeight="1">
      <c r="A78" s="153"/>
      <c r="B78" s="10" t="s">
        <v>332</v>
      </c>
      <c r="D78" s="58">
        <v>10067.361256808374</v>
      </c>
      <c r="E78" s="58">
        <v>13889.887748366264</v>
      </c>
      <c r="F78" s="58">
        <v>13589.292894992208</v>
      </c>
      <c r="G78" s="58">
        <v>13424.151867257335</v>
      </c>
      <c r="H78" s="58">
        <v>14660.243596531031</v>
      </c>
      <c r="I78" s="58">
        <v>15070.321736860315</v>
      </c>
      <c r="J78" s="58">
        <v>15038.181088848271</v>
      </c>
      <c r="K78" s="58">
        <v>17566.702432259819</v>
      </c>
      <c r="L78" s="58">
        <v>17112.41405372088</v>
      </c>
      <c r="M78" s="58">
        <v>17957.702203703448</v>
      </c>
      <c r="N78" s="58">
        <v>22693.289443469825</v>
      </c>
      <c r="O78" s="58">
        <v>23449.982161304637</v>
      </c>
      <c r="P78" s="58">
        <v>23418.081462495917</v>
      </c>
      <c r="Q78" s="58">
        <v>26252.140484793646</v>
      </c>
      <c r="R78" s="58">
        <v>26962.128778180569</v>
      </c>
      <c r="S78" s="58">
        <v>31186.081810698171</v>
      </c>
      <c r="T78" s="58">
        <v>31022.80345334037</v>
      </c>
      <c r="U78" s="58">
        <v>35956.352818676656</v>
      </c>
      <c r="V78" s="58">
        <v>35877.975575362325</v>
      </c>
      <c r="W78" s="58">
        <v>39395.723139435227</v>
      </c>
      <c r="X78" s="58">
        <v>41068.619727992947</v>
      </c>
      <c r="Y78" s="58">
        <v>40711.95003350031</v>
      </c>
      <c r="Z78" s="58">
        <v>40647.594302950019</v>
      </c>
      <c r="AA78" s="58">
        <v>44219.267962299178</v>
      </c>
      <c r="AB78" s="58">
        <v>46135.200127738353</v>
      </c>
      <c r="AC78" s="58">
        <v>48914.691772972437</v>
      </c>
      <c r="AD78" s="58">
        <v>51897.874959490713</v>
      </c>
      <c r="AE78" s="58">
        <v>55820.699788453116</v>
      </c>
      <c r="AF78" s="58">
        <v>58044.791188392883</v>
      </c>
      <c r="AG78" s="58">
        <v>59413.160695411214</v>
      </c>
      <c r="AH78" s="58">
        <v>61501.020559195655</v>
      </c>
      <c r="AI78" s="58">
        <v>60051.578390015042</v>
      </c>
      <c r="AJ78" s="58">
        <v>61375.76378799451</v>
      </c>
      <c r="AK78" s="58">
        <v>64445.711280526317</v>
      </c>
      <c r="AL78" s="58">
        <v>64814.978872449763</v>
      </c>
      <c r="AM78" s="58">
        <v>67264.46459492686</v>
      </c>
      <c r="AN78" s="58">
        <v>66970.320191088511</v>
      </c>
      <c r="AO78" s="58">
        <v>68340.173847757673</v>
      </c>
      <c r="AP78" s="58">
        <v>70973.136087089166</v>
      </c>
      <c r="AQ78" s="58">
        <v>70242.58498982148</v>
      </c>
      <c r="AR78" s="58">
        <v>67389.665761108146</v>
      </c>
      <c r="AS78" s="58">
        <v>66351.500506834855</v>
      </c>
      <c r="AT78" s="58">
        <v>67411.55455169073</v>
      </c>
      <c r="AU78" s="58">
        <v>73463.340743095978</v>
      </c>
      <c r="AV78" s="58">
        <v>75685.124525555075</v>
      </c>
      <c r="AW78" s="58">
        <v>77961.476177450983</v>
      </c>
      <c r="AX78" s="58">
        <v>77247.995611377744</v>
      </c>
      <c r="AY78" s="58">
        <v>76521.053304766698</v>
      </c>
      <c r="AZ78" s="58">
        <v>76664.822598327053</v>
      </c>
      <c r="BA78" s="58">
        <v>78425.766798400567</v>
      </c>
      <c r="BB78" s="58">
        <v>80774.74135046739</v>
      </c>
      <c r="BC78" s="58">
        <v>83015.503514914439</v>
      </c>
      <c r="BD78" s="58">
        <v>83776.188163295592</v>
      </c>
      <c r="BE78" s="58">
        <v>88060.105345000673</v>
      </c>
      <c r="BF78" s="58">
        <v>90473.106648329922</v>
      </c>
      <c r="BG78" s="58">
        <v>92404.767960822472</v>
      </c>
      <c r="BH78" s="58">
        <v>93436.989620517808</v>
      </c>
      <c r="BI78" s="58">
        <v>94850.495178293539</v>
      </c>
      <c r="BJ78" s="58">
        <v>95738.26667482355</v>
      </c>
      <c r="BK78" s="58">
        <v>99818.307350434756</v>
      </c>
      <c r="BL78" s="58">
        <v>103865.57977526719</v>
      </c>
      <c r="BM78" s="58">
        <v>109732.28699086056</v>
      </c>
      <c r="BN78" s="58">
        <v>111204.93296443767</v>
      </c>
      <c r="BO78" s="58">
        <v>114932.32418564403</v>
      </c>
      <c r="BP78" s="58">
        <v>119391.07047578</v>
      </c>
      <c r="BQ78" s="58">
        <v>120112.08389857566</v>
      </c>
      <c r="BR78" s="58">
        <v>122372.08504928934</v>
      </c>
      <c r="BS78" s="58">
        <v>125448.85107668188</v>
      </c>
      <c r="BT78" s="58">
        <v>125507.80771125326</v>
      </c>
      <c r="BU78" s="58">
        <v>126225.9304546327</v>
      </c>
      <c r="BV78" s="58">
        <v>126972.61399683147</v>
      </c>
      <c r="BW78" s="58">
        <v>126527.65770924828</v>
      </c>
      <c r="BX78" s="58">
        <v>124032.81905039209</v>
      </c>
      <c r="BY78" s="58">
        <v>127086.07971024131</v>
      </c>
      <c r="BZ78" s="58">
        <v>125777.07540603328</v>
      </c>
      <c r="CA78" s="58">
        <v>134068.13801170955</v>
      </c>
      <c r="CB78" s="58">
        <v>144880.45896590769</v>
      </c>
      <c r="CC78" s="58">
        <v>150561.09296802894</v>
      </c>
      <c r="CD78" s="58">
        <v>152387.71267780097</v>
      </c>
      <c r="CE78" s="58">
        <v>152329.76970462286</v>
      </c>
      <c r="CF78" s="96">
        <v>153812.51817404493</v>
      </c>
    </row>
    <row r="79" spans="1:84">
      <c r="A79" s="153"/>
      <c r="B79" s="10" t="s">
        <v>333</v>
      </c>
      <c r="D79" s="58">
        <v>2508.8121154327087</v>
      </c>
      <c r="E79" s="58">
        <v>2943.1376688564192</v>
      </c>
      <c r="F79" s="58">
        <v>3226.4547615252645</v>
      </c>
      <c r="G79" s="58">
        <v>3365.8223340645209</v>
      </c>
      <c r="H79" s="58">
        <v>3868.0865195741494</v>
      </c>
      <c r="I79" s="58">
        <v>3843.4592006451048</v>
      </c>
      <c r="J79" s="58">
        <v>3926.2708901552637</v>
      </c>
      <c r="K79" s="58">
        <v>3435.0655484504632</v>
      </c>
      <c r="L79" s="58">
        <v>3438.3565093860248</v>
      </c>
      <c r="M79" s="58">
        <v>3240.8951011965182</v>
      </c>
      <c r="N79" s="58">
        <v>3486.7982614237853</v>
      </c>
      <c r="O79" s="58">
        <v>4171.5175898617117</v>
      </c>
      <c r="P79" s="58">
        <v>4631.4958379440468</v>
      </c>
      <c r="Q79" s="58">
        <v>4258.3819083695416</v>
      </c>
      <c r="R79" s="58">
        <v>4822.3375972432896</v>
      </c>
      <c r="S79" s="58">
        <v>5160.491844760073</v>
      </c>
      <c r="T79" s="58">
        <v>5062.0328908519577</v>
      </c>
      <c r="U79" s="58">
        <v>5289.6602800553937</v>
      </c>
      <c r="V79" s="58">
        <v>6089.8600637132949</v>
      </c>
      <c r="W79" s="58">
        <v>7685.0750631601086</v>
      </c>
      <c r="X79" s="58">
        <v>8120.9455976653635</v>
      </c>
      <c r="Y79" s="58">
        <v>8336.5010139507522</v>
      </c>
      <c r="Z79" s="58">
        <v>9088.3223619936616</v>
      </c>
      <c r="AA79" s="58">
        <v>10282.261149913058</v>
      </c>
      <c r="AB79" s="58">
        <v>11675.024598981297</v>
      </c>
      <c r="AC79" s="58">
        <v>12370.242580244414</v>
      </c>
      <c r="AD79" s="58">
        <v>12748.849868269572</v>
      </c>
      <c r="AE79" s="58">
        <v>13998.458594827676</v>
      </c>
      <c r="AF79" s="58">
        <v>15490.176346996081</v>
      </c>
      <c r="AG79" s="58">
        <v>16414.907659386081</v>
      </c>
      <c r="AH79" s="58">
        <v>15827.987317911538</v>
      </c>
      <c r="AI79" s="58">
        <v>14790.2857055076</v>
      </c>
      <c r="AJ79" s="58">
        <v>16179.308645331335</v>
      </c>
      <c r="AK79" s="58">
        <v>22384.785767530258</v>
      </c>
      <c r="AL79" s="58">
        <v>28179.032824447269</v>
      </c>
      <c r="AM79" s="58">
        <v>32103.340032198397</v>
      </c>
      <c r="AN79" s="58">
        <v>34613.476615084473</v>
      </c>
      <c r="AO79" s="58">
        <v>37238.818892808791</v>
      </c>
      <c r="AP79" s="58">
        <v>38550.47977476941</v>
      </c>
      <c r="AQ79" s="58">
        <v>37052.32391572139</v>
      </c>
      <c r="AR79" s="58">
        <v>34302.8480802247</v>
      </c>
      <c r="AS79" s="58">
        <v>34012.240050824519</v>
      </c>
      <c r="AT79" s="58">
        <v>37116.916422122442</v>
      </c>
      <c r="AU79" s="58">
        <v>42294.482972248625</v>
      </c>
      <c r="AV79" s="58">
        <v>51767.393886457903</v>
      </c>
      <c r="AW79" s="58">
        <v>56846.074954968921</v>
      </c>
      <c r="AX79" s="58">
        <v>58849.164561611877</v>
      </c>
      <c r="AY79" s="58">
        <v>59948.324190356259</v>
      </c>
      <c r="AZ79" s="58">
        <v>58986.893518796649</v>
      </c>
      <c r="BA79" s="58">
        <v>57547.321749153663</v>
      </c>
      <c r="BB79" s="58">
        <v>56004.428797991895</v>
      </c>
      <c r="BC79" s="58">
        <v>54405.885863165175</v>
      </c>
      <c r="BD79" s="58">
        <v>51998.330018463472</v>
      </c>
      <c r="BE79" s="58">
        <v>53287.499457067875</v>
      </c>
      <c r="BF79" s="58">
        <v>54424.472034805309</v>
      </c>
      <c r="BG79" s="58">
        <v>54957.509762905705</v>
      </c>
      <c r="BH79" s="58">
        <v>56034.838091192847</v>
      </c>
      <c r="BI79" s="58">
        <v>55614.628734491169</v>
      </c>
      <c r="BJ79" s="58">
        <v>56373.351626877949</v>
      </c>
      <c r="BK79" s="58">
        <v>57298.086946965195</v>
      </c>
      <c r="BL79" s="58">
        <v>58552.022634614761</v>
      </c>
      <c r="BM79" s="58">
        <v>65849.145541198712</v>
      </c>
      <c r="BN79" s="58">
        <v>67494.785268713415</v>
      </c>
      <c r="BO79" s="58">
        <v>67924.195833144826</v>
      </c>
      <c r="BP79" s="58">
        <v>68657.843820596536</v>
      </c>
      <c r="BQ79" s="58">
        <v>60502.550750422699</v>
      </c>
      <c r="BR79" s="58">
        <v>59347.921820676558</v>
      </c>
      <c r="BS79" s="58">
        <v>58364.757859803314</v>
      </c>
      <c r="BT79" s="58">
        <v>56471.512793797643</v>
      </c>
      <c r="BU79" s="58">
        <v>56371.949171526205</v>
      </c>
      <c r="BV79" s="58">
        <v>57902.625835559622</v>
      </c>
      <c r="BW79" s="58">
        <v>63156.229992201137</v>
      </c>
      <c r="BX79" s="58">
        <v>80236.757729545512</v>
      </c>
      <c r="BY79" s="58">
        <v>80772.139272208267</v>
      </c>
      <c r="BZ79" s="58">
        <v>75784.786051247895</v>
      </c>
      <c r="CA79" s="58">
        <v>80857.270942892312</v>
      </c>
      <c r="CB79" s="58">
        <v>93502.582981089217</v>
      </c>
      <c r="CC79" s="58">
        <v>99175.195493833773</v>
      </c>
      <c r="CD79" s="58">
        <v>99453.944295140638</v>
      </c>
      <c r="CE79" s="58">
        <v>99437.674569063543</v>
      </c>
      <c r="CF79" s="96">
        <v>100643.77068416653</v>
      </c>
    </row>
    <row r="80" spans="1:84">
      <c r="A80" s="153"/>
      <c r="B80" s="10" t="s">
        <v>334</v>
      </c>
      <c r="D80" s="58">
        <v>6342.2770278138869</v>
      </c>
      <c r="E80" s="58">
        <v>6563.3535514258165</v>
      </c>
      <c r="F80" s="58">
        <v>6494.9107092952372</v>
      </c>
      <c r="G80" s="58">
        <v>6055.6338399342649</v>
      </c>
      <c r="H80" s="58">
        <v>6754.4748583794799</v>
      </c>
      <c r="I80" s="58">
        <v>7178.9300281376145</v>
      </c>
      <c r="J80" s="58">
        <v>7310.8792093401435</v>
      </c>
      <c r="K80" s="58">
        <v>7366.8758957566024</v>
      </c>
      <c r="L80" s="58">
        <v>7250.8787724727554</v>
      </c>
      <c r="M80" s="58">
        <v>7283.8846421540484</v>
      </c>
      <c r="N80" s="58">
        <v>7867.7830269152773</v>
      </c>
      <c r="O80" s="58">
        <v>7919.3037399961459</v>
      </c>
      <c r="P80" s="58">
        <v>7810.3275217028586</v>
      </c>
      <c r="Q80" s="58">
        <v>8143.4398621771725</v>
      </c>
      <c r="R80" s="58">
        <v>7938.2724511177075</v>
      </c>
      <c r="S80" s="58">
        <v>8531.1902898195513</v>
      </c>
      <c r="T80" s="58">
        <v>8394.4056403156301</v>
      </c>
      <c r="U80" s="58">
        <v>8712.1285621083152</v>
      </c>
      <c r="V80" s="58">
        <v>8317.0088870141572</v>
      </c>
      <c r="W80" s="58">
        <v>8502.000335624627</v>
      </c>
      <c r="X80" s="58">
        <v>10874.001064908412</v>
      </c>
      <c r="Y80" s="58">
        <v>11028.551479471282</v>
      </c>
      <c r="Z80" s="58">
        <v>8883.6013722857515</v>
      </c>
      <c r="AA80" s="58">
        <v>8888.5134645291273</v>
      </c>
      <c r="AB80" s="58">
        <v>9835.3070116344279</v>
      </c>
      <c r="AC80" s="58">
        <v>8609.5263200900499</v>
      </c>
      <c r="AD80" s="58">
        <v>8179.8612960458295</v>
      </c>
      <c r="AE80" s="58">
        <v>9347.2839929728743</v>
      </c>
      <c r="AF80" s="58">
        <v>9159.136886090675</v>
      </c>
      <c r="AG80" s="58">
        <v>11614.660881217862</v>
      </c>
      <c r="AH80" s="58">
        <v>15998.496839538373</v>
      </c>
      <c r="AI80" s="58">
        <v>19620.068594769378</v>
      </c>
      <c r="AJ80" s="58">
        <v>18160.788152688809</v>
      </c>
      <c r="AK80" s="58">
        <v>19024.765314424294</v>
      </c>
      <c r="AL80" s="58">
        <v>19579.960882815954</v>
      </c>
      <c r="AM80" s="58">
        <v>20674.224817052513</v>
      </c>
      <c r="AN80" s="58">
        <v>21202.271153781869</v>
      </c>
      <c r="AO80" s="58">
        <v>21578.726507632629</v>
      </c>
      <c r="AP80" s="58">
        <v>21896.941686639402</v>
      </c>
      <c r="AQ80" s="58">
        <v>21820.978254448306</v>
      </c>
      <c r="AR80" s="58">
        <v>20789.707872531009</v>
      </c>
      <c r="AS80" s="58">
        <v>20148.054805040134</v>
      </c>
      <c r="AT80" s="58">
        <v>20268.482864283615</v>
      </c>
      <c r="AU80" s="58">
        <v>22413.5122734344</v>
      </c>
      <c r="AV80" s="58">
        <v>25168.711426966711</v>
      </c>
      <c r="AW80" s="58">
        <v>27740.50673924874</v>
      </c>
      <c r="AX80" s="58">
        <v>28511.537806661778</v>
      </c>
      <c r="AY80" s="58">
        <v>30310.690960839645</v>
      </c>
      <c r="AZ80" s="58">
        <v>32045.065152119045</v>
      </c>
      <c r="BA80" s="58">
        <v>33806.375961457641</v>
      </c>
      <c r="BB80" s="58">
        <v>34690.641278010036</v>
      </c>
      <c r="BC80" s="58">
        <v>37958.535660893547</v>
      </c>
      <c r="BD80" s="58">
        <v>41909.324947513327</v>
      </c>
      <c r="BE80" s="58">
        <v>42562.265606994653</v>
      </c>
      <c r="BF80" s="58">
        <v>40985.023508458871</v>
      </c>
      <c r="BG80" s="58">
        <v>26954.296033107257</v>
      </c>
      <c r="BH80" s="58">
        <v>28244.545820994561</v>
      </c>
      <c r="BI80" s="58">
        <v>29851.818160770003</v>
      </c>
      <c r="BJ80" s="58">
        <v>28681.563278247351</v>
      </c>
      <c r="BK80" s="58">
        <v>29813.044823449676</v>
      </c>
      <c r="BL80" s="58">
        <v>31613.865922263049</v>
      </c>
      <c r="BM80" s="58">
        <v>33129.689492876911</v>
      </c>
      <c r="BN80" s="58">
        <v>33565.929360679329</v>
      </c>
      <c r="BO80" s="58">
        <v>33348.051878614038</v>
      </c>
      <c r="BP80" s="58">
        <v>34398.996836229584</v>
      </c>
      <c r="BQ80" s="58">
        <v>34464.784600303246</v>
      </c>
      <c r="BR80" s="58">
        <v>36153.904742598475</v>
      </c>
      <c r="BS80" s="58">
        <v>37018.714724251819</v>
      </c>
      <c r="BT80" s="58">
        <v>36490.527103396817</v>
      </c>
      <c r="BU80" s="58">
        <v>37719.472758007279</v>
      </c>
      <c r="BV80" s="58">
        <v>37781.422870571289</v>
      </c>
      <c r="BW80" s="58">
        <v>38127.422128172766</v>
      </c>
      <c r="BX80" s="58">
        <v>35091.679333543922</v>
      </c>
      <c r="BY80" s="58">
        <v>36781.793607217347</v>
      </c>
      <c r="BZ80" s="58">
        <v>37974.362753977446</v>
      </c>
      <c r="CA80" s="58">
        <v>42186.855261827892</v>
      </c>
      <c r="CB80" s="58">
        <v>47032.876747696093</v>
      </c>
      <c r="CC80" s="58">
        <v>50240.191268560629</v>
      </c>
      <c r="CD80" s="58">
        <v>52282.963742255517</v>
      </c>
      <c r="CE80" s="58">
        <v>54132.933574505943</v>
      </c>
      <c r="CF80" s="96">
        <v>55606.076906055328</v>
      </c>
    </row>
    <row r="81" spans="1:84" ht="15.95" thickBot="1">
      <c r="A81" s="153"/>
      <c r="BX81" s="58"/>
      <c r="BY81" s="58"/>
      <c r="BZ81" s="58"/>
      <c r="CA81" s="58"/>
      <c r="CB81" s="58"/>
      <c r="CC81" s="58"/>
      <c r="CD81" s="58"/>
      <c r="CE81" s="58"/>
      <c r="CF81" s="96"/>
    </row>
    <row r="82" spans="1:84" s="109" customFormat="1" ht="26.25" customHeight="1">
      <c r="A82" s="191"/>
      <c r="B82" s="178" t="s">
        <v>335</v>
      </c>
      <c r="C82" s="179"/>
      <c r="D82" s="192"/>
      <c r="E82" s="192"/>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3">
        <v>129876.91776385496</v>
      </c>
      <c r="AV82" s="193">
        <v>143490.35867127846</v>
      </c>
      <c r="AW82" s="193">
        <v>152805.18894885204</v>
      </c>
      <c r="AX82" s="193">
        <v>154569.8374376233</v>
      </c>
      <c r="AY82" s="193">
        <v>156599.03758481078</v>
      </c>
      <c r="AZ82" s="193">
        <v>157609.05041926852</v>
      </c>
      <c r="BA82" s="193">
        <v>159911.63435232593</v>
      </c>
      <c r="BB82" s="193">
        <v>161915.22453698021</v>
      </c>
      <c r="BC82" s="193">
        <v>165973.01732279969</v>
      </c>
      <c r="BD82" s="193">
        <v>168446.75850962946</v>
      </c>
      <c r="BE82" s="193">
        <v>174802.71463455594</v>
      </c>
      <c r="BF82" s="193">
        <v>176964.58216568001</v>
      </c>
      <c r="BG82" s="193">
        <v>165943.66745812655</v>
      </c>
      <c r="BH82" s="193">
        <v>176946.09970370997</v>
      </c>
      <c r="BI82" s="193">
        <v>179456.38060938826</v>
      </c>
      <c r="BJ82" s="193">
        <v>180016.89991981033</v>
      </c>
      <c r="BK82" s="193">
        <v>209039.96394189927</v>
      </c>
      <c r="BL82" s="193">
        <v>192809.78782476258</v>
      </c>
      <c r="BM82" s="193">
        <v>207415.40832035412</v>
      </c>
      <c r="BN82" s="193">
        <v>210924.77305896426</v>
      </c>
      <c r="BO82" s="193">
        <v>214878.4032521832</v>
      </c>
      <c r="BP82" s="193">
        <v>221100.02758136936</v>
      </c>
      <c r="BQ82" s="193">
        <v>213785.14420058773</v>
      </c>
      <c r="BR82" s="193">
        <v>216264.07566546</v>
      </c>
      <c r="BS82" s="193">
        <v>219566.54412806116</v>
      </c>
      <c r="BT82" s="193">
        <v>217338.04794481152</v>
      </c>
      <c r="BU82" s="193">
        <v>219134.62805345241</v>
      </c>
      <c r="BV82" s="193">
        <v>221620.61392665096</v>
      </c>
      <c r="BW82" s="193">
        <v>226878.03121762187</v>
      </c>
      <c r="BX82" s="193">
        <v>238457.68968675812</v>
      </c>
      <c r="BY82" s="193">
        <v>243717.92540649889</v>
      </c>
      <c r="BZ82" s="193">
        <v>238641.39002003678</v>
      </c>
      <c r="CA82" s="193">
        <v>256421.23581648536</v>
      </c>
      <c r="CB82" s="193">
        <v>284714.49153129931</v>
      </c>
      <c r="CC82" s="193">
        <v>299335.16304824781</v>
      </c>
      <c r="CD82" s="193">
        <v>303483.16247123753</v>
      </c>
      <c r="CE82" s="193">
        <v>305265.59887554299</v>
      </c>
      <c r="CF82" s="194">
        <v>309433.87819100404</v>
      </c>
    </row>
    <row r="83" spans="1:84" ht="15" customHeight="1">
      <c r="A83" s="153"/>
      <c r="B83" s="63" t="s">
        <v>336</v>
      </c>
      <c r="C83" s="195"/>
      <c r="D83" s="196"/>
      <c r="E83" s="196"/>
      <c r="F83" s="196"/>
      <c r="G83" s="196"/>
      <c r="H83" s="196"/>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7">
        <v>0</v>
      </c>
      <c r="AV83" s="197">
        <v>0</v>
      </c>
      <c r="AW83" s="197">
        <v>0</v>
      </c>
      <c r="AX83" s="197">
        <v>0</v>
      </c>
      <c r="AY83" s="197">
        <v>0</v>
      </c>
      <c r="AZ83" s="197">
        <v>0</v>
      </c>
      <c r="BA83" s="197">
        <v>0</v>
      </c>
      <c r="BB83" s="197">
        <v>0</v>
      </c>
      <c r="BC83" s="197">
        <v>0</v>
      </c>
      <c r="BD83" s="197">
        <v>0</v>
      </c>
      <c r="BE83" s="197">
        <v>0</v>
      </c>
      <c r="BF83" s="197">
        <v>0</v>
      </c>
      <c r="BG83" s="197">
        <v>0</v>
      </c>
      <c r="BH83" s="197">
        <v>0</v>
      </c>
      <c r="BI83" s="197">
        <v>0</v>
      </c>
      <c r="BJ83" s="197">
        <v>0</v>
      </c>
      <c r="BK83" s="197">
        <v>0</v>
      </c>
      <c r="BL83" s="197">
        <v>0</v>
      </c>
      <c r="BM83" s="197">
        <v>0</v>
      </c>
      <c r="BN83" s="197">
        <v>0</v>
      </c>
      <c r="BO83" s="197">
        <v>0</v>
      </c>
      <c r="BP83" s="197">
        <v>0</v>
      </c>
      <c r="BQ83" s="197">
        <v>94214.303470998944</v>
      </c>
      <c r="BR83" s="197">
        <v>96380.206493001227</v>
      </c>
      <c r="BS83" s="197">
        <v>97930.865254360164</v>
      </c>
      <c r="BT83" s="197">
        <v>95960.444668488664</v>
      </c>
      <c r="BU83" s="197">
        <v>96802.376777250713</v>
      </c>
      <c r="BV83" s="197">
        <v>98550.872201136561</v>
      </c>
      <c r="BW83" s="197">
        <v>100158.73763815235</v>
      </c>
      <c r="BX83" s="197">
        <v>103690.63344892727</v>
      </c>
      <c r="BY83" s="197">
        <v>110093.40956280591</v>
      </c>
      <c r="BZ83" s="197">
        <v>111301.94289516623</v>
      </c>
      <c r="CA83" s="197">
        <v>118718.31973863025</v>
      </c>
      <c r="CB83" s="197">
        <v>131625.89205191028</v>
      </c>
      <c r="CC83" s="197">
        <v>138221.25132200387</v>
      </c>
      <c r="CD83" s="197">
        <v>140953.74337206289</v>
      </c>
      <c r="CE83" s="197">
        <v>143119.06274241963</v>
      </c>
      <c r="CF83" s="198">
        <v>144523.84500996608</v>
      </c>
    </row>
    <row r="84" spans="1:84">
      <c r="A84" s="153"/>
      <c r="B84" s="63" t="s">
        <v>337</v>
      </c>
      <c r="K84" s="199"/>
      <c r="L84" s="199"/>
      <c r="M84" s="199"/>
      <c r="N84" s="199"/>
      <c r="O84" s="199"/>
      <c r="P84" s="199"/>
      <c r="Q84" s="199"/>
      <c r="R84" s="199"/>
      <c r="S84" s="199"/>
      <c r="T84" s="199"/>
      <c r="U84" s="199"/>
      <c r="V84" s="199"/>
      <c r="W84" s="199"/>
      <c r="X84" s="199"/>
      <c r="Y84" s="199"/>
      <c r="Z84" s="199"/>
      <c r="AA84" s="199"/>
      <c r="AB84" s="199"/>
      <c r="AC84" s="199"/>
      <c r="AD84" s="199"/>
      <c r="AE84" s="199"/>
      <c r="AF84" s="199"/>
      <c r="AG84" s="199"/>
      <c r="AH84" s="199"/>
      <c r="AI84" s="199"/>
      <c r="AJ84" s="199"/>
      <c r="AK84" s="199"/>
      <c r="AL84" s="199"/>
      <c r="AM84" s="199"/>
      <c r="AN84" s="199"/>
      <c r="AO84" s="199"/>
      <c r="AP84" s="199"/>
      <c r="AQ84" s="199"/>
      <c r="AR84" s="199"/>
      <c r="AS84" s="199"/>
      <c r="AT84" s="199"/>
      <c r="AU84" s="197">
        <v>0</v>
      </c>
      <c r="AV84" s="197">
        <v>0</v>
      </c>
      <c r="AW84" s="197">
        <v>0</v>
      </c>
      <c r="AX84" s="197">
        <v>0</v>
      </c>
      <c r="AY84" s="197">
        <v>0</v>
      </c>
      <c r="AZ84" s="197">
        <v>0</v>
      </c>
      <c r="BA84" s="197">
        <v>0</v>
      </c>
      <c r="BB84" s="197">
        <v>0</v>
      </c>
      <c r="BC84" s="197">
        <v>0</v>
      </c>
      <c r="BD84" s="197">
        <v>0</v>
      </c>
      <c r="BE84" s="197">
        <v>0</v>
      </c>
      <c r="BF84" s="197">
        <v>0</v>
      </c>
      <c r="BG84" s="197">
        <v>0</v>
      </c>
      <c r="BH84" s="197">
        <v>0</v>
      </c>
      <c r="BI84" s="197">
        <v>0</v>
      </c>
      <c r="BJ84" s="197">
        <v>0</v>
      </c>
      <c r="BK84" s="197">
        <v>0</v>
      </c>
      <c r="BL84" s="197">
        <v>0</v>
      </c>
      <c r="BM84" s="197">
        <v>0</v>
      </c>
      <c r="BN84" s="197">
        <v>0</v>
      </c>
      <c r="BO84" s="197">
        <v>0</v>
      </c>
      <c r="BP84" s="197">
        <v>0</v>
      </c>
      <c r="BQ84" s="197">
        <v>119570.84072958879</v>
      </c>
      <c r="BR84" s="197">
        <v>119883.86917245878</v>
      </c>
      <c r="BS84" s="197">
        <v>121635.67887370101</v>
      </c>
      <c r="BT84" s="197">
        <v>121377.60327632284</v>
      </c>
      <c r="BU84" s="197">
        <v>122332.25127620174</v>
      </c>
      <c r="BV84" s="197">
        <v>123069.74172551437</v>
      </c>
      <c r="BW84" s="197">
        <v>126719.29357946954</v>
      </c>
      <c r="BX84" s="197">
        <v>134767.05623783087</v>
      </c>
      <c r="BY84" s="197">
        <v>133624.51584369299</v>
      </c>
      <c r="BZ84" s="197">
        <v>127339.44712487057</v>
      </c>
      <c r="CA84" s="197">
        <v>137702.91607785513</v>
      </c>
      <c r="CB84" s="197">
        <v>153088.59947938909</v>
      </c>
      <c r="CC84" s="197">
        <v>161113.91172624394</v>
      </c>
      <c r="CD84" s="197">
        <v>162529.41909917476</v>
      </c>
      <c r="CE84" s="197">
        <v>162146.53613312333</v>
      </c>
      <c r="CF84" s="198">
        <v>164910.03318103799</v>
      </c>
    </row>
    <row r="85" spans="1:84" ht="26.25" customHeight="1">
      <c r="A85" s="153"/>
      <c r="B85" s="63" t="s">
        <v>338</v>
      </c>
      <c r="D85" s="197">
        <v>0</v>
      </c>
      <c r="E85" s="197">
        <v>0</v>
      </c>
      <c r="F85" s="197">
        <v>0</v>
      </c>
      <c r="G85" s="197">
        <v>0</v>
      </c>
      <c r="H85" s="197">
        <v>0</v>
      </c>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7">
        <v>0</v>
      </c>
      <c r="Y85" s="197">
        <v>0</v>
      </c>
      <c r="Z85" s="197">
        <v>0</v>
      </c>
      <c r="AA85" s="197">
        <v>0</v>
      </c>
      <c r="AB85" s="197">
        <v>0</v>
      </c>
      <c r="AC85" s="197">
        <v>0</v>
      </c>
      <c r="AD85" s="197">
        <v>0</v>
      </c>
      <c r="AE85" s="197">
        <v>0</v>
      </c>
      <c r="AF85" s="197">
        <v>0</v>
      </c>
      <c r="AG85" s="197">
        <v>0</v>
      </c>
      <c r="AH85" s="197">
        <v>0</v>
      </c>
      <c r="AI85" s="197">
        <v>0</v>
      </c>
      <c r="AJ85" s="197">
        <v>0</v>
      </c>
      <c r="AK85" s="197">
        <v>0</v>
      </c>
      <c r="AL85" s="197">
        <v>0</v>
      </c>
      <c r="AM85" s="197">
        <v>0</v>
      </c>
      <c r="AN85" s="197">
        <v>0</v>
      </c>
      <c r="AO85" s="197">
        <v>0</v>
      </c>
      <c r="AP85" s="197">
        <v>0</v>
      </c>
      <c r="AQ85" s="197">
        <v>0</v>
      </c>
      <c r="AR85" s="197">
        <v>0</v>
      </c>
      <c r="AS85" s="197">
        <v>0</v>
      </c>
      <c r="AT85" s="197">
        <v>0</v>
      </c>
      <c r="AU85" s="197">
        <v>0</v>
      </c>
      <c r="AV85" s="197">
        <v>0</v>
      </c>
      <c r="AW85" s="197">
        <v>0</v>
      </c>
      <c r="AX85" s="197">
        <v>0</v>
      </c>
      <c r="AY85" s="197">
        <v>0</v>
      </c>
      <c r="AZ85" s="197">
        <v>0</v>
      </c>
      <c r="BA85" s="197">
        <v>0</v>
      </c>
      <c r="BB85" s="197">
        <v>0</v>
      </c>
      <c r="BC85" s="197">
        <v>0</v>
      </c>
      <c r="BD85" s="197">
        <v>0</v>
      </c>
      <c r="BE85" s="197">
        <v>0</v>
      </c>
      <c r="BF85" s="197">
        <v>0</v>
      </c>
      <c r="BG85" s="197">
        <v>0</v>
      </c>
      <c r="BH85" s="197">
        <v>0</v>
      </c>
      <c r="BI85" s="197">
        <v>0</v>
      </c>
      <c r="BJ85" s="197">
        <v>0</v>
      </c>
      <c r="BK85" s="197">
        <v>0</v>
      </c>
      <c r="BL85" s="197">
        <v>7117.1948161606288</v>
      </c>
      <c r="BM85" s="197">
        <v>7779.2558586120203</v>
      </c>
      <c r="BN85" s="197">
        <v>7994.7500012884011</v>
      </c>
      <c r="BO85" s="197">
        <v>7660.5056192474294</v>
      </c>
      <c r="BP85" s="197">
        <v>7485.8095440118932</v>
      </c>
      <c r="BQ85" s="197">
        <v>806.13193853555413</v>
      </c>
      <c r="BR85" s="197">
        <v>792.2503271955228</v>
      </c>
      <c r="BS85" s="197">
        <v>799.20165073836188</v>
      </c>
      <c r="BT85" s="197">
        <v>788.71909444798177</v>
      </c>
      <c r="BU85" s="197">
        <v>810.21794209474479</v>
      </c>
      <c r="BV85" s="197">
        <v>567.15869479811113</v>
      </c>
      <c r="BW85" s="197">
        <v>299.58909986981092</v>
      </c>
      <c r="BX85" s="197">
        <v>0</v>
      </c>
      <c r="BY85" s="197">
        <v>0</v>
      </c>
      <c r="BZ85" s="197">
        <v>0</v>
      </c>
      <c r="CA85" s="197">
        <v>0</v>
      </c>
      <c r="CB85" s="197">
        <v>0</v>
      </c>
      <c r="CC85" s="197">
        <v>0</v>
      </c>
      <c r="CD85" s="197">
        <v>0</v>
      </c>
      <c r="CE85" s="197">
        <v>0</v>
      </c>
      <c r="CF85" s="198">
        <v>0</v>
      </c>
    </row>
    <row r="86" spans="1:84">
      <c r="A86" s="153"/>
      <c r="B86" s="63" t="s">
        <v>339</v>
      </c>
      <c r="D86" s="197">
        <v>0</v>
      </c>
      <c r="E86" s="197">
        <v>0</v>
      </c>
      <c r="F86" s="197">
        <v>0</v>
      </c>
      <c r="G86" s="197">
        <v>0</v>
      </c>
      <c r="H86" s="197">
        <v>0</v>
      </c>
      <c r="I86" s="197">
        <v>0</v>
      </c>
      <c r="J86" s="197">
        <v>0</v>
      </c>
      <c r="K86" s="197">
        <v>0</v>
      </c>
      <c r="L86" s="197">
        <v>0</v>
      </c>
      <c r="M86" s="197">
        <v>0</v>
      </c>
      <c r="N86" s="197">
        <v>0</v>
      </c>
      <c r="O86" s="197">
        <v>0</v>
      </c>
      <c r="P86" s="197">
        <v>0</v>
      </c>
      <c r="Q86" s="197">
        <v>0</v>
      </c>
      <c r="R86" s="197">
        <v>0</v>
      </c>
      <c r="S86" s="197">
        <v>0</v>
      </c>
      <c r="T86" s="197">
        <v>0</v>
      </c>
      <c r="U86" s="197">
        <v>0</v>
      </c>
      <c r="V86" s="197">
        <v>0</v>
      </c>
      <c r="W86" s="197">
        <v>0</v>
      </c>
      <c r="X86" s="197">
        <v>0</v>
      </c>
      <c r="Y86" s="197">
        <v>0</v>
      </c>
      <c r="Z86" s="197">
        <v>0</v>
      </c>
      <c r="AA86" s="197">
        <v>0</v>
      </c>
      <c r="AB86" s="197">
        <v>0</v>
      </c>
      <c r="AC86" s="197">
        <v>0</v>
      </c>
      <c r="AD86" s="197">
        <v>0</v>
      </c>
      <c r="AE86" s="197">
        <v>0</v>
      </c>
      <c r="AF86" s="197">
        <v>0</v>
      </c>
      <c r="AG86" s="197">
        <v>0</v>
      </c>
      <c r="AH86" s="197">
        <v>0</v>
      </c>
      <c r="AI86" s="197">
        <v>0</v>
      </c>
      <c r="AJ86" s="197">
        <v>0</v>
      </c>
      <c r="AK86" s="197">
        <v>0</v>
      </c>
      <c r="AL86" s="197">
        <v>0</v>
      </c>
      <c r="AM86" s="197">
        <v>0</v>
      </c>
      <c r="AN86" s="197">
        <v>0</v>
      </c>
      <c r="AO86" s="197">
        <v>0</v>
      </c>
      <c r="AP86" s="197">
        <v>0</v>
      </c>
      <c r="AQ86" s="197">
        <v>0</v>
      </c>
      <c r="AR86" s="197">
        <v>0</v>
      </c>
      <c r="AS86" s="197">
        <v>0</v>
      </c>
      <c r="AT86" s="197">
        <v>0</v>
      </c>
      <c r="AU86" s="197">
        <v>0</v>
      </c>
      <c r="AV86" s="197">
        <v>0</v>
      </c>
      <c r="AW86" s="197">
        <v>0</v>
      </c>
      <c r="AX86" s="197">
        <v>6.705566624257326</v>
      </c>
      <c r="AY86" s="197">
        <v>7.7619321993948329</v>
      </c>
      <c r="AZ86" s="197">
        <v>9.9252806485003191</v>
      </c>
      <c r="BA86" s="197">
        <v>9.0339383487396443</v>
      </c>
      <c r="BB86" s="197">
        <v>14.88654999653374</v>
      </c>
      <c r="BC86" s="197">
        <v>18.703327701771013</v>
      </c>
      <c r="BD86" s="197">
        <v>20.809927060009333</v>
      </c>
      <c r="BE86" s="197">
        <v>24.81692615096917</v>
      </c>
      <c r="BF86" s="197">
        <v>33.214986712704018</v>
      </c>
      <c r="BG86" s="197">
        <v>31.868323829250016</v>
      </c>
      <c r="BH86" s="197">
        <v>33.023049808323833</v>
      </c>
      <c r="BI86" s="197">
        <v>77.135658932839931</v>
      </c>
      <c r="BJ86" s="197">
        <v>60.161321126363212</v>
      </c>
      <c r="BK86" s="197">
        <v>60.616297840032132</v>
      </c>
      <c r="BL86" s="197">
        <v>572.50132042895837</v>
      </c>
      <c r="BM86" s="197">
        <v>588.75087277290413</v>
      </c>
      <c r="BN86" s="197">
        <v>613.24952973845927</v>
      </c>
      <c r="BO86" s="197">
        <v>608.40843333628766</v>
      </c>
      <c r="BP86" s="197">
        <v>622.86594807886308</v>
      </c>
      <c r="BQ86" s="197">
        <v>655.21215209293973</v>
      </c>
      <c r="BR86" s="197">
        <v>825.67214954660255</v>
      </c>
      <c r="BS86" s="197">
        <v>403.48702927318254</v>
      </c>
      <c r="BT86" s="197">
        <v>394.0229299289748</v>
      </c>
      <c r="BU86" s="197">
        <v>401.78960759130695</v>
      </c>
      <c r="BV86" s="197">
        <v>382.42764012826638</v>
      </c>
      <c r="BW86" s="197">
        <v>337.43456076796684</v>
      </c>
      <c r="BX86" s="197">
        <v>382.93315594865129</v>
      </c>
      <c r="BY86" s="197">
        <v>339.69373261856407</v>
      </c>
      <c r="BZ86" s="197">
        <v>264.43766594045439</v>
      </c>
      <c r="CA86" s="197">
        <v>154.4969259544915</v>
      </c>
      <c r="CB86" s="197">
        <v>157.52972047674766</v>
      </c>
      <c r="CC86" s="197">
        <v>151.92834501301783</v>
      </c>
      <c r="CD86" s="197">
        <v>150.30478859841853</v>
      </c>
      <c r="CE86" s="197">
        <v>146.58487670400552</v>
      </c>
      <c r="CF86" s="198">
        <v>142.79218310821969</v>
      </c>
    </row>
    <row r="87" spans="1:84">
      <c r="A87" s="153"/>
      <c r="B87" s="63" t="s">
        <v>353</v>
      </c>
      <c r="D87" s="197">
        <v>0</v>
      </c>
      <c r="E87" s="197">
        <v>0</v>
      </c>
      <c r="F87" s="197">
        <v>0</v>
      </c>
      <c r="G87" s="197">
        <v>0</v>
      </c>
      <c r="H87" s="197">
        <v>0</v>
      </c>
      <c r="I87" s="197">
        <v>0</v>
      </c>
      <c r="J87" s="197">
        <v>0</v>
      </c>
      <c r="K87" s="197">
        <v>0</v>
      </c>
      <c r="L87" s="197">
        <v>0</v>
      </c>
      <c r="M87" s="197">
        <v>0</v>
      </c>
      <c r="N87" s="197">
        <v>0</v>
      </c>
      <c r="O87" s="197">
        <v>0</v>
      </c>
      <c r="P87" s="197">
        <v>0</v>
      </c>
      <c r="Q87" s="197">
        <v>0</v>
      </c>
      <c r="R87" s="197">
        <v>0</v>
      </c>
      <c r="S87" s="197">
        <v>0</v>
      </c>
      <c r="T87" s="197">
        <v>0</v>
      </c>
      <c r="U87" s="197">
        <v>0</v>
      </c>
      <c r="V87" s="197">
        <v>0</v>
      </c>
      <c r="W87" s="197">
        <v>0</v>
      </c>
      <c r="X87" s="197">
        <v>0</v>
      </c>
      <c r="Y87" s="197">
        <v>0</v>
      </c>
      <c r="Z87" s="197">
        <v>0</v>
      </c>
      <c r="AA87" s="197">
        <v>0</v>
      </c>
      <c r="AB87" s="197">
        <v>0</v>
      </c>
      <c r="AC87" s="197">
        <v>0</v>
      </c>
      <c r="AD87" s="197">
        <v>0</v>
      </c>
      <c r="AE87" s="197">
        <v>0</v>
      </c>
      <c r="AF87" s="197">
        <v>0</v>
      </c>
      <c r="AG87" s="197">
        <v>0</v>
      </c>
      <c r="AH87" s="197">
        <v>0</v>
      </c>
      <c r="AI87" s="197">
        <v>0</v>
      </c>
      <c r="AJ87" s="197">
        <v>0</v>
      </c>
      <c r="AK87" s="197">
        <v>0</v>
      </c>
      <c r="AL87" s="197">
        <v>0</v>
      </c>
      <c r="AM87" s="197">
        <v>0</v>
      </c>
      <c r="AN87" s="197">
        <v>0</v>
      </c>
      <c r="AO87" s="197">
        <v>0</v>
      </c>
      <c r="AP87" s="197">
        <v>0</v>
      </c>
      <c r="AQ87" s="197">
        <v>0</v>
      </c>
      <c r="AR87" s="197">
        <v>0</v>
      </c>
      <c r="AS87" s="197">
        <v>0</v>
      </c>
      <c r="AT87" s="197">
        <v>0</v>
      </c>
      <c r="AU87" s="197">
        <v>8294.4182249240475</v>
      </c>
      <c r="AV87" s="197">
        <v>9130.8711677012052</v>
      </c>
      <c r="AW87" s="197">
        <v>9742.8689228166022</v>
      </c>
      <c r="AX87" s="197">
        <v>10032.154975403837</v>
      </c>
      <c r="AY87" s="197">
        <v>10173.268938952417</v>
      </c>
      <c r="AZ87" s="197">
        <v>10077.80556932569</v>
      </c>
      <c r="BA87" s="197">
        <v>9858.796218337242</v>
      </c>
      <c r="BB87" s="197">
        <v>9539.700339492545</v>
      </c>
      <c r="BC87" s="197">
        <v>9388.2043884717659</v>
      </c>
      <c r="BD87" s="197">
        <v>9216.2746925828633</v>
      </c>
      <c r="BE87" s="197">
        <v>9082.3388483562849</v>
      </c>
      <c r="BF87" s="197">
        <v>8884.8050392014193</v>
      </c>
      <c r="BG87" s="197">
        <v>8341.0379748796367</v>
      </c>
      <c r="BH87" s="197">
        <v>737.25077918693182</v>
      </c>
      <c r="BI87" s="197">
        <v>783.42580523361153</v>
      </c>
      <c r="BJ87" s="197">
        <v>716.12033901216091</v>
      </c>
      <c r="BK87" s="197">
        <v>646.98070182793469</v>
      </c>
      <c r="BL87" s="197">
        <v>649.17918695352205</v>
      </c>
      <c r="BM87" s="197">
        <v>706.96283180919238</v>
      </c>
      <c r="BN87" s="197">
        <v>727.62500512766815</v>
      </c>
      <c r="BO87" s="197">
        <v>717.76021188350273</v>
      </c>
      <c r="BP87" s="197">
        <v>725.01760315796491</v>
      </c>
      <c r="BQ87" s="197">
        <v>639.06289662089137</v>
      </c>
      <c r="BR87" s="197">
        <v>784.16379755777393</v>
      </c>
      <c r="BS87" s="197">
        <v>862.292503402688</v>
      </c>
      <c r="BT87" s="197">
        <v>737.77673370727337</v>
      </c>
      <c r="BU87" s="197">
        <v>780.93472312243148</v>
      </c>
      <c r="BV87" s="197">
        <v>653.62113618317846</v>
      </c>
      <c r="BW87" s="197">
        <v>595.84405123235456</v>
      </c>
      <c r="BX87" s="197">
        <v>520.63327077477516</v>
      </c>
      <c r="BY87" s="197">
        <v>582.39345054945886</v>
      </c>
      <c r="BZ87" s="197">
        <v>630.39652528139345</v>
      </c>
      <c r="CA87" s="197">
        <v>536.53147398989142</v>
      </c>
      <c r="CB87" s="197">
        <v>543.89744291691568</v>
      </c>
      <c r="CC87" s="197">
        <v>489.38833716248291</v>
      </c>
      <c r="CD87" s="197">
        <v>491.15345536109049</v>
      </c>
      <c r="CE87" s="197">
        <v>488.19409594536722</v>
      </c>
      <c r="CF87" s="198">
        <v>485.69539015455172</v>
      </c>
    </row>
    <row r="88" spans="1:84">
      <c r="A88" s="153"/>
      <c r="B88" s="200" t="s">
        <v>340</v>
      </c>
      <c r="D88" s="197">
        <v>0</v>
      </c>
      <c r="E88" s="197">
        <v>0</v>
      </c>
      <c r="F88" s="197">
        <v>0</v>
      </c>
      <c r="G88" s="197">
        <v>0</v>
      </c>
      <c r="H88" s="197">
        <v>0</v>
      </c>
      <c r="I88" s="197">
        <v>0</v>
      </c>
      <c r="J88" s="197">
        <v>0</v>
      </c>
      <c r="K88" s="197">
        <v>0</v>
      </c>
      <c r="L88" s="197">
        <v>0</v>
      </c>
      <c r="M88" s="197">
        <v>0</v>
      </c>
      <c r="N88" s="197">
        <v>0</v>
      </c>
      <c r="O88" s="197">
        <v>0</v>
      </c>
      <c r="P88" s="197">
        <v>0</v>
      </c>
      <c r="Q88" s="197">
        <v>0</v>
      </c>
      <c r="R88" s="197">
        <v>0</v>
      </c>
      <c r="S88" s="197">
        <v>0</v>
      </c>
      <c r="T88" s="197">
        <v>0</v>
      </c>
      <c r="U88" s="197">
        <v>0</v>
      </c>
      <c r="V88" s="197">
        <v>0</v>
      </c>
      <c r="W88" s="197">
        <v>0</v>
      </c>
      <c r="X88" s="197">
        <v>0</v>
      </c>
      <c r="Y88" s="197">
        <v>0</v>
      </c>
      <c r="Z88" s="197">
        <v>0</v>
      </c>
      <c r="AA88" s="197">
        <v>0</v>
      </c>
      <c r="AB88" s="197">
        <v>0</v>
      </c>
      <c r="AC88" s="197">
        <v>0</v>
      </c>
      <c r="AD88" s="197">
        <v>0</v>
      </c>
      <c r="AE88" s="197">
        <v>0</v>
      </c>
      <c r="AF88" s="197">
        <v>0</v>
      </c>
      <c r="AG88" s="197">
        <v>0</v>
      </c>
      <c r="AH88" s="197">
        <v>0</v>
      </c>
      <c r="AI88" s="197">
        <v>0</v>
      </c>
      <c r="AJ88" s="197">
        <v>0</v>
      </c>
      <c r="AK88" s="197">
        <v>0</v>
      </c>
      <c r="AL88" s="197">
        <v>0</v>
      </c>
      <c r="AM88" s="197">
        <v>0</v>
      </c>
      <c r="AN88" s="197">
        <v>0</v>
      </c>
      <c r="AO88" s="197">
        <v>0</v>
      </c>
      <c r="AP88" s="197">
        <v>0</v>
      </c>
      <c r="AQ88" s="197">
        <v>0</v>
      </c>
      <c r="AR88" s="197">
        <v>0</v>
      </c>
      <c r="AS88" s="197">
        <v>0</v>
      </c>
      <c r="AT88" s="197">
        <v>0</v>
      </c>
      <c r="AU88" s="197">
        <v>7606.3695358971772</v>
      </c>
      <c r="AV88" s="197">
        <v>8673.4056858488875</v>
      </c>
      <c r="AW88" s="197">
        <v>9390.8169767322779</v>
      </c>
      <c r="AX88" s="197">
        <v>9678.9068908198733</v>
      </c>
      <c r="AY88" s="197">
        <v>9819.8783041936567</v>
      </c>
      <c r="AZ88" s="197">
        <v>9730.473860881968</v>
      </c>
      <c r="BA88" s="197">
        <v>9498.9853393752346</v>
      </c>
      <c r="BB88" s="197">
        <v>9161.7599627373456</v>
      </c>
      <c r="BC88" s="197">
        <v>8954.1838704003476</v>
      </c>
      <c r="BD88" s="197">
        <v>8731.0663900341387</v>
      </c>
      <c r="BE88" s="197">
        <v>8551.5158608773236</v>
      </c>
      <c r="BF88" s="197">
        <v>8487.2300206293385</v>
      </c>
      <c r="BG88" s="197">
        <v>7895.2755192648483</v>
      </c>
      <c r="BH88" s="197">
        <v>564.37716412243469</v>
      </c>
      <c r="BI88" s="197">
        <v>577.47237044460758</v>
      </c>
      <c r="BJ88" s="197">
        <v>519.72938868746644</v>
      </c>
      <c r="BK88" s="197">
        <v>476.27993252052937</v>
      </c>
      <c r="BL88" s="197">
        <v>497.72197789576694</v>
      </c>
      <c r="BM88" s="197">
        <v>544.36980074337691</v>
      </c>
      <c r="BN88" s="197">
        <v>552.94133207021196</v>
      </c>
      <c r="BO88" s="197">
        <v>589.20836925277672</v>
      </c>
      <c r="BP88" s="197">
        <v>596.91439725145131</v>
      </c>
      <c r="BQ88" s="197">
        <v>617.05989283578833</v>
      </c>
      <c r="BR88" s="197">
        <v>730.14411573869108</v>
      </c>
      <c r="BS88" s="197">
        <v>807.5776300621003</v>
      </c>
      <c r="BT88" s="197">
        <v>686.35527668172369</v>
      </c>
      <c r="BU88" s="197">
        <v>773.11687170315599</v>
      </c>
      <c r="BV88" s="197">
        <v>645.95244652864972</v>
      </c>
      <c r="BW88" s="197">
        <v>587.84056447280796</v>
      </c>
      <c r="BX88" s="197">
        <v>512.03707711073014</v>
      </c>
      <c r="BY88" s="197">
        <v>568.72042739002745</v>
      </c>
      <c r="BZ88" s="197">
        <v>614.03103037078142</v>
      </c>
      <c r="CA88" s="197">
        <v>536.53147398989142</v>
      </c>
      <c r="CB88" s="197">
        <v>543.89744291691568</v>
      </c>
      <c r="CC88" s="197">
        <v>489.38833716248291</v>
      </c>
      <c r="CD88" s="197">
        <v>491.15345536109049</v>
      </c>
      <c r="CE88" s="197">
        <v>488.19409594536722</v>
      </c>
      <c r="CF88" s="198">
        <v>485.69539015455172</v>
      </c>
    </row>
    <row r="89" spans="1:84">
      <c r="A89" s="153"/>
      <c r="B89" s="200" t="s">
        <v>341</v>
      </c>
      <c r="D89" s="197">
        <v>0</v>
      </c>
      <c r="E89" s="197">
        <v>0</v>
      </c>
      <c r="F89" s="197">
        <v>0</v>
      </c>
      <c r="G89" s="197">
        <v>0</v>
      </c>
      <c r="H89" s="197">
        <v>0</v>
      </c>
      <c r="I89" s="197">
        <v>0</v>
      </c>
      <c r="J89" s="197">
        <v>0</v>
      </c>
      <c r="K89" s="197">
        <v>0</v>
      </c>
      <c r="L89" s="197">
        <v>0</v>
      </c>
      <c r="M89" s="197">
        <v>0</v>
      </c>
      <c r="N89" s="197">
        <v>0</v>
      </c>
      <c r="O89" s="197">
        <v>0</v>
      </c>
      <c r="P89" s="197">
        <v>0</v>
      </c>
      <c r="Q89" s="197">
        <v>0</v>
      </c>
      <c r="R89" s="197">
        <v>0</v>
      </c>
      <c r="S89" s="197">
        <v>0</v>
      </c>
      <c r="T89" s="197">
        <v>0</v>
      </c>
      <c r="U89" s="197">
        <v>0</v>
      </c>
      <c r="V89" s="197">
        <v>0</v>
      </c>
      <c r="W89" s="197">
        <v>0</v>
      </c>
      <c r="X89" s="197">
        <v>0</v>
      </c>
      <c r="Y89" s="197">
        <v>0</v>
      </c>
      <c r="Z89" s="197">
        <v>0</v>
      </c>
      <c r="AA89" s="197">
        <v>0</v>
      </c>
      <c r="AB89" s="197">
        <v>0</v>
      </c>
      <c r="AC89" s="197">
        <v>0</v>
      </c>
      <c r="AD89" s="197">
        <v>0</v>
      </c>
      <c r="AE89" s="197">
        <v>0</v>
      </c>
      <c r="AF89" s="197">
        <v>0</v>
      </c>
      <c r="AG89" s="197">
        <v>0</v>
      </c>
      <c r="AH89" s="197">
        <v>0</v>
      </c>
      <c r="AI89" s="197">
        <v>0</v>
      </c>
      <c r="AJ89" s="197">
        <v>0</v>
      </c>
      <c r="AK89" s="197">
        <v>0</v>
      </c>
      <c r="AL89" s="197">
        <v>0</v>
      </c>
      <c r="AM89" s="197">
        <v>0</v>
      </c>
      <c r="AN89" s="197">
        <v>0</v>
      </c>
      <c r="AO89" s="197">
        <v>0</v>
      </c>
      <c r="AP89" s="197">
        <v>0</v>
      </c>
      <c r="AQ89" s="197">
        <v>0</v>
      </c>
      <c r="AR89" s="197">
        <v>0</v>
      </c>
      <c r="AS89" s="197">
        <v>0</v>
      </c>
      <c r="AT89" s="197">
        <v>0</v>
      </c>
      <c r="AU89" s="197">
        <v>688.04868902686985</v>
      </c>
      <c r="AV89" s="197">
        <v>457.46548185231785</v>
      </c>
      <c r="AW89" s="197">
        <v>352.05194608432464</v>
      </c>
      <c r="AX89" s="197">
        <v>353.24808458396308</v>
      </c>
      <c r="AY89" s="197">
        <v>353.39063475875992</v>
      </c>
      <c r="AZ89" s="197">
        <v>347.33170844372211</v>
      </c>
      <c r="BA89" s="197">
        <v>359.8108789620058</v>
      </c>
      <c r="BB89" s="197">
        <v>377.94037675519985</v>
      </c>
      <c r="BC89" s="197">
        <v>434.02051807141839</v>
      </c>
      <c r="BD89" s="197">
        <v>485.20830254872362</v>
      </c>
      <c r="BE89" s="197">
        <v>530.82298747896152</v>
      </c>
      <c r="BF89" s="197">
        <v>397.57501857208115</v>
      </c>
      <c r="BG89" s="197">
        <v>445.76245561478987</v>
      </c>
      <c r="BH89" s="197">
        <v>172.87361506449713</v>
      </c>
      <c r="BI89" s="197">
        <v>205.95343478900395</v>
      </c>
      <c r="BJ89" s="197">
        <v>196.39095032469439</v>
      </c>
      <c r="BK89" s="197">
        <v>170.7007693074053</v>
      </c>
      <c r="BL89" s="197">
        <v>151.45720905775508</v>
      </c>
      <c r="BM89" s="197">
        <v>162.5930310658155</v>
      </c>
      <c r="BN89" s="197">
        <v>174.6836730574561</v>
      </c>
      <c r="BO89" s="197">
        <v>128.55184263072607</v>
      </c>
      <c r="BP89" s="197">
        <v>128.10320590651361</v>
      </c>
      <c r="BQ89" s="197">
        <v>0</v>
      </c>
      <c r="BR89" s="197">
        <v>0</v>
      </c>
      <c r="BS89" s="197">
        <v>0</v>
      </c>
      <c r="BT89" s="197">
        <v>0</v>
      </c>
      <c r="BU89" s="197">
        <v>0</v>
      </c>
      <c r="BV89" s="197">
        <v>0</v>
      </c>
      <c r="BW89" s="197">
        <v>0</v>
      </c>
      <c r="BX89" s="197">
        <v>0</v>
      </c>
      <c r="BY89" s="197">
        <v>0</v>
      </c>
      <c r="BZ89" s="197">
        <v>0</v>
      </c>
      <c r="CA89" s="197">
        <v>0</v>
      </c>
      <c r="CB89" s="197">
        <v>0</v>
      </c>
      <c r="CC89" s="197">
        <v>0</v>
      </c>
      <c r="CD89" s="197">
        <v>0</v>
      </c>
      <c r="CE89" s="197">
        <v>0</v>
      </c>
      <c r="CF89" s="198">
        <v>0</v>
      </c>
    </row>
    <row r="90" spans="1:84">
      <c r="A90" s="153"/>
      <c r="B90" s="200" t="s">
        <v>342</v>
      </c>
      <c r="D90" s="197">
        <v>0</v>
      </c>
      <c r="E90" s="197">
        <v>0</v>
      </c>
      <c r="F90" s="197">
        <v>0</v>
      </c>
      <c r="G90" s="197">
        <v>0</v>
      </c>
      <c r="H90" s="197">
        <v>0</v>
      </c>
      <c r="I90" s="197">
        <v>0</v>
      </c>
      <c r="J90" s="197">
        <v>0</v>
      </c>
      <c r="K90" s="197">
        <v>0</v>
      </c>
      <c r="L90" s="197">
        <v>0</v>
      </c>
      <c r="M90" s="197">
        <v>0</v>
      </c>
      <c r="N90" s="197">
        <v>0</v>
      </c>
      <c r="O90" s="197">
        <v>0</v>
      </c>
      <c r="P90" s="197">
        <v>0</v>
      </c>
      <c r="Q90" s="197">
        <v>0</v>
      </c>
      <c r="R90" s="197">
        <v>0</v>
      </c>
      <c r="S90" s="197">
        <v>0</v>
      </c>
      <c r="T90" s="197">
        <v>0</v>
      </c>
      <c r="U90" s="197">
        <v>0</v>
      </c>
      <c r="V90" s="197">
        <v>0</v>
      </c>
      <c r="W90" s="197">
        <v>0</v>
      </c>
      <c r="X90" s="197">
        <v>0</v>
      </c>
      <c r="Y90" s="197">
        <v>0</v>
      </c>
      <c r="Z90" s="197">
        <v>0</v>
      </c>
      <c r="AA90" s="197">
        <v>0</v>
      </c>
      <c r="AB90" s="197">
        <v>0</v>
      </c>
      <c r="AC90" s="197">
        <v>0</v>
      </c>
      <c r="AD90" s="197">
        <v>0</v>
      </c>
      <c r="AE90" s="197">
        <v>0</v>
      </c>
      <c r="AF90" s="197">
        <v>0</v>
      </c>
      <c r="AG90" s="197">
        <v>0</v>
      </c>
      <c r="AH90" s="197">
        <v>0</v>
      </c>
      <c r="AI90" s="197">
        <v>0</v>
      </c>
      <c r="AJ90" s="197">
        <v>0</v>
      </c>
      <c r="AK90" s="197">
        <v>0</v>
      </c>
      <c r="AL90" s="197">
        <v>0</v>
      </c>
      <c r="AM90" s="197">
        <v>0</v>
      </c>
      <c r="AN90" s="197">
        <v>0</v>
      </c>
      <c r="AO90" s="197">
        <v>0</v>
      </c>
      <c r="AP90" s="197">
        <v>0</v>
      </c>
      <c r="AQ90" s="197">
        <v>0</v>
      </c>
      <c r="AR90" s="197">
        <v>0</v>
      </c>
      <c r="AS90" s="197">
        <v>0</v>
      </c>
      <c r="AT90" s="197">
        <v>0</v>
      </c>
      <c r="AU90" s="197">
        <v>0</v>
      </c>
      <c r="AV90" s="197">
        <v>0</v>
      </c>
      <c r="AW90" s="197">
        <v>0</v>
      </c>
      <c r="AX90" s="197">
        <v>0</v>
      </c>
      <c r="AY90" s="197">
        <v>0</v>
      </c>
      <c r="AZ90" s="197">
        <v>0</v>
      </c>
      <c r="BA90" s="197">
        <v>0</v>
      </c>
      <c r="BB90" s="197">
        <v>0</v>
      </c>
      <c r="BC90" s="197">
        <v>0</v>
      </c>
      <c r="BD90" s="197">
        <v>0</v>
      </c>
      <c r="BE90" s="197">
        <v>0</v>
      </c>
      <c r="BF90" s="197">
        <v>0</v>
      </c>
      <c r="BG90" s="197">
        <v>0</v>
      </c>
      <c r="BH90" s="197">
        <v>0</v>
      </c>
      <c r="BI90" s="197">
        <v>0</v>
      </c>
      <c r="BJ90" s="197">
        <v>0</v>
      </c>
      <c r="BK90" s="197">
        <v>0</v>
      </c>
      <c r="BL90" s="197">
        <v>0</v>
      </c>
      <c r="BM90" s="197">
        <v>0</v>
      </c>
      <c r="BN90" s="197">
        <v>0</v>
      </c>
      <c r="BO90" s="197">
        <v>0</v>
      </c>
      <c r="BP90" s="197">
        <v>0</v>
      </c>
      <c r="BQ90" s="197">
        <v>22.003003785102937</v>
      </c>
      <c r="BR90" s="197">
        <v>54.019681819082862</v>
      </c>
      <c r="BS90" s="197">
        <v>54.714873340587687</v>
      </c>
      <c r="BT90" s="197">
        <v>51.421457025549785</v>
      </c>
      <c r="BU90" s="197">
        <v>7.8178514192755033</v>
      </c>
      <c r="BV90" s="197">
        <v>7.6686896545287482</v>
      </c>
      <c r="BW90" s="197">
        <v>8.0034867595466235</v>
      </c>
      <c r="BX90" s="197">
        <v>8.5961936640450993</v>
      </c>
      <c r="BY90" s="197">
        <v>13.673023159431423</v>
      </c>
      <c r="BZ90" s="197">
        <v>16.365494910611996</v>
      </c>
      <c r="CA90" s="197">
        <v>0</v>
      </c>
      <c r="CB90" s="197">
        <v>0</v>
      </c>
      <c r="CC90" s="197">
        <v>0</v>
      </c>
      <c r="CD90" s="197">
        <v>0</v>
      </c>
      <c r="CE90" s="197">
        <v>0</v>
      </c>
      <c r="CF90" s="198">
        <v>0</v>
      </c>
    </row>
    <row r="91" spans="1:84">
      <c r="A91" s="153"/>
      <c r="B91" s="109" t="s">
        <v>354</v>
      </c>
      <c r="CF91" s="57"/>
    </row>
    <row r="92" spans="1:84" ht="32.25" customHeight="1">
      <c r="A92" s="153"/>
      <c r="B92" s="43" t="s">
        <v>355</v>
      </c>
      <c r="CF92" s="57"/>
    </row>
    <row r="93" spans="1:84">
      <c r="A93" s="153"/>
      <c r="B93" s="43" t="s">
        <v>356</v>
      </c>
      <c r="CF93" s="57"/>
    </row>
    <row r="94" spans="1:84" ht="15.95" thickBot="1">
      <c r="A94" s="201"/>
      <c r="B94" s="202" t="s">
        <v>357</v>
      </c>
      <c r="C94" s="176"/>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1"/>
      <c r="BY94" s="121"/>
      <c r="BZ94" s="121"/>
      <c r="CA94" s="121"/>
      <c r="CB94" s="121"/>
      <c r="CC94" s="121"/>
      <c r="CD94" s="121"/>
      <c r="CE94" s="121"/>
      <c r="CF94" s="133"/>
    </row>
  </sheetData>
  <hyperlinks>
    <hyperlink ref="B1" location="Notes!A1" display="Information relating to this table can be found in the 'Notes' tab" xr:uid="{3A2AFC16-AB02-4D4D-823A-431E6884981F}"/>
    <hyperlink ref="A1" location="Contents!A1" display="Contents page" xr:uid="{23E954F1-2BC0-47F0-9F5E-70D9C05C7178}"/>
  </hyperlinks>
  <pageMargins left="0.75" right="0.75" top="1" bottom="1" header="0.5" footer="0.5"/>
  <pageSetup paperSize="9"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4AE95-5EBA-4E5E-AAE8-93BB10318FAF}">
  <dimension ref="A1:CF64"/>
  <sheetViews>
    <sheetView zoomScale="85" zoomScaleNormal="85" workbookViewId="0">
      <pane xSplit="2" topLeftCell="BR1" activePane="topRight" state="frozen"/>
      <selection pane="topRight"/>
    </sheetView>
  </sheetViews>
  <sheetFormatPr defaultColWidth="11.85546875" defaultRowHeight="15.6"/>
  <cols>
    <col min="1" max="1" width="23" style="215" bestFit="1" customWidth="1"/>
    <col min="2" max="2" width="75.85546875" style="207" customWidth="1"/>
    <col min="3" max="3" width="25.85546875" style="215" customWidth="1"/>
    <col min="4" max="75" width="12.85546875" style="229" customWidth="1"/>
    <col min="76" max="84" width="12.85546875" style="207" customWidth="1"/>
    <col min="85" max="16384" width="11.85546875" style="207"/>
  </cols>
  <sheetData>
    <row r="1" spans="1:84" s="204" customFormat="1" ht="25.5" customHeight="1" thickBot="1">
      <c r="A1" s="34" t="s">
        <v>47</v>
      </c>
      <c r="B1" s="116" t="s">
        <v>126</v>
      </c>
      <c r="C1" s="117"/>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3"/>
      <c r="BK1" s="203"/>
      <c r="BL1" s="203"/>
      <c r="BM1" s="203"/>
      <c r="BN1" s="203"/>
      <c r="BO1" s="203"/>
      <c r="BP1" s="203"/>
      <c r="BQ1" s="203"/>
      <c r="BR1" s="203"/>
      <c r="BS1" s="203"/>
      <c r="BT1" s="203"/>
      <c r="BU1" s="203"/>
      <c r="BV1" s="203"/>
      <c r="BW1" s="203"/>
      <c r="BX1" s="203"/>
    </row>
    <row r="2" spans="1:84" ht="33" customHeight="1">
      <c r="A2" s="37" t="s">
        <v>48</v>
      </c>
      <c r="B2" s="205" t="s">
        <v>358</v>
      </c>
      <c r="C2" s="206"/>
      <c r="D2" s="41" t="s">
        <v>190</v>
      </c>
      <c r="E2" s="41" t="s">
        <v>191</v>
      </c>
      <c r="F2" s="41" t="s">
        <v>192</v>
      </c>
      <c r="G2" s="41" t="s">
        <v>193</v>
      </c>
      <c r="H2" s="41" t="s">
        <v>194</v>
      </c>
      <c r="I2" s="41" t="s">
        <v>195</v>
      </c>
      <c r="J2" s="41" t="s">
        <v>196</v>
      </c>
      <c r="K2" s="41" t="s">
        <v>197</v>
      </c>
      <c r="L2" s="41" t="s">
        <v>198</v>
      </c>
      <c r="M2" s="41" t="s">
        <v>199</v>
      </c>
      <c r="N2" s="41" t="s">
        <v>200</v>
      </c>
      <c r="O2" s="41" t="s">
        <v>201</v>
      </c>
      <c r="P2" s="41" t="s">
        <v>202</v>
      </c>
      <c r="Q2" s="41" t="s">
        <v>203</v>
      </c>
      <c r="R2" s="41" t="s">
        <v>204</v>
      </c>
      <c r="S2" s="41" t="s">
        <v>205</v>
      </c>
      <c r="T2" s="41" t="s">
        <v>206</v>
      </c>
      <c r="U2" s="41" t="s">
        <v>207</v>
      </c>
      <c r="V2" s="41" t="s">
        <v>208</v>
      </c>
      <c r="W2" s="41" t="s">
        <v>209</v>
      </c>
      <c r="X2" s="41" t="s">
        <v>210</v>
      </c>
      <c r="Y2" s="41" t="s">
        <v>211</v>
      </c>
      <c r="Z2" s="41" t="s">
        <v>212</v>
      </c>
      <c r="AA2" s="41" t="s">
        <v>213</v>
      </c>
      <c r="AB2" s="41" t="s">
        <v>214</v>
      </c>
      <c r="AC2" s="41" t="s">
        <v>215</v>
      </c>
      <c r="AD2" s="41" t="s">
        <v>216</v>
      </c>
      <c r="AE2" s="41" t="s">
        <v>217</v>
      </c>
      <c r="AF2" s="41" t="s">
        <v>218</v>
      </c>
      <c r="AG2" s="41" t="s">
        <v>219</v>
      </c>
      <c r="AH2" s="41" t="s">
        <v>220</v>
      </c>
      <c r="AI2" s="41" t="s">
        <v>221</v>
      </c>
      <c r="AJ2" s="41" t="s">
        <v>222</v>
      </c>
      <c r="AK2" s="41" t="s">
        <v>223</v>
      </c>
      <c r="AL2" s="41" t="s">
        <v>224</v>
      </c>
      <c r="AM2" s="41" t="s">
        <v>225</v>
      </c>
      <c r="AN2" s="41" t="s">
        <v>226</v>
      </c>
      <c r="AO2" s="41" t="s">
        <v>227</v>
      </c>
      <c r="AP2" s="41" t="s">
        <v>228</v>
      </c>
      <c r="AQ2" s="41" t="s">
        <v>229</v>
      </c>
      <c r="AR2" s="41" t="s">
        <v>230</v>
      </c>
      <c r="AS2" s="41" t="s">
        <v>231</v>
      </c>
      <c r="AT2" s="41" t="s">
        <v>232</v>
      </c>
      <c r="AU2" s="41" t="s">
        <v>233</v>
      </c>
      <c r="AV2" s="41" t="s">
        <v>234</v>
      </c>
      <c r="AW2" s="41" t="s">
        <v>235</v>
      </c>
      <c r="AX2" s="41" t="s">
        <v>236</v>
      </c>
      <c r="AY2" s="41" t="s">
        <v>128</v>
      </c>
      <c r="AZ2" s="41" t="s">
        <v>129</v>
      </c>
      <c r="BA2" s="41" t="s">
        <v>130</v>
      </c>
      <c r="BB2" s="41" t="s">
        <v>131</v>
      </c>
      <c r="BC2" s="41" t="s">
        <v>132</v>
      </c>
      <c r="BD2" s="41" t="s">
        <v>133</v>
      </c>
      <c r="BE2" s="41" t="s">
        <v>134</v>
      </c>
      <c r="BF2" s="41" t="s">
        <v>135</v>
      </c>
      <c r="BG2" s="41" t="s">
        <v>136</v>
      </c>
      <c r="BH2" s="41" t="s">
        <v>137</v>
      </c>
      <c r="BI2" s="41" t="s">
        <v>138</v>
      </c>
      <c r="BJ2" s="41" t="s">
        <v>139</v>
      </c>
      <c r="BK2" s="41" t="s">
        <v>140</v>
      </c>
      <c r="BL2" s="41" t="s">
        <v>141</v>
      </c>
      <c r="BM2" s="41" t="s">
        <v>142</v>
      </c>
      <c r="BN2" s="41" t="s">
        <v>143</v>
      </c>
      <c r="BO2" s="41" t="s">
        <v>144</v>
      </c>
      <c r="BP2" s="41" t="s">
        <v>145</v>
      </c>
      <c r="BQ2" s="41" t="s">
        <v>146</v>
      </c>
      <c r="BR2" s="41" t="s">
        <v>147</v>
      </c>
      <c r="BS2" s="41" t="s">
        <v>148</v>
      </c>
      <c r="BT2" s="41" t="s">
        <v>149</v>
      </c>
      <c r="BU2" s="41" t="s">
        <v>150</v>
      </c>
      <c r="BV2" s="41" t="s">
        <v>151</v>
      </c>
      <c r="BW2" s="41" t="s">
        <v>152</v>
      </c>
      <c r="BX2" s="41" t="s">
        <v>153</v>
      </c>
      <c r="BY2" s="41" t="s">
        <v>154</v>
      </c>
      <c r="BZ2" s="41" t="s">
        <v>155</v>
      </c>
      <c r="CA2" s="41" t="s">
        <v>156</v>
      </c>
      <c r="CB2" s="41" t="s">
        <v>157</v>
      </c>
      <c r="CC2" s="41" t="s">
        <v>158</v>
      </c>
      <c r="CD2" s="41" t="s">
        <v>159</v>
      </c>
      <c r="CE2" s="41" t="s">
        <v>160</v>
      </c>
      <c r="CF2" s="42" t="s">
        <v>161</v>
      </c>
    </row>
    <row r="3" spans="1:84" s="210" customFormat="1">
      <c r="A3" s="119">
        <v>2023</v>
      </c>
      <c r="B3" s="208" t="s">
        <v>359</v>
      </c>
      <c r="C3" s="209"/>
      <c r="D3" s="47" t="s">
        <v>163</v>
      </c>
      <c r="E3" s="47" t="s">
        <v>163</v>
      </c>
      <c r="F3" s="47" t="s">
        <v>163</v>
      </c>
      <c r="G3" s="47" t="s">
        <v>163</v>
      </c>
      <c r="H3" s="47" t="s">
        <v>163</v>
      </c>
      <c r="I3" s="47" t="s">
        <v>163</v>
      </c>
      <c r="J3" s="47" t="s">
        <v>163</v>
      </c>
      <c r="K3" s="47" t="s">
        <v>163</v>
      </c>
      <c r="L3" s="47" t="s">
        <v>163</v>
      </c>
      <c r="M3" s="47" t="s">
        <v>163</v>
      </c>
      <c r="N3" s="47" t="s">
        <v>163</v>
      </c>
      <c r="O3" s="47" t="s">
        <v>163</v>
      </c>
      <c r="P3" s="47" t="s">
        <v>163</v>
      </c>
      <c r="Q3" s="47" t="s">
        <v>163</v>
      </c>
      <c r="R3" s="47" t="s">
        <v>163</v>
      </c>
      <c r="S3" s="47" t="s">
        <v>163</v>
      </c>
      <c r="T3" s="47" t="s">
        <v>163</v>
      </c>
      <c r="U3" s="47" t="s">
        <v>163</v>
      </c>
      <c r="V3" s="47" t="s">
        <v>163</v>
      </c>
      <c r="W3" s="47" t="s">
        <v>163</v>
      </c>
      <c r="X3" s="47" t="s">
        <v>163</v>
      </c>
      <c r="Y3" s="47" t="s">
        <v>163</v>
      </c>
      <c r="Z3" s="47" t="s">
        <v>163</v>
      </c>
      <c r="AA3" s="47" t="s">
        <v>163</v>
      </c>
      <c r="AB3" s="47" t="s">
        <v>163</v>
      </c>
      <c r="AC3" s="47" t="s">
        <v>163</v>
      </c>
      <c r="AD3" s="47" t="s">
        <v>163</v>
      </c>
      <c r="AE3" s="47" t="s">
        <v>163</v>
      </c>
      <c r="AF3" s="47" t="s">
        <v>163</v>
      </c>
      <c r="AG3" s="47" t="s">
        <v>163</v>
      </c>
      <c r="AH3" s="47" t="s">
        <v>163</v>
      </c>
      <c r="AI3" s="47" t="s">
        <v>163</v>
      </c>
      <c r="AJ3" s="47" t="s">
        <v>163</v>
      </c>
      <c r="AK3" s="47" t="s">
        <v>163</v>
      </c>
      <c r="AL3" s="47" t="s">
        <v>163</v>
      </c>
      <c r="AM3" s="47" t="s">
        <v>163</v>
      </c>
      <c r="AN3" s="47" t="s">
        <v>163</v>
      </c>
      <c r="AO3" s="47" t="s">
        <v>163</v>
      </c>
      <c r="AP3" s="47" t="s">
        <v>163</v>
      </c>
      <c r="AQ3" s="47" t="s">
        <v>163</v>
      </c>
      <c r="AR3" s="47" t="s">
        <v>163</v>
      </c>
      <c r="AS3" s="47" t="s">
        <v>163</v>
      </c>
      <c r="AT3" s="47" t="s">
        <v>163</v>
      </c>
      <c r="AU3" s="47" t="s">
        <v>163</v>
      </c>
      <c r="AV3" s="47" t="s">
        <v>163</v>
      </c>
      <c r="AW3" s="47" t="s">
        <v>163</v>
      </c>
      <c r="AX3" s="47" t="s">
        <v>163</v>
      </c>
      <c r="AY3" s="47" t="s">
        <v>163</v>
      </c>
      <c r="AZ3" s="47" t="s">
        <v>163</v>
      </c>
      <c r="BA3" s="47" t="s">
        <v>163</v>
      </c>
      <c r="BB3" s="47" t="s">
        <v>163</v>
      </c>
      <c r="BC3" s="47" t="s">
        <v>163</v>
      </c>
      <c r="BD3" s="47" t="s">
        <v>163</v>
      </c>
      <c r="BE3" s="47" t="s">
        <v>163</v>
      </c>
      <c r="BF3" s="47" t="s">
        <v>163</v>
      </c>
      <c r="BG3" s="47" t="s">
        <v>163</v>
      </c>
      <c r="BH3" s="47" t="s">
        <v>163</v>
      </c>
      <c r="BI3" s="47" t="s">
        <v>163</v>
      </c>
      <c r="BJ3" s="47" t="s">
        <v>163</v>
      </c>
      <c r="BK3" s="47" t="s">
        <v>163</v>
      </c>
      <c r="BL3" s="47" t="s">
        <v>163</v>
      </c>
      <c r="BM3" s="47" t="s">
        <v>163</v>
      </c>
      <c r="BN3" s="47" t="s">
        <v>163</v>
      </c>
      <c r="BO3" s="47" t="s">
        <v>163</v>
      </c>
      <c r="BP3" s="47" t="s">
        <v>163</v>
      </c>
      <c r="BQ3" s="47" t="s">
        <v>163</v>
      </c>
      <c r="BR3" s="47" t="s">
        <v>163</v>
      </c>
      <c r="BS3" s="47" t="s">
        <v>163</v>
      </c>
      <c r="BT3" s="47" t="s">
        <v>163</v>
      </c>
      <c r="BU3" s="47" t="s">
        <v>163</v>
      </c>
      <c r="BV3" s="47" t="s">
        <v>163</v>
      </c>
      <c r="BW3" s="47" t="s">
        <v>163</v>
      </c>
      <c r="BX3" s="47" t="s">
        <v>163</v>
      </c>
      <c r="BY3" s="47" t="s">
        <v>163</v>
      </c>
      <c r="BZ3" s="47" t="s">
        <v>163</v>
      </c>
      <c r="CA3" s="47" t="s">
        <v>164</v>
      </c>
      <c r="CB3" s="47" t="s">
        <v>164</v>
      </c>
      <c r="CC3" s="47" t="s">
        <v>164</v>
      </c>
      <c r="CD3" s="47" t="s">
        <v>164</v>
      </c>
      <c r="CE3" s="47" t="s">
        <v>164</v>
      </c>
      <c r="CF3" s="48" t="s">
        <v>164</v>
      </c>
    </row>
    <row r="4" spans="1:84">
      <c r="A4" s="50"/>
      <c r="B4" s="211"/>
      <c r="C4" s="212"/>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4"/>
    </row>
    <row r="5" spans="1:84" ht="27" customHeight="1">
      <c r="B5" s="43" t="s">
        <v>266</v>
      </c>
      <c r="D5" s="216"/>
      <c r="E5" s="216"/>
      <c r="F5" s="216"/>
      <c r="G5" s="216"/>
      <c r="H5" s="216"/>
      <c r="I5" s="216"/>
      <c r="J5" s="216"/>
      <c r="K5" s="216"/>
      <c r="L5" s="216"/>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6"/>
      <c r="AL5" s="216"/>
      <c r="AM5" s="216"/>
      <c r="AN5" s="216"/>
      <c r="AO5" s="216"/>
      <c r="AP5" s="216"/>
      <c r="AQ5" s="216"/>
      <c r="AR5" s="216"/>
      <c r="AS5" s="216"/>
      <c r="AT5" s="216"/>
      <c r="AU5" s="216"/>
      <c r="AV5" s="216"/>
      <c r="AW5" s="216"/>
      <c r="AX5" s="216"/>
      <c r="AY5" s="216"/>
      <c r="AZ5" s="216"/>
      <c r="BA5" s="216"/>
      <c r="BB5" s="216"/>
      <c r="BC5" s="216"/>
      <c r="BD5" s="216"/>
      <c r="BE5" s="216"/>
      <c r="BF5" s="216"/>
      <c r="BG5" s="216"/>
      <c r="BH5" s="216"/>
      <c r="BI5" s="216"/>
      <c r="BJ5" s="216"/>
      <c r="BK5" s="216"/>
      <c r="BL5" s="216"/>
      <c r="BM5" s="216"/>
      <c r="BN5" s="216"/>
      <c r="BO5" s="216"/>
      <c r="BP5" s="216"/>
      <c r="BQ5" s="217">
        <v>1</v>
      </c>
      <c r="BR5" s="217">
        <v>1</v>
      </c>
      <c r="BS5" s="217">
        <v>1</v>
      </c>
      <c r="BT5" s="217">
        <v>1</v>
      </c>
      <c r="BU5" s="217">
        <v>1</v>
      </c>
      <c r="BV5" s="217">
        <v>1</v>
      </c>
      <c r="BW5" s="217">
        <v>1</v>
      </c>
      <c r="BX5" s="217">
        <v>1</v>
      </c>
      <c r="BY5" s="217">
        <v>1</v>
      </c>
      <c r="BZ5" s="217">
        <v>1</v>
      </c>
      <c r="CA5" s="217">
        <v>2</v>
      </c>
      <c r="CB5" s="217">
        <v>2</v>
      </c>
      <c r="CC5" s="217">
        <v>2</v>
      </c>
      <c r="CD5" s="217">
        <v>2</v>
      </c>
      <c r="CE5" s="217">
        <v>2</v>
      </c>
      <c r="CF5" s="218">
        <v>2</v>
      </c>
    </row>
    <row r="6" spans="1:84">
      <c r="B6" s="207" t="s">
        <v>268</v>
      </c>
      <c r="D6" s="217">
        <v>0</v>
      </c>
      <c r="E6" s="217">
        <v>0</v>
      </c>
      <c r="F6" s="217">
        <v>0</v>
      </c>
      <c r="G6" s="217">
        <v>0</v>
      </c>
      <c r="H6" s="217">
        <v>0</v>
      </c>
      <c r="I6" s="217">
        <v>0</v>
      </c>
      <c r="J6" s="217">
        <v>0</v>
      </c>
      <c r="K6" s="217">
        <v>0</v>
      </c>
      <c r="L6" s="217">
        <v>0</v>
      </c>
      <c r="M6" s="217">
        <v>0</v>
      </c>
      <c r="N6" s="217">
        <v>0</v>
      </c>
      <c r="O6" s="217">
        <v>0</v>
      </c>
      <c r="P6" s="217">
        <v>0</v>
      </c>
      <c r="Q6" s="217">
        <v>0</v>
      </c>
      <c r="R6" s="217">
        <v>0</v>
      </c>
      <c r="S6" s="217">
        <v>0</v>
      </c>
      <c r="T6" s="217">
        <v>0</v>
      </c>
      <c r="U6" s="217">
        <v>0</v>
      </c>
      <c r="V6" s="217">
        <v>0</v>
      </c>
      <c r="W6" s="217">
        <v>0</v>
      </c>
      <c r="X6" s="217">
        <v>0</v>
      </c>
      <c r="Y6" s="217">
        <v>0</v>
      </c>
      <c r="Z6" s="217">
        <v>0</v>
      </c>
      <c r="AA6" s="217">
        <v>0</v>
      </c>
      <c r="AB6" s="217">
        <v>0</v>
      </c>
      <c r="AC6" s="217">
        <v>0</v>
      </c>
      <c r="AD6" s="217">
        <v>0</v>
      </c>
      <c r="AE6" s="217">
        <v>0</v>
      </c>
      <c r="AF6" s="217">
        <v>0</v>
      </c>
      <c r="AG6" s="217">
        <v>0</v>
      </c>
      <c r="AH6" s="217">
        <v>0</v>
      </c>
      <c r="AI6" s="217">
        <v>0</v>
      </c>
      <c r="AJ6" s="217">
        <v>0</v>
      </c>
      <c r="AK6" s="217">
        <v>0</v>
      </c>
      <c r="AL6" s="217">
        <v>0</v>
      </c>
      <c r="AM6" s="217">
        <v>0</v>
      </c>
      <c r="AN6" s="217">
        <v>0</v>
      </c>
      <c r="AO6" s="217">
        <v>0</v>
      </c>
      <c r="AP6" s="217">
        <v>0</v>
      </c>
      <c r="AQ6" s="217">
        <v>0</v>
      </c>
      <c r="AR6" s="217">
        <v>0</v>
      </c>
      <c r="AS6" s="217">
        <v>0</v>
      </c>
      <c r="AT6" s="217">
        <v>0</v>
      </c>
      <c r="AU6" s="217">
        <v>0</v>
      </c>
      <c r="AV6" s="217">
        <v>0</v>
      </c>
      <c r="AW6" s="217">
        <v>0</v>
      </c>
      <c r="AX6" s="217">
        <v>0</v>
      </c>
      <c r="AY6" s="217">
        <v>1268</v>
      </c>
      <c r="AZ6" s="217">
        <v>1298</v>
      </c>
      <c r="BA6" s="217">
        <v>1365</v>
      </c>
      <c r="BB6" s="217">
        <v>1404</v>
      </c>
      <c r="BC6" s="217">
        <v>1434</v>
      </c>
      <c r="BD6" s="217">
        <v>1464</v>
      </c>
      <c r="BE6" s="217">
        <v>1495</v>
      </c>
      <c r="BF6" s="217">
        <v>1510</v>
      </c>
      <c r="BG6" s="217">
        <v>1547</v>
      </c>
      <c r="BH6" s="217">
        <v>1589</v>
      </c>
      <c r="BI6" s="217">
        <v>1629</v>
      </c>
      <c r="BJ6" s="217">
        <v>1666</v>
      </c>
      <c r="BK6" s="217">
        <v>1700</v>
      </c>
      <c r="BL6" s="217">
        <v>1737</v>
      </c>
      <c r="BM6" s="217">
        <v>1776</v>
      </c>
      <c r="BN6" s="217">
        <v>1782</v>
      </c>
      <c r="BO6" s="217">
        <v>1756</v>
      </c>
      <c r="BP6" s="217">
        <v>1710</v>
      </c>
      <c r="BQ6" s="217">
        <v>1641</v>
      </c>
      <c r="BR6" s="217">
        <v>1617</v>
      </c>
      <c r="BS6" s="217">
        <v>1603</v>
      </c>
      <c r="BT6" s="217">
        <v>1594</v>
      </c>
      <c r="BU6" s="217">
        <v>1578</v>
      </c>
      <c r="BV6" s="217">
        <v>1570</v>
      </c>
      <c r="BW6" s="217">
        <v>1587</v>
      </c>
      <c r="BX6" s="217">
        <v>1382</v>
      </c>
      <c r="BY6" s="217">
        <v>1373</v>
      </c>
      <c r="BZ6" s="217">
        <v>1420</v>
      </c>
      <c r="CA6" s="217">
        <v>1507</v>
      </c>
      <c r="CB6" s="217">
        <v>1601</v>
      </c>
      <c r="CC6" s="217">
        <v>1647</v>
      </c>
      <c r="CD6" s="217">
        <v>1663</v>
      </c>
      <c r="CE6" s="217">
        <v>1678</v>
      </c>
      <c r="CF6" s="218">
        <v>1723</v>
      </c>
    </row>
    <row r="7" spans="1:84">
      <c r="B7" s="219" t="s">
        <v>360</v>
      </c>
      <c r="D7" s="220">
        <v>0</v>
      </c>
      <c r="E7" s="220">
        <v>0</v>
      </c>
      <c r="F7" s="220">
        <v>0</v>
      </c>
      <c r="G7" s="220">
        <v>0</v>
      </c>
      <c r="H7" s="220">
        <v>0</v>
      </c>
      <c r="I7" s="220">
        <v>0</v>
      </c>
      <c r="J7" s="220">
        <v>0</v>
      </c>
      <c r="K7" s="220">
        <v>0</v>
      </c>
      <c r="L7" s="220">
        <v>0</v>
      </c>
      <c r="M7" s="220">
        <v>0</v>
      </c>
      <c r="N7" s="220">
        <v>0</v>
      </c>
      <c r="O7" s="220">
        <v>0</v>
      </c>
      <c r="P7" s="220">
        <v>0</v>
      </c>
      <c r="Q7" s="220">
        <v>0</v>
      </c>
      <c r="R7" s="220">
        <v>0</v>
      </c>
      <c r="S7" s="220">
        <v>0</v>
      </c>
      <c r="T7" s="220">
        <v>0</v>
      </c>
      <c r="U7" s="220">
        <v>0</v>
      </c>
      <c r="V7" s="220">
        <v>0</v>
      </c>
      <c r="W7" s="220">
        <v>0</v>
      </c>
      <c r="X7" s="220">
        <v>0</v>
      </c>
      <c r="Y7" s="220">
        <v>0</v>
      </c>
      <c r="Z7" s="220">
        <v>0</v>
      </c>
      <c r="AA7" s="220">
        <v>0</v>
      </c>
      <c r="AB7" s="220">
        <v>0</v>
      </c>
      <c r="AC7" s="220">
        <v>143</v>
      </c>
      <c r="AD7" s="220">
        <v>170</v>
      </c>
      <c r="AE7" s="220">
        <v>193</v>
      </c>
      <c r="AF7" s="220">
        <v>217</v>
      </c>
      <c r="AG7" s="220">
        <v>243</v>
      </c>
      <c r="AH7" s="220">
        <v>264</v>
      </c>
      <c r="AI7" s="220">
        <v>278</v>
      </c>
      <c r="AJ7" s="220">
        <v>314</v>
      </c>
      <c r="AK7" s="220">
        <v>350</v>
      </c>
      <c r="AL7" s="220">
        <v>388</v>
      </c>
      <c r="AM7" s="220">
        <v>441</v>
      </c>
      <c r="AN7" s="220">
        <v>507</v>
      </c>
      <c r="AO7" s="220">
        <v>562</v>
      </c>
      <c r="AP7" s="220">
        <v>611</v>
      </c>
      <c r="AQ7" s="220">
        <v>677</v>
      </c>
      <c r="AR7" s="220">
        <v>737</v>
      </c>
      <c r="AS7" s="220">
        <v>798</v>
      </c>
      <c r="AT7" s="220">
        <v>875</v>
      </c>
      <c r="AU7" s="220">
        <v>988</v>
      </c>
      <c r="AV7" s="220">
        <v>890</v>
      </c>
      <c r="AW7" s="220">
        <v>962</v>
      </c>
      <c r="AX7" s="220">
        <v>1046</v>
      </c>
      <c r="AY7" s="220">
        <v>1115</v>
      </c>
      <c r="AZ7" s="220">
        <v>1152</v>
      </c>
      <c r="BA7" s="220">
        <v>1207</v>
      </c>
      <c r="BB7" s="220">
        <v>1238</v>
      </c>
      <c r="BC7" s="220">
        <v>1256</v>
      </c>
      <c r="BD7" s="220">
        <v>1276</v>
      </c>
      <c r="BE7" s="220">
        <v>1296</v>
      </c>
      <c r="BF7" s="220">
        <v>1304</v>
      </c>
      <c r="BG7" s="220">
        <v>1343</v>
      </c>
      <c r="BH7" s="220">
        <v>1400</v>
      </c>
      <c r="BI7" s="220">
        <v>1445</v>
      </c>
      <c r="BJ7" s="220">
        <v>1489</v>
      </c>
      <c r="BK7" s="220">
        <v>1528</v>
      </c>
      <c r="BL7" s="220">
        <v>1568</v>
      </c>
      <c r="BM7" s="220">
        <v>1607</v>
      </c>
      <c r="BN7" s="220">
        <v>1619</v>
      </c>
      <c r="BO7" s="220">
        <v>1597</v>
      </c>
      <c r="BP7" s="220">
        <v>1553</v>
      </c>
      <c r="BQ7" s="220">
        <v>1490</v>
      </c>
      <c r="BR7" s="220">
        <v>1462</v>
      </c>
      <c r="BS7" s="220">
        <v>1459</v>
      </c>
      <c r="BT7" s="220">
        <v>1445</v>
      </c>
      <c r="BU7" s="220">
        <v>1435</v>
      </c>
      <c r="BV7" s="220">
        <v>1430</v>
      </c>
      <c r="BW7" s="220">
        <v>1435</v>
      </c>
      <c r="BX7" s="196">
        <v>1290</v>
      </c>
      <c r="BY7" s="196">
        <v>1277</v>
      </c>
      <c r="BZ7" s="196">
        <v>1303</v>
      </c>
      <c r="CA7" s="196">
        <v>1386</v>
      </c>
      <c r="CB7" s="196">
        <v>1469</v>
      </c>
      <c r="CC7" s="196">
        <v>1510</v>
      </c>
      <c r="CD7" s="196">
        <v>1524</v>
      </c>
      <c r="CE7" s="196">
        <v>1536</v>
      </c>
      <c r="CF7" s="221">
        <v>1578</v>
      </c>
    </row>
    <row r="8" spans="1:84">
      <c r="B8" s="219" t="s">
        <v>361</v>
      </c>
      <c r="D8" s="220">
        <v>0</v>
      </c>
      <c r="E8" s="220">
        <v>0</v>
      </c>
      <c r="F8" s="220">
        <v>0</v>
      </c>
      <c r="G8" s="220">
        <v>0</v>
      </c>
      <c r="H8" s="220">
        <v>0</v>
      </c>
      <c r="I8" s="220">
        <v>0</v>
      </c>
      <c r="J8" s="220">
        <v>0</v>
      </c>
      <c r="K8" s="220">
        <v>0</v>
      </c>
      <c r="L8" s="220">
        <v>0</v>
      </c>
      <c r="M8" s="220">
        <v>0</v>
      </c>
      <c r="N8" s="220">
        <v>0</v>
      </c>
      <c r="O8" s="220">
        <v>0</v>
      </c>
      <c r="P8" s="220">
        <v>0</v>
      </c>
      <c r="Q8" s="220">
        <v>0</v>
      </c>
      <c r="R8" s="220">
        <v>0</v>
      </c>
      <c r="S8" s="220">
        <v>0</v>
      </c>
      <c r="T8" s="220">
        <v>0</v>
      </c>
      <c r="U8" s="220">
        <v>0</v>
      </c>
      <c r="V8" s="220">
        <v>0</v>
      </c>
      <c r="W8" s="220">
        <v>0</v>
      </c>
      <c r="X8" s="220">
        <v>0</v>
      </c>
      <c r="Y8" s="220">
        <v>0</v>
      </c>
      <c r="Z8" s="220">
        <v>0</v>
      </c>
      <c r="AA8" s="220">
        <v>0</v>
      </c>
      <c r="AB8" s="220">
        <v>0</v>
      </c>
      <c r="AC8" s="220">
        <v>0</v>
      </c>
      <c r="AD8" s="220">
        <v>0</v>
      </c>
      <c r="AE8" s="220">
        <v>0</v>
      </c>
      <c r="AF8" s="220">
        <v>0</v>
      </c>
      <c r="AG8" s="220">
        <v>0</v>
      </c>
      <c r="AH8" s="220">
        <v>0</v>
      </c>
      <c r="AI8" s="220">
        <v>0</v>
      </c>
      <c r="AJ8" s="220">
        <v>0</v>
      </c>
      <c r="AK8" s="220">
        <v>0</v>
      </c>
      <c r="AL8" s="220">
        <v>0</v>
      </c>
      <c r="AM8" s="220">
        <v>0</v>
      </c>
      <c r="AN8" s="220">
        <v>0</v>
      </c>
      <c r="AO8" s="220">
        <v>0</v>
      </c>
      <c r="AP8" s="220">
        <v>0</v>
      </c>
      <c r="AQ8" s="220">
        <v>0</v>
      </c>
      <c r="AR8" s="220">
        <v>0</v>
      </c>
      <c r="AS8" s="220">
        <v>0</v>
      </c>
      <c r="AT8" s="220">
        <v>0</v>
      </c>
      <c r="AU8" s="220">
        <v>0</v>
      </c>
      <c r="AV8" s="220">
        <v>0</v>
      </c>
      <c r="AW8" s="220">
        <v>0</v>
      </c>
      <c r="AX8" s="220">
        <v>0</v>
      </c>
      <c r="AY8" s="220">
        <v>153</v>
      </c>
      <c r="AZ8" s="220">
        <v>146</v>
      </c>
      <c r="BA8" s="220">
        <v>158</v>
      </c>
      <c r="BB8" s="220">
        <v>166</v>
      </c>
      <c r="BC8" s="220">
        <v>178</v>
      </c>
      <c r="BD8" s="220">
        <v>188</v>
      </c>
      <c r="BE8" s="220">
        <v>199</v>
      </c>
      <c r="BF8" s="220">
        <v>206</v>
      </c>
      <c r="BG8" s="220">
        <v>204</v>
      </c>
      <c r="BH8" s="220">
        <v>189</v>
      </c>
      <c r="BI8" s="220">
        <v>184</v>
      </c>
      <c r="BJ8" s="220">
        <v>177</v>
      </c>
      <c r="BK8" s="220">
        <v>172</v>
      </c>
      <c r="BL8" s="220">
        <v>169</v>
      </c>
      <c r="BM8" s="220">
        <v>169</v>
      </c>
      <c r="BN8" s="220">
        <v>163</v>
      </c>
      <c r="BO8" s="220">
        <v>160</v>
      </c>
      <c r="BP8" s="220">
        <v>158</v>
      </c>
      <c r="BQ8" s="220">
        <v>151</v>
      </c>
      <c r="BR8" s="220">
        <v>155</v>
      </c>
      <c r="BS8" s="220">
        <v>144</v>
      </c>
      <c r="BT8" s="220">
        <v>149</v>
      </c>
      <c r="BU8" s="220">
        <v>144</v>
      </c>
      <c r="BV8" s="220">
        <v>140</v>
      </c>
      <c r="BW8" s="220">
        <v>152</v>
      </c>
      <c r="BX8" s="196">
        <v>92</v>
      </c>
      <c r="BY8" s="196">
        <v>96</v>
      </c>
      <c r="BZ8" s="196">
        <v>117</v>
      </c>
      <c r="CA8" s="196">
        <v>122</v>
      </c>
      <c r="CB8" s="196">
        <v>131</v>
      </c>
      <c r="CC8" s="196">
        <v>137</v>
      </c>
      <c r="CD8" s="196">
        <v>140</v>
      </c>
      <c r="CE8" s="196">
        <v>142</v>
      </c>
      <c r="CF8" s="221">
        <v>146</v>
      </c>
    </row>
    <row r="9" spans="1:84">
      <c r="B9" s="207" t="s">
        <v>269</v>
      </c>
      <c r="D9" s="217">
        <v>0</v>
      </c>
      <c r="E9" s="217">
        <v>0</v>
      </c>
      <c r="F9" s="217">
        <v>0</v>
      </c>
      <c r="G9" s="217">
        <v>0</v>
      </c>
      <c r="H9" s="217">
        <v>0</v>
      </c>
      <c r="I9" s="217">
        <v>0</v>
      </c>
      <c r="J9" s="217">
        <v>0</v>
      </c>
      <c r="K9" s="217">
        <v>0</v>
      </c>
      <c r="L9" s="217">
        <v>0</v>
      </c>
      <c r="M9" s="217">
        <v>0</v>
      </c>
      <c r="N9" s="217">
        <v>0</v>
      </c>
      <c r="O9" s="217">
        <v>0</v>
      </c>
      <c r="P9" s="217">
        <v>0</v>
      </c>
      <c r="Q9" s="217">
        <v>0</v>
      </c>
      <c r="R9" s="217">
        <v>0</v>
      </c>
      <c r="S9" s="217">
        <v>0</v>
      </c>
      <c r="T9" s="217">
        <v>0</v>
      </c>
      <c r="U9" s="217">
        <v>0</v>
      </c>
      <c r="V9" s="217">
        <v>0</v>
      </c>
      <c r="W9" s="217">
        <v>0</v>
      </c>
      <c r="X9" s="217">
        <v>0</v>
      </c>
      <c r="Y9" s="217">
        <v>0</v>
      </c>
      <c r="Z9" s="217">
        <v>0</v>
      </c>
      <c r="AA9" s="217">
        <v>0</v>
      </c>
      <c r="AB9" s="217">
        <v>0</v>
      </c>
      <c r="AC9" s="217">
        <v>0</v>
      </c>
      <c r="AD9" s="217">
        <v>0</v>
      </c>
      <c r="AE9" s="217">
        <v>0</v>
      </c>
      <c r="AF9" s="217">
        <v>0</v>
      </c>
      <c r="AG9" s="217">
        <v>0</v>
      </c>
      <c r="AH9" s="217">
        <v>469</v>
      </c>
      <c r="AI9" s="217">
        <v>463</v>
      </c>
      <c r="AJ9" s="217">
        <v>446</v>
      </c>
      <c r="AK9" s="217">
        <v>429</v>
      </c>
      <c r="AL9" s="217">
        <v>422</v>
      </c>
      <c r="AM9" s="217">
        <v>416</v>
      </c>
      <c r="AN9" s="217">
        <v>410</v>
      </c>
      <c r="AO9" s="217">
        <v>394</v>
      </c>
      <c r="AP9" s="217">
        <v>385</v>
      </c>
      <c r="AQ9" s="217">
        <v>376</v>
      </c>
      <c r="AR9" s="217">
        <v>384</v>
      </c>
      <c r="AS9" s="217">
        <v>381</v>
      </c>
      <c r="AT9" s="217">
        <v>362</v>
      </c>
      <c r="AU9" s="217">
        <v>354</v>
      </c>
      <c r="AV9" s="217">
        <v>349</v>
      </c>
      <c r="AW9" s="217">
        <v>343</v>
      </c>
      <c r="AX9" s="217">
        <v>332</v>
      </c>
      <c r="AY9" s="217">
        <v>322</v>
      </c>
      <c r="AZ9" s="217">
        <v>309</v>
      </c>
      <c r="BA9" s="217">
        <v>291</v>
      </c>
      <c r="BB9" s="217">
        <v>280</v>
      </c>
      <c r="BC9" s="217">
        <v>270</v>
      </c>
      <c r="BD9" s="217">
        <v>263</v>
      </c>
      <c r="BE9" s="217">
        <v>243</v>
      </c>
      <c r="BF9" s="217">
        <v>256</v>
      </c>
      <c r="BG9" s="217">
        <v>230</v>
      </c>
      <c r="BH9" s="217">
        <v>206</v>
      </c>
      <c r="BI9" s="217">
        <v>186</v>
      </c>
      <c r="BJ9" s="217">
        <v>168</v>
      </c>
      <c r="BK9" s="217">
        <v>148</v>
      </c>
      <c r="BL9" s="217">
        <v>131</v>
      </c>
      <c r="BM9" s="217">
        <v>119</v>
      </c>
      <c r="BN9" s="217">
        <v>112</v>
      </c>
      <c r="BO9" s="217">
        <v>106</v>
      </c>
      <c r="BP9" s="217">
        <v>102</v>
      </c>
      <c r="BQ9" s="217">
        <v>98</v>
      </c>
      <c r="BR9" s="217">
        <v>94</v>
      </c>
      <c r="BS9" s="217">
        <v>93</v>
      </c>
      <c r="BT9" s="217">
        <v>91</v>
      </c>
      <c r="BU9" s="217">
        <v>87</v>
      </c>
      <c r="BV9" s="217">
        <v>101</v>
      </c>
      <c r="BW9" s="217">
        <v>102</v>
      </c>
      <c r="BX9" s="217">
        <v>99</v>
      </c>
      <c r="BY9" s="217">
        <v>97</v>
      </c>
      <c r="BZ9" s="217">
        <v>91</v>
      </c>
      <c r="CA9" s="217">
        <v>87</v>
      </c>
      <c r="CB9" s="217">
        <v>86</v>
      </c>
      <c r="CC9" s="217">
        <v>84</v>
      </c>
      <c r="CD9" s="217">
        <v>81</v>
      </c>
      <c r="CE9" s="217">
        <v>81</v>
      </c>
      <c r="CF9" s="218">
        <v>80</v>
      </c>
    </row>
    <row r="10" spans="1:84" ht="27" customHeight="1">
      <c r="B10" s="207" t="s">
        <v>271</v>
      </c>
      <c r="D10" s="217">
        <v>0</v>
      </c>
      <c r="E10" s="217">
        <v>0</v>
      </c>
      <c r="F10" s="217">
        <v>0</v>
      </c>
      <c r="G10" s="217">
        <v>0</v>
      </c>
      <c r="H10" s="217">
        <v>0</v>
      </c>
      <c r="I10" s="217">
        <v>0</v>
      </c>
      <c r="J10" s="217">
        <v>0</v>
      </c>
      <c r="K10" s="217">
        <v>0</v>
      </c>
      <c r="L10" s="217">
        <v>0</v>
      </c>
      <c r="M10" s="217">
        <v>0</v>
      </c>
      <c r="N10" s="217">
        <v>0</v>
      </c>
      <c r="O10" s="217">
        <v>0</v>
      </c>
      <c r="P10" s="217">
        <v>0</v>
      </c>
      <c r="Q10" s="217">
        <v>0</v>
      </c>
      <c r="R10" s="217">
        <v>0</v>
      </c>
      <c r="S10" s="217">
        <v>0</v>
      </c>
      <c r="T10" s="217">
        <v>0</v>
      </c>
      <c r="U10" s="217">
        <v>0</v>
      </c>
      <c r="V10" s="217">
        <v>0</v>
      </c>
      <c r="W10" s="217">
        <v>0</v>
      </c>
      <c r="X10" s="217">
        <v>0</v>
      </c>
      <c r="Y10" s="217">
        <v>0</v>
      </c>
      <c r="Z10" s="217">
        <v>0</v>
      </c>
      <c r="AA10" s="217">
        <v>0</v>
      </c>
      <c r="AB10" s="217">
        <v>0</v>
      </c>
      <c r="AC10" s="217">
        <v>0</v>
      </c>
      <c r="AD10" s="217">
        <v>0</v>
      </c>
      <c r="AE10" s="217">
        <v>0</v>
      </c>
      <c r="AF10" s="217">
        <v>0</v>
      </c>
      <c r="AG10" s="217">
        <v>0</v>
      </c>
      <c r="AH10" s="217">
        <v>0</v>
      </c>
      <c r="AI10" s="217">
        <v>0</v>
      </c>
      <c r="AJ10" s="217">
        <v>0</v>
      </c>
      <c r="AK10" s="217">
        <v>0</v>
      </c>
      <c r="AL10" s="217">
        <v>0</v>
      </c>
      <c r="AM10" s="217">
        <v>0</v>
      </c>
      <c r="AN10" s="217">
        <v>0</v>
      </c>
      <c r="AO10" s="217">
        <v>0</v>
      </c>
      <c r="AP10" s="217">
        <v>0</v>
      </c>
      <c r="AQ10" s="217">
        <v>0</v>
      </c>
      <c r="AR10" s="217">
        <v>0</v>
      </c>
      <c r="AS10" s="217">
        <v>0</v>
      </c>
      <c r="AT10" s="217">
        <v>0</v>
      </c>
      <c r="AU10" s="217">
        <v>0</v>
      </c>
      <c r="AV10" s="217">
        <v>0</v>
      </c>
      <c r="AW10" s="217">
        <v>0</v>
      </c>
      <c r="AX10" s="217">
        <v>0</v>
      </c>
      <c r="AY10" s="217">
        <v>0</v>
      </c>
      <c r="AZ10" s="217">
        <v>0</v>
      </c>
      <c r="BA10" s="217">
        <v>0</v>
      </c>
      <c r="BB10" s="217">
        <v>0</v>
      </c>
      <c r="BC10" s="217">
        <v>448</v>
      </c>
      <c r="BD10" s="217">
        <v>459</v>
      </c>
      <c r="BE10" s="217">
        <v>493</v>
      </c>
      <c r="BF10" s="217">
        <v>541</v>
      </c>
      <c r="BG10" s="217">
        <v>632</v>
      </c>
      <c r="BH10" s="217">
        <v>702</v>
      </c>
      <c r="BI10" s="217">
        <v>754</v>
      </c>
      <c r="BJ10" s="217">
        <v>803</v>
      </c>
      <c r="BK10" s="217">
        <v>852</v>
      </c>
      <c r="BL10" s="217">
        <v>907</v>
      </c>
      <c r="BM10" s="217">
        <v>961</v>
      </c>
      <c r="BN10" s="217">
        <v>1004</v>
      </c>
      <c r="BO10" s="217">
        <v>1032</v>
      </c>
      <c r="BP10" s="217">
        <v>1056</v>
      </c>
      <c r="BQ10" s="217">
        <v>1071</v>
      </c>
      <c r="BR10" s="217">
        <v>1108</v>
      </c>
      <c r="BS10" s="217">
        <v>1170</v>
      </c>
      <c r="BT10" s="217">
        <v>1210</v>
      </c>
      <c r="BU10" s="217">
        <v>1245</v>
      </c>
      <c r="BV10" s="217">
        <v>1219</v>
      </c>
      <c r="BW10" s="217">
        <v>1179</v>
      </c>
      <c r="BX10" s="217">
        <v>1181</v>
      </c>
      <c r="BY10" s="217">
        <v>1187</v>
      </c>
      <c r="BZ10" s="217">
        <v>1230</v>
      </c>
      <c r="CA10" s="217">
        <v>1266</v>
      </c>
      <c r="CB10" s="217">
        <v>1318</v>
      </c>
      <c r="CC10" s="217">
        <v>1367</v>
      </c>
      <c r="CD10" s="217">
        <v>1404</v>
      </c>
      <c r="CE10" s="217">
        <v>1430</v>
      </c>
      <c r="CF10" s="218">
        <v>1444</v>
      </c>
    </row>
    <row r="11" spans="1:84">
      <c r="B11" s="219" t="s">
        <v>360</v>
      </c>
      <c r="D11" s="220">
        <v>0</v>
      </c>
      <c r="E11" s="220">
        <v>0</v>
      </c>
      <c r="F11" s="220">
        <v>0</v>
      </c>
      <c r="G11" s="220">
        <v>0</v>
      </c>
      <c r="H11" s="220">
        <v>0</v>
      </c>
      <c r="I11" s="220">
        <v>0</v>
      </c>
      <c r="J11" s="220">
        <v>0</v>
      </c>
      <c r="K11" s="220">
        <v>0</v>
      </c>
      <c r="L11" s="220">
        <v>0</v>
      </c>
      <c r="M11" s="220">
        <v>0</v>
      </c>
      <c r="N11" s="220">
        <v>0</v>
      </c>
      <c r="O11" s="220">
        <v>0</v>
      </c>
      <c r="P11" s="220">
        <v>0</v>
      </c>
      <c r="Q11" s="220">
        <v>0</v>
      </c>
      <c r="R11" s="220">
        <v>0</v>
      </c>
      <c r="S11" s="220">
        <v>0</v>
      </c>
      <c r="T11" s="220">
        <v>0</v>
      </c>
      <c r="U11" s="220">
        <v>0</v>
      </c>
      <c r="V11" s="220">
        <v>0</v>
      </c>
      <c r="W11" s="220">
        <v>0</v>
      </c>
      <c r="X11" s="220">
        <v>0</v>
      </c>
      <c r="Y11" s="220">
        <v>0</v>
      </c>
      <c r="Z11" s="220">
        <v>0</v>
      </c>
      <c r="AA11" s="220">
        <v>0</v>
      </c>
      <c r="AB11" s="220">
        <v>0</v>
      </c>
      <c r="AC11" s="220">
        <v>0</v>
      </c>
      <c r="AD11" s="220">
        <v>0</v>
      </c>
      <c r="AE11" s="220">
        <v>0</v>
      </c>
      <c r="AF11" s="220">
        <v>0</v>
      </c>
      <c r="AG11" s="220">
        <v>0</v>
      </c>
      <c r="AH11" s="220">
        <v>6</v>
      </c>
      <c r="AI11" s="220">
        <v>6</v>
      </c>
      <c r="AJ11" s="220">
        <v>7</v>
      </c>
      <c r="AK11" s="220">
        <v>7</v>
      </c>
      <c r="AL11" s="220">
        <v>8</v>
      </c>
      <c r="AM11" s="220">
        <v>9</v>
      </c>
      <c r="AN11" s="220">
        <v>10</v>
      </c>
      <c r="AO11" s="220">
        <v>10</v>
      </c>
      <c r="AP11" s="220">
        <v>33</v>
      </c>
      <c r="AQ11" s="220">
        <v>76</v>
      </c>
      <c r="AR11" s="220">
        <v>104</v>
      </c>
      <c r="AS11" s="220">
        <v>118</v>
      </c>
      <c r="AT11" s="220">
        <v>130</v>
      </c>
      <c r="AU11" s="220">
        <v>152</v>
      </c>
      <c r="AV11" s="220">
        <v>182</v>
      </c>
      <c r="AW11" s="220">
        <v>220</v>
      </c>
      <c r="AX11" s="220">
        <v>263</v>
      </c>
      <c r="AY11" s="220">
        <v>326</v>
      </c>
      <c r="AZ11" s="220">
        <v>343</v>
      </c>
      <c r="BA11" s="220">
        <v>367</v>
      </c>
      <c r="BB11" s="220">
        <v>373</v>
      </c>
      <c r="BC11" s="220">
        <v>378</v>
      </c>
      <c r="BD11" s="220">
        <v>384</v>
      </c>
      <c r="BE11" s="220">
        <v>386</v>
      </c>
      <c r="BF11" s="220">
        <v>395</v>
      </c>
      <c r="BG11" s="220">
        <v>406</v>
      </c>
      <c r="BH11" s="220">
        <v>429</v>
      </c>
      <c r="BI11" s="220">
        <v>446</v>
      </c>
      <c r="BJ11" s="220">
        <v>458</v>
      </c>
      <c r="BK11" s="220">
        <v>471</v>
      </c>
      <c r="BL11" s="220">
        <v>492</v>
      </c>
      <c r="BM11" s="220">
        <v>521</v>
      </c>
      <c r="BN11" s="220">
        <v>553</v>
      </c>
      <c r="BO11" s="220">
        <v>584</v>
      </c>
      <c r="BP11" s="220">
        <v>618</v>
      </c>
      <c r="BQ11" s="220">
        <v>653</v>
      </c>
      <c r="BR11" s="220">
        <v>699</v>
      </c>
      <c r="BS11" s="220">
        <v>760</v>
      </c>
      <c r="BT11" s="220">
        <v>798</v>
      </c>
      <c r="BU11" s="220">
        <v>826</v>
      </c>
      <c r="BV11" s="220">
        <v>815</v>
      </c>
      <c r="BW11" s="220">
        <v>808</v>
      </c>
      <c r="BX11" s="196">
        <v>850</v>
      </c>
      <c r="BY11" s="196">
        <v>848</v>
      </c>
      <c r="BZ11" s="196">
        <v>872</v>
      </c>
      <c r="CA11" s="196">
        <v>903</v>
      </c>
      <c r="CB11" s="196">
        <v>936</v>
      </c>
      <c r="CC11" s="196">
        <v>971</v>
      </c>
      <c r="CD11" s="196">
        <v>1003</v>
      </c>
      <c r="CE11" s="196">
        <v>1031</v>
      </c>
      <c r="CF11" s="221">
        <v>1037</v>
      </c>
    </row>
    <row r="12" spans="1:84">
      <c r="B12" s="219" t="s">
        <v>361</v>
      </c>
      <c r="D12" s="220">
        <v>0</v>
      </c>
      <c r="E12" s="220">
        <v>0</v>
      </c>
      <c r="F12" s="220">
        <v>0</v>
      </c>
      <c r="G12" s="220">
        <v>0</v>
      </c>
      <c r="H12" s="220">
        <v>0</v>
      </c>
      <c r="I12" s="220">
        <v>0</v>
      </c>
      <c r="J12" s="220">
        <v>0</v>
      </c>
      <c r="K12" s="220">
        <v>0</v>
      </c>
      <c r="L12" s="220">
        <v>0</v>
      </c>
      <c r="M12" s="220">
        <v>0</v>
      </c>
      <c r="N12" s="220">
        <v>0</v>
      </c>
      <c r="O12" s="220">
        <v>0</v>
      </c>
      <c r="P12" s="220">
        <v>0</v>
      </c>
      <c r="Q12" s="220">
        <v>0</v>
      </c>
      <c r="R12" s="220">
        <v>0</v>
      </c>
      <c r="S12" s="220">
        <v>0</v>
      </c>
      <c r="T12" s="220">
        <v>0</v>
      </c>
      <c r="U12" s="220">
        <v>0</v>
      </c>
      <c r="V12" s="220">
        <v>0</v>
      </c>
      <c r="W12" s="220">
        <v>0</v>
      </c>
      <c r="X12" s="220">
        <v>0</v>
      </c>
      <c r="Y12" s="220">
        <v>0</v>
      </c>
      <c r="Z12" s="220">
        <v>0</v>
      </c>
      <c r="AA12" s="220">
        <v>0</v>
      </c>
      <c r="AB12" s="220">
        <v>0</v>
      </c>
      <c r="AC12" s="220">
        <v>0</v>
      </c>
      <c r="AD12" s="220">
        <v>0</v>
      </c>
      <c r="AE12" s="220">
        <v>0</v>
      </c>
      <c r="AF12" s="220">
        <v>0</v>
      </c>
      <c r="AG12" s="220">
        <v>0</v>
      </c>
      <c r="AH12" s="220">
        <v>0</v>
      </c>
      <c r="AI12" s="220">
        <v>0</v>
      </c>
      <c r="AJ12" s="220">
        <v>0</v>
      </c>
      <c r="AK12" s="220">
        <v>0</v>
      </c>
      <c r="AL12" s="220">
        <v>0</v>
      </c>
      <c r="AM12" s="220">
        <v>0</v>
      </c>
      <c r="AN12" s="220">
        <v>0</v>
      </c>
      <c r="AO12" s="220">
        <v>0</v>
      </c>
      <c r="AP12" s="220">
        <v>0</v>
      </c>
      <c r="AQ12" s="220">
        <v>0</v>
      </c>
      <c r="AR12" s="220">
        <v>0</v>
      </c>
      <c r="AS12" s="220">
        <v>0</v>
      </c>
      <c r="AT12" s="220">
        <v>0</v>
      </c>
      <c r="AU12" s="220">
        <v>0</v>
      </c>
      <c r="AV12" s="220">
        <v>0</v>
      </c>
      <c r="AW12" s="220">
        <v>0</v>
      </c>
      <c r="AX12" s="220">
        <v>0</v>
      </c>
      <c r="AY12" s="220">
        <v>0</v>
      </c>
      <c r="AZ12" s="220">
        <v>0</v>
      </c>
      <c r="BA12" s="220">
        <v>0</v>
      </c>
      <c r="BB12" s="220">
        <v>0</v>
      </c>
      <c r="BC12" s="220">
        <v>0</v>
      </c>
      <c r="BD12" s="220">
        <v>0</v>
      </c>
      <c r="BE12" s="220">
        <v>0</v>
      </c>
      <c r="BF12" s="220">
        <v>0</v>
      </c>
      <c r="BG12" s="220">
        <v>226</v>
      </c>
      <c r="BH12" s="220">
        <v>273</v>
      </c>
      <c r="BI12" s="220">
        <v>308</v>
      </c>
      <c r="BJ12" s="220">
        <v>345</v>
      </c>
      <c r="BK12" s="220">
        <v>381</v>
      </c>
      <c r="BL12" s="220">
        <v>414</v>
      </c>
      <c r="BM12" s="220">
        <v>439</v>
      </c>
      <c r="BN12" s="220">
        <v>451</v>
      </c>
      <c r="BO12" s="220">
        <v>448</v>
      </c>
      <c r="BP12" s="220">
        <v>438</v>
      </c>
      <c r="BQ12" s="220">
        <v>418</v>
      </c>
      <c r="BR12" s="220">
        <v>409</v>
      </c>
      <c r="BS12" s="220">
        <v>411</v>
      </c>
      <c r="BT12" s="220">
        <v>412</v>
      </c>
      <c r="BU12" s="220">
        <v>419</v>
      </c>
      <c r="BV12" s="220">
        <v>404</v>
      </c>
      <c r="BW12" s="220">
        <v>371</v>
      </c>
      <c r="BX12" s="196">
        <v>331</v>
      </c>
      <c r="BY12" s="196">
        <v>340</v>
      </c>
      <c r="BZ12" s="196">
        <v>358</v>
      </c>
      <c r="CA12" s="196">
        <v>364</v>
      </c>
      <c r="CB12" s="196">
        <v>382</v>
      </c>
      <c r="CC12" s="196">
        <v>396</v>
      </c>
      <c r="CD12" s="196">
        <v>401</v>
      </c>
      <c r="CE12" s="196">
        <v>399</v>
      </c>
      <c r="CF12" s="221">
        <v>407</v>
      </c>
    </row>
    <row r="13" spans="1:84" ht="26.25" customHeight="1">
      <c r="B13" s="207" t="s">
        <v>170</v>
      </c>
      <c r="D13" s="220">
        <v>0</v>
      </c>
      <c r="E13" s="220">
        <v>0</v>
      </c>
      <c r="F13" s="220">
        <v>0</v>
      </c>
      <c r="G13" s="220">
        <v>0</v>
      </c>
      <c r="H13" s="220">
        <v>0</v>
      </c>
      <c r="I13" s="220">
        <v>0</v>
      </c>
      <c r="J13" s="220">
        <v>0</v>
      </c>
      <c r="K13" s="220">
        <v>0</v>
      </c>
      <c r="L13" s="220">
        <v>0</v>
      </c>
      <c r="M13" s="220">
        <v>0</v>
      </c>
      <c r="N13" s="220">
        <v>0</v>
      </c>
      <c r="O13" s="220">
        <v>0</v>
      </c>
      <c r="P13" s="220">
        <v>0</v>
      </c>
      <c r="Q13" s="220">
        <v>0</v>
      </c>
      <c r="R13" s="220">
        <v>0</v>
      </c>
      <c r="S13" s="220">
        <v>0</v>
      </c>
      <c r="T13" s="220">
        <v>0</v>
      </c>
      <c r="U13" s="220">
        <v>0</v>
      </c>
      <c r="V13" s="220">
        <v>0</v>
      </c>
      <c r="W13" s="220">
        <v>0</v>
      </c>
      <c r="X13" s="220">
        <v>0</v>
      </c>
      <c r="Y13" s="220">
        <v>0</v>
      </c>
      <c r="Z13" s="220">
        <v>0</v>
      </c>
      <c r="AA13" s="220">
        <v>0</v>
      </c>
      <c r="AB13" s="220">
        <v>0</v>
      </c>
      <c r="AC13" s="220">
        <v>0</v>
      </c>
      <c r="AD13" s="220">
        <v>0</v>
      </c>
      <c r="AE13" s="220">
        <v>0</v>
      </c>
      <c r="AF13" s="220">
        <v>0</v>
      </c>
      <c r="AG13" s="220">
        <v>0</v>
      </c>
      <c r="AH13" s="220">
        <v>7244</v>
      </c>
      <c r="AI13" s="220">
        <v>7250</v>
      </c>
      <c r="AJ13" s="220">
        <v>7230</v>
      </c>
      <c r="AK13" s="220">
        <v>7174</v>
      </c>
      <c r="AL13" s="220">
        <v>7091</v>
      </c>
      <c r="AM13" s="220">
        <v>6983</v>
      </c>
      <c r="AN13" s="220">
        <v>6924</v>
      </c>
      <c r="AO13" s="220">
        <v>6868</v>
      </c>
      <c r="AP13" s="220">
        <v>6816</v>
      </c>
      <c r="AQ13" s="220">
        <v>6768</v>
      </c>
      <c r="AR13" s="220">
        <v>6752</v>
      </c>
      <c r="AS13" s="220">
        <v>6745</v>
      </c>
      <c r="AT13" s="220">
        <v>6780</v>
      </c>
      <c r="AU13" s="220">
        <v>6854</v>
      </c>
      <c r="AV13" s="220">
        <v>6795</v>
      </c>
      <c r="AW13" s="220">
        <v>6849</v>
      </c>
      <c r="AX13" s="220">
        <v>6905</v>
      </c>
      <c r="AY13" s="220">
        <v>6943</v>
      </c>
      <c r="AZ13" s="220">
        <v>6970</v>
      </c>
      <c r="BA13" s="220">
        <v>7008</v>
      </c>
      <c r="BB13" s="220">
        <v>7021</v>
      </c>
      <c r="BC13" s="220">
        <v>7025</v>
      </c>
      <c r="BD13" s="220">
        <v>7012</v>
      </c>
      <c r="BE13" s="220">
        <v>6991</v>
      </c>
      <c r="BF13" s="220">
        <v>7042</v>
      </c>
      <c r="BG13" s="220"/>
      <c r="BH13" s="220"/>
      <c r="BI13" s="220"/>
      <c r="BJ13" s="220"/>
      <c r="BK13" s="220"/>
      <c r="BL13" s="220"/>
      <c r="BM13" s="220"/>
      <c r="BN13" s="220"/>
      <c r="BO13" s="220"/>
      <c r="BP13" s="220"/>
      <c r="BQ13" s="220"/>
      <c r="BR13" s="220"/>
      <c r="BS13" s="220"/>
      <c r="BT13" s="220"/>
      <c r="BU13" s="220"/>
      <c r="BV13" s="220"/>
      <c r="BW13" s="220"/>
      <c r="BX13" s="196"/>
      <c r="BY13" s="196"/>
      <c r="BZ13" s="196"/>
      <c r="CA13" s="196"/>
      <c r="CB13" s="196"/>
      <c r="CC13" s="196"/>
      <c r="CD13" s="196"/>
      <c r="CE13" s="196"/>
      <c r="CF13" s="221"/>
    </row>
    <row r="14" spans="1:84">
      <c r="B14" s="219" t="s">
        <v>362</v>
      </c>
      <c r="D14" s="220">
        <v>0</v>
      </c>
      <c r="E14" s="220">
        <v>0</v>
      </c>
      <c r="F14" s="220">
        <v>0</v>
      </c>
      <c r="G14" s="220">
        <v>0</v>
      </c>
      <c r="H14" s="220">
        <v>0</v>
      </c>
      <c r="I14" s="220">
        <v>0</v>
      </c>
      <c r="J14" s="220">
        <v>0</v>
      </c>
      <c r="K14" s="220">
        <v>0</v>
      </c>
      <c r="L14" s="220">
        <v>0</v>
      </c>
      <c r="M14" s="220">
        <v>0</v>
      </c>
      <c r="N14" s="220">
        <v>0</v>
      </c>
      <c r="O14" s="220">
        <v>0</v>
      </c>
      <c r="P14" s="220">
        <v>0</v>
      </c>
      <c r="Q14" s="220">
        <v>0</v>
      </c>
      <c r="R14" s="220">
        <v>0</v>
      </c>
      <c r="S14" s="220">
        <v>0</v>
      </c>
      <c r="T14" s="220">
        <v>0</v>
      </c>
      <c r="U14" s="220">
        <v>0</v>
      </c>
      <c r="V14" s="220">
        <v>0</v>
      </c>
      <c r="W14" s="220">
        <v>0</v>
      </c>
      <c r="X14" s="220">
        <v>0</v>
      </c>
      <c r="Y14" s="220">
        <v>0</v>
      </c>
      <c r="Z14" s="220">
        <v>0</v>
      </c>
      <c r="AA14" s="220">
        <v>0</v>
      </c>
      <c r="AB14" s="220">
        <v>0</v>
      </c>
      <c r="AC14" s="220">
        <v>0</v>
      </c>
      <c r="AD14" s="220">
        <v>0</v>
      </c>
      <c r="AE14" s="220">
        <v>0</v>
      </c>
      <c r="AF14" s="220">
        <v>0</v>
      </c>
      <c r="AG14" s="220">
        <v>0</v>
      </c>
      <c r="AH14" s="220">
        <v>13589</v>
      </c>
      <c r="AI14" s="220">
        <v>13438</v>
      </c>
      <c r="AJ14" s="220">
        <v>13273</v>
      </c>
      <c r="AK14" s="220">
        <v>13079</v>
      </c>
      <c r="AL14" s="220">
        <v>12856</v>
      </c>
      <c r="AM14" s="220">
        <v>12584</v>
      </c>
      <c r="AN14" s="220">
        <v>12449</v>
      </c>
      <c r="AO14" s="220">
        <v>12325</v>
      </c>
      <c r="AP14" s="220">
        <v>12217</v>
      </c>
      <c r="AQ14" s="220">
        <v>12141</v>
      </c>
      <c r="AR14" s="220">
        <v>12124</v>
      </c>
      <c r="AS14" s="220">
        <v>12137</v>
      </c>
      <c r="AT14" s="220">
        <v>12227</v>
      </c>
      <c r="AU14" s="220">
        <v>12405</v>
      </c>
      <c r="AV14" s="220">
        <v>12285</v>
      </c>
      <c r="AW14" s="220">
        <v>12414</v>
      </c>
      <c r="AX14" s="220">
        <v>12543</v>
      </c>
      <c r="AY14" s="220">
        <v>12579</v>
      </c>
      <c r="AZ14" s="220">
        <v>12625</v>
      </c>
      <c r="BA14" s="220">
        <v>12729</v>
      </c>
      <c r="BB14" s="220">
        <v>12716</v>
      </c>
      <c r="BC14" s="220">
        <v>12689</v>
      </c>
      <c r="BD14" s="220">
        <v>12656</v>
      </c>
      <c r="BE14" s="220">
        <v>12600</v>
      </c>
      <c r="BF14" s="220">
        <v>12622</v>
      </c>
      <c r="BG14" s="220"/>
      <c r="BH14" s="220"/>
      <c r="BI14" s="220"/>
      <c r="BJ14" s="220"/>
      <c r="BK14" s="220"/>
      <c r="BL14" s="220"/>
      <c r="BM14" s="220"/>
      <c r="BN14" s="220"/>
      <c r="BO14" s="220"/>
      <c r="BP14" s="220"/>
      <c r="BQ14" s="220"/>
      <c r="BR14" s="220"/>
      <c r="BS14" s="220"/>
      <c r="BT14" s="220"/>
      <c r="BU14" s="220"/>
      <c r="BV14" s="220"/>
      <c r="BW14" s="220"/>
      <c r="BX14" s="196"/>
      <c r="BY14" s="196"/>
      <c r="BZ14" s="196"/>
      <c r="CA14" s="196"/>
      <c r="CB14" s="196"/>
      <c r="CC14" s="196"/>
      <c r="CD14" s="196"/>
      <c r="CE14" s="196"/>
      <c r="CF14" s="221"/>
    </row>
    <row r="15" spans="1:84">
      <c r="B15" s="207" t="s">
        <v>272</v>
      </c>
      <c r="D15" s="217">
        <v>0</v>
      </c>
      <c r="E15" s="217">
        <v>0</v>
      </c>
      <c r="F15" s="217">
        <v>0</v>
      </c>
      <c r="G15" s="217">
        <v>0</v>
      </c>
      <c r="H15" s="217">
        <v>0</v>
      </c>
      <c r="I15" s="217">
        <v>0</v>
      </c>
      <c r="J15" s="217">
        <v>0</v>
      </c>
      <c r="K15" s="217">
        <v>0</v>
      </c>
      <c r="L15" s="217">
        <v>0</v>
      </c>
      <c r="M15" s="217">
        <v>0</v>
      </c>
      <c r="N15" s="217">
        <v>0</v>
      </c>
      <c r="O15" s="217">
        <v>0</v>
      </c>
      <c r="P15" s="217">
        <v>0</v>
      </c>
      <c r="Q15" s="217">
        <v>0</v>
      </c>
      <c r="R15" s="217">
        <v>0</v>
      </c>
      <c r="S15" s="217">
        <v>0</v>
      </c>
      <c r="T15" s="217">
        <v>0</v>
      </c>
      <c r="U15" s="217">
        <v>0</v>
      </c>
      <c r="V15" s="217">
        <v>0</v>
      </c>
      <c r="W15" s="217">
        <v>0</v>
      </c>
      <c r="X15" s="217">
        <v>0</v>
      </c>
      <c r="Y15" s="217">
        <v>0</v>
      </c>
      <c r="Z15" s="217">
        <v>0</v>
      </c>
      <c r="AA15" s="217">
        <v>0</v>
      </c>
      <c r="AB15" s="217">
        <v>8050</v>
      </c>
      <c r="AC15" s="217">
        <v>7980</v>
      </c>
      <c r="AD15" s="217">
        <v>9190</v>
      </c>
      <c r="AE15" s="217">
        <v>10</v>
      </c>
      <c r="AF15" s="217">
        <v>0</v>
      </c>
      <c r="AG15" s="217">
        <v>9800</v>
      </c>
      <c r="AH15" s="217">
        <v>10100</v>
      </c>
      <c r="AI15" s="217">
        <v>10100</v>
      </c>
      <c r="AJ15" s="217">
        <v>10300</v>
      </c>
      <c r="AK15" s="217">
        <v>10700</v>
      </c>
      <c r="AL15" s="217">
        <v>10800</v>
      </c>
      <c r="AM15" s="217">
        <v>10900</v>
      </c>
      <c r="AN15" s="217">
        <v>11100</v>
      </c>
      <c r="AO15" s="217">
        <v>11200</v>
      </c>
      <c r="AP15" s="217">
        <v>11500</v>
      </c>
      <c r="AQ15" s="217">
        <v>11587</v>
      </c>
      <c r="AR15" s="217">
        <v>11761</v>
      </c>
      <c r="AS15" s="217">
        <v>12077</v>
      </c>
      <c r="AT15" s="217">
        <v>12170</v>
      </c>
      <c r="AU15" s="217">
        <v>12500</v>
      </c>
      <c r="AV15" s="217">
        <v>12776</v>
      </c>
      <c r="AW15" s="217">
        <v>13601</v>
      </c>
      <c r="AX15" s="217">
        <v>13591</v>
      </c>
      <c r="AY15" s="217">
        <v>13894</v>
      </c>
      <c r="AZ15" s="217">
        <v>14405</v>
      </c>
      <c r="BA15" s="217">
        <v>13904</v>
      </c>
      <c r="BB15" s="217">
        <v>14048</v>
      </c>
      <c r="BC15" s="217">
        <v>13430</v>
      </c>
      <c r="BD15" s="217">
        <v>13518</v>
      </c>
      <c r="BE15" s="217">
        <v>13649</v>
      </c>
      <c r="BF15" s="217">
        <v>13721</v>
      </c>
      <c r="BG15" s="217">
        <v>14086</v>
      </c>
      <c r="BH15" s="217">
        <v>14223</v>
      </c>
      <c r="BI15" s="217">
        <v>14299</v>
      </c>
      <c r="BJ15" s="217">
        <v>14507</v>
      </c>
      <c r="BK15" s="217">
        <v>14731</v>
      </c>
      <c r="BL15" s="217">
        <v>14918</v>
      </c>
      <c r="BM15" s="217">
        <v>15370</v>
      </c>
      <c r="BN15" s="217">
        <v>15466</v>
      </c>
      <c r="BO15" s="217">
        <v>15547</v>
      </c>
      <c r="BP15" s="217">
        <v>15586</v>
      </c>
      <c r="BQ15" s="217">
        <v>15460</v>
      </c>
      <c r="BR15" s="217">
        <v>15789</v>
      </c>
      <c r="BS15" s="217">
        <v>16322</v>
      </c>
      <c r="BT15" s="217">
        <v>15952</v>
      </c>
      <c r="BU15" s="217">
        <v>15922</v>
      </c>
      <c r="BV15" s="217">
        <v>15812</v>
      </c>
      <c r="BW15" s="217">
        <v>15885</v>
      </c>
      <c r="BX15" s="217">
        <v>15852</v>
      </c>
      <c r="BY15" s="217">
        <v>16120</v>
      </c>
      <c r="BZ15" s="217">
        <v>16662</v>
      </c>
      <c r="CA15" s="217">
        <v>17004</v>
      </c>
      <c r="CB15" s="217">
        <v>17490</v>
      </c>
      <c r="CC15" s="217">
        <v>17967</v>
      </c>
      <c r="CD15" s="217">
        <v>18188</v>
      </c>
      <c r="CE15" s="217">
        <v>18340</v>
      </c>
      <c r="CF15" s="218">
        <v>18864</v>
      </c>
    </row>
    <row r="16" spans="1:84">
      <c r="B16" s="219" t="s">
        <v>273</v>
      </c>
      <c r="D16" s="217">
        <v>0</v>
      </c>
      <c r="E16" s="217">
        <v>0</v>
      </c>
      <c r="F16" s="217">
        <v>0</v>
      </c>
      <c r="G16" s="217">
        <v>0</v>
      </c>
      <c r="H16" s="217">
        <v>0</v>
      </c>
      <c r="I16" s="217">
        <v>0</v>
      </c>
      <c r="J16" s="217">
        <v>0</v>
      </c>
      <c r="K16" s="217">
        <v>0</v>
      </c>
      <c r="L16" s="217">
        <v>0</v>
      </c>
      <c r="M16" s="217">
        <v>0</v>
      </c>
      <c r="N16" s="217">
        <v>0</v>
      </c>
      <c r="O16" s="217">
        <v>0</v>
      </c>
      <c r="P16" s="217">
        <v>0</v>
      </c>
      <c r="Q16" s="217">
        <v>0</v>
      </c>
      <c r="R16" s="217">
        <v>0</v>
      </c>
      <c r="S16" s="217">
        <v>0</v>
      </c>
      <c r="T16" s="217">
        <v>0</v>
      </c>
      <c r="U16" s="217">
        <v>0</v>
      </c>
      <c r="V16" s="217">
        <v>0</v>
      </c>
      <c r="W16" s="217">
        <v>0</v>
      </c>
      <c r="X16" s="217">
        <v>0</v>
      </c>
      <c r="Y16" s="217">
        <v>0</v>
      </c>
      <c r="Z16" s="217">
        <v>0</v>
      </c>
      <c r="AA16" s="217">
        <v>0</v>
      </c>
      <c r="AB16" s="217">
        <v>0</v>
      </c>
      <c r="AC16" s="217">
        <v>7720</v>
      </c>
      <c r="AD16" s="217">
        <v>8850</v>
      </c>
      <c r="AE16" s="217">
        <v>10</v>
      </c>
      <c r="AF16" s="217">
        <v>0</v>
      </c>
      <c r="AG16" s="217">
        <v>0</v>
      </c>
      <c r="AH16" s="217">
        <v>9600</v>
      </c>
      <c r="AI16" s="217">
        <v>9600</v>
      </c>
      <c r="AJ16" s="217">
        <v>9800</v>
      </c>
      <c r="AK16" s="217">
        <v>10100</v>
      </c>
      <c r="AL16" s="217">
        <v>10200</v>
      </c>
      <c r="AM16" s="217">
        <v>10300</v>
      </c>
      <c r="AN16" s="217">
        <v>10500</v>
      </c>
      <c r="AO16" s="217">
        <v>10500</v>
      </c>
      <c r="AP16" s="217">
        <v>10700</v>
      </c>
      <c r="AQ16" s="217">
        <v>10700</v>
      </c>
      <c r="AR16" s="217">
        <v>10900</v>
      </c>
      <c r="AS16" s="217">
        <v>11200</v>
      </c>
      <c r="AT16" s="217">
        <v>11236</v>
      </c>
      <c r="AU16" s="217">
        <v>11432</v>
      </c>
      <c r="AV16" s="217">
        <v>11511</v>
      </c>
      <c r="AW16" s="217">
        <v>12209</v>
      </c>
      <c r="AX16" s="217">
        <v>12331</v>
      </c>
      <c r="AY16" s="217">
        <v>12418</v>
      </c>
      <c r="AZ16" s="217">
        <v>12861</v>
      </c>
      <c r="BA16" s="217">
        <v>12326</v>
      </c>
      <c r="BB16" s="217">
        <v>12442</v>
      </c>
      <c r="BC16" s="217">
        <v>11818</v>
      </c>
      <c r="BD16" s="217">
        <v>11896</v>
      </c>
      <c r="BE16" s="217">
        <v>12014</v>
      </c>
      <c r="BF16" s="217">
        <v>12002</v>
      </c>
      <c r="BG16" s="217">
        <v>12232</v>
      </c>
      <c r="BH16" s="217">
        <v>12302</v>
      </c>
      <c r="BI16" s="217">
        <v>12387</v>
      </c>
      <c r="BJ16" s="217">
        <v>12586</v>
      </c>
      <c r="BK16" s="217">
        <v>12728</v>
      </c>
      <c r="BL16" s="217">
        <v>11754</v>
      </c>
      <c r="BM16" s="217">
        <v>12123</v>
      </c>
      <c r="BN16" s="217">
        <v>12239</v>
      </c>
      <c r="BO16" s="217">
        <v>12335</v>
      </c>
      <c r="BP16" s="217">
        <v>12346</v>
      </c>
      <c r="BQ16" s="217">
        <v>12245</v>
      </c>
      <c r="BR16" s="217">
        <v>12459</v>
      </c>
      <c r="BS16" s="217">
        <v>12757</v>
      </c>
      <c r="BT16" s="217">
        <v>12642</v>
      </c>
      <c r="BU16" s="217">
        <v>12605</v>
      </c>
      <c r="BV16" s="217">
        <v>12570</v>
      </c>
      <c r="BW16" s="217">
        <v>12405</v>
      </c>
      <c r="BX16" s="217">
        <v>12275</v>
      </c>
      <c r="BY16" s="217">
        <v>12410</v>
      </c>
      <c r="BZ16" s="217">
        <v>12588</v>
      </c>
      <c r="CA16" s="217">
        <v>12633</v>
      </c>
      <c r="CB16" s="217">
        <v>12819</v>
      </c>
      <c r="CC16" s="217">
        <v>13022</v>
      </c>
      <c r="CD16" s="217">
        <v>12966</v>
      </c>
      <c r="CE16" s="217">
        <v>12856</v>
      </c>
      <c r="CF16" s="218">
        <v>13082</v>
      </c>
    </row>
    <row r="17" spans="2:84">
      <c r="B17" s="219" t="s">
        <v>274</v>
      </c>
      <c r="D17" s="217">
        <v>0</v>
      </c>
      <c r="E17" s="217">
        <v>0</v>
      </c>
      <c r="F17" s="217">
        <v>0</v>
      </c>
      <c r="G17" s="217">
        <v>0</v>
      </c>
      <c r="H17" s="217">
        <v>0</v>
      </c>
      <c r="I17" s="217">
        <v>0</v>
      </c>
      <c r="J17" s="217">
        <v>0</v>
      </c>
      <c r="K17" s="217">
        <v>0</v>
      </c>
      <c r="L17" s="217">
        <v>0</v>
      </c>
      <c r="M17" s="217">
        <v>0</v>
      </c>
      <c r="N17" s="217">
        <v>0</v>
      </c>
      <c r="O17" s="217">
        <v>0</v>
      </c>
      <c r="P17" s="217">
        <v>0</v>
      </c>
      <c r="Q17" s="217">
        <v>0</v>
      </c>
      <c r="R17" s="217">
        <v>0</v>
      </c>
      <c r="S17" s="217">
        <v>0</v>
      </c>
      <c r="T17" s="217">
        <v>0</v>
      </c>
      <c r="U17" s="217">
        <v>0</v>
      </c>
      <c r="V17" s="217">
        <v>0</v>
      </c>
      <c r="W17" s="217">
        <v>0</v>
      </c>
      <c r="X17" s="217">
        <v>0</v>
      </c>
      <c r="Y17" s="217">
        <v>0</v>
      </c>
      <c r="Z17" s="217">
        <v>0</v>
      </c>
      <c r="AA17" s="217">
        <v>0</v>
      </c>
      <c r="AB17" s="217">
        <v>8050</v>
      </c>
      <c r="AC17" s="217">
        <v>260</v>
      </c>
      <c r="AD17" s="217">
        <v>340</v>
      </c>
      <c r="AE17" s="217">
        <v>0</v>
      </c>
      <c r="AF17" s="217">
        <v>0</v>
      </c>
      <c r="AG17" s="217">
        <v>9800</v>
      </c>
      <c r="AH17" s="217">
        <v>500</v>
      </c>
      <c r="AI17" s="217">
        <v>500</v>
      </c>
      <c r="AJ17" s="217">
        <v>500</v>
      </c>
      <c r="AK17" s="217">
        <v>600</v>
      </c>
      <c r="AL17" s="217">
        <v>600</v>
      </c>
      <c r="AM17" s="217">
        <v>600</v>
      </c>
      <c r="AN17" s="217">
        <v>600</v>
      </c>
      <c r="AO17" s="217">
        <v>700</v>
      </c>
      <c r="AP17" s="217">
        <v>800</v>
      </c>
      <c r="AQ17" s="217">
        <v>887</v>
      </c>
      <c r="AR17" s="217">
        <v>861</v>
      </c>
      <c r="AS17" s="217">
        <v>877</v>
      </c>
      <c r="AT17" s="217">
        <v>934</v>
      </c>
      <c r="AU17" s="217">
        <v>1067</v>
      </c>
      <c r="AV17" s="217">
        <v>1265</v>
      </c>
      <c r="AW17" s="217">
        <v>1392</v>
      </c>
      <c r="AX17" s="217">
        <v>1260</v>
      </c>
      <c r="AY17" s="217">
        <v>1476</v>
      </c>
      <c r="AZ17" s="217">
        <v>1544</v>
      </c>
      <c r="BA17" s="217">
        <v>1578</v>
      </c>
      <c r="BB17" s="217">
        <v>1607</v>
      </c>
      <c r="BC17" s="217">
        <v>1612</v>
      </c>
      <c r="BD17" s="217">
        <v>1622</v>
      </c>
      <c r="BE17" s="217">
        <v>1635</v>
      </c>
      <c r="BF17" s="217">
        <v>1719</v>
      </c>
      <c r="BG17" s="217">
        <v>1854</v>
      </c>
      <c r="BH17" s="217">
        <v>1921</v>
      </c>
      <c r="BI17" s="217">
        <v>1912</v>
      </c>
      <c r="BJ17" s="217">
        <v>1920</v>
      </c>
      <c r="BK17" s="217">
        <v>2003</v>
      </c>
      <c r="BL17" s="217">
        <v>3164</v>
      </c>
      <c r="BM17" s="217">
        <v>3246</v>
      </c>
      <c r="BN17" s="217">
        <v>3227</v>
      </c>
      <c r="BO17" s="217">
        <v>3212</v>
      </c>
      <c r="BP17" s="217">
        <v>3240</v>
      </c>
      <c r="BQ17" s="217">
        <v>3215</v>
      </c>
      <c r="BR17" s="217">
        <v>3329</v>
      </c>
      <c r="BS17" s="217">
        <v>3565</v>
      </c>
      <c r="BT17" s="217">
        <v>3310</v>
      </c>
      <c r="BU17" s="217">
        <v>3317</v>
      </c>
      <c r="BV17" s="217">
        <v>3241</v>
      </c>
      <c r="BW17" s="217">
        <v>3479</v>
      </c>
      <c r="BX17" s="217">
        <v>3577</v>
      </c>
      <c r="BY17" s="217">
        <v>3710</v>
      </c>
      <c r="BZ17" s="217">
        <v>4075</v>
      </c>
      <c r="CA17" s="217">
        <v>4371</v>
      </c>
      <c r="CB17" s="217">
        <v>4671</v>
      </c>
      <c r="CC17" s="217">
        <v>4944</v>
      </c>
      <c r="CD17" s="217">
        <v>5221</v>
      </c>
      <c r="CE17" s="217">
        <v>5484</v>
      </c>
      <c r="CF17" s="218">
        <v>5782</v>
      </c>
    </row>
    <row r="18" spans="2:84" ht="26.25" customHeight="1">
      <c r="B18" s="207" t="s">
        <v>26</v>
      </c>
      <c r="D18" s="217">
        <v>0</v>
      </c>
      <c r="E18" s="217">
        <v>0</v>
      </c>
      <c r="F18" s="217">
        <v>0</v>
      </c>
      <c r="G18" s="217">
        <v>0</v>
      </c>
      <c r="H18" s="217">
        <v>0</v>
      </c>
      <c r="I18" s="217">
        <v>0</v>
      </c>
      <c r="J18" s="217">
        <v>0</v>
      </c>
      <c r="K18" s="217">
        <v>0</v>
      </c>
      <c r="L18" s="217">
        <v>0</v>
      </c>
      <c r="M18" s="217">
        <v>0</v>
      </c>
      <c r="N18" s="217">
        <v>0</v>
      </c>
      <c r="O18" s="217">
        <v>0</v>
      </c>
      <c r="P18" s="217">
        <v>0</v>
      </c>
      <c r="Q18" s="217">
        <v>0</v>
      </c>
      <c r="R18" s="217">
        <v>0</v>
      </c>
      <c r="S18" s="217">
        <v>0</v>
      </c>
      <c r="T18" s="217">
        <v>0</v>
      </c>
      <c r="U18" s="217">
        <v>0</v>
      </c>
      <c r="V18" s="217">
        <v>0</v>
      </c>
      <c r="W18" s="217">
        <v>0</v>
      </c>
      <c r="X18" s="217">
        <v>0</v>
      </c>
      <c r="Y18" s="217">
        <v>0</v>
      </c>
      <c r="Z18" s="217">
        <v>0</v>
      </c>
      <c r="AA18" s="217">
        <v>0</v>
      </c>
      <c r="AB18" s="217">
        <v>0</v>
      </c>
      <c r="AC18" s="217">
        <v>0</v>
      </c>
      <c r="AD18" s="217">
        <v>0</v>
      </c>
      <c r="AE18" s="217">
        <v>0</v>
      </c>
      <c r="AF18" s="217">
        <v>0</v>
      </c>
      <c r="AG18" s="217">
        <v>0</v>
      </c>
      <c r="AH18" s="217">
        <v>5460</v>
      </c>
      <c r="AI18" s="217">
        <v>5396</v>
      </c>
      <c r="AJ18" s="217">
        <v>5800</v>
      </c>
      <c r="AK18" s="217">
        <v>6555</v>
      </c>
      <c r="AL18" s="217">
        <v>6950</v>
      </c>
      <c r="AM18" s="217">
        <v>7020</v>
      </c>
      <c r="AN18" s="217">
        <v>7230</v>
      </c>
      <c r="AO18" s="217">
        <v>7020</v>
      </c>
      <c r="AP18" s="217">
        <v>7050</v>
      </c>
      <c r="AQ18" s="217">
        <v>6875</v>
      </c>
      <c r="AR18" s="217">
        <v>5143</v>
      </c>
      <c r="AS18" s="217">
        <v>5201</v>
      </c>
      <c r="AT18" s="217">
        <v>6726</v>
      </c>
      <c r="AU18" s="217">
        <v>6367</v>
      </c>
      <c r="AV18" s="217">
        <v>6704</v>
      </c>
      <c r="AW18" s="217">
        <v>5466</v>
      </c>
      <c r="AX18" s="217">
        <v>5615</v>
      </c>
      <c r="AY18" s="217">
        <v>5690</v>
      </c>
      <c r="AZ18" s="217">
        <v>5618</v>
      </c>
      <c r="BA18" s="217">
        <v>5479</v>
      </c>
      <c r="BB18" s="217">
        <v>5306</v>
      </c>
      <c r="BC18" s="217">
        <v>5051</v>
      </c>
      <c r="BD18" s="217">
        <v>4761</v>
      </c>
      <c r="BE18" s="217">
        <v>4664</v>
      </c>
      <c r="BF18" s="217">
        <v>4625</v>
      </c>
      <c r="BG18" s="217">
        <v>4693</v>
      </c>
      <c r="BH18" s="217">
        <v>4915</v>
      </c>
      <c r="BI18" s="217">
        <v>5029</v>
      </c>
      <c r="BJ18" s="217">
        <v>5080</v>
      </c>
      <c r="BK18" s="217">
        <v>5068</v>
      </c>
      <c r="BL18" s="217">
        <v>5158</v>
      </c>
      <c r="BM18" s="217">
        <v>5571</v>
      </c>
      <c r="BN18" s="217">
        <v>5805</v>
      </c>
      <c r="BO18" s="217">
        <v>5874</v>
      </c>
      <c r="BP18" s="217">
        <v>5911</v>
      </c>
      <c r="BQ18" s="217"/>
      <c r="BR18" s="217"/>
      <c r="BS18" s="217"/>
      <c r="BT18" s="217"/>
      <c r="BU18" s="217"/>
      <c r="BV18" s="217"/>
      <c r="BW18" s="217"/>
      <c r="BX18" s="217"/>
      <c r="BY18" s="217"/>
      <c r="BZ18" s="217"/>
      <c r="CA18" s="217"/>
      <c r="CB18" s="217"/>
      <c r="CC18" s="217"/>
      <c r="CD18" s="217"/>
      <c r="CE18" s="217"/>
      <c r="CF18" s="218"/>
    </row>
    <row r="19" spans="2:84">
      <c r="B19" s="207" t="s">
        <v>278</v>
      </c>
      <c r="D19" s="217">
        <v>0</v>
      </c>
      <c r="E19" s="217">
        <v>0</v>
      </c>
      <c r="F19" s="217">
        <v>0</v>
      </c>
      <c r="G19" s="217">
        <v>0</v>
      </c>
      <c r="H19" s="217">
        <v>0</v>
      </c>
      <c r="I19" s="217">
        <v>0</v>
      </c>
      <c r="J19" s="217">
        <v>0</v>
      </c>
      <c r="K19" s="217">
        <v>0</v>
      </c>
      <c r="L19" s="217">
        <v>0</v>
      </c>
      <c r="M19" s="217">
        <v>0</v>
      </c>
      <c r="N19" s="217">
        <v>0</v>
      </c>
      <c r="O19" s="217">
        <v>0</v>
      </c>
      <c r="P19" s="217">
        <v>0</v>
      </c>
      <c r="Q19" s="217">
        <v>0</v>
      </c>
      <c r="R19" s="217">
        <v>0</v>
      </c>
      <c r="S19" s="217">
        <v>0</v>
      </c>
      <c r="T19" s="217">
        <v>0</v>
      </c>
      <c r="U19" s="217">
        <v>0</v>
      </c>
      <c r="V19" s="217">
        <v>0</v>
      </c>
      <c r="W19" s="217">
        <v>0</v>
      </c>
      <c r="X19" s="217">
        <v>0</v>
      </c>
      <c r="Y19" s="217">
        <v>0</v>
      </c>
      <c r="Z19" s="217">
        <v>0</v>
      </c>
      <c r="AA19" s="217">
        <v>0</v>
      </c>
      <c r="AB19" s="217">
        <v>0</v>
      </c>
      <c r="AC19" s="217">
        <v>0</v>
      </c>
      <c r="AD19" s="217">
        <v>0</v>
      </c>
      <c r="AE19" s="217">
        <v>0</v>
      </c>
      <c r="AF19" s="217">
        <v>0</v>
      </c>
      <c r="AG19" s="217">
        <v>0</v>
      </c>
      <c r="AH19" s="217">
        <v>0</v>
      </c>
      <c r="AI19" s="217">
        <v>0</v>
      </c>
      <c r="AJ19" s="217">
        <v>0</v>
      </c>
      <c r="AK19" s="217">
        <v>0</v>
      </c>
      <c r="AL19" s="217">
        <v>0</v>
      </c>
      <c r="AM19" s="217">
        <v>0</v>
      </c>
      <c r="AN19" s="217">
        <v>0</v>
      </c>
      <c r="AO19" s="217">
        <v>0</v>
      </c>
      <c r="AP19" s="217">
        <v>0</v>
      </c>
      <c r="AQ19" s="217">
        <v>0</v>
      </c>
      <c r="AR19" s="217">
        <v>0</v>
      </c>
      <c r="AS19" s="217">
        <v>0</v>
      </c>
      <c r="AT19" s="217">
        <v>0</v>
      </c>
      <c r="AU19" s="217">
        <v>0</v>
      </c>
      <c r="AV19" s="217">
        <v>1045</v>
      </c>
      <c r="AW19" s="217">
        <v>1286</v>
      </c>
      <c r="AX19" s="217">
        <v>1466</v>
      </c>
      <c r="AY19" s="217">
        <v>1669</v>
      </c>
      <c r="AZ19" s="217">
        <v>1846</v>
      </c>
      <c r="BA19" s="217">
        <v>2004</v>
      </c>
      <c r="BB19" s="217">
        <v>2092</v>
      </c>
      <c r="BC19" s="217">
        <v>2165</v>
      </c>
      <c r="BD19" s="217">
        <v>2255</v>
      </c>
      <c r="BE19" s="217">
        <v>2368</v>
      </c>
      <c r="BF19" s="217">
        <v>2490</v>
      </c>
      <c r="BG19" s="217">
        <v>2607</v>
      </c>
      <c r="BH19" s="217">
        <v>2701</v>
      </c>
      <c r="BI19" s="217">
        <v>2777</v>
      </c>
      <c r="BJ19" s="217">
        <v>2852</v>
      </c>
      <c r="BK19" s="217">
        <v>2941</v>
      </c>
      <c r="BL19" s="217">
        <v>3034</v>
      </c>
      <c r="BM19" s="217">
        <v>3133</v>
      </c>
      <c r="BN19" s="217">
        <v>3205</v>
      </c>
      <c r="BO19" s="217">
        <v>3253</v>
      </c>
      <c r="BP19" s="217">
        <v>3307</v>
      </c>
      <c r="BQ19" s="217">
        <v>3307</v>
      </c>
      <c r="BR19" s="217">
        <v>3214</v>
      </c>
      <c r="BS19" s="217">
        <v>3015</v>
      </c>
      <c r="BT19" s="217">
        <v>2628</v>
      </c>
      <c r="BU19" s="217">
        <v>2126</v>
      </c>
      <c r="BV19" s="217">
        <v>1789</v>
      </c>
      <c r="BW19" s="217">
        <v>1554</v>
      </c>
      <c r="BX19" s="217">
        <v>1232</v>
      </c>
      <c r="BY19" s="217">
        <v>1206</v>
      </c>
      <c r="BZ19" s="217">
        <v>1214</v>
      </c>
      <c r="CA19" s="217">
        <v>1222</v>
      </c>
      <c r="CB19" s="217">
        <v>1231</v>
      </c>
      <c r="CC19" s="217">
        <v>1239</v>
      </c>
      <c r="CD19" s="217">
        <v>1242</v>
      </c>
      <c r="CE19" s="217">
        <v>1243</v>
      </c>
      <c r="CF19" s="218">
        <v>1215</v>
      </c>
    </row>
    <row r="20" spans="2:84">
      <c r="B20" s="219" t="s">
        <v>360</v>
      </c>
      <c r="D20" s="220">
        <v>0</v>
      </c>
      <c r="E20" s="220">
        <v>0</v>
      </c>
      <c r="F20" s="220">
        <v>0</v>
      </c>
      <c r="G20" s="220">
        <v>0</v>
      </c>
      <c r="H20" s="220">
        <v>0</v>
      </c>
      <c r="I20" s="220">
        <v>0</v>
      </c>
      <c r="J20" s="220">
        <v>0</v>
      </c>
      <c r="K20" s="220">
        <v>0</v>
      </c>
      <c r="L20" s="220">
        <v>0</v>
      </c>
      <c r="M20" s="220">
        <v>0</v>
      </c>
      <c r="N20" s="220">
        <v>0</v>
      </c>
      <c r="O20" s="220">
        <v>0</v>
      </c>
      <c r="P20" s="220">
        <v>0</v>
      </c>
      <c r="Q20" s="220">
        <v>0</v>
      </c>
      <c r="R20" s="220">
        <v>0</v>
      </c>
      <c r="S20" s="220">
        <v>0</v>
      </c>
      <c r="T20" s="220">
        <v>0</v>
      </c>
      <c r="U20" s="220">
        <v>0</v>
      </c>
      <c r="V20" s="220">
        <v>0</v>
      </c>
      <c r="W20" s="220">
        <v>0</v>
      </c>
      <c r="X20" s="220">
        <v>0</v>
      </c>
      <c r="Y20" s="220">
        <v>0</v>
      </c>
      <c r="Z20" s="220">
        <v>0</v>
      </c>
      <c r="AA20" s="220">
        <v>0</v>
      </c>
      <c r="AB20" s="220">
        <v>0</v>
      </c>
      <c r="AC20" s="220">
        <v>0</v>
      </c>
      <c r="AD20" s="220">
        <v>0</v>
      </c>
      <c r="AE20" s="220">
        <v>0</v>
      </c>
      <c r="AF20" s="220">
        <v>0</v>
      </c>
      <c r="AG20" s="220">
        <v>0</v>
      </c>
      <c r="AH20" s="220">
        <v>0</v>
      </c>
      <c r="AI20" s="220">
        <v>0</v>
      </c>
      <c r="AJ20" s="220">
        <v>0</v>
      </c>
      <c r="AK20" s="220">
        <v>0</v>
      </c>
      <c r="AL20" s="220">
        <v>0</v>
      </c>
      <c r="AM20" s="220">
        <v>0</v>
      </c>
      <c r="AN20" s="220">
        <v>0</v>
      </c>
      <c r="AO20" s="220">
        <v>0</v>
      </c>
      <c r="AP20" s="220">
        <v>0</v>
      </c>
      <c r="AQ20" s="220">
        <v>0</v>
      </c>
      <c r="AR20" s="220">
        <v>0</v>
      </c>
      <c r="AS20" s="220">
        <v>0</v>
      </c>
      <c r="AT20" s="220">
        <v>0</v>
      </c>
      <c r="AU20" s="220">
        <v>0</v>
      </c>
      <c r="AV20" s="220">
        <v>983</v>
      </c>
      <c r="AW20" s="220">
        <v>1281</v>
      </c>
      <c r="AX20" s="220">
        <v>1455</v>
      </c>
      <c r="AY20" s="220">
        <v>1655</v>
      </c>
      <c r="AZ20" s="220">
        <v>1835</v>
      </c>
      <c r="BA20" s="220">
        <v>1995</v>
      </c>
      <c r="BB20" s="220">
        <v>2080</v>
      </c>
      <c r="BC20" s="220">
        <v>2150</v>
      </c>
      <c r="BD20" s="220">
        <v>2239</v>
      </c>
      <c r="BE20" s="220">
        <v>2350</v>
      </c>
      <c r="BF20" s="220">
        <v>2471</v>
      </c>
      <c r="BG20" s="220">
        <v>2588</v>
      </c>
      <c r="BH20" s="220">
        <v>2682</v>
      </c>
      <c r="BI20" s="220">
        <v>2757</v>
      </c>
      <c r="BJ20" s="220">
        <v>2830</v>
      </c>
      <c r="BK20" s="220">
        <v>2918</v>
      </c>
      <c r="BL20" s="220">
        <v>3009</v>
      </c>
      <c r="BM20" s="220">
        <v>3106</v>
      </c>
      <c r="BN20" s="220">
        <v>3177</v>
      </c>
      <c r="BO20" s="220">
        <v>3224</v>
      </c>
      <c r="BP20" s="220">
        <v>3278</v>
      </c>
      <c r="BQ20" s="220">
        <v>3277</v>
      </c>
      <c r="BR20" s="220">
        <v>3185</v>
      </c>
      <c r="BS20" s="220">
        <v>2989</v>
      </c>
      <c r="BT20" s="220">
        <v>2604</v>
      </c>
      <c r="BU20" s="220">
        <v>2105</v>
      </c>
      <c r="BV20" s="220">
        <v>1771</v>
      </c>
      <c r="BW20" s="220">
        <v>1539</v>
      </c>
      <c r="BX20" s="196">
        <v>1219</v>
      </c>
      <c r="BY20" s="196">
        <v>1195</v>
      </c>
      <c r="BZ20" s="196">
        <v>1203</v>
      </c>
      <c r="CA20" s="196">
        <v>1212</v>
      </c>
      <c r="CB20" s="196">
        <v>1222</v>
      </c>
      <c r="CC20" s="196">
        <v>1230</v>
      </c>
      <c r="CD20" s="196">
        <v>1234</v>
      </c>
      <c r="CE20" s="196">
        <v>1235</v>
      </c>
      <c r="CF20" s="221">
        <v>1208</v>
      </c>
    </row>
    <row r="21" spans="2:84">
      <c r="B21" s="219" t="s">
        <v>361</v>
      </c>
      <c r="D21" s="220">
        <v>0</v>
      </c>
      <c r="E21" s="220">
        <v>0</v>
      </c>
      <c r="F21" s="220">
        <v>0</v>
      </c>
      <c r="G21" s="220">
        <v>0</v>
      </c>
      <c r="H21" s="220">
        <v>0</v>
      </c>
      <c r="I21" s="220">
        <v>0</v>
      </c>
      <c r="J21" s="220">
        <v>0</v>
      </c>
      <c r="K21" s="220">
        <v>0</v>
      </c>
      <c r="L21" s="220">
        <v>0</v>
      </c>
      <c r="M21" s="220">
        <v>0</v>
      </c>
      <c r="N21" s="220">
        <v>0</v>
      </c>
      <c r="O21" s="220">
        <v>0</v>
      </c>
      <c r="P21" s="220">
        <v>0</v>
      </c>
      <c r="Q21" s="220">
        <v>0</v>
      </c>
      <c r="R21" s="220">
        <v>0</v>
      </c>
      <c r="S21" s="220">
        <v>0</v>
      </c>
      <c r="T21" s="220">
        <v>0</v>
      </c>
      <c r="U21" s="220">
        <v>0</v>
      </c>
      <c r="V21" s="220">
        <v>0</v>
      </c>
      <c r="W21" s="220">
        <v>0</v>
      </c>
      <c r="X21" s="220">
        <v>0</v>
      </c>
      <c r="Y21" s="220">
        <v>0</v>
      </c>
      <c r="Z21" s="220">
        <v>0</v>
      </c>
      <c r="AA21" s="220">
        <v>0</v>
      </c>
      <c r="AB21" s="220">
        <v>0</v>
      </c>
      <c r="AC21" s="220">
        <v>0</v>
      </c>
      <c r="AD21" s="220">
        <v>0</v>
      </c>
      <c r="AE21" s="220">
        <v>0</v>
      </c>
      <c r="AF21" s="220">
        <v>0</v>
      </c>
      <c r="AG21" s="220">
        <v>0</v>
      </c>
      <c r="AH21" s="220">
        <v>0</v>
      </c>
      <c r="AI21" s="220">
        <v>0</v>
      </c>
      <c r="AJ21" s="220">
        <v>0</v>
      </c>
      <c r="AK21" s="220">
        <v>0</v>
      </c>
      <c r="AL21" s="220">
        <v>0</v>
      </c>
      <c r="AM21" s="220">
        <v>0</v>
      </c>
      <c r="AN21" s="220">
        <v>0</v>
      </c>
      <c r="AO21" s="220">
        <v>0</v>
      </c>
      <c r="AP21" s="220">
        <v>0</v>
      </c>
      <c r="AQ21" s="220">
        <v>0</v>
      </c>
      <c r="AR21" s="220">
        <v>0</v>
      </c>
      <c r="AS21" s="220">
        <v>0</v>
      </c>
      <c r="AT21" s="220">
        <v>0</v>
      </c>
      <c r="AU21" s="220">
        <v>0</v>
      </c>
      <c r="AV21" s="220">
        <v>62</v>
      </c>
      <c r="AW21" s="220">
        <v>5</v>
      </c>
      <c r="AX21" s="220">
        <v>11</v>
      </c>
      <c r="AY21" s="220">
        <v>14</v>
      </c>
      <c r="AZ21" s="220">
        <v>11</v>
      </c>
      <c r="BA21" s="220">
        <v>9</v>
      </c>
      <c r="BB21" s="220">
        <v>12</v>
      </c>
      <c r="BC21" s="220">
        <v>15</v>
      </c>
      <c r="BD21" s="220">
        <v>16</v>
      </c>
      <c r="BE21" s="220">
        <v>18</v>
      </c>
      <c r="BF21" s="220">
        <v>19</v>
      </c>
      <c r="BG21" s="220">
        <v>19</v>
      </c>
      <c r="BH21" s="220">
        <v>19</v>
      </c>
      <c r="BI21" s="220">
        <v>20</v>
      </c>
      <c r="BJ21" s="220">
        <v>22</v>
      </c>
      <c r="BK21" s="220">
        <v>23</v>
      </c>
      <c r="BL21" s="220">
        <v>24</v>
      </c>
      <c r="BM21" s="220">
        <v>27</v>
      </c>
      <c r="BN21" s="220">
        <v>28</v>
      </c>
      <c r="BO21" s="220">
        <v>29</v>
      </c>
      <c r="BP21" s="220">
        <v>29</v>
      </c>
      <c r="BQ21" s="220">
        <v>30</v>
      </c>
      <c r="BR21" s="220">
        <v>30</v>
      </c>
      <c r="BS21" s="220">
        <v>26</v>
      </c>
      <c r="BT21" s="220">
        <v>24</v>
      </c>
      <c r="BU21" s="220">
        <v>20</v>
      </c>
      <c r="BV21" s="220">
        <v>17</v>
      </c>
      <c r="BW21" s="220">
        <v>15</v>
      </c>
      <c r="BX21" s="196">
        <v>13</v>
      </c>
      <c r="BY21" s="196">
        <v>12</v>
      </c>
      <c r="BZ21" s="196">
        <v>11</v>
      </c>
      <c r="CA21" s="196">
        <v>10</v>
      </c>
      <c r="CB21" s="196">
        <v>9</v>
      </c>
      <c r="CC21" s="196">
        <v>9</v>
      </c>
      <c r="CD21" s="196">
        <v>8</v>
      </c>
      <c r="CE21" s="196">
        <v>8</v>
      </c>
      <c r="CF21" s="221">
        <v>7</v>
      </c>
    </row>
    <row r="22" spans="2:84">
      <c r="B22" s="207" t="s">
        <v>279</v>
      </c>
      <c r="D22" s="217">
        <v>0</v>
      </c>
      <c r="E22" s="217">
        <v>0</v>
      </c>
      <c r="F22" s="217">
        <v>0</v>
      </c>
      <c r="G22" s="217">
        <v>0</v>
      </c>
      <c r="H22" s="217">
        <v>0</v>
      </c>
      <c r="I22" s="217">
        <v>0</v>
      </c>
      <c r="J22" s="217">
        <v>0</v>
      </c>
      <c r="K22" s="217">
        <v>0</v>
      </c>
      <c r="L22" s="217">
        <v>0</v>
      </c>
      <c r="M22" s="217">
        <v>0</v>
      </c>
      <c r="N22" s="217">
        <v>0</v>
      </c>
      <c r="O22" s="217">
        <v>0</v>
      </c>
      <c r="P22" s="217">
        <v>0</v>
      </c>
      <c r="Q22" s="217">
        <v>0</v>
      </c>
      <c r="R22" s="217">
        <v>0</v>
      </c>
      <c r="S22" s="217">
        <v>0</v>
      </c>
      <c r="T22" s="217">
        <v>0</v>
      </c>
      <c r="U22" s="217">
        <v>0</v>
      </c>
      <c r="V22" s="217">
        <v>0</v>
      </c>
      <c r="W22" s="217">
        <v>0</v>
      </c>
      <c r="X22" s="217">
        <v>0</v>
      </c>
      <c r="Y22" s="217">
        <v>0</v>
      </c>
      <c r="Z22" s="217">
        <v>0</v>
      </c>
      <c r="AA22" s="217">
        <v>0</v>
      </c>
      <c r="AB22" s="217">
        <v>0</v>
      </c>
      <c r="AC22" s="217">
        <v>0</v>
      </c>
      <c r="AD22" s="217">
        <v>0</v>
      </c>
      <c r="AE22" s="217">
        <v>0</v>
      </c>
      <c r="AF22" s="217">
        <v>0</v>
      </c>
      <c r="AG22" s="217">
        <v>0</v>
      </c>
      <c r="AH22" s="217">
        <v>0</v>
      </c>
      <c r="AI22" s="217">
        <v>0</v>
      </c>
      <c r="AJ22" s="217">
        <v>0</v>
      </c>
      <c r="AK22" s="217">
        <v>0</v>
      </c>
      <c r="AL22" s="217">
        <v>0</v>
      </c>
      <c r="AM22" s="217">
        <v>0</v>
      </c>
      <c r="AN22" s="217">
        <v>0</v>
      </c>
      <c r="AO22" s="217">
        <v>0</v>
      </c>
      <c r="AP22" s="217">
        <v>0</v>
      </c>
      <c r="AQ22" s="217">
        <v>0</v>
      </c>
      <c r="AR22" s="217">
        <v>0</v>
      </c>
      <c r="AS22" s="217">
        <v>0</v>
      </c>
      <c r="AT22" s="217">
        <v>0</v>
      </c>
      <c r="AU22" s="217">
        <v>0</v>
      </c>
      <c r="AV22" s="217">
        <v>1</v>
      </c>
      <c r="AW22" s="217">
        <v>3</v>
      </c>
      <c r="AX22" s="217">
        <v>5</v>
      </c>
      <c r="AY22" s="217">
        <v>7</v>
      </c>
      <c r="AZ22" s="217">
        <v>11</v>
      </c>
      <c r="BA22" s="217">
        <v>14</v>
      </c>
      <c r="BB22" s="217">
        <v>16</v>
      </c>
      <c r="BC22" s="217">
        <v>13</v>
      </c>
      <c r="BD22" s="217">
        <v>0</v>
      </c>
      <c r="BE22" s="217">
        <v>0</v>
      </c>
      <c r="BF22" s="217">
        <v>0</v>
      </c>
      <c r="BG22" s="217">
        <v>0</v>
      </c>
      <c r="BH22" s="217">
        <v>0</v>
      </c>
      <c r="BI22" s="217">
        <v>0</v>
      </c>
      <c r="BJ22" s="217">
        <v>0</v>
      </c>
      <c r="BK22" s="217">
        <v>0</v>
      </c>
      <c r="BL22" s="217">
        <v>0</v>
      </c>
      <c r="BM22" s="217">
        <v>0</v>
      </c>
      <c r="BN22" s="217">
        <v>0</v>
      </c>
      <c r="BO22" s="217">
        <v>0</v>
      </c>
      <c r="BP22" s="217">
        <v>0</v>
      </c>
      <c r="BQ22" s="217">
        <v>0</v>
      </c>
      <c r="BR22" s="217">
        <v>0</v>
      </c>
      <c r="BS22" s="217">
        <v>0</v>
      </c>
      <c r="BT22" s="217">
        <v>0</v>
      </c>
      <c r="BU22" s="217">
        <v>0</v>
      </c>
      <c r="BV22" s="217">
        <v>0</v>
      </c>
      <c r="BW22" s="217">
        <v>0</v>
      </c>
      <c r="BX22" s="217">
        <v>0</v>
      </c>
      <c r="BY22" s="217">
        <v>0</v>
      </c>
      <c r="BZ22" s="217">
        <v>0</v>
      </c>
      <c r="CA22" s="217">
        <v>0</v>
      </c>
      <c r="CB22" s="217">
        <v>0</v>
      </c>
      <c r="CC22" s="217">
        <v>0</v>
      </c>
      <c r="CD22" s="217">
        <v>0</v>
      </c>
      <c r="CE22" s="217">
        <v>0</v>
      </c>
      <c r="CF22" s="218">
        <v>0</v>
      </c>
    </row>
    <row r="23" spans="2:84" ht="26.25" customHeight="1">
      <c r="B23" s="207" t="s">
        <v>282</v>
      </c>
      <c r="D23" s="217">
        <v>0</v>
      </c>
      <c r="E23" s="217">
        <v>0</v>
      </c>
      <c r="F23" s="217">
        <v>0</v>
      </c>
      <c r="G23" s="217">
        <v>0</v>
      </c>
      <c r="H23" s="217">
        <v>0</v>
      </c>
      <c r="I23" s="217">
        <v>0</v>
      </c>
      <c r="J23" s="217">
        <v>0</v>
      </c>
      <c r="K23" s="217">
        <v>0</v>
      </c>
      <c r="L23" s="217">
        <v>0</v>
      </c>
      <c r="M23" s="217">
        <v>0</v>
      </c>
      <c r="N23" s="217">
        <v>0</v>
      </c>
      <c r="O23" s="217">
        <v>0</v>
      </c>
      <c r="P23" s="217">
        <v>0</v>
      </c>
      <c r="Q23" s="217">
        <v>0</v>
      </c>
      <c r="R23" s="217">
        <v>0</v>
      </c>
      <c r="S23" s="217">
        <v>0</v>
      </c>
      <c r="T23" s="217">
        <v>0</v>
      </c>
      <c r="U23" s="217">
        <v>0</v>
      </c>
      <c r="V23" s="217">
        <v>0</v>
      </c>
      <c r="W23" s="217">
        <v>0</v>
      </c>
      <c r="X23" s="217">
        <v>0</v>
      </c>
      <c r="Y23" s="217">
        <v>0</v>
      </c>
      <c r="Z23" s="217">
        <v>0</v>
      </c>
      <c r="AA23" s="217">
        <v>0</v>
      </c>
      <c r="AB23" s="217">
        <v>0</v>
      </c>
      <c r="AC23" s="217">
        <v>0</v>
      </c>
      <c r="AD23" s="217">
        <v>0</v>
      </c>
      <c r="AE23" s="217">
        <v>0</v>
      </c>
      <c r="AF23" s="217">
        <v>0</v>
      </c>
      <c r="AG23" s="217">
        <v>0</v>
      </c>
      <c r="AH23" s="217">
        <v>0</v>
      </c>
      <c r="AI23" s="217">
        <v>0</v>
      </c>
      <c r="AJ23" s="217">
        <v>0</v>
      </c>
      <c r="AK23" s="217">
        <v>0</v>
      </c>
      <c r="AL23" s="217">
        <v>0</v>
      </c>
      <c r="AM23" s="217">
        <v>0</v>
      </c>
      <c r="AN23" s="217">
        <v>0</v>
      </c>
      <c r="AO23" s="217">
        <v>0</v>
      </c>
      <c r="AP23" s="217">
        <v>0</v>
      </c>
      <c r="AQ23" s="217">
        <v>0</v>
      </c>
      <c r="AR23" s="217">
        <v>0</v>
      </c>
      <c r="AS23" s="217">
        <v>0</v>
      </c>
      <c r="AT23" s="217">
        <v>0</v>
      </c>
      <c r="AU23" s="217">
        <v>0</v>
      </c>
      <c r="AV23" s="217">
        <v>0</v>
      </c>
      <c r="AW23" s="217">
        <v>0</v>
      </c>
      <c r="AX23" s="217">
        <v>0</v>
      </c>
      <c r="AY23" s="217">
        <v>0</v>
      </c>
      <c r="AZ23" s="217">
        <v>0</v>
      </c>
      <c r="BA23" s="217">
        <v>0</v>
      </c>
      <c r="BB23" s="217">
        <v>0</v>
      </c>
      <c r="BC23" s="217">
        <v>0</v>
      </c>
      <c r="BD23" s="217">
        <v>0</v>
      </c>
      <c r="BE23" s="217">
        <v>0</v>
      </c>
      <c r="BF23" s="217">
        <v>0</v>
      </c>
      <c r="BG23" s="217">
        <v>0</v>
      </c>
      <c r="BH23" s="217">
        <v>0</v>
      </c>
      <c r="BI23" s="217">
        <v>0</v>
      </c>
      <c r="BJ23" s="217">
        <v>0</v>
      </c>
      <c r="BK23" s="217">
        <v>0</v>
      </c>
      <c r="BL23" s="217">
        <v>136</v>
      </c>
      <c r="BM23" s="217">
        <v>391</v>
      </c>
      <c r="BN23" s="217">
        <v>579</v>
      </c>
      <c r="BO23" s="217">
        <v>811</v>
      </c>
      <c r="BP23" s="217">
        <v>1365</v>
      </c>
      <c r="BQ23" s="217">
        <v>1912</v>
      </c>
      <c r="BR23" s="217">
        <v>2235</v>
      </c>
      <c r="BS23" s="217">
        <v>2356</v>
      </c>
      <c r="BT23" s="217">
        <v>2381</v>
      </c>
      <c r="BU23" s="217">
        <v>2326</v>
      </c>
      <c r="BV23" s="217">
        <v>2168</v>
      </c>
      <c r="BW23" s="217">
        <v>1961</v>
      </c>
      <c r="BX23" s="217">
        <v>1875</v>
      </c>
      <c r="BY23" s="217">
        <v>1769</v>
      </c>
      <c r="BZ23" s="217">
        <v>1662</v>
      </c>
      <c r="CA23" s="217">
        <v>1576</v>
      </c>
      <c r="CB23" s="217">
        <v>1499</v>
      </c>
      <c r="CC23" s="217">
        <v>1386</v>
      </c>
      <c r="CD23" s="217">
        <v>1320</v>
      </c>
      <c r="CE23" s="217">
        <v>1276</v>
      </c>
      <c r="CF23" s="218">
        <v>1135</v>
      </c>
    </row>
    <row r="24" spans="2:84">
      <c r="B24" s="219" t="s">
        <v>363</v>
      </c>
      <c r="D24" s="217">
        <v>0</v>
      </c>
      <c r="E24" s="217">
        <v>0</v>
      </c>
      <c r="F24" s="217">
        <v>0</v>
      </c>
      <c r="G24" s="217">
        <v>0</v>
      </c>
      <c r="H24" s="217">
        <v>0</v>
      </c>
      <c r="I24" s="217">
        <v>0</v>
      </c>
      <c r="J24" s="217">
        <v>0</v>
      </c>
      <c r="K24" s="217">
        <v>0</v>
      </c>
      <c r="L24" s="217">
        <v>0</v>
      </c>
      <c r="M24" s="217">
        <v>0</v>
      </c>
      <c r="N24" s="217">
        <v>0</v>
      </c>
      <c r="O24" s="217">
        <v>0</v>
      </c>
      <c r="P24" s="217">
        <v>0</v>
      </c>
      <c r="Q24" s="217">
        <v>0</v>
      </c>
      <c r="R24" s="217">
        <v>0</v>
      </c>
      <c r="S24" s="217">
        <v>0</v>
      </c>
      <c r="T24" s="217">
        <v>0</v>
      </c>
      <c r="U24" s="217">
        <v>0</v>
      </c>
      <c r="V24" s="217">
        <v>0</v>
      </c>
      <c r="W24" s="217">
        <v>0</v>
      </c>
      <c r="X24" s="217">
        <v>0</v>
      </c>
      <c r="Y24" s="217">
        <v>0</v>
      </c>
      <c r="Z24" s="217">
        <v>0</v>
      </c>
      <c r="AA24" s="217">
        <v>0</v>
      </c>
      <c r="AB24" s="217">
        <v>0</v>
      </c>
      <c r="AC24" s="217">
        <v>0</v>
      </c>
      <c r="AD24" s="217">
        <v>0</v>
      </c>
      <c r="AE24" s="217">
        <v>0</v>
      </c>
      <c r="AF24" s="217">
        <v>0</v>
      </c>
      <c r="AG24" s="217">
        <v>0</v>
      </c>
      <c r="AH24" s="217">
        <v>0</v>
      </c>
      <c r="AI24" s="217">
        <v>0</v>
      </c>
      <c r="AJ24" s="217">
        <v>0</v>
      </c>
      <c r="AK24" s="217">
        <v>0</v>
      </c>
      <c r="AL24" s="217">
        <v>0</v>
      </c>
      <c r="AM24" s="217">
        <v>0</v>
      </c>
      <c r="AN24" s="217">
        <v>0</v>
      </c>
      <c r="AO24" s="217">
        <v>0</v>
      </c>
      <c r="AP24" s="217">
        <v>0</v>
      </c>
      <c r="AQ24" s="217">
        <v>0</v>
      </c>
      <c r="AR24" s="217">
        <v>0</v>
      </c>
      <c r="AS24" s="217">
        <v>0</v>
      </c>
      <c r="AT24" s="217">
        <v>0</v>
      </c>
      <c r="AU24" s="217">
        <v>0</v>
      </c>
      <c r="AV24" s="217">
        <v>0</v>
      </c>
      <c r="AW24" s="217">
        <v>0</v>
      </c>
      <c r="AX24" s="217">
        <v>0</v>
      </c>
      <c r="AY24" s="217">
        <v>0</v>
      </c>
      <c r="AZ24" s="217">
        <v>0</v>
      </c>
      <c r="BA24" s="217">
        <v>0</v>
      </c>
      <c r="BB24" s="217">
        <v>0</v>
      </c>
      <c r="BC24" s="217">
        <v>0</v>
      </c>
      <c r="BD24" s="217">
        <v>0</v>
      </c>
      <c r="BE24" s="217">
        <v>0</v>
      </c>
      <c r="BF24" s="217">
        <v>0</v>
      </c>
      <c r="BG24" s="217">
        <v>0</v>
      </c>
      <c r="BH24" s="217">
        <v>0</v>
      </c>
      <c r="BI24" s="217">
        <v>0</v>
      </c>
      <c r="BJ24" s="217">
        <v>0</v>
      </c>
      <c r="BK24" s="217">
        <v>0</v>
      </c>
      <c r="BL24" s="217">
        <v>59</v>
      </c>
      <c r="BM24" s="217">
        <v>145</v>
      </c>
      <c r="BN24" s="217">
        <v>199</v>
      </c>
      <c r="BO24" s="217">
        <v>262</v>
      </c>
      <c r="BP24" s="217">
        <v>364</v>
      </c>
      <c r="BQ24" s="217">
        <v>492</v>
      </c>
      <c r="BR24" s="217">
        <v>507</v>
      </c>
      <c r="BS24" s="217">
        <v>489</v>
      </c>
      <c r="BT24" s="217">
        <v>483</v>
      </c>
      <c r="BU24" s="217">
        <v>460</v>
      </c>
      <c r="BV24" s="217">
        <v>404</v>
      </c>
      <c r="BW24" s="217">
        <v>360</v>
      </c>
      <c r="BX24" s="217">
        <v>384</v>
      </c>
      <c r="BY24" s="217">
        <v>401</v>
      </c>
      <c r="BZ24" s="217">
        <v>417</v>
      </c>
      <c r="CA24" s="217">
        <v>438</v>
      </c>
      <c r="CB24" s="217">
        <v>469</v>
      </c>
      <c r="CC24" s="217">
        <v>511</v>
      </c>
      <c r="CD24" s="217">
        <v>541</v>
      </c>
      <c r="CE24" s="217">
        <v>565</v>
      </c>
      <c r="CF24" s="218">
        <v>618</v>
      </c>
    </row>
    <row r="25" spans="2:84">
      <c r="B25" s="219" t="s">
        <v>364</v>
      </c>
      <c r="D25" s="217">
        <v>0</v>
      </c>
      <c r="E25" s="217">
        <v>0</v>
      </c>
      <c r="F25" s="217">
        <v>0</v>
      </c>
      <c r="G25" s="217">
        <v>0</v>
      </c>
      <c r="H25" s="217">
        <v>0</v>
      </c>
      <c r="I25" s="217">
        <v>0</v>
      </c>
      <c r="J25" s="217">
        <v>0</v>
      </c>
      <c r="K25" s="217">
        <v>0</v>
      </c>
      <c r="L25" s="217">
        <v>0</v>
      </c>
      <c r="M25" s="217">
        <v>0</v>
      </c>
      <c r="N25" s="217">
        <v>0</v>
      </c>
      <c r="O25" s="217">
        <v>0</v>
      </c>
      <c r="P25" s="217">
        <v>0</v>
      </c>
      <c r="Q25" s="217">
        <v>0</v>
      </c>
      <c r="R25" s="217">
        <v>0</v>
      </c>
      <c r="S25" s="217">
        <v>0</v>
      </c>
      <c r="T25" s="217">
        <v>0</v>
      </c>
      <c r="U25" s="217">
        <v>0</v>
      </c>
      <c r="V25" s="217">
        <v>0</v>
      </c>
      <c r="W25" s="217">
        <v>0</v>
      </c>
      <c r="X25" s="217">
        <v>0</v>
      </c>
      <c r="Y25" s="217">
        <v>0</v>
      </c>
      <c r="Z25" s="217">
        <v>0</v>
      </c>
      <c r="AA25" s="217">
        <v>0</v>
      </c>
      <c r="AB25" s="217">
        <v>0</v>
      </c>
      <c r="AC25" s="217">
        <v>0</v>
      </c>
      <c r="AD25" s="217">
        <v>0</v>
      </c>
      <c r="AE25" s="217">
        <v>0</v>
      </c>
      <c r="AF25" s="217">
        <v>0</v>
      </c>
      <c r="AG25" s="217">
        <v>0</v>
      </c>
      <c r="AH25" s="217">
        <v>0</v>
      </c>
      <c r="AI25" s="217">
        <v>0</v>
      </c>
      <c r="AJ25" s="217">
        <v>0</v>
      </c>
      <c r="AK25" s="217">
        <v>0</v>
      </c>
      <c r="AL25" s="217">
        <v>0</v>
      </c>
      <c r="AM25" s="217">
        <v>0</v>
      </c>
      <c r="AN25" s="217">
        <v>0</v>
      </c>
      <c r="AO25" s="217">
        <v>0</v>
      </c>
      <c r="AP25" s="217">
        <v>0</v>
      </c>
      <c r="AQ25" s="217">
        <v>0</v>
      </c>
      <c r="AR25" s="217">
        <v>0</v>
      </c>
      <c r="AS25" s="217">
        <v>0</v>
      </c>
      <c r="AT25" s="217">
        <v>0</v>
      </c>
      <c r="AU25" s="217">
        <v>0</v>
      </c>
      <c r="AV25" s="217">
        <v>0</v>
      </c>
      <c r="AW25" s="217">
        <v>0</v>
      </c>
      <c r="AX25" s="217">
        <v>0</v>
      </c>
      <c r="AY25" s="217">
        <v>0</v>
      </c>
      <c r="AZ25" s="217">
        <v>0</v>
      </c>
      <c r="BA25" s="217">
        <v>0</v>
      </c>
      <c r="BB25" s="217">
        <v>0</v>
      </c>
      <c r="BC25" s="217">
        <v>0</v>
      </c>
      <c r="BD25" s="217">
        <v>0</v>
      </c>
      <c r="BE25" s="217">
        <v>0</v>
      </c>
      <c r="BF25" s="217">
        <v>0</v>
      </c>
      <c r="BG25" s="217">
        <v>0</v>
      </c>
      <c r="BH25" s="217">
        <v>0</v>
      </c>
      <c r="BI25" s="217">
        <v>0</v>
      </c>
      <c r="BJ25" s="217">
        <v>0</v>
      </c>
      <c r="BK25" s="217">
        <v>0</v>
      </c>
      <c r="BL25" s="217">
        <v>6</v>
      </c>
      <c r="BM25" s="217">
        <v>22</v>
      </c>
      <c r="BN25" s="217">
        <v>38</v>
      </c>
      <c r="BO25" s="217">
        <v>59</v>
      </c>
      <c r="BP25" s="217">
        <v>103</v>
      </c>
      <c r="BQ25" s="217">
        <v>180</v>
      </c>
      <c r="BR25" s="217">
        <v>248</v>
      </c>
      <c r="BS25" s="217">
        <v>325</v>
      </c>
      <c r="BT25" s="217">
        <v>379</v>
      </c>
      <c r="BU25" s="217">
        <v>398</v>
      </c>
      <c r="BV25" s="217">
        <v>414</v>
      </c>
      <c r="BW25" s="217">
        <v>437</v>
      </c>
      <c r="BX25" s="217">
        <v>422</v>
      </c>
      <c r="BY25" s="217">
        <v>391</v>
      </c>
      <c r="BZ25" s="217">
        <v>358</v>
      </c>
      <c r="CA25" s="217">
        <v>328</v>
      </c>
      <c r="CB25" s="217">
        <v>297</v>
      </c>
      <c r="CC25" s="217">
        <v>251</v>
      </c>
      <c r="CD25" s="217">
        <v>222</v>
      </c>
      <c r="CE25" s="217">
        <v>201</v>
      </c>
      <c r="CF25" s="218">
        <v>139</v>
      </c>
    </row>
    <row r="26" spans="2:84">
      <c r="B26" s="219" t="s">
        <v>365</v>
      </c>
      <c r="D26" s="217">
        <v>0</v>
      </c>
      <c r="E26" s="217">
        <v>0</v>
      </c>
      <c r="F26" s="217">
        <v>0</v>
      </c>
      <c r="G26" s="217">
        <v>0</v>
      </c>
      <c r="H26" s="217">
        <v>0</v>
      </c>
      <c r="I26" s="217">
        <v>0</v>
      </c>
      <c r="J26" s="217">
        <v>0</v>
      </c>
      <c r="K26" s="217">
        <v>0</v>
      </c>
      <c r="L26" s="217">
        <v>0</v>
      </c>
      <c r="M26" s="217">
        <v>0</v>
      </c>
      <c r="N26" s="217">
        <v>0</v>
      </c>
      <c r="O26" s="217">
        <v>0</v>
      </c>
      <c r="P26" s="217">
        <v>0</v>
      </c>
      <c r="Q26" s="217">
        <v>0</v>
      </c>
      <c r="R26" s="217">
        <v>0</v>
      </c>
      <c r="S26" s="217">
        <v>0</v>
      </c>
      <c r="T26" s="217">
        <v>0</v>
      </c>
      <c r="U26" s="217">
        <v>0</v>
      </c>
      <c r="V26" s="217">
        <v>0</v>
      </c>
      <c r="W26" s="217">
        <v>0</v>
      </c>
      <c r="X26" s="217">
        <v>0</v>
      </c>
      <c r="Y26" s="217">
        <v>0</v>
      </c>
      <c r="Z26" s="217">
        <v>0</v>
      </c>
      <c r="AA26" s="217">
        <v>0</v>
      </c>
      <c r="AB26" s="217">
        <v>0</v>
      </c>
      <c r="AC26" s="217">
        <v>0</v>
      </c>
      <c r="AD26" s="217">
        <v>0</v>
      </c>
      <c r="AE26" s="217">
        <v>0</v>
      </c>
      <c r="AF26" s="217">
        <v>0</v>
      </c>
      <c r="AG26" s="217">
        <v>0</v>
      </c>
      <c r="AH26" s="217">
        <v>0</v>
      </c>
      <c r="AI26" s="217">
        <v>0</v>
      </c>
      <c r="AJ26" s="217">
        <v>0</v>
      </c>
      <c r="AK26" s="217">
        <v>0</v>
      </c>
      <c r="AL26" s="217">
        <v>0</v>
      </c>
      <c r="AM26" s="217">
        <v>0</v>
      </c>
      <c r="AN26" s="217">
        <v>0</v>
      </c>
      <c r="AO26" s="217">
        <v>0</v>
      </c>
      <c r="AP26" s="217">
        <v>0</v>
      </c>
      <c r="AQ26" s="217">
        <v>0</v>
      </c>
      <c r="AR26" s="217">
        <v>0</v>
      </c>
      <c r="AS26" s="217">
        <v>0</v>
      </c>
      <c r="AT26" s="217">
        <v>0</v>
      </c>
      <c r="AU26" s="217">
        <v>0</v>
      </c>
      <c r="AV26" s="217">
        <v>0</v>
      </c>
      <c r="AW26" s="217">
        <v>0</v>
      </c>
      <c r="AX26" s="217">
        <v>0</v>
      </c>
      <c r="AY26" s="217">
        <v>0</v>
      </c>
      <c r="AZ26" s="217">
        <v>0</v>
      </c>
      <c r="BA26" s="217">
        <v>0</v>
      </c>
      <c r="BB26" s="217">
        <v>0</v>
      </c>
      <c r="BC26" s="217">
        <v>0</v>
      </c>
      <c r="BD26" s="217">
        <v>0</v>
      </c>
      <c r="BE26" s="217">
        <v>0</v>
      </c>
      <c r="BF26" s="217">
        <v>0</v>
      </c>
      <c r="BG26" s="217">
        <v>0</v>
      </c>
      <c r="BH26" s="217">
        <v>0</v>
      </c>
      <c r="BI26" s="217">
        <v>0</v>
      </c>
      <c r="BJ26" s="217">
        <v>0</v>
      </c>
      <c r="BK26" s="217">
        <v>0</v>
      </c>
      <c r="BL26" s="217">
        <v>56</v>
      </c>
      <c r="BM26" s="217">
        <v>168</v>
      </c>
      <c r="BN26" s="217">
        <v>275</v>
      </c>
      <c r="BO26" s="217">
        <v>424</v>
      </c>
      <c r="BP26" s="217">
        <v>784</v>
      </c>
      <c r="BQ26" s="217">
        <v>1116</v>
      </c>
      <c r="BR26" s="217">
        <v>1340</v>
      </c>
      <c r="BS26" s="217">
        <v>1398</v>
      </c>
      <c r="BT26" s="217">
        <v>1381</v>
      </c>
      <c r="BU26" s="217">
        <v>1335</v>
      </c>
      <c r="BV26" s="217">
        <v>1227</v>
      </c>
      <c r="BW26" s="217">
        <v>1056</v>
      </c>
      <c r="BX26" s="217">
        <v>961</v>
      </c>
      <c r="BY26" s="217">
        <v>871</v>
      </c>
      <c r="BZ26" s="217">
        <v>788</v>
      </c>
      <c r="CA26" s="217">
        <v>716</v>
      </c>
      <c r="CB26" s="217">
        <v>644</v>
      </c>
      <c r="CC26" s="217">
        <v>540</v>
      </c>
      <c r="CD26" s="217">
        <v>476</v>
      </c>
      <c r="CE26" s="217">
        <v>430</v>
      </c>
      <c r="CF26" s="218">
        <v>298</v>
      </c>
    </row>
    <row r="27" spans="2:84">
      <c r="B27" s="219" t="s">
        <v>366</v>
      </c>
      <c r="D27" s="217">
        <v>0</v>
      </c>
      <c r="E27" s="217">
        <v>0</v>
      </c>
      <c r="F27" s="217">
        <v>0</v>
      </c>
      <c r="G27" s="217">
        <v>0</v>
      </c>
      <c r="H27" s="217">
        <v>0</v>
      </c>
      <c r="I27" s="217">
        <v>0</v>
      </c>
      <c r="J27" s="217">
        <v>0</v>
      </c>
      <c r="K27" s="217">
        <v>0</v>
      </c>
      <c r="L27" s="217">
        <v>0</v>
      </c>
      <c r="M27" s="217">
        <v>0</v>
      </c>
      <c r="N27" s="217">
        <v>0</v>
      </c>
      <c r="O27" s="217">
        <v>0</v>
      </c>
      <c r="P27" s="217">
        <v>0</v>
      </c>
      <c r="Q27" s="217">
        <v>0</v>
      </c>
      <c r="R27" s="217">
        <v>0</v>
      </c>
      <c r="S27" s="217">
        <v>0</v>
      </c>
      <c r="T27" s="217">
        <v>0</v>
      </c>
      <c r="U27" s="217">
        <v>0</v>
      </c>
      <c r="V27" s="217">
        <v>0</v>
      </c>
      <c r="W27" s="217">
        <v>0</v>
      </c>
      <c r="X27" s="217">
        <v>0</v>
      </c>
      <c r="Y27" s="217">
        <v>0</v>
      </c>
      <c r="Z27" s="217">
        <v>0</v>
      </c>
      <c r="AA27" s="217">
        <v>0</v>
      </c>
      <c r="AB27" s="217">
        <v>0</v>
      </c>
      <c r="AC27" s="217">
        <v>0</v>
      </c>
      <c r="AD27" s="217">
        <v>0</v>
      </c>
      <c r="AE27" s="217">
        <v>0</v>
      </c>
      <c r="AF27" s="217">
        <v>0</v>
      </c>
      <c r="AG27" s="217">
        <v>0</v>
      </c>
      <c r="AH27" s="217">
        <v>0</v>
      </c>
      <c r="AI27" s="217">
        <v>0</v>
      </c>
      <c r="AJ27" s="217">
        <v>0</v>
      </c>
      <c r="AK27" s="217">
        <v>0</v>
      </c>
      <c r="AL27" s="217">
        <v>0</v>
      </c>
      <c r="AM27" s="217">
        <v>0</v>
      </c>
      <c r="AN27" s="217">
        <v>0</v>
      </c>
      <c r="AO27" s="217">
        <v>0</v>
      </c>
      <c r="AP27" s="217">
        <v>0</v>
      </c>
      <c r="AQ27" s="217">
        <v>0</v>
      </c>
      <c r="AR27" s="217">
        <v>0</v>
      </c>
      <c r="AS27" s="217">
        <v>0</v>
      </c>
      <c r="AT27" s="217">
        <v>0</v>
      </c>
      <c r="AU27" s="217">
        <v>0</v>
      </c>
      <c r="AV27" s="217">
        <v>0</v>
      </c>
      <c r="AW27" s="217">
        <v>0</v>
      </c>
      <c r="AX27" s="217">
        <v>0</v>
      </c>
      <c r="AY27" s="217">
        <v>0</v>
      </c>
      <c r="AZ27" s="217">
        <v>0</v>
      </c>
      <c r="BA27" s="217">
        <v>0</v>
      </c>
      <c r="BB27" s="217">
        <v>0</v>
      </c>
      <c r="BC27" s="217">
        <v>0</v>
      </c>
      <c r="BD27" s="217">
        <v>0</v>
      </c>
      <c r="BE27" s="217">
        <v>0</v>
      </c>
      <c r="BF27" s="217">
        <v>0</v>
      </c>
      <c r="BG27" s="217">
        <v>0</v>
      </c>
      <c r="BH27" s="217">
        <v>0</v>
      </c>
      <c r="BI27" s="217">
        <v>0</v>
      </c>
      <c r="BJ27" s="217">
        <v>0</v>
      </c>
      <c r="BK27" s="217">
        <v>0</v>
      </c>
      <c r="BL27" s="217">
        <v>16</v>
      </c>
      <c r="BM27" s="217">
        <v>56</v>
      </c>
      <c r="BN27" s="217">
        <v>67</v>
      </c>
      <c r="BO27" s="217">
        <v>65</v>
      </c>
      <c r="BP27" s="217">
        <v>114</v>
      </c>
      <c r="BQ27" s="217">
        <v>124</v>
      </c>
      <c r="BR27" s="217">
        <v>141</v>
      </c>
      <c r="BS27" s="217">
        <v>144</v>
      </c>
      <c r="BT27" s="217">
        <v>137</v>
      </c>
      <c r="BU27" s="217">
        <v>133</v>
      </c>
      <c r="BV27" s="217">
        <v>123</v>
      </c>
      <c r="BW27" s="217">
        <v>108</v>
      </c>
      <c r="BX27" s="217">
        <v>108</v>
      </c>
      <c r="BY27" s="217">
        <v>106</v>
      </c>
      <c r="BZ27" s="217">
        <v>99</v>
      </c>
      <c r="CA27" s="217">
        <v>94</v>
      </c>
      <c r="CB27" s="217">
        <v>89</v>
      </c>
      <c r="CC27" s="217">
        <v>84</v>
      </c>
      <c r="CD27" s="217">
        <v>82</v>
      </c>
      <c r="CE27" s="217">
        <v>81</v>
      </c>
      <c r="CF27" s="218">
        <v>79</v>
      </c>
    </row>
    <row r="28" spans="2:84" ht="26.25" customHeight="1">
      <c r="B28" s="207" t="s">
        <v>284</v>
      </c>
      <c r="D28" s="217">
        <v>0</v>
      </c>
      <c r="E28" s="217">
        <v>0</v>
      </c>
      <c r="F28" s="217">
        <v>0</v>
      </c>
      <c r="G28" s="217">
        <v>0</v>
      </c>
      <c r="H28" s="217">
        <v>0</v>
      </c>
      <c r="I28" s="217">
        <v>0</v>
      </c>
      <c r="J28" s="217">
        <v>0</v>
      </c>
      <c r="K28" s="217">
        <v>0</v>
      </c>
      <c r="L28" s="217">
        <v>0</v>
      </c>
      <c r="M28" s="217">
        <v>0</v>
      </c>
      <c r="N28" s="217">
        <v>0</v>
      </c>
      <c r="O28" s="217">
        <v>0</v>
      </c>
      <c r="P28" s="217">
        <v>0</v>
      </c>
      <c r="Q28" s="217">
        <v>0</v>
      </c>
      <c r="R28" s="217">
        <v>0</v>
      </c>
      <c r="S28" s="217">
        <v>0</v>
      </c>
      <c r="T28" s="217">
        <v>0</v>
      </c>
      <c r="U28" s="217">
        <v>0</v>
      </c>
      <c r="V28" s="217">
        <v>0</v>
      </c>
      <c r="W28" s="217">
        <v>0</v>
      </c>
      <c r="X28" s="217">
        <v>0</v>
      </c>
      <c r="Y28" s="217">
        <v>0</v>
      </c>
      <c r="Z28" s="217">
        <v>0</v>
      </c>
      <c r="AA28" s="217">
        <v>0</v>
      </c>
      <c r="AB28" s="217">
        <v>0</v>
      </c>
      <c r="AC28" s="217">
        <v>0</v>
      </c>
      <c r="AD28" s="217">
        <v>0</v>
      </c>
      <c r="AE28" s="217">
        <v>0</v>
      </c>
      <c r="AF28" s="217">
        <v>0</v>
      </c>
      <c r="AG28" s="217">
        <v>0</v>
      </c>
      <c r="AH28" s="217">
        <v>0</v>
      </c>
      <c r="AI28" s="217">
        <v>0</v>
      </c>
      <c r="AJ28" s="217">
        <v>96</v>
      </c>
      <c r="AK28" s="217">
        <v>124</v>
      </c>
      <c r="AL28" s="217">
        <v>165</v>
      </c>
      <c r="AM28" s="217">
        <v>195</v>
      </c>
      <c r="AN28" s="217">
        <v>201</v>
      </c>
      <c r="AO28" s="217">
        <v>200</v>
      </c>
      <c r="AP28" s="217">
        <v>210</v>
      </c>
      <c r="AQ28" s="217">
        <v>217</v>
      </c>
      <c r="AR28" s="217">
        <v>277</v>
      </c>
      <c r="AS28" s="217">
        <v>308</v>
      </c>
      <c r="AT28" s="217">
        <v>327</v>
      </c>
      <c r="AU28" s="217">
        <v>365</v>
      </c>
      <c r="AV28" s="217">
        <v>431</v>
      </c>
      <c r="AW28" s="217">
        <v>512</v>
      </c>
      <c r="AX28" s="217">
        <v>575</v>
      </c>
      <c r="AY28" s="217">
        <v>638</v>
      </c>
      <c r="AZ28" s="217">
        <v>714</v>
      </c>
      <c r="BA28" s="217">
        <v>758</v>
      </c>
      <c r="BB28" s="217">
        <v>782</v>
      </c>
      <c r="BC28" s="217">
        <v>537</v>
      </c>
      <c r="BD28" s="217">
        <v>0</v>
      </c>
      <c r="BE28" s="217">
        <v>0</v>
      </c>
      <c r="BF28" s="217">
        <v>0</v>
      </c>
      <c r="BG28" s="217">
        <v>0</v>
      </c>
      <c r="BH28" s="217">
        <v>0</v>
      </c>
      <c r="BI28" s="217">
        <v>0</v>
      </c>
      <c r="BJ28" s="217">
        <v>0</v>
      </c>
      <c r="BK28" s="217">
        <v>0</v>
      </c>
      <c r="BL28" s="217">
        <v>0</v>
      </c>
      <c r="BM28" s="217">
        <v>0</v>
      </c>
      <c r="BN28" s="217">
        <v>0</v>
      </c>
      <c r="BO28" s="217">
        <v>0</v>
      </c>
      <c r="BP28" s="217">
        <v>0</v>
      </c>
      <c r="BQ28" s="217">
        <v>0</v>
      </c>
      <c r="BR28" s="217">
        <v>0</v>
      </c>
      <c r="BS28" s="217">
        <v>0</v>
      </c>
      <c r="BT28" s="217">
        <v>0</v>
      </c>
      <c r="BU28" s="217">
        <v>0</v>
      </c>
      <c r="BV28" s="217">
        <v>0</v>
      </c>
      <c r="BW28" s="217">
        <v>0</v>
      </c>
      <c r="BX28" s="217">
        <v>0</v>
      </c>
      <c r="BY28" s="217">
        <v>0</v>
      </c>
      <c r="BZ28" s="217">
        <v>0</v>
      </c>
      <c r="CA28" s="217">
        <v>0</v>
      </c>
      <c r="CB28" s="217">
        <v>0</v>
      </c>
      <c r="CC28" s="217">
        <v>0</v>
      </c>
      <c r="CD28" s="217">
        <v>0</v>
      </c>
      <c r="CE28" s="217">
        <v>0</v>
      </c>
      <c r="CF28" s="218">
        <v>0</v>
      </c>
    </row>
    <row r="29" spans="2:84">
      <c r="B29" s="207" t="s">
        <v>288</v>
      </c>
      <c r="D29" s="217">
        <v>0</v>
      </c>
      <c r="E29" s="217">
        <v>0</v>
      </c>
      <c r="F29" s="217">
        <v>0</v>
      </c>
      <c r="G29" s="217">
        <v>0</v>
      </c>
      <c r="H29" s="217">
        <v>0</v>
      </c>
      <c r="I29" s="217">
        <v>0</v>
      </c>
      <c r="J29" s="217">
        <v>0</v>
      </c>
      <c r="K29" s="217">
        <v>0</v>
      </c>
      <c r="L29" s="217">
        <v>0</v>
      </c>
      <c r="M29" s="217">
        <v>0</v>
      </c>
      <c r="N29" s="217">
        <v>0</v>
      </c>
      <c r="O29" s="217">
        <v>0</v>
      </c>
      <c r="P29" s="217">
        <v>0</v>
      </c>
      <c r="Q29" s="217">
        <v>0</v>
      </c>
      <c r="R29" s="217">
        <v>0</v>
      </c>
      <c r="S29" s="217">
        <v>0</v>
      </c>
      <c r="T29" s="217">
        <v>0</v>
      </c>
      <c r="U29" s="217">
        <v>0</v>
      </c>
      <c r="V29" s="217">
        <v>0</v>
      </c>
      <c r="W29" s="217">
        <v>0</v>
      </c>
      <c r="X29" s="217">
        <v>0</v>
      </c>
      <c r="Y29" s="217">
        <v>0</v>
      </c>
      <c r="Z29" s="217">
        <v>0</v>
      </c>
      <c r="AA29" s="217">
        <v>0</v>
      </c>
      <c r="AB29" s="217">
        <v>0</v>
      </c>
      <c r="AC29" s="217">
        <v>0</v>
      </c>
      <c r="AD29" s="217">
        <v>0</v>
      </c>
      <c r="AE29" s="217">
        <v>0</v>
      </c>
      <c r="AF29" s="217">
        <v>0</v>
      </c>
      <c r="AG29" s="217">
        <v>0</v>
      </c>
      <c r="AH29" s="217">
        <v>3408</v>
      </c>
      <c r="AI29" s="217">
        <v>3314</v>
      </c>
      <c r="AJ29" s="217">
        <v>3556</v>
      </c>
      <c r="AK29" s="217">
        <v>4151</v>
      </c>
      <c r="AL29" s="217">
        <v>4431</v>
      </c>
      <c r="AM29" s="217">
        <v>4750</v>
      </c>
      <c r="AN29" s="217">
        <v>4825</v>
      </c>
      <c r="AO29" s="217">
        <v>4860</v>
      </c>
      <c r="AP29" s="217">
        <v>4900</v>
      </c>
      <c r="AQ29" s="217">
        <v>4860</v>
      </c>
      <c r="AR29" s="217">
        <v>3996</v>
      </c>
      <c r="AS29" s="217">
        <v>3886</v>
      </c>
      <c r="AT29" s="217">
        <v>3950</v>
      </c>
      <c r="AU29" s="217">
        <v>4120</v>
      </c>
      <c r="AV29" s="217">
        <v>4380</v>
      </c>
      <c r="AW29" s="217">
        <v>4601</v>
      </c>
      <c r="AX29" s="217">
        <v>4692</v>
      </c>
      <c r="AY29" s="217">
        <v>4757</v>
      </c>
      <c r="AZ29" s="217">
        <v>4740</v>
      </c>
      <c r="BA29" s="217">
        <v>4588</v>
      </c>
      <c r="BB29" s="217">
        <v>4423</v>
      </c>
      <c r="BC29" s="217">
        <v>4187</v>
      </c>
      <c r="BD29" s="217">
        <v>3946</v>
      </c>
      <c r="BE29" s="217">
        <v>3846</v>
      </c>
      <c r="BF29" s="217">
        <v>3807</v>
      </c>
      <c r="BG29" s="217">
        <v>3812</v>
      </c>
      <c r="BH29" s="217">
        <v>3940</v>
      </c>
      <c r="BI29" s="217">
        <v>3986</v>
      </c>
      <c r="BJ29" s="217">
        <v>4021</v>
      </c>
      <c r="BK29" s="217">
        <v>4036</v>
      </c>
      <c r="BL29" s="217">
        <v>4166</v>
      </c>
      <c r="BM29" s="217">
        <v>4547</v>
      </c>
      <c r="BN29" s="217">
        <v>4798</v>
      </c>
      <c r="BO29" s="217">
        <v>4932</v>
      </c>
      <c r="BP29" s="217">
        <v>5053</v>
      </c>
      <c r="BQ29" s="217">
        <v>5026</v>
      </c>
      <c r="BR29" s="217">
        <v>4921</v>
      </c>
      <c r="BS29" s="217">
        <v>4777</v>
      </c>
      <c r="BT29" s="217">
        <v>4594</v>
      </c>
      <c r="BU29" s="217">
        <v>4371</v>
      </c>
      <c r="BV29" s="217">
        <v>3984</v>
      </c>
      <c r="BW29" s="217">
        <v>3394</v>
      </c>
      <c r="BX29" s="217">
        <v>3008</v>
      </c>
      <c r="BY29" s="217">
        <v>2733</v>
      </c>
      <c r="BZ29" s="217">
        <v>2509</v>
      </c>
      <c r="CA29" s="217">
        <v>2352</v>
      </c>
      <c r="CB29" s="217">
        <v>2208</v>
      </c>
      <c r="CC29" s="217">
        <v>1810</v>
      </c>
      <c r="CD29" s="217">
        <v>1694</v>
      </c>
      <c r="CE29" s="217">
        <v>1663</v>
      </c>
      <c r="CF29" s="218">
        <v>1552</v>
      </c>
    </row>
    <row r="30" spans="2:84">
      <c r="B30" s="63" t="s">
        <v>324</v>
      </c>
      <c r="D30" s="217">
        <v>0</v>
      </c>
      <c r="E30" s="217">
        <v>0</v>
      </c>
      <c r="F30" s="217">
        <v>0</v>
      </c>
      <c r="G30" s="217">
        <v>0</v>
      </c>
      <c r="H30" s="217">
        <v>0</v>
      </c>
      <c r="I30" s="217">
        <v>0</v>
      </c>
      <c r="J30" s="217">
        <v>0</v>
      </c>
      <c r="K30" s="217">
        <v>0</v>
      </c>
      <c r="L30" s="217">
        <v>0</v>
      </c>
      <c r="M30" s="217">
        <v>0</v>
      </c>
      <c r="N30" s="217">
        <v>0</v>
      </c>
      <c r="O30" s="217">
        <v>0</v>
      </c>
      <c r="P30" s="217">
        <v>0</v>
      </c>
      <c r="Q30" s="217">
        <v>0</v>
      </c>
      <c r="R30" s="217">
        <v>0</v>
      </c>
      <c r="S30" s="217">
        <v>0</v>
      </c>
      <c r="T30" s="217">
        <v>0</v>
      </c>
      <c r="U30" s="217">
        <v>0</v>
      </c>
      <c r="V30" s="217">
        <v>0</v>
      </c>
      <c r="W30" s="217">
        <v>0</v>
      </c>
      <c r="X30" s="217">
        <v>0</v>
      </c>
      <c r="Y30" s="217">
        <v>0</v>
      </c>
      <c r="Z30" s="217">
        <v>0</v>
      </c>
      <c r="AA30" s="217">
        <v>0</v>
      </c>
      <c r="AB30" s="217">
        <v>0</v>
      </c>
      <c r="AC30" s="217">
        <v>0</v>
      </c>
      <c r="AD30" s="217">
        <v>0</v>
      </c>
      <c r="AE30" s="217">
        <v>0</v>
      </c>
      <c r="AF30" s="217">
        <v>0</v>
      </c>
      <c r="AG30" s="217">
        <v>0</v>
      </c>
      <c r="AH30" s="217">
        <v>0</v>
      </c>
      <c r="AI30" s="217">
        <v>0</v>
      </c>
      <c r="AJ30" s="217">
        <v>0</v>
      </c>
      <c r="AK30" s="217">
        <v>0</v>
      </c>
      <c r="AL30" s="217">
        <v>0</v>
      </c>
      <c r="AM30" s="217">
        <v>0</v>
      </c>
      <c r="AN30" s="217">
        <v>0</v>
      </c>
      <c r="AO30" s="217">
        <v>0</v>
      </c>
      <c r="AP30" s="217">
        <v>0</v>
      </c>
      <c r="AQ30" s="217">
        <v>0</v>
      </c>
      <c r="AR30" s="217">
        <v>0</v>
      </c>
      <c r="AS30" s="217">
        <v>0</v>
      </c>
      <c r="AT30" s="217">
        <v>0</v>
      </c>
      <c r="AU30" s="217">
        <v>0</v>
      </c>
      <c r="AV30" s="217">
        <v>0</v>
      </c>
      <c r="AW30" s="217">
        <v>0</v>
      </c>
      <c r="AX30" s="217">
        <v>0</v>
      </c>
      <c r="AY30" s="217">
        <v>0</v>
      </c>
      <c r="AZ30" s="217">
        <v>0</v>
      </c>
      <c r="BA30" s="217">
        <v>0</v>
      </c>
      <c r="BB30" s="217">
        <v>0</v>
      </c>
      <c r="BC30" s="217">
        <v>0</v>
      </c>
      <c r="BD30" s="217">
        <v>0</v>
      </c>
      <c r="BE30" s="217">
        <v>0</v>
      </c>
      <c r="BF30" s="217">
        <v>0</v>
      </c>
      <c r="BG30" s="217">
        <v>0</v>
      </c>
      <c r="BH30" s="217">
        <v>0</v>
      </c>
      <c r="BI30" s="217">
        <v>0</v>
      </c>
      <c r="BJ30" s="217">
        <v>0</v>
      </c>
      <c r="BK30" s="217">
        <v>0</v>
      </c>
      <c r="BL30" s="217">
        <v>3796</v>
      </c>
      <c r="BM30" s="217">
        <v>3966</v>
      </c>
      <c r="BN30" s="217">
        <v>4155</v>
      </c>
      <c r="BO30" s="217">
        <v>4237</v>
      </c>
      <c r="BP30" s="217">
        <v>4309</v>
      </c>
      <c r="BQ30" s="217">
        <v>4365</v>
      </c>
      <c r="BR30" s="217">
        <v>4440</v>
      </c>
      <c r="BS30" s="217">
        <v>4410</v>
      </c>
      <c r="BT30" s="217">
        <v>4287</v>
      </c>
      <c r="BU30" s="217">
        <v>4098</v>
      </c>
      <c r="BV30" s="217">
        <v>3774</v>
      </c>
      <c r="BW30" s="217">
        <v>3291</v>
      </c>
      <c r="BX30" s="217">
        <v>2936</v>
      </c>
      <c r="BY30" s="217">
        <v>2683</v>
      </c>
      <c r="BZ30" s="217">
        <v>2479</v>
      </c>
      <c r="CA30" s="217">
        <v>2336</v>
      </c>
      <c r="CB30" s="217">
        <v>2208</v>
      </c>
      <c r="CC30" s="217">
        <v>1810</v>
      </c>
      <c r="CD30" s="217">
        <v>1694</v>
      </c>
      <c r="CE30" s="217">
        <v>1663</v>
      </c>
      <c r="CF30" s="218">
        <v>1552</v>
      </c>
    </row>
    <row r="31" spans="2:84">
      <c r="B31" s="63" t="s">
        <v>325</v>
      </c>
      <c r="D31" s="217">
        <v>0</v>
      </c>
      <c r="E31" s="217">
        <v>0</v>
      </c>
      <c r="F31" s="217">
        <v>0</v>
      </c>
      <c r="G31" s="217">
        <v>0</v>
      </c>
      <c r="H31" s="217">
        <v>0</v>
      </c>
      <c r="I31" s="217">
        <v>0</v>
      </c>
      <c r="J31" s="217">
        <v>0</v>
      </c>
      <c r="K31" s="217">
        <v>0</v>
      </c>
      <c r="L31" s="217">
        <v>0</v>
      </c>
      <c r="M31" s="217">
        <v>0</v>
      </c>
      <c r="N31" s="217">
        <v>0</v>
      </c>
      <c r="O31" s="217">
        <v>0</v>
      </c>
      <c r="P31" s="217">
        <v>0</v>
      </c>
      <c r="Q31" s="217">
        <v>0</v>
      </c>
      <c r="R31" s="217">
        <v>0</v>
      </c>
      <c r="S31" s="217">
        <v>0</v>
      </c>
      <c r="T31" s="217">
        <v>0</v>
      </c>
      <c r="U31" s="217">
        <v>0</v>
      </c>
      <c r="V31" s="217">
        <v>0</v>
      </c>
      <c r="W31" s="217">
        <v>0</v>
      </c>
      <c r="X31" s="217">
        <v>0</v>
      </c>
      <c r="Y31" s="217">
        <v>0</v>
      </c>
      <c r="Z31" s="217">
        <v>0</v>
      </c>
      <c r="AA31" s="217">
        <v>0</v>
      </c>
      <c r="AB31" s="217">
        <v>0</v>
      </c>
      <c r="AC31" s="217">
        <v>0</v>
      </c>
      <c r="AD31" s="217">
        <v>0</v>
      </c>
      <c r="AE31" s="217">
        <v>0</v>
      </c>
      <c r="AF31" s="217">
        <v>0</v>
      </c>
      <c r="AG31" s="217">
        <v>0</v>
      </c>
      <c r="AH31" s="217">
        <v>0</v>
      </c>
      <c r="AI31" s="217">
        <v>0</v>
      </c>
      <c r="AJ31" s="217">
        <v>0</v>
      </c>
      <c r="AK31" s="217">
        <v>0</v>
      </c>
      <c r="AL31" s="217">
        <v>0</v>
      </c>
      <c r="AM31" s="217">
        <v>0</v>
      </c>
      <c r="AN31" s="217">
        <v>0</v>
      </c>
      <c r="AO31" s="217">
        <v>0</v>
      </c>
      <c r="AP31" s="217">
        <v>0</v>
      </c>
      <c r="AQ31" s="217">
        <v>0</v>
      </c>
      <c r="AR31" s="217">
        <v>0</v>
      </c>
      <c r="AS31" s="217">
        <v>0</v>
      </c>
      <c r="AT31" s="217">
        <v>0</v>
      </c>
      <c r="AU31" s="217">
        <v>0</v>
      </c>
      <c r="AV31" s="217">
        <v>0</v>
      </c>
      <c r="AW31" s="217">
        <v>0</v>
      </c>
      <c r="AX31" s="217">
        <v>0</v>
      </c>
      <c r="AY31" s="217">
        <v>0</v>
      </c>
      <c r="AZ31" s="217">
        <v>0</v>
      </c>
      <c r="BA31" s="217">
        <v>0</v>
      </c>
      <c r="BB31" s="217">
        <v>0</v>
      </c>
      <c r="BC31" s="217">
        <v>0</v>
      </c>
      <c r="BD31" s="217">
        <v>0</v>
      </c>
      <c r="BE31" s="217">
        <v>0</v>
      </c>
      <c r="BF31" s="217">
        <v>0</v>
      </c>
      <c r="BG31" s="217">
        <v>0</v>
      </c>
      <c r="BH31" s="217">
        <v>0</v>
      </c>
      <c r="BI31" s="217">
        <v>0</v>
      </c>
      <c r="BJ31" s="217">
        <v>0</v>
      </c>
      <c r="BK31" s="217">
        <v>0</v>
      </c>
      <c r="BL31" s="217">
        <v>370</v>
      </c>
      <c r="BM31" s="217">
        <v>580</v>
      </c>
      <c r="BN31" s="217">
        <v>643</v>
      </c>
      <c r="BO31" s="217">
        <v>696</v>
      </c>
      <c r="BP31" s="217">
        <v>744</v>
      </c>
      <c r="BQ31" s="217">
        <v>661</v>
      </c>
      <c r="BR31" s="217">
        <v>481</v>
      </c>
      <c r="BS31" s="217">
        <v>367</v>
      </c>
      <c r="BT31" s="217">
        <v>307</v>
      </c>
      <c r="BU31" s="217">
        <v>273</v>
      </c>
      <c r="BV31" s="217">
        <v>210</v>
      </c>
      <c r="BW31" s="217">
        <v>103</v>
      </c>
      <c r="BX31" s="217">
        <v>72</v>
      </c>
      <c r="BY31" s="217">
        <v>50</v>
      </c>
      <c r="BZ31" s="217">
        <v>31</v>
      </c>
      <c r="CA31" s="217">
        <v>16</v>
      </c>
      <c r="CB31" s="217">
        <v>0</v>
      </c>
      <c r="CC31" s="217">
        <v>0</v>
      </c>
      <c r="CD31" s="217">
        <v>0</v>
      </c>
      <c r="CE31" s="217">
        <v>0</v>
      </c>
      <c r="CF31" s="218">
        <v>0</v>
      </c>
    </row>
    <row r="32" spans="2:84">
      <c r="B32" s="207" t="s">
        <v>292</v>
      </c>
      <c r="D32" s="220">
        <v>0</v>
      </c>
      <c r="E32" s="220">
        <v>0</v>
      </c>
      <c r="F32" s="220">
        <v>0</v>
      </c>
      <c r="G32" s="220">
        <v>0</v>
      </c>
      <c r="H32" s="220">
        <v>0</v>
      </c>
      <c r="I32" s="220">
        <v>0</v>
      </c>
      <c r="J32" s="220">
        <v>0</v>
      </c>
      <c r="K32" s="220">
        <v>0</v>
      </c>
      <c r="L32" s="220">
        <v>0</v>
      </c>
      <c r="M32" s="220">
        <v>0</v>
      </c>
      <c r="N32" s="220">
        <v>0</v>
      </c>
      <c r="O32" s="220">
        <v>0</v>
      </c>
      <c r="P32" s="220">
        <v>0</v>
      </c>
      <c r="Q32" s="220">
        <v>0</v>
      </c>
      <c r="R32" s="220">
        <v>0</v>
      </c>
      <c r="S32" s="220">
        <v>0</v>
      </c>
      <c r="T32" s="220">
        <v>0</v>
      </c>
      <c r="U32" s="220">
        <v>0</v>
      </c>
      <c r="V32" s="220">
        <v>0</v>
      </c>
      <c r="W32" s="220">
        <v>0</v>
      </c>
      <c r="X32" s="220">
        <v>0</v>
      </c>
      <c r="Y32" s="220">
        <v>0</v>
      </c>
      <c r="Z32" s="220">
        <v>0</v>
      </c>
      <c r="AA32" s="220">
        <v>0</v>
      </c>
      <c r="AB32" s="220">
        <v>0</v>
      </c>
      <c r="AC32" s="220">
        <v>0</v>
      </c>
      <c r="AD32" s="220">
        <v>0</v>
      </c>
      <c r="AE32" s="220">
        <v>0</v>
      </c>
      <c r="AF32" s="220">
        <v>0</v>
      </c>
      <c r="AG32" s="220">
        <v>0</v>
      </c>
      <c r="AH32" s="220">
        <v>0</v>
      </c>
      <c r="AI32" s="220">
        <v>0</v>
      </c>
      <c r="AJ32" s="220">
        <v>0</v>
      </c>
      <c r="AK32" s="220">
        <v>0</v>
      </c>
      <c r="AL32" s="220">
        <v>0</v>
      </c>
      <c r="AM32" s="220">
        <v>0</v>
      </c>
      <c r="AN32" s="220">
        <v>0</v>
      </c>
      <c r="AO32" s="220">
        <v>0</v>
      </c>
      <c r="AP32" s="220">
        <v>0</v>
      </c>
      <c r="AQ32" s="220">
        <v>0</v>
      </c>
      <c r="AR32" s="220">
        <v>0</v>
      </c>
      <c r="AS32" s="220">
        <v>0</v>
      </c>
      <c r="AT32" s="220">
        <v>0</v>
      </c>
      <c r="AU32" s="220">
        <v>0</v>
      </c>
      <c r="AV32" s="220">
        <v>0</v>
      </c>
      <c r="AW32" s="220">
        <v>0</v>
      </c>
      <c r="AX32" s="220">
        <v>0</v>
      </c>
      <c r="AY32" s="220">
        <v>2490</v>
      </c>
      <c r="AZ32" s="220">
        <v>2455</v>
      </c>
      <c r="BA32" s="220">
        <v>2437</v>
      </c>
      <c r="BB32" s="220">
        <v>2371</v>
      </c>
      <c r="BC32" s="220">
        <v>2354</v>
      </c>
      <c r="BD32" s="220">
        <v>2391</v>
      </c>
      <c r="BE32" s="220">
        <v>2430</v>
      </c>
      <c r="BF32" s="220">
        <v>2483</v>
      </c>
      <c r="BG32" s="220">
        <v>2504</v>
      </c>
      <c r="BH32" s="220">
        <v>2510</v>
      </c>
      <c r="BI32" s="220">
        <v>2475</v>
      </c>
      <c r="BJ32" s="220">
        <v>2443</v>
      </c>
      <c r="BK32" s="220">
        <v>2415</v>
      </c>
      <c r="BL32" s="220">
        <v>2332</v>
      </c>
      <c r="BM32" s="220">
        <v>2031</v>
      </c>
      <c r="BN32" s="220">
        <v>1827</v>
      </c>
      <c r="BO32" s="220">
        <v>1577</v>
      </c>
      <c r="BP32" s="220">
        <v>965</v>
      </c>
      <c r="BQ32" s="220">
        <v>366</v>
      </c>
      <c r="BR32" s="220">
        <v>133</v>
      </c>
      <c r="BS32" s="220">
        <v>74</v>
      </c>
      <c r="BT32" s="220">
        <v>52</v>
      </c>
      <c r="BU32" s="220">
        <v>40</v>
      </c>
      <c r="BV32" s="220">
        <v>32</v>
      </c>
      <c r="BW32" s="220">
        <v>26</v>
      </c>
      <c r="BX32" s="196">
        <v>23</v>
      </c>
      <c r="BY32" s="196">
        <v>21</v>
      </c>
      <c r="BZ32" s="196">
        <v>19</v>
      </c>
      <c r="CA32" s="196">
        <v>18</v>
      </c>
      <c r="CB32" s="196">
        <v>16</v>
      </c>
      <c r="CC32" s="196">
        <v>14</v>
      </c>
      <c r="CD32" s="196">
        <v>13</v>
      </c>
      <c r="CE32" s="196">
        <v>11</v>
      </c>
      <c r="CF32" s="221">
        <v>9</v>
      </c>
    </row>
    <row r="33" spans="2:84">
      <c r="B33" s="219" t="s">
        <v>360</v>
      </c>
      <c r="D33" s="220">
        <v>0</v>
      </c>
      <c r="E33" s="220">
        <v>0</v>
      </c>
      <c r="F33" s="220">
        <v>0</v>
      </c>
      <c r="G33" s="220">
        <v>0</v>
      </c>
      <c r="H33" s="220">
        <v>0</v>
      </c>
      <c r="I33" s="220">
        <v>0</v>
      </c>
      <c r="J33" s="220">
        <v>0</v>
      </c>
      <c r="K33" s="220">
        <v>0</v>
      </c>
      <c r="L33" s="220">
        <v>0</v>
      </c>
      <c r="M33" s="220">
        <v>0</v>
      </c>
      <c r="N33" s="220">
        <v>0</v>
      </c>
      <c r="O33" s="220">
        <v>0</v>
      </c>
      <c r="P33" s="220">
        <v>0</v>
      </c>
      <c r="Q33" s="220">
        <v>0</v>
      </c>
      <c r="R33" s="220">
        <v>0</v>
      </c>
      <c r="S33" s="220">
        <v>0</v>
      </c>
      <c r="T33" s="220">
        <v>0</v>
      </c>
      <c r="U33" s="220">
        <v>0</v>
      </c>
      <c r="V33" s="220">
        <v>0</v>
      </c>
      <c r="W33" s="220">
        <v>0</v>
      </c>
      <c r="X33" s="220">
        <v>0</v>
      </c>
      <c r="Y33" s="220">
        <v>0</v>
      </c>
      <c r="Z33" s="220">
        <v>0</v>
      </c>
      <c r="AA33" s="220">
        <v>0</v>
      </c>
      <c r="AB33" s="220">
        <v>0</v>
      </c>
      <c r="AC33" s="220">
        <v>0</v>
      </c>
      <c r="AD33" s="220">
        <v>0</v>
      </c>
      <c r="AE33" s="220">
        <v>0</v>
      </c>
      <c r="AF33" s="220">
        <v>0</v>
      </c>
      <c r="AG33" s="220">
        <v>0</v>
      </c>
      <c r="AH33" s="220">
        <v>0</v>
      </c>
      <c r="AI33" s="220">
        <v>0</v>
      </c>
      <c r="AJ33" s="220">
        <v>0</v>
      </c>
      <c r="AK33" s="220">
        <v>0</v>
      </c>
      <c r="AL33" s="220">
        <v>0</v>
      </c>
      <c r="AM33" s="220">
        <v>0</v>
      </c>
      <c r="AN33" s="220">
        <v>0</v>
      </c>
      <c r="AO33" s="220">
        <v>0</v>
      </c>
      <c r="AP33" s="220">
        <v>0</v>
      </c>
      <c r="AQ33" s="220">
        <v>0</v>
      </c>
      <c r="AR33" s="220">
        <v>0</v>
      </c>
      <c r="AS33" s="220">
        <v>0</v>
      </c>
      <c r="AT33" s="220">
        <v>0</v>
      </c>
      <c r="AU33" s="220">
        <v>0</v>
      </c>
      <c r="AV33" s="220">
        <v>0</v>
      </c>
      <c r="AW33" s="220">
        <v>0</v>
      </c>
      <c r="AX33" s="220">
        <v>0</v>
      </c>
      <c r="AY33" s="220">
        <v>1899</v>
      </c>
      <c r="AZ33" s="220">
        <v>1832</v>
      </c>
      <c r="BA33" s="220">
        <v>1765</v>
      </c>
      <c r="BB33" s="220">
        <v>1660</v>
      </c>
      <c r="BC33" s="220">
        <v>1595</v>
      </c>
      <c r="BD33" s="220">
        <v>1580</v>
      </c>
      <c r="BE33" s="220">
        <v>1574</v>
      </c>
      <c r="BF33" s="220">
        <v>1586</v>
      </c>
      <c r="BG33" s="220">
        <v>1570</v>
      </c>
      <c r="BH33" s="220">
        <v>1543</v>
      </c>
      <c r="BI33" s="220">
        <v>1500</v>
      </c>
      <c r="BJ33" s="220">
        <v>1456</v>
      </c>
      <c r="BK33" s="220">
        <v>1413</v>
      </c>
      <c r="BL33" s="220">
        <v>1346</v>
      </c>
      <c r="BM33" s="220">
        <v>1177</v>
      </c>
      <c r="BN33" s="220">
        <v>1054</v>
      </c>
      <c r="BO33" s="220">
        <v>909</v>
      </c>
      <c r="BP33" s="220">
        <v>566</v>
      </c>
      <c r="BQ33" s="220">
        <v>192</v>
      </c>
      <c r="BR33" s="220">
        <v>38</v>
      </c>
      <c r="BS33" s="220">
        <v>10</v>
      </c>
      <c r="BT33" s="220">
        <v>3</v>
      </c>
      <c r="BU33" s="220">
        <v>2</v>
      </c>
      <c r="BV33" s="220">
        <v>0</v>
      </c>
      <c r="BW33" s="220">
        <v>0</v>
      </c>
      <c r="BX33" s="196">
        <v>0</v>
      </c>
      <c r="BY33" s="196">
        <v>0</v>
      </c>
      <c r="BZ33" s="196">
        <v>0</v>
      </c>
      <c r="CA33" s="196">
        <v>0</v>
      </c>
      <c r="CB33" s="196">
        <v>0</v>
      </c>
      <c r="CC33" s="196">
        <v>0</v>
      </c>
      <c r="CD33" s="196">
        <v>0</v>
      </c>
      <c r="CE33" s="196">
        <v>0</v>
      </c>
      <c r="CF33" s="221">
        <v>0</v>
      </c>
    </row>
    <row r="34" spans="2:84">
      <c r="B34" s="219" t="s">
        <v>366</v>
      </c>
      <c r="D34" s="220">
        <v>0</v>
      </c>
      <c r="E34" s="220">
        <v>0</v>
      </c>
      <c r="F34" s="220">
        <v>0</v>
      </c>
      <c r="G34" s="220">
        <v>0</v>
      </c>
      <c r="H34" s="220">
        <v>0</v>
      </c>
      <c r="I34" s="220">
        <v>0</v>
      </c>
      <c r="J34" s="220">
        <v>0</v>
      </c>
      <c r="K34" s="220">
        <v>0</v>
      </c>
      <c r="L34" s="220">
        <v>0</v>
      </c>
      <c r="M34" s="220">
        <v>0</v>
      </c>
      <c r="N34" s="220">
        <v>0</v>
      </c>
      <c r="O34" s="220">
        <v>0</v>
      </c>
      <c r="P34" s="220">
        <v>0</v>
      </c>
      <c r="Q34" s="220">
        <v>0</v>
      </c>
      <c r="R34" s="220">
        <v>0</v>
      </c>
      <c r="S34" s="220">
        <v>0</v>
      </c>
      <c r="T34" s="220">
        <v>0</v>
      </c>
      <c r="U34" s="220">
        <v>0</v>
      </c>
      <c r="V34" s="220">
        <v>0</v>
      </c>
      <c r="W34" s="220">
        <v>0</v>
      </c>
      <c r="X34" s="220">
        <v>0</v>
      </c>
      <c r="Y34" s="220">
        <v>0</v>
      </c>
      <c r="Z34" s="220">
        <v>0</v>
      </c>
      <c r="AA34" s="220">
        <v>0</v>
      </c>
      <c r="AB34" s="220">
        <v>0</v>
      </c>
      <c r="AC34" s="220">
        <v>0</v>
      </c>
      <c r="AD34" s="220">
        <v>0</v>
      </c>
      <c r="AE34" s="220">
        <v>0</v>
      </c>
      <c r="AF34" s="220">
        <v>0</v>
      </c>
      <c r="AG34" s="220">
        <v>0</v>
      </c>
      <c r="AH34" s="220">
        <v>0</v>
      </c>
      <c r="AI34" s="220">
        <v>0</v>
      </c>
      <c r="AJ34" s="220">
        <v>0</v>
      </c>
      <c r="AK34" s="220">
        <v>0</v>
      </c>
      <c r="AL34" s="220">
        <v>0</v>
      </c>
      <c r="AM34" s="220">
        <v>0</v>
      </c>
      <c r="AN34" s="220">
        <v>0</v>
      </c>
      <c r="AO34" s="220">
        <v>0</v>
      </c>
      <c r="AP34" s="220">
        <v>0</v>
      </c>
      <c r="AQ34" s="220">
        <v>0</v>
      </c>
      <c r="AR34" s="220">
        <v>0</v>
      </c>
      <c r="AS34" s="220">
        <v>0</v>
      </c>
      <c r="AT34" s="220">
        <v>0</v>
      </c>
      <c r="AU34" s="220">
        <v>0</v>
      </c>
      <c r="AV34" s="220">
        <v>0</v>
      </c>
      <c r="AW34" s="220">
        <v>0</v>
      </c>
      <c r="AX34" s="220">
        <v>0</v>
      </c>
      <c r="AY34" s="220">
        <v>590</v>
      </c>
      <c r="AZ34" s="220">
        <v>623</v>
      </c>
      <c r="BA34" s="220">
        <v>671</v>
      </c>
      <c r="BB34" s="220">
        <v>712</v>
      </c>
      <c r="BC34" s="220">
        <v>759</v>
      </c>
      <c r="BD34" s="220">
        <v>811</v>
      </c>
      <c r="BE34" s="220">
        <v>856</v>
      </c>
      <c r="BF34" s="220">
        <v>898</v>
      </c>
      <c r="BG34" s="220">
        <v>934</v>
      </c>
      <c r="BH34" s="220">
        <v>967</v>
      </c>
      <c r="BI34" s="220">
        <v>975</v>
      </c>
      <c r="BJ34" s="220">
        <v>987</v>
      </c>
      <c r="BK34" s="220">
        <v>1002</v>
      </c>
      <c r="BL34" s="220">
        <v>986</v>
      </c>
      <c r="BM34" s="220">
        <v>854</v>
      </c>
      <c r="BN34" s="220">
        <v>773</v>
      </c>
      <c r="BO34" s="220">
        <v>668</v>
      </c>
      <c r="BP34" s="220">
        <v>399</v>
      </c>
      <c r="BQ34" s="220">
        <v>174</v>
      </c>
      <c r="BR34" s="220">
        <v>95</v>
      </c>
      <c r="BS34" s="220">
        <v>65</v>
      </c>
      <c r="BT34" s="220">
        <v>49</v>
      </c>
      <c r="BU34" s="220">
        <v>39</v>
      </c>
      <c r="BV34" s="220">
        <v>32</v>
      </c>
      <c r="BW34" s="220">
        <v>25</v>
      </c>
      <c r="BX34" s="196">
        <v>23</v>
      </c>
      <c r="BY34" s="196">
        <v>21</v>
      </c>
      <c r="BZ34" s="196">
        <v>19</v>
      </c>
      <c r="CA34" s="196">
        <v>18</v>
      </c>
      <c r="CB34" s="196">
        <v>16</v>
      </c>
      <c r="CC34" s="196">
        <v>14</v>
      </c>
      <c r="CD34" s="196">
        <v>13</v>
      </c>
      <c r="CE34" s="196">
        <v>11</v>
      </c>
      <c r="CF34" s="221">
        <v>9</v>
      </c>
    </row>
    <row r="35" spans="2:84" ht="26.25" customHeight="1">
      <c r="B35" s="207" t="s">
        <v>30</v>
      </c>
      <c r="D35" s="217">
        <v>0</v>
      </c>
      <c r="E35" s="217">
        <v>0</v>
      </c>
      <c r="F35" s="217">
        <v>0</v>
      </c>
      <c r="G35" s="217">
        <v>0</v>
      </c>
      <c r="H35" s="217">
        <v>0</v>
      </c>
      <c r="I35" s="217">
        <v>0</v>
      </c>
      <c r="J35" s="217">
        <v>0</v>
      </c>
      <c r="K35" s="217">
        <v>0</v>
      </c>
      <c r="L35" s="217">
        <v>0</v>
      </c>
      <c r="M35" s="217">
        <v>0</v>
      </c>
      <c r="N35" s="217">
        <v>0</v>
      </c>
      <c r="O35" s="217">
        <v>0</v>
      </c>
      <c r="P35" s="217">
        <v>0</v>
      </c>
      <c r="Q35" s="217">
        <v>0</v>
      </c>
      <c r="R35" s="217">
        <v>0</v>
      </c>
      <c r="S35" s="217">
        <v>0</v>
      </c>
      <c r="T35" s="217">
        <v>0</v>
      </c>
      <c r="U35" s="217">
        <v>0</v>
      </c>
      <c r="V35" s="217">
        <v>0</v>
      </c>
      <c r="W35" s="217">
        <v>0</v>
      </c>
      <c r="X35" s="217">
        <v>0</v>
      </c>
      <c r="Y35" s="217">
        <v>0</v>
      </c>
      <c r="Z35" s="217">
        <v>0</v>
      </c>
      <c r="AA35" s="217">
        <v>0</v>
      </c>
      <c r="AB35" s="217">
        <v>0</v>
      </c>
      <c r="AC35" s="217">
        <v>0</v>
      </c>
      <c r="AD35" s="217">
        <v>0</v>
      </c>
      <c r="AE35" s="217">
        <v>0</v>
      </c>
      <c r="AF35" s="217">
        <v>0</v>
      </c>
      <c r="AG35" s="217">
        <v>0</v>
      </c>
      <c r="AH35" s="217">
        <v>0</v>
      </c>
      <c r="AI35" s="217">
        <v>2838</v>
      </c>
      <c r="AJ35" s="217">
        <v>3010</v>
      </c>
      <c r="AK35" s="217">
        <v>3584</v>
      </c>
      <c r="AL35" s="217">
        <v>4157</v>
      </c>
      <c r="AM35" s="217">
        <v>4336</v>
      </c>
      <c r="AN35" s="217">
        <v>4541</v>
      </c>
      <c r="AO35" s="217">
        <v>4709</v>
      </c>
      <c r="AP35" s="217">
        <v>4710</v>
      </c>
      <c r="AQ35" s="217">
        <v>4517</v>
      </c>
      <c r="AR35" s="217">
        <v>4089</v>
      </c>
      <c r="AS35" s="217">
        <v>3977</v>
      </c>
      <c r="AT35" s="217">
        <v>4124</v>
      </c>
      <c r="AU35" s="217">
        <v>4593</v>
      </c>
      <c r="AV35" s="217">
        <v>5179</v>
      </c>
      <c r="AW35" s="217">
        <v>5512</v>
      </c>
      <c r="AX35" s="217">
        <v>5647</v>
      </c>
      <c r="AY35" s="217">
        <v>5657</v>
      </c>
      <c r="AZ35" s="217">
        <v>5514</v>
      </c>
      <c r="BA35" s="217">
        <v>3943</v>
      </c>
      <c r="BB35" s="217">
        <v>3834</v>
      </c>
      <c r="BC35" s="217">
        <v>3822</v>
      </c>
      <c r="BD35" s="217">
        <v>3901</v>
      </c>
      <c r="BE35" s="217">
        <v>3986</v>
      </c>
      <c r="BF35" s="217">
        <v>3989</v>
      </c>
      <c r="BG35" s="217">
        <v>3129</v>
      </c>
      <c r="BH35" s="217">
        <v>2187</v>
      </c>
      <c r="BI35" s="217">
        <v>2142</v>
      </c>
      <c r="BJ35" s="217">
        <v>2135</v>
      </c>
      <c r="BK35" s="217">
        <v>2117</v>
      </c>
      <c r="BL35" s="217">
        <v>2087</v>
      </c>
      <c r="BM35" s="217">
        <v>1935</v>
      </c>
      <c r="BN35" s="217">
        <v>1803</v>
      </c>
      <c r="BO35" s="217">
        <v>1619</v>
      </c>
      <c r="BP35" s="217">
        <v>1254</v>
      </c>
      <c r="BQ35" s="217">
        <v>939</v>
      </c>
      <c r="BR35" s="217">
        <v>799</v>
      </c>
      <c r="BS35" s="217">
        <v>706</v>
      </c>
      <c r="BT35" s="217">
        <v>625</v>
      </c>
      <c r="BU35" s="217">
        <v>588</v>
      </c>
      <c r="BV35" s="217">
        <v>494</v>
      </c>
      <c r="BW35" s="217">
        <v>359</v>
      </c>
      <c r="BX35" s="217">
        <v>272</v>
      </c>
      <c r="BY35" s="217">
        <v>210</v>
      </c>
      <c r="BZ35" s="217">
        <v>166</v>
      </c>
      <c r="CA35" s="217">
        <v>132</v>
      </c>
      <c r="CB35" s="217">
        <v>103</v>
      </c>
      <c r="CC35" s="217">
        <v>20</v>
      </c>
      <c r="CD35" s="217">
        <v>0</v>
      </c>
      <c r="CE35" s="217">
        <v>0</v>
      </c>
      <c r="CF35" s="218">
        <v>0</v>
      </c>
    </row>
    <row r="36" spans="2:84">
      <c r="B36" s="207" t="s">
        <v>367</v>
      </c>
      <c r="D36" s="217">
        <v>0</v>
      </c>
      <c r="E36" s="217">
        <v>0</v>
      </c>
      <c r="F36" s="217">
        <v>0</v>
      </c>
      <c r="G36" s="217">
        <v>0</v>
      </c>
      <c r="H36" s="217">
        <v>0</v>
      </c>
      <c r="I36" s="217">
        <v>0</v>
      </c>
      <c r="J36" s="217">
        <v>0</v>
      </c>
      <c r="K36" s="217">
        <v>0</v>
      </c>
      <c r="L36" s="217">
        <v>0</v>
      </c>
      <c r="M36" s="217">
        <v>0</v>
      </c>
      <c r="N36" s="217">
        <v>0</v>
      </c>
      <c r="O36" s="217">
        <v>0</v>
      </c>
      <c r="P36" s="217">
        <v>0</v>
      </c>
      <c r="Q36" s="217">
        <v>0</v>
      </c>
      <c r="R36" s="217">
        <v>0</v>
      </c>
      <c r="S36" s="217">
        <v>0</v>
      </c>
      <c r="T36" s="217">
        <v>0</v>
      </c>
      <c r="U36" s="217">
        <v>0</v>
      </c>
      <c r="V36" s="217">
        <v>0</v>
      </c>
      <c r="W36" s="217">
        <v>0</v>
      </c>
      <c r="X36" s="217">
        <v>0</v>
      </c>
      <c r="Y36" s="217">
        <v>0</v>
      </c>
      <c r="Z36" s="217">
        <v>0</v>
      </c>
      <c r="AA36" s="217">
        <v>0</v>
      </c>
      <c r="AB36" s="217">
        <v>0</v>
      </c>
      <c r="AC36" s="217">
        <v>0</v>
      </c>
      <c r="AD36" s="217">
        <v>0</v>
      </c>
      <c r="AE36" s="217">
        <v>0</v>
      </c>
      <c r="AF36" s="217">
        <v>0</v>
      </c>
      <c r="AG36" s="217">
        <v>0</v>
      </c>
      <c r="AH36" s="217">
        <v>0</v>
      </c>
      <c r="AI36" s="217">
        <v>0</v>
      </c>
      <c r="AJ36" s="217">
        <v>0</v>
      </c>
      <c r="AK36" s="217">
        <v>0</v>
      </c>
      <c r="AL36" s="217">
        <v>0</v>
      </c>
      <c r="AM36" s="217">
        <v>0</v>
      </c>
      <c r="AN36" s="217">
        <v>0</v>
      </c>
      <c r="AO36" s="217">
        <v>0</v>
      </c>
      <c r="AP36" s="217">
        <v>0</v>
      </c>
      <c r="AQ36" s="217">
        <v>0</v>
      </c>
      <c r="AR36" s="217">
        <v>0</v>
      </c>
      <c r="AS36" s="217">
        <v>0</v>
      </c>
      <c r="AT36" s="217">
        <v>0</v>
      </c>
      <c r="AU36" s="217">
        <v>229</v>
      </c>
      <c r="AV36" s="217">
        <v>236</v>
      </c>
      <c r="AW36" s="217">
        <v>248</v>
      </c>
      <c r="AX36" s="217">
        <v>256</v>
      </c>
      <c r="AY36" s="217">
        <v>268</v>
      </c>
      <c r="AZ36" s="217">
        <v>275</v>
      </c>
      <c r="BA36" s="217">
        <v>359</v>
      </c>
      <c r="BB36" s="217">
        <v>369</v>
      </c>
      <c r="BC36" s="217">
        <v>374</v>
      </c>
      <c r="BD36" s="217">
        <v>373</v>
      </c>
      <c r="BE36" s="217">
        <v>368</v>
      </c>
      <c r="BF36" s="217">
        <v>354</v>
      </c>
      <c r="BG36" s="217">
        <v>353</v>
      </c>
      <c r="BH36" s="217">
        <v>352</v>
      </c>
      <c r="BI36" s="217">
        <v>349</v>
      </c>
      <c r="BJ36" s="217">
        <v>345</v>
      </c>
      <c r="BK36" s="217">
        <v>341</v>
      </c>
      <c r="BL36" s="217">
        <v>336</v>
      </c>
      <c r="BM36" s="217">
        <v>333</v>
      </c>
      <c r="BN36" s="217">
        <v>334</v>
      </c>
      <c r="BO36" s="217">
        <v>330</v>
      </c>
      <c r="BP36" s="217">
        <v>324</v>
      </c>
      <c r="BQ36" s="217">
        <v>326</v>
      </c>
      <c r="BR36" s="217">
        <v>320</v>
      </c>
      <c r="BS36" s="217">
        <v>313</v>
      </c>
      <c r="BT36" s="217">
        <v>305</v>
      </c>
      <c r="BU36" s="217">
        <v>296</v>
      </c>
      <c r="BV36" s="217">
        <v>288</v>
      </c>
      <c r="BW36" s="217">
        <v>280</v>
      </c>
      <c r="BX36" s="217">
        <v>239</v>
      </c>
      <c r="BY36" s="217">
        <v>231</v>
      </c>
      <c r="BZ36" s="217">
        <v>223</v>
      </c>
      <c r="CA36" s="217">
        <v>214</v>
      </c>
      <c r="CB36" s="217">
        <v>206</v>
      </c>
      <c r="CC36" s="217">
        <v>198</v>
      </c>
      <c r="CD36" s="217">
        <v>190</v>
      </c>
      <c r="CE36" s="217">
        <v>182</v>
      </c>
      <c r="CF36" s="218">
        <v>175</v>
      </c>
    </row>
    <row r="37" spans="2:84">
      <c r="B37" s="207" t="s">
        <v>368</v>
      </c>
      <c r="D37" s="217">
        <v>0</v>
      </c>
      <c r="E37" s="217">
        <v>0</v>
      </c>
      <c r="F37" s="217">
        <v>0</v>
      </c>
      <c r="G37" s="217">
        <v>0</v>
      </c>
      <c r="H37" s="217">
        <v>0</v>
      </c>
      <c r="I37" s="217">
        <v>0</v>
      </c>
      <c r="J37" s="217">
        <v>0</v>
      </c>
      <c r="K37" s="217">
        <v>0</v>
      </c>
      <c r="L37" s="217">
        <v>0</v>
      </c>
      <c r="M37" s="217">
        <v>0</v>
      </c>
      <c r="N37" s="217">
        <v>0</v>
      </c>
      <c r="O37" s="217">
        <v>0</v>
      </c>
      <c r="P37" s="217">
        <v>0</v>
      </c>
      <c r="Q37" s="217">
        <v>0</v>
      </c>
      <c r="R37" s="217">
        <v>0</v>
      </c>
      <c r="S37" s="217">
        <v>0</v>
      </c>
      <c r="T37" s="217">
        <v>0</v>
      </c>
      <c r="U37" s="217">
        <v>0</v>
      </c>
      <c r="V37" s="217">
        <v>0</v>
      </c>
      <c r="W37" s="217">
        <v>0</v>
      </c>
      <c r="X37" s="217">
        <v>0</v>
      </c>
      <c r="Y37" s="217">
        <v>0</v>
      </c>
      <c r="Z37" s="217">
        <v>0</v>
      </c>
      <c r="AA37" s="217">
        <v>0</v>
      </c>
      <c r="AB37" s="217">
        <v>0</v>
      </c>
      <c r="AC37" s="217">
        <v>0</v>
      </c>
      <c r="AD37" s="217">
        <v>0</v>
      </c>
      <c r="AE37" s="217">
        <v>0</v>
      </c>
      <c r="AF37" s="217">
        <v>0</v>
      </c>
      <c r="AG37" s="217">
        <v>0</v>
      </c>
      <c r="AH37" s="217">
        <v>586</v>
      </c>
      <c r="AI37" s="217">
        <v>613</v>
      </c>
      <c r="AJ37" s="217">
        <v>643</v>
      </c>
      <c r="AK37" s="217">
        <v>710</v>
      </c>
      <c r="AL37" s="217">
        <v>754</v>
      </c>
      <c r="AM37" s="217">
        <v>796</v>
      </c>
      <c r="AN37" s="217">
        <v>861</v>
      </c>
      <c r="AO37" s="217">
        <v>921</v>
      </c>
      <c r="AP37" s="217">
        <v>974</v>
      </c>
      <c r="AQ37" s="217">
        <v>1067</v>
      </c>
      <c r="AR37" s="217">
        <v>1178</v>
      </c>
      <c r="AS37" s="217">
        <v>1300</v>
      </c>
      <c r="AT37" s="217">
        <v>1441</v>
      </c>
      <c r="AU37" s="217">
        <v>1623</v>
      </c>
      <c r="AV37" s="217">
        <v>1826</v>
      </c>
      <c r="AW37" s="217">
        <v>1990</v>
      </c>
      <c r="AX37" s="217">
        <v>2142</v>
      </c>
      <c r="AY37" s="217">
        <v>0</v>
      </c>
      <c r="AZ37" s="217">
        <v>0</v>
      </c>
      <c r="BA37" s="217">
        <v>0</v>
      </c>
      <c r="BB37" s="217">
        <v>0</v>
      </c>
      <c r="BC37" s="217">
        <v>0</v>
      </c>
      <c r="BD37" s="217">
        <v>0</v>
      </c>
      <c r="BE37" s="217">
        <v>0</v>
      </c>
      <c r="BF37" s="217">
        <v>0</v>
      </c>
      <c r="BG37" s="217">
        <v>0</v>
      </c>
      <c r="BH37" s="217">
        <v>0</v>
      </c>
      <c r="BI37" s="217">
        <v>0</v>
      </c>
      <c r="BJ37" s="217">
        <v>0</v>
      </c>
      <c r="BK37" s="217">
        <v>0</v>
      </c>
      <c r="BL37" s="217">
        <v>0</v>
      </c>
      <c r="BM37" s="217">
        <v>0</v>
      </c>
      <c r="BN37" s="217">
        <v>0</v>
      </c>
      <c r="BO37" s="217">
        <v>0</v>
      </c>
      <c r="BP37" s="217">
        <v>0</v>
      </c>
      <c r="BQ37" s="217">
        <v>0</v>
      </c>
      <c r="BR37" s="217">
        <v>0</v>
      </c>
      <c r="BS37" s="217">
        <v>0</v>
      </c>
      <c r="BT37" s="217">
        <v>0</v>
      </c>
      <c r="BU37" s="217">
        <v>0</v>
      </c>
      <c r="BV37" s="217">
        <v>0</v>
      </c>
      <c r="BW37" s="217">
        <v>0</v>
      </c>
      <c r="BX37" s="217">
        <v>0</v>
      </c>
      <c r="BY37" s="217">
        <v>0</v>
      </c>
      <c r="BZ37" s="217">
        <v>0</v>
      </c>
      <c r="CA37" s="217">
        <v>0</v>
      </c>
      <c r="CB37" s="217">
        <v>0</v>
      </c>
      <c r="CC37" s="217">
        <v>0</v>
      </c>
      <c r="CD37" s="217">
        <v>0</v>
      </c>
      <c r="CE37" s="217">
        <v>0</v>
      </c>
      <c r="CF37" s="218">
        <v>0</v>
      </c>
    </row>
    <row r="38" spans="2:84">
      <c r="B38" s="219" t="s">
        <v>360</v>
      </c>
      <c r="D38" s="220">
        <v>0</v>
      </c>
      <c r="E38" s="220">
        <v>0</v>
      </c>
      <c r="F38" s="220">
        <v>0</v>
      </c>
      <c r="G38" s="220">
        <v>0</v>
      </c>
      <c r="H38" s="220">
        <v>0</v>
      </c>
      <c r="I38" s="220">
        <v>0</v>
      </c>
      <c r="J38" s="220">
        <v>0</v>
      </c>
      <c r="K38" s="220">
        <v>0</v>
      </c>
      <c r="L38" s="220">
        <v>0</v>
      </c>
      <c r="M38" s="220">
        <v>0</v>
      </c>
      <c r="N38" s="220">
        <v>0</v>
      </c>
      <c r="O38" s="220">
        <v>0</v>
      </c>
      <c r="P38" s="220">
        <v>0</v>
      </c>
      <c r="Q38" s="220">
        <v>0</v>
      </c>
      <c r="R38" s="220">
        <v>0</v>
      </c>
      <c r="S38" s="220">
        <v>0</v>
      </c>
      <c r="T38" s="220">
        <v>0</v>
      </c>
      <c r="U38" s="220">
        <v>0</v>
      </c>
      <c r="V38" s="220">
        <v>0</v>
      </c>
      <c r="W38" s="220">
        <v>0</v>
      </c>
      <c r="X38" s="220">
        <v>0</v>
      </c>
      <c r="Y38" s="220">
        <v>0</v>
      </c>
      <c r="Z38" s="220">
        <v>0</v>
      </c>
      <c r="AA38" s="220">
        <v>0</v>
      </c>
      <c r="AB38" s="220">
        <v>0</v>
      </c>
      <c r="AC38" s="220">
        <v>0</v>
      </c>
      <c r="AD38" s="220">
        <v>0</v>
      </c>
      <c r="AE38" s="220">
        <v>0</v>
      </c>
      <c r="AF38" s="220">
        <v>0</v>
      </c>
      <c r="AG38" s="220">
        <v>0</v>
      </c>
      <c r="AH38" s="220">
        <v>0</v>
      </c>
      <c r="AI38" s="220">
        <v>0</v>
      </c>
      <c r="AJ38" s="220">
        <v>0</v>
      </c>
      <c r="AK38" s="220">
        <v>0</v>
      </c>
      <c r="AL38" s="220">
        <v>0</v>
      </c>
      <c r="AM38" s="220">
        <v>0</v>
      </c>
      <c r="AN38" s="220">
        <v>813</v>
      </c>
      <c r="AO38" s="220">
        <v>864</v>
      </c>
      <c r="AP38" s="220">
        <v>900</v>
      </c>
      <c r="AQ38" s="220">
        <v>964</v>
      </c>
      <c r="AR38" s="220">
        <v>1030</v>
      </c>
      <c r="AS38" s="220">
        <v>1099</v>
      </c>
      <c r="AT38" s="220">
        <v>1181</v>
      </c>
      <c r="AU38" s="220">
        <v>1303</v>
      </c>
      <c r="AV38" s="220">
        <v>1439</v>
      </c>
      <c r="AW38" s="220">
        <v>1540</v>
      </c>
      <c r="AX38" s="220">
        <v>1624</v>
      </c>
      <c r="AY38" s="220">
        <v>0</v>
      </c>
      <c r="AZ38" s="220">
        <v>0</v>
      </c>
      <c r="BA38" s="220">
        <v>0</v>
      </c>
      <c r="BB38" s="220">
        <v>0</v>
      </c>
      <c r="BC38" s="220">
        <v>0</v>
      </c>
      <c r="BD38" s="220">
        <v>0</v>
      </c>
      <c r="BE38" s="220">
        <v>0</v>
      </c>
      <c r="BF38" s="220">
        <v>0</v>
      </c>
      <c r="BG38" s="220">
        <v>0</v>
      </c>
      <c r="BH38" s="220">
        <v>0</v>
      </c>
      <c r="BI38" s="220">
        <v>0</v>
      </c>
      <c r="BJ38" s="220">
        <v>0</v>
      </c>
      <c r="BK38" s="220">
        <v>0</v>
      </c>
      <c r="BL38" s="220">
        <v>0</v>
      </c>
      <c r="BM38" s="220">
        <v>0</v>
      </c>
      <c r="BN38" s="220">
        <v>0</v>
      </c>
      <c r="BO38" s="220">
        <v>0</v>
      </c>
      <c r="BP38" s="220">
        <v>0</v>
      </c>
      <c r="BQ38" s="220">
        <v>0</v>
      </c>
      <c r="BR38" s="220">
        <v>0</v>
      </c>
      <c r="BS38" s="220">
        <v>0</v>
      </c>
      <c r="BT38" s="220">
        <v>0</v>
      </c>
      <c r="BU38" s="220">
        <v>0</v>
      </c>
      <c r="BV38" s="220">
        <v>0</v>
      </c>
      <c r="BW38" s="220">
        <v>0</v>
      </c>
      <c r="BX38" s="196">
        <v>0</v>
      </c>
      <c r="BY38" s="196">
        <v>0</v>
      </c>
      <c r="BZ38" s="196">
        <v>0</v>
      </c>
      <c r="CA38" s="196">
        <v>0</v>
      </c>
      <c r="CB38" s="196">
        <v>0</v>
      </c>
      <c r="CC38" s="196">
        <v>0</v>
      </c>
      <c r="CD38" s="196">
        <v>0</v>
      </c>
      <c r="CE38" s="196">
        <v>0</v>
      </c>
      <c r="CF38" s="221">
        <v>0</v>
      </c>
    </row>
    <row r="39" spans="2:84">
      <c r="B39" s="219" t="s">
        <v>366</v>
      </c>
      <c r="D39" s="220">
        <v>0</v>
      </c>
      <c r="E39" s="220">
        <v>0</v>
      </c>
      <c r="F39" s="220">
        <v>0</v>
      </c>
      <c r="G39" s="220">
        <v>0</v>
      </c>
      <c r="H39" s="220">
        <v>0</v>
      </c>
      <c r="I39" s="220">
        <v>0</v>
      </c>
      <c r="J39" s="220">
        <v>0</v>
      </c>
      <c r="K39" s="220">
        <v>0</v>
      </c>
      <c r="L39" s="220">
        <v>0</v>
      </c>
      <c r="M39" s="220">
        <v>0</v>
      </c>
      <c r="N39" s="220">
        <v>0</v>
      </c>
      <c r="O39" s="220">
        <v>0</v>
      </c>
      <c r="P39" s="220">
        <v>0</v>
      </c>
      <c r="Q39" s="220">
        <v>0</v>
      </c>
      <c r="R39" s="220">
        <v>0</v>
      </c>
      <c r="S39" s="220">
        <v>0</v>
      </c>
      <c r="T39" s="220">
        <v>0</v>
      </c>
      <c r="U39" s="220">
        <v>0</v>
      </c>
      <c r="V39" s="220">
        <v>0</v>
      </c>
      <c r="W39" s="220">
        <v>0</v>
      </c>
      <c r="X39" s="220">
        <v>0</v>
      </c>
      <c r="Y39" s="220">
        <v>0</v>
      </c>
      <c r="Z39" s="220">
        <v>0</v>
      </c>
      <c r="AA39" s="220">
        <v>0</v>
      </c>
      <c r="AB39" s="220">
        <v>0</v>
      </c>
      <c r="AC39" s="220">
        <v>0</v>
      </c>
      <c r="AD39" s="220">
        <v>0</v>
      </c>
      <c r="AE39" s="220">
        <v>0</v>
      </c>
      <c r="AF39" s="220">
        <v>0</v>
      </c>
      <c r="AG39" s="220">
        <v>0</v>
      </c>
      <c r="AH39" s="220">
        <v>0</v>
      </c>
      <c r="AI39" s="220">
        <v>0</v>
      </c>
      <c r="AJ39" s="220">
        <v>0</v>
      </c>
      <c r="AK39" s="220">
        <v>0</v>
      </c>
      <c r="AL39" s="220">
        <v>0</v>
      </c>
      <c r="AM39" s="220">
        <v>0</v>
      </c>
      <c r="AN39" s="220">
        <v>48</v>
      </c>
      <c r="AO39" s="220">
        <v>57</v>
      </c>
      <c r="AP39" s="220">
        <v>74</v>
      </c>
      <c r="AQ39" s="220">
        <v>103</v>
      </c>
      <c r="AR39" s="220">
        <v>148</v>
      </c>
      <c r="AS39" s="220">
        <v>201</v>
      </c>
      <c r="AT39" s="220">
        <v>260</v>
      </c>
      <c r="AU39" s="220">
        <v>320</v>
      </c>
      <c r="AV39" s="220">
        <v>387</v>
      </c>
      <c r="AW39" s="220">
        <v>450</v>
      </c>
      <c r="AX39" s="220">
        <v>518</v>
      </c>
      <c r="AY39" s="220">
        <v>0</v>
      </c>
      <c r="AZ39" s="220">
        <v>0</v>
      </c>
      <c r="BA39" s="220">
        <v>0</v>
      </c>
      <c r="BB39" s="220">
        <v>0</v>
      </c>
      <c r="BC39" s="220">
        <v>0</v>
      </c>
      <c r="BD39" s="220">
        <v>0</v>
      </c>
      <c r="BE39" s="220">
        <v>0</v>
      </c>
      <c r="BF39" s="220">
        <v>0</v>
      </c>
      <c r="BG39" s="220">
        <v>0</v>
      </c>
      <c r="BH39" s="220">
        <v>0</v>
      </c>
      <c r="BI39" s="220">
        <v>0</v>
      </c>
      <c r="BJ39" s="220">
        <v>0</v>
      </c>
      <c r="BK39" s="220">
        <v>0</v>
      </c>
      <c r="BL39" s="220">
        <v>0</v>
      </c>
      <c r="BM39" s="220">
        <v>0</v>
      </c>
      <c r="BN39" s="220">
        <v>0</v>
      </c>
      <c r="BO39" s="220">
        <v>0</v>
      </c>
      <c r="BP39" s="220">
        <v>0</v>
      </c>
      <c r="BQ39" s="220">
        <v>0</v>
      </c>
      <c r="BR39" s="220">
        <v>0</v>
      </c>
      <c r="BS39" s="220">
        <v>0</v>
      </c>
      <c r="BT39" s="220">
        <v>0</v>
      </c>
      <c r="BU39" s="220">
        <v>0</v>
      </c>
      <c r="BV39" s="220">
        <v>0</v>
      </c>
      <c r="BW39" s="220">
        <v>0</v>
      </c>
      <c r="BX39" s="196">
        <v>0</v>
      </c>
      <c r="BY39" s="196">
        <v>0</v>
      </c>
      <c r="BZ39" s="196">
        <v>0</v>
      </c>
      <c r="CA39" s="196">
        <v>0</v>
      </c>
      <c r="CB39" s="196">
        <v>0</v>
      </c>
      <c r="CC39" s="196">
        <v>0</v>
      </c>
      <c r="CD39" s="196">
        <v>0</v>
      </c>
      <c r="CE39" s="196">
        <v>0</v>
      </c>
      <c r="CF39" s="221">
        <v>0</v>
      </c>
    </row>
    <row r="40" spans="2:84" ht="26.25" customHeight="1">
      <c r="B40" s="207" t="s">
        <v>298</v>
      </c>
      <c r="D40" s="217">
        <v>0</v>
      </c>
      <c r="E40" s="217">
        <v>0</v>
      </c>
      <c r="F40" s="217">
        <v>0</v>
      </c>
      <c r="G40" s="217">
        <v>0</v>
      </c>
      <c r="H40" s="217">
        <v>0</v>
      </c>
      <c r="I40" s="217">
        <v>0</v>
      </c>
      <c r="J40" s="217">
        <v>0</v>
      </c>
      <c r="K40" s="217">
        <v>0</v>
      </c>
      <c r="L40" s="217">
        <v>0</v>
      </c>
      <c r="M40" s="217">
        <v>0</v>
      </c>
      <c r="N40" s="217">
        <v>0</v>
      </c>
      <c r="O40" s="217">
        <v>0</v>
      </c>
      <c r="P40" s="217">
        <v>0</v>
      </c>
      <c r="Q40" s="217">
        <v>0</v>
      </c>
      <c r="R40" s="217">
        <v>0</v>
      </c>
      <c r="S40" s="217">
        <v>0</v>
      </c>
      <c r="T40" s="217">
        <v>0</v>
      </c>
      <c r="U40" s="217">
        <v>0</v>
      </c>
      <c r="V40" s="217">
        <v>0</v>
      </c>
      <c r="W40" s="217">
        <v>0</v>
      </c>
      <c r="X40" s="217">
        <v>0</v>
      </c>
      <c r="Y40" s="217">
        <v>0</v>
      </c>
      <c r="Z40" s="217">
        <v>0</v>
      </c>
      <c r="AA40" s="217">
        <v>0</v>
      </c>
      <c r="AB40" s="217">
        <v>0</v>
      </c>
      <c r="AC40" s="217">
        <v>0</v>
      </c>
      <c r="AD40" s="217">
        <v>0</v>
      </c>
      <c r="AE40" s="217">
        <v>0</v>
      </c>
      <c r="AF40" s="217">
        <v>0</v>
      </c>
      <c r="AG40" s="217">
        <v>0</v>
      </c>
      <c r="AH40" s="217">
        <v>0</v>
      </c>
      <c r="AI40" s="217">
        <v>0</v>
      </c>
      <c r="AJ40" s="217">
        <v>0</v>
      </c>
      <c r="AK40" s="217">
        <v>0</v>
      </c>
      <c r="AL40" s="217">
        <v>0</v>
      </c>
      <c r="AM40" s="217">
        <v>0</v>
      </c>
      <c r="AN40" s="217">
        <v>0</v>
      </c>
      <c r="AO40" s="217">
        <v>0</v>
      </c>
      <c r="AP40" s="217">
        <v>0</v>
      </c>
      <c r="AQ40" s="217">
        <v>0</v>
      </c>
      <c r="AR40" s="217">
        <v>0</v>
      </c>
      <c r="AS40" s="217">
        <v>0</v>
      </c>
      <c r="AT40" s="217">
        <v>0</v>
      </c>
      <c r="AU40" s="217">
        <v>0</v>
      </c>
      <c r="AV40" s="217">
        <v>0</v>
      </c>
      <c r="AW40" s="217">
        <v>0</v>
      </c>
      <c r="AX40" s="217">
        <v>0</v>
      </c>
      <c r="AY40" s="217">
        <v>0</v>
      </c>
      <c r="AZ40" s="217">
        <v>1931</v>
      </c>
      <c r="BA40" s="217">
        <v>1252</v>
      </c>
      <c r="BB40" s="217">
        <v>1110</v>
      </c>
      <c r="BC40" s="217">
        <v>1177</v>
      </c>
      <c r="BD40" s="217">
        <v>1022</v>
      </c>
      <c r="BE40" s="217">
        <v>932</v>
      </c>
      <c r="BF40" s="217">
        <v>920</v>
      </c>
      <c r="BG40" s="217">
        <v>898</v>
      </c>
      <c r="BH40" s="217">
        <v>819</v>
      </c>
      <c r="BI40" s="217">
        <v>870</v>
      </c>
      <c r="BJ40" s="217">
        <v>927</v>
      </c>
      <c r="BK40" s="217">
        <v>818</v>
      </c>
      <c r="BL40" s="217">
        <v>1025</v>
      </c>
      <c r="BM40" s="217">
        <v>1538</v>
      </c>
      <c r="BN40" s="217">
        <v>1415</v>
      </c>
      <c r="BO40" s="217">
        <v>1515</v>
      </c>
      <c r="BP40" s="217">
        <v>1507</v>
      </c>
      <c r="BQ40" s="217">
        <v>1273</v>
      </c>
      <c r="BR40" s="217">
        <v>885</v>
      </c>
      <c r="BS40" s="217">
        <v>652</v>
      </c>
      <c r="BT40" s="217">
        <v>564</v>
      </c>
      <c r="BU40" s="217">
        <v>443</v>
      </c>
      <c r="BV40" s="217">
        <v>333</v>
      </c>
      <c r="BW40" s="217">
        <v>171</v>
      </c>
      <c r="BX40" s="217">
        <v>277</v>
      </c>
      <c r="BY40" s="217">
        <v>127</v>
      </c>
      <c r="BZ40" s="217">
        <v>78</v>
      </c>
      <c r="CA40" s="217">
        <v>66</v>
      </c>
      <c r="CB40" s="217">
        <v>59</v>
      </c>
      <c r="CC40" s="217">
        <v>41</v>
      </c>
      <c r="CD40" s="217">
        <v>40</v>
      </c>
      <c r="CE40" s="217">
        <v>39</v>
      </c>
      <c r="CF40" s="218">
        <v>39</v>
      </c>
    </row>
    <row r="41" spans="2:84">
      <c r="B41" s="219" t="s">
        <v>363</v>
      </c>
      <c r="D41" s="217">
        <v>0</v>
      </c>
      <c r="E41" s="217">
        <v>0</v>
      </c>
      <c r="F41" s="217">
        <v>0</v>
      </c>
      <c r="G41" s="217">
        <v>0</v>
      </c>
      <c r="H41" s="217">
        <v>0</v>
      </c>
      <c r="I41" s="217">
        <v>0</v>
      </c>
      <c r="J41" s="217">
        <v>0</v>
      </c>
      <c r="K41" s="217">
        <v>0</v>
      </c>
      <c r="L41" s="217">
        <v>0</v>
      </c>
      <c r="M41" s="217">
        <v>0</v>
      </c>
      <c r="N41" s="217">
        <v>0</v>
      </c>
      <c r="O41" s="217">
        <v>0</v>
      </c>
      <c r="P41" s="217">
        <v>0</v>
      </c>
      <c r="Q41" s="217">
        <v>0</v>
      </c>
      <c r="R41" s="217">
        <v>0</v>
      </c>
      <c r="S41" s="217">
        <v>0</v>
      </c>
      <c r="T41" s="217">
        <v>0</v>
      </c>
      <c r="U41" s="217">
        <v>0</v>
      </c>
      <c r="V41" s="217">
        <v>0</v>
      </c>
      <c r="W41" s="217">
        <v>0</v>
      </c>
      <c r="X41" s="217">
        <v>0</v>
      </c>
      <c r="Y41" s="217">
        <v>0</v>
      </c>
      <c r="Z41" s="217">
        <v>0</v>
      </c>
      <c r="AA41" s="217">
        <v>0</v>
      </c>
      <c r="AB41" s="217">
        <v>0</v>
      </c>
      <c r="AC41" s="217">
        <v>0</v>
      </c>
      <c r="AD41" s="217">
        <v>0</v>
      </c>
      <c r="AE41" s="217">
        <v>0</v>
      </c>
      <c r="AF41" s="217">
        <v>0</v>
      </c>
      <c r="AG41" s="217">
        <v>0</v>
      </c>
      <c r="AH41" s="217">
        <v>0</v>
      </c>
      <c r="AI41" s="217">
        <v>0</v>
      </c>
      <c r="AJ41" s="217">
        <v>0</v>
      </c>
      <c r="AK41" s="217">
        <v>0</v>
      </c>
      <c r="AL41" s="217">
        <v>0</v>
      </c>
      <c r="AM41" s="217">
        <v>0</v>
      </c>
      <c r="AN41" s="217">
        <v>0</v>
      </c>
      <c r="AO41" s="217">
        <v>0</v>
      </c>
      <c r="AP41" s="217">
        <v>0</v>
      </c>
      <c r="AQ41" s="217">
        <v>0</v>
      </c>
      <c r="AR41" s="217">
        <v>0</v>
      </c>
      <c r="AS41" s="217">
        <v>0</v>
      </c>
      <c r="AT41" s="217">
        <v>0</v>
      </c>
      <c r="AU41" s="217">
        <v>0</v>
      </c>
      <c r="AV41" s="217">
        <v>0</v>
      </c>
      <c r="AW41" s="217">
        <v>0</v>
      </c>
      <c r="AX41" s="217">
        <v>0</v>
      </c>
      <c r="AY41" s="217">
        <v>0</v>
      </c>
      <c r="AZ41" s="217">
        <v>308</v>
      </c>
      <c r="BA41" s="217">
        <v>170</v>
      </c>
      <c r="BB41" s="217">
        <v>162</v>
      </c>
      <c r="BC41" s="217">
        <v>178</v>
      </c>
      <c r="BD41" s="217">
        <v>168</v>
      </c>
      <c r="BE41" s="217">
        <v>178</v>
      </c>
      <c r="BF41" s="217">
        <v>190</v>
      </c>
      <c r="BG41" s="217">
        <v>185</v>
      </c>
      <c r="BH41" s="217">
        <v>158</v>
      </c>
      <c r="BI41" s="217">
        <v>165</v>
      </c>
      <c r="BJ41" s="217">
        <v>157</v>
      </c>
      <c r="BK41" s="217">
        <v>142</v>
      </c>
      <c r="BL41" s="217">
        <v>244</v>
      </c>
      <c r="BM41" s="217">
        <v>321</v>
      </c>
      <c r="BN41" s="217">
        <v>234</v>
      </c>
      <c r="BO41" s="217">
        <v>212</v>
      </c>
      <c r="BP41" s="217">
        <v>178</v>
      </c>
      <c r="BQ41" s="217">
        <v>145</v>
      </c>
      <c r="BR41" s="217">
        <v>111</v>
      </c>
      <c r="BS41" s="217">
        <v>86</v>
      </c>
      <c r="BT41" s="217">
        <v>92</v>
      </c>
      <c r="BU41" s="217">
        <v>68</v>
      </c>
      <c r="BV41" s="217">
        <v>38</v>
      </c>
      <c r="BW41" s="217">
        <v>24</v>
      </c>
      <c r="BX41" s="217">
        <v>156</v>
      </c>
      <c r="BY41" s="217">
        <v>48</v>
      </c>
      <c r="BZ41" s="217">
        <v>28</v>
      </c>
      <c r="CA41" s="217">
        <v>29</v>
      </c>
      <c r="CB41" s="217">
        <v>27</v>
      </c>
      <c r="CC41" s="217">
        <v>26</v>
      </c>
      <c r="CD41" s="217">
        <v>25</v>
      </c>
      <c r="CE41" s="217">
        <v>25</v>
      </c>
      <c r="CF41" s="218">
        <v>25</v>
      </c>
    </row>
    <row r="42" spans="2:84">
      <c r="B42" s="219" t="s">
        <v>364</v>
      </c>
      <c r="D42" s="217">
        <v>0</v>
      </c>
      <c r="E42" s="217">
        <v>0</v>
      </c>
      <c r="F42" s="217">
        <v>0</v>
      </c>
      <c r="G42" s="217">
        <v>0</v>
      </c>
      <c r="H42" s="217">
        <v>0</v>
      </c>
      <c r="I42" s="217">
        <v>0</v>
      </c>
      <c r="J42" s="217">
        <v>0</v>
      </c>
      <c r="K42" s="217">
        <v>0</v>
      </c>
      <c r="L42" s="217">
        <v>0</v>
      </c>
      <c r="M42" s="217">
        <v>0</v>
      </c>
      <c r="N42" s="217">
        <v>0</v>
      </c>
      <c r="O42" s="217">
        <v>0</v>
      </c>
      <c r="P42" s="217">
        <v>0</v>
      </c>
      <c r="Q42" s="217">
        <v>0</v>
      </c>
      <c r="R42" s="217">
        <v>0</v>
      </c>
      <c r="S42" s="217">
        <v>0</v>
      </c>
      <c r="T42" s="217">
        <v>0</v>
      </c>
      <c r="U42" s="217">
        <v>0</v>
      </c>
      <c r="V42" s="217">
        <v>0</v>
      </c>
      <c r="W42" s="217">
        <v>0</v>
      </c>
      <c r="X42" s="217">
        <v>0</v>
      </c>
      <c r="Y42" s="217">
        <v>0</v>
      </c>
      <c r="Z42" s="217">
        <v>0</v>
      </c>
      <c r="AA42" s="217">
        <v>0</v>
      </c>
      <c r="AB42" s="217">
        <v>0</v>
      </c>
      <c r="AC42" s="217">
        <v>0</v>
      </c>
      <c r="AD42" s="217">
        <v>0</v>
      </c>
      <c r="AE42" s="217">
        <v>0</v>
      </c>
      <c r="AF42" s="217">
        <v>0</v>
      </c>
      <c r="AG42" s="217">
        <v>0</v>
      </c>
      <c r="AH42" s="217">
        <v>0</v>
      </c>
      <c r="AI42" s="217">
        <v>0</v>
      </c>
      <c r="AJ42" s="217">
        <v>0</v>
      </c>
      <c r="AK42" s="217">
        <v>0</v>
      </c>
      <c r="AL42" s="217">
        <v>0</v>
      </c>
      <c r="AM42" s="217">
        <v>0</v>
      </c>
      <c r="AN42" s="217">
        <v>0</v>
      </c>
      <c r="AO42" s="217">
        <v>0</v>
      </c>
      <c r="AP42" s="217">
        <v>0</v>
      </c>
      <c r="AQ42" s="217">
        <v>0</v>
      </c>
      <c r="AR42" s="217">
        <v>0</v>
      </c>
      <c r="AS42" s="217">
        <v>0</v>
      </c>
      <c r="AT42" s="217">
        <v>0</v>
      </c>
      <c r="AU42" s="217">
        <v>0</v>
      </c>
      <c r="AV42" s="217">
        <v>0</v>
      </c>
      <c r="AW42" s="217">
        <v>0</v>
      </c>
      <c r="AX42" s="217">
        <v>0</v>
      </c>
      <c r="AY42" s="217">
        <v>0</v>
      </c>
      <c r="AZ42" s="217">
        <v>48</v>
      </c>
      <c r="BA42" s="217">
        <v>25</v>
      </c>
      <c r="BB42" s="217">
        <v>23</v>
      </c>
      <c r="BC42" s="217">
        <v>24</v>
      </c>
      <c r="BD42" s="217">
        <v>21</v>
      </c>
      <c r="BE42" s="217">
        <v>20</v>
      </c>
      <c r="BF42" s="217">
        <v>19</v>
      </c>
      <c r="BG42" s="217">
        <v>18</v>
      </c>
      <c r="BH42" s="217">
        <v>14</v>
      </c>
      <c r="BI42" s="217">
        <v>15</v>
      </c>
      <c r="BJ42" s="217">
        <v>15</v>
      </c>
      <c r="BK42" s="217">
        <v>13</v>
      </c>
      <c r="BL42" s="217">
        <v>21</v>
      </c>
      <c r="BM42" s="217">
        <v>30</v>
      </c>
      <c r="BN42" s="217">
        <v>22</v>
      </c>
      <c r="BO42" s="217">
        <v>19</v>
      </c>
      <c r="BP42" s="217">
        <v>18</v>
      </c>
      <c r="BQ42" s="217">
        <v>15</v>
      </c>
      <c r="BR42" s="217">
        <v>11</v>
      </c>
      <c r="BS42" s="217">
        <v>9</v>
      </c>
      <c r="BT42" s="217">
        <v>8</v>
      </c>
      <c r="BU42" s="217">
        <v>6</v>
      </c>
      <c r="BV42" s="217">
        <v>3</v>
      </c>
      <c r="BW42" s="217">
        <v>0</v>
      </c>
      <c r="BX42" s="217">
        <v>0</v>
      </c>
      <c r="BY42" s="217">
        <v>0</v>
      </c>
      <c r="BZ42" s="217">
        <v>0</v>
      </c>
      <c r="CA42" s="217">
        <v>0</v>
      </c>
      <c r="CB42" s="217">
        <v>0</v>
      </c>
      <c r="CC42" s="217">
        <v>0</v>
      </c>
      <c r="CD42" s="217">
        <v>0</v>
      </c>
      <c r="CE42" s="217">
        <v>0</v>
      </c>
      <c r="CF42" s="218">
        <v>0</v>
      </c>
    </row>
    <row r="43" spans="2:84">
      <c r="B43" s="219" t="s">
        <v>365</v>
      </c>
      <c r="D43" s="217">
        <v>0</v>
      </c>
      <c r="E43" s="217">
        <v>0</v>
      </c>
      <c r="F43" s="217">
        <v>0</v>
      </c>
      <c r="G43" s="217">
        <v>0</v>
      </c>
      <c r="H43" s="217">
        <v>0</v>
      </c>
      <c r="I43" s="217">
        <v>0</v>
      </c>
      <c r="J43" s="217">
        <v>0</v>
      </c>
      <c r="K43" s="217">
        <v>0</v>
      </c>
      <c r="L43" s="217">
        <v>0</v>
      </c>
      <c r="M43" s="217">
        <v>0</v>
      </c>
      <c r="N43" s="217">
        <v>0</v>
      </c>
      <c r="O43" s="217">
        <v>0</v>
      </c>
      <c r="P43" s="217">
        <v>0</v>
      </c>
      <c r="Q43" s="217">
        <v>0</v>
      </c>
      <c r="R43" s="217">
        <v>0</v>
      </c>
      <c r="S43" s="217">
        <v>0</v>
      </c>
      <c r="T43" s="217">
        <v>0</v>
      </c>
      <c r="U43" s="217">
        <v>0</v>
      </c>
      <c r="V43" s="217">
        <v>0</v>
      </c>
      <c r="W43" s="217">
        <v>0</v>
      </c>
      <c r="X43" s="217">
        <v>0</v>
      </c>
      <c r="Y43" s="217">
        <v>0</v>
      </c>
      <c r="Z43" s="217">
        <v>0</v>
      </c>
      <c r="AA43" s="217">
        <v>0</v>
      </c>
      <c r="AB43" s="217">
        <v>0</v>
      </c>
      <c r="AC43" s="217">
        <v>0</v>
      </c>
      <c r="AD43" s="217">
        <v>0</v>
      </c>
      <c r="AE43" s="217">
        <v>0</v>
      </c>
      <c r="AF43" s="217">
        <v>0</v>
      </c>
      <c r="AG43" s="217">
        <v>0</v>
      </c>
      <c r="AH43" s="217">
        <v>0</v>
      </c>
      <c r="AI43" s="217">
        <v>0</v>
      </c>
      <c r="AJ43" s="217">
        <v>0</v>
      </c>
      <c r="AK43" s="217">
        <v>0</v>
      </c>
      <c r="AL43" s="217">
        <v>0</v>
      </c>
      <c r="AM43" s="217">
        <v>0</v>
      </c>
      <c r="AN43" s="217">
        <v>0</v>
      </c>
      <c r="AO43" s="217">
        <v>0</v>
      </c>
      <c r="AP43" s="217">
        <v>0</v>
      </c>
      <c r="AQ43" s="217">
        <v>0</v>
      </c>
      <c r="AR43" s="217">
        <v>0</v>
      </c>
      <c r="AS43" s="217">
        <v>0</v>
      </c>
      <c r="AT43" s="217">
        <v>0</v>
      </c>
      <c r="AU43" s="217">
        <v>0</v>
      </c>
      <c r="AV43" s="217">
        <v>0</v>
      </c>
      <c r="AW43" s="217">
        <v>0</v>
      </c>
      <c r="AX43" s="217">
        <v>0</v>
      </c>
      <c r="AY43" s="217">
        <v>0</v>
      </c>
      <c r="AZ43" s="217">
        <v>1389</v>
      </c>
      <c r="BA43" s="217">
        <v>962</v>
      </c>
      <c r="BB43" s="217">
        <v>846</v>
      </c>
      <c r="BC43" s="217">
        <v>888</v>
      </c>
      <c r="BD43" s="217">
        <v>764</v>
      </c>
      <c r="BE43" s="217">
        <v>666</v>
      </c>
      <c r="BF43" s="217">
        <v>646</v>
      </c>
      <c r="BG43" s="217">
        <v>631</v>
      </c>
      <c r="BH43" s="217">
        <v>588</v>
      </c>
      <c r="BI43" s="217">
        <v>632</v>
      </c>
      <c r="BJ43" s="217">
        <v>691</v>
      </c>
      <c r="BK43" s="217">
        <v>609</v>
      </c>
      <c r="BL43" s="217">
        <v>695</v>
      </c>
      <c r="BM43" s="217">
        <v>1072</v>
      </c>
      <c r="BN43" s="217">
        <v>1069</v>
      </c>
      <c r="BO43" s="217">
        <v>1208</v>
      </c>
      <c r="BP43" s="217">
        <v>1242</v>
      </c>
      <c r="BQ43" s="217">
        <v>1045</v>
      </c>
      <c r="BR43" s="217">
        <v>710</v>
      </c>
      <c r="BS43" s="217">
        <v>522</v>
      </c>
      <c r="BT43" s="217">
        <v>424</v>
      </c>
      <c r="BU43" s="217">
        <v>333</v>
      </c>
      <c r="BV43" s="217">
        <v>274</v>
      </c>
      <c r="BW43" s="217">
        <v>138</v>
      </c>
      <c r="BX43" s="217">
        <v>97</v>
      </c>
      <c r="BY43" s="217">
        <v>66</v>
      </c>
      <c r="BZ43" s="217">
        <v>42</v>
      </c>
      <c r="CA43" s="217">
        <v>27</v>
      </c>
      <c r="CB43" s="217">
        <v>17</v>
      </c>
      <c r="CC43" s="217">
        <v>0</v>
      </c>
      <c r="CD43" s="217">
        <v>0</v>
      </c>
      <c r="CE43" s="217">
        <v>0</v>
      </c>
      <c r="CF43" s="218">
        <v>0</v>
      </c>
    </row>
    <row r="44" spans="2:84">
      <c r="B44" s="219" t="s">
        <v>366</v>
      </c>
      <c r="D44" s="220">
        <v>0</v>
      </c>
      <c r="E44" s="220">
        <v>0</v>
      </c>
      <c r="F44" s="220">
        <v>0</v>
      </c>
      <c r="G44" s="220">
        <v>0</v>
      </c>
      <c r="H44" s="220">
        <v>0</v>
      </c>
      <c r="I44" s="220">
        <v>0</v>
      </c>
      <c r="J44" s="220">
        <v>0</v>
      </c>
      <c r="K44" s="220">
        <v>0</v>
      </c>
      <c r="L44" s="220">
        <v>0</v>
      </c>
      <c r="M44" s="220">
        <v>0</v>
      </c>
      <c r="N44" s="220">
        <v>0</v>
      </c>
      <c r="O44" s="220">
        <v>0</v>
      </c>
      <c r="P44" s="220">
        <v>0</v>
      </c>
      <c r="Q44" s="220">
        <v>0</v>
      </c>
      <c r="R44" s="220">
        <v>0</v>
      </c>
      <c r="S44" s="220">
        <v>0</v>
      </c>
      <c r="T44" s="220">
        <v>0</v>
      </c>
      <c r="U44" s="220">
        <v>0</v>
      </c>
      <c r="V44" s="220">
        <v>0</v>
      </c>
      <c r="W44" s="220">
        <v>0</v>
      </c>
      <c r="X44" s="220">
        <v>0</v>
      </c>
      <c r="Y44" s="220">
        <v>0</v>
      </c>
      <c r="Z44" s="220">
        <v>0</v>
      </c>
      <c r="AA44" s="220">
        <v>0</v>
      </c>
      <c r="AB44" s="220">
        <v>0</v>
      </c>
      <c r="AC44" s="220">
        <v>0</v>
      </c>
      <c r="AD44" s="220">
        <v>0</v>
      </c>
      <c r="AE44" s="220">
        <v>0</v>
      </c>
      <c r="AF44" s="220">
        <v>0</v>
      </c>
      <c r="AG44" s="220">
        <v>0</v>
      </c>
      <c r="AH44" s="220">
        <v>0</v>
      </c>
      <c r="AI44" s="220">
        <v>0</v>
      </c>
      <c r="AJ44" s="220">
        <v>0</v>
      </c>
      <c r="AK44" s="220">
        <v>0</v>
      </c>
      <c r="AL44" s="220">
        <v>0</v>
      </c>
      <c r="AM44" s="220">
        <v>0</v>
      </c>
      <c r="AN44" s="220">
        <v>0</v>
      </c>
      <c r="AO44" s="220">
        <v>0</v>
      </c>
      <c r="AP44" s="220">
        <v>0</v>
      </c>
      <c r="AQ44" s="220">
        <v>0</v>
      </c>
      <c r="AR44" s="220">
        <v>0</v>
      </c>
      <c r="AS44" s="220">
        <v>0</v>
      </c>
      <c r="AT44" s="220">
        <v>0</v>
      </c>
      <c r="AU44" s="220">
        <v>0</v>
      </c>
      <c r="AV44" s="220">
        <v>0</v>
      </c>
      <c r="AW44" s="220">
        <v>0</v>
      </c>
      <c r="AX44" s="220">
        <v>0</v>
      </c>
      <c r="AY44" s="220">
        <v>0</v>
      </c>
      <c r="AZ44" s="220">
        <v>187</v>
      </c>
      <c r="BA44" s="220">
        <v>96</v>
      </c>
      <c r="BB44" s="220">
        <v>79</v>
      </c>
      <c r="BC44" s="220">
        <v>87</v>
      </c>
      <c r="BD44" s="220">
        <v>69</v>
      </c>
      <c r="BE44" s="220">
        <v>67</v>
      </c>
      <c r="BF44" s="220">
        <v>65</v>
      </c>
      <c r="BG44" s="220">
        <v>64</v>
      </c>
      <c r="BH44" s="220">
        <v>59</v>
      </c>
      <c r="BI44" s="220">
        <v>58</v>
      </c>
      <c r="BJ44" s="220">
        <v>64</v>
      </c>
      <c r="BK44" s="220">
        <v>54</v>
      </c>
      <c r="BL44" s="220">
        <v>66</v>
      </c>
      <c r="BM44" s="220">
        <v>114</v>
      </c>
      <c r="BN44" s="217">
        <v>91</v>
      </c>
      <c r="BO44" s="217">
        <v>77</v>
      </c>
      <c r="BP44" s="217">
        <v>69</v>
      </c>
      <c r="BQ44" s="217">
        <v>68</v>
      </c>
      <c r="BR44" s="217">
        <v>53</v>
      </c>
      <c r="BS44" s="217">
        <v>35</v>
      </c>
      <c r="BT44" s="217">
        <v>41</v>
      </c>
      <c r="BU44" s="217">
        <v>36</v>
      </c>
      <c r="BV44" s="217">
        <v>19</v>
      </c>
      <c r="BW44" s="217">
        <v>8</v>
      </c>
      <c r="BX44" s="217">
        <v>24</v>
      </c>
      <c r="BY44" s="217">
        <v>13</v>
      </c>
      <c r="BZ44" s="217">
        <v>9</v>
      </c>
      <c r="CA44" s="217">
        <v>10</v>
      </c>
      <c r="CB44" s="217">
        <v>14</v>
      </c>
      <c r="CC44" s="217">
        <v>15</v>
      </c>
      <c r="CD44" s="217">
        <v>15</v>
      </c>
      <c r="CE44" s="217">
        <v>14</v>
      </c>
      <c r="CF44" s="218">
        <v>14</v>
      </c>
    </row>
    <row r="45" spans="2:84" ht="26.25" customHeight="1">
      <c r="B45" s="207" t="s">
        <v>299</v>
      </c>
      <c r="D45" s="217">
        <v>0</v>
      </c>
      <c r="E45" s="217">
        <v>0</v>
      </c>
      <c r="F45" s="217">
        <v>0</v>
      </c>
      <c r="G45" s="217">
        <v>0</v>
      </c>
      <c r="H45" s="217">
        <v>0</v>
      </c>
      <c r="I45" s="217">
        <v>0</v>
      </c>
      <c r="J45" s="217">
        <v>0</v>
      </c>
      <c r="K45" s="217">
        <v>0</v>
      </c>
      <c r="L45" s="217">
        <v>0</v>
      </c>
      <c r="M45" s="217">
        <v>0</v>
      </c>
      <c r="N45" s="217">
        <v>0</v>
      </c>
      <c r="O45" s="217">
        <v>0</v>
      </c>
      <c r="P45" s="217">
        <v>0</v>
      </c>
      <c r="Q45" s="217">
        <v>0</v>
      </c>
      <c r="R45" s="217">
        <v>0</v>
      </c>
      <c r="S45" s="217">
        <v>0</v>
      </c>
      <c r="T45" s="217">
        <v>0</v>
      </c>
      <c r="U45" s="217">
        <v>0</v>
      </c>
      <c r="V45" s="217">
        <v>0</v>
      </c>
      <c r="W45" s="217">
        <v>0</v>
      </c>
      <c r="X45" s="217">
        <v>0</v>
      </c>
      <c r="Y45" s="217">
        <v>0</v>
      </c>
      <c r="Z45" s="217">
        <v>0</v>
      </c>
      <c r="AA45" s="217">
        <v>0</v>
      </c>
      <c r="AB45" s="217">
        <v>0</v>
      </c>
      <c r="AC45" s="217">
        <v>0</v>
      </c>
      <c r="AD45" s="217">
        <v>0</v>
      </c>
      <c r="AE45" s="217">
        <v>0</v>
      </c>
      <c r="AF45" s="217">
        <v>0</v>
      </c>
      <c r="AG45" s="217">
        <v>0</v>
      </c>
      <c r="AH45" s="217">
        <v>0</v>
      </c>
      <c r="AI45" s="217">
        <v>0</v>
      </c>
      <c r="AJ45" s="217">
        <v>0</v>
      </c>
      <c r="AK45" s="217">
        <v>0</v>
      </c>
      <c r="AL45" s="217">
        <v>0</v>
      </c>
      <c r="AM45" s="217">
        <v>0</v>
      </c>
      <c r="AN45" s="217">
        <v>0</v>
      </c>
      <c r="AO45" s="217">
        <v>0</v>
      </c>
      <c r="AP45" s="217">
        <v>0</v>
      </c>
      <c r="AQ45" s="217">
        <v>0</v>
      </c>
      <c r="AR45" s="217">
        <v>0</v>
      </c>
      <c r="AS45" s="217">
        <v>0</v>
      </c>
      <c r="AT45" s="217">
        <v>0</v>
      </c>
      <c r="AU45" s="217">
        <v>11</v>
      </c>
      <c r="AV45" s="217">
        <v>13</v>
      </c>
      <c r="AW45" s="217">
        <v>12</v>
      </c>
      <c r="AX45" s="217">
        <v>11</v>
      </c>
      <c r="AY45" s="217">
        <v>13</v>
      </c>
      <c r="AZ45" s="217">
        <v>12</v>
      </c>
      <c r="BA45" s="217">
        <v>11</v>
      </c>
      <c r="BB45" s="217">
        <v>13</v>
      </c>
      <c r="BC45" s="217">
        <v>13</v>
      </c>
      <c r="BD45" s="217">
        <v>15</v>
      </c>
      <c r="BE45" s="217">
        <v>17</v>
      </c>
      <c r="BF45" s="217">
        <v>17</v>
      </c>
      <c r="BG45" s="217">
        <v>25</v>
      </c>
      <c r="BH45" s="217">
        <v>29</v>
      </c>
      <c r="BI45" s="217">
        <v>31</v>
      </c>
      <c r="BJ45" s="217">
        <v>30</v>
      </c>
      <c r="BK45" s="217">
        <v>44</v>
      </c>
      <c r="BL45" s="217">
        <v>54</v>
      </c>
      <c r="BM45" s="217">
        <v>56</v>
      </c>
      <c r="BN45" s="217">
        <v>54</v>
      </c>
      <c r="BO45" s="217">
        <v>57</v>
      </c>
      <c r="BP45" s="217">
        <v>60</v>
      </c>
      <c r="BQ45" s="217">
        <v>58</v>
      </c>
      <c r="BR45" s="217">
        <v>59</v>
      </c>
      <c r="BS45" s="217">
        <v>62</v>
      </c>
      <c r="BT45" s="217">
        <v>61</v>
      </c>
      <c r="BU45" s="217">
        <v>59</v>
      </c>
      <c r="BV45" s="217">
        <v>58</v>
      </c>
      <c r="BW45" s="217">
        <v>55</v>
      </c>
      <c r="BX45" s="217">
        <v>49</v>
      </c>
      <c r="BY45" s="217">
        <v>45</v>
      </c>
      <c r="BZ45" s="217">
        <v>47</v>
      </c>
      <c r="CA45" s="217">
        <v>45</v>
      </c>
      <c r="CB45" s="217">
        <v>46</v>
      </c>
      <c r="CC45" s="217">
        <v>46</v>
      </c>
      <c r="CD45" s="217">
        <v>48</v>
      </c>
      <c r="CE45" s="217">
        <v>49</v>
      </c>
      <c r="CF45" s="218">
        <v>50</v>
      </c>
    </row>
    <row r="46" spans="2:84">
      <c r="B46" s="207" t="s">
        <v>302</v>
      </c>
      <c r="D46" s="217">
        <v>0</v>
      </c>
      <c r="E46" s="217">
        <v>0</v>
      </c>
      <c r="F46" s="217">
        <v>0</v>
      </c>
      <c r="G46" s="217">
        <v>0</v>
      </c>
      <c r="H46" s="217">
        <v>0</v>
      </c>
      <c r="I46" s="217">
        <v>0</v>
      </c>
      <c r="J46" s="217">
        <v>0</v>
      </c>
      <c r="K46" s="217">
        <v>0</v>
      </c>
      <c r="L46" s="217">
        <v>0</v>
      </c>
      <c r="M46" s="217">
        <v>0</v>
      </c>
      <c r="N46" s="217">
        <v>0</v>
      </c>
      <c r="O46" s="217">
        <v>0</v>
      </c>
      <c r="P46" s="217">
        <v>0</v>
      </c>
      <c r="Q46" s="217">
        <v>0</v>
      </c>
      <c r="R46" s="217">
        <v>0</v>
      </c>
      <c r="S46" s="217">
        <v>0</v>
      </c>
      <c r="T46" s="217">
        <v>0</v>
      </c>
      <c r="U46" s="217">
        <v>0</v>
      </c>
      <c r="V46" s="217">
        <v>0</v>
      </c>
      <c r="W46" s="217">
        <v>0</v>
      </c>
      <c r="X46" s="217">
        <v>0</v>
      </c>
      <c r="Y46" s="217">
        <v>0</v>
      </c>
      <c r="Z46" s="217">
        <v>0</v>
      </c>
      <c r="AA46" s="217">
        <v>0</v>
      </c>
      <c r="AB46" s="217">
        <v>0</v>
      </c>
      <c r="AC46" s="217">
        <v>0</v>
      </c>
      <c r="AD46" s="217">
        <v>0</v>
      </c>
      <c r="AE46" s="217">
        <v>0</v>
      </c>
      <c r="AF46" s="217">
        <v>34</v>
      </c>
      <c r="AG46" s="217">
        <v>55</v>
      </c>
      <c r="AH46" s="217">
        <v>75</v>
      </c>
      <c r="AI46" s="217">
        <v>105</v>
      </c>
      <c r="AJ46" s="217">
        <v>147</v>
      </c>
      <c r="AK46" s="217">
        <v>177</v>
      </c>
      <c r="AL46" s="217">
        <v>214</v>
      </c>
      <c r="AM46" s="217">
        <v>263</v>
      </c>
      <c r="AN46" s="217">
        <v>314</v>
      </c>
      <c r="AO46" s="217">
        <v>367</v>
      </c>
      <c r="AP46" s="217">
        <v>422</v>
      </c>
      <c r="AQ46" s="217">
        <v>474</v>
      </c>
      <c r="AR46" s="217">
        <v>520</v>
      </c>
      <c r="AS46" s="217">
        <v>565</v>
      </c>
      <c r="AT46" s="217">
        <v>607</v>
      </c>
      <c r="AU46" s="217">
        <v>654</v>
      </c>
      <c r="AV46" s="217">
        <v>0</v>
      </c>
      <c r="AW46" s="217">
        <v>0</v>
      </c>
      <c r="AX46" s="217">
        <v>0</v>
      </c>
      <c r="AY46" s="217">
        <v>0</v>
      </c>
      <c r="AZ46" s="217">
        <v>0</v>
      </c>
      <c r="BA46" s="217">
        <v>0</v>
      </c>
      <c r="BB46" s="217">
        <v>0</v>
      </c>
      <c r="BC46" s="217">
        <v>0</v>
      </c>
      <c r="BD46" s="217">
        <v>0</v>
      </c>
      <c r="BE46" s="217">
        <v>0</v>
      </c>
      <c r="BF46" s="217">
        <v>0</v>
      </c>
      <c r="BG46" s="217">
        <v>0</v>
      </c>
      <c r="BH46" s="217">
        <v>0</v>
      </c>
      <c r="BI46" s="217">
        <v>0</v>
      </c>
      <c r="BJ46" s="217">
        <v>0</v>
      </c>
      <c r="BK46" s="217">
        <v>0</v>
      </c>
      <c r="BL46" s="217">
        <v>0</v>
      </c>
      <c r="BM46" s="217">
        <v>0</v>
      </c>
      <c r="BN46" s="217">
        <v>0</v>
      </c>
      <c r="BO46" s="217">
        <v>0</v>
      </c>
      <c r="BP46" s="217">
        <v>0</v>
      </c>
      <c r="BQ46" s="217">
        <v>0</v>
      </c>
      <c r="BR46" s="217">
        <v>0</v>
      </c>
      <c r="BS46" s="217">
        <v>0</v>
      </c>
      <c r="BT46" s="217">
        <v>0</v>
      </c>
      <c r="BU46" s="217">
        <v>0</v>
      </c>
      <c r="BV46" s="217">
        <v>0</v>
      </c>
      <c r="BW46" s="217">
        <v>0</v>
      </c>
      <c r="BX46" s="217">
        <v>0</v>
      </c>
      <c r="BY46" s="217">
        <v>0</v>
      </c>
      <c r="BZ46" s="217">
        <v>0</v>
      </c>
      <c r="CA46" s="217">
        <v>0</v>
      </c>
      <c r="CB46" s="217">
        <v>0</v>
      </c>
      <c r="CC46" s="217">
        <v>0</v>
      </c>
      <c r="CD46" s="217">
        <v>0</v>
      </c>
      <c r="CE46" s="217">
        <v>0</v>
      </c>
      <c r="CF46" s="218">
        <v>0</v>
      </c>
    </row>
    <row r="47" spans="2:84">
      <c r="B47" s="207" t="s">
        <v>305</v>
      </c>
      <c r="D47" s="220">
        <v>0</v>
      </c>
      <c r="E47" s="220">
        <v>0</v>
      </c>
      <c r="F47" s="220">
        <v>0</v>
      </c>
      <c r="G47" s="220">
        <v>0</v>
      </c>
      <c r="H47" s="220">
        <v>0</v>
      </c>
      <c r="I47" s="220">
        <v>0</v>
      </c>
      <c r="J47" s="220">
        <v>0</v>
      </c>
      <c r="K47" s="220">
        <v>0</v>
      </c>
      <c r="L47" s="220">
        <v>0</v>
      </c>
      <c r="M47" s="220">
        <v>0</v>
      </c>
      <c r="N47" s="220">
        <v>0</v>
      </c>
      <c r="O47" s="220">
        <v>0</v>
      </c>
      <c r="P47" s="220">
        <v>0</v>
      </c>
      <c r="Q47" s="220">
        <v>0</v>
      </c>
      <c r="R47" s="220">
        <v>0</v>
      </c>
      <c r="S47" s="220">
        <v>0</v>
      </c>
      <c r="T47" s="220">
        <v>0</v>
      </c>
      <c r="U47" s="220">
        <v>0</v>
      </c>
      <c r="V47" s="220">
        <v>0</v>
      </c>
      <c r="W47" s="220">
        <v>0</v>
      </c>
      <c r="X47" s="220">
        <v>0</v>
      </c>
      <c r="Y47" s="220">
        <v>0</v>
      </c>
      <c r="Z47" s="220">
        <v>0</v>
      </c>
      <c r="AA47" s="220">
        <v>0</v>
      </c>
      <c r="AB47" s="220">
        <v>0</v>
      </c>
      <c r="AC47" s="220">
        <v>0</v>
      </c>
      <c r="AD47" s="220">
        <v>0</v>
      </c>
      <c r="AE47" s="220">
        <v>0</v>
      </c>
      <c r="AF47" s="220">
        <v>0</v>
      </c>
      <c r="AG47" s="220">
        <v>0</v>
      </c>
      <c r="AH47" s="220">
        <v>311</v>
      </c>
      <c r="AI47" s="220">
        <v>381</v>
      </c>
      <c r="AJ47" s="220">
        <v>438</v>
      </c>
      <c r="AK47" s="220">
        <v>469</v>
      </c>
      <c r="AL47" s="220">
        <v>508</v>
      </c>
      <c r="AM47" s="220">
        <v>537</v>
      </c>
      <c r="AN47" s="220">
        <v>517</v>
      </c>
      <c r="AO47" s="220">
        <v>576</v>
      </c>
      <c r="AP47" s="220">
        <v>607</v>
      </c>
      <c r="AQ47" s="220">
        <v>686</v>
      </c>
      <c r="AR47" s="220">
        <v>710</v>
      </c>
      <c r="AS47" s="220">
        <v>724</v>
      </c>
      <c r="AT47" s="220">
        <v>777</v>
      </c>
      <c r="AU47" s="220">
        <v>821</v>
      </c>
      <c r="AV47" s="220">
        <v>839</v>
      </c>
      <c r="AW47" s="220">
        <v>886</v>
      </c>
      <c r="AX47" s="220">
        <v>918</v>
      </c>
      <c r="AY47" s="220">
        <v>964</v>
      </c>
      <c r="AZ47" s="220">
        <v>1010</v>
      </c>
      <c r="BA47" s="220">
        <v>0</v>
      </c>
      <c r="BB47" s="220">
        <v>0</v>
      </c>
      <c r="BC47" s="220">
        <v>0</v>
      </c>
      <c r="BD47" s="220">
        <v>0</v>
      </c>
      <c r="BE47" s="220">
        <v>0</v>
      </c>
      <c r="BF47" s="220">
        <v>0</v>
      </c>
      <c r="BG47" s="220">
        <v>0</v>
      </c>
      <c r="BH47" s="220">
        <v>0</v>
      </c>
      <c r="BI47" s="220">
        <v>0</v>
      </c>
      <c r="BJ47" s="220">
        <v>0</v>
      </c>
      <c r="BK47" s="220">
        <v>0</v>
      </c>
      <c r="BL47" s="220">
        <v>0</v>
      </c>
      <c r="BM47" s="220">
        <v>0</v>
      </c>
      <c r="BN47" s="220">
        <v>0</v>
      </c>
      <c r="BO47" s="220">
        <v>0</v>
      </c>
      <c r="BP47" s="220">
        <v>0</v>
      </c>
      <c r="BQ47" s="220">
        <v>0</v>
      </c>
      <c r="BR47" s="220">
        <v>0</v>
      </c>
      <c r="BS47" s="220">
        <v>0</v>
      </c>
      <c r="BT47" s="220">
        <v>0</v>
      </c>
      <c r="BU47" s="220">
        <v>0</v>
      </c>
      <c r="BV47" s="220">
        <v>0</v>
      </c>
      <c r="BW47" s="220">
        <v>0</v>
      </c>
      <c r="BX47" s="196">
        <v>0</v>
      </c>
      <c r="BY47" s="196">
        <v>0</v>
      </c>
      <c r="BZ47" s="196">
        <v>0</v>
      </c>
      <c r="CA47" s="196">
        <v>0</v>
      </c>
      <c r="CB47" s="196">
        <v>0</v>
      </c>
      <c r="CC47" s="196">
        <v>0</v>
      </c>
      <c r="CD47" s="196">
        <v>0</v>
      </c>
      <c r="CE47" s="196">
        <v>0</v>
      </c>
      <c r="CF47" s="221">
        <v>0</v>
      </c>
    </row>
    <row r="48" spans="2:84">
      <c r="B48" s="207" t="s">
        <v>308</v>
      </c>
      <c r="D48" s="220">
        <v>0</v>
      </c>
      <c r="E48" s="220">
        <v>0</v>
      </c>
      <c r="F48" s="220">
        <v>0</v>
      </c>
      <c r="G48" s="220">
        <v>0</v>
      </c>
      <c r="H48" s="220">
        <v>0</v>
      </c>
      <c r="I48" s="220">
        <v>0</v>
      </c>
      <c r="J48" s="220">
        <v>0</v>
      </c>
      <c r="K48" s="220">
        <v>0</v>
      </c>
      <c r="L48" s="220">
        <v>0</v>
      </c>
      <c r="M48" s="220">
        <v>0</v>
      </c>
      <c r="N48" s="220">
        <v>0</v>
      </c>
      <c r="O48" s="220">
        <v>0</v>
      </c>
      <c r="P48" s="220">
        <v>0</v>
      </c>
      <c r="Q48" s="220">
        <v>0</v>
      </c>
      <c r="R48" s="220">
        <v>0</v>
      </c>
      <c r="S48" s="220">
        <v>0</v>
      </c>
      <c r="T48" s="220">
        <v>0</v>
      </c>
      <c r="U48" s="220">
        <v>0</v>
      </c>
      <c r="V48" s="220">
        <v>0</v>
      </c>
      <c r="W48" s="220">
        <v>0</v>
      </c>
      <c r="X48" s="220">
        <v>0</v>
      </c>
      <c r="Y48" s="220">
        <v>0</v>
      </c>
      <c r="Z48" s="220">
        <v>0</v>
      </c>
      <c r="AA48" s="220">
        <v>0</v>
      </c>
      <c r="AB48" s="220">
        <v>0</v>
      </c>
      <c r="AC48" s="220">
        <v>0</v>
      </c>
      <c r="AD48" s="220">
        <v>0</v>
      </c>
      <c r="AE48" s="220">
        <v>0</v>
      </c>
      <c r="AF48" s="220">
        <v>0</v>
      </c>
      <c r="AG48" s="220">
        <v>0</v>
      </c>
      <c r="AH48" s="220">
        <v>0</v>
      </c>
      <c r="AI48" s="220">
        <v>0</v>
      </c>
      <c r="AJ48" s="220">
        <v>0</v>
      </c>
      <c r="AK48" s="220">
        <v>0</v>
      </c>
      <c r="AL48" s="220">
        <v>0</v>
      </c>
      <c r="AM48" s="220">
        <v>0</v>
      </c>
      <c r="AN48" s="220">
        <v>0</v>
      </c>
      <c r="AO48" s="220">
        <v>0</v>
      </c>
      <c r="AP48" s="220">
        <v>0</v>
      </c>
      <c r="AQ48" s="220">
        <v>0</v>
      </c>
      <c r="AR48" s="220">
        <v>0</v>
      </c>
      <c r="AS48" s="220">
        <v>0</v>
      </c>
      <c r="AT48" s="220">
        <v>0</v>
      </c>
      <c r="AU48" s="220">
        <v>0</v>
      </c>
      <c r="AV48" s="220">
        <v>0</v>
      </c>
      <c r="AW48" s="220">
        <v>0</v>
      </c>
      <c r="AX48" s="220">
        <v>0</v>
      </c>
      <c r="AY48" s="220">
        <v>0</v>
      </c>
      <c r="AZ48" s="220">
        <v>0</v>
      </c>
      <c r="BA48" s="220">
        <v>0</v>
      </c>
      <c r="BB48" s="220">
        <v>0</v>
      </c>
      <c r="BC48" s="220">
        <v>0</v>
      </c>
      <c r="BD48" s="220">
        <v>3156</v>
      </c>
      <c r="BE48" s="220">
        <v>3859</v>
      </c>
      <c r="BF48" s="220">
        <v>3790</v>
      </c>
      <c r="BG48" s="220">
        <v>3839</v>
      </c>
      <c r="BH48" s="220">
        <v>3892</v>
      </c>
      <c r="BI48" s="220">
        <v>3965</v>
      </c>
      <c r="BJ48" s="220">
        <v>3982</v>
      </c>
      <c r="BK48" s="220">
        <v>3993</v>
      </c>
      <c r="BL48" s="220">
        <v>4079</v>
      </c>
      <c r="BM48" s="220">
        <v>4206</v>
      </c>
      <c r="BN48" s="220">
        <v>4236</v>
      </c>
      <c r="BO48" s="220">
        <v>4277</v>
      </c>
      <c r="BP48" s="220">
        <v>4316</v>
      </c>
      <c r="BQ48" s="220">
        <v>4414</v>
      </c>
      <c r="BR48" s="220">
        <v>4493</v>
      </c>
      <c r="BS48" s="220">
        <v>4360</v>
      </c>
      <c r="BT48" s="220">
        <v>4516</v>
      </c>
      <c r="BU48" s="220">
        <v>4551</v>
      </c>
      <c r="BV48" s="220">
        <v>4665</v>
      </c>
      <c r="BW48" s="220">
        <v>4779</v>
      </c>
      <c r="BX48" s="196">
        <v>0</v>
      </c>
      <c r="BY48" s="196">
        <v>0</v>
      </c>
      <c r="BZ48" s="196">
        <v>0</v>
      </c>
      <c r="CA48" s="196">
        <v>0</v>
      </c>
      <c r="CB48" s="196">
        <v>0</v>
      </c>
      <c r="CC48" s="196">
        <v>0</v>
      </c>
      <c r="CD48" s="196">
        <v>0</v>
      </c>
      <c r="CE48" s="196">
        <v>0</v>
      </c>
      <c r="CF48" s="221">
        <v>0</v>
      </c>
    </row>
    <row r="49" spans="1:84">
      <c r="B49" s="207" t="s">
        <v>34</v>
      </c>
      <c r="D49" s="217">
        <v>0</v>
      </c>
      <c r="E49" s="217">
        <v>0</v>
      </c>
      <c r="F49" s="217">
        <v>0</v>
      </c>
      <c r="G49" s="217">
        <v>0</v>
      </c>
      <c r="H49" s="217">
        <v>0</v>
      </c>
      <c r="I49" s="217">
        <v>0</v>
      </c>
      <c r="J49" s="217">
        <v>0</v>
      </c>
      <c r="K49" s="217">
        <v>0</v>
      </c>
      <c r="L49" s="217">
        <v>0</v>
      </c>
      <c r="M49" s="217">
        <v>0</v>
      </c>
      <c r="N49" s="217">
        <v>0</v>
      </c>
      <c r="O49" s="217">
        <v>0</v>
      </c>
      <c r="P49" s="217">
        <v>0</v>
      </c>
      <c r="Q49" s="217">
        <v>0</v>
      </c>
      <c r="R49" s="217">
        <v>0</v>
      </c>
      <c r="S49" s="217">
        <v>0</v>
      </c>
      <c r="T49" s="217">
        <v>0</v>
      </c>
      <c r="U49" s="217">
        <v>0</v>
      </c>
      <c r="V49" s="217">
        <v>0</v>
      </c>
      <c r="W49" s="217">
        <v>0</v>
      </c>
      <c r="X49" s="217">
        <v>0</v>
      </c>
      <c r="Y49" s="217">
        <v>0</v>
      </c>
      <c r="Z49" s="217">
        <v>0</v>
      </c>
      <c r="AA49" s="217">
        <v>0</v>
      </c>
      <c r="AB49" s="217">
        <v>0</v>
      </c>
      <c r="AC49" s="217">
        <v>0</v>
      </c>
      <c r="AD49" s="217">
        <v>0</v>
      </c>
      <c r="AE49" s="217">
        <v>0</v>
      </c>
      <c r="AF49" s="217">
        <v>0</v>
      </c>
      <c r="AG49" s="217">
        <v>0</v>
      </c>
      <c r="AH49" s="217">
        <v>0</v>
      </c>
      <c r="AI49" s="217">
        <v>0</v>
      </c>
      <c r="AJ49" s="217">
        <v>0</v>
      </c>
      <c r="AK49" s="217">
        <v>0</v>
      </c>
      <c r="AL49" s="217">
        <v>0</v>
      </c>
      <c r="AM49" s="217">
        <v>0</v>
      </c>
      <c r="AN49" s="217">
        <v>0</v>
      </c>
      <c r="AO49" s="217">
        <v>0</v>
      </c>
      <c r="AP49" s="217">
        <v>0</v>
      </c>
      <c r="AQ49" s="217">
        <v>0</v>
      </c>
      <c r="AR49" s="217">
        <v>0</v>
      </c>
      <c r="AS49" s="217">
        <v>0</v>
      </c>
      <c r="AT49" s="217">
        <v>0</v>
      </c>
      <c r="AU49" s="217">
        <v>0</v>
      </c>
      <c r="AV49" s="217">
        <v>0</v>
      </c>
      <c r="AW49" s="217">
        <v>0</v>
      </c>
      <c r="AX49" s="217">
        <v>0</v>
      </c>
      <c r="AY49" s="217">
        <v>0</v>
      </c>
      <c r="AZ49" s="217">
        <v>0</v>
      </c>
      <c r="BA49" s="217">
        <v>0</v>
      </c>
      <c r="BB49" s="217">
        <v>0</v>
      </c>
      <c r="BC49" s="217">
        <v>0</v>
      </c>
      <c r="BD49" s="217">
        <v>0</v>
      </c>
      <c r="BE49" s="217">
        <v>0</v>
      </c>
      <c r="BF49" s="217">
        <v>0</v>
      </c>
      <c r="BG49" s="217">
        <v>1979</v>
      </c>
      <c r="BH49" s="217">
        <v>2594</v>
      </c>
      <c r="BI49" s="217">
        <v>2700</v>
      </c>
      <c r="BJ49" s="217">
        <v>2729</v>
      </c>
      <c r="BK49" s="217">
        <v>2732</v>
      </c>
      <c r="BL49" s="217">
        <v>2724</v>
      </c>
      <c r="BM49" s="217">
        <v>2736</v>
      </c>
      <c r="BN49" s="217">
        <v>2718</v>
      </c>
      <c r="BO49" s="217">
        <v>2649</v>
      </c>
      <c r="BP49" s="217">
        <v>2505</v>
      </c>
      <c r="BQ49" s="217">
        <v>2380</v>
      </c>
      <c r="BR49" s="217">
        <v>2228</v>
      </c>
      <c r="BS49" s="217">
        <v>2098</v>
      </c>
      <c r="BT49" s="217">
        <v>1903</v>
      </c>
      <c r="BU49" s="217">
        <v>1792</v>
      </c>
      <c r="BV49" s="217">
        <v>1654</v>
      </c>
      <c r="BW49" s="217">
        <v>1563</v>
      </c>
      <c r="BX49" s="217">
        <v>1480</v>
      </c>
      <c r="BY49" s="217">
        <v>1410</v>
      </c>
      <c r="BZ49" s="217">
        <v>1374</v>
      </c>
      <c r="CA49" s="217">
        <v>1348</v>
      </c>
      <c r="CB49" s="217">
        <v>1345</v>
      </c>
      <c r="CC49" s="217">
        <v>1309</v>
      </c>
      <c r="CD49" s="217">
        <v>1240</v>
      </c>
      <c r="CE49" s="217">
        <v>1142</v>
      </c>
      <c r="CF49" s="218">
        <v>1043</v>
      </c>
    </row>
    <row r="50" spans="1:84" ht="25.5" customHeight="1">
      <c r="B50" s="10" t="s">
        <v>309</v>
      </c>
      <c r="D50" s="217"/>
      <c r="E50" s="217"/>
      <c r="F50" s="217"/>
      <c r="G50" s="217"/>
      <c r="H50" s="217"/>
      <c r="I50" s="217"/>
      <c r="J50" s="217"/>
      <c r="K50" s="217"/>
      <c r="L50" s="217"/>
      <c r="M50" s="217"/>
      <c r="N50" s="217"/>
      <c r="O50" s="217"/>
      <c r="P50" s="217"/>
      <c r="Q50" s="217"/>
      <c r="R50" s="217"/>
      <c r="S50" s="217"/>
      <c r="T50" s="217"/>
      <c r="U50" s="217"/>
      <c r="V50" s="217"/>
      <c r="W50" s="217"/>
      <c r="X50" s="217"/>
      <c r="Y50" s="217"/>
      <c r="Z50" s="217"/>
      <c r="AA50" s="217"/>
      <c r="AB50" s="217"/>
      <c r="AC50" s="217"/>
      <c r="AD50" s="217"/>
      <c r="AE50" s="217"/>
      <c r="AF50" s="217"/>
      <c r="AG50" s="217"/>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c r="BM50" s="217"/>
      <c r="BN50" s="217"/>
      <c r="BO50" s="217"/>
      <c r="BP50" s="217"/>
      <c r="BQ50" s="217">
        <f>ROUND('Disability benefits'!BQ60,0)</f>
        <v>13</v>
      </c>
      <c r="BR50" s="217">
        <f>ROUND('Disability benefits'!BR60,0)</f>
        <v>200</v>
      </c>
      <c r="BS50" s="217">
        <f>ROUND('Disability benefits'!BS60,0)</f>
        <v>594</v>
      </c>
      <c r="BT50" s="217">
        <f>ROUND('Disability benefits'!BT60,0)</f>
        <v>1056</v>
      </c>
      <c r="BU50" s="217">
        <f>ROUND('Disability benefits'!BU60,0)</f>
        <v>1558</v>
      </c>
      <c r="BV50" s="217">
        <f>ROUND('Disability benefits'!BV60,0)</f>
        <v>1919</v>
      </c>
      <c r="BW50" s="217">
        <f>ROUND('Disability benefits'!BW60,0)</f>
        <v>2215</v>
      </c>
      <c r="BX50" s="217">
        <f>ROUND('Disability benefits'!BX60,0)</f>
        <v>2357</v>
      </c>
      <c r="BY50" s="217">
        <f>ROUND('Disability benefits'!BY60,0)</f>
        <v>2556</v>
      </c>
      <c r="BZ50" s="217">
        <f>ROUND('Disability benefits'!BZ60,0)</f>
        <v>2867</v>
      </c>
      <c r="CA50" s="217">
        <f>ROUND('Disability benefits'!CA60,0)</f>
        <v>3200</v>
      </c>
      <c r="CB50" s="217">
        <f>ROUND('Disability benefits'!CB60,0)</f>
        <v>3549</v>
      </c>
      <c r="CC50" s="217">
        <f>ROUND('Disability benefits'!CC60,0)</f>
        <v>3869</v>
      </c>
      <c r="CD50" s="217">
        <f>ROUND('Disability benefits'!CD60,0)</f>
        <v>4154</v>
      </c>
      <c r="CE50" s="217">
        <f>ROUND('Disability benefits'!CE60,0)</f>
        <v>4422</v>
      </c>
      <c r="CF50" s="218">
        <f>ROUND('Disability benefits'!CF60,0)</f>
        <v>4669</v>
      </c>
    </row>
    <row r="51" spans="1:84">
      <c r="B51" s="219" t="s">
        <v>360</v>
      </c>
      <c r="D51" s="217"/>
      <c r="E51" s="217"/>
      <c r="F51" s="217"/>
      <c r="G51" s="217"/>
      <c r="H51" s="217"/>
      <c r="I51" s="217"/>
      <c r="J51" s="217"/>
      <c r="K51" s="217"/>
      <c r="L51" s="217"/>
      <c r="M51" s="217"/>
      <c r="N51" s="217"/>
      <c r="O51" s="217"/>
      <c r="P51" s="217"/>
      <c r="Q51" s="217"/>
      <c r="R51" s="217"/>
      <c r="S51" s="217"/>
      <c r="T51" s="217"/>
      <c r="U51" s="217"/>
      <c r="V51" s="217"/>
      <c r="W51" s="217"/>
      <c r="X51" s="217"/>
      <c r="Y51" s="217"/>
      <c r="Z51" s="217"/>
      <c r="AA51" s="217"/>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c r="BM51" s="217"/>
      <c r="BN51" s="217"/>
      <c r="BO51" s="217"/>
      <c r="BP51" s="217"/>
      <c r="BQ51" s="217">
        <v>13</v>
      </c>
      <c r="BR51" s="217">
        <v>198</v>
      </c>
      <c r="BS51" s="217">
        <v>588</v>
      </c>
      <c r="BT51" s="217">
        <v>1045</v>
      </c>
      <c r="BU51" s="217">
        <v>1541</v>
      </c>
      <c r="BV51" s="217">
        <v>1898</v>
      </c>
      <c r="BW51" s="217">
        <v>2190</v>
      </c>
      <c r="BX51" s="217">
        <v>2331</v>
      </c>
      <c r="BY51" s="217">
        <v>2528</v>
      </c>
      <c r="BZ51" s="217">
        <v>2835</v>
      </c>
      <c r="CA51" s="217">
        <v>3165</v>
      </c>
      <c r="CB51" s="217">
        <v>3511</v>
      </c>
      <c r="CC51" s="217">
        <v>3826</v>
      </c>
      <c r="CD51" s="217">
        <v>4109</v>
      </c>
      <c r="CE51" s="217">
        <v>4373</v>
      </c>
      <c r="CF51" s="218">
        <v>4618</v>
      </c>
    </row>
    <row r="52" spans="1:84">
      <c r="B52" s="219" t="s">
        <v>361</v>
      </c>
      <c r="D52" s="217"/>
      <c r="E52" s="217"/>
      <c r="F52" s="217"/>
      <c r="G52" s="217"/>
      <c r="H52" s="217"/>
      <c r="I52" s="217"/>
      <c r="J52" s="217"/>
      <c r="K52" s="217"/>
      <c r="L52" s="217"/>
      <c r="M52" s="217"/>
      <c r="N52" s="217"/>
      <c r="O52" s="217"/>
      <c r="P52" s="217"/>
      <c r="Q52" s="217"/>
      <c r="R52" s="217"/>
      <c r="S52" s="217"/>
      <c r="T52" s="217"/>
      <c r="U52" s="217"/>
      <c r="V52" s="217"/>
      <c r="W52" s="217"/>
      <c r="X52" s="217"/>
      <c r="Y52" s="217"/>
      <c r="Z52" s="217"/>
      <c r="AA52" s="217"/>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c r="BM52" s="217"/>
      <c r="BN52" s="217"/>
      <c r="BO52" s="217"/>
      <c r="BP52" s="217"/>
      <c r="BQ52" s="217">
        <v>0</v>
      </c>
      <c r="BR52" s="217">
        <v>2</v>
      </c>
      <c r="BS52" s="217">
        <v>6</v>
      </c>
      <c r="BT52" s="217">
        <v>12</v>
      </c>
      <c r="BU52" s="217">
        <v>17</v>
      </c>
      <c r="BV52" s="217">
        <v>21</v>
      </c>
      <c r="BW52" s="217">
        <v>24</v>
      </c>
      <c r="BX52" s="217">
        <v>26</v>
      </c>
      <c r="BY52" s="217">
        <v>28</v>
      </c>
      <c r="BZ52" s="217">
        <v>31</v>
      </c>
      <c r="CA52" s="217">
        <v>35</v>
      </c>
      <c r="CB52" s="217">
        <v>39</v>
      </c>
      <c r="CC52" s="217">
        <v>42</v>
      </c>
      <c r="CD52" s="217">
        <v>45</v>
      </c>
      <c r="CE52" s="217">
        <v>48</v>
      </c>
      <c r="CF52" s="218">
        <v>51</v>
      </c>
    </row>
    <row r="53" spans="1:84">
      <c r="B53" s="207" t="s">
        <v>313</v>
      </c>
      <c r="D53" s="220">
        <v>0</v>
      </c>
      <c r="E53" s="220">
        <v>0</v>
      </c>
      <c r="F53" s="220">
        <v>0</v>
      </c>
      <c r="G53" s="220">
        <v>0</v>
      </c>
      <c r="H53" s="220">
        <v>0</v>
      </c>
      <c r="I53" s="220">
        <v>0</v>
      </c>
      <c r="J53" s="220">
        <v>0</v>
      </c>
      <c r="K53" s="220">
        <v>0</v>
      </c>
      <c r="L53" s="220">
        <v>0</v>
      </c>
      <c r="M53" s="220">
        <v>0</v>
      </c>
      <c r="N53" s="220">
        <v>0</v>
      </c>
      <c r="O53" s="220">
        <v>0</v>
      </c>
      <c r="P53" s="220">
        <v>0</v>
      </c>
      <c r="Q53" s="220">
        <v>0</v>
      </c>
      <c r="R53" s="220">
        <v>0</v>
      </c>
      <c r="S53" s="220">
        <v>0</v>
      </c>
      <c r="T53" s="220">
        <v>0</v>
      </c>
      <c r="U53" s="220">
        <v>0</v>
      </c>
      <c r="V53" s="220">
        <v>0</v>
      </c>
      <c r="W53" s="220">
        <v>0</v>
      </c>
      <c r="X53" s="220">
        <v>0</v>
      </c>
      <c r="Y53" s="220">
        <v>0</v>
      </c>
      <c r="Z53" s="220">
        <v>0</v>
      </c>
      <c r="AA53" s="220">
        <v>0</v>
      </c>
      <c r="AB53" s="220">
        <v>0</v>
      </c>
      <c r="AC53" s="220">
        <v>0</v>
      </c>
      <c r="AD53" s="220">
        <v>0</v>
      </c>
      <c r="AE53" s="220">
        <v>0</v>
      </c>
      <c r="AF53" s="220">
        <v>103</v>
      </c>
      <c r="AG53" s="220">
        <v>107</v>
      </c>
      <c r="AH53" s="220">
        <v>116</v>
      </c>
      <c r="AI53" s="220">
        <v>153</v>
      </c>
      <c r="AJ53" s="220">
        <v>178</v>
      </c>
      <c r="AK53" s="220">
        <v>186</v>
      </c>
      <c r="AL53" s="220">
        <v>196</v>
      </c>
      <c r="AM53" s="220">
        <v>209</v>
      </c>
      <c r="AN53" s="220">
        <v>236</v>
      </c>
      <c r="AO53" s="220">
        <v>254</v>
      </c>
      <c r="AP53" s="220">
        <v>257</v>
      </c>
      <c r="AQ53" s="220">
        <v>258</v>
      </c>
      <c r="AR53" s="220">
        <v>267</v>
      </c>
      <c r="AS53" s="220">
        <v>277</v>
      </c>
      <c r="AT53" s="220">
        <v>286</v>
      </c>
      <c r="AU53" s="220">
        <v>296</v>
      </c>
      <c r="AV53" s="220">
        <v>307</v>
      </c>
      <c r="AW53" s="220">
        <v>321</v>
      </c>
      <c r="AX53" s="220">
        <v>337</v>
      </c>
      <c r="AY53" s="220">
        <v>358</v>
      </c>
      <c r="AZ53" s="220">
        <v>364</v>
      </c>
      <c r="BA53" s="220">
        <v>376</v>
      </c>
      <c r="BB53" s="220">
        <v>378</v>
      </c>
      <c r="BC53" s="220">
        <v>377</v>
      </c>
      <c r="BD53" s="220">
        <v>376</v>
      </c>
      <c r="BE53" s="220">
        <v>367</v>
      </c>
      <c r="BF53" s="220">
        <v>331</v>
      </c>
      <c r="BG53" s="220">
        <v>315</v>
      </c>
      <c r="BH53" s="220">
        <v>301</v>
      </c>
      <c r="BI53" s="220">
        <v>288</v>
      </c>
      <c r="BJ53" s="220">
        <v>275</v>
      </c>
      <c r="BK53" s="220">
        <v>263</v>
      </c>
      <c r="BL53" s="220">
        <v>251</v>
      </c>
      <c r="BM53" s="220">
        <v>240</v>
      </c>
      <c r="BN53" s="220">
        <v>230</v>
      </c>
      <c r="BO53" s="220">
        <v>220</v>
      </c>
      <c r="BP53" s="220">
        <v>211</v>
      </c>
      <c r="BQ53" s="220">
        <v>198</v>
      </c>
      <c r="BR53" s="220">
        <v>163</v>
      </c>
      <c r="BS53" s="220">
        <v>113</v>
      </c>
      <c r="BT53" s="220">
        <v>58</v>
      </c>
      <c r="BU53" s="220">
        <v>33</v>
      </c>
      <c r="BV53" s="220">
        <v>27</v>
      </c>
      <c r="BW53" s="220">
        <v>18</v>
      </c>
      <c r="BX53" s="196">
        <v>15</v>
      </c>
      <c r="BY53" s="196">
        <v>13</v>
      </c>
      <c r="BZ53" s="196">
        <v>12</v>
      </c>
      <c r="CA53" s="196">
        <v>10</v>
      </c>
      <c r="CB53" s="196">
        <v>9</v>
      </c>
      <c r="CC53" s="196">
        <v>8</v>
      </c>
      <c r="CD53" s="196">
        <v>6</v>
      </c>
      <c r="CE53" s="196">
        <v>5</v>
      </c>
      <c r="CF53" s="221">
        <v>4</v>
      </c>
    </row>
    <row r="54" spans="1:84">
      <c r="B54" s="207" t="s">
        <v>369</v>
      </c>
      <c r="D54" s="217">
        <v>0</v>
      </c>
      <c r="E54" s="217">
        <v>0</v>
      </c>
      <c r="F54" s="217">
        <v>0</v>
      </c>
      <c r="G54" s="217">
        <v>0</v>
      </c>
      <c r="H54" s="217">
        <v>0</v>
      </c>
      <c r="I54" s="217">
        <v>0</v>
      </c>
      <c r="J54" s="217">
        <v>0</v>
      </c>
      <c r="K54" s="217">
        <v>4621</v>
      </c>
      <c r="L54" s="217">
        <v>4729</v>
      </c>
      <c r="M54" s="217">
        <v>4832</v>
      </c>
      <c r="N54" s="217">
        <v>5412</v>
      </c>
      <c r="O54" s="217">
        <v>5541</v>
      </c>
      <c r="P54" s="217">
        <v>5661</v>
      </c>
      <c r="Q54" s="217">
        <v>5778</v>
      </c>
      <c r="R54" s="217">
        <v>5919</v>
      </c>
      <c r="S54" s="217">
        <v>5965</v>
      </c>
      <c r="T54" s="217">
        <v>6142</v>
      </c>
      <c r="U54" s="217">
        <v>6340</v>
      </c>
      <c r="V54" s="217">
        <v>6523</v>
      </c>
      <c r="W54" s="217">
        <v>6751</v>
      </c>
      <c r="X54" s="217">
        <v>6955</v>
      </c>
      <c r="Y54" s="217">
        <v>7151</v>
      </c>
      <c r="Z54" s="217">
        <v>7344</v>
      </c>
      <c r="AA54" s="217">
        <v>7495</v>
      </c>
      <c r="AB54" s="217">
        <v>7648</v>
      </c>
      <c r="AC54" s="217">
        <v>7803</v>
      </c>
      <c r="AD54" s="217">
        <v>7951</v>
      </c>
      <c r="AE54" s="217">
        <v>8128</v>
      </c>
      <c r="AF54" s="217">
        <v>8315</v>
      </c>
      <c r="AG54" s="217">
        <v>8436</v>
      </c>
      <c r="AH54" s="217">
        <v>8579</v>
      </c>
      <c r="AI54" s="217">
        <v>8727</v>
      </c>
      <c r="AJ54" s="217">
        <v>8895</v>
      </c>
      <c r="AK54" s="217">
        <v>9074</v>
      </c>
      <c r="AL54" s="217">
        <v>9164</v>
      </c>
      <c r="AM54" s="217">
        <v>9261</v>
      </c>
      <c r="AN54" s="217">
        <v>9298</v>
      </c>
      <c r="AO54" s="217">
        <v>9495</v>
      </c>
      <c r="AP54" s="217">
        <v>9627</v>
      </c>
      <c r="AQ54" s="217">
        <v>9700</v>
      </c>
      <c r="AR54" s="217">
        <v>9755</v>
      </c>
      <c r="AS54" s="217">
        <v>9755</v>
      </c>
      <c r="AT54" s="217">
        <v>9930</v>
      </c>
      <c r="AU54" s="217">
        <v>9990</v>
      </c>
      <c r="AV54" s="217">
        <v>10056</v>
      </c>
      <c r="AW54" s="217">
        <v>10061</v>
      </c>
      <c r="AX54" s="217">
        <v>10097</v>
      </c>
      <c r="AY54" s="217">
        <v>10384</v>
      </c>
      <c r="AZ54" s="217">
        <v>10536</v>
      </c>
      <c r="BA54" s="217">
        <v>10680</v>
      </c>
      <c r="BB54" s="217">
        <v>10782</v>
      </c>
      <c r="BC54" s="217">
        <v>10936</v>
      </c>
      <c r="BD54" s="217">
        <v>11004</v>
      </c>
      <c r="BE54" s="217">
        <v>11095</v>
      </c>
      <c r="BF54" s="217">
        <v>11195</v>
      </c>
      <c r="BG54" s="217">
        <v>11320</v>
      </c>
      <c r="BH54" s="217">
        <v>11477</v>
      </c>
      <c r="BI54" s="217">
        <v>11585</v>
      </c>
      <c r="BJ54" s="217">
        <v>11715</v>
      </c>
      <c r="BK54" s="217">
        <v>11938</v>
      </c>
      <c r="BL54" s="217">
        <v>12160</v>
      </c>
      <c r="BM54" s="217">
        <v>12410</v>
      </c>
      <c r="BN54" s="217">
        <v>12566</v>
      </c>
      <c r="BO54" s="217">
        <v>12667</v>
      </c>
      <c r="BP54" s="217">
        <v>12810</v>
      </c>
      <c r="BQ54" s="217">
        <v>12888</v>
      </c>
      <c r="BR54" s="217">
        <v>12958</v>
      </c>
      <c r="BS54" s="217">
        <v>12957</v>
      </c>
      <c r="BT54" s="217">
        <v>12930</v>
      </c>
      <c r="BU54" s="217">
        <v>12838</v>
      </c>
      <c r="BV54" s="217">
        <v>12724</v>
      </c>
      <c r="BW54" s="217">
        <v>12556</v>
      </c>
      <c r="BX54" s="217">
        <v>12379</v>
      </c>
      <c r="BY54" s="217">
        <v>12458</v>
      </c>
      <c r="BZ54" s="217">
        <v>12598</v>
      </c>
      <c r="CA54" s="217">
        <v>12751</v>
      </c>
      <c r="CB54" s="217">
        <v>12958</v>
      </c>
      <c r="CC54" s="217">
        <v>13187</v>
      </c>
      <c r="CD54" s="217">
        <v>13211</v>
      </c>
      <c r="CE54" s="217">
        <v>13083</v>
      </c>
      <c r="CF54" s="218">
        <v>13174</v>
      </c>
    </row>
    <row r="55" spans="1:84" ht="27" customHeight="1">
      <c r="B55" s="207" t="s">
        <v>318</v>
      </c>
      <c r="D55" s="220">
        <v>0</v>
      </c>
      <c r="E55" s="220">
        <v>0</v>
      </c>
      <c r="F55" s="220">
        <v>0</v>
      </c>
      <c r="G55" s="220">
        <v>0</v>
      </c>
      <c r="H55" s="220">
        <v>0</v>
      </c>
      <c r="I55" s="220">
        <v>0</v>
      </c>
      <c r="J55" s="220">
        <v>0</v>
      </c>
      <c r="K55" s="220">
        <v>0</v>
      </c>
      <c r="L55" s="220">
        <v>0</v>
      </c>
      <c r="M55" s="220">
        <v>0</v>
      </c>
      <c r="N55" s="220">
        <v>0</v>
      </c>
      <c r="O55" s="220">
        <v>0</v>
      </c>
      <c r="P55" s="220">
        <v>0</v>
      </c>
      <c r="Q55" s="220">
        <v>0</v>
      </c>
      <c r="R55" s="220">
        <v>0</v>
      </c>
      <c r="S55" s="220">
        <v>0</v>
      </c>
      <c r="T55" s="220">
        <v>0</v>
      </c>
      <c r="U55" s="220">
        <v>0</v>
      </c>
      <c r="V55" s="220">
        <v>0</v>
      </c>
      <c r="W55" s="220">
        <v>0</v>
      </c>
      <c r="X55" s="220">
        <v>0</v>
      </c>
      <c r="Y55" s="220">
        <v>0</v>
      </c>
      <c r="Z55" s="220">
        <v>0</v>
      </c>
      <c r="AA55" s="220">
        <v>0</v>
      </c>
      <c r="AB55" s="220">
        <v>0</v>
      </c>
      <c r="AC55" s="220">
        <v>0</v>
      </c>
      <c r="AD55" s="220">
        <v>0</v>
      </c>
      <c r="AE55" s="220">
        <v>0</v>
      </c>
      <c r="AF55" s="220">
        <v>0</v>
      </c>
      <c r="AG55" s="220">
        <v>0</v>
      </c>
      <c r="AH55" s="220">
        <v>0</v>
      </c>
      <c r="AI55" s="220">
        <v>0</v>
      </c>
      <c r="AJ55" s="220">
        <v>0</v>
      </c>
      <c r="AK55" s="220">
        <v>0</v>
      </c>
      <c r="AL55" s="220">
        <v>0</v>
      </c>
      <c r="AM55" s="220">
        <v>0</v>
      </c>
      <c r="AN55" s="220">
        <v>0</v>
      </c>
      <c r="AO55" s="220">
        <v>0</v>
      </c>
      <c r="AP55" s="220">
        <v>0</v>
      </c>
      <c r="AQ55" s="220">
        <v>0</v>
      </c>
      <c r="AR55" s="220">
        <v>0</v>
      </c>
      <c r="AS55" s="220">
        <v>0</v>
      </c>
      <c r="AT55" s="220">
        <v>0</v>
      </c>
      <c r="AU55" s="220">
        <v>0</v>
      </c>
      <c r="AV55" s="220">
        <v>0</v>
      </c>
      <c r="AW55" s="220">
        <v>0</v>
      </c>
      <c r="AX55" s="220">
        <v>0</v>
      </c>
      <c r="AY55" s="220">
        <v>0</v>
      </c>
      <c r="AZ55" s="220">
        <v>0</v>
      </c>
      <c r="BA55" s="220">
        <v>0</v>
      </c>
      <c r="BB55" s="220">
        <v>0</v>
      </c>
      <c r="BC55" s="220">
        <v>0</v>
      </c>
      <c r="BD55" s="220">
        <v>80</v>
      </c>
      <c r="BE55" s="220">
        <v>82</v>
      </c>
      <c r="BF55" s="220">
        <v>86</v>
      </c>
      <c r="BG55" s="220">
        <v>104</v>
      </c>
      <c r="BH55" s="220">
        <v>137</v>
      </c>
      <c r="BI55" s="220">
        <v>154</v>
      </c>
      <c r="BJ55" s="220">
        <v>154</v>
      </c>
      <c r="BK55" s="220">
        <v>193</v>
      </c>
      <c r="BL55" s="220">
        <v>245</v>
      </c>
      <c r="BM55" s="220">
        <v>250</v>
      </c>
      <c r="BN55" s="220">
        <v>269</v>
      </c>
      <c r="BO55" s="220">
        <v>266</v>
      </c>
      <c r="BP55" s="220">
        <v>275</v>
      </c>
      <c r="BQ55" s="220">
        <v>271</v>
      </c>
      <c r="BR55" s="220">
        <v>264</v>
      </c>
      <c r="BS55" s="220">
        <v>264</v>
      </c>
      <c r="BT55" s="220">
        <v>270</v>
      </c>
      <c r="BU55" s="220">
        <v>271</v>
      </c>
      <c r="BV55" s="220">
        <v>270</v>
      </c>
      <c r="BW55" s="220">
        <v>263</v>
      </c>
      <c r="BX55" s="196">
        <v>252</v>
      </c>
      <c r="BY55" s="196">
        <v>256</v>
      </c>
      <c r="BZ55" s="196">
        <v>258</v>
      </c>
      <c r="CA55" s="196">
        <v>260</v>
      </c>
      <c r="CB55" s="196">
        <v>262</v>
      </c>
      <c r="CC55" s="196">
        <v>263</v>
      </c>
      <c r="CD55" s="196">
        <v>265</v>
      </c>
      <c r="CE55" s="196">
        <v>267</v>
      </c>
      <c r="CF55" s="221">
        <v>269</v>
      </c>
    </row>
    <row r="56" spans="1:84">
      <c r="B56" s="207" t="s">
        <v>322</v>
      </c>
      <c r="D56" s="217">
        <v>0</v>
      </c>
      <c r="E56" s="217">
        <v>0</v>
      </c>
      <c r="F56" s="217">
        <v>0</v>
      </c>
      <c r="G56" s="217">
        <v>0</v>
      </c>
      <c r="H56" s="217">
        <v>0</v>
      </c>
      <c r="I56" s="217">
        <v>0</v>
      </c>
      <c r="J56" s="217">
        <v>0</v>
      </c>
      <c r="K56" s="217">
        <v>0</v>
      </c>
      <c r="L56" s="217">
        <v>0</v>
      </c>
      <c r="M56" s="217">
        <v>0</v>
      </c>
      <c r="N56" s="217">
        <v>0</v>
      </c>
      <c r="O56" s="217">
        <v>0</v>
      </c>
      <c r="P56" s="217">
        <v>0</v>
      </c>
      <c r="Q56" s="217">
        <v>0</v>
      </c>
      <c r="R56" s="217">
        <v>0</v>
      </c>
      <c r="S56" s="217">
        <v>0</v>
      </c>
      <c r="T56" s="217">
        <v>0</v>
      </c>
      <c r="U56" s="217">
        <v>0</v>
      </c>
      <c r="V56" s="217">
        <v>0</v>
      </c>
      <c r="W56" s="217">
        <v>0</v>
      </c>
      <c r="X56" s="217">
        <v>0</v>
      </c>
      <c r="Y56" s="217">
        <v>0</v>
      </c>
      <c r="Z56" s="217">
        <v>0</v>
      </c>
      <c r="AA56" s="217">
        <v>0</v>
      </c>
      <c r="AB56" s="217">
        <v>0</v>
      </c>
      <c r="AC56" s="217">
        <v>0</v>
      </c>
      <c r="AD56" s="217">
        <v>0</v>
      </c>
      <c r="AE56" s="217">
        <v>0</v>
      </c>
      <c r="AF56" s="217">
        <v>572</v>
      </c>
      <c r="AG56" s="217">
        <v>552</v>
      </c>
      <c r="AH56" s="217">
        <v>503</v>
      </c>
      <c r="AI56" s="217">
        <v>461</v>
      </c>
      <c r="AJ56" s="217">
        <v>823</v>
      </c>
      <c r="AK56" s="217">
        <v>901</v>
      </c>
      <c r="AL56" s="217">
        <v>978</v>
      </c>
      <c r="AM56" s="217">
        <v>925</v>
      </c>
      <c r="AN56" s="217">
        <v>913</v>
      </c>
      <c r="AO56" s="217">
        <v>886</v>
      </c>
      <c r="AP56" s="217">
        <v>924</v>
      </c>
      <c r="AQ56" s="217">
        <v>716</v>
      </c>
      <c r="AR56" s="217">
        <v>546</v>
      </c>
      <c r="AS56" s="217">
        <v>319</v>
      </c>
      <c r="AT56" s="217">
        <v>328</v>
      </c>
      <c r="AU56" s="217">
        <v>603</v>
      </c>
      <c r="AV56" s="217">
        <v>660</v>
      </c>
      <c r="AW56" s="217">
        <v>609</v>
      </c>
      <c r="AX56" s="217">
        <v>487</v>
      </c>
      <c r="AY56" s="217">
        <v>395</v>
      </c>
      <c r="AZ56" s="217">
        <v>0</v>
      </c>
      <c r="BA56" s="217">
        <v>0</v>
      </c>
      <c r="BB56" s="217">
        <v>0</v>
      </c>
      <c r="BC56" s="217">
        <v>0</v>
      </c>
      <c r="BD56" s="217">
        <v>0</v>
      </c>
      <c r="BE56" s="217">
        <v>0</v>
      </c>
      <c r="BF56" s="217">
        <v>0</v>
      </c>
      <c r="BG56" s="217">
        <v>0</v>
      </c>
      <c r="BH56" s="217">
        <v>0</v>
      </c>
      <c r="BI56" s="217">
        <v>0</v>
      </c>
      <c r="BJ56" s="217">
        <v>0</v>
      </c>
      <c r="BK56" s="217">
        <v>0</v>
      </c>
      <c r="BL56" s="217">
        <v>0</v>
      </c>
      <c r="BM56" s="217">
        <v>0</v>
      </c>
      <c r="BN56" s="217">
        <v>0</v>
      </c>
      <c r="BO56" s="217">
        <v>0</v>
      </c>
      <c r="BP56" s="217">
        <v>0</v>
      </c>
      <c r="BQ56" s="217">
        <v>0</v>
      </c>
      <c r="BR56" s="217">
        <v>0</v>
      </c>
      <c r="BS56" s="217">
        <v>0</v>
      </c>
      <c r="BT56" s="217">
        <v>0</v>
      </c>
      <c r="BU56" s="217">
        <v>0</v>
      </c>
      <c r="BV56" s="217">
        <v>0</v>
      </c>
      <c r="BW56" s="217">
        <v>0</v>
      </c>
      <c r="BX56" s="217">
        <v>0</v>
      </c>
      <c r="BY56" s="217">
        <v>0</v>
      </c>
      <c r="BZ56" s="217">
        <v>0</v>
      </c>
      <c r="CA56" s="217">
        <v>0</v>
      </c>
      <c r="CB56" s="217">
        <v>0</v>
      </c>
      <c r="CC56" s="217">
        <v>0</v>
      </c>
      <c r="CD56" s="217">
        <v>0</v>
      </c>
      <c r="CE56" s="217">
        <v>0</v>
      </c>
      <c r="CF56" s="218">
        <v>0</v>
      </c>
    </row>
    <row r="57" spans="1:84" s="10" customFormat="1">
      <c r="B57" s="10" t="s">
        <v>323</v>
      </c>
      <c r="BQ57" s="222">
        <v>2</v>
      </c>
      <c r="BR57" s="222">
        <v>13</v>
      </c>
      <c r="BS57" s="222">
        <v>130</v>
      </c>
      <c r="BT57" s="222">
        <v>373</v>
      </c>
      <c r="BU57" s="222">
        <v>627</v>
      </c>
      <c r="BV57" s="222">
        <v>1282</v>
      </c>
      <c r="BW57" s="222">
        <v>2130</v>
      </c>
      <c r="BX57" s="222">
        <v>4005</v>
      </c>
      <c r="BY57" s="222">
        <v>4102</v>
      </c>
      <c r="BZ57" s="222">
        <v>4281</v>
      </c>
      <c r="CA57" s="222">
        <v>4750</v>
      </c>
      <c r="CB57" s="222">
        <v>5427</v>
      </c>
      <c r="CC57" s="222">
        <v>6115</v>
      </c>
      <c r="CD57" s="222">
        <v>6304</v>
      </c>
      <c r="CE57" s="222">
        <v>6404</v>
      </c>
      <c r="CF57" s="218">
        <v>6637</v>
      </c>
    </row>
    <row r="58" spans="1:84" s="169" customFormat="1">
      <c r="B58" s="169" t="s">
        <v>324</v>
      </c>
      <c r="BQ58" s="10">
        <v>0</v>
      </c>
      <c r="BR58" s="10">
        <v>0</v>
      </c>
      <c r="BS58" s="10">
        <v>42</v>
      </c>
      <c r="BT58" s="10">
        <v>142</v>
      </c>
      <c r="BU58" s="10">
        <v>288</v>
      </c>
      <c r="BV58" s="10">
        <v>706</v>
      </c>
      <c r="BW58" s="222">
        <v>1274</v>
      </c>
      <c r="BX58" s="222">
        <v>2124</v>
      </c>
      <c r="BY58" s="222">
        <v>2604</v>
      </c>
      <c r="BZ58" s="222">
        <v>3119</v>
      </c>
      <c r="CA58" s="222">
        <v>3394</v>
      </c>
      <c r="CB58" s="222">
        <v>3669</v>
      </c>
      <c r="CC58" s="222">
        <v>4187</v>
      </c>
      <c r="CD58" s="222">
        <v>4421</v>
      </c>
      <c r="CE58" s="222">
        <v>4549</v>
      </c>
      <c r="CF58" s="218">
        <v>4817</v>
      </c>
    </row>
    <row r="59" spans="1:84" s="169" customFormat="1">
      <c r="B59" s="169" t="s">
        <v>325</v>
      </c>
      <c r="BQ59" s="10">
        <v>2</v>
      </c>
      <c r="BR59" s="10">
        <v>13</v>
      </c>
      <c r="BS59" s="10">
        <v>88</v>
      </c>
      <c r="BT59" s="10">
        <v>230</v>
      </c>
      <c r="BU59" s="10">
        <v>339</v>
      </c>
      <c r="BV59" s="10">
        <v>576</v>
      </c>
      <c r="BW59" s="222">
        <v>857</v>
      </c>
      <c r="BX59" s="222">
        <v>1881</v>
      </c>
      <c r="BY59" s="222">
        <v>1498</v>
      </c>
      <c r="BZ59" s="222">
        <v>1162</v>
      </c>
      <c r="CA59" s="222">
        <v>1356</v>
      </c>
      <c r="CB59" s="222">
        <v>1758</v>
      </c>
      <c r="CC59" s="222">
        <v>1928</v>
      </c>
      <c r="CD59" s="222">
        <v>1883</v>
      </c>
      <c r="CE59" s="222">
        <v>1855</v>
      </c>
      <c r="CF59" s="218">
        <v>1820</v>
      </c>
    </row>
    <row r="60" spans="1:84">
      <c r="B60" s="207" t="s">
        <v>327</v>
      </c>
      <c r="D60" s="220">
        <v>0</v>
      </c>
      <c r="E60" s="220">
        <v>0</v>
      </c>
      <c r="F60" s="220">
        <v>0</v>
      </c>
      <c r="G60" s="220">
        <v>0</v>
      </c>
      <c r="H60" s="220">
        <v>0</v>
      </c>
      <c r="I60" s="220">
        <v>0</v>
      </c>
      <c r="J60" s="220">
        <v>0</v>
      </c>
      <c r="K60" s="220">
        <v>0</v>
      </c>
      <c r="L60" s="220">
        <v>0</v>
      </c>
      <c r="M60" s="220">
        <v>0</v>
      </c>
      <c r="N60" s="220">
        <v>0</v>
      </c>
      <c r="O60" s="220">
        <v>0</v>
      </c>
      <c r="P60" s="220">
        <v>0</v>
      </c>
      <c r="Q60" s="220">
        <v>0</v>
      </c>
      <c r="R60" s="220">
        <v>0</v>
      </c>
      <c r="S60" s="220">
        <v>0</v>
      </c>
      <c r="T60" s="220">
        <v>0</v>
      </c>
      <c r="U60" s="220">
        <v>0</v>
      </c>
      <c r="V60" s="220">
        <v>0</v>
      </c>
      <c r="W60" s="220">
        <v>0</v>
      </c>
      <c r="X60" s="220">
        <v>0</v>
      </c>
      <c r="Y60" s="220">
        <v>0</v>
      </c>
      <c r="Z60" s="220">
        <v>0</v>
      </c>
      <c r="AA60" s="220">
        <v>0</v>
      </c>
      <c r="AB60" s="220">
        <v>0</v>
      </c>
      <c r="AC60" s="220">
        <v>0</v>
      </c>
      <c r="AD60" s="220">
        <v>0</v>
      </c>
      <c r="AE60" s="220">
        <v>0</v>
      </c>
      <c r="AF60" s="220">
        <v>0</v>
      </c>
      <c r="AG60" s="220">
        <v>0</v>
      </c>
      <c r="AH60" s="220">
        <v>0</v>
      </c>
      <c r="AI60" s="220">
        <v>0</v>
      </c>
      <c r="AJ60" s="220">
        <v>0</v>
      </c>
      <c r="AK60" s="220">
        <v>0</v>
      </c>
      <c r="AL60" s="220">
        <v>0</v>
      </c>
      <c r="AM60" s="220">
        <v>0</v>
      </c>
      <c r="AN60" s="220">
        <v>0</v>
      </c>
      <c r="AO60" s="220">
        <v>0</v>
      </c>
      <c r="AP60" s="220">
        <v>0</v>
      </c>
      <c r="AQ60" s="220">
        <v>0</v>
      </c>
      <c r="AR60" s="220">
        <v>0</v>
      </c>
      <c r="AS60" s="220">
        <v>0</v>
      </c>
      <c r="AT60" s="220">
        <v>0</v>
      </c>
      <c r="AU60" s="220">
        <v>0</v>
      </c>
      <c r="AV60" s="220">
        <v>0</v>
      </c>
      <c r="AW60" s="220">
        <v>0</v>
      </c>
      <c r="AX60" s="220">
        <v>0</v>
      </c>
      <c r="AY60" s="220">
        <v>0</v>
      </c>
      <c r="AZ60" s="220">
        <v>0</v>
      </c>
      <c r="BA60" s="220">
        <v>0</v>
      </c>
      <c r="BB60" s="220">
        <v>0</v>
      </c>
      <c r="BC60" s="220">
        <v>0</v>
      </c>
      <c r="BD60" s="220">
        <v>0</v>
      </c>
      <c r="BE60" s="220">
        <v>0</v>
      </c>
      <c r="BF60" s="220">
        <v>0</v>
      </c>
      <c r="BG60" s="220">
        <v>0</v>
      </c>
      <c r="BH60" s="220">
        <v>0</v>
      </c>
      <c r="BI60" s="220">
        <v>0</v>
      </c>
      <c r="BJ60" s="220">
        <v>0</v>
      </c>
      <c r="BK60" s="220">
        <v>0</v>
      </c>
      <c r="BL60" s="220">
        <v>0</v>
      </c>
      <c r="BM60" s="220">
        <v>0</v>
      </c>
      <c r="BN60" s="220">
        <v>0</v>
      </c>
      <c r="BO60" s="220">
        <v>0</v>
      </c>
      <c r="BP60" s="220">
        <v>0</v>
      </c>
      <c r="BQ60" s="220">
        <v>0</v>
      </c>
      <c r="BR60" s="220">
        <v>0</v>
      </c>
      <c r="BS60" s="220">
        <v>0</v>
      </c>
      <c r="BT60" s="220">
        <v>0</v>
      </c>
      <c r="BU60" s="220">
        <v>0</v>
      </c>
      <c r="BV60" s="220">
        <v>0</v>
      </c>
      <c r="BW60" s="220">
        <v>0</v>
      </c>
      <c r="BX60" s="196">
        <v>0</v>
      </c>
      <c r="BY60" s="196">
        <v>0</v>
      </c>
      <c r="BZ60" s="196">
        <v>0</v>
      </c>
      <c r="CA60" s="196">
        <v>0</v>
      </c>
      <c r="CB60" s="196">
        <v>0</v>
      </c>
      <c r="CC60" s="196">
        <v>0</v>
      </c>
      <c r="CD60" s="196">
        <v>0</v>
      </c>
      <c r="CE60" s="196">
        <v>0</v>
      </c>
      <c r="CF60" s="221">
        <v>0</v>
      </c>
    </row>
    <row r="61" spans="1:84">
      <c r="B61" s="207" t="s">
        <v>328</v>
      </c>
      <c r="D61" s="220">
        <v>0</v>
      </c>
      <c r="E61" s="220">
        <v>0</v>
      </c>
      <c r="F61" s="220">
        <v>0</v>
      </c>
      <c r="G61" s="220">
        <v>0</v>
      </c>
      <c r="H61" s="220">
        <v>0</v>
      </c>
      <c r="I61" s="220">
        <v>0</v>
      </c>
      <c r="J61" s="220">
        <v>0</v>
      </c>
      <c r="K61" s="220">
        <v>0</v>
      </c>
      <c r="L61" s="220">
        <v>0</v>
      </c>
      <c r="M61" s="220">
        <v>0</v>
      </c>
      <c r="N61" s="220">
        <v>0</v>
      </c>
      <c r="O61" s="220">
        <v>0</v>
      </c>
      <c r="P61" s="220">
        <v>0</v>
      </c>
      <c r="Q61" s="220">
        <v>0</v>
      </c>
      <c r="R61" s="220">
        <v>0</v>
      </c>
      <c r="S61" s="220">
        <v>0</v>
      </c>
      <c r="T61" s="220">
        <v>0</v>
      </c>
      <c r="U61" s="220">
        <v>0</v>
      </c>
      <c r="V61" s="220">
        <v>0</v>
      </c>
      <c r="W61" s="220">
        <v>0</v>
      </c>
      <c r="X61" s="220">
        <v>0</v>
      </c>
      <c r="Y61" s="220">
        <v>0</v>
      </c>
      <c r="Z61" s="220">
        <v>0</v>
      </c>
      <c r="AA61" s="220">
        <v>0</v>
      </c>
      <c r="AB61" s="220">
        <v>0</v>
      </c>
      <c r="AC61" s="220">
        <v>0</v>
      </c>
      <c r="AD61" s="220">
        <v>0</v>
      </c>
      <c r="AE61" s="220">
        <v>0</v>
      </c>
      <c r="AF61" s="220">
        <v>0</v>
      </c>
      <c r="AG61" s="220">
        <v>0</v>
      </c>
      <c r="AH61" s="220">
        <v>0</v>
      </c>
      <c r="AI61" s="220">
        <v>0</v>
      </c>
      <c r="AJ61" s="220">
        <v>0</v>
      </c>
      <c r="AK61" s="220">
        <v>0</v>
      </c>
      <c r="AL61" s="220">
        <v>0</v>
      </c>
      <c r="AM61" s="220">
        <v>0</v>
      </c>
      <c r="AN61" s="220">
        <v>0</v>
      </c>
      <c r="AO61" s="220">
        <v>0</v>
      </c>
      <c r="AP61" s="220">
        <v>0</v>
      </c>
      <c r="AQ61" s="220">
        <v>0</v>
      </c>
      <c r="AR61" s="220">
        <v>0</v>
      </c>
      <c r="AS61" s="220">
        <v>0</v>
      </c>
      <c r="AT61" s="220">
        <v>0</v>
      </c>
      <c r="AU61" s="220">
        <v>0</v>
      </c>
      <c r="AV61" s="220">
        <v>0</v>
      </c>
      <c r="AW61" s="220">
        <v>0</v>
      </c>
      <c r="AX61" s="220">
        <v>0</v>
      </c>
      <c r="AY61" s="220">
        <v>0</v>
      </c>
      <c r="AZ61" s="220">
        <v>0</v>
      </c>
      <c r="BA61" s="220">
        <v>9759</v>
      </c>
      <c r="BB61" s="220">
        <v>9953</v>
      </c>
      <c r="BC61" s="220">
        <v>10084</v>
      </c>
      <c r="BD61" s="220">
        <v>11106</v>
      </c>
      <c r="BE61" s="220">
        <v>11202</v>
      </c>
      <c r="BF61" s="220">
        <v>11358</v>
      </c>
      <c r="BG61" s="220">
        <v>11486</v>
      </c>
      <c r="BH61" s="220">
        <v>11430</v>
      </c>
      <c r="BI61" s="220">
        <v>11555</v>
      </c>
      <c r="BJ61" s="220">
        <v>11750</v>
      </c>
      <c r="BK61" s="220">
        <v>12123</v>
      </c>
      <c r="BL61" s="220">
        <v>12421</v>
      </c>
      <c r="BM61" s="220">
        <v>12681</v>
      </c>
      <c r="BN61" s="220">
        <v>12783</v>
      </c>
      <c r="BO61" s="220">
        <v>12686</v>
      </c>
      <c r="BP61" s="220">
        <v>12683</v>
      </c>
      <c r="BQ61" s="220">
        <v>12585</v>
      </c>
      <c r="BR61" s="220">
        <v>12467</v>
      </c>
      <c r="BS61" s="220">
        <v>12215</v>
      </c>
      <c r="BT61" s="220">
        <v>12025</v>
      </c>
      <c r="BU61" s="220">
        <v>11808</v>
      </c>
      <c r="BV61" s="220">
        <v>11568</v>
      </c>
      <c r="BW61" s="220">
        <v>11391</v>
      </c>
      <c r="BX61" s="196">
        <v>11142</v>
      </c>
      <c r="BY61" s="196">
        <v>11256</v>
      </c>
      <c r="BZ61" s="196">
        <v>11411</v>
      </c>
      <c r="CA61" s="196">
        <v>11595</v>
      </c>
      <c r="CB61" s="196">
        <v>10774</v>
      </c>
      <c r="CC61" s="196">
        <v>10966</v>
      </c>
      <c r="CD61" s="196">
        <v>11014</v>
      </c>
      <c r="CE61" s="196">
        <v>10886</v>
      </c>
      <c r="CF61" s="221">
        <v>10911</v>
      </c>
    </row>
    <row r="62" spans="1:84" s="228" customFormat="1" ht="15.95" thickBot="1">
      <c r="A62" s="223"/>
      <c r="B62" s="224"/>
      <c r="C62" s="225"/>
      <c r="D62" s="226"/>
      <c r="E62" s="226"/>
      <c r="F62" s="226"/>
      <c r="G62" s="226"/>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226"/>
      <c r="AP62" s="226"/>
      <c r="AQ62" s="226"/>
      <c r="AR62" s="226"/>
      <c r="AS62" s="226"/>
      <c r="AT62" s="226"/>
      <c r="AU62" s="226"/>
      <c r="AV62" s="226"/>
      <c r="AW62" s="226"/>
      <c r="AX62" s="226"/>
      <c r="AY62" s="226"/>
      <c r="AZ62" s="226"/>
      <c r="BA62" s="226"/>
      <c r="BB62" s="226"/>
      <c r="BC62" s="226"/>
      <c r="BD62" s="226"/>
      <c r="BE62" s="226"/>
      <c r="BF62" s="226"/>
      <c r="BG62" s="226"/>
      <c r="BH62" s="226"/>
      <c r="BI62" s="226"/>
      <c r="BJ62" s="226"/>
      <c r="BK62" s="226"/>
      <c r="BL62" s="226"/>
      <c r="BM62" s="226"/>
      <c r="BN62" s="226"/>
      <c r="BO62" s="226"/>
      <c r="BP62" s="226"/>
      <c r="BQ62" s="226"/>
      <c r="BR62" s="226"/>
      <c r="BS62" s="226"/>
      <c r="BT62" s="226"/>
      <c r="BU62" s="226"/>
      <c r="BV62" s="226"/>
      <c r="BW62" s="226"/>
      <c r="BX62" s="226"/>
      <c r="BY62" s="226"/>
      <c r="BZ62" s="226"/>
      <c r="CA62" s="226"/>
      <c r="CB62" s="226"/>
      <c r="CC62" s="226"/>
      <c r="CD62" s="226"/>
      <c r="CE62" s="226"/>
      <c r="CF62" s="227"/>
    </row>
    <row r="64" spans="1:84">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c r="BJ64" s="207"/>
      <c r="BK64" s="207"/>
      <c r="BL64" s="207"/>
      <c r="BM64" s="207"/>
      <c r="BN64" s="207"/>
      <c r="BO64" s="207"/>
      <c r="BP64" s="207"/>
      <c r="BQ64" s="207"/>
      <c r="BR64" s="207"/>
      <c r="BS64" s="207"/>
      <c r="BT64" s="207"/>
      <c r="BU64" s="207"/>
      <c r="BV64" s="207"/>
      <c r="BW64" s="207"/>
    </row>
  </sheetData>
  <hyperlinks>
    <hyperlink ref="B1" location="Notes!A1" display="Information relating to this table can be found in the 'Notes' tab" xr:uid="{61ED8314-C78C-44BB-A1D6-65AD64527AE5}"/>
    <hyperlink ref="A1" location="Contents!A1" display="Contents page" xr:uid="{77FFDCC2-946C-448F-BC03-421F71620619}"/>
  </hyperlinks>
  <pageMargins left="0.75" right="0.75" top="1" bottom="1" header="0.5" footer="0.5"/>
  <pageSetup paperSize="9"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37884-21EA-4973-A568-814F66E1A9AD}">
  <dimension ref="A1:BW147"/>
  <sheetViews>
    <sheetView zoomScale="70" zoomScaleNormal="70" workbookViewId="0">
      <pane xSplit="2" topLeftCell="BX1" activePane="topRight" state="frozen"/>
      <selection pane="topRight"/>
    </sheetView>
  </sheetViews>
  <sheetFormatPr defaultColWidth="9" defaultRowHeight="15.6"/>
  <cols>
    <col min="1" max="1" width="23" style="163" bestFit="1" customWidth="1"/>
    <col min="2" max="2" width="75.85546875" style="43" customWidth="1"/>
    <col min="3" max="3" width="25.85546875" style="43" customWidth="1"/>
    <col min="4" max="75" width="12.85546875" style="58" customWidth="1"/>
    <col min="76" max="84" width="12.85546875" style="43" customWidth="1"/>
    <col min="85" max="87" width="9" style="43"/>
    <col min="88" max="89" width="10.42578125" style="43" bestFit="1" customWidth="1"/>
    <col min="90" max="16384" width="9" style="43"/>
  </cols>
  <sheetData>
    <row r="1" spans="1:75" s="15" customFormat="1" ht="25.5" customHeight="1" thickBot="1">
      <c r="A1" s="34" t="s">
        <v>47</v>
      </c>
      <c r="B1" s="116" t="s">
        <v>126</v>
      </c>
      <c r="C1" s="117"/>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row>
    <row r="2" spans="1:75" ht="33" customHeight="1">
      <c r="A2" s="37" t="s">
        <v>48</v>
      </c>
      <c r="B2" s="38" t="s">
        <v>370</v>
      </c>
      <c r="C2" s="136"/>
      <c r="D2" s="41" t="s">
        <v>220</v>
      </c>
      <c r="E2" s="41" t="s">
        <v>221</v>
      </c>
      <c r="F2" s="41" t="s">
        <v>222</v>
      </c>
      <c r="G2" s="41" t="s">
        <v>223</v>
      </c>
      <c r="H2" s="41" t="s">
        <v>224</v>
      </c>
      <c r="I2" s="41" t="s">
        <v>225</v>
      </c>
      <c r="J2" s="41" t="s">
        <v>226</v>
      </c>
      <c r="K2" s="41" t="s">
        <v>227</v>
      </c>
      <c r="L2" s="41" t="s">
        <v>228</v>
      </c>
      <c r="M2" s="41" t="s">
        <v>229</v>
      </c>
      <c r="N2" s="41" t="s">
        <v>230</v>
      </c>
      <c r="O2" s="41" t="s">
        <v>231</v>
      </c>
      <c r="P2" s="41" t="s">
        <v>232</v>
      </c>
      <c r="Q2" s="41" t="s">
        <v>233</v>
      </c>
      <c r="R2" s="41" t="s">
        <v>234</v>
      </c>
      <c r="S2" s="41" t="s">
        <v>235</v>
      </c>
      <c r="T2" s="41" t="s">
        <v>236</v>
      </c>
      <c r="U2" s="41" t="s">
        <v>128</v>
      </c>
      <c r="V2" s="41" t="s">
        <v>129</v>
      </c>
      <c r="W2" s="41" t="s">
        <v>130</v>
      </c>
      <c r="X2" s="41" t="s">
        <v>131</v>
      </c>
      <c r="Y2" s="41" t="s">
        <v>132</v>
      </c>
      <c r="Z2" s="41" t="s">
        <v>133</v>
      </c>
      <c r="AA2" s="41" t="s">
        <v>134</v>
      </c>
      <c r="AB2" s="41" t="s">
        <v>135</v>
      </c>
      <c r="AC2" s="41" t="s">
        <v>136</v>
      </c>
      <c r="AD2" s="41" t="s">
        <v>137</v>
      </c>
      <c r="AE2" s="41" t="s">
        <v>138</v>
      </c>
      <c r="AF2" s="41" t="s">
        <v>139</v>
      </c>
      <c r="AG2" s="41" t="s">
        <v>140</v>
      </c>
      <c r="AH2" s="41" t="s">
        <v>141</v>
      </c>
      <c r="AI2" s="41" t="s">
        <v>142</v>
      </c>
      <c r="AJ2" s="41" t="s">
        <v>143</v>
      </c>
      <c r="AK2" s="41" t="s">
        <v>144</v>
      </c>
      <c r="AL2" s="41" t="s">
        <v>145</v>
      </c>
      <c r="AM2" s="41" t="s">
        <v>146</v>
      </c>
      <c r="AN2" s="41" t="s">
        <v>147</v>
      </c>
      <c r="AO2" s="41" t="s">
        <v>148</v>
      </c>
      <c r="AP2" s="41" t="s">
        <v>149</v>
      </c>
      <c r="AQ2" s="41" t="s">
        <v>150</v>
      </c>
      <c r="AR2" s="41" t="s">
        <v>151</v>
      </c>
      <c r="AS2" s="41" t="s">
        <v>152</v>
      </c>
      <c r="AT2" s="41" t="s">
        <v>153</v>
      </c>
      <c r="AU2" s="41" t="s">
        <v>154</v>
      </c>
      <c r="AV2" s="41" t="s">
        <v>155</v>
      </c>
      <c r="AW2" s="41" t="s">
        <v>156</v>
      </c>
      <c r="AX2" s="41" t="s">
        <v>157</v>
      </c>
      <c r="AY2" s="41" t="s">
        <v>158</v>
      </c>
      <c r="AZ2" s="41" t="s">
        <v>159</v>
      </c>
      <c r="BA2" s="41" t="s">
        <v>160</v>
      </c>
      <c r="BB2" s="42" t="s">
        <v>161</v>
      </c>
      <c r="BC2" s="43"/>
      <c r="BD2" s="43"/>
      <c r="BE2" s="43"/>
      <c r="BF2" s="43"/>
      <c r="BG2" s="43"/>
      <c r="BH2" s="43"/>
      <c r="BI2" s="43"/>
      <c r="BJ2" s="43"/>
      <c r="BK2" s="43"/>
      <c r="BL2" s="43"/>
      <c r="BM2" s="43"/>
      <c r="BN2" s="43"/>
      <c r="BO2" s="43"/>
      <c r="BP2" s="43"/>
      <c r="BQ2" s="43"/>
      <c r="BR2" s="43"/>
      <c r="BS2" s="43"/>
      <c r="BT2" s="43"/>
      <c r="BU2" s="43"/>
      <c r="BV2" s="43"/>
      <c r="BW2" s="43"/>
    </row>
    <row r="3" spans="1:75" s="45" customFormat="1">
      <c r="A3" s="119">
        <v>2023</v>
      </c>
      <c r="B3" s="44" t="s">
        <v>264</v>
      </c>
      <c r="C3" s="137"/>
      <c r="D3" s="47" t="s">
        <v>163</v>
      </c>
      <c r="E3" s="47" t="s">
        <v>163</v>
      </c>
      <c r="F3" s="47" t="s">
        <v>163</v>
      </c>
      <c r="G3" s="47" t="s">
        <v>163</v>
      </c>
      <c r="H3" s="47" t="s">
        <v>163</v>
      </c>
      <c r="I3" s="47" t="s">
        <v>163</v>
      </c>
      <c r="J3" s="47" t="s">
        <v>163</v>
      </c>
      <c r="K3" s="47" t="s">
        <v>163</v>
      </c>
      <c r="L3" s="47" t="s">
        <v>163</v>
      </c>
      <c r="M3" s="47" t="s">
        <v>163</v>
      </c>
      <c r="N3" s="47" t="s">
        <v>163</v>
      </c>
      <c r="O3" s="47" t="s">
        <v>163</v>
      </c>
      <c r="P3" s="47" t="s">
        <v>163</v>
      </c>
      <c r="Q3" s="47" t="s">
        <v>163</v>
      </c>
      <c r="R3" s="47" t="s">
        <v>163</v>
      </c>
      <c r="S3" s="47" t="s">
        <v>163</v>
      </c>
      <c r="T3" s="47" t="s">
        <v>163</v>
      </c>
      <c r="U3" s="47" t="s">
        <v>163</v>
      </c>
      <c r="V3" s="47" t="s">
        <v>163</v>
      </c>
      <c r="W3" s="47" t="s">
        <v>163</v>
      </c>
      <c r="X3" s="47" t="s">
        <v>163</v>
      </c>
      <c r="Y3" s="47" t="s">
        <v>163</v>
      </c>
      <c r="Z3" s="47" t="s">
        <v>163</v>
      </c>
      <c r="AA3" s="47" t="s">
        <v>163</v>
      </c>
      <c r="AB3" s="47" t="s">
        <v>163</v>
      </c>
      <c r="AC3" s="47" t="s">
        <v>163</v>
      </c>
      <c r="AD3" s="47" t="s">
        <v>163</v>
      </c>
      <c r="AE3" s="47" t="s">
        <v>163</v>
      </c>
      <c r="AF3" s="47" t="s">
        <v>163</v>
      </c>
      <c r="AG3" s="47" t="s">
        <v>163</v>
      </c>
      <c r="AH3" s="47" t="s">
        <v>163</v>
      </c>
      <c r="AI3" s="47" t="s">
        <v>163</v>
      </c>
      <c r="AJ3" s="47" t="s">
        <v>163</v>
      </c>
      <c r="AK3" s="47" t="s">
        <v>163</v>
      </c>
      <c r="AL3" s="47" t="s">
        <v>163</v>
      </c>
      <c r="AM3" s="47" t="s">
        <v>163</v>
      </c>
      <c r="AN3" s="47" t="s">
        <v>163</v>
      </c>
      <c r="AO3" s="47" t="s">
        <v>163</v>
      </c>
      <c r="AP3" s="47" t="s">
        <v>163</v>
      </c>
      <c r="AQ3" s="47" t="s">
        <v>163</v>
      </c>
      <c r="AR3" s="47" t="s">
        <v>163</v>
      </c>
      <c r="AS3" s="47" t="s">
        <v>163</v>
      </c>
      <c r="AT3" s="47" t="s">
        <v>163</v>
      </c>
      <c r="AU3" s="47" t="s">
        <v>163</v>
      </c>
      <c r="AV3" s="47" t="s">
        <v>163</v>
      </c>
      <c r="AW3" s="47" t="s">
        <v>164</v>
      </c>
      <c r="AX3" s="47" t="s">
        <v>164</v>
      </c>
      <c r="AY3" s="47" t="s">
        <v>164</v>
      </c>
      <c r="AZ3" s="47" t="s">
        <v>164</v>
      </c>
      <c r="BA3" s="47" t="s">
        <v>164</v>
      </c>
      <c r="BB3" s="48" t="s">
        <v>164</v>
      </c>
    </row>
    <row r="4" spans="1:75">
      <c r="A4" s="49"/>
      <c r="B4" s="50"/>
      <c r="C4" s="138"/>
      <c r="D4" s="230"/>
      <c r="E4" s="230"/>
      <c r="F4" s="230"/>
      <c r="G4" s="230"/>
      <c r="H4" s="230"/>
      <c r="I4" s="230"/>
      <c r="J4" s="230"/>
      <c r="K4" s="230"/>
      <c r="L4" s="230"/>
      <c r="M4" s="230"/>
      <c r="N4" s="230"/>
      <c r="O4" s="230"/>
      <c r="P4" s="230"/>
      <c r="Q4" s="230"/>
      <c r="R4" s="230"/>
      <c r="S4" s="230"/>
      <c r="T4" s="230"/>
      <c r="U4" s="230"/>
      <c r="V4" s="230"/>
      <c r="W4" s="230"/>
      <c r="X4" s="230"/>
      <c r="Y4" s="230"/>
      <c r="Z4" s="230"/>
      <c r="AA4" s="230"/>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152"/>
      <c r="BC4" s="43"/>
      <c r="BD4" s="43"/>
      <c r="BE4" s="43"/>
      <c r="BF4" s="43"/>
      <c r="BG4" s="43"/>
      <c r="BH4" s="43"/>
      <c r="BI4" s="43"/>
      <c r="BJ4" s="43"/>
      <c r="BK4" s="43"/>
      <c r="BL4" s="43"/>
      <c r="BM4" s="43"/>
      <c r="BN4" s="43"/>
      <c r="BO4" s="43"/>
      <c r="BP4" s="43"/>
      <c r="BQ4" s="43"/>
      <c r="BR4" s="43"/>
      <c r="BS4" s="43"/>
      <c r="BT4" s="43"/>
      <c r="BU4" s="43"/>
      <c r="BV4" s="43"/>
      <c r="BW4" s="43"/>
    </row>
    <row r="5" spans="1:75" ht="27" customHeight="1">
      <c r="A5" s="153"/>
      <c r="B5" s="109" t="s">
        <v>371</v>
      </c>
      <c r="C5" s="231"/>
      <c r="D5" s="159"/>
      <c r="E5" s="159"/>
      <c r="F5" s="159"/>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60"/>
      <c r="BC5" s="43"/>
      <c r="BD5" s="43"/>
      <c r="BE5" s="43"/>
      <c r="BF5" s="43"/>
      <c r="BG5" s="43"/>
      <c r="BH5" s="43"/>
      <c r="BI5" s="43"/>
      <c r="BJ5" s="43"/>
      <c r="BK5" s="43"/>
      <c r="BL5" s="43"/>
      <c r="BM5" s="43"/>
      <c r="BN5" s="43"/>
      <c r="BO5" s="43"/>
      <c r="BP5" s="43"/>
      <c r="BQ5" s="43"/>
      <c r="BR5" s="43"/>
      <c r="BS5" s="43"/>
      <c r="BT5" s="43"/>
      <c r="BU5" s="43"/>
      <c r="BV5" s="43"/>
      <c r="BW5" s="43"/>
    </row>
    <row r="6" spans="1:75">
      <c r="A6" s="153"/>
      <c r="B6" s="43" t="s">
        <v>268</v>
      </c>
      <c r="C6" s="232" t="s">
        <v>267</v>
      </c>
      <c r="D6" s="159">
        <v>29.110512129380052</v>
      </c>
      <c r="E6" s="159">
        <v>33.549592894152475</v>
      </c>
      <c r="F6" s="159">
        <v>40.369007052134776</v>
      </c>
      <c r="G6" s="159">
        <v>46.752225119122535</v>
      </c>
      <c r="H6" s="159">
        <v>54.320191795418218</v>
      </c>
      <c r="I6" s="159">
        <v>59.875101756018147</v>
      </c>
      <c r="J6" s="159">
        <v>65.101994394921959</v>
      </c>
      <c r="K6" s="159">
        <v>74.2190013532487</v>
      </c>
      <c r="L6" s="159">
        <v>80.449906377863556</v>
      </c>
      <c r="M6" s="159">
        <v>90.01536154090887</v>
      </c>
      <c r="N6" s="159">
        <v>97.347068426548574</v>
      </c>
      <c r="O6" s="159">
        <v>106.17280948270272</v>
      </c>
      <c r="P6" s="159">
        <v>124.86515488177545</v>
      </c>
      <c r="Q6" s="159">
        <v>152.5137354583984</v>
      </c>
      <c r="R6" s="159">
        <v>0</v>
      </c>
      <c r="S6" s="159">
        <v>0</v>
      </c>
      <c r="T6" s="159">
        <v>0</v>
      </c>
      <c r="U6" s="159">
        <v>0</v>
      </c>
      <c r="V6" s="159">
        <v>0</v>
      </c>
      <c r="W6" s="159">
        <v>0</v>
      </c>
      <c r="X6" s="159">
        <v>0</v>
      </c>
      <c r="Y6" s="159">
        <v>0</v>
      </c>
      <c r="Z6" s="159">
        <v>0</v>
      </c>
      <c r="AA6" s="159">
        <v>0</v>
      </c>
      <c r="AB6" s="159">
        <v>0</v>
      </c>
      <c r="AC6" s="159">
        <v>0</v>
      </c>
      <c r="AD6" s="159">
        <v>0</v>
      </c>
      <c r="AE6" s="159">
        <v>0</v>
      </c>
      <c r="AF6" s="159">
        <v>0</v>
      </c>
      <c r="AG6" s="159">
        <v>0</v>
      </c>
      <c r="AH6" s="159">
        <v>0</v>
      </c>
      <c r="AI6" s="159">
        <v>0</v>
      </c>
      <c r="AJ6" s="159">
        <v>0</v>
      </c>
      <c r="AK6" s="159">
        <v>0</v>
      </c>
      <c r="AL6" s="159">
        <v>0</v>
      </c>
      <c r="AM6" s="159">
        <v>0</v>
      </c>
      <c r="AN6" s="159">
        <v>0</v>
      </c>
      <c r="AO6" s="159">
        <v>0</v>
      </c>
      <c r="AP6" s="159">
        <v>0</v>
      </c>
      <c r="AQ6" s="159">
        <v>0</v>
      </c>
      <c r="AR6" s="159">
        <v>0</v>
      </c>
      <c r="AS6" s="159">
        <v>0</v>
      </c>
      <c r="AT6" s="159">
        <v>0</v>
      </c>
      <c r="AU6" s="159">
        <v>0</v>
      </c>
      <c r="AV6" s="159">
        <v>0</v>
      </c>
      <c r="AW6" s="159">
        <v>0</v>
      </c>
      <c r="AX6" s="159">
        <v>0</v>
      </c>
      <c r="AY6" s="159">
        <v>0</v>
      </c>
      <c r="AZ6" s="159">
        <v>0</v>
      </c>
      <c r="BA6" s="159">
        <v>0</v>
      </c>
      <c r="BB6" s="160">
        <v>0</v>
      </c>
      <c r="BC6" s="43"/>
      <c r="BD6" s="43"/>
      <c r="BE6" s="43"/>
      <c r="BF6" s="43"/>
      <c r="BG6" s="43"/>
      <c r="BH6" s="43"/>
      <c r="BI6" s="43"/>
      <c r="BJ6" s="43"/>
      <c r="BK6" s="43"/>
      <c r="BL6" s="43"/>
      <c r="BM6" s="43"/>
      <c r="BN6" s="43"/>
      <c r="BO6" s="43"/>
      <c r="BP6" s="43"/>
      <c r="BQ6" s="43"/>
      <c r="BR6" s="43"/>
      <c r="BS6" s="43"/>
      <c r="BT6" s="43"/>
      <c r="BU6" s="43"/>
      <c r="BV6" s="43"/>
      <c r="BW6" s="43"/>
    </row>
    <row r="7" spans="1:75">
      <c r="A7" s="153"/>
      <c r="B7" s="43" t="s">
        <v>372</v>
      </c>
      <c r="C7" s="232" t="s">
        <v>267</v>
      </c>
      <c r="D7" s="159">
        <v>1798</v>
      </c>
      <c r="E7" s="159">
        <v>2830</v>
      </c>
      <c r="F7" s="159">
        <v>3005</v>
      </c>
      <c r="G7" s="159">
        <v>3448</v>
      </c>
      <c r="H7" s="159">
        <v>3751</v>
      </c>
      <c r="I7" s="159">
        <v>4095</v>
      </c>
      <c r="J7" s="159">
        <v>4396</v>
      </c>
      <c r="K7" s="159">
        <v>4602</v>
      </c>
      <c r="L7" s="159">
        <v>4661</v>
      </c>
      <c r="M7" s="159">
        <v>4760.201</v>
      </c>
      <c r="N7" s="159">
        <v>4693.6689999999999</v>
      </c>
      <c r="O7" s="159">
        <v>4736.817</v>
      </c>
      <c r="P7" s="159">
        <v>4819.6320000000005</v>
      </c>
      <c r="Q7" s="159">
        <v>5437.5395747970842</v>
      </c>
      <c r="R7" s="159">
        <v>5953.1810000000005</v>
      </c>
      <c r="S7" s="159">
        <v>6331.3990000000003</v>
      </c>
      <c r="T7" s="159">
        <v>6403.6940000000004</v>
      </c>
      <c r="U7" s="159">
        <v>6642.2250000000004</v>
      </c>
      <c r="V7" s="159">
        <v>6941.3710000000001</v>
      </c>
      <c r="W7" s="159">
        <v>7088.2730000000001</v>
      </c>
      <c r="X7" s="159">
        <v>7294.9489999999996</v>
      </c>
      <c r="Y7" s="159">
        <v>8283.3439999999991</v>
      </c>
      <c r="Z7" s="159">
        <v>8659.5450000000001</v>
      </c>
      <c r="AA7" s="159">
        <v>8795.2162844499999</v>
      </c>
      <c r="AB7" s="159">
        <v>8945.096379300001</v>
      </c>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60"/>
      <c r="BC7" s="43"/>
      <c r="BD7" s="43"/>
      <c r="BE7" s="43"/>
      <c r="BF7" s="43"/>
      <c r="BG7" s="43"/>
      <c r="BH7" s="43"/>
      <c r="BI7" s="43"/>
      <c r="BJ7" s="43"/>
      <c r="BK7" s="43"/>
      <c r="BL7" s="43"/>
      <c r="BM7" s="43"/>
      <c r="BN7" s="43"/>
      <c r="BO7" s="43"/>
      <c r="BP7" s="43"/>
      <c r="BQ7" s="43"/>
      <c r="BR7" s="43"/>
      <c r="BS7" s="43"/>
      <c r="BT7" s="43"/>
      <c r="BU7" s="43"/>
      <c r="BV7" s="43"/>
      <c r="BW7" s="43"/>
    </row>
    <row r="8" spans="1:75">
      <c r="A8" s="153"/>
      <c r="B8" s="43" t="s">
        <v>278</v>
      </c>
      <c r="C8" s="232" t="s">
        <v>267</v>
      </c>
      <c r="D8" s="159">
        <v>0</v>
      </c>
      <c r="E8" s="159">
        <v>0</v>
      </c>
      <c r="F8" s="159">
        <v>0</v>
      </c>
      <c r="G8" s="159">
        <v>0</v>
      </c>
      <c r="H8" s="159">
        <v>0</v>
      </c>
      <c r="I8" s="159">
        <v>0</v>
      </c>
      <c r="J8" s="159">
        <v>0</v>
      </c>
      <c r="K8" s="159">
        <v>0</v>
      </c>
      <c r="L8" s="159">
        <v>0</v>
      </c>
      <c r="M8" s="159">
        <v>0</v>
      </c>
      <c r="N8" s="159">
        <v>0</v>
      </c>
      <c r="O8" s="159">
        <v>0</v>
      </c>
      <c r="P8" s="159">
        <v>0</v>
      </c>
      <c r="Q8" s="159">
        <v>0</v>
      </c>
      <c r="R8" s="159">
        <v>231.47411666314397</v>
      </c>
      <c r="S8" s="159">
        <v>325.20902588180275</v>
      </c>
      <c r="T8" s="159">
        <v>365.13545224968743</v>
      </c>
      <c r="U8" s="159">
        <v>437.39160512525461</v>
      </c>
      <c r="V8" s="159">
        <v>443.26224191823394</v>
      </c>
      <c r="W8" s="159">
        <v>488.61175918926864</v>
      </c>
      <c r="X8" s="159">
        <v>528.58293270578872</v>
      </c>
      <c r="Y8" s="159">
        <v>566.36950568822147</v>
      </c>
      <c r="Z8" s="159">
        <v>607.03198548293733</v>
      </c>
      <c r="AA8" s="159">
        <v>673.62344552251193</v>
      </c>
      <c r="AB8" s="159">
        <v>762.23</v>
      </c>
      <c r="AC8" s="159">
        <v>793.54721823565706</v>
      </c>
      <c r="AD8" s="159">
        <v>842.13</v>
      </c>
      <c r="AE8" s="159">
        <v>923.7647969778385</v>
      </c>
      <c r="AF8" s="159">
        <v>972.69087379439623</v>
      </c>
      <c r="AG8" s="159">
        <v>1039.8247158707195</v>
      </c>
      <c r="AH8" s="159">
        <v>1105.9393085337213</v>
      </c>
      <c r="AI8" s="159">
        <v>1192.1009182195146</v>
      </c>
      <c r="AJ8" s="159">
        <v>1220.2044423261623</v>
      </c>
      <c r="AK8" s="159">
        <v>1314.7165739259212</v>
      </c>
      <c r="AL8" s="159">
        <v>1390.6353122046253</v>
      </c>
      <c r="AM8" s="159">
        <v>1463.3914453663692</v>
      </c>
      <c r="AN8" s="159">
        <v>1717.304349681425</v>
      </c>
      <c r="AO8" s="159">
        <v>1834.7090892979174</v>
      </c>
      <c r="AP8" s="159">
        <v>1896.9720008984343</v>
      </c>
      <c r="AQ8" s="159">
        <v>1965.0820231168198</v>
      </c>
      <c r="AR8" s="159">
        <v>2114.1233711450695</v>
      </c>
      <c r="AS8" s="159">
        <v>2299.1628969686603</v>
      </c>
      <c r="AT8" s="159">
        <v>2246.64792346575</v>
      </c>
      <c r="AU8" s="159">
        <v>2444.3328611855545</v>
      </c>
      <c r="AV8" s="159">
        <v>2865.2421316079099</v>
      </c>
      <c r="AW8" s="159">
        <v>3533.0199952885191</v>
      </c>
      <c r="AX8" s="159">
        <v>4108.2520633154791</v>
      </c>
      <c r="AY8" s="159">
        <v>4589.5735127766084</v>
      </c>
      <c r="AZ8" s="159">
        <v>4983.9733333204422</v>
      </c>
      <c r="BA8" s="159">
        <v>5366.6038482882632</v>
      </c>
      <c r="BB8" s="160">
        <v>5724.7103336978362</v>
      </c>
      <c r="BC8" s="43"/>
      <c r="BD8" s="43"/>
      <c r="BE8" s="43"/>
      <c r="BF8" s="43"/>
      <c r="BG8" s="43"/>
      <c r="BH8" s="43"/>
      <c r="BI8" s="43"/>
      <c r="BJ8" s="43"/>
      <c r="BK8" s="43"/>
      <c r="BL8" s="43"/>
      <c r="BM8" s="43"/>
      <c r="BN8" s="43"/>
      <c r="BO8" s="43"/>
      <c r="BP8" s="43"/>
      <c r="BQ8" s="43"/>
      <c r="BR8" s="43"/>
      <c r="BS8" s="43"/>
      <c r="BT8" s="43"/>
      <c r="BU8" s="43"/>
      <c r="BV8" s="43"/>
      <c r="BW8" s="43"/>
    </row>
    <row r="9" spans="1:75">
      <c r="A9" s="153"/>
      <c r="B9" s="43" t="s">
        <v>373</v>
      </c>
      <c r="C9" s="232" t="s">
        <v>276</v>
      </c>
      <c r="D9" s="159">
        <v>0</v>
      </c>
      <c r="E9" s="159">
        <v>0</v>
      </c>
      <c r="F9" s="159">
        <v>0</v>
      </c>
      <c r="G9" s="159">
        <v>0</v>
      </c>
      <c r="H9" s="159">
        <v>0</v>
      </c>
      <c r="I9" s="159">
        <v>0</v>
      </c>
      <c r="J9" s="159">
        <v>0</v>
      </c>
      <c r="K9" s="159">
        <v>0</v>
      </c>
      <c r="L9" s="159">
        <v>0</v>
      </c>
      <c r="M9" s="159">
        <v>0</v>
      </c>
      <c r="N9" s="159">
        <v>0</v>
      </c>
      <c r="O9" s="159">
        <v>0</v>
      </c>
      <c r="P9" s="159">
        <v>0</v>
      </c>
      <c r="Q9" s="159">
        <v>0</v>
      </c>
      <c r="R9" s="159">
        <v>0.65355075911120464</v>
      </c>
      <c r="S9" s="159">
        <v>1.6217743773994191</v>
      </c>
      <c r="T9" s="159">
        <v>2.5752797853609004</v>
      </c>
      <c r="U9" s="159">
        <v>4.0695107580942906</v>
      </c>
      <c r="V9" s="159">
        <v>7.3852964480226744</v>
      </c>
      <c r="W9" s="159">
        <v>9.2967079417926204</v>
      </c>
      <c r="X9" s="159">
        <v>10.80366474213008</v>
      </c>
      <c r="Y9" s="159">
        <v>9.355921533335783</v>
      </c>
      <c r="Z9" s="159">
        <v>0</v>
      </c>
      <c r="AA9" s="159">
        <v>0</v>
      </c>
      <c r="AB9" s="159">
        <v>0</v>
      </c>
      <c r="AC9" s="159">
        <v>0</v>
      </c>
      <c r="AD9" s="159">
        <v>0</v>
      </c>
      <c r="AE9" s="159">
        <v>0</v>
      </c>
      <c r="AF9" s="159">
        <v>0</v>
      </c>
      <c r="AG9" s="159">
        <v>0</v>
      </c>
      <c r="AH9" s="159">
        <v>0</v>
      </c>
      <c r="AI9" s="159">
        <v>0</v>
      </c>
      <c r="AJ9" s="159">
        <v>0</v>
      </c>
      <c r="AK9" s="159">
        <v>0</v>
      </c>
      <c r="AL9" s="159">
        <v>0</v>
      </c>
      <c r="AM9" s="159">
        <v>0</v>
      </c>
      <c r="AN9" s="159">
        <v>0</v>
      </c>
      <c r="AO9" s="159">
        <v>0</v>
      </c>
      <c r="AP9" s="159">
        <v>0</v>
      </c>
      <c r="AQ9" s="159">
        <v>0</v>
      </c>
      <c r="AR9" s="159">
        <v>0</v>
      </c>
      <c r="AS9" s="159">
        <v>0</v>
      </c>
      <c r="AT9" s="159">
        <v>0</v>
      </c>
      <c r="AU9" s="159">
        <v>0</v>
      </c>
      <c r="AV9" s="159">
        <v>0</v>
      </c>
      <c r="AW9" s="159">
        <v>0</v>
      </c>
      <c r="AX9" s="159">
        <v>0</v>
      </c>
      <c r="AY9" s="159">
        <v>0</v>
      </c>
      <c r="AZ9" s="159">
        <v>0</v>
      </c>
      <c r="BA9" s="159">
        <v>0</v>
      </c>
      <c r="BB9" s="160">
        <v>0</v>
      </c>
      <c r="BC9" s="43"/>
      <c r="BD9" s="43"/>
      <c r="BE9" s="43"/>
      <c r="BF9" s="43"/>
      <c r="BG9" s="43"/>
      <c r="BH9" s="43"/>
      <c r="BI9" s="43"/>
      <c r="BJ9" s="43"/>
      <c r="BK9" s="43"/>
      <c r="BL9" s="43"/>
      <c r="BM9" s="43"/>
      <c r="BN9" s="43"/>
      <c r="BO9" s="43"/>
      <c r="BP9" s="43"/>
      <c r="BQ9" s="43"/>
      <c r="BR9" s="43"/>
      <c r="BS9" s="43"/>
      <c r="BT9" s="43"/>
      <c r="BU9" s="43"/>
      <c r="BV9" s="43"/>
      <c r="BW9" s="43"/>
    </row>
    <row r="10" spans="1:75">
      <c r="A10" s="153"/>
      <c r="B10" s="65" t="s">
        <v>284</v>
      </c>
      <c r="C10" s="232" t="s">
        <v>276</v>
      </c>
      <c r="D10" s="159">
        <v>14.511966970103668</v>
      </c>
      <c r="E10" s="159">
        <v>16.133326530612248</v>
      </c>
      <c r="F10" s="159">
        <v>24.717428571428567</v>
      </c>
      <c r="G10" s="159">
        <v>38.256555984555987</v>
      </c>
      <c r="H10" s="159">
        <v>53.688094574692514</v>
      </c>
      <c r="I10" s="159">
        <v>69.433802484230412</v>
      </c>
      <c r="J10" s="159">
        <v>70.79400989192159</v>
      </c>
      <c r="K10" s="159">
        <v>72.922577563434828</v>
      </c>
      <c r="L10" s="159">
        <v>90.311245126833001</v>
      </c>
      <c r="M10" s="159">
        <v>101.14080485724621</v>
      </c>
      <c r="N10" s="159">
        <v>214.69849528659114</v>
      </c>
      <c r="O10" s="159">
        <v>246.22674990624449</v>
      </c>
      <c r="P10" s="159">
        <v>290.78532291356805</v>
      </c>
      <c r="Q10" s="159">
        <v>374.87953670196288</v>
      </c>
      <c r="R10" s="159">
        <v>515.91282807874779</v>
      </c>
      <c r="S10" s="159">
        <v>639.46872373484587</v>
      </c>
      <c r="T10" s="159">
        <v>746.17943712198155</v>
      </c>
      <c r="U10" s="159">
        <v>868.26822643117271</v>
      </c>
      <c r="V10" s="159">
        <v>1014.3606606667142</v>
      </c>
      <c r="W10" s="159">
        <v>1119.2241017635679</v>
      </c>
      <c r="X10" s="159">
        <v>1161.318333432162</v>
      </c>
      <c r="Y10" s="159">
        <v>952.99214417084886</v>
      </c>
      <c r="Z10" s="159">
        <v>0.85962981144998363</v>
      </c>
      <c r="AA10" s="159">
        <v>0</v>
      </c>
      <c r="AB10" s="159">
        <v>0</v>
      </c>
      <c r="AC10" s="159">
        <v>4.2834981501008555E-2</v>
      </c>
      <c r="AD10" s="159">
        <v>0</v>
      </c>
      <c r="AE10" s="159">
        <v>0</v>
      </c>
      <c r="AF10" s="159">
        <v>0</v>
      </c>
      <c r="AG10" s="159">
        <v>0</v>
      </c>
      <c r="AH10" s="159">
        <v>0</v>
      </c>
      <c r="AI10" s="159">
        <v>0</v>
      </c>
      <c r="AJ10" s="159">
        <v>0</v>
      </c>
      <c r="AK10" s="159">
        <v>0</v>
      </c>
      <c r="AL10" s="159">
        <v>0</v>
      </c>
      <c r="AM10" s="159">
        <v>0</v>
      </c>
      <c r="AN10" s="159">
        <v>0</v>
      </c>
      <c r="AO10" s="159">
        <v>0</v>
      </c>
      <c r="AP10" s="159">
        <v>0</v>
      </c>
      <c r="AQ10" s="159">
        <v>0</v>
      </c>
      <c r="AR10" s="159">
        <v>0</v>
      </c>
      <c r="AS10" s="159">
        <v>0</v>
      </c>
      <c r="AT10" s="159">
        <v>0</v>
      </c>
      <c r="AU10" s="159">
        <v>0</v>
      </c>
      <c r="AV10" s="159">
        <v>0</v>
      </c>
      <c r="AW10" s="159">
        <v>0</v>
      </c>
      <c r="AX10" s="159">
        <v>0</v>
      </c>
      <c r="AY10" s="159">
        <v>0</v>
      </c>
      <c r="AZ10" s="159">
        <v>0</v>
      </c>
      <c r="BA10" s="159">
        <v>0</v>
      </c>
      <c r="BB10" s="160">
        <v>0</v>
      </c>
      <c r="BC10" s="43"/>
      <c r="BD10" s="43"/>
      <c r="BE10" s="43"/>
      <c r="BF10" s="43"/>
      <c r="BG10" s="43"/>
      <c r="BH10" s="43"/>
      <c r="BI10" s="43"/>
      <c r="BJ10" s="43"/>
      <c r="BK10" s="43"/>
      <c r="BL10" s="43"/>
      <c r="BM10" s="43"/>
      <c r="BN10" s="43"/>
      <c r="BO10" s="43"/>
      <c r="BP10" s="43"/>
      <c r="BQ10" s="43"/>
      <c r="BR10" s="43"/>
      <c r="BS10" s="43"/>
      <c r="BT10" s="43"/>
      <c r="BU10" s="43"/>
      <c r="BV10" s="43"/>
      <c r="BW10" s="43"/>
    </row>
    <row r="11" spans="1:75" ht="24.75" customHeight="1">
      <c r="A11" s="153"/>
      <c r="B11" s="65" t="s">
        <v>287</v>
      </c>
      <c r="C11" s="232" t="s">
        <v>270</v>
      </c>
      <c r="D11" s="159">
        <v>2</v>
      </c>
      <c r="E11" s="159">
        <v>2</v>
      </c>
      <c r="F11" s="159">
        <v>2</v>
      </c>
      <c r="G11" s="159">
        <v>2</v>
      </c>
      <c r="H11" s="159">
        <v>2</v>
      </c>
      <c r="I11" s="159">
        <v>2</v>
      </c>
      <c r="J11" s="159">
        <v>2</v>
      </c>
      <c r="K11" s="159">
        <v>1</v>
      </c>
      <c r="L11" s="159">
        <v>2</v>
      </c>
      <c r="M11" s="159">
        <v>1.4339999999999999</v>
      </c>
      <c r="N11" s="159">
        <v>1.3520000000000001</v>
      </c>
      <c r="O11" s="159">
        <v>1.355</v>
      </c>
      <c r="P11" s="159">
        <v>1.5509999999999999</v>
      </c>
      <c r="Q11" s="159">
        <v>1.4710000000000001</v>
      </c>
      <c r="R11" s="159">
        <v>2</v>
      </c>
      <c r="S11" s="159">
        <v>1</v>
      </c>
      <c r="T11" s="159">
        <v>1</v>
      </c>
      <c r="U11" s="159">
        <v>1.7210000000000001</v>
      </c>
      <c r="V11" s="159">
        <v>1.496</v>
      </c>
      <c r="W11" s="159">
        <v>1.5720000000000001</v>
      </c>
      <c r="X11" s="159">
        <v>1.7769999999999999</v>
      </c>
      <c r="Y11" s="159">
        <v>1.359</v>
      </c>
      <c r="Z11" s="159">
        <v>1.452</v>
      </c>
      <c r="AA11" s="159">
        <v>1.6164412184601897</v>
      </c>
      <c r="AB11" s="159">
        <v>1.6007503600000001</v>
      </c>
      <c r="AC11" s="159">
        <v>0</v>
      </c>
      <c r="AD11" s="159">
        <v>0</v>
      </c>
      <c r="AE11" s="159">
        <v>0</v>
      </c>
      <c r="AF11" s="159">
        <v>0</v>
      </c>
      <c r="AG11" s="159">
        <v>0</v>
      </c>
      <c r="AH11" s="159">
        <v>0</v>
      </c>
      <c r="AI11" s="159">
        <v>0</v>
      </c>
      <c r="AJ11" s="159">
        <v>0</v>
      </c>
      <c r="AK11" s="159">
        <v>0</v>
      </c>
      <c r="AL11" s="159">
        <v>0</v>
      </c>
      <c r="AM11" s="159">
        <v>0</v>
      </c>
      <c r="AN11" s="159">
        <v>0</v>
      </c>
      <c r="AO11" s="159">
        <v>0</v>
      </c>
      <c r="AP11" s="159">
        <v>0</v>
      </c>
      <c r="AQ11" s="159">
        <v>0</v>
      </c>
      <c r="AR11" s="159">
        <v>0</v>
      </c>
      <c r="AS11" s="159">
        <v>0</v>
      </c>
      <c r="AT11" s="159">
        <v>0</v>
      </c>
      <c r="AU11" s="159">
        <v>0</v>
      </c>
      <c r="AV11" s="159">
        <v>0</v>
      </c>
      <c r="AW11" s="159">
        <v>0</v>
      </c>
      <c r="AX11" s="159">
        <v>0</v>
      </c>
      <c r="AY11" s="159">
        <v>0</v>
      </c>
      <c r="AZ11" s="159">
        <v>0</v>
      </c>
      <c r="BA11" s="159">
        <v>0</v>
      </c>
      <c r="BB11" s="160">
        <v>0</v>
      </c>
      <c r="BC11" s="43"/>
      <c r="BD11" s="43"/>
      <c r="BE11" s="43"/>
      <c r="BF11" s="43"/>
      <c r="BG11" s="43"/>
      <c r="BH11" s="43"/>
      <c r="BI11" s="43"/>
      <c r="BJ11" s="43"/>
      <c r="BK11" s="43"/>
      <c r="BL11" s="43"/>
      <c r="BM11" s="43"/>
      <c r="BN11" s="43"/>
      <c r="BO11" s="43"/>
      <c r="BP11" s="43"/>
      <c r="BQ11" s="43"/>
      <c r="BR11" s="43"/>
      <c r="BS11" s="43"/>
      <c r="BT11" s="43"/>
      <c r="BU11" s="43"/>
      <c r="BV11" s="43"/>
      <c r="BW11" s="43"/>
    </row>
    <row r="12" spans="1:75">
      <c r="A12" s="153"/>
      <c r="B12" s="43" t="s">
        <v>374</v>
      </c>
      <c r="C12" s="232" t="s">
        <v>276</v>
      </c>
      <c r="D12" s="159">
        <v>287.50626379634298</v>
      </c>
      <c r="E12" s="159">
        <v>302.08045600000003</v>
      </c>
      <c r="F12" s="159">
        <v>395.88564615384615</v>
      </c>
      <c r="G12" s="159">
        <v>564.3645305</v>
      </c>
      <c r="H12" s="159">
        <v>755.4666057500001</v>
      </c>
      <c r="I12" s="159">
        <v>882.96256549999987</v>
      </c>
      <c r="J12" s="159">
        <v>1020.7705977499999</v>
      </c>
      <c r="K12" s="159">
        <v>1172.1197127142857</v>
      </c>
      <c r="L12" s="159">
        <v>1245.5755610666668</v>
      </c>
      <c r="M12" s="159">
        <v>1291.2906329999998</v>
      </c>
      <c r="N12" s="159">
        <v>1322.3629533333335</v>
      </c>
      <c r="O12" s="159">
        <v>1417.252283333333</v>
      </c>
      <c r="P12" s="159">
        <v>1601.3146243333333</v>
      </c>
      <c r="Q12" s="159">
        <v>2084.0561549999998</v>
      </c>
      <c r="R12" s="159">
        <v>2588.9620103333332</v>
      </c>
      <c r="S12" s="159">
        <v>2871.8776219999995</v>
      </c>
      <c r="T12" s="159">
        <v>2785.9169999999999</v>
      </c>
      <c r="U12" s="159">
        <v>2744.35</v>
      </c>
      <c r="V12" s="159">
        <v>2438.2424801734269</v>
      </c>
      <c r="W12" s="159">
        <v>2154.4810000000002</v>
      </c>
      <c r="X12" s="159">
        <v>2160.527</v>
      </c>
      <c r="Y12" s="159">
        <v>2384.0059999999999</v>
      </c>
      <c r="Z12" s="159">
        <v>2944.4639999999999</v>
      </c>
      <c r="AA12" s="159">
        <v>3325.067</v>
      </c>
      <c r="AB12" s="159">
        <v>3655.0069999999996</v>
      </c>
      <c r="AC12" s="159">
        <v>3752.7889999999998</v>
      </c>
      <c r="AD12" s="159">
        <v>3278</v>
      </c>
      <c r="AE12" s="159">
        <v>2526</v>
      </c>
      <c r="AF12" s="159">
        <v>2050</v>
      </c>
      <c r="AG12" s="159">
        <v>1737.5119804834528</v>
      </c>
      <c r="AH12" s="159">
        <v>1455.6900798477316</v>
      </c>
      <c r="AI12" s="159">
        <v>876.97242974579706</v>
      </c>
      <c r="AJ12" s="159">
        <v>633.219714059539</v>
      </c>
      <c r="AK12" s="159">
        <v>451.05771460709826</v>
      </c>
      <c r="AL12" s="159">
        <v>292.27523465753882</v>
      </c>
      <c r="AM12" s="159">
        <v>172.17469324246855</v>
      </c>
      <c r="AN12" s="159">
        <v>119.49141678258313</v>
      </c>
      <c r="AO12" s="159">
        <v>80.22480311229458</v>
      </c>
      <c r="AP12" s="159">
        <v>59.174369123155124</v>
      </c>
      <c r="AQ12" s="159">
        <v>42.607802019297836</v>
      </c>
      <c r="AR12" s="159">
        <v>32.681386523429381</v>
      </c>
      <c r="AS12" s="159">
        <v>17.657091692809477</v>
      </c>
      <c r="AT12" s="159">
        <v>10.777682165121856</v>
      </c>
      <c r="AU12" s="159">
        <v>6.5500438850929514</v>
      </c>
      <c r="AV12" s="159">
        <v>3.9203635912424146</v>
      </c>
      <c r="AW12" s="159">
        <v>2.2622078097713514</v>
      </c>
      <c r="AX12" s="159">
        <v>1.3238040981138131</v>
      </c>
      <c r="AY12" s="159">
        <v>0.4975515146168149</v>
      </c>
      <c r="AZ12" s="159">
        <v>0</v>
      </c>
      <c r="BA12" s="159">
        <v>0</v>
      </c>
      <c r="BB12" s="160">
        <v>0</v>
      </c>
      <c r="BC12" s="43"/>
      <c r="BD12" s="43"/>
      <c r="BE12" s="43"/>
      <c r="BF12" s="43"/>
      <c r="BG12" s="43"/>
      <c r="BH12" s="43"/>
      <c r="BI12" s="43"/>
      <c r="BJ12" s="43"/>
      <c r="BK12" s="43"/>
      <c r="BL12" s="43"/>
      <c r="BM12" s="43"/>
      <c r="BN12" s="43"/>
      <c r="BO12" s="43"/>
      <c r="BP12" s="43"/>
      <c r="BQ12" s="43"/>
      <c r="BR12" s="43"/>
      <c r="BS12" s="43"/>
      <c r="BT12" s="43"/>
      <c r="BU12" s="43"/>
      <c r="BV12" s="43"/>
      <c r="BW12" s="43"/>
    </row>
    <row r="13" spans="1:75">
      <c r="A13" s="153"/>
      <c r="B13" s="43" t="s">
        <v>375</v>
      </c>
      <c r="C13" s="232" t="s">
        <v>276</v>
      </c>
      <c r="D13" s="159">
        <v>0</v>
      </c>
      <c r="E13" s="159">
        <v>0</v>
      </c>
      <c r="F13" s="159">
        <v>0</v>
      </c>
      <c r="G13" s="159">
        <v>0</v>
      </c>
      <c r="H13" s="159">
        <v>0</v>
      </c>
      <c r="I13" s="159">
        <v>0</v>
      </c>
      <c r="J13" s="159">
        <v>0</v>
      </c>
      <c r="K13" s="159">
        <v>0</v>
      </c>
      <c r="L13" s="159">
        <v>0</v>
      </c>
      <c r="M13" s="159">
        <v>0</v>
      </c>
      <c r="N13" s="159">
        <v>0</v>
      </c>
      <c r="O13" s="159">
        <v>0</v>
      </c>
      <c r="P13" s="159">
        <v>0</v>
      </c>
      <c r="Q13" s="159">
        <v>0</v>
      </c>
      <c r="R13" s="159">
        <v>0</v>
      </c>
      <c r="S13" s="159">
        <v>0</v>
      </c>
      <c r="T13" s="159">
        <v>0</v>
      </c>
      <c r="U13" s="159">
        <v>0</v>
      </c>
      <c r="V13" s="159">
        <v>214.28451982657336</v>
      </c>
      <c r="W13" s="159">
        <v>330</v>
      </c>
      <c r="X13" s="159">
        <v>305</v>
      </c>
      <c r="Y13" s="159">
        <v>285</v>
      </c>
      <c r="Z13" s="159">
        <v>305</v>
      </c>
      <c r="AA13" s="159">
        <v>284</v>
      </c>
      <c r="AB13" s="159">
        <v>289.81299999999999</v>
      </c>
      <c r="AC13" s="159">
        <v>255.8872903330878</v>
      </c>
      <c r="AD13" s="159">
        <v>142.881</v>
      </c>
      <c r="AE13" s="159">
        <v>24.123565300067376</v>
      </c>
      <c r="AF13" s="159">
        <v>12.22461096189574</v>
      </c>
      <c r="AG13" s="159">
        <v>0</v>
      </c>
      <c r="AH13" s="159">
        <v>0</v>
      </c>
      <c r="AI13" s="159">
        <v>0</v>
      </c>
      <c r="AJ13" s="159">
        <v>0</v>
      </c>
      <c r="AK13" s="159">
        <v>0</v>
      </c>
      <c r="AL13" s="159">
        <v>0</v>
      </c>
      <c r="AM13" s="159">
        <v>0</v>
      </c>
      <c r="AN13" s="159">
        <v>0</v>
      </c>
      <c r="AO13" s="159">
        <v>0</v>
      </c>
      <c r="AP13" s="159">
        <v>0</v>
      </c>
      <c r="AQ13" s="159">
        <v>0</v>
      </c>
      <c r="AR13" s="159">
        <v>0</v>
      </c>
      <c r="AS13" s="159">
        <v>0</v>
      </c>
      <c r="AT13" s="159">
        <v>0</v>
      </c>
      <c r="AU13" s="159">
        <v>0</v>
      </c>
      <c r="AV13" s="159">
        <v>0</v>
      </c>
      <c r="AW13" s="159">
        <v>0</v>
      </c>
      <c r="AX13" s="159">
        <v>0</v>
      </c>
      <c r="AY13" s="159">
        <v>0</v>
      </c>
      <c r="AZ13" s="159">
        <v>0</v>
      </c>
      <c r="BA13" s="159">
        <v>0</v>
      </c>
      <c r="BB13" s="160">
        <v>0</v>
      </c>
      <c r="BC13" s="43"/>
      <c r="BD13" s="43"/>
      <c r="BE13" s="43"/>
      <c r="BF13" s="43"/>
      <c r="BG13" s="43"/>
      <c r="BH13" s="43"/>
      <c r="BI13" s="43"/>
      <c r="BJ13" s="43"/>
      <c r="BK13" s="43"/>
      <c r="BL13" s="43"/>
      <c r="BM13" s="43"/>
      <c r="BN13" s="43"/>
      <c r="BO13" s="43"/>
      <c r="BP13" s="43"/>
      <c r="BQ13" s="43"/>
      <c r="BR13" s="43"/>
      <c r="BS13" s="43"/>
      <c r="BT13" s="43"/>
      <c r="BU13" s="43"/>
      <c r="BV13" s="43"/>
      <c r="BW13" s="43"/>
    </row>
    <row r="14" spans="1:75">
      <c r="A14" s="153"/>
      <c r="B14" s="43" t="s">
        <v>376</v>
      </c>
      <c r="C14" s="232" t="s">
        <v>267</v>
      </c>
      <c r="D14" s="159">
        <v>9.1014969282685811</v>
      </c>
      <c r="E14" s="159">
        <v>11.640236243555856</v>
      </c>
      <c r="F14" s="159">
        <v>13.630234353478913</v>
      </c>
      <c r="G14" s="159">
        <v>15.590189419879557</v>
      </c>
      <c r="H14" s="159">
        <v>17.539349755901764</v>
      </c>
      <c r="I14" s="159">
        <v>18.772171160752329</v>
      </c>
      <c r="J14" s="159">
        <v>18.932891833284359</v>
      </c>
      <c r="K14" s="159">
        <v>19.456935976129234</v>
      </c>
      <c r="L14" s="159">
        <v>20.544119957107366</v>
      </c>
      <c r="M14" s="159">
        <v>21.373524682261195</v>
      </c>
      <c r="N14" s="159">
        <v>22.393906028598739</v>
      </c>
      <c r="O14" s="159">
        <v>23.906947632296195</v>
      </c>
      <c r="P14" s="159">
        <v>26.429268414933048</v>
      </c>
      <c r="Q14" s="159">
        <v>30.590785383135724</v>
      </c>
      <c r="R14" s="159">
        <v>1.9676571350371104</v>
      </c>
      <c r="S14" s="159">
        <v>0</v>
      </c>
      <c r="T14" s="159">
        <v>0</v>
      </c>
      <c r="U14" s="159">
        <v>0</v>
      </c>
      <c r="V14" s="159">
        <v>0</v>
      </c>
      <c r="W14" s="159">
        <v>0</v>
      </c>
      <c r="X14" s="159">
        <v>0</v>
      </c>
      <c r="Y14" s="159">
        <v>0</v>
      </c>
      <c r="Z14" s="159">
        <v>0</v>
      </c>
      <c r="AA14" s="159">
        <v>0</v>
      </c>
      <c r="AB14" s="159">
        <v>0</v>
      </c>
      <c r="AC14" s="159">
        <v>0</v>
      </c>
      <c r="AD14" s="159">
        <v>0</v>
      </c>
      <c r="AE14" s="159">
        <v>0</v>
      </c>
      <c r="AF14" s="159">
        <v>0</v>
      </c>
      <c r="AG14" s="159">
        <v>0</v>
      </c>
      <c r="AH14" s="159">
        <v>0</v>
      </c>
      <c r="AI14" s="159">
        <v>0</v>
      </c>
      <c r="AJ14" s="159">
        <v>0</v>
      </c>
      <c r="AK14" s="159">
        <v>0</v>
      </c>
      <c r="AL14" s="159">
        <v>0</v>
      </c>
      <c r="AM14" s="159">
        <v>0</v>
      </c>
      <c r="AN14" s="159">
        <v>0</v>
      </c>
      <c r="AO14" s="159">
        <v>0</v>
      </c>
      <c r="AP14" s="159">
        <v>0</v>
      </c>
      <c r="AQ14" s="159">
        <v>0</v>
      </c>
      <c r="AR14" s="159">
        <v>0</v>
      </c>
      <c r="AS14" s="159">
        <v>0</v>
      </c>
      <c r="AT14" s="159">
        <v>0</v>
      </c>
      <c r="AU14" s="159">
        <v>0</v>
      </c>
      <c r="AV14" s="159">
        <v>0</v>
      </c>
      <c r="AW14" s="159">
        <v>0</v>
      </c>
      <c r="AX14" s="159">
        <v>0</v>
      </c>
      <c r="AY14" s="159">
        <v>0</v>
      </c>
      <c r="AZ14" s="159">
        <v>0</v>
      </c>
      <c r="BA14" s="159">
        <v>0</v>
      </c>
      <c r="BB14" s="160">
        <v>0</v>
      </c>
      <c r="BC14" s="43"/>
      <c r="BD14" s="43"/>
      <c r="BE14" s="43"/>
      <c r="BF14" s="43"/>
      <c r="BG14" s="43"/>
      <c r="BH14" s="43"/>
      <c r="BI14" s="43"/>
      <c r="BJ14" s="43"/>
      <c r="BK14" s="43"/>
      <c r="BL14" s="43"/>
      <c r="BM14" s="43"/>
      <c r="BN14" s="43"/>
      <c r="BO14" s="43"/>
      <c r="BP14" s="43"/>
      <c r="BQ14" s="43"/>
      <c r="BR14" s="43"/>
      <c r="BS14" s="43"/>
      <c r="BT14" s="43"/>
      <c r="BU14" s="43"/>
      <c r="BV14" s="43"/>
      <c r="BW14" s="43"/>
    </row>
    <row r="15" spans="1:75">
      <c r="A15" s="153"/>
      <c r="B15" s="43" t="s">
        <v>326</v>
      </c>
      <c r="C15" s="232" t="s">
        <v>267</v>
      </c>
      <c r="D15" s="159">
        <v>0</v>
      </c>
      <c r="E15" s="159">
        <v>0</v>
      </c>
      <c r="F15" s="159">
        <v>0</v>
      </c>
      <c r="G15" s="159">
        <v>0</v>
      </c>
      <c r="H15" s="159">
        <v>0</v>
      </c>
      <c r="I15" s="159">
        <v>0</v>
      </c>
      <c r="J15" s="159">
        <v>0</v>
      </c>
      <c r="K15" s="159">
        <v>0</v>
      </c>
      <c r="L15" s="159">
        <v>0</v>
      </c>
      <c r="M15" s="159">
        <v>0</v>
      </c>
      <c r="N15" s="159">
        <v>0</v>
      </c>
      <c r="O15" s="159">
        <v>0</v>
      </c>
      <c r="P15" s="159">
        <v>0</v>
      </c>
      <c r="Q15" s="159">
        <v>0</v>
      </c>
      <c r="R15" s="159">
        <v>0</v>
      </c>
      <c r="S15" s="159">
        <v>2.5999999999999999E-2</v>
      </c>
      <c r="T15" s="159">
        <v>1.7000000000000001E-2</v>
      </c>
      <c r="U15" s="159">
        <v>0</v>
      </c>
      <c r="V15" s="159">
        <v>8.9999999999999993E-3</v>
      </c>
      <c r="W15" s="159">
        <v>1.2E-2</v>
      </c>
      <c r="X15" s="159">
        <v>0</v>
      </c>
      <c r="Y15" s="159">
        <v>0.06</v>
      </c>
      <c r="Z15" s="159">
        <v>60.734000000000002</v>
      </c>
      <c r="AA15" s="159">
        <v>6.5244999999999997</v>
      </c>
      <c r="AB15" s="159">
        <v>0.56799999999999995</v>
      </c>
      <c r="AC15" s="159">
        <v>0.47799999999999998</v>
      </c>
      <c r="AD15" s="159">
        <v>0.42899999999999999</v>
      </c>
      <c r="AE15" s="159">
        <v>0.5</v>
      </c>
      <c r="AF15" s="159">
        <v>0.38900000000000001</v>
      </c>
      <c r="AG15" s="159">
        <v>0.2</v>
      </c>
      <c r="AH15" s="159">
        <v>0</v>
      </c>
      <c r="AI15" s="159">
        <v>0.29149999999999998</v>
      </c>
      <c r="AJ15" s="159">
        <v>9.1499999999999998E-2</v>
      </c>
      <c r="AK15" s="159">
        <v>0</v>
      </c>
      <c r="AL15" s="159">
        <v>0</v>
      </c>
      <c r="AM15" s="159">
        <v>2.1110000000001961E-4</v>
      </c>
      <c r="AN15" s="159">
        <v>9.9999999999999978E-2</v>
      </c>
      <c r="AO15" s="159">
        <v>0.24</v>
      </c>
      <c r="AP15" s="159">
        <v>0.24</v>
      </c>
      <c r="AQ15" s="159">
        <v>0.36</v>
      </c>
      <c r="AR15" s="159">
        <v>0.19999999999999996</v>
      </c>
      <c r="AS15" s="159">
        <v>0.3</v>
      </c>
      <c r="AT15" s="159">
        <v>0.24</v>
      </c>
      <c r="AU15" s="159">
        <v>0</v>
      </c>
      <c r="AV15" s="159">
        <v>0</v>
      </c>
      <c r="AW15" s="159">
        <v>0</v>
      </c>
      <c r="AX15" s="159">
        <v>0</v>
      </c>
      <c r="AY15" s="159">
        <v>0</v>
      </c>
      <c r="AZ15" s="159">
        <v>0</v>
      </c>
      <c r="BA15" s="159">
        <v>0</v>
      </c>
      <c r="BB15" s="160">
        <v>0</v>
      </c>
      <c r="BC15" s="43"/>
      <c r="BD15" s="43"/>
      <c r="BE15" s="43"/>
      <c r="BF15" s="43"/>
      <c r="BG15" s="43"/>
      <c r="BH15" s="43"/>
      <c r="BI15" s="43"/>
      <c r="BJ15" s="43"/>
      <c r="BK15" s="43"/>
      <c r="BL15" s="43"/>
      <c r="BM15" s="43"/>
      <c r="BN15" s="43"/>
      <c r="BO15" s="43"/>
      <c r="BP15" s="43"/>
      <c r="BQ15" s="43"/>
      <c r="BR15" s="43"/>
      <c r="BS15" s="43"/>
      <c r="BT15" s="43"/>
      <c r="BU15" s="43"/>
      <c r="BV15" s="43"/>
      <c r="BW15" s="43"/>
    </row>
    <row r="16" spans="1:75" ht="24.75" customHeight="1">
      <c r="A16" s="153"/>
      <c r="B16" s="109" t="s">
        <v>377</v>
      </c>
      <c r="C16" s="232"/>
      <c r="D16" s="47">
        <f t="shared" ref="D16:AQ16" si="0">SUM(D6:D15)</f>
        <v>2140.2302398240954</v>
      </c>
      <c r="E16" s="47">
        <f t="shared" si="0"/>
        <v>3195.4036116683205</v>
      </c>
      <c r="F16" s="47">
        <f t="shared" si="0"/>
        <v>3481.6023161308885</v>
      </c>
      <c r="G16" s="47">
        <f t="shared" si="0"/>
        <v>4114.9635010235579</v>
      </c>
      <c r="H16" s="47">
        <f t="shared" si="0"/>
        <v>4634.0142418760124</v>
      </c>
      <c r="I16" s="47">
        <f t="shared" si="0"/>
        <v>5128.0436409009999</v>
      </c>
      <c r="J16" s="47">
        <f t="shared" si="0"/>
        <v>5573.5994938701278</v>
      </c>
      <c r="K16" s="47">
        <f t="shared" si="0"/>
        <v>5941.7182276070989</v>
      </c>
      <c r="L16" s="47">
        <f t="shared" si="0"/>
        <v>6099.8808325284717</v>
      </c>
      <c r="M16" s="47">
        <f t="shared" si="0"/>
        <v>6265.4553240804171</v>
      </c>
      <c r="N16" s="47">
        <f t="shared" si="0"/>
        <v>6351.8234230750713</v>
      </c>
      <c r="O16" s="47">
        <f t="shared" si="0"/>
        <v>6531.730790354577</v>
      </c>
      <c r="P16" s="47">
        <f t="shared" si="0"/>
        <v>6864.5773705436104</v>
      </c>
      <c r="Q16" s="47">
        <f t="shared" si="0"/>
        <v>8081.0507873405804</v>
      </c>
      <c r="R16" s="47">
        <f t="shared" si="0"/>
        <v>9294.1511629693741</v>
      </c>
      <c r="S16" s="47">
        <f t="shared" si="0"/>
        <v>10170.602145994048</v>
      </c>
      <c r="T16" s="47">
        <f t="shared" si="0"/>
        <v>10304.518169157031</v>
      </c>
      <c r="U16" s="47">
        <f t="shared" si="0"/>
        <v>10698.02534231452</v>
      </c>
      <c r="V16" s="47">
        <f t="shared" si="0"/>
        <v>11060.411199032971</v>
      </c>
      <c r="W16" s="47">
        <f t="shared" si="0"/>
        <v>11191.470568894629</v>
      </c>
      <c r="X16" s="47">
        <f t="shared" si="0"/>
        <v>11462.957930880082</v>
      </c>
      <c r="Y16" s="47">
        <f t="shared" si="0"/>
        <v>12482.486571392403</v>
      </c>
      <c r="Z16" s="47">
        <f t="shared" si="0"/>
        <v>12579.086615294387</v>
      </c>
      <c r="AA16" s="47">
        <f t="shared" si="0"/>
        <v>13086.047671190972</v>
      </c>
      <c r="AB16" s="47">
        <f t="shared" si="0"/>
        <v>13654.315129659999</v>
      </c>
      <c r="AC16" s="47">
        <f t="shared" si="0"/>
        <v>4802.7443435502455</v>
      </c>
      <c r="AD16" s="47">
        <f t="shared" si="0"/>
        <v>4263.4400000000005</v>
      </c>
      <c r="AE16" s="47">
        <f t="shared" si="0"/>
        <v>3474.3883622779058</v>
      </c>
      <c r="AF16" s="47">
        <f t="shared" si="0"/>
        <v>3035.3044847562924</v>
      </c>
      <c r="AG16" s="47">
        <f t="shared" si="0"/>
        <v>2777.5366963541719</v>
      </c>
      <c r="AH16" s="47">
        <f t="shared" si="0"/>
        <v>2561.6293883814528</v>
      </c>
      <c r="AI16" s="47">
        <f t="shared" si="0"/>
        <v>2069.3648479653116</v>
      </c>
      <c r="AJ16" s="47">
        <f t="shared" si="0"/>
        <v>1853.5156563857013</v>
      </c>
      <c r="AK16" s="47">
        <f t="shared" si="0"/>
        <v>1765.7742885330194</v>
      </c>
      <c r="AL16" s="47">
        <f t="shared" si="0"/>
        <v>1682.9105468621642</v>
      </c>
      <c r="AM16" s="47">
        <f t="shared" si="0"/>
        <v>1635.5663497088376</v>
      </c>
      <c r="AN16" s="47">
        <f t="shared" si="0"/>
        <v>1836.8957664640081</v>
      </c>
      <c r="AO16" s="47">
        <f t="shared" si="0"/>
        <v>1915.1738924102121</v>
      </c>
      <c r="AP16" s="47">
        <f t="shared" si="0"/>
        <v>1956.3863700215895</v>
      </c>
      <c r="AQ16" s="47">
        <f t="shared" si="0"/>
        <v>2008.0498251361175</v>
      </c>
      <c r="AR16" s="47">
        <f t="shared" ref="AR16:BB16" si="1">SUM(AR6:AR15)</f>
        <v>2147.0047576684988</v>
      </c>
      <c r="AS16" s="47">
        <f t="shared" si="1"/>
        <v>2317.11998866147</v>
      </c>
      <c r="AT16" s="47">
        <f t="shared" si="1"/>
        <v>2257.6656056308716</v>
      </c>
      <c r="AU16" s="47">
        <f>SUM(AU6:AU15)</f>
        <v>2450.8829050706477</v>
      </c>
      <c r="AV16" s="47">
        <f t="shared" si="1"/>
        <v>2869.1624951991521</v>
      </c>
      <c r="AW16" s="47">
        <f t="shared" si="1"/>
        <v>3535.2822030982907</v>
      </c>
      <c r="AX16" s="47">
        <f t="shared" si="1"/>
        <v>4109.5758674135932</v>
      </c>
      <c r="AY16" s="47">
        <f t="shared" si="1"/>
        <v>4590.0710642912254</v>
      </c>
      <c r="AZ16" s="47">
        <f t="shared" si="1"/>
        <v>4983.9733333204422</v>
      </c>
      <c r="BA16" s="47">
        <f t="shared" si="1"/>
        <v>5366.6038482882632</v>
      </c>
      <c r="BB16" s="48">
        <f t="shared" si="1"/>
        <v>5724.7103336978362</v>
      </c>
      <c r="BC16" s="43"/>
      <c r="BD16" s="43"/>
      <c r="BE16" s="43"/>
      <c r="BF16" s="43"/>
      <c r="BG16" s="43"/>
      <c r="BH16" s="43"/>
      <c r="BI16" s="43"/>
      <c r="BJ16" s="43"/>
      <c r="BK16" s="43"/>
      <c r="BL16" s="43"/>
      <c r="BM16" s="43"/>
      <c r="BN16" s="43"/>
      <c r="BO16" s="43"/>
      <c r="BP16" s="43"/>
      <c r="BQ16" s="43"/>
      <c r="BR16" s="43"/>
      <c r="BS16" s="43"/>
      <c r="BT16" s="43"/>
      <c r="BU16" s="43"/>
      <c r="BV16" s="43"/>
      <c r="BW16" s="43"/>
    </row>
    <row r="17" spans="1:75">
      <c r="A17" s="153"/>
      <c r="B17" s="233" t="s">
        <v>378</v>
      </c>
      <c r="C17" s="232"/>
      <c r="D17" s="47">
        <f>D16-SUM(D9:D13,D7)</f>
        <v>38.212009057648629</v>
      </c>
      <c r="E17" s="47">
        <f t="shared" ref="E17:BB17" si="2">E16-SUM(E9:E13,E7)</f>
        <v>45.18982913770833</v>
      </c>
      <c r="F17" s="47">
        <f t="shared" si="2"/>
        <v>53.999241405613702</v>
      </c>
      <c r="G17" s="47">
        <f t="shared" si="2"/>
        <v>62.342414539001766</v>
      </c>
      <c r="H17" s="47">
        <f t="shared" si="2"/>
        <v>71.859541551320035</v>
      </c>
      <c r="I17" s="47">
        <f t="shared" si="2"/>
        <v>78.647272916769907</v>
      </c>
      <c r="J17" s="47">
        <f t="shared" si="2"/>
        <v>84.034886228206233</v>
      </c>
      <c r="K17" s="47">
        <f t="shared" si="2"/>
        <v>93.67593732937803</v>
      </c>
      <c r="L17" s="47">
        <f t="shared" si="2"/>
        <v>100.99402633497175</v>
      </c>
      <c r="M17" s="47">
        <f t="shared" si="2"/>
        <v>111.38888622317154</v>
      </c>
      <c r="N17" s="47">
        <f t="shared" si="2"/>
        <v>119.7409744551469</v>
      </c>
      <c r="O17" s="47">
        <f t="shared" si="2"/>
        <v>130.07975711499967</v>
      </c>
      <c r="P17" s="47">
        <f t="shared" si="2"/>
        <v>151.29442329670837</v>
      </c>
      <c r="Q17" s="47">
        <f t="shared" si="2"/>
        <v>183.10452084153349</v>
      </c>
      <c r="R17" s="47">
        <f t="shared" si="2"/>
        <v>233.44177379818211</v>
      </c>
      <c r="S17" s="47">
        <f t="shared" si="2"/>
        <v>325.23502588180236</v>
      </c>
      <c r="T17" s="47">
        <f t="shared" si="2"/>
        <v>365.15245224968749</v>
      </c>
      <c r="U17" s="47">
        <f t="shared" si="2"/>
        <v>437.39160512525268</v>
      </c>
      <c r="V17" s="47">
        <f t="shared" si="2"/>
        <v>443.2712419182335</v>
      </c>
      <c r="W17" s="47">
        <f t="shared" si="2"/>
        <v>488.62375918926773</v>
      </c>
      <c r="X17" s="47">
        <f t="shared" si="2"/>
        <v>528.58293270579088</v>
      </c>
      <c r="Y17" s="47">
        <f t="shared" si="2"/>
        <v>566.42950568822016</v>
      </c>
      <c r="Z17" s="47">
        <f t="shared" si="2"/>
        <v>667.76598548293805</v>
      </c>
      <c r="AA17" s="47">
        <f t="shared" si="2"/>
        <v>680.1479455225126</v>
      </c>
      <c r="AB17" s="47">
        <f t="shared" si="2"/>
        <v>762.79799999999886</v>
      </c>
      <c r="AC17" s="47">
        <f t="shared" si="2"/>
        <v>794.02521823565667</v>
      </c>
      <c r="AD17" s="47">
        <f t="shared" si="2"/>
        <v>842.55900000000065</v>
      </c>
      <c r="AE17" s="47">
        <f t="shared" si="2"/>
        <v>924.26479697783861</v>
      </c>
      <c r="AF17" s="47">
        <f t="shared" si="2"/>
        <v>973.07987379439646</v>
      </c>
      <c r="AG17" s="47">
        <f t="shared" si="2"/>
        <v>1040.0247158707191</v>
      </c>
      <c r="AH17" s="47">
        <f t="shared" si="2"/>
        <v>1105.9393085337213</v>
      </c>
      <c r="AI17" s="47">
        <f t="shared" si="2"/>
        <v>1192.3924182195146</v>
      </c>
      <c r="AJ17" s="47">
        <f t="shared" si="2"/>
        <v>1220.2959423261623</v>
      </c>
      <c r="AK17" s="47">
        <f t="shared" si="2"/>
        <v>1314.7165739259212</v>
      </c>
      <c r="AL17" s="47">
        <f t="shared" si="2"/>
        <v>1390.6353122046253</v>
      </c>
      <c r="AM17" s="47">
        <f t="shared" si="2"/>
        <v>1463.3916564663691</v>
      </c>
      <c r="AN17" s="47">
        <f t="shared" si="2"/>
        <v>1717.4043496814249</v>
      </c>
      <c r="AO17" s="47">
        <f t="shared" si="2"/>
        <v>1834.9490892979175</v>
      </c>
      <c r="AP17" s="47">
        <f t="shared" si="2"/>
        <v>1897.2120008984343</v>
      </c>
      <c r="AQ17" s="47">
        <f t="shared" si="2"/>
        <v>1965.4420231168197</v>
      </c>
      <c r="AR17" s="47">
        <f t="shared" si="2"/>
        <v>2114.3233711450694</v>
      </c>
      <c r="AS17" s="47">
        <f t="shared" si="2"/>
        <v>2299.4628969686605</v>
      </c>
      <c r="AT17" s="47">
        <f t="shared" si="2"/>
        <v>2246.8879234657497</v>
      </c>
      <c r="AU17" s="47">
        <f t="shared" si="2"/>
        <v>2444.3328611855545</v>
      </c>
      <c r="AV17" s="47">
        <f t="shared" si="2"/>
        <v>2865.2421316079099</v>
      </c>
      <c r="AW17" s="47">
        <f t="shared" si="2"/>
        <v>3533.0199952885191</v>
      </c>
      <c r="AX17" s="47">
        <f t="shared" si="2"/>
        <v>4108.2520633154791</v>
      </c>
      <c r="AY17" s="47">
        <f t="shared" si="2"/>
        <v>4589.5735127766084</v>
      </c>
      <c r="AZ17" s="47">
        <f t="shared" si="2"/>
        <v>4983.9733333204422</v>
      </c>
      <c r="BA17" s="47">
        <f t="shared" si="2"/>
        <v>5366.6038482882632</v>
      </c>
      <c r="BB17" s="48">
        <f t="shared" si="2"/>
        <v>5724.7103336978362</v>
      </c>
      <c r="BC17" s="43"/>
      <c r="BD17" s="43"/>
      <c r="BE17" s="43"/>
      <c r="BF17" s="43"/>
      <c r="BG17" s="43"/>
      <c r="BH17" s="43"/>
      <c r="BI17" s="43"/>
      <c r="BJ17" s="43"/>
      <c r="BK17" s="43"/>
      <c r="BL17" s="43"/>
      <c r="BM17" s="43"/>
      <c r="BN17" s="43"/>
      <c r="BO17" s="43"/>
      <c r="BP17" s="43"/>
      <c r="BQ17" s="43"/>
      <c r="BR17" s="43"/>
      <c r="BS17" s="43"/>
      <c r="BT17" s="43"/>
      <c r="BU17" s="43"/>
      <c r="BV17" s="43"/>
      <c r="BW17" s="43"/>
    </row>
    <row r="18" spans="1:75" ht="12.75" customHeight="1">
      <c r="A18" s="153"/>
      <c r="B18" s="233"/>
      <c r="C18" s="232"/>
      <c r="D18" s="47"/>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8"/>
      <c r="BC18" s="43"/>
      <c r="BD18" s="43"/>
      <c r="BE18" s="43"/>
      <c r="BF18" s="43"/>
      <c r="BG18" s="43"/>
      <c r="BH18" s="43"/>
      <c r="BI18" s="43"/>
      <c r="BJ18" s="43"/>
      <c r="BK18" s="43"/>
      <c r="BL18" s="43"/>
      <c r="BM18" s="43"/>
      <c r="BN18" s="43"/>
      <c r="BO18" s="43"/>
      <c r="BP18" s="43"/>
      <c r="BQ18" s="43"/>
      <c r="BR18" s="43"/>
      <c r="BS18" s="43"/>
      <c r="BT18" s="43"/>
      <c r="BU18" s="43"/>
      <c r="BV18" s="43"/>
      <c r="BW18" s="43"/>
    </row>
    <row r="19" spans="1:75" ht="27" customHeight="1">
      <c r="A19" s="153"/>
      <c r="B19" s="109" t="s">
        <v>379</v>
      </c>
      <c r="C19" s="232"/>
      <c r="D19" s="159"/>
      <c r="E19" s="159"/>
      <c r="F19" s="159"/>
      <c r="G19" s="159"/>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60"/>
      <c r="BC19" s="43"/>
      <c r="BD19" s="43"/>
      <c r="BE19" s="43"/>
      <c r="BF19" s="43"/>
      <c r="BG19" s="43"/>
      <c r="BH19" s="43"/>
      <c r="BI19" s="43"/>
      <c r="BJ19" s="43"/>
      <c r="BK19" s="43"/>
      <c r="BL19" s="43"/>
      <c r="BM19" s="43"/>
      <c r="BN19" s="43"/>
      <c r="BO19" s="43"/>
      <c r="BP19" s="43"/>
      <c r="BQ19" s="43"/>
      <c r="BR19" s="43"/>
      <c r="BS19" s="43"/>
      <c r="BT19" s="43"/>
      <c r="BU19" s="43"/>
      <c r="BV19" s="43"/>
      <c r="BW19" s="43"/>
    </row>
    <row r="20" spans="1:75">
      <c r="A20" s="153"/>
      <c r="B20" s="65" t="s">
        <v>266</v>
      </c>
      <c r="C20" s="232" t="s">
        <v>267</v>
      </c>
      <c r="D20" s="159"/>
      <c r="E20" s="159"/>
      <c r="F20" s="159"/>
      <c r="G20" s="159"/>
      <c r="H20" s="159"/>
      <c r="I20" s="159"/>
      <c r="J20" s="159"/>
      <c r="K20" s="159"/>
      <c r="L20" s="159"/>
      <c r="M20" s="159"/>
      <c r="N20" s="159"/>
      <c r="O20" s="159"/>
      <c r="P20" s="159"/>
      <c r="Q20" s="1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v>4.7691617500000003</v>
      </c>
      <c r="AN20" s="159">
        <v>6.040064700000003</v>
      </c>
      <c r="AO20" s="159">
        <v>6.9357352999999913</v>
      </c>
      <c r="AP20" s="159">
        <v>7.3484010500000174</v>
      </c>
      <c r="AQ20" s="159">
        <v>8.2211221899999884</v>
      </c>
      <c r="AR20" s="159">
        <v>9.1482867099999936</v>
      </c>
      <c r="AS20" s="159">
        <v>10.039949220000004</v>
      </c>
      <c r="AT20" s="159">
        <v>10.679680190000003</v>
      </c>
      <c r="AU20" s="159">
        <v>12.88883869999999</v>
      </c>
      <c r="AV20" s="159">
        <v>16.58689783000003</v>
      </c>
      <c r="AW20" s="159">
        <v>19.842678718337968</v>
      </c>
      <c r="AX20" s="159">
        <v>24.300963665894031</v>
      </c>
      <c r="AY20" s="159">
        <v>27.59036847724494</v>
      </c>
      <c r="AZ20" s="159">
        <v>30.557178619205793</v>
      </c>
      <c r="BA20" s="159">
        <v>33.638046206287001</v>
      </c>
      <c r="BB20" s="160">
        <v>36.750429641449031</v>
      </c>
      <c r="BC20" s="43"/>
      <c r="BD20" s="43"/>
      <c r="BE20" s="43"/>
      <c r="BF20" s="43"/>
      <c r="BG20" s="43"/>
      <c r="BH20" s="43"/>
      <c r="BI20" s="43"/>
      <c r="BJ20" s="43"/>
      <c r="BK20" s="43"/>
      <c r="BL20" s="43"/>
      <c r="BM20" s="43"/>
      <c r="BN20" s="43"/>
      <c r="BO20" s="43"/>
      <c r="BP20" s="43"/>
      <c r="BQ20" s="43"/>
      <c r="BR20" s="43"/>
      <c r="BS20" s="43"/>
      <c r="BT20" s="43"/>
      <c r="BU20" s="43"/>
      <c r="BV20" s="43"/>
      <c r="BW20" s="43"/>
    </row>
    <row r="21" spans="1:75">
      <c r="A21" s="153"/>
      <c r="B21" s="43" t="s">
        <v>268</v>
      </c>
      <c r="C21" s="232" t="s">
        <v>267</v>
      </c>
      <c r="D21" s="159">
        <v>47.094339622641513</v>
      </c>
      <c r="E21" s="159">
        <v>56.833456698741671</v>
      </c>
      <c r="F21" s="159">
        <v>70.134664795816093</v>
      </c>
      <c r="G21" s="159">
        <v>89.996179088375442</v>
      </c>
      <c r="H21" s="159">
        <v>107.5668620138519</v>
      </c>
      <c r="I21" s="159">
        <v>131.12117688103268</v>
      </c>
      <c r="J21" s="159">
        <v>148.84093337854017</v>
      </c>
      <c r="K21" s="159">
        <v>171.82790159378595</v>
      </c>
      <c r="L21" s="159">
        <v>194.35447124132716</v>
      </c>
      <c r="M21" s="159">
        <v>218.41677683791443</v>
      </c>
      <c r="N21" s="159">
        <v>236.30305082986754</v>
      </c>
      <c r="O21" s="159">
        <v>267.54749990048106</v>
      </c>
      <c r="P21" s="159">
        <v>311.34100986175179</v>
      </c>
      <c r="Q21" s="159">
        <v>365.16189983173882</v>
      </c>
      <c r="R21" s="159">
        <v>0</v>
      </c>
      <c r="S21" s="159">
        <v>0</v>
      </c>
      <c r="T21" s="159">
        <v>0</v>
      </c>
      <c r="U21" s="159">
        <v>0</v>
      </c>
      <c r="V21" s="159">
        <v>0</v>
      </c>
      <c r="W21" s="159">
        <v>0</v>
      </c>
      <c r="X21" s="159">
        <v>0</v>
      </c>
      <c r="Y21" s="159">
        <v>0</v>
      </c>
      <c r="Z21" s="159">
        <v>0</v>
      </c>
      <c r="AA21" s="159">
        <v>0</v>
      </c>
      <c r="AB21" s="159">
        <v>0</v>
      </c>
      <c r="AC21" s="159">
        <v>0</v>
      </c>
      <c r="AD21" s="159">
        <v>0</v>
      </c>
      <c r="AE21" s="159">
        <v>0</v>
      </c>
      <c r="AF21" s="159">
        <v>0</v>
      </c>
      <c r="AG21" s="159">
        <v>0</v>
      </c>
      <c r="AH21" s="159">
        <v>0</v>
      </c>
      <c r="AI21" s="159">
        <v>0</v>
      </c>
      <c r="AJ21" s="159">
        <v>0</v>
      </c>
      <c r="AK21" s="159">
        <v>0</v>
      </c>
      <c r="AL21" s="159">
        <v>0</v>
      </c>
      <c r="AM21" s="159">
        <v>0</v>
      </c>
      <c r="AN21" s="159">
        <v>0</v>
      </c>
      <c r="AO21" s="159">
        <v>0</v>
      </c>
      <c r="AP21" s="159">
        <v>0</v>
      </c>
      <c r="AQ21" s="159">
        <v>0</v>
      </c>
      <c r="AR21" s="159">
        <v>0</v>
      </c>
      <c r="AS21" s="159">
        <v>0</v>
      </c>
      <c r="AT21" s="159">
        <v>0</v>
      </c>
      <c r="AU21" s="159">
        <v>0</v>
      </c>
      <c r="AV21" s="159">
        <v>0</v>
      </c>
      <c r="AW21" s="159">
        <v>0</v>
      </c>
      <c r="AX21" s="159">
        <v>0</v>
      </c>
      <c r="AY21" s="159">
        <v>0</v>
      </c>
      <c r="AZ21" s="159">
        <v>0</v>
      </c>
      <c r="BA21" s="159">
        <v>0</v>
      </c>
      <c r="BB21" s="160">
        <v>0</v>
      </c>
      <c r="BC21" s="43"/>
      <c r="BD21" s="43"/>
      <c r="BE21" s="43"/>
      <c r="BF21" s="43"/>
      <c r="BG21" s="43"/>
      <c r="BH21" s="43"/>
      <c r="BI21" s="43"/>
      <c r="BJ21" s="43"/>
      <c r="BK21" s="43"/>
      <c r="BL21" s="43"/>
      <c r="BM21" s="43"/>
      <c r="BN21" s="43"/>
      <c r="BO21" s="43"/>
      <c r="BP21" s="43"/>
      <c r="BQ21" s="43"/>
      <c r="BR21" s="43"/>
      <c r="BS21" s="43"/>
      <c r="BT21" s="43"/>
      <c r="BU21" s="43"/>
      <c r="BV21" s="43"/>
      <c r="BW21" s="43"/>
    </row>
    <row r="22" spans="1:75">
      <c r="A22" s="153"/>
      <c r="B22" s="43" t="s">
        <v>269</v>
      </c>
      <c r="C22" s="232"/>
      <c r="D22" s="159">
        <f>SUM(D23:D25)</f>
        <v>433.19637841651365</v>
      </c>
      <c r="E22" s="159">
        <f t="shared" ref="E22:BB22" si="3">SUM(E23:E25)</f>
        <v>491.69011230548637</v>
      </c>
      <c r="F22" s="159">
        <f t="shared" si="3"/>
        <v>556.78557678919367</v>
      </c>
      <c r="G22" s="159">
        <f t="shared" si="3"/>
        <v>602.69066695632307</v>
      </c>
      <c r="H22" s="159">
        <f t="shared" si="3"/>
        <v>638.92866433160452</v>
      </c>
      <c r="I22" s="159">
        <f t="shared" si="3"/>
        <v>676.46664247621209</v>
      </c>
      <c r="J22" s="159">
        <f t="shared" si="3"/>
        <v>690.46052004690171</v>
      </c>
      <c r="K22" s="159">
        <f t="shared" si="3"/>
        <v>700.08555842769397</v>
      </c>
      <c r="L22" s="159">
        <f t="shared" si="3"/>
        <v>724.45946224287422</v>
      </c>
      <c r="M22" s="159">
        <f t="shared" si="3"/>
        <v>734.90769715392037</v>
      </c>
      <c r="N22" s="159">
        <f t="shared" si="3"/>
        <v>742.36020250581066</v>
      </c>
      <c r="O22" s="159">
        <f t="shared" si="3"/>
        <v>730.13111097207798</v>
      </c>
      <c r="P22" s="159">
        <f t="shared" si="3"/>
        <v>775.26191022330795</v>
      </c>
      <c r="Q22" s="159">
        <f t="shared" si="3"/>
        <v>863.60627344005002</v>
      </c>
      <c r="R22" s="159">
        <f t="shared" si="3"/>
        <v>852.2527553950282</v>
      </c>
      <c r="S22" s="159">
        <f t="shared" si="3"/>
        <v>873.20359314762982</v>
      </c>
      <c r="T22" s="159">
        <f t="shared" si="3"/>
        <v>859.06318218085562</v>
      </c>
      <c r="U22" s="159">
        <f t="shared" si="3"/>
        <v>851.731324624629</v>
      </c>
      <c r="V22" s="159">
        <f t="shared" si="3"/>
        <v>829.88126142015744</v>
      </c>
      <c r="W22" s="159">
        <f t="shared" si="3"/>
        <v>847.58109511712473</v>
      </c>
      <c r="X22" s="159">
        <f t="shared" si="3"/>
        <v>839.89658660323107</v>
      </c>
      <c r="Y22" s="159">
        <f t="shared" si="3"/>
        <v>872.56183395470418</v>
      </c>
      <c r="Z22" s="159">
        <f t="shared" si="3"/>
        <v>865.87408814187211</v>
      </c>
      <c r="AA22" s="159">
        <f t="shared" si="3"/>
        <v>975.0571849050001</v>
      </c>
      <c r="AB22" s="159">
        <f t="shared" si="3"/>
        <v>958.2172410367499</v>
      </c>
      <c r="AC22" s="159">
        <f t="shared" si="3"/>
        <v>884.55214787227749</v>
      </c>
      <c r="AD22" s="159">
        <f t="shared" si="3"/>
        <v>804.2732521245</v>
      </c>
      <c r="AE22" s="159">
        <f t="shared" si="3"/>
        <v>764.43906345325001</v>
      </c>
      <c r="AF22" s="159">
        <f t="shared" si="3"/>
        <v>698.14931705625008</v>
      </c>
      <c r="AG22" s="159">
        <f t="shared" si="3"/>
        <v>657.23492130667955</v>
      </c>
      <c r="AH22" s="159">
        <f t="shared" si="3"/>
        <v>609.35377852930276</v>
      </c>
      <c r="AI22" s="159">
        <f t="shared" si="3"/>
        <v>598.15693215526335</v>
      </c>
      <c r="AJ22" s="159">
        <f t="shared" si="3"/>
        <v>563.29060795511202</v>
      </c>
      <c r="AK22" s="159">
        <f t="shared" si="3"/>
        <v>556.61229230695847</v>
      </c>
      <c r="AL22" s="159">
        <f t="shared" si="3"/>
        <v>564.26172678124692</v>
      </c>
      <c r="AM22" s="159">
        <f t="shared" si="3"/>
        <v>563.72247188354766</v>
      </c>
      <c r="AN22" s="159">
        <f t="shared" si="3"/>
        <v>558.3774162769223</v>
      </c>
      <c r="AO22" s="159">
        <f t="shared" si="3"/>
        <v>562.103048365684</v>
      </c>
      <c r="AP22" s="159">
        <f t="shared" si="3"/>
        <v>552.47871435148681</v>
      </c>
      <c r="AQ22" s="159">
        <f t="shared" si="3"/>
        <v>499.30094930620538</v>
      </c>
      <c r="AR22" s="159">
        <f t="shared" si="3"/>
        <v>461.68818435114184</v>
      </c>
      <c r="AS22" s="159">
        <f t="shared" si="3"/>
        <v>505.26433923835555</v>
      </c>
      <c r="AT22" s="159">
        <f t="shared" si="3"/>
        <v>497.74254764000011</v>
      </c>
      <c r="AU22" s="159">
        <f t="shared" si="3"/>
        <v>341.52153544000049</v>
      </c>
      <c r="AV22" s="159">
        <f t="shared" si="3"/>
        <v>398.83164910999977</v>
      </c>
      <c r="AW22" s="159">
        <f t="shared" si="3"/>
        <v>306.20362782429919</v>
      </c>
      <c r="AX22" s="159">
        <f t="shared" si="3"/>
        <v>390.9433755349786</v>
      </c>
      <c r="AY22" s="159">
        <f t="shared" si="3"/>
        <v>367.74876321938478</v>
      </c>
      <c r="AZ22" s="159">
        <f t="shared" si="3"/>
        <v>355.61827464620364</v>
      </c>
      <c r="BA22" s="159">
        <f t="shared" si="3"/>
        <v>349.47585070312061</v>
      </c>
      <c r="BB22" s="160">
        <f t="shared" si="3"/>
        <v>341.70947857285501</v>
      </c>
      <c r="BC22" s="43"/>
      <c r="BD22" s="43"/>
      <c r="BE22" s="43"/>
      <c r="BF22" s="43"/>
      <c r="BG22" s="43"/>
      <c r="BH22" s="43"/>
      <c r="BI22" s="43"/>
      <c r="BJ22" s="43"/>
      <c r="BK22" s="43"/>
      <c r="BL22" s="43"/>
      <c r="BM22" s="43"/>
      <c r="BN22" s="43"/>
      <c r="BO22" s="43"/>
      <c r="BP22" s="43"/>
      <c r="BQ22" s="43"/>
      <c r="BR22" s="43"/>
      <c r="BS22" s="43"/>
      <c r="BT22" s="43"/>
      <c r="BU22" s="43"/>
      <c r="BV22" s="43"/>
      <c r="BW22" s="43"/>
    </row>
    <row r="23" spans="1:75">
      <c r="A23" s="153"/>
      <c r="B23" s="63" t="s">
        <v>380</v>
      </c>
      <c r="C23" s="232" t="s">
        <v>270</v>
      </c>
      <c r="D23" s="159">
        <v>0</v>
      </c>
      <c r="E23" s="159">
        <v>0</v>
      </c>
      <c r="F23" s="159">
        <v>0</v>
      </c>
      <c r="G23" s="159">
        <v>0</v>
      </c>
      <c r="H23" s="159">
        <v>0</v>
      </c>
      <c r="I23" s="159">
        <v>0</v>
      </c>
      <c r="J23" s="159">
        <v>0</v>
      </c>
      <c r="K23" s="159">
        <v>0</v>
      </c>
      <c r="L23" s="159">
        <v>0</v>
      </c>
      <c r="M23" s="159">
        <v>0</v>
      </c>
      <c r="N23" s="159">
        <v>0</v>
      </c>
      <c r="O23" s="159">
        <v>0</v>
      </c>
      <c r="P23" s="159">
        <v>0</v>
      </c>
      <c r="Q23" s="159">
        <v>0</v>
      </c>
      <c r="R23" s="159">
        <v>0</v>
      </c>
      <c r="S23" s="159">
        <v>0</v>
      </c>
      <c r="T23" s="159">
        <v>0</v>
      </c>
      <c r="U23" s="159">
        <v>0</v>
      </c>
      <c r="V23" s="159">
        <v>0</v>
      </c>
      <c r="W23" s="159">
        <v>0</v>
      </c>
      <c r="X23" s="159">
        <v>0</v>
      </c>
      <c r="Y23" s="159">
        <v>0</v>
      </c>
      <c r="Z23" s="159">
        <v>0</v>
      </c>
      <c r="AA23" s="159">
        <v>0</v>
      </c>
      <c r="AB23" s="159">
        <v>0</v>
      </c>
      <c r="AC23" s="159">
        <v>0</v>
      </c>
      <c r="AD23" s="159">
        <v>0</v>
      </c>
      <c r="AE23" s="159">
        <v>0</v>
      </c>
      <c r="AF23" s="159">
        <v>0</v>
      </c>
      <c r="AG23" s="159">
        <v>0</v>
      </c>
      <c r="AH23" s="159">
        <v>0</v>
      </c>
      <c r="AI23" s="159">
        <v>0</v>
      </c>
      <c r="AJ23" s="159">
        <v>0</v>
      </c>
      <c r="AK23" s="159">
        <v>0</v>
      </c>
      <c r="AL23" s="159">
        <v>0</v>
      </c>
      <c r="AM23" s="159">
        <v>0</v>
      </c>
      <c r="AN23" s="159">
        <v>0</v>
      </c>
      <c r="AO23" s="159">
        <v>0</v>
      </c>
      <c r="AP23" s="159">
        <v>0</v>
      </c>
      <c r="AQ23" s="159">
        <v>109.92024563645997</v>
      </c>
      <c r="AR23" s="159">
        <v>184.96516445151136</v>
      </c>
      <c r="AS23" s="159">
        <v>222.14298096843913</v>
      </c>
      <c r="AT23" s="159">
        <v>256.97234059495503</v>
      </c>
      <c r="AU23" s="159">
        <v>187.71946333253899</v>
      </c>
      <c r="AV23" s="159">
        <v>253.40747960340499</v>
      </c>
      <c r="AW23" s="159">
        <v>193.31507478786901</v>
      </c>
      <c r="AX23" s="159">
        <v>241.66313128668699</v>
      </c>
      <c r="AY23" s="159">
        <v>234.955005227003</v>
      </c>
      <c r="AZ23" s="159">
        <v>237.91038767085101</v>
      </c>
      <c r="BA23" s="159">
        <v>245.124855389667</v>
      </c>
      <c r="BB23" s="160">
        <v>249.21137314115899</v>
      </c>
      <c r="BC23" s="43"/>
      <c r="BD23" s="43"/>
      <c r="BE23" s="43"/>
      <c r="BF23" s="43"/>
      <c r="BG23" s="43"/>
      <c r="BH23" s="43"/>
      <c r="BI23" s="43"/>
      <c r="BJ23" s="43"/>
      <c r="BK23" s="43"/>
      <c r="BL23" s="43"/>
      <c r="BM23" s="43"/>
      <c r="BN23" s="43"/>
      <c r="BO23" s="43"/>
      <c r="BP23" s="43"/>
      <c r="BQ23" s="43"/>
      <c r="BR23" s="43"/>
      <c r="BS23" s="43"/>
      <c r="BT23" s="43"/>
      <c r="BU23" s="43"/>
      <c r="BV23" s="43"/>
      <c r="BW23" s="43"/>
    </row>
    <row r="24" spans="1:75">
      <c r="A24" s="153"/>
      <c r="B24" s="63" t="s">
        <v>381</v>
      </c>
      <c r="C24" s="232" t="s">
        <v>270</v>
      </c>
      <c r="D24" s="159">
        <v>433.19637841651365</v>
      </c>
      <c r="E24" s="159">
        <v>491.57804255409542</v>
      </c>
      <c r="F24" s="159">
        <v>554.82967264977924</v>
      </c>
      <c r="G24" s="159">
        <v>597.63212258588965</v>
      </c>
      <c r="H24" s="159">
        <v>630.14592004132612</v>
      </c>
      <c r="I24" s="159">
        <v>661.919258538132</v>
      </c>
      <c r="J24" s="159">
        <v>665.25957529428422</v>
      </c>
      <c r="K24" s="159">
        <v>668.58081446977872</v>
      </c>
      <c r="L24" s="159">
        <v>686.54822330144486</v>
      </c>
      <c r="M24" s="159">
        <v>687.83778406598583</v>
      </c>
      <c r="N24" s="159">
        <v>683.46392070541924</v>
      </c>
      <c r="O24" s="159">
        <v>656.05418789515488</v>
      </c>
      <c r="P24" s="159">
        <v>683.68441738207923</v>
      </c>
      <c r="Q24" s="159">
        <v>746.31190271576043</v>
      </c>
      <c r="R24" s="159">
        <v>720.91047448732343</v>
      </c>
      <c r="S24" s="159">
        <v>722.98375426855523</v>
      </c>
      <c r="T24" s="159">
        <v>701.70056148671415</v>
      </c>
      <c r="U24" s="159">
        <v>683.57531623989541</v>
      </c>
      <c r="V24" s="159">
        <v>648.47078202168245</v>
      </c>
      <c r="W24" s="159">
        <v>655.47438801712497</v>
      </c>
      <c r="X24" s="159">
        <v>638.58108077177928</v>
      </c>
      <c r="Y24" s="159">
        <v>650.31584786041594</v>
      </c>
      <c r="Z24" s="159">
        <v>631.10693085508979</v>
      </c>
      <c r="AA24" s="159">
        <v>736.26207961364651</v>
      </c>
      <c r="AB24" s="159">
        <v>738.48558911616817</v>
      </c>
      <c r="AC24" s="159">
        <v>691.18314787227746</v>
      </c>
      <c r="AD24" s="159">
        <v>636.20925212450004</v>
      </c>
      <c r="AE24" s="159">
        <v>618.61569305871558</v>
      </c>
      <c r="AF24" s="159">
        <v>572.93044173153885</v>
      </c>
      <c r="AG24" s="159">
        <v>547.30458607473906</v>
      </c>
      <c r="AH24" s="159">
        <v>515.55293311502305</v>
      </c>
      <c r="AI24" s="159">
        <v>512.88008897976067</v>
      </c>
      <c r="AJ24" s="159">
        <v>492.72786275860085</v>
      </c>
      <c r="AK24" s="159">
        <v>489.66027087611786</v>
      </c>
      <c r="AL24" s="159">
        <v>502.77979164042989</v>
      </c>
      <c r="AM24" s="159">
        <v>499.19309366482179</v>
      </c>
      <c r="AN24" s="159">
        <v>506.96691126187358</v>
      </c>
      <c r="AO24" s="159">
        <v>516.5294929940469</v>
      </c>
      <c r="AP24" s="159">
        <v>512.97957527602387</v>
      </c>
      <c r="AQ24" s="159">
        <v>351.4503564749092</v>
      </c>
      <c r="AR24" s="159">
        <v>243.72607386059869</v>
      </c>
      <c r="AS24" s="159">
        <v>249.12051996188211</v>
      </c>
      <c r="AT24" s="159">
        <v>208.173576253031</v>
      </c>
      <c r="AU24" s="159">
        <v>133.742701780928</v>
      </c>
      <c r="AV24" s="159">
        <v>130.576736913075</v>
      </c>
      <c r="AW24" s="159">
        <v>101.33396098041401</v>
      </c>
      <c r="AX24" s="159">
        <v>134.00081796532001</v>
      </c>
      <c r="AY24" s="159">
        <v>119.20178909991</v>
      </c>
      <c r="AZ24" s="159">
        <v>105.660016937219</v>
      </c>
      <c r="BA24" s="159">
        <v>93.670256221181702</v>
      </c>
      <c r="BB24" s="160">
        <v>83.030556725737199</v>
      </c>
      <c r="BC24" s="43"/>
      <c r="BD24" s="43"/>
      <c r="BE24" s="43"/>
      <c r="BF24" s="43"/>
      <c r="BG24" s="43"/>
      <c r="BH24" s="43"/>
      <c r="BI24" s="43"/>
      <c r="BJ24" s="43"/>
      <c r="BK24" s="43"/>
      <c r="BL24" s="43"/>
      <c r="BM24" s="43"/>
      <c r="BN24" s="43"/>
      <c r="BO24" s="43"/>
      <c r="BP24" s="43"/>
      <c r="BQ24" s="43"/>
      <c r="BR24" s="43"/>
      <c r="BS24" s="43"/>
      <c r="BT24" s="43"/>
      <c r="BU24" s="43"/>
      <c r="BV24" s="43"/>
      <c r="BW24" s="43"/>
    </row>
    <row r="25" spans="1:75">
      <c r="A25" s="153"/>
      <c r="B25" s="63" t="s">
        <v>382</v>
      </c>
      <c r="C25" s="232" t="s">
        <v>270</v>
      </c>
      <c r="D25" s="159">
        <v>0</v>
      </c>
      <c r="E25" s="159">
        <v>0.11206975139097579</v>
      </c>
      <c r="F25" s="159">
        <v>1.9559041394144265</v>
      </c>
      <c r="G25" s="159">
        <v>5.0585443704334674</v>
      </c>
      <c r="H25" s="159">
        <v>8.7827442902784227</v>
      </c>
      <c r="I25" s="159">
        <v>14.547383938080046</v>
      </c>
      <c r="J25" s="159">
        <v>25.200944752617477</v>
      </c>
      <c r="K25" s="159">
        <v>31.504743957915213</v>
      </c>
      <c r="L25" s="159">
        <v>37.911238941429318</v>
      </c>
      <c r="M25" s="159">
        <v>47.069913087934566</v>
      </c>
      <c r="N25" s="159">
        <v>58.896281800391392</v>
      </c>
      <c r="O25" s="159">
        <v>74.07692307692308</v>
      </c>
      <c r="P25" s="159">
        <v>91.577492841228676</v>
      </c>
      <c r="Q25" s="159">
        <v>117.29437072428964</v>
      </c>
      <c r="R25" s="159">
        <v>131.3422809077048</v>
      </c>
      <c r="S25" s="159">
        <v>150.21983887907462</v>
      </c>
      <c r="T25" s="159">
        <v>157.36262069414141</v>
      </c>
      <c r="U25" s="159">
        <v>168.15600838473355</v>
      </c>
      <c r="V25" s="159">
        <v>181.41047939847496</v>
      </c>
      <c r="W25" s="159">
        <v>192.10670709999971</v>
      </c>
      <c r="X25" s="159">
        <v>201.31550583145179</v>
      </c>
      <c r="Y25" s="159">
        <v>222.24598609428827</v>
      </c>
      <c r="Z25" s="159">
        <v>234.76715728678226</v>
      </c>
      <c r="AA25" s="159">
        <v>238.79510529135356</v>
      </c>
      <c r="AB25" s="159">
        <v>219.73165192058175</v>
      </c>
      <c r="AC25" s="159">
        <v>193.369</v>
      </c>
      <c r="AD25" s="159">
        <v>168.06399999999999</v>
      </c>
      <c r="AE25" s="159">
        <v>145.82337039453446</v>
      </c>
      <c r="AF25" s="159">
        <v>125.21887532471118</v>
      </c>
      <c r="AG25" s="159">
        <v>109.93033523194052</v>
      </c>
      <c r="AH25" s="159">
        <v>93.800845414279749</v>
      </c>
      <c r="AI25" s="159">
        <v>85.276843175502719</v>
      </c>
      <c r="AJ25" s="159">
        <v>70.562745196511173</v>
      </c>
      <c r="AK25" s="159">
        <v>66.952021430840631</v>
      </c>
      <c r="AL25" s="159">
        <v>61.481935140817022</v>
      </c>
      <c r="AM25" s="159">
        <v>64.529378218725824</v>
      </c>
      <c r="AN25" s="159">
        <v>51.410505015048706</v>
      </c>
      <c r="AO25" s="159">
        <v>45.57355537163707</v>
      </c>
      <c r="AP25" s="159">
        <v>39.499139075463006</v>
      </c>
      <c r="AQ25" s="159">
        <v>37.930347194836223</v>
      </c>
      <c r="AR25" s="159">
        <v>32.996946039031812</v>
      </c>
      <c r="AS25" s="159">
        <v>34.000838308034282</v>
      </c>
      <c r="AT25" s="159">
        <v>32.596630792014103</v>
      </c>
      <c r="AU25" s="159">
        <v>20.0593703265335</v>
      </c>
      <c r="AV25" s="159">
        <v>14.8474325935198</v>
      </c>
      <c r="AW25" s="159">
        <v>11.554592056016199</v>
      </c>
      <c r="AX25" s="159">
        <v>15.279426282971601</v>
      </c>
      <c r="AY25" s="159">
        <v>13.591968892471799</v>
      </c>
      <c r="AZ25" s="159">
        <v>12.047870038133601</v>
      </c>
      <c r="BA25" s="159">
        <v>10.680739092271899</v>
      </c>
      <c r="BB25" s="160">
        <v>9.4675487059588495</v>
      </c>
      <c r="BC25" s="43"/>
      <c r="BD25" s="43"/>
      <c r="BE25" s="43"/>
      <c r="BF25" s="43"/>
      <c r="BG25" s="43"/>
      <c r="BH25" s="43"/>
      <c r="BI25" s="43"/>
      <c r="BJ25" s="43"/>
      <c r="BK25" s="43"/>
      <c r="BL25" s="43"/>
      <c r="BM25" s="43"/>
      <c r="BN25" s="43"/>
      <c r="BO25" s="43"/>
      <c r="BP25" s="43"/>
      <c r="BQ25" s="43"/>
      <c r="BR25" s="43"/>
      <c r="BS25" s="43"/>
      <c r="BT25" s="43"/>
      <c r="BU25" s="43"/>
      <c r="BV25" s="43"/>
      <c r="BW25" s="43"/>
    </row>
    <row r="26" spans="1:75" ht="25.5" customHeight="1">
      <c r="A26" s="153"/>
      <c r="B26" s="65" t="s">
        <v>271</v>
      </c>
      <c r="C26" s="232" t="s">
        <v>267</v>
      </c>
      <c r="D26" s="159">
        <v>4</v>
      </c>
      <c r="E26" s="159">
        <v>4</v>
      </c>
      <c r="F26" s="159">
        <v>5</v>
      </c>
      <c r="G26" s="159">
        <v>6</v>
      </c>
      <c r="H26" s="159">
        <v>8</v>
      </c>
      <c r="I26" s="159">
        <v>10</v>
      </c>
      <c r="J26" s="159">
        <v>11</v>
      </c>
      <c r="K26" s="159">
        <v>13</v>
      </c>
      <c r="L26" s="159">
        <v>104</v>
      </c>
      <c r="M26" s="159">
        <v>183.72300000000001</v>
      </c>
      <c r="N26" s="159">
        <v>173.41800000000001</v>
      </c>
      <c r="O26" s="159">
        <v>183.63200000000001</v>
      </c>
      <c r="P26" s="159">
        <v>208.02</v>
      </c>
      <c r="Q26" s="159">
        <v>269.96832117263904</v>
      </c>
      <c r="R26" s="159">
        <v>327.97337600551521</v>
      </c>
      <c r="S26" s="159">
        <v>419.73289899962754</v>
      </c>
      <c r="T26" s="159">
        <v>500.04761254962028</v>
      </c>
      <c r="U26" s="159">
        <v>586.19055781453687</v>
      </c>
      <c r="V26" s="159">
        <v>699.84472339379818</v>
      </c>
      <c r="W26" s="159">
        <v>709.21133412100005</v>
      </c>
      <c r="X26" s="159">
        <v>743.95880802719989</v>
      </c>
      <c r="Y26" s="159">
        <v>796.16035103942988</v>
      </c>
      <c r="Z26" s="159">
        <v>809.72477850657356</v>
      </c>
      <c r="AA26" s="159">
        <v>870.53092037570082</v>
      </c>
      <c r="AB26" s="159">
        <v>947.298</v>
      </c>
      <c r="AC26" s="159">
        <v>1017.4757964240732</v>
      </c>
      <c r="AD26" s="159">
        <v>1057.6289999999999</v>
      </c>
      <c r="AE26" s="159">
        <v>1113.5155272727516</v>
      </c>
      <c r="AF26" s="159">
        <v>1142.0356692484781</v>
      </c>
      <c r="AG26" s="159">
        <v>1235.597033053456</v>
      </c>
      <c r="AH26" s="159">
        <v>1316.2793594178083</v>
      </c>
      <c r="AI26" s="159">
        <v>1446.1896739375136</v>
      </c>
      <c r="AJ26" s="159">
        <v>1526.3989427992453</v>
      </c>
      <c r="AK26" s="159">
        <v>1691.4195913635774</v>
      </c>
      <c r="AL26" s="159">
        <v>1882.2267307552024</v>
      </c>
      <c r="AM26" s="159">
        <v>2041.8053091705644</v>
      </c>
      <c r="AN26" s="159">
        <v>2274.4593787053836</v>
      </c>
      <c r="AO26" s="159">
        <v>2503.5602726161615</v>
      </c>
      <c r="AP26" s="159">
        <v>2626.7182223174623</v>
      </c>
      <c r="AQ26" s="159">
        <v>2791.2308667358793</v>
      </c>
      <c r="AR26" s="159">
        <v>2855.414544307062</v>
      </c>
      <c r="AS26" s="159">
        <v>2913.4681466665279</v>
      </c>
      <c r="AT26" s="159">
        <v>3011.148786525986</v>
      </c>
      <c r="AU26" s="159">
        <v>3044.3763376680536</v>
      </c>
      <c r="AV26" s="159">
        <v>3219.2465652835781</v>
      </c>
      <c r="AW26" s="159">
        <v>3698.852337186408</v>
      </c>
      <c r="AX26" s="159">
        <v>4095.5032706277216</v>
      </c>
      <c r="AY26" s="159">
        <v>4388.8307759898717</v>
      </c>
      <c r="AZ26" s="159">
        <v>4606.1763675613602</v>
      </c>
      <c r="BA26" s="159">
        <v>4817.7100052855676</v>
      </c>
      <c r="BB26" s="160">
        <v>4915.7643710079437</v>
      </c>
      <c r="BC26" s="43"/>
      <c r="BD26" s="43"/>
      <c r="BE26" s="43"/>
      <c r="BF26" s="43"/>
      <c r="BG26" s="43"/>
      <c r="BH26" s="43"/>
      <c r="BI26" s="43"/>
      <c r="BJ26" s="43"/>
      <c r="BK26" s="43"/>
      <c r="BL26" s="43"/>
      <c r="BM26" s="43"/>
      <c r="BN26" s="43"/>
      <c r="BO26" s="43"/>
      <c r="BP26" s="43"/>
      <c r="BQ26" s="43"/>
      <c r="BR26" s="43"/>
      <c r="BS26" s="43"/>
      <c r="BT26" s="43"/>
      <c r="BU26" s="43"/>
      <c r="BV26" s="43"/>
      <c r="BW26" s="43"/>
    </row>
    <row r="27" spans="1:75">
      <c r="A27" s="153"/>
      <c r="B27" s="43" t="s">
        <v>383</v>
      </c>
      <c r="C27" s="232" t="s">
        <v>267</v>
      </c>
      <c r="D27" s="159">
        <v>5</v>
      </c>
      <c r="E27" s="159">
        <v>5</v>
      </c>
      <c r="F27" s="159">
        <v>5</v>
      </c>
      <c r="G27" s="159">
        <v>6</v>
      </c>
      <c r="H27" s="159">
        <v>6</v>
      </c>
      <c r="I27" s="159">
        <v>6</v>
      </c>
      <c r="J27" s="159">
        <v>6</v>
      </c>
      <c r="K27" s="159">
        <v>7</v>
      </c>
      <c r="L27" s="159">
        <v>8</v>
      </c>
      <c r="M27" s="159">
        <v>8.8689999999999998</v>
      </c>
      <c r="N27" s="159">
        <v>8.6080000000000005</v>
      </c>
      <c r="O27" s="159">
        <v>8.7669999999999995</v>
      </c>
      <c r="P27" s="159">
        <v>9.3409999999999993</v>
      </c>
      <c r="Q27" s="159">
        <v>10.673999999999999</v>
      </c>
      <c r="R27" s="159">
        <v>12.653</v>
      </c>
      <c r="S27" s="159">
        <v>13.920999999999999</v>
      </c>
      <c r="T27" s="159">
        <v>12.601000000000001</v>
      </c>
      <c r="U27" s="159">
        <v>14.76</v>
      </c>
      <c r="V27" s="159">
        <v>15.439</v>
      </c>
      <c r="W27" s="159">
        <v>15.775</v>
      </c>
      <c r="X27" s="159">
        <v>16.065999999999999</v>
      </c>
      <c r="Y27" s="159">
        <v>16.123000000000001</v>
      </c>
      <c r="Z27" s="159">
        <v>16.222000000000001</v>
      </c>
      <c r="AA27" s="159">
        <v>16.353000000000002</v>
      </c>
      <c r="AB27" s="159">
        <v>17.187999999999999</v>
      </c>
      <c r="AC27" s="159">
        <v>18.536000000000001</v>
      </c>
      <c r="AD27" s="159">
        <v>19.21</v>
      </c>
      <c r="AE27" s="159">
        <v>19.115849999999998</v>
      </c>
      <c r="AF27" s="159">
        <v>19.204647819795415</v>
      </c>
      <c r="AG27" s="159">
        <v>20.031813160000006</v>
      </c>
      <c r="AH27" s="159">
        <v>221.46612579999999</v>
      </c>
      <c r="AI27" s="159">
        <v>32.464226920000009</v>
      </c>
      <c r="AJ27" s="159">
        <v>32.271541450000001</v>
      </c>
      <c r="AK27" s="159">
        <v>32.125320869999996</v>
      </c>
      <c r="AL27" s="159">
        <v>32.399299220000003</v>
      </c>
      <c r="AM27" s="159">
        <v>32.151345900000003</v>
      </c>
      <c r="AN27" s="159">
        <v>33.293720609999951</v>
      </c>
      <c r="AO27" s="159">
        <v>35.653026229999981</v>
      </c>
      <c r="AP27" s="159">
        <v>33.09609677000001</v>
      </c>
      <c r="AQ27" s="159">
        <v>33.166871430000008</v>
      </c>
      <c r="AR27" s="159">
        <v>32.413626989999997</v>
      </c>
      <c r="AS27" s="159">
        <v>34.793876396760858</v>
      </c>
      <c r="AT27" s="159">
        <v>35.769481659999997</v>
      </c>
      <c r="AU27" s="159">
        <v>37.09786227537392</v>
      </c>
      <c r="AV27" s="159">
        <v>40.746892139999986</v>
      </c>
      <c r="AW27" s="159">
        <v>43.71272943240718</v>
      </c>
      <c r="AX27" s="159">
        <v>46.706752981235383</v>
      </c>
      <c r="AY27" s="159">
        <v>49.440896030934688</v>
      </c>
      <c r="AZ27" s="159">
        <v>52.214271251261188</v>
      </c>
      <c r="BA27" s="159">
        <v>54.843365426575374</v>
      </c>
      <c r="BB27" s="160">
        <v>57.821508268028957</v>
      </c>
      <c r="BC27" s="43"/>
      <c r="BD27" s="43"/>
      <c r="BE27" s="43"/>
      <c r="BF27" s="43"/>
      <c r="BG27" s="43"/>
      <c r="BH27" s="43"/>
      <c r="BI27" s="43"/>
      <c r="BJ27" s="43"/>
      <c r="BK27" s="43"/>
      <c r="BL27" s="43"/>
      <c r="BM27" s="43"/>
      <c r="BN27" s="43"/>
      <c r="BO27" s="43"/>
      <c r="BP27" s="43"/>
      <c r="BQ27" s="43"/>
      <c r="BR27" s="43"/>
      <c r="BS27" s="43"/>
      <c r="BT27" s="43"/>
      <c r="BU27" s="43"/>
      <c r="BV27" s="43"/>
      <c r="BW27" s="43"/>
    </row>
    <row r="28" spans="1:75">
      <c r="A28" s="153"/>
      <c r="B28" s="43" t="s">
        <v>275</v>
      </c>
      <c r="C28" s="232" t="s">
        <v>276</v>
      </c>
      <c r="D28" s="159"/>
      <c r="E28" s="159"/>
      <c r="F28" s="159"/>
      <c r="G28" s="159"/>
      <c r="H28" s="159"/>
      <c r="I28" s="159"/>
      <c r="J28" s="159"/>
      <c r="K28" s="159"/>
      <c r="L28" s="159"/>
      <c r="M28" s="159">
        <v>0</v>
      </c>
      <c r="N28" s="159">
        <v>0</v>
      </c>
      <c r="O28" s="159">
        <v>0</v>
      </c>
      <c r="P28" s="159">
        <v>0</v>
      </c>
      <c r="Q28" s="159">
        <v>0</v>
      </c>
      <c r="R28" s="159">
        <v>0</v>
      </c>
      <c r="S28" s="159">
        <v>0</v>
      </c>
      <c r="T28" s="159">
        <v>0</v>
      </c>
      <c r="U28" s="159">
        <v>0</v>
      </c>
      <c r="V28" s="159">
        <v>0</v>
      </c>
      <c r="W28" s="159">
        <v>0</v>
      </c>
      <c r="X28" s="159">
        <v>0</v>
      </c>
      <c r="Y28" s="159">
        <v>0</v>
      </c>
      <c r="Z28" s="159">
        <v>0</v>
      </c>
      <c r="AA28" s="159">
        <v>0</v>
      </c>
      <c r="AB28" s="159">
        <v>0</v>
      </c>
      <c r="AC28" s="159">
        <v>0</v>
      </c>
      <c r="AD28" s="159">
        <v>0</v>
      </c>
      <c r="AE28" s="159">
        <v>0</v>
      </c>
      <c r="AF28" s="159">
        <v>1.0505242386959734</v>
      </c>
      <c r="AG28" s="159">
        <v>1.210020167696229</v>
      </c>
      <c r="AH28" s="159">
        <v>65.657498991665165</v>
      </c>
      <c r="AI28" s="159">
        <v>104.33784553056645</v>
      </c>
      <c r="AJ28" s="159">
        <v>168.59935978139674</v>
      </c>
      <c r="AK28" s="159">
        <v>50.836237693819029</v>
      </c>
      <c r="AL28" s="159">
        <v>57.975814953357627</v>
      </c>
      <c r="AM28" s="159">
        <v>3.5522999812671952</v>
      </c>
      <c r="AN28" s="159">
        <v>4.8918161573086953</v>
      </c>
      <c r="AO28" s="159">
        <v>1.9109448262326334</v>
      </c>
      <c r="AP28" s="159">
        <v>1.6191328653303012</v>
      </c>
      <c r="AQ28" s="159">
        <v>60.169977330027926</v>
      </c>
      <c r="AR28" s="159">
        <v>6.8648158354659987</v>
      </c>
      <c r="AS28" s="159">
        <v>0.1298004171428577</v>
      </c>
      <c r="AT28" s="159">
        <v>64.051263895963757</v>
      </c>
      <c r="AU28" s="159">
        <v>0.13828858345796063</v>
      </c>
      <c r="AV28" s="159">
        <v>94.198116039418593</v>
      </c>
      <c r="AW28" s="159">
        <v>21.16536493714538</v>
      </c>
      <c r="AX28" s="159">
        <v>21.165364937145387</v>
      </c>
      <c r="AY28" s="159">
        <v>21.16536493714538</v>
      </c>
      <c r="AZ28" s="159">
        <v>21.16536493714538</v>
      </c>
      <c r="BA28" s="159">
        <v>21.16536493714538</v>
      </c>
      <c r="BB28" s="160">
        <v>21.16536493714538</v>
      </c>
      <c r="BC28" s="43"/>
      <c r="BD28" s="43"/>
      <c r="BE28" s="43"/>
      <c r="BF28" s="43"/>
      <c r="BG28" s="43"/>
      <c r="BH28" s="43"/>
      <c r="BI28" s="43"/>
      <c r="BJ28" s="43"/>
      <c r="BK28" s="43"/>
      <c r="BL28" s="43"/>
      <c r="BM28" s="43"/>
      <c r="BN28" s="43"/>
      <c r="BO28" s="43"/>
      <c r="BP28" s="43"/>
      <c r="BQ28" s="43"/>
      <c r="BR28" s="43"/>
      <c r="BS28" s="43"/>
      <c r="BT28" s="43"/>
      <c r="BU28" s="43"/>
      <c r="BV28" s="43"/>
      <c r="BW28" s="43"/>
    </row>
    <row r="29" spans="1:75">
      <c r="A29" s="153"/>
      <c r="B29" s="43" t="s">
        <v>26</v>
      </c>
      <c r="C29" s="232" t="s">
        <v>276</v>
      </c>
      <c r="D29" s="159">
        <v>196.93959001068183</v>
      </c>
      <c r="E29" s="159">
        <v>227.75813604082006</v>
      </c>
      <c r="F29" s="159">
        <v>307.35323341022615</v>
      </c>
      <c r="G29" s="159">
        <v>454.80552867942873</v>
      </c>
      <c r="H29" s="159">
        <v>551.35929177961918</v>
      </c>
      <c r="I29" s="159">
        <v>618.08662477447024</v>
      </c>
      <c r="J29" s="159">
        <v>686.40222253039815</v>
      </c>
      <c r="K29" s="159">
        <v>748.45588650300476</v>
      </c>
      <c r="L29" s="159">
        <v>829.39150543190704</v>
      </c>
      <c r="M29" s="159">
        <v>862.81164007812663</v>
      </c>
      <c r="N29" s="159">
        <v>604.86500000000012</v>
      </c>
      <c r="O29" s="159">
        <v>763.36878807806625</v>
      </c>
      <c r="P29" s="159">
        <v>960.69299999999987</v>
      </c>
      <c r="Q29" s="159">
        <v>733.84</v>
      </c>
      <c r="R29" s="159">
        <v>968.37500000000023</v>
      </c>
      <c r="S29" s="159">
        <v>998.42199999999991</v>
      </c>
      <c r="T29" s="159">
        <v>1103.9621309999998</v>
      </c>
      <c r="U29" s="159">
        <v>1197.1680269999999</v>
      </c>
      <c r="V29" s="159">
        <v>1275.5067700000002</v>
      </c>
      <c r="W29" s="159">
        <v>1315.1345980000001</v>
      </c>
      <c r="X29" s="159">
        <v>1327.6819739999989</v>
      </c>
      <c r="Y29" s="159">
        <v>1347.1518148446023</v>
      </c>
      <c r="Z29" s="159">
        <v>1345.1564549999996</v>
      </c>
      <c r="AA29" s="159">
        <v>1336.3771304102056</v>
      </c>
      <c r="AB29" s="159">
        <v>1403.0935666124119</v>
      </c>
      <c r="AC29" s="159">
        <v>1613.6138907605705</v>
      </c>
      <c r="AD29" s="159">
        <v>1728.4576144734931</v>
      </c>
      <c r="AE29" s="159">
        <v>1930.7936408840555</v>
      </c>
      <c r="AF29" s="159">
        <v>1937.0327149637794</v>
      </c>
      <c r="AG29" s="159">
        <v>1980.0739629037901</v>
      </c>
      <c r="AH29" s="159">
        <v>2071.6184511615088</v>
      </c>
      <c r="AI29" s="159">
        <v>2457.9322396321481</v>
      </c>
      <c r="AJ29" s="159">
        <v>2651.7587673972803</v>
      </c>
      <c r="AK29" s="159">
        <v>2691.2493936043297</v>
      </c>
      <c r="AL29" s="159">
        <v>2775.3624294480583</v>
      </c>
      <c r="AM29" s="159"/>
      <c r="AN29" s="159"/>
      <c r="AO29" s="159"/>
      <c r="AP29" s="159"/>
      <c r="AQ29" s="159"/>
      <c r="AR29" s="159"/>
      <c r="AS29" s="159"/>
      <c r="AT29" s="159"/>
      <c r="AU29" s="159"/>
      <c r="AV29" s="159"/>
      <c r="AW29" s="159"/>
      <c r="AX29" s="159"/>
      <c r="AY29" s="159"/>
      <c r="AZ29" s="159"/>
      <c r="BA29" s="159"/>
      <c r="BB29" s="160"/>
      <c r="BC29" s="43"/>
      <c r="BD29" s="43"/>
      <c r="BE29" s="43"/>
      <c r="BF29" s="43"/>
      <c r="BG29" s="43"/>
      <c r="BH29" s="43"/>
      <c r="BI29" s="43"/>
      <c r="BJ29" s="43"/>
      <c r="BK29" s="43"/>
      <c r="BL29" s="43"/>
      <c r="BM29" s="43"/>
      <c r="BN29" s="43"/>
      <c r="BO29" s="43"/>
      <c r="BP29" s="43"/>
      <c r="BQ29" s="43"/>
      <c r="BR29" s="43"/>
      <c r="BS29" s="43"/>
      <c r="BT29" s="43"/>
      <c r="BU29" s="43"/>
      <c r="BV29" s="43"/>
      <c r="BW29" s="43"/>
    </row>
    <row r="30" spans="1:75">
      <c r="A30" s="153"/>
      <c r="B30" s="65" t="s">
        <v>278</v>
      </c>
      <c r="C30" s="232" t="s">
        <v>267</v>
      </c>
      <c r="D30" s="159">
        <v>0</v>
      </c>
      <c r="E30" s="159">
        <v>0</v>
      </c>
      <c r="F30" s="159">
        <v>0</v>
      </c>
      <c r="G30" s="159">
        <v>0</v>
      </c>
      <c r="H30" s="159">
        <v>0</v>
      </c>
      <c r="I30" s="159">
        <v>0</v>
      </c>
      <c r="J30" s="159">
        <v>0</v>
      </c>
      <c r="K30" s="159">
        <v>0</v>
      </c>
      <c r="L30" s="159">
        <v>0</v>
      </c>
      <c r="M30" s="159">
        <v>0</v>
      </c>
      <c r="N30" s="159">
        <v>0</v>
      </c>
      <c r="O30" s="159">
        <v>0</v>
      </c>
      <c r="P30" s="159">
        <v>0</v>
      </c>
      <c r="Q30" s="159">
        <v>0</v>
      </c>
      <c r="R30" s="159">
        <v>1236.2204590686167</v>
      </c>
      <c r="S30" s="159">
        <v>1736.8250803346616</v>
      </c>
      <c r="T30" s="159">
        <v>1938.6567415590337</v>
      </c>
      <c r="U30" s="159">
        <v>2356.4150170875105</v>
      </c>
      <c r="V30" s="159">
        <v>2842.0259956222508</v>
      </c>
      <c r="W30" s="159">
        <v>3091.4517961447359</v>
      </c>
      <c r="X30" s="159">
        <v>3258.3114352948169</v>
      </c>
      <c r="Y30" s="159">
        <v>3408.5922572418208</v>
      </c>
      <c r="Z30" s="159">
        <v>3589.6378004004227</v>
      </c>
      <c r="AA30" s="159">
        <v>3861.7406212620726</v>
      </c>
      <c r="AB30" s="159">
        <v>4105.2438886240434</v>
      </c>
      <c r="AC30" s="159">
        <v>4388.6272675576192</v>
      </c>
      <c r="AD30" s="159">
        <v>4628.2520000000004</v>
      </c>
      <c r="AE30" s="159">
        <v>4869.6964021188787</v>
      </c>
      <c r="AF30" s="159">
        <v>5122.9964421995737</v>
      </c>
      <c r="AG30" s="159">
        <v>5468.0760196496631</v>
      </c>
      <c r="AH30" s="159">
        <v>5799.6705914329377</v>
      </c>
      <c r="AI30" s="159">
        <v>6277.2924692415208</v>
      </c>
      <c r="AJ30" s="159">
        <v>6456.118999717567</v>
      </c>
      <c r="AK30" s="159">
        <v>6899.7753096582774</v>
      </c>
      <c r="AL30" s="159">
        <v>7419.4275888724915</v>
      </c>
      <c r="AM30" s="159">
        <v>7528.3277963936862</v>
      </c>
      <c r="AN30" s="159">
        <v>7070.966334335757</v>
      </c>
      <c r="AO30" s="159">
        <v>6632.0880013466494</v>
      </c>
      <c r="AP30" s="159">
        <v>5138.3005447814785</v>
      </c>
      <c r="AQ30" s="159">
        <v>3571.9593185363819</v>
      </c>
      <c r="AR30" s="159">
        <v>2486.5805035497042</v>
      </c>
      <c r="AS30" s="159">
        <v>1622.3606203181096</v>
      </c>
      <c r="AT30" s="159">
        <v>873.41337663624756</v>
      </c>
      <c r="AU30" s="159">
        <v>803.9967379979422</v>
      </c>
      <c r="AV30" s="159">
        <v>771.80190213554874</v>
      </c>
      <c r="AW30" s="159">
        <v>785.69197144159648</v>
      </c>
      <c r="AX30" s="159">
        <v>770.13899205897508</v>
      </c>
      <c r="AY30" s="159">
        <v>735.14169757146715</v>
      </c>
      <c r="AZ30" s="159">
        <v>688.98302156483044</v>
      </c>
      <c r="BA30" s="159">
        <v>658.65915272281643</v>
      </c>
      <c r="BB30" s="160">
        <v>541.62921241615936</v>
      </c>
      <c r="BC30" s="43"/>
      <c r="BD30" s="43"/>
      <c r="BE30" s="43"/>
      <c r="BF30" s="43"/>
      <c r="BG30" s="43"/>
      <c r="BH30" s="43"/>
      <c r="BI30" s="43"/>
      <c r="BJ30" s="43"/>
      <c r="BK30" s="43"/>
      <c r="BL30" s="43"/>
      <c r="BM30" s="43"/>
      <c r="BN30" s="43"/>
      <c r="BO30" s="43"/>
      <c r="BP30" s="43"/>
      <c r="BQ30" s="43"/>
      <c r="BR30" s="43"/>
      <c r="BS30" s="43"/>
      <c r="BT30" s="43"/>
      <c r="BU30" s="43"/>
      <c r="BV30" s="43"/>
      <c r="BW30" s="43"/>
    </row>
    <row r="31" spans="1:75" ht="25.5" customHeight="1">
      <c r="A31" s="153"/>
      <c r="B31" s="65" t="s">
        <v>279</v>
      </c>
      <c r="C31" s="232" t="s">
        <v>276</v>
      </c>
      <c r="D31" s="159">
        <v>0</v>
      </c>
      <c r="E31" s="159">
        <v>0</v>
      </c>
      <c r="F31" s="159">
        <v>0</v>
      </c>
      <c r="G31" s="159">
        <v>0</v>
      </c>
      <c r="H31" s="159">
        <v>0</v>
      </c>
      <c r="I31" s="159">
        <v>0</v>
      </c>
      <c r="J31" s="159">
        <v>0</v>
      </c>
      <c r="K31" s="159">
        <v>0</v>
      </c>
      <c r="L31" s="159">
        <v>0</v>
      </c>
      <c r="M31" s="159">
        <v>0</v>
      </c>
      <c r="N31" s="159">
        <v>0</v>
      </c>
      <c r="O31" s="159">
        <v>0</v>
      </c>
      <c r="P31" s="159">
        <v>0</v>
      </c>
      <c r="Q31" s="159">
        <v>0</v>
      </c>
      <c r="R31" s="159">
        <v>2.2234492408887951</v>
      </c>
      <c r="S31" s="159">
        <v>5.5822256226005811</v>
      </c>
      <c r="T31" s="159">
        <v>8.7937202146390998</v>
      </c>
      <c r="U31" s="159">
        <v>15.09348924190571</v>
      </c>
      <c r="V31" s="159">
        <v>26.641703551977329</v>
      </c>
      <c r="W31" s="159">
        <v>32.729292058207385</v>
      </c>
      <c r="X31" s="159">
        <v>38.028335257869927</v>
      </c>
      <c r="Y31" s="159">
        <v>29.932078466664212</v>
      </c>
      <c r="Z31" s="159">
        <v>-6.0999999999999999E-2</v>
      </c>
      <c r="AA31" s="159">
        <v>-8.6436562195121955E-2</v>
      </c>
      <c r="AB31" s="159">
        <v>-0.14737339999999999</v>
      </c>
      <c r="AC31" s="159">
        <v>8.5208560000000017E-2</v>
      </c>
      <c r="AD31" s="159">
        <v>-2.9000000000000001E-2</v>
      </c>
      <c r="AE31" s="159">
        <v>0</v>
      </c>
      <c r="AF31" s="159">
        <v>0</v>
      </c>
      <c r="AG31" s="159">
        <v>0</v>
      </c>
      <c r="AH31" s="159">
        <v>0</v>
      </c>
      <c r="AI31" s="159">
        <v>0</v>
      </c>
      <c r="AJ31" s="159">
        <v>0</v>
      </c>
      <c r="AK31" s="159">
        <v>0</v>
      </c>
      <c r="AL31" s="159">
        <v>0</v>
      </c>
      <c r="AM31" s="159">
        <v>0</v>
      </c>
      <c r="AN31" s="159">
        <v>0</v>
      </c>
      <c r="AO31" s="159">
        <v>0</v>
      </c>
      <c r="AP31" s="159">
        <v>0</v>
      </c>
      <c r="AQ31" s="159">
        <v>0</v>
      </c>
      <c r="AR31" s="159">
        <v>0</v>
      </c>
      <c r="AS31" s="159">
        <v>0</v>
      </c>
      <c r="AT31" s="159">
        <v>0</v>
      </c>
      <c r="AU31" s="159">
        <v>0</v>
      </c>
      <c r="AV31" s="159">
        <v>0</v>
      </c>
      <c r="AW31" s="159">
        <v>0</v>
      </c>
      <c r="AX31" s="159">
        <v>0</v>
      </c>
      <c r="AY31" s="159">
        <v>0</v>
      </c>
      <c r="AZ31" s="159">
        <v>0</v>
      </c>
      <c r="BA31" s="159">
        <v>0</v>
      </c>
      <c r="BB31" s="160">
        <v>0</v>
      </c>
      <c r="BC31" s="43"/>
      <c r="BD31" s="43"/>
      <c r="BE31" s="43"/>
      <c r="BF31" s="43"/>
      <c r="BG31" s="43"/>
      <c r="BH31" s="43"/>
      <c r="BI31" s="43"/>
      <c r="BJ31" s="43"/>
      <c r="BK31" s="43"/>
      <c r="BL31" s="43"/>
      <c r="BM31" s="43"/>
      <c r="BN31" s="43"/>
      <c r="BO31" s="43"/>
      <c r="BP31" s="43"/>
      <c r="BQ31" s="43"/>
      <c r="BR31" s="43"/>
      <c r="BS31" s="43"/>
      <c r="BT31" s="43"/>
      <c r="BU31" s="43"/>
      <c r="BV31" s="43"/>
      <c r="BW31" s="43"/>
    </row>
    <row r="32" spans="1:75">
      <c r="A32" s="153"/>
      <c r="B32" s="43" t="s">
        <v>280</v>
      </c>
      <c r="C32" s="232" t="s">
        <v>276</v>
      </c>
      <c r="D32" s="159">
        <v>0</v>
      </c>
      <c r="E32" s="159">
        <v>0</v>
      </c>
      <c r="F32" s="159">
        <v>0</v>
      </c>
      <c r="G32" s="159">
        <v>0</v>
      </c>
      <c r="H32" s="159">
        <v>0</v>
      </c>
      <c r="I32" s="159">
        <v>0</v>
      </c>
      <c r="J32" s="159">
        <v>0</v>
      </c>
      <c r="K32" s="159">
        <v>0</v>
      </c>
      <c r="L32" s="159">
        <v>0</v>
      </c>
      <c r="M32" s="159">
        <v>0</v>
      </c>
      <c r="N32" s="159">
        <v>0</v>
      </c>
      <c r="O32" s="159">
        <v>0</v>
      </c>
      <c r="P32" s="159">
        <v>0</v>
      </c>
      <c r="Q32" s="159">
        <v>0</v>
      </c>
      <c r="R32" s="159">
        <v>0</v>
      </c>
      <c r="S32" s="159">
        <v>0</v>
      </c>
      <c r="T32" s="159">
        <v>0</v>
      </c>
      <c r="U32" s="159">
        <v>0</v>
      </c>
      <c r="V32" s="159">
        <v>0</v>
      </c>
      <c r="W32" s="159">
        <v>0</v>
      </c>
      <c r="X32" s="159">
        <v>0</v>
      </c>
      <c r="Y32" s="159">
        <v>0</v>
      </c>
      <c r="Z32" s="159">
        <v>0</v>
      </c>
      <c r="AA32" s="159">
        <v>6.8540000000000001</v>
      </c>
      <c r="AB32" s="159">
        <v>13.107519600000002</v>
      </c>
      <c r="AC32" s="159">
        <v>14.986460219999998</v>
      </c>
      <c r="AD32" s="159">
        <v>16.622024122071426</v>
      </c>
      <c r="AE32" s="159">
        <v>17.693564299999998</v>
      </c>
      <c r="AF32" s="159">
        <v>19.498030839999998</v>
      </c>
      <c r="AG32" s="159">
        <v>20.507303</v>
      </c>
      <c r="AH32" s="159">
        <v>21.180479929999997</v>
      </c>
      <c r="AI32" s="159">
        <v>21.798681950000002</v>
      </c>
      <c r="AJ32" s="159">
        <v>21.362664119999998</v>
      </c>
      <c r="AK32" s="159">
        <v>22.339751259999996</v>
      </c>
      <c r="AL32" s="159">
        <v>56.572572000000001</v>
      </c>
      <c r="AM32" s="159">
        <v>176.393889</v>
      </c>
      <c r="AN32" s="159">
        <v>199.78361200000001</v>
      </c>
      <c r="AO32" s="159">
        <v>161</v>
      </c>
      <c r="AP32" s="159">
        <v>184</v>
      </c>
      <c r="AQ32" s="159">
        <v>164</v>
      </c>
      <c r="AR32" s="159">
        <v>154</v>
      </c>
      <c r="AS32" s="159">
        <v>132.03679</v>
      </c>
      <c r="AT32" s="159">
        <v>171.42592500000001</v>
      </c>
      <c r="AU32" s="159">
        <v>141.535426</v>
      </c>
      <c r="AV32" s="159">
        <v>111.211405</v>
      </c>
      <c r="AW32" s="159">
        <v>0</v>
      </c>
      <c r="AX32" s="159">
        <v>0</v>
      </c>
      <c r="AY32" s="159">
        <v>0</v>
      </c>
      <c r="AZ32" s="159">
        <v>0</v>
      </c>
      <c r="BA32" s="159">
        <v>0</v>
      </c>
      <c r="BB32" s="160">
        <v>0</v>
      </c>
      <c r="BC32" s="43"/>
      <c r="BD32" s="43"/>
      <c r="BE32" s="43"/>
      <c r="BF32" s="43"/>
      <c r="BG32" s="43"/>
      <c r="BH32" s="43"/>
      <c r="BI32" s="43"/>
      <c r="BJ32" s="43"/>
      <c r="BK32" s="43"/>
      <c r="BL32" s="43"/>
      <c r="BM32" s="43"/>
      <c r="BN32" s="43"/>
      <c r="BO32" s="43"/>
      <c r="BP32" s="43"/>
      <c r="BQ32" s="43"/>
      <c r="BR32" s="43"/>
      <c r="BS32" s="43"/>
      <c r="BT32" s="43"/>
      <c r="BU32" s="43"/>
      <c r="BV32" s="43"/>
      <c r="BW32" s="43"/>
    </row>
    <row r="33" spans="1:75">
      <c r="A33" s="153"/>
      <c r="B33" s="43" t="s">
        <v>384</v>
      </c>
      <c r="C33" s="232" t="s">
        <v>276</v>
      </c>
      <c r="D33" s="159">
        <v>0</v>
      </c>
      <c r="E33" s="159">
        <v>0</v>
      </c>
      <c r="F33" s="159">
        <v>0</v>
      </c>
      <c r="G33" s="159">
        <v>0</v>
      </c>
      <c r="H33" s="159">
        <v>0</v>
      </c>
      <c r="I33" s="159">
        <v>0</v>
      </c>
      <c r="J33" s="159">
        <v>0</v>
      </c>
      <c r="K33" s="159">
        <v>0</v>
      </c>
      <c r="L33" s="159">
        <v>0</v>
      </c>
      <c r="M33" s="159">
        <v>0</v>
      </c>
      <c r="N33" s="159">
        <v>0</v>
      </c>
      <c r="O33" s="159">
        <v>0</v>
      </c>
      <c r="P33" s="159">
        <v>0</v>
      </c>
      <c r="Q33" s="159">
        <v>0</v>
      </c>
      <c r="R33" s="159">
        <v>0</v>
      </c>
      <c r="S33" s="159">
        <v>0</v>
      </c>
      <c r="T33" s="159">
        <v>0</v>
      </c>
      <c r="U33" s="159">
        <v>0</v>
      </c>
      <c r="V33" s="159">
        <v>3.1930000000000001</v>
      </c>
      <c r="W33" s="159">
        <v>23.582999999999998</v>
      </c>
      <c r="X33" s="159">
        <v>32.392000000000003</v>
      </c>
      <c r="Y33" s="159">
        <v>27.45</v>
      </c>
      <c r="Z33" s="159">
        <v>4.1689999999999996</v>
      </c>
      <c r="AA33" s="159">
        <v>6.0000000000000001E-3</v>
      </c>
      <c r="AB33" s="159">
        <v>4.2999999999999997E-2</v>
      </c>
      <c r="AC33" s="159">
        <v>0</v>
      </c>
      <c r="AD33" s="159">
        <v>0</v>
      </c>
      <c r="AE33" s="159">
        <v>0</v>
      </c>
      <c r="AF33" s="159">
        <v>0</v>
      </c>
      <c r="AG33" s="159">
        <v>0</v>
      </c>
      <c r="AH33" s="159">
        <v>0</v>
      </c>
      <c r="AI33" s="159">
        <v>0</v>
      </c>
      <c r="AJ33" s="159">
        <v>0</v>
      </c>
      <c r="AK33" s="159">
        <v>0</v>
      </c>
      <c r="AL33" s="159">
        <v>0</v>
      </c>
      <c r="AM33" s="159">
        <v>0</v>
      </c>
      <c r="AN33" s="159">
        <v>0</v>
      </c>
      <c r="AO33" s="159">
        <v>0</v>
      </c>
      <c r="AP33" s="159">
        <v>0</v>
      </c>
      <c r="AQ33" s="159">
        <v>0</v>
      </c>
      <c r="AR33" s="159">
        <v>0</v>
      </c>
      <c r="AS33" s="159">
        <v>0</v>
      </c>
      <c r="AT33" s="159">
        <v>0</v>
      </c>
      <c r="AU33" s="159">
        <v>0</v>
      </c>
      <c r="AV33" s="159">
        <v>0</v>
      </c>
      <c r="AW33" s="159">
        <v>0</v>
      </c>
      <c r="AX33" s="159">
        <v>0</v>
      </c>
      <c r="AY33" s="159">
        <v>0</v>
      </c>
      <c r="AZ33" s="159">
        <v>0</v>
      </c>
      <c r="BA33" s="159">
        <v>0</v>
      </c>
      <c r="BB33" s="160">
        <v>0</v>
      </c>
      <c r="BC33" s="43"/>
      <c r="BD33" s="43"/>
      <c r="BE33" s="43"/>
      <c r="BF33" s="43"/>
      <c r="BG33" s="43"/>
      <c r="BH33" s="43"/>
      <c r="BI33" s="43"/>
      <c r="BJ33" s="43"/>
      <c r="BK33" s="43"/>
      <c r="BL33" s="43"/>
      <c r="BM33" s="43"/>
      <c r="BN33" s="43"/>
      <c r="BO33" s="43"/>
      <c r="BP33" s="43"/>
      <c r="BQ33" s="43"/>
      <c r="BR33" s="43"/>
      <c r="BS33" s="43"/>
      <c r="BT33" s="43"/>
      <c r="BU33" s="43"/>
      <c r="BV33" s="43"/>
      <c r="BW33" s="43"/>
    </row>
    <row r="34" spans="1:75">
      <c r="A34" s="153"/>
      <c r="B34" s="43" t="s">
        <v>282</v>
      </c>
      <c r="C34" s="232"/>
      <c r="D34" s="159">
        <v>0</v>
      </c>
      <c r="E34" s="159">
        <v>0</v>
      </c>
      <c r="F34" s="159">
        <v>0</v>
      </c>
      <c r="G34" s="159">
        <v>0</v>
      </c>
      <c r="H34" s="159">
        <v>0</v>
      </c>
      <c r="I34" s="159">
        <v>0</v>
      </c>
      <c r="J34" s="159">
        <v>0</v>
      </c>
      <c r="K34" s="159">
        <v>0</v>
      </c>
      <c r="L34" s="159">
        <v>0</v>
      </c>
      <c r="M34" s="159">
        <v>0</v>
      </c>
      <c r="N34" s="159">
        <v>0</v>
      </c>
      <c r="O34" s="159">
        <v>0</v>
      </c>
      <c r="P34" s="159">
        <v>0</v>
      </c>
      <c r="Q34" s="159">
        <v>0</v>
      </c>
      <c r="R34" s="159">
        <v>0</v>
      </c>
      <c r="S34" s="159">
        <v>0</v>
      </c>
      <c r="T34" s="159">
        <v>0</v>
      </c>
      <c r="U34" s="159">
        <v>0</v>
      </c>
      <c r="V34" s="159">
        <v>0</v>
      </c>
      <c r="W34" s="159">
        <v>0</v>
      </c>
      <c r="X34" s="159">
        <v>0</v>
      </c>
      <c r="Y34" s="159">
        <v>0</v>
      </c>
      <c r="Z34" s="159">
        <v>0</v>
      </c>
      <c r="AA34" s="159">
        <v>0</v>
      </c>
      <c r="AB34" s="159">
        <v>0</v>
      </c>
      <c r="AC34" s="159">
        <v>0</v>
      </c>
      <c r="AD34" s="159">
        <v>0</v>
      </c>
      <c r="AE34" s="159">
        <v>0</v>
      </c>
      <c r="AF34" s="159">
        <v>0</v>
      </c>
      <c r="AG34" s="159">
        <v>0</v>
      </c>
      <c r="AH34" s="159">
        <f t="shared" ref="AH34:AU34" si="4">SUM(AH35:AH36)</f>
        <v>127.18792895</v>
      </c>
      <c r="AI34" s="159">
        <f t="shared" si="4"/>
        <v>1267.3993002300001</v>
      </c>
      <c r="AJ34" s="159">
        <f t="shared" si="4"/>
        <v>2231.7483619</v>
      </c>
      <c r="AK34" s="159">
        <f t="shared" si="4"/>
        <v>3554.1022156099998</v>
      </c>
      <c r="AL34" s="159">
        <f t="shared" si="4"/>
        <v>6779.6544881600003</v>
      </c>
      <c r="AM34" s="159">
        <f t="shared" si="4"/>
        <v>10436.707839979998</v>
      </c>
      <c r="AN34" s="159">
        <f t="shared" si="4"/>
        <v>12827.382151170001</v>
      </c>
      <c r="AO34" s="159">
        <f t="shared" si="4"/>
        <v>14271.548569180002</v>
      </c>
      <c r="AP34" s="159">
        <f t="shared" si="4"/>
        <v>14830.444816650002</v>
      </c>
      <c r="AQ34" s="159">
        <f t="shared" si="4"/>
        <v>15352.892355200001</v>
      </c>
      <c r="AR34" s="159">
        <f t="shared" si="4"/>
        <v>15097.86932374</v>
      </c>
      <c r="AS34" s="159">
        <f t="shared" si="4"/>
        <v>13850.988828140005</v>
      </c>
      <c r="AT34" s="159">
        <f t="shared" si="4"/>
        <v>13427.615083349996</v>
      </c>
      <c r="AU34" s="159">
        <f t="shared" si="4"/>
        <v>12688.531819610009</v>
      </c>
      <c r="AV34" s="159">
        <f t="shared" ref="AV34:BB34" si="5">SUM(AV35:AV36)</f>
        <v>12088.05388639</v>
      </c>
      <c r="AW34" s="159">
        <f t="shared" si="5"/>
        <v>12747.192747544268</v>
      </c>
      <c r="AX34" s="159">
        <f t="shared" si="5"/>
        <v>13104.216416482835</v>
      </c>
      <c r="AY34" s="159">
        <f t="shared" si="5"/>
        <v>12426.881992940196</v>
      </c>
      <c r="AZ34" s="159">
        <f t="shared" si="5"/>
        <v>11512.931894790599</v>
      </c>
      <c r="BA34" s="159">
        <f t="shared" si="5"/>
        <v>11085.711128384906</v>
      </c>
      <c r="BB34" s="160">
        <f t="shared" si="5"/>
        <v>9623.8206938164858</v>
      </c>
      <c r="BC34" s="43"/>
      <c r="BD34" s="43"/>
      <c r="BE34" s="43"/>
      <c r="BF34" s="43"/>
      <c r="BG34" s="43"/>
      <c r="BH34" s="43"/>
      <c r="BI34" s="43"/>
      <c r="BJ34" s="43"/>
      <c r="BK34" s="43"/>
      <c r="BL34" s="43"/>
      <c r="BM34" s="43"/>
      <c r="BN34" s="43"/>
      <c r="BO34" s="43"/>
      <c r="BP34" s="43"/>
      <c r="BQ34" s="43"/>
      <c r="BR34" s="43"/>
      <c r="BS34" s="43"/>
      <c r="BT34" s="43"/>
      <c r="BU34" s="43"/>
      <c r="BV34" s="43"/>
      <c r="BW34" s="43"/>
    </row>
    <row r="35" spans="1:75">
      <c r="A35" s="153"/>
      <c r="B35" s="63" t="s">
        <v>273</v>
      </c>
      <c r="C35" s="232" t="s">
        <v>270</v>
      </c>
      <c r="D35" s="159">
        <v>0</v>
      </c>
      <c r="E35" s="159">
        <v>0</v>
      </c>
      <c r="F35" s="159">
        <v>0</v>
      </c>
      <c r="G35" s="159">
        <v>0</v>
      </c>
      <c r="H35" s="159">
        <v>0</v>
      </c>
      <c r="I35" s="159">
        <v>0</v>
      </c>
      <c r="J35" s="159">
        <v>0</v>
      </c>
      <c r="K35" s="159">
        <v>0</v>
      </c>
      <c r="L35" s="159">
        <v>0</v>
      </c>
      <c r="M35" s="159">
        <v>0</v>
      </c>
      <c r="N35" s="159">
        <v>0</v>
      </c>
      <c r="O35" s="159">
        <v>0</v>
      </c>
      <c r="P35" s="159">
        <v>0</v>
      </c>
      <c r="Q35" s="159">
        <v>0</v>
      </c>
      <c r="R35" s="159">
        <v>0</v>
      </c>
      <c r="S35" s="159">
        <v>0</v>
      </c>
      <c r="T35" s="159">
        <v>0</v>
      </c>
      <c r="U35" s="159">
        <v>0</v>
      </c>
      <c r="V35" s="159">
        <v>0</v>
      </c>
      <c r="W35" s="159">
        <v>0</v>
      </c>
      <c r="X35" s="159">
        <v>0</v>
      </c>
      <c r="Y35" s="159">
        <v>0</v>
      </c>
      <c r="Z35" s="159">
        <v>0</v>
      </c>
      <c r="AA35" s="159">
        <v>0</v>
      </c>
      <c r="AB35" s="159">
        <v>0</v>
      </c>
      <c r="AC35" s="159">
        <v>0</v>
      </c>
      <c r="AD35" s="159">
        <v>0</v>
      </c>
      <c r="AE35" s="159">
        <v>0</v>
      </c>
      <c r="AF35" s="159">
        <v>0</v>
      </c>
      <c r="AG35" s="159">
        <v>0</v>
      </c>
      <c r="AH35" s="159">
        <v>64.379764080000001</v>
      </c>
      <c r="AI35" s="159">
        <v>580.96194385999991</v>
      </c>
      <c r="AJ35" s="159">
        <v>954.84283312000014</v>
      </c>
      <c r="AK35" s="159">
        <v>1398.5169151799998</v>
      </c>
      <c r="AL35" s="159">
        <v>2304.75857546</v>
      </c>
      <c r="AM35" s="159">
        <v>3538.8798924699986</v>
      </c>
      <c r="AN35" s="159">
        <v>4100.9191948399994</v>
      </c>
      <c r="AO35" s="159">
        <v>4456.6648349100024</v>
      </c>
      <c r="AP35" s="159">
        <v>4687.0089817599983</v>
      </c>
      <c r="AQ35" s="159">
        <v>4711.3251268400008</v>
      </c>
      <c r="AR35" s="159">
        <v>4562.8610960800006</v>
      </c>
      <c r="AS35" s="159">
        <v>4511.989815750002</v>
      </c>
      <c r="AT35" s="159">
        <v>4567.4223184649991</v>
      </c>
      <c r="AU35" s="159">
        <v>4506.7600548399996</v>
      </c>
      <c r="AV35" s="159">
        <v>4527.0250168000002</v>
      </c>
      <c r="AW35" s="159">
        <v>4902.3221197075873</v>
      </c>
      <c r="AX35" s="159">
        <v>5235.0061008837711</v>
      </c>
      <c r="AY35" s="159">
        <v>5282.4068427532802</v>
      </c>
      <c r="AZ35" s="159">
        <v>5298.8390403422609</v>
      </c>
      <c r="BA35" s="159">
        <v>5331.9467829210898</v>
      </c>
      <c r="BB35" s="160">
        <v>5304.8995115499611</v>
      </c>
      <c r="BC35" s="43"/>
      <c r="BD35" s="43"/>
      <c r="BE35" s="43"/>
      <c r="BF35" s="43"/>
      <c r="BG35" s="43"/>
      <c r="BH35" s="43"/>
      <c r="BI35" s="43"/>
      <c r="BJ35" s="43"/>
      <c r="BK35" s="43"/>
      <c r="BL35" s="43"/>
      <c r="BM35" s="43"/>
      <c r="BN35" s="43"/>
      <c r="BO35" s="43"/>
      <c r="BP35" s="43"/>
      <c r="BQ35" s="43"/>
      <c r="BR35" s="43"/>
      <c r="BS35" s="43"/>
      <c r="BT35" s="43"/>
      <c r="BU35" s="43"/>
      <c r="BV35" s="43"/>
      <c r="BW35" s="43"/>
    </row>
    <row r="36" spans="1:75">
      <c r="A36" s="153"/>
      <c r="B36" s="63" t="s">
        <v>385</v>
      </c>
      <c r="C36" s="232" t="s">
        <v>276</v>
      </c>
      <c r="D36" s="159">
        <v>0</v>
      </c>
      <c r="E36" s="159">
        <v>0</v>
      </c>
      <c r="F36" s="159">
        <v>0</v>
      </c>
      <c r="G36" s="159">
        <v>0</v>
      </c>
      <c r="H36" s="159">
        <v>0</v>
      </c>
      <c r="I36" s="159">
        <v>0</v>
      </c>
      <c r="J36" s="159">
        <v>0</v>
      </c>
      <c r="K36" s="159">
        <v>0</v>
      </c>
      <c r="L36" s="159">
        <v>0</v>
      </c>
      <c r="M36" s="159">
        <v>0</v>
      </c>
      <c r="N36" s="159">
        <v>0</v>
      </c>
      <c r="O36" s="159">
        <v>0</v>
      </c>
      <c r="P36" s="159">
        <v>0</v>
      </c>
      <c r="Q36" s="159">
        <v>0</v>
      </c>
      <c r="R36" s="159">
        <v>0</v>
      </c>
      <c r="S36" s="159">
        <v>0</v>
      </c>
      <c r="T36" s="159">
        <v>0</v>
      </c>
      <c r="U36" s="159">
        <v>0</v>
      </c>
      <c r="V36" s="159">
        <v>0</v>
      </c>
      <c r="W36" s="159">
        <v>0</v>
      </c>
      <c r="X36" s="159">
        <v>0</v>
      </c>
      <c r="Y36" s="159">
        <v>0</v>
      </c>
      <c r="Z36" s="159">
        <v>0</v>
      </c>
      <c r="AA36" s="159">
        <v>0</v>
      </c>
      <c r="AB36" s="159">
        <v>0</v>
      </c>
      <c r="AC36" s="159">
        <v>0</v>
      </c>
      <c r="AD36" s="159">
        <v>0</v>
      </c>
      <c r="AE36" s="159">
        <v>0</v>
      </c>
      <c r="AF36" s="159">
        <v>0</v>
      </c>
      <c r="AG36" s="159">
        <v>0</v>
      </c>
      <c r="AH36" s="159">
        <v>62.808164869999999</v>
      </c>
      <c r="AI36" s="159">
        <v>686.4373563700002</v>
      </c>
      <c r="AJ36" s="159">
        <v>1276.9055287799997</v>
      </c>
      <c r="AK36" s="159">
        <v>2155.5853004300002</v>
      </c>
      <c r="AL36" s="159">
        <v>4474.8959127000007</v>
      </c>
      <c r="AM36" s="159">
        <v>6897.8279475099998</v>
      </c>
      <c r="AN36" s="159">
        <v>8726.4629563300005</v>
      </c>
      <c r="AO36" s="159">
        <v>9814.883734269999</v>
      </c>
      <c r="AP36" s="159">
        <v>10143.435834890004</v>
      </c>
      <c r="AQ36" s="159">
        <v>10641.56722836</v>
      </c>
      <c r="AR36" s="159">
        <v>10535.008227660001</v>
      </c>
      <c r="AS36" s="159">
        <v>9338.9990123900043</v>
      </c>
      <c r="AT36" s="159">
        <v>8860.1927648849978</v>
      </c>
      <c r="AU36" s="159">
        <v>8181.7717647700092</v>
      </c>
      <c r="AV36" s="159">
        <v>7561.028869589999</v>
      </c>
      <c r="AW36" s="159">
        <v>7844.8706278366799</v>
      </c>
      <c r="AX36" s="159">
        <v>7869.2103155990635</v>
      </c>
      <c r="AY36" s="159">
        <v>7144.4751501869159</v>
      </c>
      <c r="AZ36" s="159">
        <v>6214.0928544483395</v>
      </c>
      <c r="BA36" s="159">
        <v>5753.7643454638164</v>
      </c>
      <c r="BB36" s="160">
        <v>4318.9211822665247</v>
      </c>
      <c r="BC36" s="43"/>
      <c r="BD36" s="43"/>
      <c r="BE36" s="43"/>
      <c r="BF36" s="43"/>
      <c r="BG36" s="43"/>
      <c r="BH36" s="43"/>
      <c r="BI36" s="43"/>
      <c r="BJ36" s="43"/>
      <c r="BK36" s="43"/>
      <c r="BL36" s="43"/>
      <c r="BM36" s="43"/>
      <c r="BN36" s="43"/>
      <c r="BO36" s="43"/>
      <c r="BP36" s="43"/>
      <c r="BQ36" s="43"/>
      <c r="BR36" s="43"/>
      <c r="BS36" s="43"/>
      <c r="BT36" s="43"/>
      <c r="BU36" s="43"/>
      <c r="BV36" s="43"/>
      <c r="BW36" s="43"/>
    </row>
    <row r="37" spans="1:75" ht="25.5" customHeight="1">
      <c r="A37" s="153"/>
      <c r="B37" s="43" t="s">
        <v>284</v>
      </c>
      <c r="C37" s="232" t="s">
        <v>276</v>
      </c>
      <c r="D37" s="159">
        <v>9.4880330298963322</v>
      </c>
      <c r="E37" s="159">
        <v>10.866673469387752</v>
      </c>
      <c r="F37" s="159">
        <v>17.282571428571433</v>
      </c>
      <c r="G37" s="159">
        <v>27.743444015444013</v>
      </c>
      <c r="H37" s="159">
        <v>40.311905425307486</v>
      </c>
      <c r="I37" s="159">
        <v>53.566197515769588</v>
      </c>
      <c r="J37" s="159">
        <v>55.20599010807841</v>
      </c>
      <c r="K37" s="159">
        <v>57.077422436565172</v>
      </c>
      <c r="L37" s="159">
        <v>70.688754873166999</v>
      </c>
      <c r="M37" s="159">
        <v>78.567195142753789</v>
      </c>
      <c r="N37" s="159">
        <v>179.54650471340884</v>
      </c>
      <c r="O37" s="159">
        <v>178.93825009375556</v>
      </c>
      <c r="P37" s="159">
        <v>203.56767708643196</v>
      </c>
      <c r="Q37" s="159">
        <v>251.36546329803713</v>
      </c>
      <c r="R37" s="159">
        <v>412.76617192125207</v>
      </c>
      <c r="S37" s="159">
        <v>568.30627626515411</v>
      </c>
      <c r="T37" s="159">
        <v>694.61756287801848</v>
      </c>
      <c r="U37" s="159">
        <v>871.2947735688274</v>
      </c>
      <c r="V37" s="159">
        <v>1069.3193393332856</v>
      </c>
      <c r="W37" s="159">
        <v>1207.107898236432</v>
      </c>
      <c r="X37" s="159">
        <v>1267.660666567838</v>
      </c>
      <c r="Y37" s="159">
        <v>942.7268558291513</v>
      </c>
      <c r="Z37" s="159">
        <v>0.85037018855001634</v>
      </c>
      <c r="AA37" s="159">
        <v>0</v>
      </c>
      <c r="AB37" s="159">
        <v>0</v>
      </c>
      <c r="AC37" s="159">
        <v>4.2373578498991461E-2</v>
      </c>
      <c r="AD37" s="159">
        <v>0</v>
      </c>
      <c r="AE37" s="159">
        <v>0</v>
      </c>
      <c r="AF37" s="159">
        <v>0</v>
      </c>
      <c r="AG37" s="159">
        <v>0</v>
      </c>
      <c r="AH37" s="159">
        <v>0</v>
      </c>
      <c r="AI37" s="159">
        <v>0</v>
      </c>
      <c r="AJ37" s="159">
        <v>0</v>
      </c>
      <c r="AK37" s="159">
        <v>0</v>
      </c>
      <c r="AL37" s="159">
        <v>0</v>
      </c>
      <c r="AM37" s="159">
        <v>0</v>
      </c>
      <c r="AN37" s="159">
        <v>0</v>
      </c>
      <c r="AO37" s="159">
        <v>0</v>
      </c>
      <c r="AP37" s="159">
        <v>0</v>
      </c>
      <c r="AQ37" s="159">
        <v>0</v>
      </c>
      <c r="AR37" s="159">
        <v>0</v>
      </c>
      <c r="AS37" s="159">
        <v>0</v>
      </c>
      <c r="AT37" s="159">
        <v>0</v>
      </c>
      <c r="AU37" s="159">
        <v>0</v>
      </c>
      <c r="AV37" s="159">
        <v>0</v>
      </c>
      <c r="AW37" s="159">
        <v>0</v>
      </c>
      <c r="AX37" s="159">
        <v>0</v>
      </c>
      <c r="AY37" s="159">
        <v>0</v>
      </c>
      <c r="AZ37" s="159">
        <v>0</v>
      </c>
      <c r="BA37" s="159">
        <v>0</v>
      </c>
      <c r="BB37" s="160">
        <v>0</v>
      </c>
      <c r="BC37" s="43"/>
      <c r="BD37" s="43"/>
      <c r="BE37" s="43"/>
      <c r="BF37" s="43"/>
      <c r="BG37" s="43"/>
      <c r="BH37" s="43"/>
      <c r="BI37" s="43"/>
      <c r="BJ37" s="43"/>
      <c r="BK37" s="43"/>
      <c r="BL37" s="43"/>
      <c r="BM37" s="43"/>
      <c r="BN37" s="43"/>
      <c r="BO37" s="43"/>
      <c r="BP37" s="43"/>
      <c r="BQ37" s="43"/>
      <c r="BR37" s="43"/>
      <c r="BS37" s="43"/>
      <c r="BT37" s="43"/>
      <c r="BU37" s="43"/>
      <c r="BV37" s="43"/>
      <c r="BW37" s="43"/>
    </row>
    <row r="38" spans="1:75">
      <c r="A38" s="153"/>
      <c r="B38" s="43" t="s">
        <v>286</v>
      </c>
      <c r="C38" s="232" t="s">
        <v>276</v>
      </c>
      <c r="D38" s="159"/>
      <c r="E38" s="159"/>
      <c r="F38" s="159"/>
      <c r="G38" s="159"/>
      <c r="H38" s="159"/>
      <c r="I38" s="159"/>
      <c r="J38" s="159"/>
      <c r="K38" s="159"/>
      <c r="L38" s="159"/>
      <c r="M38" s="159">
        <v>0</v>
      </c>
      <c r="N38" s="159">
        <v>0</v>
      </c>
      <c r="O38" s="159">
        <v>0</v>
      </c>
      <c r="P38" s="159">
        <v>0</v>
      </c>
      <c r="Q38" s="159">
        <v>0</v>
      </c>
      <c r="R38" s="159">
        <v>0</v>
      </c>
      <c r="S38" s="159">
        <v>0</v>
      </c>
      <c r="T38" s="159">
        <v>0</v>
      </c>
      <c r="U38" s="159">
        <v>0</v>
      </c>
      <c r="V38" s="159">
        <v>0</v>
      </c>
      <c r="W38" s="159">
        <v>0</v>
      </c>
      <c r="X38" s="159">
        <v>0</v>
      </c>
      <c r="Y38" s="159">
        <v>0</v>
      </c>
      <c r="Z38" s="159">
        <v>0</v>
      </c>
      <c r="AA38" s="159">
        <v>0</v>
      </c>
      <c r="AB38" s="159">
        <v>0</v>
      </c>
      <c r="AC38" s="159">
        <v>0</v>
      </c>
      <c r="AD38" s="159">
        <v>0</v>
      </c>
      <c r="AE38" s="159">
        <v>0</v>
      </c>
      <c r="AF38" s="159">
        <v>23.645465999999999</v>
      </c>
      <c r="AG38" s="159">
        <v>24.26268</v>
      </c>
      <c r="AH38" s="159">
        <v>26.420592000000003</v>
      </c>
      <c r="AI38" s="159">
        <v>25.445135000000001</v>
      </c>
      <c r="AJ38" s="159">
        <v>24.263487999999999</v>
      </c>
      <c r="AK38" s="159">
        <v>25.234683905274146</v>
      </c>
      <c r="AL38" s="159">
        <v>25.400787999999999</v>
      </c>
      <c r="AM38" s="159">
        <v>26.194805999999996</v>
      </c>
      <c r="AN38" s="159">
        <v>27.426465</v>
      </c>
      <c r="AO38" s="159">
        <v>25.544037070000002</v>
      </c>
      <c r="AP38" s="159">
        <v>25.418902700000004</v>
      </c>
      <c r="AQ38" s="159">
        <v>25.523962900000001</v>
      </c>
      <c r="AR38" s="159">
        <v>31.846040880000004</v>
      </c>
      <c r="AS38" s="159">
        <v>24.345475053334251</v>
      </c>
      <c r="AT38" s="159">
        <v>47.23672318611807</v>
      </c>
      <c r="AU38" s="159">
        <v>36.954442576156985</v>
      </c>
      <c r="AV38" s="159">
        <v>34.668814939999997</v>
      </c>
      <c r="AW38" s="159">
        <v>38.69544793</v>
      </c>
      <c r="AX38" s="159">
        <v>39.271350030000001</v>
      </c>
      <c r="AY38" s="159">
        <v>37.156751380000003</v>
      </c>
      <c r="AZ38" s="159">
        <v>40.343849339999998</v>
      </c>
      <c r="BA38" s="159">
        <v>40.670287860000002</v>
      </c>
      <c r="BB38" s="160">
        <v>41.150578430000003</v>
      </c>
      <c r="BC38" s="43"/>
      <c r="BD38" s="43"/>
      <c r="BE38" s="43"/>
      <c r="BF38" s="43"/>
      <c r="BG38" s="43"/>
      <c r="BH38" s="43"/>
      <c r="BI38" s="43"/>
      <c r="BJ38" s="43"/>
      <c r="BK38" s="43"/>
      <c r="BL38" s="43"/>
      <c r="BM38" s="43"/>
      <c r="BN38" s="43"/>
      <c r="BO38" s="43"/>
      <c r="BP38" s="43"/>
      <c r="BQ38" s="43"/>
      <c r="BR38" s="43"/>
      <c r="BS38" s="43"/>
      <c r="BT38" s="43"/>
      <c r="BU38" s="43"/>
      <c r="BV38" s="43"/>
      <c r="BW38" s="43"/>
    </row>
    <row r="39" spans="1:75">
      <c r="A39" s="153"/>
      <c r="B39" s="43" t="s">
        <v>386</v>
      </c>
      <c r="C39" s="232" t="s">
        <v>276</v>
      </c>
      <c r="D39" s="159">
        <v>400.06040998931815</v>
      </c>
      <c r="E39" s="159">
        <v>440.24186395917997</v>
      </c>
      <c r="F39" s="159">
        <v>568.64676658977396</v>
      </c>
      <c r="G39" s="159">
        <v>919.19447132057121</v>
      </c>
      <c r="H39" s="159">
        <v>1181.6407082203809</v>
      </c>
      <c r="I39" s="159">
        <v>1396.9133752255298</v>
      </c>
      <c r="J39" s="159">
        <v>1572.5977774696016</v>
      </c>
      <c r="K39" s="159">
        <v>1763.5441134969951</v>
      </c>
      <c r="L39" s="159">
        <v>1896.6084945680932</v>
      </c>
      <c r="M39" s="159">
        <v>1963.1883599218736</v>
      </c>
      <c r="N39" s="159">
        <v>1903.5669999999996</v>
      </c>
      <c r="O39" s="159">
        <v>2187.5540000000001</v>
      </c>
      <c r="P39" s="159">
        <v>2771.8209999999999</v>
      </c>
      <c r="Q39" s="159">
        <v>3785.5240000000008</v>
      </c>
      <c r="R39" s="159">
        <v>5004.2709999999997</v>
      </c>
      <c r="S39" s="159">
        <v>6027.8400000000011</v>
      </c>
      <c r="T39" s="159">
        <v>6701.0210236028324</v>
      </c>
      <c r="U39" s="159">
        <v>7259.8193451132465</v>
      </c>
      <c r="V39" s="159">
        <v>7627.8412922717607</v>
      </c>
      <c r="W39" s="159">
        <v>7388.3815092242394</v>
      </c>
      <c r="X39" s="159">
        <v>7213.0624270478074</v>
      </c>
      <c r="Y39" s="159">
        <v>7066.8309277856351</v>
      </c>
      <c r="Z39" s="159">
        <v>6955.0272430824934</v>
      </c>
      <c r="AA39" s="159">
        <v>7130.0830912703177</v>
      </c>
      <c r="AB39" s="159">
        <v>7853.4141332420995</v>
      </c>
      <c r="AC39" s="159">
        <v>7907.4304242871603</v>
      </c>
      <c r="AD39" s="159">
        <v>8609.1099443174389</v>
      </c>
      <c r="AE39" s="159">
        <v>9364.2666422585644</v>
      </c>
      <c r="AF39" s="159">
        <v>9979.0686760457666</v>
      </c>
      <c r="AG39" s="159">
        <v>10808.197886514117</v>
      </c>
      <c r="AH39" s="159">
        <v>11599.496940774132</v>
      </c>
      <c r="AI39" s="159">
        <v>14226.791440390265</v>
      </c>
      <c r="AJ39" s="159">
        <v>15478.01053884067</v>
      </c>
      <c r="AK39" s="159">
        <v>16578.667176283001</v>
      </c>
      <c r="AL39" s="159">
        <v>17472.491649240532</v>
      </c>
      <c r="AM39" s="159">
        <v>17625.749532084679</v>
      </c>
      <c r="AN39" s="159">
        <v>17738.510614072031</v>
      </c>
      <c r="AO39" s="159">
        <v>17716.225635332288</v>
      </c>
      <c r="AP39" s="159">
        <v>17111.31100400001</v>
      </c>
      <c r="AQ39" s="159">
        <v>16213.076773759509</v>
      </c>
      <c r="AR39" s="159">
        <v>14895.346253314372</v>
      </c>
      <c r="AS39" s="159">
        <v>12614.417210150652</v>
      </c>
      <c r="AT39" s="159">
        <v>11568.044655145477</v>
      </c>
      <c r="AU39" s="159">
        <v>10435.36452682639</v>
      </c>
      <c r="AV39" s="159">
        <v>9689.0704626740935</v>
      </c>
      <c r="AW39" s="159">
        <v>9190.1674930075533</v>
      </c>
      <c r="AX39" s="159">
        <v>9116.2139115039445</v>
      </c>
      <c r="AY39" s="159">
        <v>6030.1977703779958</v>
      </c>
      <c r="AZ39" s="159">
        <v>5449.0000672964279</v>
      </c>
      <c r="BA39" s="159">
        <v>5333.7987641670952</v>
      </c>
      <c r="BB39" s="160">
        <v>4594.7050564772417</v>
      </c>
      <c r="BC39" s="43"/>
      <c r="BD39" s="43"/>
      <c r="BE39" s="43"/>
      <c r="BF39" s="43"/>
      <c r="BG39" s="43"/>
      <c r="BH39" s="43"/>
      <c r="BI39" s="43"/>
      <c r="BJ39" s="43"/>
      <c r="BK39" s="43"/>
      <c r="BL39" s="43"/>
      <c r="BM39" s="43"/>
      <c r="BN39" s="43"/>
      <c r="BO39" s="43"/>
      <c r="BP39" s="43"/>
      <c r="BQ39" s="43"/>
      <c r="BR39" s="43"/>
      <c r="BS39" s="43"/>
      <c r="BT39" s="43"/>
      <c r="BU39" s="43"/>
      <c r="BV39" s="43"/>
      <c r="BW39" s="43"/>
    </row>
    <row r="40" spans="1:75">
      <c r="A40" s="153"/>
      <c r="B40" s="43" t="s">
        <v>387</v>
      </c>
      <c r="C40" s="232"/>
      <c r="D40" s="159">
        <f t="shared" ref="D40:BB40" si="6">D41+D42</f>
        <v>1464.8799002303704</v>
      </c>
      <c r="E40" s="159">
        <f t="shared" si="6"/>
        <v>1566.6545731758174</v>
      </c>
      <c r="F40" s="159">
        <f t="shared" si="6"/>
        <v>1709.6298947492835</v>
      </c>
      <c r="G40" s="159">
        <f t="shared" si="6"/>
        <v>1939.3371101902235</v>
      </c>
      <c r="H40" s="159">
        <f t="shared" si="6"/>
        <v>2018.3858538928052</v>
      </c>
      <c r="I40" s="159">
        <f t="shared" si="6"/>
        <v>1983.5131201487716</v>
      </c>
      <c r="J40" s="159">
        <f t="shared" si="6"/>
        <v>2229.6929080455766</v>
      </c>
      <c r="K40" s="159">
        <f t="shared" si="6"/>
        <v>2385.3584528281144</v>
      </c>
      <c r="L40" s="159">
        <f t="shared" si="6"/>
        <v>2540.8851443259509</v>
      </c>
      <c r="M40" s="159">
        <f t="shared" si="6"/>
        <v>2770.8038001728723</v>
      </c>
      <c r="N40" s="159">
        <f t="shared" si="6"/>
        <v>3071.0069726615129</v>
      </c>
      <c r="O40" s="159">
        <f t="shared" si="6"/>
        <v>3445.7356607322959</v>
      </c>
      <c r="P40" s="159">
        <f t="shared" si="6"/>
        <v>3909.3091318653651</v>
      </c>
      <c r="Q40" s="159">
        <f t="shared" si="6"/>
        <v>4822.5585151932555</v>
      </c>
      <c r="R40" s="159">
        <f t="shared" si="6"/>
        <v>5517.3492158348699</v>
      </c>
      <c r="S40" s="159">
        <f t="shared" si="6"/>
        <v>6259.5761130737392</v>
      </c>
      <c r="T40" s="159">
        <f t="shared" si="6"/>
        <v>6798.8215213289559</v>
      </c>
      <c r="U40" s="159">
        <f t="shared" si="6"/>
        <v>6833.847811731509</v>
      </c>
      <c r="V40" s="159">
        <f t="shared" si="6"/>
        <v>6792.729131563492</v>
      </c>
      <c r="W40" s="159">
        <f t="shared" si="6"/>
        <v>6744.3441169455091</v>
      </c>
      <c r="X40" s="159">
        <f t="shared" si="6"/>
        <v>6819.8417430900072</v>
      </c>
      <c r="Y40" s="159">
        <f t="shared" si="6"/>
        <v>6629.3074691405118</v>
      </c>
      <c r="Z40" s="159">
        <f t="shared" si="6"/>
        <v>6763.0990000000002</v>
      </c>
      <c r="AA40" s="159">
        <f t="shared" si="6"/>
        <v>6749.0433528570848</v>
      </c>
      <c r="AB40" s="159">
        <f t="shared" si="6"/>
        <v>6757.9545089520061</v>
      </c>
      <c r="AC40" s="159">
        <f t="shared" si="6"/>
        <v>6724.1235550023994</v>
      </c>
      <c r="AD40" s="159">
        <f t="shared" si="6"/>
        <v>6662.027</v>
      </c>
      <c r="AE40" s="159">
        <f t="shared" si="6"/>
        <v>6649.9306075199993</v>
      </c>
      <c r="AF40" s="159">
        <f t="shared" si="6"/>
        <v>6566.1693209299992</v>
      </c>
      <c r="AG40" s="159">
        <f t="shared" si="6"/>
        <v>6657.0001817393668</v>
      </c>
      <c r="AH40" s="159">
        <f t="shared" si="6"/>
        <v>6515.843602259999</v>
      </c>
      <c r="AI40" s="159">
        <f t="shared" si="6"/>
        <v>6108.3423565899984</v>
      </c>
      <c r="AJ40" s="159">
        <f t="shared" si="6"/>
        <v>5556.0370140352561</v>
      </c>
      <c r="AK40" s="159">
        <f t="shared" si="6"/>
        <v>4935.2797263499997</v>
      </c>
      <c r="AL40" s="159">
        <f t="shared" si="6"/>
        <v>3275.8454461099991</v>
      </c>
      <c r="AM40" s="159">
        <f t="shared" si="6"/>
        <v>1186.7982191800004</v>
      </c>
      <c r="AN40" s="159">
        <f t="shared" si="6"/>
        <v>244.52811802000025</v>
      </c>
      <c r="AO40" s="159">
        <f t="shared" si="6"/>
        <v>61.927221750000001</v>
      </c>
      <c r="AP40" s="159">
        <f t="shared" si="6"/>
        <v>14.895368320000006</v>
      </c>
      <c r="AQ40" s="159">
        <f t="shared" si="6"/>
        <v>8.92846355</v>
      </c>
      <c r="AR40" s="159">
        <f t="shared" si="6"/>
        <v>0</v>
      </c>
      <c r="AS40" s="159">
        <f t="shared" si="6"/>
        <v>4.8241001799999985</v>
      </c>
      <c r="AT40" s="159">
        <f t="shared" si="6"/>
        <v>4.6269737999999991</v>
      </c>
      <c r="AU40" s="159">
        <f t="shared" si="6"/>
        <v>0</v>
      </c>
      <c r="AV40" s="159">
        <f t="shared" si="6"/>
        <v>11.835909654516128</v>
      </c>
      <c r="AW40" s="159">
        <f t="shared" si="6"/>
        <v>2.2325289045968035</v>
      </c>
      <c r="AX40" s="159">
        <f t="shared" si="6"/>
        <v>1.6883357625470581</v>
      </c>
      <c r="AY40" s="159">
        <f t="shared" si="6"/>
        <v>1.7400979308608195</v>
      </c>
      <c r="AZ40" s="159">
        <f t="shared" si="6"/>
        <v>1.7690881061060393</v>
      </c>
      <c r="BA40" s="159">
        <f t="shared" si="6"/>
        <v>1.8024557677643571</v>
      </c>
      <c r="BB40" s="160">
        <f t="shared" si="6"/>
        <v>1.8142994113885504</v>
      </c>
      <c r="BC40" s="43"/>
      <c r="BD40" s="43"/>
      <c r="BE40" s="43"/>
      <c r="BF40" s="43"/>
      <c r="BG40" s="43"/>
      <c r="BH40" s="43"/>
      <c r="BI40" s="43"/>
      <c r="BJ40" s="43"/>
      <c r="BK40" s="43"/>
      <c r="BL40" s="43"/>
      <c r="BM40" s="43"/>
      <c r="BN40" s="43"/>
      <c r="BO40" s="43"/>
      <c r="BP40" s="43"/>
      <c r="BQ40" s="43"/>
      <c r="BR40" s="43"/>
      <c r="BS40" s="43"/>
      <c r="BT40" s="43"/>
      <c r="BU40" s="43"/>
      <c r="BV40" s="43"/>
      <c r="BW40" s="43"/>
    </row>
    <row r="41" spans="1:75">
      <c r="A41" s="153"/>
      <c r="B41" s="63" t="s">
        <v>381</v>
      </c>
      <c r="C41" s="232" t="s">
        <v>270</v>
      </c>
      <c r="D41" s="159">
        <v>1464.8799002303704</v>
      </c>
      <c r="E41" s="159">
        <v>1563.7571363132186</v>
      </c>
      <c r="F41" s="159">
        <v>1699.9689052344463</v>
      </c>
      <c r="G41" s="159">
        <v>1914.2194214068734</v>
      </c>
      <c r="H41" s="159">
        <v>1967.2233041062173</v>
      </c>
      <c r="I41" s="159">
        <v>1918.8886097671293</v>
      </c>
      <c r="J41" s="159">
        <v>2133.5678336354131</v>
      </c>
      <c r="K41" s="159">
        <v>2264.0449636063704</v>
      </c>
      <c r="L41" s="159">
        <v>2357.3960325057928</v>
      </c>
      <c r="M41" s="159">
        <v>2524.8185484831092</v>
      </c>
      <c r="N41" s="159">
        <v>2759.3569476339931</v>
      </c>
      <c r="O41" s="159">
        <v>3041.1783545608605</v>
      </c>
      <c r="P41" s="159">
        <v>3382.5662378716502</v>
      </c>
      <c r="Q41" s="159">
        <v>4095.2793528704351</v>
      </c>
      <c r="R41" s="159">
        <v>4606.0480376743026</v>
      </c>
      <c r="S41" s="159">
        <v>5122.482499353242</v>
      </c>
      <c r="T41" s="159">
        <v>5472.091011319163</v>
      </c>
      <c r="U41" s="159">
        <v>5518.7521419162849</v>
      </c>
      <c r="V41" s="159">
        <v>5634.0700627548977</v>
      </c>
      <c r="W41" s="159">
        <v>5761.3166007132186</v>
      </c>
      <c r="X41" s="159">
        <v>5954.2356985493152</v>
      </c>
      <c r="Y41" s="159">
        <v>5897.0027550317054</v>
      </c>
      <c r="Z41" s="159">
        <v>6067.8</v>
      </c>
      <c r="AA41" s="159">
        <v>6232.6540000000005</v>
      </c>
      <c r="AB41" s="159">
        <v>6285.2789345025994</v>
      </c>
      <c r="AC41" s="159">
        <v>6276.3924125434996</v>
      </c>
      <c r="AD41" s="159">
        <v>6280.482</v>
      </c>
      <c r="AE41" s="159">
        <v>6337.2311226471993</v>
      </c>
      <c r="AF41" s="159">
        <v>6282.6829899695995</v>
      </c>
      <c r="AG41" s="159">
        <v>6409.2477563293669</v>
      </c>
      <c r="AH41" s="159">
        <v>6300.9027961799993</v>
      </c>
      <c r="AI41" s="159">
        <v>5929.8654520099981</v>
      </c>
      <c r="AJ41" s="159">
        <v>5398.6394528542078</v>
      </c>
      <c r="AK41" s="159">
        <v>4809.0716982724962</v>
      </c>
      <c r="AL41" s="159">
        <v>3192.1959452440233</v>
      </c>
      <c r="AM41" s="159">
        <v>1158.650677876062</v>
      </c>
      <c r="AN41" s="159">
        <v>239.36880059000026</v>
      </c>
      <c r="AO41" s="159">
        <v>60.867937879806497</v>
      </c>
      <c r="AP41" s="159">
        <v>14.721450121824157</v>
      </c>
      <c r="AQ41" s="159">
        <v>8.8374588997630372</v>
      </c>
      <c r="AR41" s="159">
        <v>0</v>
      </c>
      <c r="AS41" s="159">
        <v>4.7496042338872613</v>
      </c>
      <c r="AT41" s="159">
        <v>4.5555219689831219</v>
      </c>
      <c r="AU41" s="159">
        <v>0</v>
      </c>
      <c r="AV41" s="159">
        <v>11.653134161694986</v>
      </c>
      <c r="AW41" s="159">
        <v>2.1980531792249538</v>
      </c>
      <c r="AX41" s="159">
        <v>1.6622637148502972</v>
      </c>
      <c r="AY41" s="159">
        <v>1.7132265482502924</v>
      </c>
      <c r="AZ41" s="159">
        <v>1.7417690440418763</v>
      </c>
      <c r="BA41" s="159">
        <v>1.7746214271130887</v>
      </c>
      <c r="BB41" s="160">
        <v>1.7862821758129883</v>
      </c>
      <c r="BC41" s="43"/>
      <c r="BD41" s="43"/>
      <c r="BE41" s="43"/>
      <c r="BF41" s="43"/>
      <c r="BG41" s="43"/>
      <c r="BH41" s="43"/>
      <c r="BI41" s="43"/>
      <c r="BJ41" s="43"/>
      <c r="BK41" s="43"/>
      <c r="BL41" s="43"/>
      <c r="BM41" s="43"/>
      <c r="BN41" s="43"/>
      <c r="BO41" s="43"/>
      <c r="BP41" s="43"/>
      <c r="BQ41" s="43"/>
      <c r="BR41" s="43"/>
      <c r="BS41" s="43"/>
      <c r="BT41" s="43"/>
      <c r="BU41" s="43"/>
      <c r="BV41" s="43"/>
      <c r="BW41" s="43"/>
    </row>
    <row r="42" spans="1:75">
      <c r="A42" s="153"/>
      <c r="B42" s="63" t="s">
        <v>382</v>
      </c>
      <c r="C42" s="232" t="s">
        <v>270</v>
      </c>
      <c r="D42" s="159">
        <v>0</v>
      </c>
      <c r="E42" s="159">
        <v>2.8974368625987705</v>
      </c>
      <c r="F42" s="159">
        <v>9.6609895148372367</v>
      </c>
      <c r="G42" s="159">
        <v>25.117688783350097</v>
      </c>
      <c r="H42" s="159">
        <v>51.162549786587917</v>
      </c>
      <c r="I42" s="159">
        <v>64.624510381642168</v>
      </c>
      <c r="J42" s="159">
        <v>96.125074410163435</v>
      </c>
      <c r="K42" s="159">
        <v>121.31348922174391</v>
      </c>
      <c r="L42" s="159">
        <v>183.4891118201582</v>
      </c>
      <c r="M42" s="159">
        <v>245.98525168976292</v>
      </c>
      <c r="N42" s="159">
        <v>311.65002502751975</v>
      </c>
      <c r="O42" s="159">
        <v>404.55730617143536</v>
      </c>
      <c r="P42" s="159">
        <v>526.74289399371503</v>
      </c>
      <c r="Q42" s="159">
        <v>727.27916232282041</v>
      </c>
      <c r="R42" s="159">
        <v>911.30117816056713</v>
      </c>
      <c r="S42" s="159">
        <v>1137.0936137204967</v>
      </c>
      <c r="T42" s="159">
        <v>1326.7305100097926</v>
      </c>
      <c r="U42" s="159">
        <v>1315.095669815224</v>
      </c>
      <c r="V42" s="159">
        <v>1158.6590688085946</v>
      </c>
      <c r="W42" s="159">
        <v>983.02751623229062</v>
      </c>
      <c r="X42" s="159">
        <v>865.6060445406921</v>
      </c>
      <c r="Y42" s="159">
        <v>732.30471410880648</v>
      </c>
      <c r="Z42" s="159">
        <v>695.29899999999998</v>
      </c>
      <c r="AA42" s="159">
        <v>516.38935285708476</v>
      </c>
      <c r="AB42" s="159">
        <v>472.67557444940707</v>
      </c>
      <c r="AC42" s="159">
        <v>447.73114245890002</v>
      </c>
      <c r="AD42" s="159">
        <v>381.54500000000002</v>
      </c>
      <c r="AE42" s="159">
        <v>312.69948487280004</v>
      </c>
      <c r="AF42" s="159">
        <v>283.48633096040004</v>
      </c>
      <c r="AG42" s="159">
        <v>247.75242540999994</v>
      </c>
      <c r="AH42" s="159">
        <v>214.94080607999948</v>
      </c>
      <c r="AI42" s="159">
        <v>178.47690458000002</v>
      </c>
      <c r="AJ42" s="159">
        <v>157.3975611810487</v>
      </c>
      <c r="AK42" s="159">
        <v>126.20802807750385</v>
      </c>
      <c r="AL42" s="159">
        <v>83.64950086597598</v>
      </c>
      <c r="AM42" s="159">
        <v>28.147541303938436</v>
      </c>
      <c r="AN42" s="159">
        <v>5.1593174300000015</v>
      </c>
      <c r="AO42" s="159">
        <v>1.0592838701935048</v>
      </c>
      <c r="AP42" s="159">
        <v>0.17391819817584997</v>
      </c>
      <c r="AQ42" s="159">
        <v>9.1004650236962456E-2</v>
      </c>
      <c r="AR42" s="159">
        <v>0</v>
      </c>
      <c r="AS42" s="159">
        <v>7.4495946112737008E-2</v>
      </c>
      <c r="AT42" s="159">
        <v>7.1451831016877021E-2</v>
      </c>
      <c r="AU42" s="159">
        <v>0</v>
      </c>
      <c r="AV42" s="159">
        <v>0.18277549282114147</v>
      </c>
      <c r="AW42" s="159">
        <v>3.4475725371849827E-2</v>
      </c>
      <c r="AX42" s="159">
        <v>2.607204769676081E-2</v>
      </c>
      <c r="AY42" s="159">
        <v>2.6871382610527132E-2</v>
      </c>
      <c r="AZ42" s="159">
        <v>2.7319062064162916E-2</v>
      </c>
      <c r="BA42" s="159">
        <v>2.7834340651268483E-2</v>
      </c>
      <c r="BB42" s="160">
        <v>2.801723557556219E-2</v>
      </c>
      <c r="BC42" s="43"/>
      <c r="BD42" s="43"/>
      <c r="BE42" s="43"/>
      <c r="BF42" s="43"/>
      <c r="BG42" s="43"/>
      <c r="BH42" s="43"/>
      <c r="BI42" s="43"/>
      <c r="BJ42" s="43"/>
      <c r="BK42" s="43"/>
      <c r="BL42" s="43"/>
      <c r="BM42" s="43"/>
      <c r="BN42" s="43"/>
      <c r="BO42" s="43"/>
      <c r="BP42" s="43"/>
      <c r="BQ42" s="43"/>
      <c r="BR42" s="43"/>
      <c r="BS42" s="43"/>
      <c r="BT42" s="43"/>
      <c r="BU42" s="43"/>
      <c r="BV42" s="43"/>
      <c r="BW42" s="43"/>
    </row>
    <row r="43" spans="1:75" ht="25.5" customHeight="1">
      <c r="A43" s="153"/>
      <c r="B43" s="43" t="s">
        <v>374</v>
      </c>
      <c r="C43" s="232"/>
      <c r="D43" s="159">
        <v>715.29671786231086</v>
      </c>
      <c r="E43" s="159">
        <v>752.03729900000008</v>
      </c>
      <c r="F43" s="159">
        <v>1044.5315915384615</v>
      </c>
      <c r="G43" s="159">
        <v>1759.6079995000002</v>
      </c>
      <c r="H43" s="159">
        <v>2920.6913872499999</v>
      </c>
      <c r="I43" s="159">
        <v>3728.8582142499999</v>
      </c>
      <c r="J43" s="159">
        <v>4266.2066212499994</v>
      </c>
      <c r="K43" s="159">
        <v>4908.8906778571427</v>
      </c>
      <c r="L43" s="159">
        <v>5267.6425555999995</v>
      </c>
      <c r="M43" s="159">
        <v>5101.8941500000001</v>
      </c>
      <c r="N43" s="159">
        <v>4426.0124669999996</v>
      </c>
      <c r="O43" s="159">
        <v>4230.9712953333328</v>
      </c>
      <c r="P43" s="159">
        <v>5016.109444333335</v>
      </c>
      <c r="Q43" s="159">
        <v>6837.1401795117308</v>
      </c>
      <c r="R43" s="159">
        <v>8511.8200803333348</v>
      </c>
      <c r="S43" s="159">
        <v>9342.0904343333332</v>
      </c>
      <c r="T43" s="159">
        <v>9675.5949999999993</v>
      </c>
      <c r="U43" s="159">
        <v>10107.044</v>
      </c>
      <c r="V43" s="159">
        <v>8242.1565198265725</v>
      </c>
      <c r="W43" s="159">
        <v>6089.4680000000008</v>
      </c>
      <c r="X43" s="159">
        <v>6064.2970000000005</v>
      </c>
      <c r="Y43" s="159">
        <v>5972.3520000000008</v>
      </c>
      <c r="Z43" s="159">
        <v>6144.9049999999988</v>
      </c>
      <c r="AA43" s="159">
        <v>6359.7761194121722</v>
      </c>
      <c r="AB43" s="159">
        <v>6177.2107109526005</v>
      </c>
      <c r="AC43" s="159">
        <v>6635.40725241993</v>
      </c>
      <c r="AD43" s="159">
        <v>6750.9130000000005</v>
      </c>
      <c r="AE43" s="159">
        <v>6623.9960046050001</v>
      </c>
      <c r="AF43" s="159">
        <v>6788.7708489100005</v>
      </c>
      <c r="AG43" s="159">
        <v>7290.4738887753147</v>
      </c>
      <c r="AH43" s="159">
        <v>7229.0433295422672</v>
      </c>
      <c r="AI43" s="159">
        <v>7496.7875480742032</v>
      </c>
      <c r="AJ43" s="159">
        <v>7223.1762919586681</v>
      </c>
      <c r="AK43" s="159">
        <v>6546.1577279129015</v>
      </c>
      <c r="AL43" s="159">
        <v>5016.6436447824599</v>
      </c>
      <c r="AM43" s="159">
        <v>3410.651326137533</v>
      </c>
      <c r="AN43" s="159">
        <v>2773.9850550374172</v>
      </c>
      <c r="AO43" s="159">
        <v>2458.8870452877059</v>
      </c>
      <c r="AP43" s="159">
        <v>2172.7023094668471</v>
      </c>
      <c r="AQ43" s="159">
        <v>2096.0922426807024</v>
      </c>
      <c r="AR43" s="159">
        <v>1806.6761388965706</v>
      </c>
      <c r="AS43" s="159">
        <v>1357.9129240471909</v>
      </c>
      <c r="AT43" s="159">
        <v>1069.7907375448826</v>
      </c>
      <c r="AU43" s="159">
        <v>761.11380261213333</v>
      </c>
      <c r="AV43" s="159">
        <v>861.63813793875761</v>
      </c>
      <c r="AW43" s="159">
        <v>640.24643883907311</v>
      </c>
      <c r="AX43" s="159">
        <v>537.97330881601113</v>
      </c>
      <c r="AY43" s="159">
        <v>107.58073168070563</v>
      </c>
      <c r="AZ43" s="159">
        <v>0.24460524092796793</v>
      </c>
      <c r="BA43" s="159">
        <v>0.244658415603004</v>
      </c>
      <c r="BB43" s="160">
        <v>0.24519106109360939</v>
      </c>
      <c r="BC43" s="43"/>
      <c r="BD43" s="43"/>
      <c r="BE43" s="43"/>
      <c r="BF43" s="43"/>
      <c r="BG43" s="43"/>
      <c r="BH43" s="43"/>
      <c r="BI43" s="43"/>
      <c r="BJ43" s="43"/>
      <c r="BK43" s="43"/>
      <c r="BL43" s="43"/>
      <c r="BM43" s="43"/>
      <c r="BN43" s="43"/>
      <c r="BO43" s="43"/>
      <c r="BP43" s="43"/>
      <c r="BQ43" s="43"/>
      <c r="BR43" s="43"/>
      <c r="BS43" s="43"/>
      <c r="BT43" s="43"/>
      <c r="BU43" s="43"/>
      <c r="BV43" s="43"/>
      <c r="BW43" s="43"/>
    </row>
    <row r="44" spans="1:75">
      <c r="A44" s="153"/>
      <c r="B44" s="63" t="s">
        <v>388</v>
      </c>
      <c r="C44" s="232" t="s">
        <v>276</v>
      </c>
      <c r="D44" s="159">
        <v>0</v>
      </c>
      <c r="E44" s="159">
        <v>2.0791458048585989</v>
      </c>
      <c r="F44" s="159">
        <v>3.7424624487454778</v>
      </c>
      <c r="G44" s="159">
        <v>4.7820353511747768</v>
      </c>
      <c r="H44" s="159">
        <v>8.1086686389485365</v>
      </c>
      <c r="I44" s="159">
        <v>21.623116370529431</v>
      </c>
      <c r="J44" s="159">
        <v>41.582916097171989</v>
      </c>
      <c r="K44" s="159">
        <v>72.35427400907929</v>
      </c>
      <c r="L44" s="159">
        <v>103.95729024293001</v>
      </c>
      <c r="M44" s="159">
        <v>139.51068350601201</v>
      </c>
      <c r="N44" s="159">
        <v>182.54900166658501</v>
      </c>
      <c r="O44" s="159">
        <v>229.74561143687527</v>
      </c>
      <c r="P44" s="159">
        <v>251.9138825897187</v>
      </c>
      <c r="Q44" s="159">
        <v>322.46952062524298</v>
      </c>
      <c r="R44" s="159">
        <v>389.73388162224228</v>
      </c>
      <c r="S44" s="159">
        <v>462.72661970850959</v>
      </c>
      <c r="T44" s="159">
        <v>478.80049192921024</v>
      </c>
      <c r="U44" s="159">
        <v>480.76420050781519</v>
      </c>
      <c r="V44" s="159">
        <v>487.18098724935635</v>
      </c>
      <c r="W44" s="159">
        <v>493.93324999863</v>
      </c>
      <c r="X44" s="159">
        <v>496.25659195105163</v>
      </c>
      <c r="Y44" s="159">
        <v>496.5127764741809</v>
      </c>
      <c r="Z44" s="159">
        <v>485.25471579187501</v>
      </c>
      <c r="AA44" s="159">
        <v>489.04849039406668</v>
      </c>
      <c r="AB44" s="159">
        <v>147.12428187369665</v>
      </c>
      <c r="AC44" s="159">
        <v>64.975747559198723</v>
      </c>
      <c r="AD44" s="159">
        <v>0</v>
      </c>
      <c r="AE44" s="159">
        <v>0</v>
      </c>
      <c r="AF44" s="159">
        <v>0</v>
      </c>
      <c r="AG44" s="159">
        <v>0</v>
      </c>
      <c r="AH44" s="159">
        <v>0</v>
      </c>
      <c r="AI44" s="159">
        <v>0</v>
      </c>
      <c r="AJ44" s="159">
        <v>0</v>
      </c>
      <c r="AK44" s="159">
        <v>0</v>
      </c>
      <c r="AL44" s="159">
        <v>0</v>
      </c>
      <c r="AM44" s="159">
        <v>0</v>
      </c>
      <c r="AN44" s="159">
        <v>0</v>
      </c>
      <c r="AO44" s="159">
        <v>0</v>
      </c>
      <c r="AP44" s="159">
        <v>0</v>
      </c>
      <c r="AQ44" s="159">
        <v>0</v>
      </c>
      <c r="AR44" s="159">
        <v>0</v>
      </c>
      <c r="AS44" s="159">
        <v>0</v>
      </c>
      <c r="AT44" s="159">
        <v>0</v>
      </c>
      <c r="AU44" s="159">
        <v>0</v>
      </c>
      <c r="AV44" s="159">
        <v>0</v>
      </c>
      <c r="AW44" s="159">
        <v>0</v>
      </c>
      <c r="AX44" s="159">
        <v>0</v>
      </c>
      <c r="AY44" s="159">
        <v>0</v>
      </c>
      <c r="AZ44" s="159">
        <v>0</v>
      </c>
      <c r="BA44" s="159">
        <v>0</v>
      </c>
      <c r="BB44" s="160">
        <v>0</v>
      </c>
      <c r="BC44" s="43"/>
      <c r="BD44" s="43"/>
      <c r="BE44" s="43"/>
      <c r="BF44" s="43"/>
      <c r="BG44" s="43"/>
      <c r="BH44" s="43"/>
      <c r="BI44" s="43"/>
      <c r="BJ44" s="43"/>
      <c r="BK44" s="43"/>
      <c r="BL44" s="43"/>
      <c r="BM44" s="43"/>
      <c r="BN44" s="43"/>
      <c r="BO44" s="43"/>
      <c r="BP44" s="43"/>
      <c r="BQ44" s="43"/>
      <c r="BR44" s="43"/>
      <c r="BS44" s="43"/>
      <c r="BT44" s="43"/>
      <c r="BU44" s="43"/>
      <c r="BV44" s="43"/>
      <c r="BW44" s="43"/>
    </row>
    <row r="45" spans="1:75">
      <c r="A45" s="153"/>
      <c r="B45" s="63" t="s">
        <v>389</v>
      </c>
      <c r="C45" s="232" t="s">
        <v>276</v>
      </c>
      <c r="D45" s="159">
        <f>D43-D44</f>
        <v>715.29671786231086</v>
      </c>
      <c r="E45" s="159">
        <f t="shared" ref="E45:BB45" si="7">E43-E44</f>
        <v>749.95815319514145</v>
      </c>
      <c r="F45" s="159">
        <f t="shared" si="7"/>
        <v>1040.789129089716</v>
      </c>
      <c r="G45" s="159">
        <f t="shared" si="7"/>
        <v>1754.8259641488255</v>
      </c>
      <c r="H45" s="159">
        <f t="shared" si="7"/>
        <v>2912.5827186110514</v>
      </c>
      <c r="I45" s="159">
        <f t="shared" si="7"/>
        <v>3707.2350978794707</v>
      </c>
      <c r="J45" s="159">
        <f t="shared" si="7"/>
        <v>4224.6237051528278</v>
      </c>
      <c r="K45" s="159">
        <f t="shared" si="7"/>
        <v>4836.5364038480639</v>
      </c>
      <c r="L45" s="159">
        <f t="shared" si="7"/>
        <v>5163.6852653570695</v>
      </c>
      <c r="M45" s="159">
        <f t="shared" si="7"/>
        <v>4962.3834664939877</v>
      </c>
      <c r="N45" s="159">
        <f t="shared" si="7"/>
        <v>4243.4634653334142</v>
      </c>
      <c r="O45" s="159">
        <f t="shared" si="7"/>
        <v>4001.2256838964577</v>
      </c>
      <c r="P45" s="159">
        <f t="shared" si="7"/>
        <v>4764.1955617436161</v>
      </c>
      <c r="Q45" s="159">
        <f t="shared" si="7"/>
        <v>6514.6706588864881</v>
      </c>
      <c r="R45" s="159">
        <f t="shared" si="7"/>
        <v>8122.0861987110929</v>
      </c>
      <c r="S45" s="159">
        <f t="shared" si="7"/>
        <v>8879.3638146248231</v>
      </c>
      <c r="T45" s="159">
        <f t="shared" si="7"/>
        <v>9196.7945080707887</v>
      </c>
      <c r="U45" s="159">
        <f t="shared" si="7"/>
        <v>9626.2797994921839</v>
      </c>
      <c r="V45" s="159">
        <f t="shared" si="7"/>
        <v>7754.9755325772167</v>
      </c>
      <c r="W45" s="159">
        <f t="shared" si="7"/>
        <v>5595.5347500013704</v>
      </c>
      <c r="X45" s="159">
        <f t="shared" si="7"/>
        <v>5568.0404080489488</v>
      </c>
      <c r="Y45" s="159">
        <f t="shared" si="7"/>
        <v>5475.8392235258198</v>
      </c>
      <c r="Z45" s="159">
        <f t="shared" si="7"/>
        <v>5659.6502842081236</v>
      </c>
      <c r="AA45" s="159">
        <f t="shared" si="7"/>
        <v>5870.7276290181053</v>
      </c>
      <c r="AB45" s="159">
        <f t="shared" si="7"/>
        <v>6030.0864290789041</v>
      </c>
      <c r="AC45" s="159">
        <f t="shared" si="7"/>
        <v>6570.4315048607314</v>
      </c>
      <c r="AD45" s="159">
        <f t="shared" si="7"/>
        <v>6750.9130000000005</v>
      </c>
      <c r="AE45" s="159">
        <f t="shared" si="7"/>
        <v>6623.9960046050001</v>
      </c>
      <c r="AF45" s="159">
        <f t="shared" si="7"/>
        <v>6788.7708489100005</v>
      </c>
      <c r="AG45" s="159">
        <f t="shared" si="7"/>
        <v>7290.4738887753147</v>
      </c>
      <c r="AH45" s="159">
        <f t="shared" si="7"/>
        <v>7229.0433295422672</v>
      </c>
      <c r="AI45" s="159">
        <f t="shared" si="7"/>
        <v>7496.7875480742032</v>
      </c>
      <c r="AJ45" s="159">
        <f t="shared" si="7"/>
        <v>7223.1762919586681</v>
      </c>
      <c r="AK45" s="159">
        <f t="shared" si="7"/>
        <v>6546.1577279129015</v>
      </c>
      <c r="AL45" s="159">
        <f t="shared" si="7"/>
        <v>5016.6436447824599</v>
      </c>
      <c r="AM45" s="159">
        <f t="shared" si="7"/>
        <v>3410.651326137533</v>
      </c>
      <c r="AN45" s="159">
        <f t="shared" si="7"/>
        <v>2773.9850550374172</v>
      </c>
      <c r="AO45" s="159">
        <f t="shared" si="7"/>
        <v>2458.8870452877059</v>
      </c>
      <c r="AP45" s="159">
        <f t="shared" si="7"/>
        <v>2172.7023094668471</v>
      </c>
      <c r="AQ45" s="159">
        <f t="shared" si="7"/>
        <v>2096.0922426807024</v>
      </c>
      <c r="AR45" s="159">
        <f t="shared" si="7"/>
        <v>1806.6761388965706</v>
      </c>
      <c r="AS45" s="159">
        <f t="shared" si="7"/>
        <v>1357.9129240471909</v>
      </c>
      <c r="AT45" s="159">
        <f t="shared" si="7"/>
        <v>1069.7907375448826</v>
      </c>
      <c r="AU45" s="159">
        <f t="shared" si="7"/>
        <v>761.11380261213333</v>
      </c>
      <c r="AV45" s="159">
        <f t="shared" si="7"/>
        <v>861.63813793875761</v>
      </c>
      <c r="AW45" s="159">
        <f t="shared" si="7"/>
        <v>640.24643883907311</v>
      </c>
      <c r="AX45" s="159">
        <f t="shared" si="7"/>
        <v>537.97330881601113</v>
      </c>
      <c r="AY45" s="159">
        <f t="shared" si="7"/>
        <v>107.58073168070563</v>
      </c>
      <c r="AZ45" s="159">
        <f t="shared" si="7"/>
        <v>0.24460524092796793</v>
      </c>
      <c r="BA45" s="159">
        <f t="shared" si="7"/>
        <v>0.244658415603004</v>
      </c>
      <c r="BB45" s="160">
        <f t="shared" si="7"/>
        <v>0.24519106109360939</v>
      </c>
      <c r="BC45" s="43"/>
      <c r="BD45" s="43"/>
      <c r="BE45" s="43"/>
      <c r="BF45" s="43"/>
      <c r="BG45" s="43"/>
      <c r="BH45" s="43"/>
      <c r="BI45" s="43"/>
      <c r="BJ45" s="43"/>
      <c r="BK45" s="43"/>
      <c r="BL45" s="43"/>
      <c r="BM45" s="43"/>
      <c r="BN45" s="43"/>
      <c r="BO45" s="43"/>
      <c r="BP45" s="43"/>
      <c r="BQ45" s="43"/>
      <c r="BR45" s="43"/>
      <c r="BS45" s="43"/>
      <c r="BT45" s="43"/>
      <c r="BU45" s="43"/>
      <c r="BV45" s="43"/>
      <c r="BW45" s="43"/>
    </row>
    <row r="46" spans="1:75">
      <c r="A46" s="153"/>
      <c r="B46" s="43" t="s">
        <v>293</v>
      </c>
      <c r="C46" s="232" t="s">
        <v>276</v>
      </c>
      <c r="D46" s="159">
        <v>0</v>
      </c>
      <c r="E46" s="159">
        <v>0</v>
      </c>
      <c r="F46" s="159">
        <v>0</v>
      </c>
      <c r="G46" s="159">
        <v>0</v>
      </c>
      <c r="H46" s="159">
        <v>0</v>
      </c>
      <c r="I46" s="159">
        <v>0</v>
      </c>
      <c r="J46" s="159">
        <v>0</v>
      </c>
      <c r="K46" s="159">
        <v>0</v>
      </c>
      <c r="L46" s="159">
        <v>0</v>
      </c>
      <c r="M46" s="159">
        <v>0</v>
      </c>
      <c r="N46" s="159">
        <v>1.2749999999999999</v>
      </c>
      <c r="O46" s="159">
        <v>10.731</v>
      </c>
      <c r="P46" s="159">
        <v>24.417000000000002</v>
      </c>
      <c r="Q46" s="159">
        <v>45.9</v>
      </c>
      <c r="R46" s="159">
        <v>86.460999999999999</v>
      </c>
      <c r="S46" s="159">
        <v>112.84399999999999</v>
      </c>
      <c r="T46" s="159">
        <v>101.313</v>
      </c>
      <c r="U46" s="159">
        <v>104.523</v>
      </c>
      <c r="V46" s="159">
        <v>109.417</v>
      </c>
      <c r="W46" s="159">
        <v>107.491</v>
      </c>
      <c r="X46" s="159">
        <v>112.054</v>
      </c>
      <c r="Y46" s="159">
        <v>125.285</v>
      </c>
      <c r="Z46" s="159">
        <v>132.35599999999999</v>
      </c>
      <c r="AA46" s="159">
        <v>148.73699999999999</v>
      </c>
      <c r="AB46" s="159">
        <v>168.34100000000001</v>
      </c>
      <c r="AC46" s="159">
        <v>189.08099999999999</v>
      </c>
      <c r="AD46" s="159">
        <v>209.41499999999999</v>
      </c>
      <c r="AE46" s="159">
        <v>231.1134238570055</v>
      </c>
      <c r="AF46" s="159">
        <v>259.31581324546704</v>
      </c>
      <c r="AG46" s="159">
        <v>296.238</v>
      </c>
      <c r="AH46" s="159">
        <v>324.96100000000001</v>
      </c>
      <c r="AI46" s="159">
        <v>341.1</v>
      </c>
      <c r="AJ46" s="159">
        <v>349.83600000000001</v>
      </c>
      <c r="AK46" s="159">
        <v>325.97800000000001</v>
      </c>
      <c r="AL46" s="159">
        <v>304.01600000000002</v>
      </c>
      <c r="AM46" s="159">
        <v>285.58</v>
      </c>
      <c r="AN46" s="159">
        <v>271.61900000000003</v>
      </c>
      <c r="AO46" s="159">
        <v>0</v>
      </c>
      <c r="AP46" s="159">
        <v>0</v>
      </c>
      <c r="AQ46" s="159">
        <v>0</v>
      </c>
      <c r="AR46" s="159">
        <v>0</v>
      </c>
      <c r="AS46" s="159">
        <v>0</v>
      </c>
      <c r="AT46" s="159">
        <v>0</v>
      </c>
      <c r="AU46" s="159">
        <v>0</v>
      </c>
      <c r="AV46" s="159">
        <v>0</v>
      </c>
      <c r="AW46" s="159">
        <v>0</v>
      </c>
      <c r="AX46" s="159">
        <v>0</v>
      </c>
      <c r="AY46" s="159">
        <v>0</v>
      </c>
      <c r="AZ46" s="159">
        <v>0</v>
      </c>
      <c r="BA46" s="159">
        <v>0</v>
      </c>
      <c r="BB46" s="160">
        <v>0</v>
      </c>
      <c r="BC46" s="43"/>
      <c r="BD46" s="43"/>
      <c r="BE46" s="43"/>
      <c r="BF46" s="43"/>
      <c r="BG46" s="43"/>
      <c r="BH46" s="43"/>
      <c r="BI46" s="43"/>
      <c r="BJ46" s="43"/>
      <c r="BK46" s="43"/>
      <c r="BL46" s="43"/>
      <c r="BM46" s="43"/>
      <c r="BN46" s="43"/>
      <c r="BO46" s="43"/>
      <c r="BP46" s="43"/>
      <c r="BQ46" s="43"/>
      <c r="BR46" s="43"/>
      <c r="BS46" s="43"/>
      <c r="BT46" s="43"/>
      <c r="BU46" s="43"/>
      <c r="BV46" s="43"/>
      <c r="BW46" s="43"/>
    </row>
    <row r="47" spans="1:75">
      <c r="A47" s="153"/>
      <c r="B47" s="43" t="s">
        <v>352</v>
      </c>
      <c r="C47" s="232" t="s">
        <v>267</v>
      </c>
      <c r="D47" s="159">
        <v>161.73750043946862</v>
      </c>
      <c r="E47" s="159">
        <v>181.19930304374824</v>
      </c>
      <c r="F47" s="159">
        <v>207.23872922573543</v>
      </c>
      <c r="G47" s="159">
        <v>229.22300541816915</v>
      </c>
      <c r="H47" s="159">
        <v>237.82502414359607</v>
      </c>
      <c r="I47" s="159">
        <v>263.29748759525484</v>
      </c>
      <c r="J47" s="159">
        <v>280.03659140788017</v>
      </c>
      <c r="K47" s="159">
        <v>303.19546442134015</v>
      </c>
      <c r="L47" s="159">
        <v>298.81489967459271</v>
      </c>
      <c r="M47" s="159">
        <v>306.83950617311092</v>
      </c>
      <c r="N47" s="159">
        <v>302.19593117391207</v>
      </c>
      <c r="O47" s="159">
        <v>317.85822245272215</v>
      </c>
      <c r="P47" s="159">
        <v>348.66984352187495</v>
      </c>
      <c r="Q47" s="159">
        <v>396.66213285957724</v>
      </c>
      <c r="R47" s="159">
        <v>399.51533573963235</v>
      </c>
      <c r="S47" s="159">
        <v>402.25121585872171</v>
      </c>
      <c r="T47" s="159">
        <v>421.20154669082063</v>
      </c>
      <c r="U47" s="159">
        <v>436.36725298340411</v>
      </c>
      <c r="V47" s="159">
        <v>458.99338593739583</v>
      </c>
      <c r="W47" s="159">
        <v>461.28420947497807</v>
      </c>
      <c r="X47" s="159">
        <v>472.51720492423391</v>
      </c>
      <c r="Y47" s="159">
        <v>465.44604660798586</v>
      </c>
      <c r="Z47" s="159">
        <v>456.483</v>
      </c>
      <c r="AA47" s="159">
        <v>465.81517196123633</v>
      </c>
      <c r="AB47" s="159">
        <v>459.86098397608805</v>
      </c>
      <c r="AC47" s="159">
        <v>474.08928444871651</v>
      </c>
      <c r="AD47" s="159">
        <v>464.36799999999999</v>
      </c>
      <c r="AE47" s="159">
        <v>457.05108711905029</v>
      </c>
      <c r="AF47" s="159">
        <v>449.82467542373149</v>
      </c>
      <c r="AG47" s="159">
        <v>423.07557421483176</v>
      </c>
      <c r="AH47" s="159">
        <v>351.82365625768108</v>
      </c>
      <c r="AI47" s="159">
        <v>356.74274253656409</v>
      </c>
      <c r="AJ47" s="159">
        <v>403.58508928024094</v>
      </c>
      <c r="AK47" s="159">
        <v>392.86659263963156</v>
      </c>
      <c r="AL47" s="159">
        <v>389.19540725625791</v>
      </c>
      <c r="AM47" s="159">
        <v>374.71814512820708</v>
      </c>
      <c r="AN47" s="159">
        <v>367.9651481339838</v>
      </c>
      <c r="AO47" s="159">
        <v>347.06810652424377</v>
      </c>
      <c r="AP47" s="159">
        <v>355.36760879671732</v>
      </c>
      <c r="AQ47" s="159">
        <v>339.65309242577848</v>
      </c>
      <c r="AR47" s="159">
        <v>331.50198913268781</v>
      </c>
      <c r="AS47" s="159">
        <v>328.75344742687969</v>
      </c>
      <c r="AT47" s="159">
        <v>287.56385817781126</v>
      </c>
      <c r="AU47" s="159">
        <v>272.96794640615309</v>
      </c>
      <c r="AV47" s="159">
        <v>260.72082727047149</v>
      </c>
      <c r="AW47" s="159">
        <v>262.76814508968044</v>
      </c>
      <c r="AX47" s="159">
        <v>260.73573831787087</v>
      </c>
      <c r="AY47" s="159">
        <v>248.2873846345388</v>
      </c>
      <c r="AZ47" s="159">
        <v>238.55679184235174</v>
      </c>
      <c r="BA47" s="159">
        <v>235.45602533436499</v>
      </c>
      <c r="BB47" s="160">
        <v>225.53911202999609</v>
      </c>
      <c r="BC47" s="43"/>
      <c r="BD47" s="43"/>
      <c r="BE47" s="43"/>
      <c r="BF47" s="43"/>
      <c r="BG47" s="43"/>
      <c r="BH47" s="43"/>
      <c r="BI47" s="43"/>
      <c r="BJ47" s="43"/>
      <c r="BK47" s="43"/>
      <c r="BL47" s="43"/>
      <c r="BM47" s="43"/>
      <c r="BN47" s="43"/>
      <c r="BO47" s="43"/>
      <c r="BP47" s="43"/>
      <c r="BQ47" s="43"/>
      <c r="BR47" s="43"/>
      <c r="BS47" s="43"/>
      <c r="BT47" s="43"/>
      <c r="BU47" s="43"/>
      <c r="BV47" s="43"/>
      <c r="BW47" s="43"/>
    </row>
    <row r="48" spans="1:75" ht="25.5" customHeight="1">
      <c r="A48" s="153"/>
      <c r="B48" s="65" t="s">
        <v>390</v>
      </c>
      <c r="C48" s="232" t="s">
        <v>276</v>
      </c>
      <c r="D48" s="159">
        <v>0</v>
      </c>
      <c r="E48" s="159">
        <v>0</v>
      </c>
      <c r="F48" s="159">
        <v>0</v>
      </c>
      <c r="G48" s="159">
        <v>0</v>
      </c>
      <c r="H48" s="159">
        <v>0</v>
      </c>
      <c r="I48" s="159">
        <v>0</v>
      </c>
      <c r="J48" s="159">
        <v>0</v>
      </c>
      <c r="K48" s="159">
        <v>0</v>
      </c>
      <c r="L48" s="159">
        <v>0</v>
      </c>
      <c r="M48" s="159">
        <v>0</v>
      </c>
      <c r="N48" s="159">
        <v>0</v>
      </c>
      <c r="O48" s="159">
        <v>0</v>
      </c>
      <c r="P48" s="159">
        <v>0</v>
      </c>
      <c r="Q48" s="159">
        <v>0</v>
      </c>
      <c r="R48" s="159">
        <v>0</v>
      </c>
      <c r="S48" s="159">
        <v>0</v>
      </c>
      <c r="T48" s="159">
        <v>0</v>
      </c>
      <c r="U48" s="159">
        <v>0</v>
      </c>
      <c r="V48" s="159">
        <v>0</v>
      </c>
      <c r="W48" s="159">
        <v>0</v>
      </c>
      <c r="X48" s="159">
        <v>0</v>
      </c>
      <c r="Y48" s="159">
        <v>0</v>
      </c>
      <c r="Z48" s="159">
        <v>0</v>
      </c>
      <c r="AA48" s="159">
        <v>0</v>
      </c>
      <c r="AB48" s="159">
        <v>0</v>
      </c>
      <c r="AC48" s="159">
        <v>0</v>
      </c>
      <c r="AD48" s="159">
        <v>0</v>
      </c>
      <c r="AE48" s="159">
        <v>0</v>
      </c>
      <c r="AF48" s="159">
        <v>0</v>
      </c>
      <c r="AG48" s="159">
        <v>0</v>
      </c>
      <c r="AH48" s="159">
        <v>90.849720650000009</v>
      </c>
      <c r="AI48" s="159">
        <v>106.96880001999999</v>
      </c>
      <c r="AJ48" s="159">
        <v>109.92031101000002</v>
      </c>
      <c r="AK48" s="159">
        <v>115.96021940000001</v>
      </c>
      <c r="AL48" s="159">
        <v>110.02752643000001</v>
      </c>
      <c r="AM48" s="159">
        <v>101.38309716000001</v>
      </c>
      <c r="AN48" s="159">
        <v>15.698963300000001</v>
      </c>
      <c r="AO48" s="159">
        <v>0</v>
      </c>
      <c r="AP48" s="159">
        <v>0</v>
      </c>
      <c r="AQ48" s="159">
        <v>0</v>
      </c>
      <c r="AR48" s="159">
        <v>0</v>
      </c>
      <c r="AS48" s="159">
        <v>0</v>
      </c>
      <c r="AT48" s="159">
        <v>0</v>
      </c>
      <c r="AU48" s="159">
        <v>0</v>
      </c>
      <c r="AV48" s="159">
        <v>0</v>
      </c>
      <c r="AW48" s="159">
        <v>0</v>
      </c>
      <c r="AX48" s="159">
        <v>0</v>
      </c>
      <c r="AY48" s="159">
        <v>0</v>
      </c>
      <c r="AZ48" s="159">
        <v>0</v>
      </c>
      <c r="BA48" s="159">
        <v>0</v>
      </c>
      <c r="BB48" s="160">
        <v>0</v>
      </c>
      <c r="BC48" s="43"/>
      <c r="BD48" s="43"/>
      <c r="BE48" s="43"/>
      <c r="BF48" s="43"/>
      <c r="BG48" s="43"/>
      <c r="BH48" s="43"/>
      <c r="BI48" s="43"/>
      <c r="BJ48" s="43"/>
      <c r="BK48" s="43"/>
      <c r="BL48" s="43"/>
      <c r="BM48" s="43"/>
      <c r="BN48" s="43"/>
      <c r="BO48" s="43"/>
      <c r="BP48" s="43"/>
      <c r="BQ48" s="43"/>
      <c r="BR48" s="43"/>
      <c r="BS48" s="43"/>
      <c r="BT48" s="43"/>
      <c r="BU48" s="43"/>
      <c r="BV48" s="43"/>
      <c r="BW48" s="43"/>
    </row>
    <row r="49" spans="1:75">
      <c r="A49" s="153"/>
      <c r="B49" s="65" t="s">
        <v>297</v>
      </c>
      <c r="C49" s="232" t="s">
        <v>267</v>
      </c>
      <c r="D49" s="159">
        <v>0</v>
      </c>
      <c r="E49" s="159">
        <v>0</v>
      </c>
      <c r="F49" s="159">
        <v>0</v>
      </c>
      <c r="G49" s="159">
        <v>0</v>
      </c>
      <c r="H49" s="159">
        <v>0</v>
      </c>
      <c r="I49" s="159">
        <v>0</v>
      </c>
      <c r="J49" s="159">
        <v>0</v>
      </c>
      <c r="K49" s="159">
        <v>0</v>
      </c>
      <c r="L49" s="159">
        <v>0</v>
      </c>
      <c r="M49" s="159">
        <v>0</v>
      </c>
      <c r="N49" s="159">
        <v>0</v>
      </c>
      <c r="O49" s="159">
        <v>0</v>
      </c>
      <c r="P49" s="159">
        <v>0</v>
      </c>
      <c r="Q49" s="159">
        <v>0</v>
      </c>
      <c r="R49" s="159">
        <v>0</v>
      </c>
      <c r="S49" s="159">
        <v>0</v>
      </c>
      <c r="T49" s="159">
        <v>0</v>
      </c>
      <c r="U49" s="159">
        <v>0</v>
      </c>
      <c r="V49" s="159">
        <v>0</v>
      </c>
      <c r="W49" s="159">
        <v>0</v>
      </c>
      <c r="X49" s="159">
        <v>0</v>
      </c>
      <c r="Y49" s="159">
        <v>0</v>
      </c>
      <c r="Z49" s="159">
        <v>0</v>
      </c>
      <c r="AA49" s="159">
        <v>5.2569999999999997</v>
      </c>
      <c r="AB49" s="159">
        <v>5.6630000000000003</v>
      </c>
      <c r="AC49" s="159">
        <v>4.9935427399999996</v>
      </c>
      <c r="AD49" s="159">
        <v>18.285</v>
      </c>
      <c r="AE49" s="159">
        <v>38.134147140000003</v>
      </c>
      <c r="AF49" s="159">
        <v>40.277408909999998</v>
      </c>
      <c r="AG49" s="159">
        <v>46.931080800000004</v>
      </c>
      <c r="AH49" s="159">
        <v>38.630065660000305</v>
      </c>
      <c r="AI49" s="159">
        <v>48.46444386000001</v>
      </c>
      <c r="AJ49" s="159">
        <v>60.721072239999998</v>
      </c>
      <c r="AK49" s="159">
        <v>52.361478550000008</v>
      </c>
      <c r="AL49" s="159">
        <v>56.829980329999998</v>
      </c>
      <c r="AM49" s="159">
        <v>0.62293946000000011</v>
      </c>
      <c r="AN49" s="159">
        <v>0.20971916999999998</v>
      </c>
      <c r="AO49" s="159">
        <v>0.15176113999999999</v>
      </c>
      <c r="AP49" s="159">
        <v>0</v>
      </c>
      <c r="AQ49" s="159">
        <v>0</v>
      </c>
      <c r="AR49" s="159">
        <v>0</v>
      </c>
      <c r="AS49" s="159">
        <v>0</v>
      </c>
      <c r="AT49" s="159">
        <v>0</v>
      </c>
      <c r="AU49" s="159">
        <v>0</v>
      </c>
      <c r="AV49" s="159">
        <v>0</v>
      </c>
      <c r="AW49" s="159">
        <v>0</v>
      </c>
      <c r="AX49" s="159">
        <v>0</v>
      </c>
      <c r="AY49" s="159">
        <v>0</v>
      </c>
      <c r="AZ49" s="159">
        <v>0</v>
      </c>
      <c r="BA49" s="159">
        <v>0</v>
      </c>
      <c r="BB49" s="160">
        <v>0</v>
      </c>
      <c r="BC49" s="43"/>
      <c r="BD49" s="43"/>
      <c r="BE49" s="43"/>
      <c r="BF49" s="43"/>
      <c r="BG49" s="43"/>
      <c r="BH49" s="43"/>
      <c r="BI49" s="43"/>
      <c r="BJ49" s="43"/>
      <c r="BK49" s="43"/>
      <c r="BL49" s="43"/>
      <c r="BM49" s="43"/>
      <c r="BN49" s="43"/>
      <c r="BO49" s="43"/>
      <c r="BP49" s="43"/>
      <c r="BQ49" s="43"/>
      <c r="BR49" s="43"/>
      <c r="BS49" s="43"/>
      <c r="BT49" s="43"/>
      <c r="BU49" s="43"/>
      <c r="BV49" s="43"/>
      <c r="BW49" s="43"/>
    </row>
    <row r="50" spans="1:75">
      <c r="A50" s="153"/>
      <c r="B50" s="65" t="s">
        <v>298</v>
      </c>
      <c r="C50" s="232"/>
      <c r="D50" s="159">
        <f>D51+D52</f>
        <v>0</v>
      </c>
      <c r="E50" s="159">
        <f t="shared" ref="E50:BB50" si="8">E51+E52</f>
        <v>0</v>
      </c>
      <c r="F50" s="159">
        <f t="shared" si="8"/>
        <v>0</v>
      </c>
      <c r="G50" s="159">
        <f t="shared" si="8"/>
        <v>0</v>
      </c>
      <c r="H50" s="159">
        <f t="shared" si="8"/>
        <v>0</v>
      </c>
      <c r="I50" s="159">
        <f t="shared" si="8"/>
        <v>0</v>
      </c>
      <c r="J50" s="159">
        <f t="shared" si="8"/>
        <v>0</v>
      </c>
      <c r="K50" s="159">
        <f t="shared" si="8"/>
        <v>0</v>
      </c>
      <c r="L50" s="159">
        <f t="shared" si="8"/>
        <v>0</v>
      </c>
      <c r="M50" s="159">
        <f t="shared" si="8"/>
        <v>0</v>
      </c>
      <c r="N50" s="159">
        <f t="shared" si="8"/>
        <v>0</v>
      </c>
      <c r="O50" s="159">
        <f t="shared" si="8"/>
        <v>0</v>
      </c>
      <c r="P50" s="159">
        <f t="shared" si="8"/>
        <v>0</v>
      </c>
      <c r="Q50" s="159">
        <f t="shared" si="8"/>
        <v>0</v>
      </c>
      <c r="R50" s="159">
        <f t="shared" si="8"/>
        <v>0</v>
      </c>
      <c r="S50" s="159">
        <f t="shared" si="8"/>
        <v>0</v>
      </c>
      <c r="T50" s="159">
        <f t="shared" si="8"/>
        <v>0</v>
      </c>
      <c r="U50" s="159">
        <f t="shared" si="8"/>
        <v>0</v>
      </c>
      <c r="V50" s="159">
        <f t="shared" si="8"/>
        <v>1951.6384801734266</v>
      </c>
      <c r="W50" s="159">
        <f t="shared" si="8"/>
        <v>3563.4660000000003</v>
      </c>
      <c r="X50" s="159">
        <f t="shared" si="8"/>
        <v>3252.6930000000002</v>
      </c>
      <c r="Y50" s="159">
        <f t="shared" si="8"/>
        <v>2970.0860000000002</v>
      </c>
      <c r="Z50" s="159">
        <f t="shared" si="8"/>
        <v>2577.2200000000003</v>
      </c>
      <c r="AA50" s="159">
        <f t="shared" si="8"/>
        <v>2321.5709014073173</v>
      </c>
      <c r="AB50" s="159">
        <f t="shared" si="8"/>
        <v>2334.3028686900002</v>
      </c>
      <c r="AC50" s="159">
        <f t="shared" si="8"/>
        <v>2303.3011110305724</v>
      </c>
      <c r="AD50" s="159">
        <f t="shared" si="8"/>
        <v>2061.6019999999999</v>
      </c>
      <c r="AE50" s="159">
        <f t="shared" si="8"/>
        <v>2287.0807465299326</v>
      </c>
      <c r="AF50" s="159">
        <f t="shared" si="8"/>
        <v>2427.5737562281042</v>
      </c>
      <c r="AG50" s="159">
        <f t="shared" si="8"/>
        <v>2241.4881393452138</v>
      </c>
      <c r="AH50" s="159">
        <f t="shared" si="8"/>
        <v>2856.8277160099997</v>
      </c>
      <c r="AI50" s="159">
        <f t="shared" si="8"/>
        <v>4684.0175697100003</v>
      </c>
      <c r="AJ50" s="159">
        <f t="shared" si="8"/>
        <v>4473.4852258236315</v>
      </c>
      <c r="AK50" s="159">
        <f t="shared" si="8"/>
        <v>4933.9849943699983</v>
      </c>
      <c r="AL50" s="159">
        <f t="shared" si="8"/>
        <v>5169.8070100499999</v>
      </c>
      <c r="AM50" s="159">
        <f t="shared" si="8"/>
        <v>4338.0295486261903</v>
      </c>
      <c r="AN50" s="159">
        <f t="shared" si="8"/>
        <v>3065.0410876799992</v>
      </c>
      <c r="AO50" s="159">
        <f t="shared" si="8"/>
        <v>2313.51601579</v>
      </c>
      <c r="AP50" s="159">
        <f t="shared" si="8"/>
        <v>1875.4784224599998</v>
      </c>
      <c r="AQ50" s="159">
        <f t="shared" si="8"/>
        <v>1666.9844684099987</v>
      </c>
      <c r="AR50" s="159">
        <f t="shared" si="8"/>
        <v>1298.7940379299998</v>
      </c>
      <c r="AS50" s="159">
        <f t="shared" si="8"/>
        <v>713.74196914999993</v>
      </c>
      <c r="AT50" s="159">
        <f t="shared" si="8"/>
        <v>1046.2354867050001</v>
      </c>
      <c r="AU50" s="159">
        <f t="shared" si="8"/>
        <v>490.13371098000005</v>
      </c>
      <c r="AV50" s="159">
        <f t="shared" si="8"/>
        <v>333.5005683</v>
      </c>
      <c r="AW50" s="159">
        <f t="shared" si="8"/>
        <v>286.4424811989511</v>
      </c>
      <c r="AX50" s="159">
        <f t="shared" si="8"/>
        <v>231.42013881712617</v>
      </c>
      <c r="AY50" s="159">
        <f t="shared" si="8"/>
        <v>138.02408918311926</v>
      </c>
      <c r="AZ50" s="159">
        <f t="shared" si="8"/>
        <v>133.22358518233088</v>
      </c>
      <c r="BA50" s="159">
        <f t="shared" si="8"/>
        <v>132.91234586958834</v>
      </c>
      <c r="BB50" s="160">
        <f t="shared" si="8"/>
        <v>132.28935752104849</v>
      </c>
      <c r="BC50" s="43"/>
      <c r="BD50" s="43"/>
      <c r="BE50" s="43"/>
      <c r="BF50" s="43"/>
      <c r="BG50" s="43"/>
      <c r="BH50" s="43"/>
      <c r="BI50" s="43"/>
      <c r="BJ50" s="43"/>
      <c r="BK50" s="43"/>
      <c r="BL50" s="43"/>
      <c r="BM50" s="43"/>
      <c r="BN50" s="43"/>
      <c r="BO50" s="43"/>
      <c r="BP50" s="43"/>
      <c r="BQ50" s="43"/>
      <c r="BR50" s="43"/>
      <c r="BS50" s="43"/>
      <c r="BT50" s="43"/>
      <c r="BU50" s="43"/>
      <c r="BV50" s="43"/>
      <c r="BW50" s="43"/>
    </row>
    <row r="51" spans="1:75">
      <c r="A51" s="153"/>
      <c r="B51" s="63" t="s">
        <v>273</v>
      </c>
      <c r="C51" s="232" t="s">
        <v>270</v>
      </c>
      <c r="D51" s="159">
        <v>0</v>
      </c>
      <c r="E51" s="159">
        <v>0</v>
      </c>
      <c r="F51" s="159">
        <v>0</v>
      </c>
      <c r="G51" s="159">
        <v>0</v>
      </c>
      <c r="H51" s="159">
        <v>0</v>
      </c>
      <c r="I51" s="159">
        <v>0</v>
      </c>
      <c r="J51" s="159">
        <v>0</v>
      </c>
      <c r="K51" s="159">
        <v>0</v>
      </c>
      <c r="L51" s="159">
        <v>0</v>
      </c>
      <c r="M51" s="159">
        <v>0</v>
      </c>
      <c r="N51" s="159">
        <v>0</v>
      </c>
      <c r="O51" s="159">
        <v>0</v>
      </c>
      <c r="P51" s="159">
        <v>0</v>
      </c>
      <c r="Q51" s="159">
        <v>0</v>
      </c>
      <c r="R51" s="159">
        <v>0</v>
      </c>
      <c r="S51" s="159">
        <v>0</v>
      </c>
      <c r="T51" s="159">
        <v>0</v>
      </c>
      <c r="U51" s="159">
        <v>0</v>
      </c>
      <c r="V51" s="159">
        <v>332.70800000000008</v>
      </c>
      <c r="W51" s="159">
        <v>475.00800000000004</v>
      </c>
      <c r="X51" s="159">
        <v>474.24400000000003</v>
      </c>
      <c r="Y51" s="159">
        <v>459.01900000000001</v>
      </c>
      <c r="Z51" s="159">
        <v>446.95400000000001</v>
      </c>
      <c r="AA51" s="159">
        <v>469.76190140731705</v>
      </c>
      <c r="AB51" s="159">
        <v>518.64773074999994</v>
      </c>
      <c r="AC51" s="159">
        <v>507.20891397539998</v>
      </c>
      <c r="AD51" s="159">
        <v>445.23599999999999</v>
      </c>
      <c r="AE51" s="159">
        <v>486.24370455000002</v>
      </c>
      <c r="AF51" s="159">
        <v>477.92547793</v>
      </c>
      <c r="AG51" s="159">
        <v>424.03039473491737</v>
      </c>
      <c r="AH51" s="159">
        <v>727.70019646000003</v>
      </c>
      <c r="AI51" s="159">
        <v>1088.6921164999999</v>
      </c>
      <c r="AJ51" s="159">
        <v>801.16036899012533</v>
      </c>
      <c r="AK51" s="159">
        <v>749.87685299999998</v>
      </c>
      <c r="AL51" s="159">
        <v>662.33543288999988</v>
      </c>
      <c r="AM51" s="159">
        <v>526.70929591000004</v>
      </c>
      <c r="AN51" s="159">
        <v>369.21073870999999</v>
      </c>
      <c r="AO51" s="159">
        <v>309.89859552000007</v>
      </c>
      <c r="AP51" s="159">
        <v>264.26859475999998</v>
      </c>
      <c r="AQ51" s="159">
        <v>224.26502880999996</v>
      </c>
      <c r="AR51" s="159">
        <v>154.88572665999999</v>
      </c>
      <c r="AS51" s="159">
        <v>110.7615586</v>
      </c>
      <c r="AT51" s="159">
        <v>610.87668224000004</v>
      </c>
      <c r="AU51" s="159">
        <v>190.11094458999997</v>
      </c>
      <c r="AV51" s="159">
        <v>108.35292923999999</v>
      </c>
      <c r="AW51" s="159">
        <v>140.87179632127135</v>
      </c>
      <c r="AX51" s="159">
        <v>131.37622885349111</v>
      </c>
      <c r="AY51" s="159">
        <v>133.22609800799052</v>
      </c>
      <c r="AZ51" s="159">
        <v>133.22358518233088</v>
      </c>
      <c r="BA51" s="159">
        <v>132.91234586958834</v>
      </c>
      <c r="BB51" s="160">
        <v>132.28935752104849</v>
      </c>
      <c r="BC51" s="43"/>
      <c r="BD51" s="43"/>
      <c r="BE51" s="43"/>
      <c r="BF51" s="43"/>
      <c r="BG51" s="43"/>
      <c r="BH51" s="43"/>
      <c r="BI51" s="43"/>
      <c r="BJ51" s="43"/>
      <c r="BK51" s="43"/>
      <c r="BL51" s="43"/>
      <c r="BM51" s="43"/>
      <c r="BN51" s="43"/>
      <c r="BO51" s="43"/>
      <c r="BP51" s="43"/>
      <c r="BQ51" s="43"/>
      <c r="BR51" s="43"/>
      <c r="BS51" s="43"/>
      <c r="BT51" s="43"/>
      <c r="BU51" s="43"/>
      <c r="BV51" s="43"/>
      <c r="BW51" s="43"/>
    </row>
    <row r="52" spans="1:75">
      <c r="A52" s="153"/>
      <c r="B52" s="63" t="s">
        <v>385</v>
      </c>
      <c r="C52" s="232" t="s">
        <v>276</v>
      </c>
      <c r="D52" s="159">
        <v>0</v>
      </c>
      <c r="E52" s="159">
        <v>0</v>
      </c>
      <c r="F52" s="159">
        <v>0</v>
      </c>
      <c r="G52" s="159">
        <v>0</v>
      </c>
      <c r="H52" s="159">
        <v>0</v>
      </c>
      <c r="I52" s="159">
        <v>0</v>
      </c>
      <c r="J52" s="159">
        <v>0</v>
      </c>
      <c r="K52" s="159">
        <v>0</v>
      </c>
      <c r="L52" s="159">
        <v>0</v>
      </c>
      <c r="M52" s="159">
        <v>0</v>
      </c>
      <c r="N52" s="159">
        <v>0</v>
      </c>
      <c r="O52" s="159">
        <v>0</v>
      </c>
      <c r="P52" s="159">
        <v>0</v>
      </c>
      <c r="Q52" s="159">
        <v>0</v>
      </c>
      <c r="R52" s="159">
        <v>0</v>
      </c>
      <c r="S52" s="159">
        <v>0</v>
      </c>
      <c r="T52" s="159">
        <v>0</v>
      </c>
      <c r="U52" s="159">
        <v>0</v>
      </c>
      <c r="V52" s="159">
        <v>1618.9304801734265</v>
      </c>
      <c r="W52" s="159">
        <v>3088.4580000000001</v>
      </c>
      <c r="X52" s="159">
        <v>2778.4490000000001</v>
      </c>
      <c r="Y52" s="159">
        <v>2511.067</v>
      </c>
      <c r="Z52" s="159">
        <v>2130.2660000000001</v>
      </c>
      <c r="AA52" s="159">
        <v>1851.8090000000002</v>
      </c>
      <c r="AB52" s="159">
        <v>1815.6551379400003</v>
      </c>
      <c r="AC52" s="159">
        <v>1796.0921970551724</v>
      </c>
      <c r="AD52" s="159">
        <v>1616.366</v>
      </c>
      <c r="AE52" s="159">
        <v>1800.8370419799328</v>
      </c>
      <c r="AF52" s="159">
        <v>1949.6482782981043</v>
      </c>
      <c r="AG52" s="159">
        <v>1817.4577446102965</v>
      </c>
      <c r="AH52" s="159">
        <v>2129.1275195499998</v>
      </c>
      <c r="AI52" s="159">
        <v>3595.32545321</v>
      </c>
      <c r="AJ52" s="159">
        <v>3672.3248568335066</v>
      </c>
      <c r="AK52" s="159">
        <v>4184.1081413699985</v>
      </c>
      <c r="AL52" s="159">
        <v>4507.4715771600004</v>
      </c>
      <c r="AM52" s="159">
        <v>3811.3202527161902</v>
      </c>
      <c r="AN52" s="159">
        <v>2695.8303489699992</v>
      </c>
      <c r="AO52" s="159">
        <v>2003.6174202700001</v>
      </c>
      <c r="AP52" s="159">
        <v>1611.2098276999998</v>
      </c>
      <c r="AQ52" s="159">
        <v>1442.7194395999989</v>
      </c>
      <c r="AR52" s="159">
        <v>1143.9083112699998</v>
      </c>
      <c r="AS52" s="159">
        <v>602.98041054999987</v>
      </c>
      <c r="AT52" s="159">
        <v>435.35880446500005</v>
      </c>
      <c r="AU52" s="159">
        <v>300.02276639000007</v>
      </c>
      <c r="AV52" s="159">
        <v>225.14763905999999</v>
      </c>
      <c r="AW52" s="159">
        <v>145.57068487767975</v>
      </c>
      <c r="AX52" s="159">
        <v>100.04390996363506</v>
      </c>
      <c r="AY52" s="159">
        <v>4.7979911751287547</v>
      </c>
      <c r="AZ52" s="159">
        <v>0</v>
      </c>
      <c r="BA52" s="159">
        <v>0</v>
      </c>
      <c r="BB52" s="160">
        <v>0</v>
      </c>
      <c r="BC52" s="43"/>
      <c r="BD52" s="43"/>
      <c r="BE52" s="43"/>
      <c r="BF52" s="43"/>
      <c r="BG52" s="43"/>
      <c r="BH52" s="43"/>
      <c r="BI52" s="43"/>
      <c r="BJ52" s="43"/>
      <c r="BK52" s="43"/>
      <c r="BL52" s="43"/>
      <c r="BM52" s="43"/>
      <c r="BN52" s="43"/>
      <c r="BO52" s="43"/>
      <c r="BP52" s="43"/>
      <c r="BQ52" s="43"/>
      <c r="BR52" s="43"/>
      <c r="BS52" s="43"/>
      <c r="BT52" s="43"/>
      <c r="BU52" s="43"/>
      <c r="BV52" s="43"/>
      <c r="BW52" s="43"/>
    </row>
    <row r="53" spans="1:75" ht="26.25" customHeight="1">
      <c r="A53" s="153"/>
      <c r="B53" s="43" t="s">
        <v>299</v>
      </c>
      <c r="C53" s="232" t="s">
        <v>270</v>
      </c>
      <c r="D53" s="159">
        <v>105</v>
      </c>
      <c r="E53" s="159">
        <v>125</v>
      </c>
      <c r="F53" s="159">
        <v>149</v>
      </c>
      <c r="G53" s="159">
        <v>158</v>
      </c>
      <c r="H53" s="159">
        <v>152</v>
      </c>
      <c r="I53" s="159">
        <v>141</v>
      </c>
      <c r="J53" s="159">
        <v>161</v>
      </c>
      <c r="K53" s="159">
        <v>164</v>
      </c>
      <c r="L53" s="159">
        <v>168.30699999999999</v>
      </c>
      <c r="M53" s="159">
        <v>50.746000000000002</v>
      </c>
      <c r="N53" s="159">
        <v>26.87</v>
      </c>
      <c r="O53" s="159">
        <v>30.309000000000001</v>
      </c>
      <c r="P53" s="159">
        <v>33.664999999999999</v>
      </c>
      <c r="Q53" s="159">
        <v>30.951000000000001</v>
      </c>
      <c r="R53" s="159">
        <v>31.5</v>
      </c>
      <c r="S53" s="159">
        <v>33</v>
      </c>
      <c r="T53" s="159">
        <v>27</v>
      </c>
      <c r="U53" s="159">
        <v>28.556999999999999</v>
      </c>
      <c r="V53" s="159">
        <v>32.725000000000001</v>
      </c>
      <c r="W53" s="159">
        <v>35.762999999999998</v>
      </c>
      <c r="X53" s="159">
        <v>38.264000000000003</v>
      </c>
      <c r="Y53" s="159">
        <v>38.268000000000001</v>
      </c>
      <c r="Z53" s="159">
        <v>44.713000000000001</v>
      </c>
      <c r="AA53" s="159">
        <v>55.794706500000004</v>
      </c>
      <c r="AB53" s="159">
        <v>68.735896129999986</v>
      </c>
      <c r="AC53" s="159">
        <v>127.61983736719999</v>
      </c>
      <c r="AD53" s="159">
        <v>149.76499999999999</v>
      </c>
      <c r="AE53" s="159">
        <v>163.62538309999999</v>
      </c>
      <c r="AF53" s="159">
        <v>175.38975154999997</v>
      </c>
      <c r="AG53" s="159">
        <v>246.68661228606564</v>
      </c>
      <c r="AH53" s="159">
        <v>320.89652102000002</v>
      </c>
      <c r="AI53" s="159">
        <v>344.51753750999995</v>
      </c>
      <c r="AJ53" s="159">
        <v>343.25488572749998</v>
      </c>
      <c r="AK53" s="159">
        <v>365.53661895000005</v>
      </c>
      <c r="AL53" s="159">
        <v>395.77258469999998</v>
      </c>
      <c r="AM53" s="159">
        <v>399.99203899000008</v>
      </c>
      <c r="AN53" s="159">
        <v>416.55604172</v>
      </c>
      <c r="AO53" s="159">
        <v>440.94097081999979</v>
      </c>
      <c r="AP53" s="159">
        <v>436.45777384000002</v>
      </c>
      <c r="AQ53" s="159">
        <v>427.42290979000001</v>
      </c>
      <c r="AR53" s="159">
        <v>427.6445236400001</v>
      </c>
      <c r="AS53" s="159">
        <v>419.32425564000005</v>
      </c>
      <c r="AT53" s="159">
        <v>383.74534449999982</v>
      </c>
      <c r="AU53" s="159">
        <v>362.39539741000004</v>
      </c>
      <c r="AV53" s="159">
        <v>389.60320293000024</v>
      </c>
      <c r="AW53" s="159">
        <v>418.98774441254011</v>
      </c>
      <c r="AX53" s="159">
        <v>456.19860987972555</v>
      </c>
      <c r="AY53" s="159">
        <v>472.07803874187005</v>
      </c>
      <c r="AZ53" s="159">
        <v>493.25411991258511</v>
      </c>
      <c r="BA53" s="159">
        <v>516.8322482988134</v>
      </c>
      <c r="BB53" s="160">
        <v>535.1376256120941</v>
      </c>
      <c r="BC53" s="43"/>
      <c r="BD53" s="43"/>
      <c r="BE53" s="43"/>
      <c r="BF53" s="43"/>
      <c r="BG53" s="43"/>
      <c r="BH53" s="43"/>
      <c r="BI53" s="43"/>
      <c r="BJ53" s="43"/>
      <c r="BK53" s="43"/>
      <c r="BL53" s="43"/>
      <c r="BM53" s="43"/>
      <c r="BN53" s="43"/>
      <c r="BO53" s="43"/>
      <c r="BP53" s="43"/>
      <c r="BQ53" s="43"/>
      <c r="BR53" s="43"/>
      <c r="BS53" s="43"/>
      <c r="BT53" s="43"/>
      <c r="BU53" s="43"/>
      <c r="BV53" s="43"/>
      <c r="BW53" s="43"/>
    </row>
    <row r="54" spans="1:75">
      <c r="A54" s="153"/>
      <c r="B54" s="43" t="s">
        <v>300</v>
      </c>
      <c r="C54" s="232" t="s">
        <v>270</v>
      </c>
      <c r="D54" s="159">
        <v>16</v>
      </c>
      <c r="E54" s="159">
        <v>16</v>
      </c>
      <c r="F54" s="159">
        <v>16</v>
      </c>
      <c r="G54" s="159">
        <v>16</v>
      </c>
      <c r="H54" s="159">
        <v>16</v>
      </c>
      <c r="I54" s="159">
        <v>17</v>
      </c>
      <c r="J54" s="159">
        <v>18</v>
      </c>
      <c r="K54" s="159">
        <v>17</v>
      </c>
      <c r="L54" s="159">
        <v>14</v>
      </c>
      <c r="M54" s="159">
        <v>0.434</v>
      </c>
      <c r="N54" s="159">
        <v>0</v>
      </c>
      <c r="O54" s="159">
        <v>0</v>
      </c>
      <c r="P54" s="159">
        <v>0</v>
      </c>
      <c r="Q54" s="159">
        <v>0</v>
      </c>
      <c r="R54" s="159">
        <v>0</v>
      </c>
      <c r="S54" s="159">
        <v>0</v>
      </c>
      <c r="T54" s="159">
        <v>0</v>
      </c>
      <c r="U54" s="159">
        <v>0</v>
      </c>
      <c r="V54" s="159">
        <v>0</v>
      </c>
      <c r="W54" s="159">
        <v>0</v>
      </c>
      <c r="X54" s="159">
        <v>0</v>
      </c>
      <c r="Y54" s="159">
        <v>0</v>
      </c>
      <c r="Z54" s="159">
        <v>0</v>
      </c>
      <c r="AA54" s="159">
        <v>0</v>
      </c>
      <c r="AB54" s="159">
        <v>0</v>
      </c>
      <c r="AC54" s="159">
        <v>0</v>
      </c>
      <c r="AD54" s="159">
        <v>0</v>
      </c>
      <c r="AE54" s="159">
        <v>0</v>
      </c>
      <c r="AF54" s="159">
        <v>0</v>
      </c>
      <c r="AG54" s="159">
        <v>0</v>
      </c>
      <c r="AH54" s="159">
        <v>0</v>
      </c>
      <c r="AI54" s="159">
        <v>0</v>
      </c>
      <c r="AJ54" s="159">
        <v>0</v>
      </c>
      <c r="AK54" s="159">
        <v>0</v>
      </c>
      <c r="AL54" s="159">
        <v>0</v>
      </c>
      <c r="AM54" s="159">
        <v>0</v>
      </c>
      <c r="AN54" s="159">
        <v>0</v>
      </c>
      <c r="AO54" s="159">
        <v>0</v>
      </c>
      <c r="AP54" s="159">
        <v>0</v>
      </c>
      <c r="AQ54" s="159">
        <v>0</v>
      </c>
      <c r="AR54" s="159">
        <v>0</v>
      </c>
      <c r="AS54" s="159">
        <v>0</v>
      </c>
      <c r="AT54" s="159">
        <v>0</v>
      </c>
      <c r="AU54" s="159">
        <v>0</v>
      </c>
      <c r="AV54" s="159">
        <v>0</v>
      </c>
      <c r="AW54" s="159">
        <v>0</v>
      </c>
      <c r="AX54" s="159">
        <v>0</v>
      </c>
      <c r="AY54" s="159">
        <v>0</v>
      </c>
      <c r="AZ54" s="159">
        <v>0</v>
      </c>
      <c r="BA54" s="159">
        <v>0</v>
      </c>
      <c r="BB54" s="160">
        <v>0</v>
      </c>
      <c r="BC54" s="43"/>
      <c r="BD54" s="43"/>
      <c r="BE54" s="43"/>
      <c r="BF54" s="43"/>
      <c r="BG54" s="43"/>
      <c r="BH54" s="43"/>
      <c r="BI54" s="43"/>
      <c r="BJ54" s="43"/>
      <c r="BK54" s="43"/>
      <c r="BL54" s="43"/>
      <c r="BM54" s="43"/>
      <c r="BN54" s="43"/>
      <c r="BO54" s="43"/>
      <c r="BP54" s="43"/>
      <c r="BQ54" s="43"/>
      <c r="BR54" s="43"/>
      <c r="BS54" s="43"/>
      <c r="BT54" s="43"/>
      <c r="BU54" s="43"/>
      <c r="BV54" s="43"/>
      <c r="BW54" s="43"/>
    </row>
    <row r="55" spans="1:75">
      <c r="A55" s="153"/>
      <c r="B55" s="43" t="s">
        <v>376</v>
      </c>
      <c r="C55" s="232" t="s">
        <v>267</v>
      </c>
      <c r="D55" s="159">
        <v>37.898503071731419</v>
      </c>
      <c r="E55" s="159">
        <v>64.855703618254054</v>
      </c>
      <c r="F55" s="159">
        <v>96.569209265311542</v>
      </c>
      <c r="G55" s="159">
        <v>127.84580671123882</v>
      </c>
      <c r="H55" s="159">
        <v>169.68592537968243</v>
      </c>
      <c r="I55" s="159">
        <v>214.43796792257592</v>
      </c>
      <c r="J55" s="159">
        <v>245.28870869995595</v>
      </c>
      <c r="K55" s="159">
        <v>282.49343254041281</v>
      </c>
      <c r="L55" s="159">
        <v>335.26923366467042</v>
      </c>
      <c r="M55" s="159">
        <v>380.55923785764566</v>
      </c>
      <c r="N55" s="159">
        <v>421.4691414374301</v>
      </c>
      <c r="O55" s="159">
        <v>470.12556674757064</v>
      </c>
      <c r="P55" s="159">
        <v>529.02542592395196</v>
      </c>
      <c r="Q55" s="159">
        <v>628.73314831467371</v>
      </c>
      <c r="R55" s="159">
        <v>40.441304458882144</v>
      </c>
      <c r="S55" s="159">
        <v>0</v>
      </c>
      <c r="T55" s="159">
        <v>0</v>
      </c>
      <c r="U55" s="159">
        <v>0</v>
      </c>
      <c r="V55" s="159">
        <v>0</v>
      </c>
      <c r="W55" s="159">
        <v>0</v>
      </c>
      <c r="X55" s="159">
        <v>0</v>
      </c>
      <c r="Y55" s="159">
        <v>0</v>
      </c>
      <c r="Z55" s="159">
        <v>0</v>
      </c>
      <c r="AA55" s="159">
        <v>0</v>
      </c>
      <c r="AB55" s="159">
        <v>0</v>
      </c>
      <c r="AC55" s="159">
        <v>0</v>
      </c>
      <c r="AD55" s="159">
        <v>0</v>
      </c>
      <c r="AE55" s="159">
        <v>0</v>
      </c>
      <c r="AF55" s="159">
        <v>0</v>
      </c>
      <c r="AG55" s="159">
        <v>0</v>
      </c>
      <c r="AH55" s="159">
        <v>0</v>
      </c>
      <c r="AI55" s="159">
        <v>0</v>
      </c>
      <c r="AJ55" s="159">
        <v>0</v>
      </c>
      <c r="AK55" s="159">
        <v>0</v>
      </c>
      <c r="AL55" s="159">
        <v>0</v>
      </c>
      <c r="AM55" s="159">
        <v>0</v>
      </c>
      <c r="AN55" s="159">
        <v>0</v>
      </c>
      <c r="AO55" s="159">
        <v>0</v>
      </c>
      <c r="AP55" s="159">
        <v>0</v>
      </c>
      <c r="AQ55" s="159">
        <v>0</v>
      </c>
      <c r="AR55" s="159">
        <v>0</v>
      </c>
      <c r="AS55" s="159">
        <v>0</v>
      </c>
      <c r="AT55" s="159">
        <v>0</v>
      </c>
      <c r="AU55" s="159">
        <v>0</v>
      </c>
      <c r="AV55" s="159">
        <v>0</v>
      </c>
      <c r="AW55" s="159">
        <v>0</v>
      </c>
      <c r="AX55" s="159">
        <v>0</v>
      </c>
      <c r="AY55" s="159">
        <v>0</v>
      </c>
      <c r="AZ55" s="159">
        <v>0</v>
      </c>
      <c r="BA55" s="159">
        <v>0</v>
      </c>
      <c r="BB55" s="160">
        <v>0</v>
      </c>
      <c r="BC55" s="43"/>
      <c r="BD55" s="43"/>
      <c r="BE55" s="43"/>
      <c r="BF55" s="43"/>
      <c r="BG55" s="43"/>
      <c r="BH55" s="43"/>
      <c r="BI55" s="43"/>
      <c r="BJ55" s="43"/>
      <c r="BK55" s="43"/>
      <c r="BL55" s="43"/>
      <c r="BM55" s="43"/>
      <c r="BN55" s="43"/>
      <c r="BO55" s="43"/>
      <c r="BP55" s="43"/>
      <c r="BQ55" s="43"/>
      <c r="BR55" s="43"/>
      <c r="BS55" s="43"/>
      <c r="BT55" s="43"/>
      <c r="BU55" s="43"/>
      <c r="BV55" s="43"/>
      <c r="BW55" s="43"/>
    </row>
    <row r="56" spans="1:75">
      <c r="A56" s="153"/>
      <c r="B56" s="43" t="s">
        <v>391</v>
      </c>
      <c r="C56" s="232" t="s">
        <v>267</v>
      </c>
      <c r="D56" s="159">
        <v>0</v>
      </c>
      <c r="E56" s="159">
        <v>0</v>
      </c>
      <c r="F56" s="159">
        <v>0</v>
      </c>
      <c r="G56" s="159">
        <v>0</v>
      </c>
      <c r="H56" s="159">
        <v>0</v>
      </c>
      <c r="I56" s="159">
        <v>0</v>
      </c>
      <c r="J56" s="159">
        <v>0</v>
      </c>
      <c r="K56" s="159">
        <v>0</v>
      </c>
      <c r="L56" s="159">
        <v>0</v>
      </c>
      <c r="M56" s="159">
        <v>0</v>
      </c>
      <c r="N56" s="159">
        <v>0</v>
      </c>
      <c r="O56" s="159">
        <v>0</v>
      </c>
      <c r="P56" s="159">
        <v>0</v>
      </c>
      <c r="Q56" s="159">
        <v>0</v>
      </c>
      <c r="R56" s="159">
        <v>0</v>
      </c>
      <c r="S56" s="159">
        <v>0</v>
      </c>
      <c r="T56" s="159">
        <v>0</v>
      </c>
      <c r="U56" s="159">
        <v>0</v>
      </c>
      <c r="V56" s="159">
        <v>0</v>
      </c>
      <c r="W56" s="159">
        <v>0</v>
      </c>
      <c r="X56" s="159">
        <v>0</v>
      </c>
      <c r="Y56" s="159">
        <v>0.56699999999999995</v>
      </c>
      <c r="Z56" s="159">
        <v>42.750999999999998</v>
      </c>
      <c r="AA56" s="159">
        <v>82</v>
      </c>
      <c r="AB56" s="159">
        <v>180.13019312</v>
      </c>
      <c r="AC56" s="159">
        <v>139.34738139999999</v>
      </c>
      <c r="AD56" s="159">
        <v>87.293999999999997</v>
      </c>
      <c r="AE56" s="159">
        <v>71.74855457999999</v>
      </c>
      <c r="AF56" s="159">
        <v>86.415832980000019</v>
      </c>
      <c r="AG56" s="159">
        <v>109.97339909</v>
      </c>
      <c r="AH56" s="159">
        <v>112.23410000000001</v>
      </c>
      <c r="AI56" s="159">
        <v>115.10395912999999</v>
      </c>
      <c r="AJ56" s="159">
        <v>138.13980000000001</v>
      </c>
      <c r="AK56" s="159">
        <v>47.019696670000002</v>
      </c>
      <c r="AL56" s="159">
        <v>1.39356865</v>
      </c>
      <c r="AM56" s="159">
        <v>0.86930000000000007</v>
      </c>
      <c r="AN56" s="159">
        <v>0.41239731999999996</v>
      </c>
      <c r="AO56" s="159">
        <v>9.3574789999999977E-2</v>
      </c>
      <c r="AP56" s="159">
        <v>2.7997579999999994E-2</v>
      </c>
      <c r="AQ56" s="159">
        <v>3.2353730000000004E-2</v>
      </c>
      <c r="AR56" s="159">
        <v>0</v>
      </c>
      <c r="AS56" s="159">
        <v>0</v>
      </c>
      <c r="AT56" s="159">
        <v>0</v>
      </c>
      <c r="AU56" s="159">
        <v>0</v>
      </c>
      <c r="AV56" s="159">
        <v>0</v>
      </c>
      <c r="AW56" s="159">
        <v>0</v>
      </c>
      <c r="AX56" s="159">
        <v>0</v>
      </c>
      <c r="AY56" s="159">
        <v>0</v>
      </c>
      <c r="AZ56" s="159">
        <v>0</v>
      </c>
      <c r="BA56" s="159">
        <v>0</v>
      </c>
      <c r="BB56" s="160">
        <v>0</v>
      </c>
      <c r="BC56" s="43"/>
      <c r="BD56" s="43"/>
      <c r="BE56" s="43"/>
      <c r="BF56" s="43"/>
      <c r="BG56" s="43"/>
      <c r="BH56" s="43"/>
      <c r="BI56" s="43"/>
      <c r="BJ56" s="43"/>
      <c r="BK56" s="43"/>
      <c r="BL56" s="43"/>
      <c r="BM56" s="43"/>
      <c r="BN56" s="43"/>
      <c r="BO56" s="43"/>
      <c r="BP56" s="43"/>
      <c r="BQ56" s="43"/>
      <c r="BR56" s="43"/>
      <c r="BS56" s="43"/>
      <c r="BT56" s="43"/>
      <c r="BU56" s="43"/>
      <c r="BV56" s="43"/>
      <c r="BW56" s="43"/>
    </row>
    <row r="57" spans="1:75">
      <c r="A57" s="153"/>
      <c r="B57" s="43" t="s">
        <v>304</v>
      </c>
      <c r="C57" s="232" t="s">
        <v>267</v>
      </c>
      <c r="D57" s="159">
        <v>0</v>
      </c>
      <c r="E57" s="159">
        <v>0</v>
      </c>
      <c r="F57" s="159">
        <v>0</v>
      </c>
      <c r="G57" s="159">
        <v>0</v>
      </c>
      <c r="H57" s="159">
        <v>0</v>
      </c>
      <c r="I57" s="159">
        <v>0</v>
      </c>
      <c r="J57" s="159">
        <v>0</v>
      </c>
      <c r="K57" s="159">
        <v>0</v>
      </c>
      <c r="L57" s="159">
        <v>0</v>
      </c>
      <c r="M57" s="159">
        <v>0</v>
      </c>
      <c r="N57" s="159">
        <v>0</v>
      </c>
      <c r="O57" s="159">
        <v>0</v>
      </c>
      <c r="P57" s="159">
        <v>0</v>
      </c>
      <c r="Q57" s="159">
        <v>0</v>
      </c>
      <c r="R57" s="159">
        <v>0</v>
      </c>
      <c r="S57" s="159">
        <v>0</v>
      </c>
      <c r="T57" s="159">
        <v>0</v>
      </c>
      <c r="U57" s="159">
        <v>0</v>
      </c>
      <c r="V57" s="159">
        <v>0</v>
      </c>
      <c r="W57" s="159">
        <v>0</v>
      </c>
      <c r="X57" s="159">
        <v>0</v>
      </c>
      <c r="Y57" s="159">
        <v>0</v>
      </c>
      <c r="Z57" s="159">
        <v>0</v>
      </c>
      <c r="AA57" s="159">
        <v>0</v>
      </c>
      <c r="AB57" s="159">
        <v>0</v>
      </c>
      <c r="AC57" s="159">
        <v>0</v>
      </c>
      <c r="AD57" s="159">
        <v>0</v>
      </c>
      <c r="AE57" s="159">
        <v>0</v>
      </c>
      <c r="AF57" s="159">
        <v>0</v>
      </c>
      <c r="AG57" s="159">
        <v>0</v>
      </c>
      <c r="AH57" s="159">
        <v>0</v>
      </c>
      <c r="AI57" s="159">
        <v>0</v>
      </c>
      <c r="AJ57" s="159">
        <v>0</v>
      </c>
      <c r="AK57" s="159">
        <v>5.1059946700000003</v>
      </c>
      <c r="AL57" s="159">
        <v>18.281430299999997</v>
      </c>
      <c r="AM57" s="159">
        <v>32.793243410000002</v>
      </c>
      <c r="AN57" s="159">
        <v>31.126738449999994</v>
      </c>
      <c r="AO57" s="159">
        <v>22.156157419999996</v>
      </c>
      <c r="AP57" s="159">
        <v>20.333625230000003</v>
      </c>
      <c r="AQ57" s="159">
        <v>14.29373391</v>
      </c>
      <c r="AR57" s="159">
        <v>12.715927000000001</v>
      </c>
      <c r="AS57" s="159">
        <v>13.863351</v>
      </c>
      <c r="AT57" s="159">
        <v>11.230656439999999</v>
      </c>
      <c r="AU57" s="159">
        <v>18.075481800000002</v>
      </c>
      <c r="AV57" s="159">
        <v>5.2045121500000002</v>
      </c>
      <c r="AW57" s="159">
        <v>1.6603900000000001E-2</v>
      </c>
      <c r="AX57" s="159">
        <v>0</v>
      </c>
      <c r="AY57" s="159">
        <v>0</v>
      </c>
      <c r="AZ57" s="159">
        <v>0</v>
      </c>
      <c r="BA57" s="159">
        <v>0</v>
      </c>
      <c r="BB57" s="160">
        <v>0</v>
      </c>
      <c r="BC57" s="43"/>
      <c r="BD57" s="43"/>
      <c r="BE57" s="43"/>
      <c r="BF57" s="43"/>
      <c r="BG57" s="43"/>
      <c r="BH57" s="43"/>
      <c r="BI57" s="43"/>
      <c r="BJ57" s="43"/>
      <c r="BK57" s="43"/>
      <c r="BL57" s="43"/>
      <c r="BM57" s="43"/>
      <c r="BN57" s="43"/>
      <c r="BO57" s="43"/>
      <c r="BP57" s="43"/>
      <c r="BQ57" s="43"/>
      <c r="BR57" s="43"/>
      <c r="BS57" s="43"/>
      <c r="BT57" s="43"/>
      <c r="BU57" s="43"/>
      <c r="BV57" s="43"/>
      <c r="BW57" s="43"/>
    </row>
    <row r="58" spans="1:75" ht="26.25" customHeight="1">
      <c r="A58" s="153"/>
      <c r="B58" s="10" t="s">
        <v>309</v>
      </c>
      <c r="C58" s="232" t="s">
        <v>267</v>
      </c>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c r="AG58" s="159"/>
      <c r="AH58" s="159"/>
      <c r="AI58" s="159"/>
      <c r="AJ58" s="159"/>
      <c r="AK58" s="159"/>
      <c r="AL58" s="159"/>
      <c r="AM58" s="159">
        <v>145.66823881438239</v>
      </c>
      <c r="AN58" s="159">
        <v>1436.2081898445697</v>
      </c>
      <c r="AO58" s="159">
        <v>2879.4073605188605</v>
      </c>
      <c r="AP58" s="159">
        <v>4731.643955192837</v>
      </c>
      <c r="AQ58" s="159">
        <v>7727.2655064995752</v>
      </c>
      <c r="AR58" s="159">
        <v>9507.7874431559103</v>
      </c>
      <c r="AS58" s="159">
        <v>11185.048382536765</v>
      </c>
      <c r="AT58" s="159">
        <v>11795.212112845924</v>
      </c>
      <c r="AU58" s="159">
        <v>12905.861409805253</v>
      </c>
      <c r="AV58" s="159">
        <v>14926.842790460238</v>
      </c>
      <c r="AW58" s="159">
        <v>17960.80347257734</v>
      </c>
      <c r="AX58" s="159">
        <v>20992.825414025181</v>
      </c>
      <c r="AY58" s="159">
        <v>23131.733204993827</v>
      </c>
      <c r="AZ58" s="159">
        <v>24945.309316141469</v>
      </c>
      <c r="BA58" s="159">
        <v>26916.475397913375</v>
      </c>
      <c r="BB58" s="160">
        <v>28456.785448236522</v>
      </c>
      <c r="BC58" s="43"/>
      <c r="BD58" s="43"/>
      <c r="BE58" s="43"/>
      <c r="BF58" s="43"/>
      <c r="BG58" s="43"/>
      <c r="BH58" s="43"/>
      <c r="BI58" s="43"/>
      <c r="BJ58" s="43"/>
      <c r="BK58" s="43"/>
      <c r="BL58" s="43"/>
      <c r="BM58" s="43"/>
      <c r="BN58" s="43"/>
      <c r="BO58" s="43"/>
      <c r="BP58" s="43"/>
      <c r="BQ58" s="43"/>
      <c r="BR58" s="43"/>
      <c r="BS58" s="43"/>
      <c r="BT58" s="43"/>
      <c r="BU58" s="43"/>
      <c r="BV58" s="43"/>
      <c r="BW58" s="43"/>
    </row>
    <row r="59" spans="1:75">
      <c r="A59" s="153"/>
      <c r="B59" s="43" t="s">
        <v>311</v>
      </c>
      <c r="C59" s="232" t="s">
        <v>267</v>
      </c>
      <c r="D59" s="159">
        <v>0</v>
      </c>
      <c r="E59" s="159">
        <v>0</v>
      </c>
      <c r="F59" s="159">
        <v>0</v>
      </c>
      <c r="G59" s="159">
        <v>0</v>
      </c>
      <c r="H59" s="159">
        <v>0</v>
      </c>
      <c r="I59" s="159">
        <v>0</v>
      </c>
      <c r="J59" s="159">
        <v>0</v>
      </c>
      <c r="K59" s="159">
        <v>0</v>
      </c>
      <c r="L59" s="159">
        <v>0</v>
      </c>
      <c r="M59" s="159">
        <v>0</v>
      </c>
      <c r="N59" s="159">
        <v>0</v>
      </c>
      <c r="O59" s="159">
        <v>0</v>
      </c>
      <c r="P59" s="159">
        <v>0</v>
      </c>
      <c r="Q59" s="159">
        <v>0</v>
      </c>
      <c r="R59" s="159">
        <v>0</v>
      </c>
      <c r="S59" s="159">
        <v>0</v>
      </c>
      <c r="T59" s="159">
        <v>0</v>
      </c>
      <c r="U59" s="159">
        <v>0</v>
      </c>
      <c r="V59" s="159">
        <v>0</v>
      </c>
      <c r="W59" s="159">
        <v>0</v>
      </c>
      <c r="X59" s="159">
        <v>0</v>
      </c>
      <c r="Y59" s="159">
        <v>0</v>
      </c>
      <c r="Z59" s="159">
        <v>0</v>
      </c>
      <c r="AA59" s="159">
        <v>0</v>
      </c>
      <c r="AB59" s="159">
        <v>0</v>
      </c>
      <c r="AC59" s="159">
        <v>0</v>
      </c>
      <c r="AD59" s="159">
        <v>0</v>
      </c>
      <c r="AE59" s="159">
        <v>0</v>
      </c>
      <c r="AF59" s="159">
        <v>0</v>
      </c>
      <c r="AG59" s="159">
        <v>0</v>
      </c>
      <c r="AH59" s="159">
        <v>55.084215560000004</v>
      </c>
      <c r="AI59" s="159">
        <v>63.075896640000003</v>
      </c>
      <c r="AJ59" s="159">
        <v>61.896868359999999</v>
      </c>
      <c r="AK59" s="159">
        <v>39.035515199999999</v>
      </c>
      <c r="AL59" s="159">
        <v>27.879101479999999</v>
      </c>
      <c r="AM59" s="159">
        <v>25.215089500000001</v>
      </c>
      <c r="AN59" s="159">
        <v>4.0992899999999999</v>
      </c>
      <c r="AO59" s="159">
        <v>0</v>
      </c>
      <c r="AP59" s="159">
        <v>0</v>
      </c>
      <c r="AQ59" s="159">
        <v>0</v>
      </c>
      <c r="AR59" s="159">
        <v>0</v>
      </c>
      <c r="AS59" s="159">
        <v>0</v>
      </c>
      <c r="AT59" s="159">
        <v>0</v>
      </c>
      <c r="AU59" s="159">
        <v>0</v>
      </c>
      <c r="AV59" s="159">
        <v>0</v>
      </c>
      <c r="AW59" s="159">
        <v>0</v>
      </c>
      <c r="AX59" s="159">
        <v>0</v>
      </c>
      <c r="AY59" s="159">
        <v>0</v>
      </c>
      <c r="AZ59" s="159">
        <v>0</v>
      </c>
      <c r="BA59" s="159">
        <v>0</v>
      </c>
      <c r="BB59" s="160">
        <v>0</v>
      </c>
      <c r="BC59" s="43"/>
      <c r="BD59" s="43"/>
      <c r="BE59" s="43"/>
      <c r="BF59" s="43"/>
      <c r="BG59" s="43"/>
      <c r="BH59" s="43"/>
      <c r="BI59" s="43"/>
      <c r="BJ59" s="43"/>
      <c r="BK59" s="43"/>
      <c r="BL59" s="43"/>
      <c r="BM59" s="43"/>
      <c r="BN59" s="43"/>
      <c r="BO59" s="43"/>
      <c r="BP59" s="43"/>
      <c r="BQ59" s="43"/>
      <c r="BR59" s="43"/>
      <c r="BS59" s="43"/>
      <c r="BT59" s="43"/>
      <c r="BU59" s="43"/>
      <c r="BV59" s="43"/>
      <c r="BW59" s="43"/>
    </row>
    <row r="60" spans="1:75">
      <c r="A60" s="153"/>
      <c r="B60" s="43" t="s">
        <v>313</v>
      </c>
      <c r="C60" s="232" t="s">
        <v>267</v>
      </c>
      <c r="D60" s="159">
        <v>65.063615077455893</v>
      </c>
      <c r="E60" s="159">
        <v>79.479739700042487</v>
      </c>
      <c r="F60" s="159">
        <v>99.580834840251342</v>
      </c>
      <c r="G60" s="159">
        <v>118.59112985115947</v>
      </c>
      <c r="H60" s="159">
        <v>139.73920084720251</v>
      </c>
      <c r="I60" s="159">
        <v>164.50313614077683</v>
      </c>
      <c r="J60" s="159">
        <v>212.71284119727849</v>
      </c>
      <c r="K60" s="159">
        <v>238.91816166157855</v>
      </c>
      <c r="L60" s="159">
        <v>254.25078624505122</v>
      </c>
      <c r="M60" s="159">
        <v>261.22874343482823</v>
      </c>
      <c r="N60" s="159">
        <v>277.40848838548044</v>
      </c>
      <c r="O60" s="159">
        <v>301.45498962625896</v>
      </c>
      <c r="P60" s="159">
        <v>371.69112573456874</v>
      </c>
      <c r="Q60" s="159">
        <v>518.375122512399</v>
      </c>
      <c r="R60" s="159">
        <v>547.65025616051685</v>
      </c>
      <c r="S60" s="159">
        <v>599.38952382356536</v>
      </c>
      <c r="T60" s="159">
        <v>668.19973532569691</v>
      </c>
      <c r="U60" s="159">
        <v>709.36948030254121</v>
      </c>
      <c r="V60" s="159">
        <v>801.06839642781028</v>
      </c>
      <c r="W60" s="159">
        <v>862.44303435481982</v>
      </c>
      <c r="X60" s="159">
        <v>840.04033176203689</v>
      </c>
      <c r="Y60" s="159">
        <v>861.99389255607184</v>
      </c>
      <c r="Z60" s="159">
        <v>851.15599999999995</v>
      </c>
      <c r="AA60" s="159">
        <v>874.17398603512197</v>
      </c>
      <c r="AB60" s="159">
        <v>794.99319101826757</v>
      </c>
      <c r="AC60" s="159">
        <v>766.14312936370834</v>
      </c>
      <c r="AD60" s="159">
        <v>794.12099999999998</v>
      </c>
      <c r="AE60" s="159">
        <v>771.95111937118725</v>
      </c>
      <c r="AF60" s="159">
        <v>768.33523924275994</v>
      </c>
      <c r="AG60" s="159">
        <v>697.57744277639608</v>
      </c>
      <c r="AH60" s="159">
        <v>711.89560463857492</v>
      </c>
      <c r="AI60" s="159">
        <v>723.31083959144485</v>
      </c>
      <c r="AJ60" s="159">
        <v>718.27939070806326</v>
      </c>
      <c r="AK60" s="159">
        <v>711.3639340066137</v>
      </c>
      <c r="AL60" s="159">
        <v>727.39818972298963</v>
      </c>
      <c r="AM60" s="159">
        <v>715.05321305721429</v>
      </c>
      <c r="AN60" s="159">
        <v>596.85802620084485</v>
      </c>
      <c r="AO60" s="159">
        <v>341.39509716401932</v>
      </c>
      <c r="AP60" s="159">
        <v>113.98152528710739</v>
      </c>
      <c r="AQ60" s="159">
        <v>14.603759587950137</v>
      </c>
      <c r="AR60" s="159">
        <v>1.2038047262866163</v>
      </c>
      <c r="AS60" s="159">
        <v>0.27115140967569445</v>
      </c>
      <c r="AT60" s="159">
        <v>0.15698976653150842</v>
      </c>
      <c r="AU60" s="159">
        <v>0.13299450341598953</v>
      </c>
      <c r="AV60" s="159">
        <v>0.11184386096372559</v>
      </c>
      <c r="AW60" s="159">
        <v>4.9463362052783011E-2</v>
      </c>
      <c r="AX60" s="159">
        <v>4.7104114406410511E-4</v>
      </c>
      <c r="AY60" s="159">
        <v>4.0597483908354562E-4</v>
      </c>
      <c r="AZ60" s="159">
        <v>3.3684867032477778E-4</v>
      </c>
      <c r="BA60" s="159">
        <v>2.6976636863382659E-4</v>
      </c>
      <c r="BB60" s="160">
        <v>2.0240733711371546E-4</v>
      </c>
      <c r="BC60" s="43"/>
      <c r="BD60" s="43"/>
      <c r="BE60" s="43"/>
      <c r="BF60" s="43"/>
      <c r="BG60" s="43"/>
      <c r="BH60" s="43"/>
      <c r="BI60" s="43"/>
      <c r="BJ60" s="43"/>
      <c r="BK60" s="43"/>
      <c r="BL60" s="43"/>
      <c r="BM60" s="43"/>
      <c r="BN60" s="43"/>
      <c r="BO60" s="43"/>
      <c r="BP60" s="43"/>
      <c r="BQ60" s="43"/>
      <c r="BR60" s="43"/>
      <c r="BS60" s="43"/>
      <c r="BT60" s="43"/>
      <c r="BU60" s="43"/>
      <c r="BV60" s="43"/>
      <c r="BW60" s="43"/>
    </row>
    <row r="61" spans="1:75">
      <c r="A61" s="153"/>
      <c r="B61" s="43" t="s">
        <v>392</v>
      </c>
      <c r="C61" s="232" t="s">
        <v>276</v>
      </c>
      <c r="D61" s="159"/>
      <c r="E61" s="159"/>
      <c r="F61" s="159"/>
      <c r="G61" s="159"/>
      <c r="H61" s="159"/>
      <c r="I61" s="159"/>
      <c r="J61" s="159"/>
      <c r="K61" s="159"/>
      <c r="L61" s="159"/>
      <c r="M61" s="159">
        <v>23.742129412884193</v>
      </c>
      <c r="N61" s="159">
        <v>124.55443691978304</v>
      </c>
      <c r="O61" s="159">
        <v>107.73044960785994</v>
      </c>
      <c r="P61" s="159">
        <v>126.97640117994101</v>
      </c>
      <c r="Q61" s="159">
        <v>172.18</v>
      </c>
      <c r="R61" s="159">
        <v>172.37799999999999</v>
      </c>
      <c r="S61" s="159">
        <v>194.25600000000003</v>
      </c>
      <c r="T61" s="159">
        <v>187.28899999999999</v>
      </c>
      <c r="U61" s="159">
        <v>214.38800000000001</v>
      </c>
      <c r="V61" s="159">
        <v>197.916</v>
      </c>
      <c r="W61" s="159">
        <v>164.20699999999999</v>
      </c>
      <c r="X61" s="159">
        <v>176.72299999999998</v>
      </c>
      <c r="Y61" s="159">
        <v>163.03138294517106</v>
      </c>
      <c r="Z61" s="159">
        <v>199.31266883868574</v>
      </c>
      <c r="AA61" s="159">
        <v>223.009962981786</v>
      </c>
      <c r="AB61" s="159">
        <v>271.56763858619945</v>
      </c>
      <c r="AC61" s="159">
        <v>297.69167471771999</v>
      </c>
      <c r="AD61" s="159">
        <v>296.03603723607625</v>
      </c>
      <c r="AE61" s="159">
        <v>323.58529987590123</v>
      </c>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c r="BB61" s="160"/>
      <c r="BC61" s="43"/>
      <c r="BD61" s="43"/>
      <c r="BE61" s="43"/>
      <c r="BF61" s="43"/>
      <c r="BG61" s="43"/>
      <c r="BH61" s="43"/>
      <c r="BI61" s="43"/>
      <c r="BJ61" s="43"/>
      <c r="BK61" s="43"/>
      <c r="BL61" s="43"/>
      <c r="BM61" s="43"/>
      <c r="BN61" s="43"/>
      <c r="BO61" s="43"/>
      <c r="BP61" s="43"/>
      <c r="BQ61" s="43"/>
      <c r="BR61" s="43"/>
      <c r="BS61" s="43"/>
      <c r="BT61" s="43"/>
      <c r="BU61" s="43"/>
      <c r="BV61" s="43"/>
      <c r="BW61" s="43"/>
    </row>
    <row r="62" spans="1:75">
      <c r="A62" s="153"/>
      <c r="B62" s="43" t="s">
        <v>315</v>
      </c>
      <c r="C62" s="232" t="s">
        <v>276</v>
      </c>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v>252.52462299999999</v>
      </c>
      <c r="AG62" s="159">
        <v>217.03232700000001</v>
      </c>
      <c r="AH62" s="159">
        <v>202.71215699999999</v>
      </c>
      <c r="AI62" s="159">
        <v>254.65718699999999</v>
      </c>
      <c r="AJ62" s="159">
        <v>257.83189955001012</v>
      </c>
      <c r="AK62" s="159">
        <v>116.81307476126997</v>
      </c>
      <c r="AL62" s="159">
        <v>88.835079000000007</v>
      </c>
      <c r="AM62" s="159">
        <v>8.2208879999999986</v>
      </c>
      <c r="AN62" s="159">
        <v>0</v>
      </c>
      <c r="AO62" s="159">
        <v>0</v>
      </c>
      <c r="AP62" s="159">
        <v>0</v>
      </c>
      <c r="AQ62" s="159">
        <v>0</v>
      </c>
      <c r="AR62" s="159">
        <v>0</v>
      </c>
      <c r="AS62" s="159">
        <v>0</v>
      </c>
      <c r="AT62" s="159">
        <v>0</v>
      </c>
      <c r="AU62" s="159">
        <v>0</v>
      </c>
      <c r="AV62" s="159">
        <v>0</v>
      </c>
      <c r="AW62" s="159">
        <v>0</v>
      </c>
      <c r="AX62" s="159">
        <v>0</v>
      </c>
      <c r="AY62" s="159">
        <v>0</v>
      </c>
      <c r="AZ62" s="159">
        <v>0</v>
      </c>
      <c r="BA62" s="159">
        <v>0</v>
      </c>
      <c r="BB62" s="160">
        <v>0</v>
      </c>
      <c r="BC62" s="43"/>
      <c r="BD62" s="43"/>
      <c r="BE62" s="43"/>
      <c r="BF62" s="43"/>
      <c r="BG62" s="43"/>
      <c r="BH62" s="43"/>
      <c r="BI62" s="43"/>
      <c r="BJ62" s="43"/>
      <c r="BK62" s="43"/>
      <c r="BL62" s="43"/>
      <c r="BM62" s="43"/>
      <c r="BN62" s="43"/>
      <c r="BO62" s="43"/>
      <c r="BP62" s="43"/>
      <c r="BQ62" s="43"/>
      <c r="BR62" s="43"/>
      <c r="BS62" s="43"/>
      <c r="BT62" s="43"/>
      <c r="BU62" s="43"/>
      <c r="BV62" s="43"/>
      <c r="BW62" s="43"/>
    </row>
    <row r="63" spans="1:75" ht="25.5" customHeight="1">
      <c r="A63" s="153"/>
      <c r="B63" s="43" t="s">
        <v>316</v>
      </c>
      <c r="C63" s="232" t="s">
        <v>267</v>
      </c>
      <c r="D63" s="159">
        <v>0</v>
      </c>
      <c r="E63" s="159">
        <v>0</v>
      </c>
      <c r="F63" s="159">
        <v>0</v>
      </c>
      <c r="G63" s="159">
        <v>0</v>
      </c>
      <c r="H63" s="159">
        <v>0</v>
      </c>
      <c r="I63" s="159">
        <v>0</v>
      </c>
      <c r="J63" s="159">
        <v>0</v>
      </c>
      <c r="K63" s="159">
        <v>0</v>
      </c>
      <c r="L63" s="159">
        <v>1</v>
      </c>
      <c r="M63" s="159">
        <v>0.68200000000000005</v>
      </c>
      <c r="N63" s="159">
        <v>0.71099999999999997</v>
      </c>
      <c r="O63" s="159">
        <v>0.05</v>
      </c>
      <c r="P63" s="159">
        <v>4.3999999999999997E-2</v>
      </c>
      <c r="Q63" s="159">
        <v>1.0529999999999999</v>
      </c>
      <c r="R63" s="159">
        <v>1.0680000000000001</v>
      </c>
      <c r="S63" s="159">
        <v>2.0219999999999998</v>
      </c>
      <c r="T63" s="159">
        <v>1.901</v>
      </c>
      <c r="U63" s="159">
        <v>2.9769999999999999</v>
      </c>
      <c r="V63" s="159">
        <v>2.5939999999999999</v>
      </c>
      <c r="W63" s="159">
        <v>3.1680000000000001</v>
      </c>
      <c r="X63" s="159">
        <v>4.3739999999999997</v>
      </c>
      <c r="Y63" s="159">
        <v>6.6749999999999998</v>
      </c>
      <c r="Z63" s="159">
        <v>1.966</v>
      </c>
      <c r="AA63" s="159">
        <v>8.6959999999999997</v>
      </c>
      <c r="AB63" s="159">
        <v>7.1639999999999997</v>
      </c>
      <c r="AC63" s="159">
        <v>5.907</v>
      </c>
      <c r="AD63" s="159">
        <v>7.7169999999999996</v>
      </c>
      <c r="AE63" s="159">
        <v>8.1300000000000008</v>
      </c>
      <c r="AF63" s="159">
        <v>9.604000000000001</v>
      </c>
      <c r="AG63" s="159">
        <v>12.0015</v>
      </c>
      <c r="AH63" s="159">
        <v>16.099019999999999</v>
      </c>
      <c r="AI63" s="159">
        <v>16.099019999999999</v>
      </c>
      <c r="AJ63" s="159">
        <v>16.099019999999999</v>
      </c>
      <c r="AK63" s="159">
        <v>16.098934999999997</v>
      </c>
      <c r="AL63" s="159">
        <v>16.099</v>
      </c>
      <c r="AM63" s="159">
        <v>16.099019999999999</v>
      </c>
      <c r="AN63" s="159">
        <v>16.099020000000042</v>
      </c>
      <c r="AO63" s="159">
        <v>13.170465000000043</v>
      </c>
      <c r="AP63" s="159">
        <v>0</v>
      </c>
      <c r="AQ63" s="159">
        <v>0</v>
      </c>
      <c r="AR63" s="159">
        <v>0</v>
      </c>
      <c r="AS63" s="159">
        <v>0</v>
      </c>
      <c r="AT63" s="159">
        <v>0</v>
      </c>
      <c r="AU63" s="159">
        <v>0</v>
      </c>
      <c r="AV63" s="159">
        <v>0</v>
      </c>
      <c r="AW63" s="159">
        <v>0</v>
      </c>
      <c r="AX63" s="159">
        <v>0</v>
      </c>
      <c r="AY63" s="159">
        <v>0</v>
      </c>
      <c r="AZ63" s="159">
        <v>0</v>
      </c>
      <c r="BA63" s="159">
        <v>0</v>
      </c>
      <c r="BB63" s="160">
        <v>0</v>
      </c>
      <c r="BC63" s="43"/>
      <c r="BD63" s="43"/>
      <c r="BE63" s="43"/>
      <c r="BF63" s="43"/>
      <c r="BG63" s="43"/>
      <c r="BH63" s="43"/>
      <c r="BI63" s="43"/>
      <c r="BJ63" s="43"/>
      <c r="BK63" s="43"/>
      <c r="BL63" s="43"/>
      <c r="BM63" s="43"/>
      <c r="BN63" s="43"/>
      <c r="BO63" s="43"/>
      <c r="BP63" s="43"/>
      <c r="BQ63" s="43"/>
      <c r="BR63" s="43"/>
      <c r="BS63" s="43"/>
      <c r="BT63" s="43"/>
      <c r="BU63" s="43"/>
      <c r="BV63" s="43"/>
      <c r="BW63" s="43"/>
    </row>
    <row r="64" spans="1:75">
      <c r="A64" s="153"/>
      <c r="B64" s="43" t="s">
        <v>318</v>
      </c>
      <c r="C64" s="232" t="s">
        <v>270</v>
      </c>
      <c r="D64" s="159">
        <v>0</v>
      </c>
      <c r="E64" s="159">
        <v>0</v>
      </c>
      <c r="F64" s="159">
        <v>0</v>
      </c>
      <c r="G64" s="159">
        <v>0</v>
      </c>
      <c r="H64" s="159">
        <v>0</v>
      </c>
      <c r="I64" s="159">
        <v>0</v>
      </c>
      <c r="J64" s="159">
        <v>0</v>
      </c>
      <c r="K64" s="159">
        <v>0</v>
      </c>
      <c r="L64" s="159">
        <v>0</v>
      </c>
      <c r="M64" s="159">
        <v>193</v>
      </c>
      <c r="N64" s="159">
        <v>250</v>
      </c>
      <c r="O64" s="159">
        <v>286</v>
      </c>
      <c r="P64" s="159">
        <v>314</v>
      </c>
      <c r="Q64" s="159">
        <v>408</v>
      </c>
      <c r="R64" s="159">
        <v>434</v>
      </c>
      <c r="S64" s="159">
        <v>416</v>
      </c>
      <c r="T64" s="159">
        <v>480</v>
      </c>
      <c r="U64" s="159">
        <v>524.29999999999995</v>
      </c>
      <c r="V64" s="159">
        <v>340.8</v>
      </c>
      <c r="W64" s="159">
        <v>502</v>
      </c>
      <c r="X64" s="159">
        <v>553</v>
      </c>
      <c r="Y64" s="159">
        <v>635</v>
      </c>
      <c r="Z64" s="159">
        <v>648</v>
      </c>
      <c r="AA64" s="159">
        <v>635.94107848647479</v>
      </c>
      <c r="AB64" s="159">
        <v>723.75621958442548</v>
      </c>
      <c r="AC64" s="159">
        <v>1035</v>
      </c>
      <c r="AD64" s="159">
        <v>1291.17</v>
      </c>
      <c r="AE64" s="159">
        <v>1183.6549443026729</v>
      </c>
      <c r="AF64" s="159">
        <v>1312.9542119951134</v>
      </c>
      <c r="AG64" s="159">
        <v>1623.1882790812579</v>
      </c>
      <c r="AH64" s="159">
        <v>1949.4219162508432</v>
      </c>
      <c r="AI64" s="159">
        <v>2026.2023687265355</v>
      </c>
      <c r="AJ64" s="159">
        <v>2134.4746846376861</v>
      </c>
      <c r="AK64" s="159">
        <v>2194.8675095390704</v>
      </c>
      <c r="AL64" s="159">
        <v>2244.5398762216823</v>
      </c>
      <c r="AM64" s="159">
        <v>2236</v>
      </c>
      <c r="AN64" s="159">
        <v>2260</v>
      </c>
      <c r="AO64" s="159">
        <v>2351</v>
      </c>
      <c r="AP64" s="159">
        <v>2292</v>
      </c>
      <c r="AQ64" s="159">
        <v>2306</v>
      </c>
      <c r="AR64" s="159">
        <v>2406</v>
      </c>
      <c r="AS64" s="159">
        <v>2512</v>
      </c>
      <c r="AT64" s="159">
        <v>2486</v>
      </c>
      <c r="AU64" s="159">
        <v>2636</v>
      </c>
      <c r="AV64" s="159">
        <v>2629</v>
      </c>
      <c r="AW64" s="159">
        <v>3065.8381955193754</v>
      </c>
      <c r="AX64" s="159">
        <v>3253.1304173313051</v>
      </c>
      <c r="AY64" s="159">
        <v>3361.272775985422</v>
      </c>
      <c r="AZ64" s="159">
        <v>3447.4297503777047</v>
      </c>
      <c r="BA64" s="159">
        <v>3540.8861078309455</v>
      </c>
      <c r="BB64" s="160">
        <v>3638.4697091319608</v>
      </c>
      <c r="BC64" s="43"/>
      <c r="BD64" s="43"/>
      <c r="BE64" s="43"/>
      <c r="BF64" s="43"/>
      <c r="BG64" s="43"/>
      <c r="BH64" s="43"/>
      <c r="BI64" s="43"/>
      <c r="BJ64" s="43"/>
      <c r="BK64" s="43"/>
      <c r="BL64" s="43"/>
      <c r="BM64" s="43"/>
      <c r="BN64" s="43"/>
      <c r="BO64" s="43"/>
      <c r="BP64" s="43"/>
      <c r="BQ64" s="43"/>
      <c r="BR64" s="43"/>
      <c r="BS64" s="43"/>
      <c r="BT64" s="43"/>
      <c r="BU64" s="43"/>
      <c r="BV64" s="43"/>
      <c r="BW64" s="43"/>
    </row>
    <row r="65" spans="1:75">
      <c r="A65" s="153"/>
      <c r="B65" s="43" t="s">
        <v>319</v>
      </c>
      <c r="C65" s="232" t="s">
        <v>270</v>
      </c>
      <c r="D65" s="159">
        <v>0</v>
      </c>
      <c r="E65" s="159">
        <v>0</v>
      </c>
      <c r="F65" s="159">
        <v>0</v>
      </c>
      <c r="G65" s="159">
        <v>0</v>
      </c>
      <c r="H65" s="159">
        <v>0</v>
      </c>
      <c r="I65" s="159">
        <v>500</v>
      </c>
      <c r="J65" s="159">
        <v>508</v>
      </c>
      <c r="K65" s="159">
        <v>545</v>
      </c>
      <c r="L65" s="159">
        <v>757</v>
      </c>
      <c r="M65" s="159">
        <v>840</v>
      </c>
      <c r="N65" s="159">
        <v>898</v>
      </c>
      <c r="O65" s="159">
        <v>949</v>
      </c>
      <c r="P65" s="159">
        <v>941</v>
      </c>
      <c r="Q65" s="159">
        <v>781</v>
      </c>
      <c r="R65" s="159">
        <v>688</v>
      </c>
      <c r="S65" s="159">
        <v>659</v>
      </c>
      <c r="T65" s="159">
        <v>80</v>
      </c>
      <c r="U65" s="159">
        <v>36.299999999999997</v>
      </c>
      <c r="V65" s="159">
        <v>97.6</v>
      </c>
      <c r="W65" s="159">
        <v>26</v>
      </c>
      <c r="X65" s="159">
        <v>27</v>
      </c>
      <c r="Y65" s="159">
        <v>66</v>
      </c>
      <c r="Z65" s="159">
        <v>67</v>
      </c>
      <c r="AA65" s="159">
        <v>69</v>
      </c>
      <c r="AB65" s="159">
        <v>70</v>
      </c>
      <c r="AC65" s="159">
        <v>79.728606106509176</v>
      </c>
      <c r="AD65" s="159">
        <v>43</v>
      </c>
      <c r="AE65" s="159">
        <v>41</v>
      </c>
      <c r="AF65" s="159">
        <v>45</v>
      </c>
      <c r="AG65" s="159">
        <v>43.47423573035443</v>
      </c>
      <c r="AH65" s="159">
        <v>46.203362466202719</v>
      </c>
      <c r="AI65" s="159">
        <v>46.819417065825782</v>
      </c>
      <c r="AJ65" s="159">
        <v>44.415302132907541</v>
      </c>
      <c r="AK65" s="159">
        <v>47.37944846742954</v>
      </c>
      <c r="AL65" s="159">
        <v>56</v>
      </c>
      <c r="AM65" s="159">
        <v>50</v>
      </c>
      <c r="AN65" s="159">
        <v>5</v>
      </c>
      <c r="AO65" s="159">
        <v>0</v>
      </c>
      <c r="AP65" s="159">
        <v>0</v>
      </c>
      <c r="AQ65" s="159">
        <v>0</v>
      </c>
      <c r="AR65" s="159">
        <v>0</v>
      </c>
      <c r="AS65" s="159">
        <v>0</v>
      </c>
      <c r="AT65" s="159">
        <v>50</v>
      </c>
      <c r="AU65" s="159">
        <v>66</v>
      </c>
      <c r="AV65" s="159">
        <v>0</v>
      </c>
      <c r="AW65" s="159">
        <v>0</v>
      </c>
      <c r="AX65" s="159">
        <v>0</v>
      </c>
      <c r="AY65" s="159">
        <v>0</v>
      </c>
      <c r="AZ65" s="159">
        <v>0</v>
      </c>
      <c r="BA65" s="159">
        <v>0</v>
      </c>
      <c r="BB65" s="160">
        <v>0</v>
      </c>
      <c r="BC65" s="43"/>
      <c r="BD65" s="43"/>
      <c r="BE65" s="43"/>
      <c r="BF65" s="43"/>
      <c r="BG65" s="43"/>
      <c r="BH65" s="43"/>
      <c r="BI65" s="43"/>
      <c r="BJ65" s="43"/>
      <c r="BK65" s="43"/>
      <c r="BL65" s="43"/>
      <c r="BM65" s="43"/>
      <c r="BN65" s="43"/>
      <c r="BO65" s="43"/>
      <c r="BP65" s="43"/>
      <c r="BQ65" s="43"/>
      <c r="BR65" s="43"/>
      <c r="BS65" s="43"/>
      <c r="BT65" s="43"/>
      <c r="BU65" s="43"/>
      <c r="BV65" s="43"/>
      <c r="BW65" s="43"/>
    </row>
    <row r="66" spans="1:75">
      <c r="A66" s="153"/>
      <c r="B66" s="43" t="s">
        <v>321</v>
      </c>
      <c r="C66" s="232" t="s">
        <v>276</v>
      </c>
      <c r="D66" s="159"/>
      <c r="E66" s="159"/>
      <c r="F66" s="159"/>
      <c r="G66" s="159"/>
      <c r="H66" s="159"/>
      <c r="I66" s="159"/>
      <c r="J66" s="159"/>
      <c r="K66" s="159"/>
      <c r="L66" s="159"/>
      <c r="M66" s="159">
        <v>0</v>
      </c>
      <c r="N66" s="159">
        <v>0</v>
      </c>
      <c r="O66" s="159">
        <v>0</v>
      </c>
      <c r="P66" s="159">
        <v>0</v>
      </c>
      <c r="Q66" s="159">
        <v>0</v>
      </c>
      <c r="R66" s="159">
        <v>0</v>
      </c>
      <c r="S66" s="159">
        <v>0</v>
      </c>
      <c r="T66" s="159">
        <v>0</v>
      </c>
      <c r="U66" s="159">
        <v>0</v>
      </c>
      <c r="V66" s="159">
        <v>0</v>
      </c>
      <c r="W66" s="159">
        <v>0</v>
      </c>
      <c r="X66" s="159">
        <v>0</v>
      </c>
      <c r="Y66" s="159">
        <v>0</v>
      </c>
      <c r="Z66" s="159">
        <v>0</v>
      </c>
      <c r="AA66" s="159">
        <v>0</v>
      </c>
      <c r="AB66" s="159">
        <v>0</v>
      </c>
      <c r="AC66" s="159">
        <v>0</v>
      </c>
      <c r="AD66" s="159">
        <v>0</v>
      </c>
      <c r="AE66" s="159">
        <v>0</v>
      </c>
      <c r="AF66" s="159">
        <v>119.870778</v>
      </c>
      <c r="AG66" s="159">
        <v>123.071</v>
      </c>
      <c r="AH66" s="159">
        <v>133.291</v>
      </c>
      <c r="AI66" s="159">
        <v>138.81399999999999</v>
      </c>
      <c r="AJ66" s="159">
        <v>130.89869660000002</v>
      </c>
      <c r="AK66" s="159">
        <v>46.04</v>
      </c>
      <c r="AL66" s="159">
        <v>39.037999999999997</v>
      </c>
      <c r="AM66" s="159">
        <v>37.116999999999997</v>
      </c>
      <c r="AN66" s="159">
        <v>33.851999999999997</v>
      </c>
      <c r="AO66" s="159">
        <v>30.109000000000002</v>
      </c>
      <c r="AP66" s="159">
        <v>27.880500000000001</v>
      </c>
      <c r="AQ66" s="159">
        <v>25.610500000000002</v>
      </c>
      <c r="AR66" s="159">
        <v>24.826999999999998</v>
      </c>
      <c r="AS66" s="159">
        <v>25.914774879778303</v>
      </c>
      <c r="AT66" s="159">
        <v>27.903133137433663</v>
      </c>
      <c r="AU66" s="159">
        <v>25.65220202212727</v>
      </c>
      <c r="AV66" s="159">
        <v>25.350977950000001</v>
      </c>
      <c r="AW66" s="159">
        <v>26.26368871</v>
      </c>
      <c r="AX66" s="159">
        <v>27.32366876</v>
      </c>
      <c r="AY66" s="159">
        <v>27.127778190000001</v>
      </c>
      <c r="AZ66" s="159">
        <v>24.906938530000001</v>
      </c>
      <c r="BA66" s="159">
        <v>24.589514019999999</v>
      </c>
      <c r="BB66" s="160">
        <v>24.000093939999999</v>
      </c>
      <c r="BC66" s="43"/>
      <c r="BD66" s="43"/>
      <c r="BE66" s="43"/>
      <c r="BF66" s="43"/>
      <c r="BG66" s="43"/>
      <c r="BH66" s="43"/>
      <c r="BI66" s="43"/>
      <c r="BJ66" s="43"/>
      <c r="BK66" s="43"/>
      <c r="BL66" s="43"/>
      <c r="BM66" s="43"/>
      <c r="BN66" s="43"/>
      <c r="BO66" s="43"/>
      <c r="BP66" s="43"/>
      <c r="BQ66" s="43"/>
      <c r="BR66" s="43"/>
      <c r="BS66" s="43"/>
      <c r="BT66" s="43"/>
      <c r="BU66" s="43"/>
      <c r="BV66" s="43"/>
      <c r="BW66" s="43"/>
    </row>
    <row r="67" spans="1:75">
      <c r="A67" s="153"/>
      <c r="C67" s="232"/>
      <c r="D67" s="159"/>
      <c r="E67" s="159"/>
      <c r="F67" s="159"/>
      <c r="G67" s="159"/>
      <c r="H67" s="159"/>
      <c r="I67" s="159"/>
      <c r="J67" s="159"/>
      <c r="K67" s="159"/>
      <c r="L67" s="159"/>
      <c r="M67" s="159"/>
      <c r="N67" s="159"/>
      <c r="O67" s="159"/>
      <c r="P67" s="159"/>
      <c r="Q67" s="159"/>
      <c r="R67" s="159"/>
      <c r="S67" s="159"/>
      <c r="T67" s="159"/>
      <c r="U67" s="159"/>
      <c r="V67" s="159"/>
      <c r="W67" s="159"/>
      <c r="X67" s="159"/>
      <c r="Y67" s="159"/>
      <c r="Z67" s="159"/>
      <c r="AA67" s="159"/>
      <c r="AB67" s="159"/>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c r="BB67" s="160"/>
      <c r="BC67" s="43"/>
      <c r="BD67" s="43"/>
      <c r="BE67" s="43"/>
      <c r="BF67" s="43"/>
      <c r="BG67" s="43"/>
      <c r="BH67" s="43"/>
      <c r="BI67" s="43"/>
      <c r="BJ67" s="43"/>
      <c r="BK67" s="43"/>
      <c r="BL67" s="43"/>
      <c r="BM67" s="43"/>
      <c r="BN67" s="43"/>
      <c r="BO67" s="43"/>
      <c r="BP67" s="43"/>
      <c r="BQ67" s="43"/>
      <c r="BR67" s="43"/>
      <c r="BS67" s="43"/>
      <c r="BT67" s="43"/>
      <c r="BU67" s="43"/>
      <c r="BV67" s="43"/>
      <c r="BW67" s="43"/>
    </row>
    <row r="68" spans="1:75" s="235" customFormat="1">
      <c r="A68" s="234"/>
      <c r="B68" s="43" t="s">
        <v>322</v>
      </c>
      <c r="C68" s="232" t="s">
        <v>270</v>
      </c>
      <c r="D68" s="159">
        <v>632</v>
      </c>
      <c r="E68" s="159">
        <v>653</v>
      </c>
      <c r="F68" s="159">
        <v>1280</v>
      </c>
      <c r="G68" s="159">
        <v>1702</v>
      </c>
      <c r="H68" s="159">
        <v>1500</v>
      </c>
      <c r="I68" s="159">
        <v>1497</v>
      </c>
      <c r="J68" s="159">
        <v>1578</v>
      </c>
      <c r="K68" s="159">
        <v>1589</v>
      </c>
      <c r="L68" s="159">
        <v>1734</v>
      </c>
      <c r="M68" s="159">
        <v>1467.9280000000001</v>
      </c>
      <c r="N68" s="159">
        <v>1106.7449999999999</v>
      </c>
      <c r="O68" s="159">
        <v>733.41</v>
      </c>
      <c r="P68" s="159">
        <v>869.84</v>
      </c>
      <c r="Q68" s="159">
        <v>1603.8150000000001</v>
      </c>
      <c r="R68" s="159">
        <v>1760.1579999999999</v>
      </c>
      <c r="S68" s="159">
        <v>1651.7639999999999</v>
      </c>
      <c r="T68" s="159">
        <v>1299.4829999999999</v>
      </c>
      <c r="U68" s="159">
        <v>1101.827</v>
      </c>
      <c r="V68" s="159">
        <v>587.298</v>
      </c>
      <c r="W68" s="159"/>
      <c r="X68" s="159"/>
      <c r="Y68" s="159"/>
      <c r="Z68" s="159"/>
      <c r="AA68" s="159"/>
      <c r="AB68" s="159"/>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c r="BB68" s="160"/>
    </row>
    <row r="69" spans="1:75" s="235" customFormat="1" ht="25.5" customHeight="1">
      <c r="A69" s="234"/>
      <c r="B69" s="10" t="s">
        <v>323</v>
      </c>
      <c r="C69" s="232"/>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f>SUM(AM70:AM71)</f>
        <v>5.8574696600000031</v>
      </c>
      <c r="AN69" s="159">
        <f t="shared" ref="AN69:BB69" si="9">SUM(AN70:AN71)</f>
        <v>56.150329630000009</v>
      </c>
      <c r="AO69" s="159">
        <f t="shared" si="9"/>
        <v>490.88279648000002</v>
      </c>
      <c r="AP69" s="159">
        <f t="shared" si="9"/>
        <v>1585.7627723199994</v>
      </c>
      <c r="AQ69" s="159">
        <f t="shared" si="9"/>
        <v>3322.5426384599987</v>
      </c>
      <c r="AR69" s="159">
        <f t="shared" si="9"/>
        <v>8134.8647156900006</v>
      </c>
      <c r="AS69" s="159">
        <f t="shared" si="9"/>
        <v>18388.256169110005</v>
      </c>
      <c r="AT69" s="159">
        <f t="shared" si="9"/>
        <v>38320.348814015022</v>
      </c>
      <c r="AU69" s="159">
        <f t="shared" si="9"/>
        <v>40935.681691392034</v>
      </c>
      <c r="AV69" s="159">
        <f t="shared" si="9"/>
        <v>41937.59281437999</v>
      </c>
      <c r="AW69" s="159">
        <f t="shared" si="9"/>
        <v>51424.419505472782</v>
      </c>
      <c r="AX69" s="159">
        <f t="shared" si="9"/>
        <v>65052.511278279533</v>
      </c>
      <c r="AY69" s="159">
        <f t="shared" si="9"/>
        <v>76755.559546107776</v>
      </c>
      <c r="AZ69" s="159">
        <f t="shared" si="9"/>
        <v>80410.24503812498</v>
      </c>
      <c r="BA69" s="159">
        <f t="shared" si="9"/>
        <v>82843.227739308495</v>
      </c>
      <c r="BB69" s="160">
        <f t="shared" si="9"/>
        <v>88056.674969346903</v>
      </c>
    </row>
    <row r="70" spans="1:75" s="235" customFormat="1">
      <c r="A70" s="234"/>
      <c r="B70" s="169" t="s">
        <v>324</v>
      </c>
      <c r="C70" s="232" t="s">
        <v>276</v>
      </c>
      <c r="D70" s="159"/>
      <c r="E70" s="159"/>
      <c r="F70" s="159"/>
      <c r="G70" s="159"/>
      <c r="H70" s="159"/>
      <c r="I70" s="159"/>
      <c r="J70" s="159"/>
      <c r="K70" s="159"/>
      <c r="L70" s="159"/>
      <c r="M70" s="159"/>
      <c r="N70" s="159"/>
      <c r="O70" s="159"/>
      <c r="P70" s="159"/>
      <c r="Q70" s="159"/>
      <c r="R70" s="159"/>
      <c r="S70" s="159"/>
      <c r="T70" s="159"/>
      <c r="U70" s="159"/>
      <c r="V70" s="159"/>
      <c r="W70" s="159"/>
      <c r="X70" s="159"/>
      <c r="Y70" s="159"/>
      <c r="Z70" s="159"/>
      <c r="AA70" s="159"/>
      <c r="AB70" s="159"/>
      <c r="AC70" s="159"/>
      <c r="AD70" s="159"/>
      <c r="AE70" s="159"/>
      <c r="AF70" s="159"/>
      <c r="AG70" s="159"/>
      <c r="AH70" s="159"/>
      <c r="AI70" s="159"/>
      <c r="AJ70" s="159"/>
      <c r="AK70" s="159"/>
      <c r="AL70" s="159"/>
      <c r="AM70" s="159">
        <v>0.78372308559481874</v>
      </c>
      <c r="AN70" s="159">
        <v>5.5093570434945436</v>
      </c>
      <c r="AO70" s="159">
        <v>33.773460637049745</v>
      </c>
      <c r="AP70" s="159">
        <v>692.39557576368315</v>
      </c>
      <c r="AQ70" s="159">
        <v>1996.8506732649296</v>
      </c>
      <c r="AR70" s="159">
        <v>6170.0886903764313</v>
      </c>
      <c r="AS70" s="159">
        <v>11637.205799996729</v>
      </c>
      <c r="AT70" s="159">
        <v>21720.995222049096</v>
      </c>
      <c r="AU70" s="159">
        <v>27814.887464860654</v>
      </c>
      <c r="AV70" s="159">
        <v>32946.687686937286</v>
      </c>
      <c r="AW70" s="159">
        <v>39466.020974127568</v>
      </c>
      <c r="AX70" s="159">
        <v>47553.071758818929</v>
      </c>
      <c r="AY70" s="159">
        <v>56449.530002253159</v>
      </c>
      <c r="AZ70" s="159">
        <v>60248.372429963303</v>
      </c>
      <c r="BA70" s="159">
        <v>62701.266205764878</v>
      </c>
      <c r="BB70" s="160">
        <v>66244.676734116481</v>
      </c>
    </row>
    <row r="71" spans="1:75" s="235" customFormat="1">
      <c r="A71" s="234"/>
      <c r="B71" s="169" t="s">
        <v>325</v>
      </c>
      <c r="C71" s="232" t="s">
        <v>276</v>
      </c>
      <c r="D71" s="159"/>
      <c r="E71" s="159"/>
      <c r="F71" s="159"/>
      <c r="G71" s="159"/>
      <c r="H71" s="159"/>
      <c r="I71" s="159"/>
      <c r="J71" s="159"/>
      <c r="K71" s="159"/>
      <c r="L71" s="159"/>
      <c r="M71" s="159"/>
      <c r="N71" s="159"/>
      <c r="O71" s="159"/>
      <c r="P71" s="159"/>
      <c r="Q71" s="159"/>
      <c r="R71" s="159"/>
      <c r="S71" s="159"/>
      <c r="T71" s="159"/>
      <c r="U71" s="159"/>
      <c r="V71" s="159"/>
      <c r="W71" s="159"/>
      <c r="X71" s="159"/>
      <c r="Y71" s="159"/>
      <c r="Z71" s="159"/>
      <c r="AA71" s="159"/>
      <c r="AB71" s="159"/>
      <c r="AC71" s="159"/>
      <c r="AD71" s="159"/>
      <c r="AE71" s="159"/>
      <c r="AF71" s="159"/>
      <c r="AG71" s="159"/>
      <c r="AH71" s="159"/>
      <c r="AI71" s="159"/>
      <c r="AJ71" s="159"/>
      <c r="AK71" s="159"/>
      <c r="AL71" s="159"/>
      <c r="AM71" s="159">
        <v>5.0737465744051846</v>
      </c>
      <c r="AN71" s="159">
        <v>50.640972586505463</v>
      </c>
      <c r="AO71" s="159">
        <v>457.10933584295026</v>
      </c>
      <c r="AP71" s="159">
        <v>893.36719655631623</v>
      </c>
      <c r="AQ71" s="159">
        <v>1325.6919651950693</v>
      </c>
      <c r="AR71" s="159">
        <v>1964.7760253135691</v>
      </c>
      <c r="AS71" s="159">
        <v>6751.0503691132781</v>
      </c>
      <c r="AT71" s="159">
        <v>16599.353591965926</v>
      </c>
      <c r="AU71" s="159">
        <v>13120.794226531378</v>
      </c>
      <c r="AV71" s="159">
        <v>8990.905127442702</v>
      </c>
      <c r="AW71" s="159">
        <v>11958.398531345216</v>
      </c>
      <c r="AX71" s="159">
        <v>17499.439519460608</v>
      </c>
      <c r="AY71" s="159">
        <v>20306.029543854624</v>
      </c>
      <c r="AZ71" s="159">
        <v>20161.872608161681</v>
      </c>
      <c r="BA71" s="159">
        <v>20141.961533543625</v>
      </c>
      <c r="BB71" s="160">
        <v>21811.998235230429</v>
      </c>
    </row>
    <row r="72" spans="1:75" ht="25.5" customHeight="1">
      <c r="A72" s="153"/>
      <c r="B72" s="43" t="s">
        <v>393</v>
      </c>
      <c r="C72" s="232" t="s">
        <v>267</v>
      </c>
      <c r="D72" s="159">
        <v>96.50800000000001</v>
      </c>
      <c r="E72" s="159">
        <v>138.17400000000001</v>
      </c>
      <c r="F72" s="159">
        <v>149.49199999999999</v>
      </c>
      <c r="G72" s="159">
        <v>160.76399999999998</v>
      </c>
      <c r="H72" s="159">
        <v>161.68</v>
      </c>
      <c r="I72" s="159">
        <v>171.07299999999998</v>
      </c>
      <c r="J72" s="159">
        <v>157.065</v>
      </c>
      <c r="K72" s="159">
        <v>147.92700000000002</v>
      </c>
      <c r="L72" s="159">
        <v>138.10399999999998</v>
      </c>
      <c r="M72" s="159">
        <v>129.10900000000001</v>
      </c>
      <c r="N72" s="159">
        <v>120.34700000000001</v>
      </c>
      <c r="O72" s="159">
        <v>116.786</v>
      </c>
      <c r="P72" s="159">
        <v>141.292</v>
      </c>
      <c r="Q72" s="159">
        <v>160.27000000000001</v>
      </c>
      <c r="R72" s="159">
        <v>200.48848484848483</v>
      </c>
      <c r="S72" s="159">
        <v>239.31311627906976</v>
      </c>
      <c r="T72" s="159">
        <v>220.35488209606987</v>
      </c>
      <c r="U72" s="159">
        <v>244.5961388888889</v>
      </c>
      <c r="V72" s="159">
        <v>234.3820627306273</v>
      </c>
      <c r="W72" s="159">
        <v>214.69666666666666</v>
      </c>
      <c r="X72" s="159">
        <v>214.75457707509881</v>
      </c>
      <c r="Y72" s="159">
        <v>215.08959760956171</v>
      </c>
      <c r="Z72" s="159">
        <v>210.13187096774195</v>
      </c>
      <c r="AA72" s="159">
        <v>186.36559139784947</v>
      </c>
      <c r="AB72" s="159">
        <v>0</v>
      </c>
      <c r="AC72" s="159">
        <v>0</v>
      </c>
      <c r="AD72" s="159">
        <v>0</v>
      </c>
      <c r="AE72" s="159">
        <v>0</v>
      </c>
      <c r="AF72" s="159">
        <v>0</v>
      </c>
      <c r="AG72" s="159">
        <v>0</v>
      </c>
      <c r="AH72" s="159">
        <v>0</v>
      </c>
      <c r="AI72" s="159">
        <v>0</v>
      </c>
      <c r="AJ72" s="159">
        <v>0</v>
      </c>
      <c r="AK72" s="159">
        <v>0</v>
      </c>
      <c r="AL72" s="159">
        <v>0</v>
      </c>
      <c r="AM72" s="159">
        <v>0</v>
      </c>
      <c r="AN72" s="159">
        <v>0</v>
      </c>
      <c r="AO72" s="159">
        <v>0</v>
      </c>
      <c r="AP72" s="159">
        <v>0</v>
      </c>
      <c r="AQ72" s="159">
        <v>0</v>
      </c>
      <c r="AR72" s="159">
        <v>0</v>
      </c>
      <c r="AS72" s="159">
        <v>0</v>
      </c>
      <c r="AT72" s="159">
        <v>0</v>
      </c>
      <c r="AU72" s="159">
        <v>0</v>
      </c>
      <c r="AV72" s="159">
        <v>0</v>
      </c>
      <c r="AW72" s="159">
        <v>0</v>
      </c>
      <c r="AX72" s="159">
        <v>0</v>
      </c>
      <c r="AY72" s="159">
        <v>0</v>
      </c>
      <c r="AZ72" s="159">
        <v>0</v>
      </c>
      <c r="BA72" s="159">
        <v>0</v>
      </c>
      <c r="BB72" s="160">
        <v>0</v>
      </c>
      <c r="BC72" s="43"/>
      <c r="BD72" s="43"/>
      <c r="BE72" s="43"/>
      <c r="BF72" s="43"/>
      <c r="BG72" s="43"/>
      <c r="BH72" s="43"/>
      <c r="BI72" s="43"/>
      <c r="BJ72" s="43"/>
      <c r="BK72" s="43"/>
      <c r="BL72" s="43"/>
      <c r="BM72" s="43"/>
      <c r="BN72" s="43"/>
      <c r="BO72" s="43"/>
      <c r="BP72" s="43"/>
      <c r="BQ72" s="43"/>
      <c r="BR72" s="43"/>
      <c r="BS72" s="43"/>
      <c r="BT72" s="43"/>
      <c r="BU72" s="43"/>
      <c r="BV72" s="43"/>
      <c r="BW72" s="43"/>
    </row>
    <row r="73" spans="1:75">
      <c r="A73" s="153"/>
      <c r="B73" s="43" t="s">
        <v>394</v>
      </c>
      <c r="C73" s="232" t="s">
        <v>276</v>
      </c>
      <c r="D73" s="159">
        <v>0</v>
      </c>
      <c r="E73" s="159">
        <v>0</v>
      </c>
      <c r="F73" s="159">
        <v>0</v>
      </c>
      <c r="G73" s="159">
        <v>0</v>
      </c>
      <c r="H73" s="159">
        <v>0</v>
      </c>
      <c r="I73" s="159">
        <v>0</v>
      </c>
      <c r="J73" s="159">
        <v>0</v>
      </c>
      <c r="K73" s="159">
        <v>0</v>
      </c>
      <c r="L73" s="159">
        <v>0</v>
      </c>
      <c r="M73" s="159">
        <v>0</v>
      </c>
      <c r="N73" s="159">
        <v>33.869999999999997</v>
      </c>
      <c r="O73" s="159">
        <v>25.613</v>
      </c>
      <c r="P73" s="159">
        <v>10.731</v>
      </c>
      <c r="Q73" s="159">
        <v>4.2610000000000001</v>
      </c>
      <c r="R73" s="159">
        <v>2.2210000000000001</v>
      </c>
      <c r="S73" s="159">
        <v>1.3009999999999999</v>
      </c>
      <c r="T73" s="159">
        <v>0.84199999999999997</v>
      </c>
      <c r="U73" s="159">
        <v>1.5860000000000001</v>
      </c>
      <c r="V73" s="159">
        <v>0</v>
      </c>
      <c r="W73" s="159">
        <v>0.22500000000000001</v>
      </c>
      <c r="X73" s="159">
        <v>0.53600000000000003</v>
      </c>
      <c r="Y73" s="159">
        <v>0.21700000000000003</v>
      </c>
      <c r="Z73" s="159">
        <v>4.3999999999999997E-2</v>
      </c>
      <c r="AA73" s="159">
        <v>0.34199999999999997</v>
      </c>
      <c r="AB73" s="159">
        <v>0.34199999999999997</v>
      </c>
      <c r="AC73" s="159">
        <v>0.127</v>
      </c>
      <c r="AD73" s="159">
        <v>8.6999999999999994E-2</v>
      </c>
      <c r="AE73" s="159">
        <v>0</v>
      </c>
      <c r="AF73" s="159">
        <v>0</v>
      </c>
      <c r="AG73" s="159">
        <v>0</v>
      </c>
      <c r="AH73" s="159">
        <v>0</v>
      </c>
      <c r="AI73" s="159">
        <v>0</v>
      </c>
      <c r="AJ73" s="159">
        <v>0</v>
      </c>
      <c r="AK73" s="159">
        <v>0</v>
      </c>
      <c r="AL73" s="159">
        <v>0</v>
      </c>
      <c r="AM73" s="159">
        <v>0</v>
      </c>
      <c r="AN73" s="159">
        <v>0</v>
      </c>
      <c r="AO73" s="159">
        <v>0</v>
      </c>
      <c r="AP73" s="159">
        <v>0</v>
      </c>
      <c r="AQ73" s="159">
        <v>0</v>
      </c>
      <c r="AR73" s="159">
        <v>0</v>
      </c>
      <c r="AS73" s="159">
        <v>0</v>
      </c>
      <c r="AT73" s="159">
        <v>0</v>
      </c>
      <c r="AU73" s="159">
        <v>0</v>
      </c>
      <c r="AV73" s="159">
        <v>0</v>
      </c>
      <c r="AW73" s="159">
        <v>0</v>
      </c>
      <c r="AX73" s="159">
        <v>0</v>
      </c>
      <c r="AY73" s="159">
        <v>0</v>
      </c>
      <c r="AZ73" s="159">
        <v>0</v>
      </c>
      <c r="BA73" s="159">
        <v>0</v>
      </c>
      <c r="BB73" s="160">
        <v>0</v>
      </c>
      <c r="BC73" s="43"/>
      <c r="BD73" s="43"/>
      <c r="BE73" s="43"/>
      <c r="BF73" s="43"/>
      <c r="BG73" s="43"/>
      <c r="BH73" s="43"/>
      <c r="BI73" s="43"/>
      <c r="BJ73" s="43"/>
      <c r="BK73" s="43"/>
      <c r="BL73" s="43"/>
      <c r="BM73" s="43"/>
      <c r="BN73" s="43"/>
      <c r="BO73" s="43"/>
      <c r="BP73" s="43"/>
      <c r="BQ73" s="43"/>
      <c r="BR73" s="43"/>
      <c r="BS73" s="43"/>
      <c r="BT73" s="43"/>
      <c r="BU73" s="43"/>
      <c r="BV73" s="43"/>
      <c r="BW73" s="43"/>
    </row>
    <row r="74" spans="1:75">
      <c r="A74" s="153"/>
      <c r="B74" s="43" t="s">
        <v>395</v>
      </c>
      <c r="C74" s="232" t="s">
        <v>267</v>
      </c>
      <c r="D74" s="159">
        <v>0</v>
      </c>
      <c r="E74" s="159">
        <v>0.06</v>
      </c>
      <c r="F74" s="159">
        <v>0.06</v>
      </c>
      <c r="G74" s="159">
        <v>0.06</v>
      </c>
      <c r="H74" s="159">
        <v>0.06</v>
      </c>
      <c r="I74" s="159">
        <v>0.06</v>
      </c>
      <c r="J74" s="159">
        <v>0.06</v>
      </c>
      <c r="K74" s="159">
        <v>0.06</v>
      </c>
      <c r="L74" s="159">
        <v>0.06</v>
      </c>
      <c r="M74" s="159">
        <v>0.06</v>
      </c>
      <c r="N74" s="159">
        <v>0.06</v>
      </c>
      <c r="O74" s="159">
        <v>0.06</v>
      </c>
      <c r="P74" s="159">
        <v>0.01</v>
      </c>
      <c r="Q74" s="159">
        <v>0</v>
      </c>
      <c r="R74" s="159">
        <v>2.4990000000020953</v>
      </c>
      <c r="S74" s="159">
        <v>0</v>
      </c>
      <c r="T74" s="159">
        <v>0</v>
      </c>
      <c r="U74" s="159">
        <v>-6.8000008352109287E-5</v>
      </c>
      <c r="V74" s="159">
        <v>0</v>
      </c>
      <c r="W74" s="159">
        <v>0.64500900000683026</v>
      </c>
      <c r="X74" s="159">
        <v>8.6000000030500817E-2</v>
      </c>
      <c r="Y74" s="159">
        <v>0.93610000001639126</v>
      </c>
      <c r="Z74" s="159">
        <v>0.23865792713151279</v>
      </c>
      <c r="AA74" s="159">
        <v>0.17703000000000024</v>
      </c>
      <c r="AB74" s="159">
        <v>0.19800000000000006</v>
      </c>
      <c r="AC74" s="159">
        <v>0.15174200000000004</v>
      </c>
      <c r="AD74" s="159">
        <v>0</v>
      </c>
      <c r="AE74" s="159">
        <v>0</v>
      </c>
      <c r="AF74" s="159">
        <v>-0.14862890000000004</v>
      </c>
      <c r="AG74" s="159">
        <v>0</v>
      </c>
      <c r="AH74" s="159">
        <v>0</v>
      </c>
      <c r="AI74" s="159">
        <v>0</v>
      </c>
      <c r="AJ74" s="159">
        <v>0</v>
      </c>
      <c r="AK74" s="159">
        <v>0</v>
      </c>
      <c r="AL74" s="159">
        <v>0</v>
      </c>
      <c r="AM74" s="159">
        <v>0</v>
      </c>
      <c r="AN74" s="159">
        <v>0</v>
      </c>
      <c r="AO74" s="159">
        <v>0</v>
      </c>
      <c r="AP74" s="159">
        <v>0</v>
      </c>
      <c r="AQ74" s="159">
        <v>0</v>
      </c>
      <c r="AR74" s="159">
        <v>0</v>
      </c>
      <c r="AS74" s="159">
        <v>0</v>
      </c>
      <c r="AT74" s="159">
        <v>0</v>
      </c>
      <c r="AU74" s="159">
        <v>0</v>
      </c>
      <c r="AV74" s="159">
        <v>0</v>
      </c>
      <c r="AW74" s="159">
        <v>0</v>
      </c>
      <c r="AX74" s="159">
        <v>0</v>
      </c>
      <c r="AY74" s="159">
        <v>0</v>
      </c>
      <c r="AZ74" s="159">
        <v>0</v>
      </c>
      <c r="BA74" s="159">
        <v>0</v>
      </c>
      <c r="BB74" s="160">
        <v>0</v>
      </c>
      <c r="BC74" s="43"/>
      <c r="BD74" s="43"/>
      <c r="BE74" s="43"/>
      <c r="BF74" s="43"/>
      <c r="BG74" s="43"/>
      <c r="BH74" s="43"/>
      <c r="BI74" s="43"/>
      <c r="BJ74" s="43"/>
      <c r="BK74" s="43"/>
      <c r="BL74" s="43"/>
      <c r="BM74" s="43"/>
      <c r="BN74" s="43"/>
      <c r="BO74" s="43"/>
      <c r="BP74" s="43"/>
      <c r="BQ74" s="43"/>
      <c r="BR74" s="43"/>
      <c r="BS74" s="43"/>
      <c r="BT74" s="43"/>
      <c r="BU74" s="43"/>
      <c r="BV74" s="43"/>
      <c r="BW74" s="43"/>
    </row>
    <row r="75" spans="1:75" ht="24.75" customHeight="1">
      <c r="A75" s="153"/>
      <c r="B75" s="69" t="s">
        <v>396</v>
      </c>
      <c r="C75" s="232"/>
      <c r="D75" s="236">
        <f t="shared" ref="D75:AK75" si="10">SUM(D20:D74)-D22-D34-D40-D43-D50-D69</f>
        <v>4390.1629877503892</v>
      </c>
      <c r="E75" s="236">
        <f t="shared" si="10"/>
        <v>4812.8508610114786</v>
      </c>
      <c r="F75" s="236">
        <f t="shared" si="10"/>
        <v>6282.3050726326255</v>
      </c>
      <c r="G75" s="236">
        <f t="shared" si="10"/>
        <v>8317.859341730933</v>
      </c>
      <c r="H75" s="236">
        <f t="shared" si="10"/>
        <v>9849.8748232840517</v>
      </c>
      <c r="I75" s="236">
        <f t="shared" si="10"/>
        <v>11572.896942930396</v>
      </c>
      <c r="J75" s="236">
        <f t="shared" si="10"/>
        <v>12826.570114134207</v>
      </c>
      <c r="K75" s="236">
        <f t="shared" si="10"/>
        <v>14042.834071766636</v>
      </c>
      <c r="L75" s="236">
        <f t="shared" si="10"/>
        <v>15336.83630786763</v>
      </c>
      <c r="M75" s="236">
        <f t="shared" si="10"/>
        <v>15577.510236185928</v>
      </c>
      <c r="N75" s="236">
        <f t="shared" si="10"/>
        <v>14909.193195627202</v>
      </c>
      <c r="O75" s="236">
        <f t="shared" si="10"/>
        <v>15345.773833544426</v>
      </c>
      <c r="P75" s="236">
        <f t="shared" si="10"/>
        <v>17876.825969730529</v>
      </c>
      <c r="Q75" s="236">
        <f t="shared" si="10"/>
        <v>22691.039056134108</v>
      </c>
      <c r="R75" s="236">
        <f t="shared" si="10"/>
        <v>27212.284889007035</v>
      </c>
      <c r="S75" s="236">
        <f t="shared" si="10"/>
        <v>30556.640477738103</v>
      </c>
      <c r="T75" s="236">
        <f t="shared" si="10"/>
        <v>31780.76365942652</v>
      </c>
      <c r="U75" s="236">
        <f t="shared" si="10"/>
        <v>33498.155150357008</v>
      </c>
      <c r="V75" s="236">
        <f t="shared" si="10"/>
        <v>34239.011062252532</v>
      </c>
      <c r="W75" s="236">
        <f t="shared" si="10"/>
        <v>33406.156559343719</v>
      </c>
      <c r="X75" s="236">
        <f t="shared" si="10"/>
        <v>33313.239089650167</v>
      </c>
      <c r="Y75" s="236">
        <f t="shared" si="10"/>
        <v>32657.783608021327</v>
      </c>
      <c r="Z75" s="236">
        <f t="shared" si="10"/>
        <v>31725.976933053469</v>
      </c>
      <c r="AA75" s="236">
        <f t="shared" si="10"/>
        <v>32382.615412700139</v>
      </c>
      <c r="AB75" s="236">
        <f t="shared" si="10"/>
        <v>33317.678186724872</v>
      </c>
      <c r="AC75" s="236">
        <f t="shared" si="10"/>
        <v>34628.061685856948</v>
      </c>
      <c r="AD75" s="236">
        <f t="shared" si="10"/>
        <v>35699.324872273573</v>
      </c>
      <c r="AE75" s="236">
        <f t="shared" si="10"/>
        <v>36930.522008288244</v>
      </c>
      <c r="AF75" s="236">
        <f t="shared" si="10"/>
        <v>38244.559119927515</v>
      </c>
      <c r="AG75" s="236">
        <f t="shared" si="10"/>
        <v>40243.403300594211</v>
      </c>
      <c r="AH75" s="236">
        <f t="shared" si="10"/>
        <v>42814.148734302922</v>
      </c>
      <c r="AI75" s="236">
        <f t="shared" si="10"/>
        <v>49328.831631441833</v>
      </c>
      <c r="AJ75" s="236">
        <f t="shared" si="10"/>
        <v>51175.874824025217</v>
      </c>
      <c r="AK75" s="236">
        <f t="shared" si="10"/>
        <v>52994.211439042178</v>
      </c>
      <c r="AL75" s="236">
        <f t="shared" ref="AL75" si="11">SUM(AL20:AL74)-AL22-AL34-AL40-AL43-AL50-AL69</f>
        <v>55003.374932464292</v>
      </c>
      <c r="AM75" s="236">
        <f t="shared" ref="AM75:BB75" si="12">SUM(AM20:AM74)-AM22-AM34-AM40-AM43-AM50-AM69</f>
        <v>51810.043229267249</v>
      </c>
      <c r="AN75" s="236">
        <f t="shared" si="12"/>
        <v>52336.540697534219</v>
      </c>
      <c r="AO75" s="236">
        <f t="shared" si="12"/>
        <v>53667.27484295184</v>
      </c>
      <c r="AP75" s="236">
        <f t="shared" si="12"/>
        <v>54137.26769397928</v>
      </c>
      <c r="AQ75" s="236">
        <f t="shared" si="12"/>
        <v>56668.971866431995</v>
      </c>
      <c r="AR75" s="236">
        <f t="shared" si="12"/>
        <v>59983.187159849214</v>
      </c>
      <c r="AS75" s="236">
        <f t="shared" si="12"/>
        <v>66657.755560981168</v>
      </c>
      <c r="AT75" s="236">
        <f t="shared" si="12"/>
        <v>85189.941630162415</v>
      </c>
      <c r="AU75" s="236">
        <f t="shared" si="12"/>
        <v>86016.420452608523</v>
      </c>
      <c r="AV75" s="236">
        <f t="shared" si="12"/>
        <v>87845.818176437548</v>
      </c>
      <c r="AW75" s="236">
        <f t="shared" si="12"/>
        <v>100939.59266600842</v>
      </c>
      <c r="AX75" s="236">
        <f t="shared" si="12"/>
        <v>118422.26777885319</v>
      </c>
      <c r="AY75" s="236">
        <f t="shared" si="12"/>
        <v>128327.55843434719</v>
      </c>
      <c r="AZ75" s="236">
        <f t="shared" si="12"/>
        <v>132451.92986031418</v>
      </c>
      <c r="BA75" s="236">
        <f t="shared" si="12"/>
        <v>136608.09872821887</v>
      </c>
      <c r="BB75" s="237">
        <f t="shared" si="12"/>
        <v>141245.47270226563</v>
      </c>
      <c r="BC75" s="43"/>
      <c r="BD75" s="43"/>
      <c r="BE75" s="43"/>
      <c r="BF75" s="43"/>
      <c r="BG75" s="43"/>
      <c r="BH75" s="43"/>
      <c r="BI75" s="43"/>
      <c r="BJ75" s="43"/>
      <c r="BK75" s="43"/>
      <c r="BL75" s="43"/>
      <c r="BM75" s="43"/>
      <c r="BN75" s="43"/>
      <c r="BO75" s="43"/>
      <c r="BP75" s="43"/>
      <c r="BQ75" s="43"/>
      <c r="BR75" s="43"/>
      <c r="BS75" s="43"/>
      <c r="BT75" s="43"/>
      <c r="BU75" s="43"/>
      <c r="BV75" s="43"/>
      <c r="BW75" s="43"/>
    </row>
    <row r="76" spans="1:75">
      <c r="A76" s="153"/>
      <c r="B76" s="233" t="s">
        <v>378</v>
      </c>
      <c r="C76" s="232"/>
      <c r="D76" s="236">
        <f t="shared" ref="D76:BB76" si="13">D75-D72-D44-D37-D31-D33-D29</f>
        <v>4087.2273647098109</v>
      </c>
      <c r="E76" s="236">
        <f t="shared" si="13"/>
        <v>4433.9729056964115</v>
      </c>
      <c r="F76" s="236">
        <f t="shared" si="13"/>
        <v>5804.4348053450813</v>
      </c>
      <c r="G76" s="236">
        <f t="shared" si="13"/>
        <v>7669.7643336848851</v>
      </c>
      <c r="H76" s="236">
        <f t="shared" si="13"/>
        <v>9088.4149574401763</v>
      </c>
      <c r="I76" s="236">
        <f t="shared" si="13"/>
        <v>10708.548004269627</v>
      </c>
      <c r="J76" s="236">
        <f t="shared" si="13"/>
        <v>11886.313985398558</v>
      </c>
      <c r="K76" s="236">
        <f t="shared" si="13"/>
        <v>13017.019488817987</v>
      </c>
      <c r="L76" s="236">
        <f t="shared" si="13"/>
        <v>14194.694757319627</v>
      </c>
      <c r="M76" s="236">
        <f t="shared" si="13"/>
        <v>14367.511717459034</v>
      </c>
      <c r="N76" s="236">
        <f t="shared" si="13"/>
        <v>13821.885689247209</v>
      </c>
      <c r="O76" s="236">
        <f t="shared" si="13"/>
        <v>14056.93518393573</v>
      </c>
      <c r="P76" s="236">
        <f t="shared" si="13"/>
        <v>16319.359410054381</v>
      </c>
      <c r="Q76" s="236">
        <f t="shared" si="13"/>
        <v>21223.094072210828</v>
      </c>
      <c r="R76" s="236">
        <f t="shared" si="13"/>
        <v>25238.697901374166</v>
      </c>
      <c r="S76" s="236">
        <f t="shared" si="13"/>
        <v>28282.29023986277</v>
      </c>
      <c r="T76" s="236">
        <f t="shared" si="13"/>
        <v>29274.234871308581</v>
      </c>
      <c r="U76" s="236">
        <f t="shared" si="13"/>
        <v>30689.238521149568</v>
      </c>
      <c r="V76" s="236">
        <f t="shared" si="13"/>
        <v>31142.78719938729</v>
      </c>
      <c r="W76" s="236">
        <f t="shared" si="13"/>
        <v>30118.971854383788</v>
      </c>
      <c r="X76" s="236">
        <f t="shared" si="13"/>
        <v>29936.464944798307</v>
      </c>
      <c r="Y76" s="236">
        <f t="shared" si="13"/>
        <v>29598.920484797167</v>
      </c>
      <c r="Z76" s="236">
        <f t="shared" si="13"/>
        <v>29680.475521105302</v>
      </c>
      <c r="AA76" s="236">
        <f t="shared" si="13"/>
        <v>30370.904637060212</v>
      </c>
      <c r="AB76" s="236">
        <f t="shared" si="13"/>
        <v>31767.56471163877</v>
      </c>
      <c r="AC76" s="236">
        <f t="shared" si="13"/>
        <v>32949.344465398681</v>
      </c>
      <c r="AD76" s="236">
        <f t="shared" si="13"/>
        <v>33970.896257800079</v>
      </c>
      <c r="AE76" s="236">
        <f t="shared" si="13"/>
        <v>34999.72836740419</v>
      </c>
      <c r="AF76" s="236">
        <f t="shared" si="13"/>
        <v>36307.526404963734</v>
      </c>
      <c r="AG76" s="236">
        <f t="shared" si="13"/>
        <v>38263.329337690418</v>
      </c>
      <c r="AH76" s="236">
        <f t="shared" si="13"/>
        <v>40742.530283141416</v>
      </c>
      <c r="AI76" s="236">
        <f t="shared" si="13"/>
        <v>46870.899391809682</v>
      </c>
      <c r="AJ76" s="236">
        <f t="shared" si="13"/>
        <v>48524.116056627936</v>
      </c>
      <c r="AK76" s="236">
        <f t="shared" si="13"/>
        <v>50302.962045437846</v>
      </c>
      <c r="AL76" s="236">
        <f t="shared" si="13"/>
        <v>52228.012503016231</v>
      </c>
      <c r="AM76" s="236">
        <f t="shared" si="13"/>
        <v>51810.043229267249</v>
      </c>
      <c r="AN76" s="236">
        <f t="shared" si="13"/>
        <v>52336.540697534219</v>
      </c>
      <c r="AO76" s="236">
        <f t="shared" si="13"/>
        <v>53667.27484295184</v>
      </c>
      <c r="AP76" s="236">
        <f t="shared" si="13"/>
        <v>54137.26769397928</v>
      </c>
      <c r="AQ76" s="236">
        <f t="shared" si="13"/>
        <v>56668.971866431995</v>
      </c>
      <c r="AR76" s="236">
        <f t="shared" si="13"/>
        <v>59983.187159849214</v>
      </c>
      <c r="AS76" s="236">
        <f t="shared" si="13"/>
        <v>66657.755560981168</v>
      </c>
      <c r="AT76" s="236">
        <f t="shared" si="13"/>
        <v>85189.941630162415</v>
      </c>
      <c r="AU76" s="236">
        <f t="shared" si="13"/>
        <v>86016.420452608523</v>
      </c>
      <c r="AV76" s="236">
        <f t="shared" si="13"/>
        <v>87845.818176437548</v>
      </c>
      <c r="AW76" s="236">
        <f t="shared" si="13"/>
        <v>100939.59266600842</v>
      </c>
      <c r="AX76" s="236">
        <f t="shared" si="13"/>
        <v>118422.26777885319</v>
      </c>
      <c r="AY76" s="236">
        <f t="shared" si="13"/>
        <v>128327.55843434719</v>
      </c>
      <c r="AZ76" s="236">
        <f t="shared" si="13"/>
        <v>132451.92986031418</v>
      </c>
      <c r="BA76" s="236">
        <f t="shared" si="13"/>
        <v>136608.09872821887</v>
      </c>
      <c r="BB76" s="237">
        <f t="shared" si="13"/>
        <v>141245.47270226563</v>
      </c>
      <c r="BC76" s="43"/>
      <c r="BD76" s="43"/>
      <c r="BE76" s="43"/>
      <c r="BF76" s="43"/>
      <c r="BG76" s="43"/>
      <c r="BH76" s="43"/>
      <c r="BI76" s="43"/>
      <c r="BJ76" s="43"/>
      <c r="BK76" s="43"/>
      <c r="BL76" s="43"/>
      <c r="BM76" s="43"/>
      <c r="BN76" s="43"/>
      <c r="BO76" s="43"/>
      <c r="BP76" s="43"/>
      <c r="BQ76" s="43"/>
      <c r="BR76" s="43"/>
      <c r="BS76" s="43"/>
      <c r="BT76" s="43"/>
      <c r="BU76" s="43"/>
      <c r="BV76" s="43"/>
      <c r="BW76" s="43"/>
    </row>
    <row r="77" spans="1:75">
      <c r="A77" s="153"/>
      <c r="B77" s="233"/>
      <c r="C77" s="232"/>
      <c r="D77" s="47"/>
      <c r="E77" s="47"/>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c r="BA77" s="47"/>
      <c r="BB77" s="48"/>
      <c r="BC77" s="43"/>
      <c r="BD77" s="43"/>
      <c r="BE77" s="43"/>
      <c r="BF77" s="43"/>
      <c r="BG77" s="43"/>
      <c r="BH77" s="43"/>
      <c r="BI77" s="43"/>
      <c r="BJ77" s="43"/>
      <c r="BK77" s="43"/>
      <c r="BL77" s="43"/>
      <c r="BM77" s="43"/>
      <c r="BN77" s="43"/>
      <c r="BO77" s="43"/>
      <c r="BP77" s="43"/>
      <c r="BQ77" s="43"/>
      <c r="BR77" s="43"/>
      <c r="BS77" s="43"/>
      <c r="BT77" s="43"/>
      <c r="BU77" s="43"/>
      <c r="BV77" s="43"/>
      <c r="BW77" s="43"/>
    </row>
    <row r="78" spans="1:75" ht="26.25" customHeight="1">
      <c r="A78" s="153"/>
      <c r="B78" s="109" t="s">
        <v>397</v>
      </c>
      <c r="C78" s="232"/>
      <c r="D78" s="159"/>
      <c r="E78" s="159"/>
      <c r="F78" s="159"/>
      <c r="G78" s="159"/>
      <c r="H78" s="159"/>
      <c r="I78" s="159"/>
      <c r="J78" s="159"/>
      <c r="K78" s="159"/>
      <c r="L78" s="159"/>
      <c r="M78" s="159"/>
      <c r="N78" s="159"/>
      <c r="O78" s="159"/>
      <c r="P78" s="159"/>
      <c r="Q78" s="159"/>
      <c r="R78" s="159"/>
      <c r="S78" s="159"/>
      <c r="T78" s="159"/>
      <c r="U78" s="159"/>
      <c r="V78" s="159"/>
      <c r="W78" s="159"/>
      <c r="X78" s="159"/>
      <c r="Y78" s="159"/>
      <c r="Z78" s="159"/>
      <c r="AA78" s="159"/>
      <c r="AB78" s="159"/>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c r="BB78" s="160"/>
      <c r="BC78" s="43"/>
      <c r="BD78" s="43"/>
      <c r="BE78" s="43"/>
      <c r="BF78" s="43"/>
      <c r="BG78" s="43"/>
      <c r="BH78" s="43"/>
      <c r="BI78" s="43"/>
      <c r="BJ78" s="43"/>
      <c r="BK78" s="43"/>
      <c r="BL78" s="43"/>
      <c r="BM78" s="43"/>
      <c r="BN78" s="43"/>
      <c r="BO78" s="43"/>
      <c r="BP78" s="43"/>
      <c r="BQ78" s="43"/>
      <c r="BR78" s="43"/>
      <c r="BS78" s="43"/>
      <c r="BT78" s="43"/>
      <c r="BU78" s="43"/>
      <c r="BV78" s="43"/>
      <c r="BW78" s="43"/>
    </row>
    <row r="79" spans="1:75">
      <c r="A79" s="153"/>
      <c r="B79" s="43" t="s">
        <v>268</v>
      </c>
      <c r="C79" s="232" t="s">
        <v>267</v>
      </c>
      <c r="D79" s="159">
        <v>91.795148247978432</v>
      </c>
      <c r="E79" s="159">
        <v>110.61695040710585</v>
      </c>
      <c r="F79" s="159">
        <v>149.4963281520491</v>
      </c>
      <c r="G79" s="159">
        <v>193.25159579250203</v>
      </c>
      <c r="H79" s="159">
        <v>241.11294619072987</v>
      </c>
      <c r="I79" s="159">
        <v>304.00372136294919</v>
      </c>
      <c r="J79" s="159">
        <v>362.05707222653785</v>
      </c>
      <c r="K79" s="159">
        <v>439.95309705296535</v>
      </c>
      <c r="L79" s="159">
        <v>504.19562238080925</v>
      </c>
      <c r="M79" s="159">
        <v>588.95286162117668</v>
      </c>
      <c r="N79" s="159">
        <v>669.81688074358397</v>
      </c>
      <c r="O79" s="159">
        <v>784.80669061681635</v>
      </c>
      <c r="P79" s="159">
        <v>945.80283525647269</v>
      </c>
      <c r="Q79" s="159">
        <v>1188.5453647098627</v>
      </c>
      <c r="R79" s="159">
        <v>1553.4739999999999</v>
      </c>
      <c r="S79" s="159">
        <v>1795.461</v>
      </c>
      <c r="T79" s="159">
        <v>1962.682</v>
      </c>
      <c r="U79" s="159">
        <v>2194.1619999999998</v>
      </c>
      <c r="V79" s="159">
        <v>2392.893</v>
      </c>
      <c r="W79" s="159">
        <v>2521.25</v>
      </c>
      <c r="X79" s="159">
        <v>2679.9749999999999</v>
      </c>
      <c r="Y79" s="159">
        <v>2822.8040000000001</v>
      </c>
      <c r="Z79" s="159">
        <v>2955.1210000000001</v>
      </c>
      <c r="AA79" s="159">
        <v>3124.4597597447382</v>
      </c>
      <c r="AB79" s="159">
        <v>3250.6787885787207</v>
      </c>
      <c r="AC79" s="159">
        <v>3457.0445494205601</v>
      </c>
      <c r="AD79" s="159">
        <v>3673.5859999999998</v>
      </c>
      <c r="AE79" s="159">
        <v>3924.14037813</v>
      </c>
      <c r="AF79" s="159">
        <v>4149.40578293</v>
      </c>
      <c r="AG79" s="159">
        <v>4444.4350972342991</v>
      </c>
      <c r="AH79" s="159">
        <v>4734.8039219600005</v>
      </c>
      <c r="AI79" s="159">
        <v>5106.2537628999999</v>
      </c>
      <c r="AJ79" s="159">
        <v>5227.7472379531791</v>
      </c>
      <c r="AK79" s="159">
        <v>5339.4256940699997</v>
      </c>
      <c r="AL79" s="159">
        <v>5475.6249157700013</v>
      </c>
      <c r="AM79" s="159">
        <v>5360.0751764300812</v>
      </c>
      <c r="AN79" s="159">
        <v>5421.7736767999995</v>
      </c>
      <c r="AO79" s="159">
        <v>5489.5433917499959</v>
      </c>
      <c r="AP79" s="159">
        <v>5482.7675999399999</v>
      </c>
      <c r="AQ79" s="159">
        <v>5529.3185711499982</v>
      </c>
      <c r="AR79" s="159">
        <v>5675.5506973500005</v>
      </c>
      <c r="AS79" s="159">
        <v>5908.4831024900022</v>
      </c>
      <c r="AT79" s="159">
        <v>5337.6142274424847</v>
      </c>
      <c r="AU79" s="159">
        <v>5307.254480399999</v>
      </c>
      <c r="AV79" s="159">
        <v>5668.0533127400004</v>
      </c>
      <c r="AW79" s="159">
        <v>6659.6575757234941</v>
      </c>
      <c r="AX79" s="159">
        <v>7535.2445946381431</v>
      </c>
      <c r="AY79" s="159">
        <v>8007.9255758248592</v>
      </c>
      <c r="AZ79" s="159">
        <v>8218.8635878740824</v>
      </c>
      <c r="BA79" s="159">
        <v>8432.044005097714</v>
      </c>
      <c r="BB79" s="160">
        <v>8792.1923757675395</v>
      </c>
      <c r="BC79" s="43"/>
      <c r="BD79" s="43"/>
      <c r="BE79" s="43"/>
      <c r="BF79" s="43"/>
      <c r="BG79" s="43"/>
      <c r="BH79" s="43"/>
      <c r="BI79" s="43"/>
      <c r="BJ79" s="43"/>
      <c r="BK79" s="43"/>
      <c r="BL79" s="43"/>
      <c r="BM79" s="43"/>
      <c r="BN79" s="43"/>
      <c r="BO79" s="43"/>
      <c r="BP79" s="43"/>
      <c r="BQ79" s="43"/>
      <c r="BR79" s="43"/>
      <c r="BS79" s="43"/>
      <c r="BT79" s="43"/>
      <c r="BU79" s="43"/>
      <c r="BV79" s="43"/>
      <c r="BW79" s="43"/>
    </row>
    <row r="80" spans="1:75">
      <c r="A80" s="153"/>
      <c r="B80" s="43" t="s">
        <v>269</v>
      </c>
      <c r="C80" s="232"/>
      <c r="D80" s="159">
        <f t="shared" ref="D80:BB80" si="14">D81+D82</f>
        <v>71.803621583486347</v>
      </c>
      <c r="E80" s="159">
        <f t="shared" si="14"/>
        <v>71.309887694513563</v>
      </c>
      <c r="F80" s="159">
        <f t="shared" si="14"/>
        <v>81.214423210806217</v>
      </c>
      <c r="G80" s="159">
        <f t="shared" si="14"/>
        <v>88.309333043676872</v>
      </c>
      <c r="H80" s="159">
        <f t="shared" si="14"/>
        <v>86.071335668395506</v>
      </c>
      <c r="I80" s="159">
        <f t="shared" si="14"/>
        <v>94.533357523787956</v>
      </c>
      <c r="J80" s="159">
        <f t="shared" si="14"/>
        <v>94.539479953098336</v>
      </c>
      <c r="K80" s="159">
        <f t="shared" si="14"/>
        <v>99.91444157230606</v>
      </c>
      <c r="L80" s="159">
        <f t="shared" si="14"/>
        <v>100.54053775712582</v>
      </c>
      <c r="M80" s="159">
        <f t="shared" si="14"/>
        <v>104.34230284607963</v>
      </c>
      <c r="N80" s="159">
        <f t="shared" si="14"/>
        <v>107.80379749418931</v>
      </c>
      <c r="O80" s="159">
        <f t="shared" si="14"/>
        <v>122.17188902792199</v>
      </c>
      <c r="P80" s="159">
        <f t="shared" si="14"/>
        <v>114.12408977669212</v>
      </c>
      <c r="Q80" s="159">
        <f t="shared" si="14"/>
        <v>146.99272655994997</v>
      </c>
      <c r="R80" s="159">
        <f t="shared" si="14"/>
        <v>157.74724460497177</v>
      </c>
      <c r="S80" s="159">
        <f t="shared" si="14"/>
        <v>166.79640685237015</v>
      </c>
      <c r="T80" s="159">
        <f t="shared" si="14"/>
        <v>162.93681781914438</v>
      </c>
      <c r="U80" s="159">
        <f t="shared" si="14"/>
        <v>164.65367537537094</v>
      </c>
      <c r="V80" s="159">
        <f t="shared" si="14"/>
        <v>151.35973857984254</v>
      </c>
      <c r="W80" s="159">
        <f t="shared" si="14"/>
        <v>139.49190488287545</v>
      </c>
      <c r="X80" s="159">
        <f t="shared" si="14"/>
        <v>134.50941339676888</v>
      </c>
      <c r="Y80" s="159">
        <f t="shared" si="14"/>
        <v>129.1281660452959</v>
      </c>
      <c r="Z80" s="159">
        <f t="shared" si="14"/>
        <v>119.97591185812794</v>
      </c>
      <c r="AA80" s="159">
        <f t="shared" si="14"/>
        <v>124.23847975499999</v>
      </c>
      <c r="AB80" s="159">
        <f t="shared" si="14"/>
        <v>129.19739105324999</v>
      </c>
      <c r="AC80" s="159">
        <f t="shared" si="14"/>
        <v>122.12592027499997</v>
      </c>
      <c r="AD80" s="159">
        <f t="shared" si="14"/>
        <v>118.53474787549996</v>
      </c>
      <c r="AE80" s="159">
        <f t="shared" si="14"/>
        <v>110.10084555674999</v>
      </c>
      <c r="AF80" s="159">
        <f t="shared" si="14"/>
        <v>98.398418693749989</v>
      </c>
      <c r="AG80" s="159">
        <f t="shared" si="14"/>
        <v>78.937256372223544</v>
      </c>
      <c r="AH80" s="159">
        <f t="shared" si="14"/>
        <v>65.396410920697221</v>
      </c>
      <c r="AI80" s="159">
        <f t="shared" si="14"/>
        <v>51.483577534736391</v>
      </c>
      <c r="AJ80" s="159">
        <f t="shared" si="14"/>
        <v>50.233626574888149</v>
      </c>
      <c r="AK80" s="159">
        <f t="shared" si="14"/>
        <v>37.345721613041349</v>
      </c>
      <c r="AL80" s="159">
        <f t="shared" si="14"/>
        <v>28.278218738752912</v>
      </c>
      <c r="AM80" s="159">
        <f t="shared" si="14"/>
        <v>18.508530036452314</v>
      </c>
      <c r="AN80" s="159">
        <f t="shared" si="14"/>
        <v>12.288244013077932</v>
      </c>
      <c r="AO80" s="159">
        <f t="shared" si="14"/>
        <v>6.8174169843168348</v>
      </c>
      <c r="AP80" s="159">
        <f t="shared" si="14"/>
        <v>4.8587791485131495</v>
      </c>
      <c r="AQ80" s="159">
        <f t="shared" si="14"/>
        <v>3.2507548237949484</v>
      </c>
      <c r="AR80" s="159">
        <f t="shared" si="14"/>
        <v>1.5711076788582328</v>
      </c>
      <c r="AS80" s="159">
        <f t="shared" si="14"/>
        <v>1.0264470416445193</v>
      </c>
      <c r="AT80" s="159">
        <f t="shared" si="14"/>
        <v>0</v>
      </c>
      <c r="AU80" s="159">
        <f t="shared" si="14"/>
        <v>0</v>
      </c>
      <c r="AV80" s="159">
        <f t="shared" si="14"/>
        <v>0</v>
      </c>
      <c r="AW80" s="159">
        <f t="shared" si="14"/>
        <v>0</v>
      </c>
      <c r="AX80" s="159">
        <f t="shared" si="14"/>
        <v>0</v>
      </c>
      <c r="AY80" s="159">
        <f t="shared" si="14"/>
        <v>0</v>
      </c>
      <c r="AZ80" s="159">
        <f t="shared" si="14"/>
        <v>0</v>
      </c>
      <c r="BA80" s="159">
        <f t="shared" si="14"/>
        <v>0</v>
      </c>
      <c r="BB80" s="160">
        <f t="shared" si="14"/>
        <v>0</v>
      </c>
      <c r="BC80" s="43"/>
      <c r="BD80" s="43"/>
      <c r="BE80" s="43"/>
      <c r="BF80" s="43"/>
      <c r="BG80" s="43"/>
      <c r="BH80" s="43"/>
      <c r="BI80" s="43"/>
      <c r="BJ80" s="43"/>
      <c r="BK80" s="43"/>
      <c r="BL80" s="43"/>
      <c r="BM80" s="43"/>
      <c r="BN80" s="43"/>
      <c r="BO80" s="43"/>
      <c r="BP80" s="43"/>
      <c r="BQ80" s="43"/>
      <c r="BR80" s="43"/>
      <c r="BS80" s="43"/>
      <c r="BT80" s="43"/>
      <c r="BU80" s="43"/>
      <c r="BV80" s="43"/>
      <c r="BW80" s="43"/>
    </row>
    <row r="81" spans="1:75">
      <c r="A81" s="153"/>
      <c r="B81" s="63" t="s">
        <v>381</v>
      </c>
      <c r="C81" s="232" t="s">
        <v>270</v>
      </c>
      <c r="D81" s="159">
        <v>71.803621583486347</v>
      </c>
      <c r="E81" s="159">
        <v>71.309207260582085</v>
      </c>
      <c r="F81" s="159">
        <v>81.190527498478616</v>
      </c>
      <c r="G81" s="159">
        <v>88.216061253991739</v>
      </c>
      <c r="H81" s="159">
        <v>85.854079958673921</v>
      </c>
      <c r="I81" s="159">
        <v>94.080741461868001</v>
      </c>
      <c r="J81" s="159">
        <v>93.74042470571581</v>
      </c>
      <c r="K81" s="159">
        <v>98.41918553022127</v>
      </c>
      <c r="L81" s="159">
        <v>98.451776698555136</v>
      </c>
      <c r="M81" s="159">
        <v>101.4122159340142</v>
      </c>
      <c r="N81" s="159">
        <v>103.7000792945807</v>
      </c>
      <c r="O81" s="159">
        <v>115.24881210484507</v>
      </c>
      <c r="P81" s="159">
        <v>105.20758261792079</v>
      </c>
      <c r="Q81" s="159">
        <v>132.47009728423961</v>
      </c>
      <c r="R81" s="159">
        <v>139.23752551267657</v>
      </c>
      <c r="S81" s="159">
        <v>145.01624573144477</v>
      </c>
      <c r="T81" s="159">
        <v>140.12043851328579</v>
      </c>
      <c r="U81" s="159">
        <v>137.73568376010451</v>
      </c>
      <c r="V81" s="159">
        <v>123.15021797831749</v>
      </c>
      <c r="W81" s="159">
        <v>112.47661198287514</v>
      </c>
      <c r="X81" s="159">
        <v>106.20491922822067</v>
      </c>
      <c r="Y81" s="159">
        <v>100.0911521395842</v>
      </c>
      <c r="Z81" s="159">
        <v>91.467069144910184</v>
      </c>
      <c r="AA81" s="159">
        <v>94.275213728127369</v>
      </c>
      <c r="AB81" s="159">
        <v>98.141333013831741</v>
      </c>
      <c r="AC81" s="159">
        <v>88.419644868272087</v>
      </c>
      <c r="AD81" s="159">
        <v>84.661747875499969</v>
      </c>
      <c r="AE81" s="159">
        <v>78.43606763128443</v>
      </c>
      <c r="AF81" s="159">
        <v>69.184191628461178</v>
      </c>
      <c r="AG81" s="159">
        <v>53.012026844164069</v>
      </c>
      <c r="AH81" s="159">
        <v>44.371488154976973</v>
      </c>
      <c r="AI81" s="159">
        <v>35.156518235278511</v>
      </c>
      <c r="AJ81" s="159">
        <v>37.029541266636251</v>
      </c>
      <c r="AK81" s="159">
        <v>28.873350653457123</v>
      </c>
      <c r="AL81" s="159">
        <v>21.10478027697734</v>
      </c>
      <c r="AM81" s="159">
        <v>14.26166584517814</v>
      </c>
      <c r="AN81" s="159">
        <v>9.1137068506542054</v>
      </c>
      <c r="AO81" s="159">
        <v>5.5050338445589686</v>
      </c>
      <c r="AP81" s="159">
        <v>3.3250948192197995</v>
      </c>
      <c r="AQ81" s="159">
        <v>2.934092344247913</v>
      </c>
      <c r="AR81" s="159">
        <v>1.3837659993709353</v>
      </c>
      <c r="AS81" s="159">
        <v>0.90317813636665201</v>
      </c>
      <c r="AT81" s="159">
        <v>0</v>
      </c>
      <c r="AU81" s="159">
        <v>0</v>
      </c>
      <c r="AV81" s="159">
        <v>0</v>
      </c>
      <c r="AW81" s="159">
        <v>0</v>
      </c>
      <c r="AX81" s="159">
        <v>0</v>
      </c>
      <c r="AY81" s="159">
        <v>0</v>
      </c>
      <c r="AZ81" s="159">
        <v>0</v>
      </c>
      <c r="BA81" s="159">
        <v>0</v>
      </c>
      <c r="BB81" s="160">
        <v>0</v>
      </c>
      <c r="BC81" s="43"/>
      <c r="BD81" s="43"/>
      <c r="BE81" s="43"/>
      <c r="BF81" s="43"/>
      <c r="BG81" s="43"/>
      <c r="BH81" s="43"/>
      <c r="BI81" s="43"/>
      <c r="BJ81" s="43"/>
      <c r="BK81" s="43"/>
      <c r="BL81" s="43"/>
      <c r="BM81" s="43"/>
      <c r="BN81" s="43"/>
      <c r="BO81" s="43"/>
      <c r="BP81" s="43"/>
      <c r="BQ81" s="43"/>
      <c r="BR81" s="43"/>
      <c r="BS81" s="43"/>
      <c r="BT81" s="43"/>
      <c r="BU81" s="43"/>
      <c r="BV81" s="43"/>
      <c r="BW81" s="43"/>
    </row>
    <row r="82" spans="1:75">
      <c r="A82" s="153"/>
      <c r="B82" s="63" t="s">
        <v>382</v>
      </c>
      <c r="C82" s="232" t="s">
        <v>270</v>
      </c>
      <c r="D82" s="159">
        <v>0</v>
      </c>
      <c r="E82" s="159">
        <v>6.8043393148529703E-4</v>
      </c>
      <c r="F82" s="159">
        <v>2.389571232760496E-2</v>
      </c>
      <c r="G82" s="159">
        <v>9.3271789685138398E-2</v>
      </c>
      <c r="H82" s="159">
        <v>0.21725570972157768</v>
      </c>
      <c r="I82" s="159">
        <v>0.45261606191995341</v>
      </c>
      <c r="J82" s="159">
        <v>0.79905524738252098</v>
      </c>
      <c r="K82" s="159">
        <v>1.4952560420847878</v>
      </c>
      <c r="L82" s="159">
        <v>2.0887610585706842</v>
      </c>
      <c r="M82" s="159">
        <v>2.9300869120654411</v>
      </c>
      <c r="N82" s="159">
        <v>4.1037181996086094</v>
      </c>
      <c r="O82" s="159">
        <v>6.9230769230769234</v>
      </c>
      <c r="P82" s="159">
        <v>8.9165071587713225</v>
      </c>
      <c r="Q82" s="159">
        <v>14.522629275710372</v>
      </c>
      <c r="R82" s="159">
        <v>18.509719092295203</v>
      </c>
      <c r="S82" s="159">
        <v>21.780161120925374</v>
      </c>
      <c r="T82" s="159">
        <v>22.816379305858582</v>
      </c>
      <c r="U82" s="159">
        <v>26.917991615266445</v>
      </c>
      <c r="V82" s="159">
        <v>28.20952060152505</v>
      </c>
      <c r="W82" s="159">
        <v>27.015292900000315</v>
      </c>
      <c r="X82" s="159">
        <v>28.304494168548207</v>
      </c>
      <c r="Y82" s="159">
        <v>29.037013905711706</v>
      </c>
      <c r="Z82" s="159">
        <v>28.508842713217764</v>
      </c>
      <c r="AA82" s="159">
        <v>29.963266026872617</v>
      </c>
      <c r="AB82" s="159">
        <v>31.056058039418243</v>
      </c>
      <c r="AC82" s="159">
        <v>33.70627540672789</v>
      </c>
      <c r="AD82" s="159">
        <v>33.872999999999998</v>
      </c>
      <c r="AE82" s="159">
        <v>31.66477792546555</v>
      </c>
      <c r="AF82" s="159">
        <v>29.214227065288803</v>
      </c>
      <c r="AG82" s="159">
        <v>25.925229528059475</v>
      </c>
      <c r="AH82" s="159">
        <v>21.024922765720252</v>
      </c>
      <c r="AI82" s="159">
        <v>16.327059299457879</v>
      </c>
      <c r="AJ82" s="159">
        <v>13.204085308251896</v>
      </c>
      <c r="AK82" s="159">
        <v>8.4723709595842251</v>
      </c>
      <c r="AL82" s="159">
        <v>7.1734384617755698</v>
      </c>
      <c r="AM82" s="159">
        <v>4.2468641912741756</v>
      </c>
      <c r="AN82" s="159">
        <v>3.174537162423726</v>
      </c>
      <c r="AO82" s="159">
        <v>1.3123831397578662</v>
      </c>
      <c r="AP82" s="159">
        <v>1.53368432929335</v>
      </c>
      <c r="AQ82" s="159">
        <v>0.31666247954703558</v>
      </c>
      <c r="AR82" s="159">
        <v>0.18734167948729749</v>
      </c>
      <c r="AS82" s="159">
        <v>0.1232689052778672</v>
      </c>
      <c r="AT82" s="159">
        <v>0</v>
      </c>
      <c r="AU82" s="159">
        <v>0</v>
      </c>
      <c r="AV82" s="159">
        <v>0</v>
      </c>
      <c r="AW82" s="159">
        <v>0</v>
      </c>
      <c r="AX82" s="159">
        <v>0</v>
      </c>
      <c r="AY82" s="159">
        <v>0</v>
      </c>
      <c r="AZ82" s="159">
        <v>0</v>
      </c>
      <c r="BA82" s="159">
        <v>0</v>
      </c>
      <c r="BB82" s="160">
        <v>0</v>
      </c>
      <c r="BC82" s="43"/>
      <c r="BD82" s="43"/>
      <c r="BE82" s="43"/>
      <c r="BF82" s="43"/>
      <c r="BG82" s="43"/>
      <c r="BH82" s="43"/>
      <c r="BI82" s="43"/>
      <c r="BJ82" s="43"/>
      <c r="BK82" s="43"/>
      <c r="BL82" s="43"/>
      <c r="BM82" s="43"/>
      <c r="BN82" s="43"/>
      <c r="BO82" s="43"/>
      <c r="BP82" s="43"/>
      <c r="BQ82" s="43"/>
      <c r="BR82" s="43"/>
      <c r="BS82" s="43"/>
      <c r="BT82" s="43"/>
      <c r="BU82" s="43"/>
      <c r="BV82" s="43"/>
      <c r="BW82" s="43"/>
    </row>
    <row r="83" spans="1:75">
      <c r="A83" s="153"/>
      <c r="B83" s="43" t="s">
        <v>271</v>
      </c>
      <c r="C83" s="232" t="s">
        <v>267</v>
      </c>
      <c r="D83" s="159">
        <v>0</v>
      </c>
      <c r="E83" s="159">
        <v>0</v>
      </c>
      <c r="F83" s="159">
        <v>0</v>
      </c>
      <c r="G83" s="159">
        <v>0</v>
      </c>
      <c r="H83" s="159">
        <v>0</v>
      </c>
      <c r="I83" s="159">
        <v>0</v>
      </c>
      <c r="J83" s="159">
        <v>0</v>
      </c>
      <c r="K83" s="159">
        <v>0</v>
      </c>
      <c r="L83" s="159">
        <v>0</v>
      </c>
      <c r="M83" s="159">
        <v>0</v>
      </c>
      <c r="N83" s="159">
        <v>0</v>
      </c>
      <c r="O83" s="159">
        <v>0</v>
      </c>
      <c r="P83" s="159">
        <v>0</v>
      </c>
      <c r="Q83" s="159">
        <v>14.67867882736096</v>
      </c>
      <c r="R83" s="159">
        <v>17.32362399448489</v>
      </c>
      <c r="S83" s="159">
        <v>22.017101000372413</v>
      </c>
      <c r="T83" s="159">
        <v>26.274387450379745</v>
      </c>
      <c r="U83" s="159">
        <v>31.159442185463192</v>
      </c>
      <c r="V83" s="159">
        <v>36.556276606201791</v>
      </c>
      <c r="W83" s="159">
        <v>36.695665879000003</v>
      </c>
      <c r="X83" s="159">
        <v>38.413191972800014</v>
      </c>
      <c r="Y83" s="159">
        <v>38.367648960570129</v>
      </c>
      <c r="Z83" s="159">
        <v>57.286221493426368</v>
      </c>
      <c r="AA83" s="159">
        <v>61.250098314299194</v>
      </c>
      <c r="AB83" s="159">
        <v>45.81</v>
      </c>
      <c r="AC83" s="159">
        <v>36.193318905790619</v>
      </c>
      <c r="AD83" s="159">
        <v>38.411999999999999</v>
      </c>
      <c r="AE83" s="159">
        <v>35.623045027248956</v>
      </c>
      <c r="AF83" s="159">
        <v>39.227886861522336</v>
      </c>
      <c r="AG83" s="159">
        <v>44.288355759254614</v>
      </c>
      <c r="AH83" s="159">
        <v>46.717117832191811</v>
      </c>
      <c r="AI83" s="159">
        <v>48.708362762486907</v>
      </c>
      <c r="AJ83" s="159">
        <v>45.683687940754801</v>
      </c>
      <c r="AK83" s="159">
        <v>41.557605406422965</v>
      </c>
      <c r="AL83" s="159">
        <v>44.996467444797425</v>
      </c>
      <c r="AM83" s="159">
        <v>46.46150720913667</v>
      </c>
      <c r="AN83" s="159">
        <v>44.752198794615161</v>
      </c>
      <c r="AO83" s="159">
        <v>41.883695203837881</v>
      </c>
      <c r="AP83" s="159">
        <v>40.255351281499983</v>
      </c>
      <c r="AQ83" s="159">
        <v>38.784486304119874</v>
      </c>
      <c r="AR83" s="159">
        <v>29.596687712938138</v>
      </c>
      <c r="AS83" s="159">
        <v>27.33116543347186</v>
      </c>
      <c r="AT83" s="159">
        <v>27.435668354013981</v>
      </c>
      <c r="AU83" s="159">
        <v>30.389176351945153</v>
      </c>
      <c r="AV83" s="159">
        <v>30.568793136421611</v>
      </c>
      <c r="AW83" s="159">
        <v>34.404653209340395</v>
      </c>
      <c r="AX83" s="159">
        <v>39.428750104459802</v>
      </c>
      <c r="AY83" s="159">
        <v>42.977846573878942</v>
      </c>
      <c r="AZ83" s="159">
        <v>42.523621729700906</v>
      </c>
      <c r="BA83" s="159">
        <v>39.535723418264972</v>
      </c>
      <c r="BB83" s="160">
        <v>42.017271713461653</v>
      </c>
      <c r="BC83" s="43"/>
      <c r="BD83" s="43"/>
      <c r="BE83" s="43"/>
      <c r="BF83" s="43"/>
      <c r="BG83" s="43"/>
      <c r="BH83" s="43"/>
      <c r="BI83" s="43"/>
      <c r="BJ83" s="43"/>
      <c r="BK83" s="43"/>
      <c r="BL83" s="43"/>
      <c r="BM83" s="43"/>
      <c r="BN83" s="43"/>
      <c r="BO83" s="43"/>
      <c r="BP83" s="43"/>
      <c r="BQ83" s="43"/>
      <c r="BR83" s="43"/>
      <c r="BS83" s="43"/>
      <c r="BT83" s="43"/>
      <c r="BU83" s="43"/>
      <c r="BV83" s="43"/>
      <c r="BW83" s="43"/>
    </row>
    <row r="84" spans="1:75" ht="26.25" customHeight="1">
      <c r="A84" s="153"/>
      <c r="B84" s="43" t="s">
        <v>398</v>
      </c>
      <c r="C84" s="232" t="s">
        <v>270</v>
      </c>
      <c r="D84" s="159">
        <v>96</v>
      </c>
      <c r="E84" s="159">
        <v>96</v>
      </c>
      <c r="F84" s="159">
        <v>98</v>
      </c>
      <c r="G84" s="159">
        <v>101</v>
      </c>
      <c r="H84" s="159">
        <v>102</v>
      </c>
      <c r="I84" s="159">
        <v>103</v>
      </c>
      <c r="J84" s="159">
        <v>105</v>
      </c>
      <c r="K84" s="159">
        <v>105</v>
      </c>
      <c r="L84" s="159">
        <v>107</v>
      </c>
      <c r="M84" s="159">
        <v>107</v>
      </c>
      <c r="N84" s="159">
        <v>109</v>
      </c>
      <c r="O84" s="159">
        <v>112</v>
      </c>
      <c r="P84" s="159">
        <v>112.35899999999999</v>
      </c>
      <c r="Q84" s="159">
        <v>114.324</v>
      </c>
      <c r="R84" s="159">
        <v>115.11</v>
      </c>
      <c r="S84" s="159">
        <v>122.089</v>
      </c>
      <c r="T84" s="159">
        <v>123.30500000000001</v>
      </c>
      <c r="U84" s="159">
        <v>124.179</v>
      </c>
      <c r="V84" s="159">
        <v>128.614</v>
      </c>
      <c r="W84" s="159">
        <v>123.26300000000001</v>
      </c>
      <c r="X84" s="159">
        <v>124.417</v>
      </c>
      <c r="Y84" s="159">
        <v>118.181</v>
      </c>
      <c r="Z84" s="159">
        <v>118.962</v>
      </c>
      <c r="AA84" s="159">
        <v>120.14100000000001</v>
      </c>
      <c r="AB84" s="159">
        <v>120.018</v>
      </c>
      <c r="AC84" s="159">
        <v>122.324</v>
      </c>
      <c r="AD84" s="159">
        <v>123.015</v>
      </c>
      <c r="AE84" s="159">
        <v>123.87321689999997</v>
      </c>
      <c r="AF84" s="159">
        <v>125.86199999999999</v>
      </c>
      <c r="AG84" s="159">
        <v>127.27833854999997</v>
      </c>
      <c r="AH84" s="159">
        <v>822.81408871238204</v>
      </c>
      <c r="AI84" s="159">
        <v>121.23222758000001</v>
      </c>
      <c r="AJ84" s="159">
        <v>122.38864807125002</v>
      </c>
      <c r="AK84" s="159">
        <v>123.35264574</v>
      </c>
      <c r="AL84" s="159">
        <v>123.46082752000001</v>
      </c>
      <c r="AM84" s="159">
        <v>122.52528203</v>
      </c>
      <c r="AN84" s="159">
        <v>124.59394418000001</v>
      </c>
      <c r="AO84" s="159">
        <v>127.56960417000036</v>
      </c>
      <c r="AP84" s="159">
        <v>126.42016188999996</v>
      </c>
      <c r="AQ84" s="159">
        <v>126.05015876767001</v>
      </c>
      <c r="AR84" s="159">
        <v>125.70243364</v>
      </c>
      <c r="AS84" s="159">
        <v>124.05223520630057</v>
      </c>
      <c r="AT84" s="159">
        <v>122.74767937</v>
      </c>
      <c r="AU84" s="159">
        <v>124.10355375165162</v>
      </c>
      <c r="AV84" s="159">
        <v>125.87573984999997</v>
      </c>
      <c r="AW84" s="159">
        <v>126.68709244602823</v>
      </c>
      <c r="AX84" s="159">
        <v>128.1902886736712</v>
      </c>
      <c r="AY84" s="159">
        <v>130.22386898776682</v>
      </c>
      <c r="AZ84" s="159">
        <v>129.66378308789282</v>
      </c>
      <c r="BA84" s="159">
        <v>128.55659201283544</v>
      </c>
      <c r="BB84" s="160">
        <v>130.82168093258107</v>
      </c>
      <c r="BC84" s="43"/>
      <c r="BD84" s="43"/>
      <c r="BE84" s="43"/>
      <c r="BF84" s="43"/>
      <c r="BG84" s="43"/>
      <c r="BH84" s="43"/>
      <c r="BI84" s="43"/>
      <c r="BJ84" s="43"/>
      <c r="BK84" s="43"/>
      <c r="BL84" s="43"/>
      <c r="BM84" s="43"/>
      <c r="BN84" s="43"/>
      <c r="BO84" s="43"/>
      <c r="BP84" s="43"/>
      <c r="BQ84" s="43"/>
      <c r="BR84" s="43"/>
      <c r="BS84" s="43"/>
      <c r="BT84" s="43"/>
      <c r="BU84" s="43"/>
      <c r="BV84" s="43"/>
      <c r="BW84" s="43"/>
    </row>
    <row r="85" spans="1:75">
      <c r="A85" s="153"/>
      <c r="B85" s="43" t="s">
        <v>275</v>
      </c>
      <c r="C85" s="232" t="s">
        <v>276</v>
      </c>
      <c r="D85" s="159"/>
      <c r="E85" s="159"/>
      <c r="F85" s="159"/>
      <c r="G85" s="159"/>
      <c r="H85" s="159"/>
      <c r="I85" s="159"/>
      <c r="J85" s="159"/>
      <c r="K85" s="159"/>
      <c r="L85" s="159"/>
      <c r="M85" s="159">
        <v>0</v>
      </c>
      <c r="N85" s="159">
        <v>0</v>
      </c>
      <c r="O85" s="159">
        <v>0</v>
      </c>
      <c r="P85" s="159">
        <v>0</v>
      </c>
      <c r="Q85" s="159">
        <v>0</v>
      </c>
      <c r="R85" s="159">
        <v>0</v>
      </c>
      <c r="S85" s="159">
        <v>0</v>
      </c>
      <c r="T85" s="159">
        <v>0</v>
      </c>
      <c r="U85" s="159">
        <v>0</v>
      </c>
      <c r="V85" s="159">
        <v>0</v>
      </c>
      <c r="W85" s="159">
        <v>0</v>
      </c>
      <c r="X85" s="159">
        <v>0</v>
      </c>
      <c r="Y85" s="159">
        <v>0</v>
      </c>
      <c r="Z85" s="159">
        <v>0</v>
      </c>
      <c r="AA85" s="159">
        <v>0</v>
      </c>
      <c r="AB85" s="159">
        <v>0</v>
      </c>
      <c r="AC85" s="159">
        <v>0</v>
      </c>
      <c r="AD85" s="159">
        <v>0</v>
      </c>
      <c r="AE85" s="159">
        <v>0</v>
      </c>
      <c r="AF85" s="159">
        <v>2.3854757613040265</v>
      </c>
      <c r="AG85" s="159">
        <v>2.7799798323037712</v>
      </c>
      <c r="AH85" s="159">
        <v>145.43650100833483</v>
      </c>
      <c r="AI85" s="159">
        <v>193.92315446943357</v>
      </c>
      <c r="AJ85" s="159">
        <v>266.81067065860327</v>
      </c>
      <c r="AK85" s="159">
        <v>77.89376230618096</v>
      </c>
      <c r="AL85" s="159">
        <v>83.761185046642368</v>
      </c>
      <c r="AM85" s="159">
        <v>4.8547000187328013</v>
      </c>
      <c r="AN85" s="159">
        <v>6.144183842691306</v>
      </c>
      <c r="AO85" s="159">
        <v>1.8738021637673685</v>
      </c>
      <c r="AP85" s="159">
        <v>1.5587465546696961</v>
      </c>
      <c r="AQ85" s="159">
        <v>54.094519769972067</v>
      </c>
      <c r="AR85" s="159">
        <v>20.090436254533998</v>
      </c>
      <c r="AS85" s="159">
        <v>9.7350312857142074E-2</v>
      </c>
      <c r="AT85" s="159">
        <v>34.684445434036235</v>
      </c>
      <c r="AU85" s="159">
        <v>8.0334036542039355E-2</v>
      </c>
      <c r="AV85" s="159">
        <v>45.280438700581385</v>
      </c>
      <c r="AW85" s="159">
        <v>12.730211582621541</v>
      </c>
      <c r="AX85" s="159">
        <v>12.730211582621541</v>
      </c>
      <c r="AY85" s="159">
        <v>12.730211582621541</v>
      </c>
      <c r="AZ85" s="159">
        <v>12.730211582621541</v>
      </c>
      <c r="BA85" s="159">
        <v>12.730211582621541</v>
      </c>
      <c r="BB85" s="160">
        <v>12.730211582621541</v>
      </c>
      <c r="BC85" s="43"/>
      <c r="BD85" s="43"/>
      <c r="BE85" s="43"/>
      <c r="BF85" s="43"/>
      <c r="BG85" s="43"/>
      <c r="BH85" s="43"/>
      <c r="BI85" s="43"/>
      <c r="BJ85" s="43"/>
      <c r="BK85" s="43"/>
      <c r="BL85" s="43"/>
      <c r="BM85" s="43"/>
      <c r="BN85" s="43"/>
      <c r="BO85" s="43"/>
      <c r="BP85" s="43"/>
      <c r="BQ85" s="43"/>
      <c r="BR85" s="43"/>
      <c r="BS85" s="43"/>
      <c r="BT85" s="43"/>
      <c r="BU85" s="43"/>
      <c r="BV85" s="43"/>
      <c r="BW85" s="43"/>
    </row>
    <row r="86" spans="1:75">
      <c r="A86" s="153"/>
      <c r="B86" s="43" t="s">
        <v>26</v>
      </c>
      <c r="C86" s="232" t="s">
        <v>276</v>
      </c>
      <c r="D86" s="159">
        <v>189.0604099893182</v>
      </c>
      <c r="E86" s="159">
        <v>217.24186395918002</v>
      </c>
      <c r="F86" s="159">
        <v>291.64676658977385</v>
      </c>
      <c r="G86" s="159">
        <v>435.79447132057123</v>
      </c>
      <c r="H86" s="159">
        <v>531.64070822038082</v>
      </c>
      <c r="I86" s="159">
        <v>599.91337522552976</v>
      </c>
      <c r="J86" s="159">
        <v>667.59777746960162</v>
      </c>
      <c r="K86" s="159">
        <v>730.54411349699535</v>
      </c>
      <c r="L86" s="159">
        <v>805.60849456809274</v>
      </c>
      <c r="M86" s="159">
        <v>838.18835992187337</v>
      </c>
      <c r="N86" s="159">
        <v>760.26900000000001</v>
      </c>
      <c r="O86" s="159">
        <v>936.29321192193368</v>
      </c>
      <c r="P86" s="159">
        <v>1162.117</v>
      </c>
      <c r="Q86" s="159">
        <v>670.327</v>
      </c>
      <c r="R86" s="159">
        <v>724.20100000000002</v>
      </c>
      <c r="S86" s="159">
        <v>941.47799999999995</v>
      </c>
      <c r="T86" s="159">
        <v>973.24916299999973</v>
      </c>
      <c r="U86" s="159">
        <v>991.50290500000006</v>
      </c>
      <c r="V86" s="159">
        <v>1035.1050220000002</v>
      </c>
      <c r="W86" s="159">
        <v>1079.5440269999999</v>
      </c>
      <c r="X86" s="159">
        <v>1124.7226409999994</v>
      </c>
      <c r="Y86" s="159">
        <v>1163.735510948489</v>
      </c>
      <c r="Z86" s="159">
        <v>1229.3620240181656</v>
      </c>
      <c r="AA86" s="159">
        <v>1349.4457237699216</v>
      </c>
      <c r="AB86" s="159">
        <v>1430.8457317625675</v>
      </c>
      <c r="AC86" s="159">
        <v>1612.517104499429</v>
      </c>
      <c r="AD86" s="159">
        <v>1828.5273484448542</v>
      </c>
      <c r="AE86" s="159">
        <v>1843.2959341159444</v>
      </c>
      <c r="AF86" s="159">
        <v>2003.9939900362206</v>
      </c>
      <c r="AG86" s="159">
        <v>2046.6136160962108</v>
      </c>
      <c r="AH86" s="159">
        <v>2162.8252108384918</v>
      </c>
      <c r="AI86" s="159">
        <v>2239.7459853678515</v>
      </c>
      <c r="AJ86" s="159">
        <v>2273.0145576027198</v>
      </c>
      <c r="AK86" s="159">
        <v>2227.1295013956719</v>
      </c>
      <c r="AL86" s="159">
        <v>2136.5856605519407</v>
      </c>
      <c r="AM86" s="159"/>
      <c r="AN86" s="159"/>
      <c r="AO86" s="159"/>
      <c r="AP86" s="159"/>
      <c r="AQ86" s="159"/>
      <c r="AR86" s="159"/>
      <c r="AS86" s="159"/>
      <c r="AT86" s="159"/>
      <c r="AU86" s="159"/>
      <c r="AV86" s="159"/>
      <c r="AW86" s="159"/>
      <c r="AX86" s="159"/>
      <c r="AY86" s="159"/>
      <c r="AZ86" s="159"/>
      <c r="BA86" s="159"/>
      <c r="BB86" s="160"/>
      <c r="BC86" s="43"/>
      <c r="BD86" s="43"/>
      <c r="BE86" s="43"/>
      <c r="BF86" s="43"/>
      <c r="BG86" s="43"/>
      <c r="BH86" s="43"/>
      <c r="BI86" s="43"/>
      <c r="BJ86" s="43"/>
      <c r="BK86" s="43"/>
      <c r="BL86" s="43"/>
      <c r="BM86" s="43"/>
      <c r="BN86" s="43"/>
      <c r="BO86" s="43"/>
      <c r="BP86" s="43"/>
      <c r="BQ86" s="43"/>
      <c r="BR86" s="43"/>
      <c r="BS86" s="43"/>
      <c r="BT86" s="43"/>
      <c r="BU86" s="43"/>
      <c r="BV86" s="43"/>
      <c r="BW86" s="43"/>
    </row>
    <row r="87" spans="1:75">
      <c r="A87" s="153"/>
      <c r="B87" s="43" t="s">
        <v>277</v>
      </c>
      <c r="C87" s="232" t="s">
        <v>270</v>
      </c>
      <c r="D87" s="159">
        <v>16</v>
      </c>
      <c r="E87" s="159">
        <v>16</v>
      </c>
      <c r="F87" s="159">
        <v>16</v>
      </c>
      <c r="G87" s="159">
        <v>17</v>
      </c>
      <c r="H87" s="159">
        <v>17</v>
      </c>
      <c r="I87" s="159">
        <v>17</v>
      </c>
      <c r="J87" s="159">
        <v>17</v>
      </c>
      <c r="K87" s="159">
        <v>18</v>
      </c>
      <c r="L87" s="159">
        <v>18</v>
      </c>
      <c r="M87" s="159">
        <v>2.6080000000000001</v>
      </c>
      <c r="N87" s="159">
        <v>0</v>
      </c>
      <c r="O87" s="159">
        <v>0</v>
      </c>
      <c r="P87" s="159">
        <v>0</v>
      </c>
      <c r="Q87" s="159">
        <v>0</v>
      </c>
      <c r="R87" s="159">
        <v>0</v>
      </c>
      <c r="S87" s="159">
        <v>0</v>
      </c>
      <c r="T87" s="159">
        <v>0</v>
      </c>
      <c r="U87" s="159">
        <v>0</v>
      </c>
      <c r="V87" s="159">
        <v>0</v>
      </c>
      <c r="W87" s="159">
        <v>0</v>
      </c>
      <c r="X87" s="159">
        <v>0</v>
      </c>
      <c r="Y87" s="159">
        <v>0</v>
      </c>
      <c r="Z87" s="159">
        <v>0</v>
      </c>
      <c r="AA87" s="159">
        <v>0</v>
      </c>
      <c r="AB87" s="159">
        <v>0</v>
      </c>
      <c r="AC87" s="159">
        <v>0</v>
      </c>
      <c r="AD87" s="159">
        <v>0</v>
      </c>
      <c r="AE87" s="159">
        <v>0</v>
      </c>
      <c r="AF87" s="159">
        <v>0</v>
      </c>
      <c r="AG87" s="159">
        <v>0</v>
      </c>
      <c r="AH87" s="159">
        <v>0</v>
      </c>
      <c r="AI87" s="159">
        <v>0</v>
      </c>
      <c r="AJ87" s="159">
        <v>0</v>
      </c>
      <c r="AK87" s="159">
        <v>0</v>
      </c>
      <c r="AL87" s="159">
        <v>0</v>
      </c>
      <c r="AM87" s="159">
        <v>0</v>
      </c>
      <c r="AN87" s="159">
        <v>0</v>
      </c>
      <c r="AO87" s="159">
        <v>0</v>
      </c>
      <c r="AP87" s="159">
        <v>0</v>
      </c>
      <c r="AQ87" s="159">
        <v>0</v>
      </c>
      <c r="AR87" s="159">
        <v>0</v>
      </c>
      <c r="AS87" s="159">
        <v>0</v>
      </c>
      <c r="AT87" s="159">
        <v>0</v>
      </c>
      <c r="AU87" s="159">
        <v>0</v>
      </c>
      <c r="AV87" s="159">
        <v>0</v>
      </c>
      <c r="AW87" s="159">
        <v>0</v>
      </c>
      <c r="AX87" s="159">
        <v>0</v>
      </c>
      <c r="AY87" s="159">
        <v>0</v>
      </c>
      <c r="AZ87" s="159">
        <v>0</v>
      </c>
      <c r="BA87" s="159">
        <v>0</v>
      </c>
      <c r="BB87" s="160">
        <v>0</v>
      </c>
      <c r="BC87" s="43"/>
      <c r="BD87" s="43"/>
      <c r="BE87" s="43"/>
      <c r="BF87" s="43"/>
      <c r="BG87" s="43"/>
      <c r="BH87" s="43"/>
      <c r="BI87" s="43"/>
      <c r="BJ87" s="43"/>
      <c r="BK87" s="43"/>
      <c r="BL87" s="43"/>
      <c r="BM87" s="43"/>
      <c r="BN87" s="43"/>
      <c r="BO87" s="43"/>
      <c r="BP87" s="43"/>
      <c r="BQ87" s="43"/>
      <c r="BR87" s="43"/>
      <c r="BS87" s="43"/>
      <c r="BT87" s="43"/>
      <c r="BU87" s="43"/>
      <c r="BV87" s="43"/>
      <c r="BW87" s="43"/>
    </row>
    <row r="88" spans="1:75">
      <c r="A88" s="153"/>
      <c r="B88" s="43" t="s">
        <v>278</v>
      </c>
      <c r="C88" s="232" t="s">
        <v>267</v>
      </c>
      <c r="D88" s="159">
        <v>0</v>
      </c>
      <c r="E88" s="159">
        <v>0</v>
      </c>
      <c r="F88" s="159">
        <v>0</v>
      </c>
      <c r="G88" s="159">
        <v>0</v>
      </c>
      <c r="H88" s="159">
        <v>0</v>
      </c>
      <c r="I88" s="159">
        <v>0</v>
      </c>
      <c r="J88" s="159">
        <v>0</v>
      </c>
      <c r="K88" s="159">
        <v>0</v>
      </c>
      <c r="L88" s="159">
        <v>0</v>
      </c>
      <c r="M88" s="159">
        <v>0</v>
      </c>
      <c r="N88" s="159">
        <v>0</v>
      </c>
      <c r="O88" s="159">
        <v>0</v>
      </c>
      <c r="P88" s="159">
        <v>0</v>
      </c>
      <c r="Q88" s="159">
        <v>0</v>
      </c>
      <c r="R88" s="159">
        <v>505.50842426823931</v>
      </c>
      <c r="S88" s="159">
        <v>710.21289378353549</v>
      </c>
      <c r="T88" s="159">
        <v>820.7658061912789</v>
      </c>
      <c r="U88" s="159">
        <v>1007.9813777872349</v>
      </c>
      <c r="V88" s="159">
        <v>1212.5307624595152</v>
      </c>
      <c r="W88" s="159">
        <v>1373.3434446659953</v>
      </c>
      <c r="X88" s="159">
        <v>1529.2386319993936</v>
      </c>
      <c r="Y88" s="159">
        <v>1685.0312370699578</v>
      </c>
      <c r="Z88" s="159">
        <v>1846.9692141166404</v>
      </c>
      <c r="AA88" s="159">
        <v>2044.6946975616393</v>
      </c>
      <c r="AB88" s="159">
        <v>2184.4949999999999</v>
      </c>
      <c r="AC88" s="159">
        <v>2399.912471946795</v>
      </c>
      <c r="AD88" s="159">
        <v>2608.7809999999999</v>
      </c>
      <c r="AE88" s="159">
        <v>2824.8410963032829</v>
      </c>
      <c r="AF88" s="159">
        <v>3059.7591478660306</v>
      </c>
      <c r="AG88" s="159">
        <v>3359.1290942770729</v>
      </c>
      <c r="AH88" s="159">
        <v>3619.5934670833412</v>
      </c>
      <c r="AI88" s="159">
        <v>3989.1991157989637</v>
      </c>
      <c r="AJ88" s="159">
        <v>4200.2916762362729</v>
      </c>
      <c r="AK88" s="159">
        <v>4351.2435542558051</v>
      </c>
      <c r="AL88" s="159">
        <v>4620.0866791328817</v>
      </c>
      <c r="AM88" s="159">
        <v>4770.7953469207459</v>
      </c>
      <c r="AN88" s="159">
        <v>5009.9905589028167</v>
      </c>
      <c r="AO88" s="159">
        <v>4766.3278780454339</v>
      </c>
      <c r="AP88" s="159">
        <v>4478.3398482512839</v>
      </c>
      <c r="AQ88" s="159">
        <v>3842.5519515868186</v>
      </c>
      <c r="AR88" s="159">
        <v>3525.5145970952212</v>
      </c>
      <c r="AS88" s="159">
        <v>3311.6174378432311</v>
      </c>
      <c r="AT88" s="159">
        <v>2692.7846661489066</v>
      </c>
      <c r="AU88" s="159">
        <v>2447.3924579298737</v>
      </c>
      <c r="AV88" s="159">
        <v>2337.7158355165429</v>
      </c>
      <c r="AW88" s="159">
        <v>2364.3469220391544</v>
      </c>
      <c r="AX88" s="159">
        <v>2301.9802980599852</v>
      </c>
      <c r="AY88" s="159">
        <v>2150.5704428408649</v>
      </c>
      <c r="AZ88" s="159">
        <v>1964.6400997887176</v>
      </c>
      <c r="BA88" s="159">
        <v>1780.512510039511</v>
      </c>
      <c r="BB88" s="160">
        <v>1531.1798361500428</v>
      </c>
      <c r="BC88" s="43"/>
      <c r="BD88" s="43"/>
      <c r="BE88" s="43"/>
      <c r="BF88" s="43"/>
      <c r="BG88" s="43"/>
      <c r="BH88" s="43"/>
      <c r="BI88" s="43"/>
      <c r="BJ88" s="43"/>
      <c r="BK88" s="43"/>
      <c r="BL88" s="43"/>
      <c r="BM88" s="43"/>
      <c r="BN88" s="43"/>
      <c r="BO88" s="43"/>
      <c r="BP88" s="43"/>
      <c r="BQ88" s="43"/>
      <c r="BR88" s="43"/>
      <c r="BS88" s="43"/>
      <c r="BT88" s="43"/>
      <c r="BU88" s="43"/>
      <c r="BV88" s="43"/>
      <c r="BW88" s="43"/>
    </row>
    <row r="89" spans="1:75" ht="25.5" customHeight="1">
      <c r="A89" s="153"/>
      <c r="B89" s="43" t="s">
        <v>285</v>
      </c>
      <c r="C89" s="232" t="s">
        <v>267</v>
      </c>
      <c r="D89" s="159"/>
      <c r="E89" s="159"/>
      <c r="F89" s="159"/>
      <c r="G89" s="159"/>
      <c r="H89" s="159"/>
      <c r="I89" s="159"/>
      <c r="J89" s="159"/>
      <c r="K89" s="159"/>
      <c r="L89" s="159"/>
      <c r="M89" s="159"/>
      <c r="N89" s="159"/>
      <c r="O89" s="159"/>
      <c r="P89" s="159"/>
      <c r="Q89" s="159"/>
      <c r="R89" s="159"/>
      <c r="S89" s="159"/>
      <c r="T89" s="159"/>
      <c r="U89" s="159"/>
      <c r="V89" s="159">
        <v>0</v>
      </c>
      <c r="W89" s="159">
        <v>0</v>
      </c>
      <c r="X89" s="159">
        <v>0</v>
      </c>
      <c r="Y89" s="159">
        <v>0</v>
      </c>
      <c r="Z89" s="159">
        <v>0</v>
      </c>
      <c r="AA89" s="159">
        <v>0</v>
      </c>
      <c r="AB89" s="159">
        <v>0</v>
      </c>
      <c r="AC89" s="159">
        <v>0</v>
      </c>
      <c r="AD89" s="159">
        <v>0</v>
      </c>
      <c r="AE89" s="159">
        <v>3</v>
      </c>
      <c r="AF89" s="159">
        <v>7</v>
      </c>
      <c r="AG89" s="159">
        <v>13.497025149999999</v>
      </c>
      <c r="AH89" s="159">
        <v>38.534542930000001</v>
      </c>
      <c r="AI89" s="159">
        <v>34.154483699999993</v>
      </c>
      <c r="AJ89" s="159">
        <v>45.768576209999999</v>
      </c>
      <c r="AK89" s="159">
        <v>74.136923039999985</v>
      </c>
      <c r="AL89" s="159">
        <v>110.91288990999999</v>
      </c>
      <c r="AM89" s="159">
        <v>159.75237205000002</v>
      </c>
      <c r="AN89" s="159">
        <v>187.89459571</v>
      </c>
      <c r="AO89" s="159">
        <v>208.81836001000002</v>
      </c>
      <c r="AP89" s="159">
        <v>194.73461820000003</v>
      </c>
      <c r="AQ89" s="159">
        <v>217.75776851000001</v>
      </c>
      <c r="AR89" s="159">
        <v>211.78247487000004</v>
      </c>
      <c r="AS89" s="159">
        <v>212.26699853</v>
      </c>
      <c r="AT89" s="159">
        <v>218.93365956000008</v>
      </c>
      <c r="AU89" s="159">
        <v>242.66823621</v>
      </c>
      <c r="AV89" s="159">
        <v>240.82781158000003</v>
      </c>
      <c r="AW89" s="159">
        <v>250.79561709010474</v>
      </c>
      <c r="AX89" s="159">
        <v>252.34486047803671</v>
      </c>
      <c r="AY89" s="159">
        <v>255.54683420565431</v>
      </c>
      <c r="AZ89" s="159">
        <v>258.31944868149225</v>
      </c>
      <c r="BA89" s="159">
        <v>258.88028462729784</v>
      </c>
      <c r="BB89" s="160">
        <v>260.9789978640203</v>
      </c>
      <c r="BC89" s="43"/>
      <c r="BD89" s="43"/>
      <c r="BE89" s="43"/>
      <c r="BF89" s="43"/>
      <c r="BG89" s="43"/>
      <c r="BH89" s="43"/>
      <c r="BI89" s="43"/>
      <c r="BJ89" s="43"/>
      <c r="BK89" s="43"/>
      <c r="BL89" s="43"/>
      <c r="BM89" s="43"/>
      <c r="BN89" s="43"/>
      <c r="BO89" s="43"/>
      <c r="BP89" s="43"/>
      <c r="BQ89" s="43"/>
      <c r="BR89" s="43"/>
      <c r="BS89" s="43"/>
      <c r="BT89" s="43"/>
      <c r="BU89" s="43"/>
      <c r="BV89" s="43"/>
      <c r="BW89" s="43"/>
    </row>
    <row r="90" spans="1:75">
      <c r="A90" s="153"/>
      <c r="B90" s="43" t="s">
        <v>286</v>
      </c>
      <c r="C90" s="232" t="s">
        <v>276</v>
      </c>
      <c r="D90" s="159"/>
      <c r="E90" s="159"/>
      <c r="F90" s="159"/>
      <c r="G90" s="159"/>
      <c r="H90" s="159"/>
      <c r="I90" s="159"/>
      <c r="J90" s="159"/>
      <c r="K90" s="159"/>
      <c r="L90" s="159"/>
      <c r="M90" s="159">
        <v>0</v>
      </c>
      <c r="N90" s="159">
        <v>0</v>
      </c>
      <c r="O90" s="159">
        <v>0</v>
      </c>
      <c r="P90" s="159">
        <v>0</v>
      </c>
      <c r="Q90" s="159">
        <v>0</v>
      </c>
      <c r="R90" s="159">
        <v>0</v>
      </c>
      <c r="S90" s="159">
        <v>0</v>
      </c>
      <c r="T90" s="159">
        <v>0</v>
      </c>
      <c r="U90" s="159">
        <v>0</v>
      </c>
      <c r="V90" s="159">
        <v>0</v>
      </c>
      <c r="W90" s="159">
        <v>0</v>
      </c>
      <c r="X90" s="159">
        <v>0</v>
      </c>
      <c r="Y90" s="159">
        <v>0</v>
      </c>
      <c r="Z90" s="159">
        <v>0</v>
      </c>
      <c r="AA90" s="159">
        <v>0</v>
      </c>
      <c r="AB90" s="159">
        <v>0</v>
      </c>
      <c r="AC90" s="159">
        <v>0</v>
      </c>
      <c r="AD90" s="159">
        <v>0</v>
      </c>
      <c r="AE90" s="159">
        <v>0</v>
      </c>
      <c r="AF90" s="159">
        <v>22.992533999999999</v>
      </c>
      <c r="AG90" s="159">
        <v>22.396319999999999</v>
      </c>
      <c r="AH90" s="159">
        <v>23.618407999999999</v>
      </c>
      <c r="AI90" s="159">
        <v>22.115864999999999</v>
      </c>
      <c r="AJ90" s="159">
        <v>20.338511999999998</v>
      </c>
      <c r="AK90" s="159">
        <v>21.323773484530555</v>
      </c>
      <c r="AL90" s="159">
        <v>18.545211999999999</v>
      </c>
      <c r="AM90" s="159">
        <v>17.904194</v>
      </c>
      <c r="AN90" s="159">
        <v>16.738534999999999</v>
      </c>
      <c r="AO90" s="159">
        <v>14.297962929999997</v>
      </c>
      <c r="AP90" s="159">
        <v>13.080097299999998</v>
      </c>
      <c r="AQ90" s="159">
        <v>11.470037099999999</v>
      </c>
      <c r="AR90" s="159">
        <v>12.475959119999999</v>
      </c>
      <c r="AS90" s="159">
        <v>9.6425249466657483</v>
      </c>
      <c r="AT90" s="159">
        <v>14.784030843881922</v>
      </c>
      <c r="AU90" s="159">
        <v>11.565908513843006</v>
      </c>
      <c r="AV90" s="159">
        <v>10.346712950000001</v>
      </c>
      <c r="AW90" s="159">
        <v>11.54843894</v>
      </c>
      <c r="AX90" s="159">
        <v>11.72031368</v>
      </c>
      <c r="AY90" s="159">
        <v>11.0892236</v>
      </c>
      <c r="AZ90" s="159">
        <v>12.040395070000001</v>
      </c>
      <c r="BA90" s="159">
        <v>12.137818810000001</v>
      </c>
      <c r="BB90" s="160">
        <v>12.281158830000001</v>
      </c>
      <c r="BC90" s="43"/>
      <c r="BD90" s="43"/>
      <c r="BE90" s="43"/>
      <c r="BF90" s="43"/>
      <c r="BG90" s="43"/>
      <c r="BH90" s="43"/>
      <c r="BI90" s="43"/>
      <c r="BJ90" s="43"/>
      <c r="BK90" s="43"/>
      <c r="BL90" s="43"/>
      <c r="BM90" s="43"/>
      <c r="BN90" s="43"/>
      <c r="BO90" s="43"/>
      <c r="BP90" s="43"/>
      <c r="BQ90" s="43"/>
      <c r="BR90" s="43"/>
      <c r="BS90" s="43"/>
      <c r="BT90" s="43"/>
      <c r="BU90" s="43"/>
      <c r="BV90" s="43"/>
      <c r="BW90" s="43"/>
    </row>
    <row r="91" spans="1:75">
      <c r="A91" s="153"/>
      <c r="B91" s="43" t="s">
        <v>386</v>
      </c>
      <c r="C91" s="232" t="s">
        <v>276</v>
      </c>
      <c r="D91" s="159">
        <v>320.9395900106818</v>
      </c>
      <c r="E91" s="159">
        <v>352.75813604081998</v>
      </c>
      <c r="F91" s="159">
        <v>455.35323341022615</v>
      </c>
      <c r="G91" s="159">
        <v>736.40552867942881</v>
      </c>
      <c r="H91" s="159">
        <v>946.35929177961918</v>
      </c>
      <c r="I91" s="159">
        <v>1119.0866247744702</v>
      </c>
      <c r="J91" s="159">
        <v>1260.4022225303984</v>
      </c>
      <c r="K91" s="159">
        <v>1413.4558865030046</v>
      </c>
      <c r="L91" s="159">
        <v>1518.3915054319073</v>
      </c>
      <c r="M91" s="159">
        <v>1572.8116400781266</v>
      </c>
      <c r="N91" s="159">
        <v>1819.8820000000001</v>
      </c>
      <c r="O91" s="159">
        <v>2044.9829999999999</v>
      </c>
      <c r="P91" s="159">
        <v>2323.52</v>
      </c>
      <c r="Q91" s="159">
        <v>2573.1280000000002</v>
      </c>
      <c r="R91" s="159">
        <v>2807.8249999999998</v>
      </c>
      <c r="S91" s="159">
        <v>3189.0050000000001</v>
      </c>
      <c r="T91" s="159">
        <v>3402.2148963971672</v>
      </c>
      <c r="U91" s="159">
        <v>3614.8473488867526</v>
      </c>
      <c r="V91" s="159">
        <v>3751.9206727282358</v>
      </c>
      <c r="W91" s="159">
        <v>3788.0146137757624</v>
      </c>
      <c r="X91" s="159">
        <v>3851.7417929521921</v>
      </c>
      <c r="Y91" s="159">
        <v>3997.2728888889624</v>
      </c>
      <c r="Z91" s="159">
        <v>4207.3417317175063</v>
      </c>
      <c r="AA91" s="159">
        <v>4458.6120397296809</v>
      </c>
      <c r="AB91" s="159">
        <v>4782.8062827579006</v>
      </c>
      <c r="AC91" s="159">
        <v>4439.9426964228405</v>
      </c>
      <c r="AD91" s="159">
        <v>4548.4601171225586</v>
      </c>
      <c r="AE91" s="159">
        <v>4563.9384927414358</v>
      </c>
      <c r="AF91" s="159">
        <v>4861.4789099542368</v>
      </c>
      <c r="AG91" s="159">
        <v>4923.6027084858815</v>
      </c>
      <c r="AH91" s="159">
        <v>5503.9442212258709</v>
      </c>
      <c r="AI91" s="159">
        <v>5762.4397376097304</v>
      </c>
      <c r="AJ91" s="159">
        <v>5948.9797621593234</v>
      </c>
      <c r="AK91" s="159">
        <v>6241.622946717006</v>
      </c>
      <c r="AL91" s="159">
        <v>6427.139962759471</v>
      </c>
      <c r="AM91" s="159">
        <v>6544.0581409153201</v>
      </c>
      <c r="AN91" s="159">
        <v>6578.0549409279665</v>
      </c>
      <c r="AO91" s="159">
        <v>6527.4880116677159</v>
      </c>
      <c r="AP91" s="159">
        <v>6329.2889150000001</v>
      </c>
      <c r="AQ91" s="159">
        <v>6088.1434402404884</v>
      </c>
      <c r="AR91" s="159">
        <v>5834.4756976856261</v>
      </c>
      <c r="AS91" s="159">
        <v>5764.5872541995759</v>
      </c>
      <c r="AT91" s="159">
        <v>5766.2510478545228</v>
      </c>
      <c r="AU91" s="159">
        <v>5690.3929603690958</v>
      </c>
      <c r="AV91" s="159">
        <v>5890.0821823973192</v>
      </c>
      <c r="AW91" s="159">
        <v>6068.7128562787711</v>
      </c>
      <c r="AX91" s="159">
        <v>6442.3743939404221</v>
      </c>
      <c r="AY91" s="159">
        <v>6531.6909279584252</v>
      </c>
      <c r="AZ91" s="159">
        <v>6647.1881364781202</v>
      </c>
      <c r="BA91" s="159">
        <v>6945.5304625769359</v>
      </c>
      <c r="BB91" s="160">
        <v>7360.4675135064463</v>
      </c>
      <c r="BC91" s="43"/>
      <c r="BD91" s="43"/>
      <c r="BE91" s="43"/>
      <c r="BF91" s="43"/>
      <c r="BG91" s="43"/>
      <c r="BH91" s="43"/>
      <c r="BI91" s="43"/>
      <c r="BJ91" s="43"/>
      <c r="BK91" s="43"/>
      <c r="BL91" s="43"/>
      <c r="BM91" s="43"/>
      <c r="BN91" s="43"/>
      <c r="BO91" s="43"/>
      <c r="BP91" s="43"/>
      <c r="BQ91" s="43"/>
      <c r="BR91" s="43"/>
      <c r="BS91" s="43"/>
      <c r="BT91" s="43"/>
      <c r="BU91" s="43"/>
      <c r="BV91" s="43"/>
      <c r="BW91" s="43"/>
    </row>
    <row r="92" spans="1:75">
      <c r="A92" s="153"/>
      <c r="B92" s="43" t="s">
        <v>387</v>
      </c>
      <c r="C92" s="232"/>
      <c r="D92" s="159">
        <f t="shared" ref="D92:BB92" si="15">D93+D94</f>
        <v>71.120099769629675</v>
      </c>
      <c r="E92" s="159">
        <f t="shared" si="15"/>
        <v>83.345426824182638</v>
      </c>
      <c r="F92" s="159">
        <f t="shared" si="15"/>
        <v>94.370105250716534</v>
      </c>
      <c r="G92" s="159">
        <f t="shared" si="15"/>
        <v>110.66288980977642</v>
      </c>
      <c r="H92" s="159">
        <f t="shared" si="15"/>
        <v>128.61414610719504</v>
      </c>
      <c r="I92" s="159">
        <f t="shared" si="15"/>
        <v>153.48687985122868</v>
      </c>
      <c r="J92" s="159">
        <f t="shared" si="15"/>
        <v>191.30709195442361</v>
      </c>
      <c r="K92" s="159">
        <f t="shared" si="15"/>
        <v>239.64154717188583</v>
      </c>
      <c r="L92" s="159">
        <f t="shared" si="15"/>
        <v>311.95285567404869</v>
      </c>
      <c r="M92" s="159">
        <f t="shared" si="15"/>
        <v>390.60219982712812</v>
      </c>
      <c r="N92" s="159">
        <f t="shared" si="15"/>
        <v>480.31102733848672</v>
      </c>
      <c r="O92" s="159">
        <f t="shared" si="15"/>
        <v>594.5923392677048</v>
      </c>
      <c r="P92" s="159">
        <f t="shared" si="15"/>
        <v>738.00186813463529</v>
      </c>
      <c r="Q92" s="159">
        <f t="shared" si="15"/>
        <v>936.37148480674375</v>
      </c>
      <c r="R92" s="159">
        <f t="shared" si="15"/>
        <v>1056.2527841651299</v>
      </c>
      <c r="S92" s="159">
        <f t="shared" si="15"/>
        <v>1173.2518869262608</v>
      </c>
      <c r="T92" s="159">
        <f t="shared" si="15"/>
        <v>1248.152478671044</v>
      </c>
      <c r="U92" s="159">
        <f t="shared" si="15"/>
        <v>1072.0921882684913</v>
      </c>
      <c r="V92" s="159">
        <f t="shared" si="15"/>
        <v>868.89486843650786</v>
      </c>
      <c r="W92" s="159">
        <f t="shared" si="15"/>
        <v>667.92788305449221</v>
      </c>
      <c r="X92" s="159">
        <f t="shared" si="15"/>
        <v>430.74825690999194</v>
      </c>
      <c r="Y92" s="159">
        <f t="shared" si="15"/>
        <v>160.73253085948892</v>
      </c>
      <c r="Z92" s="159">
        <f t="shared" si="15"/>
        <v>3.0840000000000001</v>
      </c>
      <c r="AA92" s="159">
        <f t="shared" si="15"/>
        <v>0</v>
      </c>
      <c r="AB92" s="159">
        <f t="shared" si="15"/>
        <v>0</v>
      </c>
      <c r="AC92" s="159">
        <f t="shared" si="15"/>
        <v>0</v>
      </c>
      <c r="AD92" s="159">
        <f t="shared" si="15"/>
        <v>0</v>
      </c>
      <c r="AE92" s="159">
        <f t="shared" si="15"/>
        <v>0</v>
      </c>
      <c r="AF92" s="159">
        <f t="shared" si="15"/>
        <v>0</v>
      </c>
      <c r="AG92" s="159">
        <f t="shared" si="15"/>
        <v>0</v>
      </c>
      <c r="AH92" s="159">
        <f t="shared" si="15"/>
        <v>0</v>
      </c>
      <c r="AI92" s="159">
        <f t="shared" si="15"/>
        <v>0</v>
      </c>
      <c r="AJ92" s="159">
        <f t="shared" si="15"/>
        <v>0</v>
      </c>
      <c r="AK92" s="159">
        <f t="shared" si="15"/>
        <v>0</v>
      </c>
      <c r="AL92" s="159">
        <f t="shared" si="15"/>
        <v>0</v>
      </c>
      <c r="AM92" s="159">
        <f t="shared" si="15"/>
        <v>0</v>
      </c>
      <c r="AN92" s="159">
        <f t="shared" si="15"/>
        <v>0</v>
      </c>
      <c r="AO92" s="159">
        <f t="shared" si="15"/>
        <v>0</v>
      </c>
      <c r="AP92" s="159">
        <f t="shared" si="15"/>
        <v>0</v>
      </c>
      <c r="AQ92" s="159">
        <f t="shared" si="15"/>
        <v>0</v>
      </c>
      <c r="AR92" s="159">
        <f t="shared" si="15"/>
        <v>0</v>
      </c>
      <c r="AS92" s="159">
        <f t="shared" si="15"/>
        <v>0</v>
      </c>
      <c r="AT92" s="159">
        <f t="shared" si="15"/>
        <v>0</v>
      </c>
      <c r="AU92" s="159">
        <f t="shared" si="15"/>
        <v>0</v>
      </c>
      <c r="AV92" s="159">
        <f t="shared" si="15"/>
        <v>0</v>
      </c>
      <c r="AW92" s="159">
        <f t="shared" si="15"/>
        <v>0</v>
      </c>
      <c r="AX92" s="159">
        <f t="shared" si="15"/>
        <v>0</v>
      </c>
      <c r="AY92" s="159">
        <f t="shared" si="15"/>
        <v>0</v>
      </c>
      <c r="AZ92" s="159">
        <f t="shared" si="15"/>
        <v>0</v>
      </c>
      <c r="BA92" s="159">
        <f t="shared" si="15"/>
        <v>0</v>
      </c>
      <c r="BB92" s="160">
        <f t="shared" si="15"/>
        <v>0</v>
      </c>
      <c r="BC92" s="43"/>
      <c r="BD92" s="43"/>
      <c r="BE92" s="43"/>
      <c r="BF92" s="238"/>
      <c r="BG92" s="238"/>
      <c r="BH92" s="43"/>
      <c r="BI92" s="43"/>
      <c r="BJ92" s="43"/>
      <c r="BK92" s="43"/>
      <c r="BL92" s="43"/>
      <c r="BM92" s="43"/>
      <c r="BN92" s="43"/>
      <c r="BO92" s="43"/>
      <c r="BP92" s="43"/>
      <c r="BQ92" s="43"/>
      <c r="BR92" s="43"/>
      <c r="BS92" s="43"/>
      <c r="BT92" s="43"/>
      <c r="BU92" s="43"/>
      <c r="BV92" s="43"/>
      <c r="BW92" s="43"/>
    </row>
    <row r="93" spans="1:75">
      <c r="A93" s="153"/>
      <c r="B93" s="63" t="s">
        <v>381</v>
      </c>
      <c r="C93" s="232" t="s">
        <v>276</v>
      </c>
      <c r="D93" s="159">
        <v>71.120099769629675</v>
      </c>
      <c r="E93" s="159">
        <v>83.242863686781405</v>
      </c>
      <c r="F93" s="159">
        <v>94.031094765553775</v>
      </c>
      <c r="G93" s="159">
        <v>109.78057859312652</v>
      </c>
      <c r="H93" s="159">
        <v>126.77669589378296</v>
      </c>
      <c r="I93" s="159">
        <v>151.11139023287083</v>
      </c>
      <c r="J93" s="159">
        <v>187.43216636458706</v>
      </c>
      <c r="K93" s="159">
        <v>233.95503639362974</v>
      </c>
      <c r="L93" s="159">
        <v>301.99596749420692</v>
      </c>
      <c r="M93" s="159">
        <v>375.37745151689109</v>
      </c>
      <c r="N93" s="159">
        <v>458.75205236600652</v>
      </c>
      <c r="O93" s="159">
        <v>563.46764543914014</v>
      </c>
      <c r="P93" s="159">
        <v>693.67776212835031</v>
      </c>
      <c r="Q93" s="159">
        <v>872.69164712956422</v>
      </c>
      <c r="R93" s="159">
        <v>977.77696232569713</v>
      </c>
      <c r="S93" s="159">
        <v>1075.4495006467575</v>
      </c>
      <c r="T93" s="159">
        <v>1132.0969886808366</v>
      </c>
      <c r="U93" s="159">
        <v>956.44585808371539</v>
      </c>
      <c r="V93" s="159">
        <v>767.62193724510246</v>
      </c>
      <c r="W93" s="159">
        <v>589.26139928678288</v>
      </c>
      <c r="X93" s="159">
        <v>376.793301450684</v>
      </c>
      <c r="Y93" s="159">
        <v>140.4782449682954</v>
      </c>
      <c r="Z93" s="159">
        <v>3.0840000000000001</v>
      </c>
      <c r="AA93" s="159">
        <v>0</v>
      </c>
      <c r="AB93" s="159">
        <v>0</v>
      </c>
      <c r="AC93" s="159">
        <v>0</v>
      </c>
      <c r="AD93" s="159">
        <v>0</v>
      </c>
      <c r="AE93" s="159">
        <v>0</v>
      </c>
      <c r="AF93" s="159">
        <v>0</v>
      </c>
      <c r="AG93" s="159">
        <v>0</v>
      </c>
      <c r="AH93" s="159">
        <v>0</v>
      </c>
      <c r="AI93" s="159">
        <v>0</v>
      </c>
      <c r="AJ93" s="159">
        <v>0</v>
      </c>
      <c r="AK93" s="159">
        <v>0</v>
      </c>
      <c r="AL93" s="159">
        <v>0</v>
      </c>
      <c r="AM93" s="159">
        <v>0</v>
      </c>
      <c r="AN93" s="159">
        <v>0</v>
      </c>
      <c r="AO93" s="159">
        <v>0</v>
      </c>
      <c r="AP93" s="159">
        <v>0</v>
      </c>
      <c r="AQ93" s="159">
        <v>0</v>
      </c>
      <c r="AR93" s="159">
        <v>0</v>
      </c>
      <c r="AS93" s="159">
        <v>0</v>
      </c>
      <c r="AT93" s="159">
        <v>0</v>
      </c>
      <c r="AU93" s="159">
        <v>0</v>
      </c>
      <c r="AV93" s="159">
        <v>0</v>
      </c>
      <c r="AW93" s="159">
        <v>0</v>
      </c>
      <c r="AX93" s="159">
        <v>0</v>
      </c>
      <c r="AY93" s="159">
        <v>0</v>
      </c>
      <c r="AZ93" s="159">
        <v>0</v>
      </c>
      <c r="BA93" s="159">
        <v>0</v>
      </c>
      <c r="BB93" s="160">
        <v>0</v>
      </c>
      <c r="BC93" s="43"/>
      <c r="BD93" s="43"/>
      <c r="BE93" s="43"/>
      <c r="BF93" s="238"/>
      <c r="BG93" s="238"/>
      <c r="BH93" s="43"/>
      <c r="BI93" s="43"/>
      <c r="BJ93" s="43"/>
      <c r="BK93" s="43"/>
      <c r="BL93" s="43"/>
      <c r="BM93" s="43"/>
      <c r="BN93" s="43"/>
      <c r="BO93" s="43"/>
      <c r="BP93" s="43"/>
      <c r="BQ93" s="43"/>
      <c r="BR93" s="43"/>
      <c r="BS93" s="43"/>
      <c r="BT93" s="43"/>
      <c r="BU93" s="43"/>
      <c r="BV93" s="43"/>
      <c r="BW93" s="43"/>
    </row>
    <row r="94" spans="1:75" s="109" customFormat="1">
      <c r="A94" s="170"/>
      <c r="B94" s="63" t="s">
        <v>382</v>
      </c>
      <c r="C94" s="232" t="s">
        <v>276</v>
      </c>
      <c r="D94" s="159">
        <v>0</v>
      </c>
      <c r="E94" s="159">
        <v>0.10256313740122944</v>
      </c>
      <c r="F94" s="159">
        <v>0.339010485162763</v>
      </c>
      <c r="G94" s="159">
        <v>0.88231121664990164</v>
      </c>
      <c r="H94" s="159">
        <v>1.8374502134120854</v>
      </c>
      <c r="I94" s="159">
        <v>2.3754896183578387</v>
      </c>
      <c r="J94" s="159">
        <v>3.874925589836558</v>
      </c>
      <c r="K94" s="159">
        <v>5.6865107782560864</v>
      </c>
      <c r="L94" s="159">
        <v>9.9568881798417888</v>
      </c>
      <c r="M94" s="159">
        <v>15.224748310237054</v>
      </c>
      <c r="N94" s="159">
        <v>21.558974972480229</v>
      </c>
      <c r="O94" s="159">
        <v>31.124693828564666</v>
      </c>
      <c r="P94" s="159">
        <v>44.324106006285028</v>
      </c>
      <c r="Q94" s="159">
        <v>63.679837677179577</v>
      </c>
      <c r="R94" s="159">
        <v>78.475821839432896</v>
      </c>
      <c r="S94" s="159">
        <v>97.802386279503267</v>
      </c>
      <c r="T94" s="159">
        <v>116.05548999020743</v>
      </c>
      <c r="U94" s="159">
        <v>115.64633018477583</v>
      </c>
      <c r="V94" s="159">
        <v>101.27293119140541</v>
      </c>
      <c r="W94" s="159">
        <v>78.666483767709352</v>
      </c>
      <c r="X94" s="159">
        <v>53.954955459307946</v>
      </c>
      <c r="Y94" s="159">
        <v>20.254285891193518</v>
      </c>
      <c r="Z94" s="159">
        <v>0</v>
      </c>
      <c r="AA94" s="159">
        <v>0</v>
      </c>
      <c r="AB94" s="159">
        <v>0</v>
      </c>
      <c r="AC94" s="159">
        <v>0</v>
      </c>
      <c r="AD94" s="159">
        <v>0</v>
      </c>
      <c r="AE94" s="159">
        <v>0</v>
      </c>
      <c r="AF94" s="159">
        <v>0</v>
      </c>
      <c r="AG94" s="159">
        <v>0</v>
      </c>
      <c r="AH94" s="159">
        <v>0</v>
      </c>
      <c r="AI94" s="159">
        <v>0</v>
      </c>
      <c r="AJ94" s="159">
        <v>0</v>
      </c>
      <c r="AK94" s="159">
        <v>0</v>
      </c>
      <c r="AL94" s="159">
        <v>0</v>
      </c>
      <c r="AM94" s="159">
        <v>0</v>
      </c>
      <c r="AN94" s="159">
        <v>0</v>
      </c>
      <c r="AO94" s="159">
        <v>0</v>
      </c>
      <c r="AP94" s="159">
        <v>0</v>
      </c>
      <c r="AQ94" s="159">
        <v>0</v>
      </c>
      <c r="AR94" s="159">
        <v>0</v>
      </c>
      <c r="AS94" s="159">
        <v>0</v>
      </c>
      <c r="AT94" s="159">
        <v>0</v>
      </c>
      <c r="AU94" s="159">
        <v>0</v>
      </c>
      <c r="AV94" s="159">
        <v>0</v>
      </c>
      <c r="AW94" s="159">
        <v>0</v>
      </c>
      <c r="AX94" s="159">
        <v>0</v>
      </c>
      <c r="AY94" s="159">
        <v>0</v>
      </c>
      <c r="AZ94" s="159">
        <v>0</v>
      </c>
      <c r="BA94" s="159">
        <v>0</v>
      </c>
      <c r="BB94" s="160">
        <v>0</v>
      </c>
    </row>
    <row r="95" spans="1:75" ht="25.5" customHeight="1">
      <c r="A95" s="153"/>
      <c r="B95" s="43" t="s">
        <v>374</v>
      </c>
      <c r="C95" s="232"/>
      <c r="D95" s="159">
        <v>558.19701834134617</v>
      </c>
      <c r="E95" s="159">
        <v>620.88224500000001</v>
      </c>
      <c r="F95" s="159">
        <v>724.58276230769229</v>
      </c>
      <c r="G95" s="159">
        <v>921.07746999999995</v>
      </c>
      <c r="H95" s="159">
        <v>935.84200699999997</v>
      </c>
      <c r="I95" s="159">
        <v>980.17922024999996</v>
      </c>
      <c r="J95" s="159">
        <v>1183.0227809999999</v>
      </c>
      <c r="K95" s="159">
        <v>1364.9896094285714</v>
      </c>
      <c r="L95" s="159">
        <v>1451.7818833333333</v>
      </c>
      <c r="M95" s="159">
        <v>1562.8152170000001</v>
      </c>
      <c r="N95" s="159">
        <v>1833.6015796666668</v>
      </c>
      <c r="O95" s="159">
        <v>2026.8344213333332</v>
      </c>
      <c r="P95" s="159">
        <v>2277.7609313333332</v>
      </c>
      <c r="Q95" s="159">
        <v>2724.8265649999998</v>
      </c>
      <c r="R95" s="159">
        <v>3689.2059093333332</v>
      </c>
      <c r="S95" s="159">
        <v>3895.6549436666664</v>
      </c>
      <c r="T95" s="159">
        <v>3925.5360000000001</v>
      </c>
      <c r="U95" s="159">
        <v>3841.1390000000001</v>
      </c>
      <c r="V95" s="159">
        <v>3764.2959999999998</v>
      </c>
      <c r="W95" s="159">
        <v>3721.3679999999999</v>
      </c>
      <c r="X95" s="159">
        <v>3565.866</v>
      </c>
      <c r="Y95" s="159">
        <v>3725.9639999999999</v>
      </c>
      <c r="Z95" s="159">
        <v>4031.8580000000002</v>
      </c>
      <c r="AA95" s="159">
        <v>4416.0640000000003</v>
      </c>
      <c r="AB95" s="159">
        <v>4405.0969999999998</v>
      </c>
      <c r="AC95" s="159">
        <v>2470.8219999999997</v>
      </c>
      <c r="AD95" s="239">
        <v>0</v>
      </c>
      <c r="AE95" s="159">
        <v>0</v>
      </c>
      <c r="AF95" s="159">
        <v>0</v>
      </c>
      <c r="AG95" s="159">
        <v>0</v>
      </c>
      <c r="AH95" s="159">
        <v>0</v>
      </c>
      <c r="AI95" s="159">
        <v>0</v>
      </c>
      <c r="AJ95" s="159">
        <v>0</v>
      </c>
      <c r="AK95" s="159">
        <v>0</v>
      </c>
      <c r="AL95" s="159">
        <v>0</v>
      </c>
      <c r="AM95" s="159">
        <v>0</v>
      </c>
      <c r="AN95" s="159">
        <v>0</v>
      </c>
      <c r="AO95" s="159">
        <v>0</v>
      </c>
      <c r="AP95" s="159">
        <v>0</v>
      </c>
      <c r="AQ95" s="159">
        <v>0</v>
      </c>
      <c r="AR95" s="159">
        <v>0</v>
      </c>
      <c r="AS95" s="159">
        <v>0</v>
      </c>
      <c r="AT95" s="159">
        <v>0</v>
      </c>
      <c r="AU95" s="159">
        <v>0</v>
      </c>
      <c r="AV95" s="159">
        <v>0</v>
      </c>
      <c r="AW95" s="159">
        <v>0</v>
      </c>
      <c r="AX95" s="159">
        <v>0</v>
      </c>
      <c r="AY95" s="159">
        <v>0</v>
      </c>
      <c r="AZ95" s="159">
        <v>0</v>
      </c>
      <c r="BA95" s="159">
        <v>0</v>
      </c>
      <c r="BB95" s="160">
        <v>0</v>
      </c>
      <c r="BC95" s="43"/>
      <c r="BD95" s="43"/>
      <c r="BE95" s="43"/>
      <c r="BF95" s="43"/>
      <c r="BG95" s="43"/>
      <c r="BH95" s="43"/>
      <c r="BI95" s="43"/>
      <c r="BJ95" s="43"/>
      <c r="BK95" s="43"/>
      <c r="BL95" s="43"/>
      <c r="BM95" s="43"/>
      <c r="BN95" s="43"/>
      <c r="BO95" s="43"/>
      <c r="BP95" s="43"/>
      <c r="BQ95" s="43"/>
      <c r="BR95" s="43"/>
      <c r="BS95" s="43"/>
      <c r="BT95" s="43"/>
      <c r="BU95" s="43"/>
      <c r="BV95" s="43"/>
      <c r="BW95" s="43"/>
    </row>
    <row r="96" spans="1:75">
      <c r="A96" s="153"/>
      <c r="B96" s="63" t="s">
        <v>388</v>
      </c>
      <c r="C96" s="232" t="s">
        <v>276</v>
      </c>
      <c r="D96" s="159">
        <v>0</v>
      </c>
      <c r="E96" s="159">
        <v>7.9208541951414011</v>
      </c>
      <c r="F96" s="159">
        <v>14.257537551254522</v>
      </c>
      <c r="G96" s="159">
        <v>18.217964648825223</v>
      </c>
      <c r="H96" s="159">
        <v>30.891331361051463</v>
      </c>
      <c r="I96" s="159">
        <v>82.376883629470569</v>
      </c>
      <c r="J96" s="159">
        <v>158.41708390282801</v>
      </c>
      <c r="K96" s="159">
        <v>275.64572599092071</v>
      </c>
      <c r="L96" s="159">
        <v>396.04270975706999</v>
      </c>
      <c r="M96" s="159">
        <v>531.48931649398799</v>
      </c>
      <c r="N96" s="159">
        <v>695.45099833341499</v>
      </c>
      <c r="O96" s="159">
        <v>875.25438856312473</v>
      </c>
      <c r="P96" s="159">
        <v>1012.7680845889809</v>
      </c>
      <c r="Q96" s="159">
        <v>1284.9325956024427</v>
      </c>
      <c r="R96" s="159">
        <v>1549.3917064717893</v>
      </c>
      <c r="S96" s="159">
        <v>1694.465297394725</v>
      </c>
      <c r="T96" s="159">
        <v>1703.4202564991706</v>
      </c>
      <c r="U96" s="159">
        <v>1500.1314740626374</v>
      </c>
      <c r="V96" s="159">
        <v>1421.519831098472</v>
      </c>
      <c r="W96" s="159">
        <v>1299.9456455967315</v>
      </c>
      <c r="X96" s="159">
        <v>1181.8139462800841</v>
      </c>
      <c r="Y96" s="159">
        <v>1112.7124440704331</v>
      </c>
      <c r="Z96" s="159">
        <v>1077.816952234662</v>
      </c>
      <c r="AA96" s="159">
        <v>1056.9938777475572</v>
      </c>
      <c r="AB96" s="159">
        <v>607.92077511202979</v>
      </c>
      <c r="AC96" s="159">
        <v>239.26332801532695</v>
      </c>
      <c r="AD96" s="239">
        <v>0</v>
      </c>
      <c r="AE96" s="159">
        <v>0</v>
      </c>
      <c r="AF96" s="159">
        <v>0</v>
      </c>
      <c r="AG96" s="159">
        <v>0</v>
      </c>
      <c r="AH96" s="159">
        <v>0</v>
      </c>
      <c r="AI96" s="159">
        <v>0</v>
      </c>
      <c r="AJ96" s="159">
        <v>0</v>
      </c>
      <c r="AK96" s="159">
        <v>0</v>
      </c>
      <c r="AL96" s="159">
        <v>0</v>
      </c>
      <c r="AM96" s="159">
        <v>0</v>
      </c>
      <c r="AN96" s="159">
        <v>0</v>
      </c>
      <c r="AO96" s="159">
        <v>0</v>
      </c>
      <c r="AP96" s="159">
        <v>0</v>
      </c>
      <c r="AQ96" s="159">
        <v>0</v>
      </c>
      <c r="AR96" s="159">
        <v>0</v>
      </c>
      <c r="AS96" s="159">
        <v>0</v>
      </c>
      <c r="AT96" s="159">
        <v>0</v>
      </c>
      <c r="AU96" s="159">
        <v>0</v>
      </c>
      <c r="AV96" s="159">
        <v>0</v>
      </c>
      <c r="AW96" s="159">
        <v>0</v>
      </c>
      <c r="AX96" s="159">
        <v>0</v>
      </c>
      <c r="AY96" s="159">
        <v>0</v>
      </c>
      <c r="AZ96" s="159">
        <v>0</v>
      </c>
      <c r="BA96" s="159">
        <v>0</v>
      </c>
      <c r="BB96" s="160">
        <v>0</v>
      </c>
      <c r="BC96" s="43"/>
      <c r="BD96" s="43"/>
      <c r="BE96" s="43"/>
      <c r="BF96" s="43"/>
      <c r="BG96" s="43"/>
      <c r="BH96" s="43"/>
      <c r="BI96" s="43"/>
      <c r="BJ96" s="43"/>
      <c r="BK96" s="43"/>
      <c r="BL96" s="43"/>
      <c r="BM96" s="43"/>
      <c r="BN96" s="43"/>
      <c r="BO96" s="43"/>
      <c r="BP96" s="43"/>
      <c r="BQ96" s="43"/>
      <c r="BR96" s="43"/>
      <c r="BS96" s="43"/>
      <c r="BT96" s="43"/>
      <c r="BU96" s="43"/>
      <c r="BV96" s="43"/>
      <c r="BW96" s="43"/>
    </row>
    <row r="97" spans="1:75">
      <c r="A97" s="153"/>
      <c r="B97" s="63" t="s">
        <v>389</v>
      </c>
      <c r="C97" s="232" t="s">
        <v>276</v>
      </c>
      <c r="D97" s="159">
        <f>D95-D96</f>
        <v>558.19701834134617</v>
      </c>
      <c r="E97" s="159">
        <f t="shared" ref="E97:BB97" si="16">E95-E96</f>
        <v>612.96139080485864</v>
      </c>
      <c r="F97" s="159">
        <f t="shared" si="16"/>
        <v>710.32522475643782</v>
      </c>
      <c r="G97" s="159">
        <f t="shared" si="16"/>
        <v>902.85950535117468</v>
      </c>
      <c r="H97" s="159">
        <f t="shared" si="16"/>
        <v>904.9506756389485</v>
      </c>
      <c r="I97" s="159">
        <f t="shared" si="16"/>
        <v>897.80233662052933</v>
      </c>
      <c r="J97" s="159">
        <f t="shared" si="16"/>
        <v>1024.605697097172</v>
      </c>
      <c r="K97" s="159">
        <f t="shared" si="16"/>
        <v>1089.3438834376507</v>
      </c>
      <c r="L97" s="159">
        <f t="shared" si="16"/>
        <v>1055.7391735762633</v>
      </c>
      <c r="M97" s="159">
        <f t="shared" si="16"/>
        <v>1031.3259005060122</v>
      </c>
      <c r="N97" s="159">
        <f t="shared" si="16"/>
        <v>1138.1505813332519</v>
      </c>
      <c r="O97" s="159">
        <f t="shared" si="16"/>
        <v>1151.5800327702086</v>
      </c>
      <c r="P97" s="159">
        <f t="shared" si="16"/>
        <v>1264.9928467443524</v>
      </c>
      <c r="Q97" s="159">
        <f t="shared" si="16"/>
        <v>1439.8939693975572</v>
      </c>
      <c r="R97" s="159">
        <f t="shared" si="16"/>
        <v>2139.8142028615439</v>
      </c>
      <c r="S97" s="159">
        <f t="shared" si="16"/>
        <v>2201.1896462719415</v>
      </c>
      <c r="T97" s="159">
        <f t="shared" si="16"/>
        <v>2222.1157435008295</v>
      </c>
      <c r="U97" s="159">
        <f t="shared" si="16"/>
        <v>2341.0075259373625</v>
      </c>
      <c r="V97" s="159">
        <f t="shared" si="16"/>
        <v>2342.7761689015279</v>
      </c>
      <c r="W97" s="159">
        <f t="shared" si="16"/>
        <v>2421.4223544032684</v>
      </c>
      <c r="X97" s="159">
        <f t="shared" si="16"/>
        <v>2384.0520537199159</v>
      </c>
      <c r="Y97" s="159">
        <f t="shared" si="16"/>
        <v>2613.2515559295671</v>
      </c>
      <c r="Z97" s="159">
        <f t="shared" si="16"/>
        <v>2954.0410477653381</v>
      </c>
      <c r="AA97" s="159">
        <f t="shared" si="16"/>
        <v>3359.0701222524431</v>
      </c>
      <c r="AB97" s="159">
        <f t="shared" si="16"/>
        <v>3797.17622488797</v>
      </c>
      <c r="AC97" s="159">
        <f t="shared" si="16"/>
        <v>2231.5586719846729</v>
      </c>
      <c r="AD97" s="239">
        <f t="shared" si="16"/>
        <v>0</v>
      </c>
      <c r="AE97" s="159">
        <f t="shared" si="16"/>
        <v>0</v>
      </c>
      <c r="AF97" s="159">
        <f t="shared" si="16"/>
        <v>0</v>
      </c>
      <c r="AG97" s="159">
        <f t="shared" si="16"/>
        <v>0</v>
      </c>
      <c r="AH97" s="159">
        <f t="shared" si="16"/>
        <v>0</v>
      </c>
      <c r="AI97" s="159">
        <f t="shared" si="16"/>
        <v>0</v>
      </c>
      <c r="AJ97" s="159">
        <f t="shared" si="16"/>
        <v>0</v>
      </c>
      <c r="AK97" s="159">
        <f t="shared" si="16"/>
        <v>0</v>
      </c>
      <c r="AL97" s="159">
        <f t="shared" si="16"/>
        <v>0</v>
      </c>
      <c r="AM97" s="159">
        <f t="shared" si="16"/>
        <v>0</v>
      </c>
      <c r="AN97" s="159">
        <f t="shared" si="16"/>
        <v>0</v>
      </c>
      <c r="AO97" s="159">
        <f t="shared" si="16"/>
        <v>0</v>
      </c>
      <c r="AP97" s="159">
        <f t="shared" si="16"/>
        <v>0</v>
      </c>
      <c r="AQ97" s="159">
        <f t="shared" si="16"/>
        <v>0</v>
      </c>
      <c r="AR97" s="159">
        <f t="shared" si="16"/>
        <v>0</v>
      </c>
      <c r="AS97" s="159">
        <f t="shared" si="16"/>
        <v>0</v>
      </c>
      <c r="AT97" s="159">
        <f t="shared" si="16"/>
        <v>0</v>
      </c>
      <c r="AU97" s="159">
        <f t="shared" si="16"/>
        <v>0</v>
      </c>
      <c r="AV97" s="159">
        <f t="shared" si="16"/>
        <v>0</v>
      </c>
      <c r="AW97" s="159">
        <f t="shared" si="16"/>
        <v>0</v>
      </c>
      <c r="AX97" s="159">
        <f t="shared" si="16"/>
        <v>0</v>
      </c>
      <c r="AY97" s="159">
        <f t="shared" si="16"/>
        <v>0</v>
      </c>
      <c r="AZ97" s="159">
        <f t="shared" si="16"/>
        <v>0</v>
      </c>
      <c r="BA97" s="159">
        <f t="shared" si="16"/>
        <v>0</v>
      </c>
      <c r="BB97" s="160">
        <f t="shared" si="16"/>
        <v>0</v>
      </c>
      <c r="BC97" s="43"/>
      <c r="BD97" s="43"/>
      <c r="BE97" s="43"/>
      <c r="BF97" s="43"/>
      <c r="BG97" s="43"/>
      <c r="BH97" s="43"/>
      <c r="BI97" s="43"/>
      <c r="BJ97" s="43"/>
      <c r="BK97" s="43"/>
      <c r="BL97" s="43"/>
      <c r="BM97" s="43"/>
      <c r="BN97" s="43"/>
      <c r="BO97" s="43"/>
      <c r="BP97" s="43"/>
      <c r="BQ97" s="43"/>
      <c r="BR97" s="43"/>
      <c r="BS97" s="43"/>
      <c r="BT97" s="43"/>
      <c r="BU97" s="43"/>
      <c r="BV97" s="43"/>
      <c r="BW97" s="43"/>
    </row>
    <row r="98" spans="1:75">
      <c r="A98" s="153"/>
      <c r="B98" s="43" t="s">
        <v>352</v>
      </c>
      <c r="C98" s="232" t="s">
        <v>267</v>
      </c>
      <c r="D98" s="159">
        <v>91.262499560531367</v>
      </c>
      <c r="E98" s="159">
        <v>103.80069695625174</v>
      </c>
      <c r="F98" s="159">
        <v>121.76127077426457</v>
      </c>
      <c r="G98" s="159">
        <v>137.77699458183082</v>
      </c>
      <c r="H98" s="159">
        <v>161.17497585640393</v>
      </c>
      <c r="I98" s="159">
        <v>164.70251240474516</v>
      </c>
      <c r="J98" s="159">
        <v>160.96340859211983</v>
      </c>
      <c r="K98" s="159">
        <v>166.80453557865985</v>
      </c>
      <c r="L98" s="159">
        <v>206.18510032540726</v>
      </c>
      <c r="M98" s="159">
        <v>207.26249382688911</v>
      </c>
      <c r="N98" s="159">
        <v>211.38706882608795</v>
      </c>
      <c r="O98" s="159">
        <v>215.27977754727789</v>
      </c>
      <c r="P98" s="159">
        <v>235.70115647812503</v>
      </c>
      <c r="Q98" s="159">
        <v>257.99286127491263</v>
      </c>
      <c r="R98" s="159">
        <v>267.98866426036761</v>
      </c>
      <c r="S98" s="159">
        <v>284.03278414127828</v>
      </c>
      <c r="T98" s="159">
        <v>285.36345330917931</v>
      </c>
      <c r="U98" s="159">
        <v>294.47974701659587</v>
      </c>
      <c r="V98" s="159">
        <v>283.94561406260419</v>
      </c>
      <c r="W98" s="159">
        <v>285.69479052502197</v>
      </c>
      <c r="X98" s="159">
        <v>288.39579507576605</v>
      </c>
      <c r="Y98" s="159">
        <v>287.72895339201409</v>
      </c>
      <c r="Z98" s="159">
        <v>302.517</v>
      </c>
      <c r="AA98" s="159">
        <v>312.64282803876375</v>
      </c>
      <c r="AB98" s="159">
        <v>322.64659863649956</v>
      </c>
      <c r="AC98" s="159">
        <v>309.3976731616396</v>
      </c>
      <c r="AD98" s="159">
        <v>330.18399999999997</v>
      </c>
      <c r="AE98" s="159">
        <v>330.53825465994976</v>
      </c>
      <c r="AF98" s="159">
        <v>340.63572311626842</v>
      </c>
      <c r="AG98" s="159">
        <v>371.72985676896826</v>
      </c>
      <c r="AH98" s="159">
        <v>464.39973457231906</v>
      </c>
      <c r="AI98" s="159">
        <v>487.08424146343594</v>
      </c>
      <c r="AJ98" s="159">
        <v>484.86130253975915</v>
      </c>
      <c r="AK98" s="159">
        <v>494.77155401036845</v>
      </c>
      <c r="AL98" s="159">
        <v>516.05253575374229</v>
      </c>
      <c r="AM98" s="159">
        <v>525.97628279179287</v>
      </c>
      <c r="AN98" s="159">
        <v>539.9856842410652</v>
      </c>
      <c r="AO98" s="159">
        <v>544.97933445687295</v>
      </c>
      <c r="AP98" s="159">
        <v>505.74559385328251</v>
      </c>
      <c r="AQ98" s="159">
        <v>500.76145833422174</v>
      </c>
      <c r="AR98" s="159">
        <v>506.49665626731218</v>
      </c>
      <c r="AS98" s="159">
        <v>502.02870069184854</v>
      </c>
      <c r="AT98" s="159">
        <v>435.93194889218825</v>
      </c>
      <c r="AU98" s="159">
        <v>431.90762852384728</v>
      </c>
      <c r="AV98" s="159">
        <v>434.67532425952811</v>
      </c>
      <c r="AW98" s="159">
        <v>464.9472715436043</v>
      </c>
      <c r="AX98" s="159">
        <v>489.12177593731417</v>
      </c>
      <c r="AY98" s="159">
        <v>493.89740044583766</v>
      </c>
      <c r="AZ98" s="159">
        <v>484.56639478207813</v>
      </c>
      <c r="BA98" s="159">
        <v>469.88206302964403</v>
      </c>
      <c r="BB98" s="160">
        <v>459.32312390128163</v>
      </c>
      <c r="BC98" s="43"/>
      <c r="BD98" s="43"/>
      <c r="BE98" s="43"/>
      <c r="BF98" s="43"/>
      <c r="BG98" s="43"/>
      <c r="BH98" s="43"/>
      <c r="BI98" s="43"/>
      <c r="BJ98" s="43"/>
      <c r="BK98" s="43"/>
      <c r="BL98" s="43"/>
      <c r="BM98" s="43"/>
      <c r="BN98" s="43"/>
      <c r="BO98" s="43"/>
      <c r="BP98" s="43"/>
      <c r="BQ98" s="43"/>
      <c r="BR98" s="43"/>
      <c r="BS98" s="43"/>
      <c r="BT98" s="43"/>
      <c r="BU98" s="43"/>
      <c r="BV98" s="43"/>
      <c r="BW98" s="43"/>
    </row>
    <row r="99" spans="1:75">
      <c r="A99" s="153"/>
      <c r="B99" s="43" t="s">
        <v>301</v>
      </c>
      <c r="C99" s="232" t="s">
        <v>267</v>
      </c>
      <c r="D99" s="159"/>
      <c r="E99" s="159"/>
      <c r="F99" s="159"/>
      <c r="G99" s="159"/>
      <c r="H99" s="159"/>
      <c r="I99" s="159"/>
      <c r="J99" s="159"/>
      <c r="K99" s="159"/>
      <c r="L99" s="159"/>
      <c r="M99" s="159"/>
      <c r="N99" s="159"/>
      <c r="O99" s="159"/>
      <c r="P99" s="159"/>
      <c r="Q99" s="159"/>
      <c r="R99" s="159"/>
      <c r="S99" s="159"/>
      <c r="T99" s="159"/>
      <c r="U99" s="159"/>
      <c r="V99" s="159"/>
      <c r="W99" s="159"/>
      <c r="X99" s="159"/>
      <c r="Y99" s="159"/>
      <c r="Z99" s="159"/>
      <c r="AA99" s="159"/>
      <c r="AB99" s="159"/>
      <c r="AC99" s="159"/>
      <c r="AD99" s="159"/>
      <c r="AE99" s="159"/>
      <c r="AF99" s="159"/>
      <c r="AG99" s="159"/>
      <c r="AH99" s="159">
        <f>'Industrial injuries benefits'!BL15</f>
        <v>5.5109329999999996</v>
      </c>
      <c r="AI99" s="159">
        <f>'Industrial injuries benefits'!BM15</f>
        <v>7.0408049999999998</v>
      </c>
      <c r="AJ99" s="159">
        <f>'Industrial injuries benefits'!BN15</f>
        <v>9.2482140000000008</v>
      </c>
      <c r="AK99" s="159">
        <f>'Industrial injuries benefits'!BO15</f>
        <v>9.5133209999999995</v>
      </c>
      <c r="AL99" s="159">
        <f>'Industrial injuries benefits'!BP15</f>
        <v>9.4075343484310903</v>
      </c>
      <c r="AM99" s="159">
        <f>'Industrial injuries benefits'!BQ15</f>
        <v>9.2168086836232543</v>
      </c>
      <c r="AN99" s="159">
        <f>'Industrial injuries benefits'!BR15</f>
        <v>37.532187830000005</v>
      </c>
      <c r="AO99" s="159">
        <f>'Industrial injuries benefits'!BS15</f>
        <v>43.794516459999997</v>
      </c>
      <c r="AP99" s="159">
        <f>'Industrial injuries benefits'!BT15</f>
        <v>41.280517799999998</v>
      </c>
      <c r="AQ99" s="159">
        <f>'Industrial injuries benefits'!BU15</f>
        <v>48.629247100000001</v>
      </c>
      <c r="AR99" s="159">
        <f>'Industrial injuries benefits'!BV15</f>
        <v>41.032349681177138</v>
      </c>
      <c r="AS99" s="159">
        <f>'Industrial injuries benefits'!BW15</f>
        <v>43.885255000000001</v>
      </c>
      <c r="AT99" s="159">
        <f>'Industrial injuries benefits'!BX15</f>
        <v>41.886665799999996</v>
      </c>
      <c r="AU99" s="159">
        <f>'Industrial injuries benefits'!BY15</f>
        <v>41.936323200000004</v>
      </c>
      <c r="AV99" s="159">
        <f>'Industrial injuries benefits'!BZ15</f>
        <v>42.326642399999997</v>
      </c>
      <c r="AW99" s="159">
        <f>'Industrial injuries benefits'!CA15</f>
        <v>44.174649658969237</v>
      </c>
      <c r="AX99" s="159">
        <f>'Industrial injuries benefits'!CB15</f>
        <v>44.123074434256225</v>
      </c>
      <c r="AY99" s="159">
        <f>'Industrial injuries benefits'!CC15</f>
        <v>44.098434708052132</v>
      </c>
      <c r="AZ99" s="159">
        <f>'Industrial injuries benefits'!CD15</f>
        <v>43.862654737720511</v>
      </c>
      <c r="BA99" s="159">
        <f>'Industrial injuries benefits'!CE15</f>
        <v>43.580523895641328</v>
      </c>
      <c r="BB99" s="160">
        <f>'Industrial injuries benefits'!CF15</f>
        <v>43.312461538027421</v>
      </c>
      <c r="BC99" s="43"/>
      <c r="BD99" s="43"/>
      <c r="BE99" s="43"/>
      <c r="BF99" s="43"/>
      <c r="BG99" s="43"/>
      <c r="BH99" s="43"/>
      <c r="BI99" s="43"/>
      <c r="BJ99" s="43"/>
      <c r="BK99" s="43"/>
      <c r="BL99" s="43"/>
      <c r="BM99" s="43"/>
      <c r="BN99" s="43"/>
      <c r="BO99" s="43"/>
      <c r="BP99" s="43"/>
      <c r="BQ99" s="43"/>
      <c r="BR99" s="43"/>
      <c r="BS99" s="43"/>
      <c r="BT99" s="43"/>
      <c r="BU99" s="43"/>
      <c r="BV99" s="43"/>
      <c r="BW99" s="43"/>
    </row>
    <row r="100" spans="1:75" ht="25.5" customHeight="1">
      <c r="A100" s="153"/>
      <c r="B100" s="43" t="s">
        <v>302</v>
      </c>
      <c r="C100" s="232" t="s">
        <v>267</v>
      </c>
      <c r="D100" s="159">
        <v>0</v>
      </c>
      <c r="E100" s="159">
        <v>2.5040601381900864</v>
      </c>
      <c r="F100" s="159">
        <v>14.800556381209555</v>
      </c>
      <c r="G100" s="159">
        <v>29.564003868881628</v>
      </c>
      <c r="H100" s="159">
        <v>48.774724864415802</v>
      </c>
      <c r="I100" s="159">
        <v>70.789860916671742</v>
      </c>
      <c r="J100" s="159">
        <v>91.778399466759709</v>
      </c>
      <c r="K100" s="159">
        <v>120.04963148345799</v>
      </c>
      <c r="L100" s="159">
        <v>158.18664637822221</v>
      </c>
      <c r="M100" s="159">
        <v>194.28923746009318</v>
      </c>
      <c r="N100" s="159">
        <v>231.47695253397123</v>
      </c>
      <c r="O100" s="159">
        <v>275.4664856201332</v>
      </c>
      <c r="P100" s="159">
        <v>327.80330566111519</v>
      </c>
      <c r="Q100" s="159">
        <v>402.55406630219051</v>
      </c>
      <c r="R100" s="159">
        <v>25.893038406080755</v>
      </c>
      <c r="S100" s="159">
        <v>0</v>
      </c>
      <c r="T100" s="159">
        <v>0</v>
      </c>
      <c r="U100" s="159">
        <v>0</v>
      </c>
      <c r="V100" s="159">
        <v>0</v>
      </c>
      <c r="W100" s="159">
        <v>0</v>
      </c>
      <c r="X100" s="159">
        <v>0</v>
      </c>
      <c r="Y100" s="159">
        <v>0</v>
      </c>
      <c r="Z100" s="159">
        <v>0</v>
      </c>
      <c r="AA100" s="159">
        <v>0</v>
      </c>
      <c r="AB100" s="159">
        <v>0</v>
      </c>
      <c r="AC100" s="159">
        <v>0</v>
      </c>
      <c r="AD100" s="159">
        <v>0</v>
      </c>
      <c r="AE100" s="159">
        <v>0</v>
      </c>
      <c r="AF100" s="159">
        <v>0</v>
      </c>
      <c r="AG100" s="159">
        <v>0</v>
      </c>
      <c r="AH100" s="159">
        <v>0</v>
      </c>
      <c r="AI100" s="159">
        <v>0</v>
      </c>
      <c r="AJ100" s="159">
        <v>0</v>
      </c>
      <c r="AK100" s="159">
        <v>0</v>
      </c>
      <c r="AL100" s="159">
        <v>0</v>
      </c>
      <c r="AM100" s="159">
        <v>0</v>
      </c>
      <c r="AN100" s="159">
        <v>0</v>
      </c>
      <c r="AO100" s="159">
        <v>0</v>
      </c>
      <c r="AP100" s="159">
        <v>0</v>
      </c>
      <c r="AQ100" s="159">
        <v>0</v>
      </c>
      <c r="AR100" s="159">
        <v>0</v>
      </c>
      <c r="AS100" s="159">
        <v>0</v>
      </c>
      <c r="AT100" s="159">
        <v>0</v>
      </c>
      <c r="AU100" s="159">
        <v>0</v>
      </c>
      <c r="AV100" s="159">
        <v>0</v>
      </c>
      <c r="AW100" s="159">
        <v>0</v>
      </c>
      <c r="AX100" s="159">
        <v>0</v>
      </c>
      <c r="AY100" s="159">
        <v>0</v>
      </c>
      <c r="AZ100" s="159">
        <v>0</v>
      </c>
      <c r="BA100" s="159">
        <v>0</v>
      </c>
      <c r="BB100" s="160">
        <v>0</v>
      </c>
      <c r="BC100" s="43"/>
      <c r="BD100" s="43"/>
      <c r="BE100" s="43"/>
      <c r="BF100" s="43"/>
      <c r="BG100" s="43"/>
      <c r="BH100" s="43"/>
      <c r="BI100" s="43"/>
      <c r="BJ100" s="43"/>
      <c r="BK100" s="43"/>
      <c r="BL100" s="43"/>
      <c r="BM100" s="43"/>
      <c r="BN100" s="43"/>
      <c r="BO100" s="43"/>
      <c r="BP100" s="43"/>
      <c r="BQ100" s="43"/>
      <c r="BR100" s="43"/>
      <c r="BS100" s="43"/>
      <c r="BT100" s="43"/>
      <c r="BU100" s="43"/>
      <c r="BV100" s="43"/>
      <c r="BW100" s="43"/>
    </row>
    <row r="101" spans="1:75">
      <c r="A101" s="153"/>
      <c r="B101" s="43" t="s">
        <v>399</v>
      </c>
      <c r="C101" s="158" t="s">
        <v>267</v>
      </c>
      <c r="D101" s="159">
        <v>0</v>
      </c>
      <c r="E101" s="159">
        <v>0</v>
      </c>
      <c r="F101" s="159">
        <v>0</v>
      </c>
      <c r="G101" s="159">
        <v>0</v>
      </c>
      <c r="H101" s="159">
        <v>0</v>
      </c>
      <c r="I101" s="159">
        <v>0</v>
      </c>
      <c r="J101" s="159">
        <v>0</v>
      </c>
      <c r="K101" s="159">
        <v>0</v>
      </c>
      <c r="L101" s="159">
        <v>0</v>
      </c>
      <c r="M101" s="159">
        <v>0</v>
      </c>
      <c r="N101" s="159">
        <v>0</v>
      </c>
      <c r="O101" s="159">
        <v>0</v>
      </c>
      <c r="P101" s="159">
        <v>0</v>
      </c>
      <c r="Q101" s="159">
        <v>0</v>
      </c>
      <c r="R101" s="159">
        <v>0</v>
      </c>
      <c r="S101" s="159">
        <v>0</v>
      </c>
      <c r="T101" s="159">
        <v>0</v>
      </c>
      <c r="U101" s="159">
        <v>0</v>
      </c>
      <c r="V101" s="159">
        <v>0</v>
      </c>
      <c r="W101" s="159">
        <v>0</v>
      </c>
      <c r="X101" s="159">
        <v>0</v>
      </c>
      <c r="Y101" s="159">
        <v>0</v>
      </c>
      <c r="Z101" s="159">
        <v>0</v>
      </c>
      <c r="AA101" s="159">
        <v>0</v>
      </c>
      <c r="AB101" s="159">
        <v>0</v>
      </c>
      <c r="AC101" s="159">
        <v>0</v>
      </c>
      <c r="AD101" s="159">
        <v>0</v>
      </c>
      <c r="AE101" s="159">
        <v>878.05845391999992</v>
      </c>
      <c r="AF101" s="159">
        <v>0</v>
      </c>
      <c r="AG101" s="159">
        <v>0</v>
      </c>
      <c r="AH101" s="159">
        <v>0</v>
      </c>
      <c r="AI101" s="159">
        <v>0</v>
      </c>
      <c r="AJ101" s="159">
        <v>0</v>
      </c>
      <c r="AK101" s="159">
        <v>0</v>
      </c>
      <c r="AL101" s="159">
        <v>0</v>
      </c>
      <c r="AM101" s="159">
        <v>0</v>
      </c>
      <c r="AN101" s="159">
        <v>0</v>
      </c>
      <c r="AO101" s="159">
        <v>0</v>
      </c>
      <c r="AP101" s="159">
        <v>0</v>
      </c>
      <c r="AQ101" s="159">
        <v>0</v>
      </c>
      <c r="AR101" s="159">
        <v>0</v>
      </c>
      <c r="AS101" s="159">
        <v>0</v>
      </c>
      <c r="AT101" s="159">
        <v>0</v>
      </c>
      <c r="AU101" s="159">
        <v>0</v>
      </c>
      <c r="AV101" s="159">
        <v>0</v>
      </c>
      <c r="AW101" s="159">
        <v>0</v>
      </c>
      <c r="AX101" s="159">
        <v>0</v>
      </c>
      <c r="AY101" s="159">
        <v>0</v>
      </c>
      <c r="AZ101" s="159">
        <v>0</v>
      </c>
      <c r="BA101" s="159">
        <v>0</v>
      </c>
      <c r="BB101" s="160">
        <v>0</v>
      </c>
      <c r="BC101" s="43"/>
      <c r="BD101" s="43"/>
      <c r="BE101" s="43"/>
      <c r="BF101" s="43"/>
      <c r="BG101" s="43"/>
      <c r="BH101" s="43"/>
      <c r="BI101" s="43"/>
      <c r="BJ101" s="43"/>
      <c r="BK101" s="43"/>
      <c r="BL101" s="43"/>
      <c r="BM101" s="43"/>
      <c r="BN101" s="43"/>
      <c r="BO101" s="43"/>
      <c r="BP101" s="43"/>
      <c r="BQ101" s="43"/>
      <c r="BR101" s="43"/>
      <c r="BS101" s="43"/>
      <c r="BT101" s="43"/>
      <c r="BU101" s="43"/>
      <c r="BV101" s="43"/>
      <c r="BW101" s="43"/>
    </row>
    <row r="102" spans="1:75">
      <c r="A102" s="153"/>
      <c r="B102" s="65" t="s">
        <v>400</v>
      </c>
      <c r="C102" s="158" t="s">
        <v>267</v>
      </c>
      <c r="D102" s="159">
        <v>0</v>
      </c>
      <c r="E102" s="159">
        <v>0</v>
      </c>
      <c r="F102" s="159">
        <v>0</v>
      </c>
      <c r="G102" s="159">
        <v>0</v>
      </c>
      <c r="H102" s="159">
        <v>0</v>
      </c>
      <c r="I102" s="159">
        <v>0</v>
      </c>
      <c r="J102" s="159">
        <v>0</v>
      </c>
      <c r="K102" s="159">
        <v>0</v>
      </c>
      <c r="L102" s="159">
        <v>0</v>
      </c>
      <c r="M102" s="159">
        <v>0</v>
      </c>
      <c r="N102" s="159">
        <v>0</v>
      </c>
      <c r="O102" s="159">
        <v>0</v>
      </c>
      <c r="P102" s="159">
        <v>0</v>
      </c>
      <c r="Q102" s="159">
        <v>0</v>
      </c>
      <c r="R102" s="159">
        <v>0</v>
      </c>
      <c r="S102" s="159">
        <v>0</v>
      </c>
      <c r="T102" s="159">
        <v>0</v>
      </c>
      <c r="U102" s="159">
        <v>0</v>
      </c>
      <c r="V102" s="159">
        <v>0</v>
      </c>
      <c r="W102" s="159">
        <v>0</v>
      </c>
      <c r="X102" s="159">
        <v>0</v>
      </c>
      <c r="Y102" s="159">
        <v>0</v>
      </c>
      <c r="Z102" s="159">
        <v>0</v>
      </c>
      <c r="AA102" s="159">
        <v>0</v>
      </c>
      <c r="AB102" s="159">
        <v>0</v>
      </c>
      <c r="AC102" s="159">
        <v>0</v>
      </c>
      <c r="AD102" s="159">
        <v>512.54700000000003</v>
      </c>
      <c r="AE102" s="159">
        <v>253.96029677999999</v>
      </c>
      <c r="AF102" s="159">
        <v>0</v>
      </c>
      <c r="AG102" s="159">
        <v>0</v>
      </c>
      <c r="AH102" s="159">
        <v>0</v>
      </c>
      <c r="AI102" s="159">
        <v>0</v>
      </c>
      <c r="AJ102" s="159">
        <v>0</v>
      </c>
      <c r="AK102" s="159">
        <v>0</v>
      </c>
      <c r="AL102" s="159">
        <v>0</v>
      </c>
      <c r="AM102" s="159">
        <v>0</v>
      </c>
      <c r="AN102" s="159">
        <v>0</v>
      </c>
      <c r="AO102" s="159">
        <v>0</v>
      </c>
      <c r="AP102" s="159">
        <v>0</v>
      </c>
      <c r="AQ102" s="159">
        <v>0</v>
      </c>
      <c r="AR102" s="159">
        <v>0</v>
      </c>
      <c r="AS102" s="159">
        <v>0</v>
      </c>
      <c r="AT102" s="159">
        <v>0</v>
      </c>
      <c r="AU102" s="159">
        <v>0</v>
      </c>
      <c r="AV102" s="159">
        <v>0</v>
      </c>
      <c r="AW102" s="159">
        <v>0</v>
      </c>
      <c r="AX102" s="159">
        <v>0</v>
      </c>
      <c r="AY102" s="159">
        <v>0</v>
      </c>
      <c r="AZ102" s="159">
        <v>0</v>
      </c>
      <c r="BA102" s="159">
        <v>0</v>
      </c>
      <c r="BB102" s="160">
        <v>0</v>
      </c>
      <c r="BC102" s="43"/>
      <c r="BD102" s="43"/>
      <c r="BE102" s="43"/>
      <c r="BF102" s="43"/>
      <c r="BG102" s="43"/>
      <c r="BH102" s="43"/>
      <c r="BI102" s="43"/>
      <c r="BJ102" s="43"/>
      <c r="BK102" s="43"/>
      <c r="BL102" s="43"/>
      <c r="BM102" s="43"/>
      <c r="BN102" s="43"/>
      <c r="BO102" s="43"/>
      <c r="BP102" s="43"/>
      <c r="BQ102" s="43"/>
      <c r="BR102" s="43"/>
      <c r="BS102" s="43"/>
      <c r="BT102" s="43"/>
      <c r="BU102" s="43"/>
      <c r="BV102" s="43"/>
      <c r="BW102" s="43"/>
    </row>
    <row r="103" spans="1:75">
      <c r="A103" s="153"/>
      <c r="B103" s="43" t="s">
        <v>401</v>
      </c>
      <c r="C103" s="158" t="s">
        <v>267</v>
      </c>
      <c r="D103" s="159">
        <v>0</v>
      </c>
      <c r="E103" s="159">
        <v>0</v>
      </c>
      <c r="F103" s="159">
        <v>0</v>
      </c>
      <c r="G103" s="159">
        <v>0</v>
      </c>
      <c r="H103" s="159">
        <v>0</v>
      </c>
      <c r="I103" s="159">
        <v>0</v>
      </c>
      <c r="J103" s="159">
        <v>0</v>
      </c>
      <c r="K103" s="159">
        <v>0</v>
      </c>
      <c r="L103" s="159">
        <v>0</v>
      </c>
      <c r="M103" s="159">
        <v>0</v>
      </c>
      <c r="N103" s="159">
        <v>0</v>
      </c>
      <c r="O103" s="159">
        <v>0</v>
      </c>
      <c r="P103" s="159">
        <v>0</v>
      </c>
      <c r="Q103" s="159">
        <v>0</v>
      </c>
      <c r="R103" s="159">
        <v>0</v>
      </c>
      <c r="S103" s="159">
        <v>0</v>
      </c>
      <c r="T103" s="159">
        <v>0</v>
      </c>
      <c r="U103" s="159">
        <v>0</v>
      </c>
      <c r="V103" s="159">
        <v>0</v>
      </c>
      <c r="W103" s="159">
        <v>0</v>
      </c>
      <c r="X103" s="159">
        <v>0</v>
      </c>
      <c r="Y103" s="159">
        <v>0</v>
      </c>
      <c r="Z103" s="159">
        <v>305.50299999999999</v>
      </c>
      <c r="AA103" s="159">
        <v>364.963506</v>
      </c>
      <c r="AB103" s="159">
        <v>374.49799999999999</v>
      </c>
      <c r="AC103" s="159">
        <v>411.85500000000002</v>
      </c>
      <c r="AD103" s="159">
        <v>435.49299999999999</v>
      </c>
      <c r="AE103" s="159">
        <v>460.57299999999998</v>
      </c>
      <c r="AF103" s="159">
        <v>487.84199999999998</v>
      </c>
      <c r="AG103" s="159">
        <v>509.73661300000003</v>
      </c>
      <c r="AH103" s="159">
        <v>527.65851588422947</v>
      </c>
      <c r="AI103" s="159">
        <v>548.84926471978326</v>
      </c>
      <c r="AJ103" s="159">
        <v>578.13293398888891</v>
      </c>
      <c r="AK103" s="159">
        <v>587.18538852998768</v>
      </c>
      <c r="AL103" s="159">
        <v>595.99799999999993</v>
      </c>
      <c r="AM103" s="159">
        <v>606.39532681999992</v>
      </c>
      <c r="AN103" s="159">
        <v>611.93929700000001</v>
      </c>
      <c r="AO103" s="159">
        <v>621.7497810999995</v>
      </c>
      <c r="AP103" s="159">
        <v>627.55100000000004</v>
      </c>
      <c r="AQ103" s="159">
        <v>654.75289959999998</v>
      </c>
      <c r="AR103" s="159">
        <v>468</v>
      </c>
      <c r="AS103" s="159">
        <v>253.047256</v>
      </c>
      <c r="AT103" s="159">
        <v>0</v>
      </c>
      <c r="AU103" s="159">
        <v>0</v>
      </c>
      <c r="AV103" s="159">
        <v>0</v>
      </c>
      <c r="AW103" s="159">
        <v>0</v>
      </c>
      <c r="AX103" s="159">
        <v>0</v>
      </c>
      <c r="AY103" s="159">
        <v>0</v>
      </c>
      <c r="AZ103" s="159">
        <v>0</v>
      </c>
      <c r="BA103" s="159">
        <v>0</v>
      </c>
      <c r="BB103" s="160">
        <v>0</v>
      </c>
      <c r="BC103" s="43"/>
      <c r="BD103" s="43"/>
      <c r="BE103" s="43"/>
      <c r="BF103" s="43"/>
      <c r="BG103" s="43"/>
      <c r="BH103" s="43"/>
      <c r="BI103" s="43"/>
      <c r="BJ103" s="43"/>
      <c r="BK103" s="43"/>
      <c r="BL103" s="43"/>
      <c r="BM103" s="43"/>
      <c r="BN103" s="43"/>
      <c r="BO103" s="43"/>
      <c r="BP103" s="43"/>
      <c r="BQ103" s="43"/>
      <c r="BR103" s="43"/>
      <c r="BS103" s="43"/>
      <c r="BT103" s="43"/>
      <c r="BU103" s="43"/>
      <c r="BV103" s="43"/>
      <c r="BW103" s="43"/>
    </row>
    <row r="104" spans="1:75">
      <c r="A104" s="153"/>
      <c r="B104" s="65" t="s">
        <v>34</v>
      </c>
      <c r="C104" s="232" t="s">
        <v>276</v>
      </c>
      <c r="D104" s="159">
        <v>0</v>
      </c>
      <c r="E104" s="159">
        <v>0</v>
      </c>
      <c r="F104" s="159">
        <v>0</v>
      </c>
      <c r="G104" s="159">
        <v>0</v>
      </c>
      <c r="H104" s="159">
        <v>0</v>
      </c>
      <c r="I104" s="159">
        <v>0</v>
      </c>
      <c r="J104" s="159">
        <v>0</v>
      </c>
      <c r="K104" s="159">
        <v>0</v>
      </c>
      <c r="L104" s="159">
        <v>0</v>
      </c>
      <c r="M104" s="159">
        <v>0</v>
      </c>
      <c r="N104" s="159">
        <v>0</v>
      </c>
      <c r="O104" s="159">
        <v>0</v>
      </c>
      <c r="P104" s="159">
        <v>0</v>
      </c>
      <c r="Q104" s="159">
        <v>0</v>
      </c>
      <c r="R104" s="159">
        <v>0</v>
      </c>
      <c r="S104" s="159">
        <v>0</v>
      </c>
      <c r="T104" s="159">
        <v>0</v>
      </c>
      <c r="U104" s="159">
        <v>0</v>
      </c>
      <c r="V104" s="159">
        <v>0</v>
      </c>
      <c r="W104" s="159">
        <v>0</v>
      </c>
      <c r="X104" s="159">
        <v>0</v>
      </c>
      <c r="Y104" s="159">
        <v>0</v>
      </c>
      <c r="Z104" s="159">
        <v>0</v>
      </c>
      <c r="AA104" s="159">
        <v>0</v>
      </c>
      <c r="AB104" s="159">
        <v>0</v>
      </c>
      <c r="AC104" s="159">
        <v>2336.1031234350612</v>
      </c>
      <c r="AD104" s="159">
        <v>5970.616</v>
      </c>
      <c r="AE104" s="159">
        <v>6426.2752195999992</v>
      </c>
      <c r="AF104" s="159">
        <v>6868.5436595999981</v>
      </c>
      <c r="AG104" s="159">
        <v>7367.1248207140325</v>
      </c>
      <c r="AH104" s="159">
        <v>7703.3184822999983</v>
      </c>
      <c r="AI104" s="159">
        <v>8128.8851483599992</v>
      </c>
      <c r="AJ104" s="159">
        <v>8242.1568431600008</v>
      </c>
      <c r="AK104" s="159">
        <v>8052.1531093100002</v>
      </c>
      <c r="AL104" s="159">
        <v>7510.8751163199995</v>
      </c>
      <c r="AM104" s="159">
        <v>7041.5234761999718</v>
      </c>
      <c r="AN104" s="159">
        <v>6576.0799377400017</v>
      </c>
      <c r="AO104" s="159">
        <v>6078.7060508699969</v>
      </c>
      <c r="AP104" s="159">
        <v>5665.5855551100012</v>
      </c>
      <c r="AQ104" s="159">
        <v>5367.6480182400001</v>
      </c>
      <c r="AR104" s="159">
        <v>5139.8772267200002</v>
      </c>
      <c r="AS104" s="159">
        <v>5060.8868007399979</v>
      </c>
      <c r="AT104" s="159">
        <v>5071.059797515044</v>
      </c>
      <c r="AU104" s="159">
        <v>4834.2942617299987</v>
      </c>
      <c r="AV104" s="159">
        <v>4935.3102140100018</v>
      </c>
      <c r="AW104" s="159">
        <v>5430.0773625226302</v>
      </c>
      <c r="AX104" s="159">
        <v>5837.2140374469855</v>
      </c>
      <c r="AY104" s="159">
        <v>5879.8973496467815</v>
      </c>
      <c r="AZ104" s="159">
        <v>5690.7646152028765</v>
      </c>
      <c r="BA104" s="159">
        <v>5371.7062237313166</v>
      </c>
      <c r="BB104" s="160">
        <v>5231.9520868167747</v>
      </c>
      <c r="BC104" s="43"/>
      <c r="BD104" s="43"/>
      <c r="BE104" s="43"/>
      <c r="BF104" s="43"/>
      <c r="BG104" s="43"/>
      <c r="BH104" s="43"/>
      <c r="BI104" s="43"/>
      <c r="BJ104" s="43"/>
      <c r="BK104" s="43"/>
      <c r="BL104" s="43"/>
      <c r="BM104" s="43"/>
      <c r="BN104" s="43"/>
      <c r="BO104" s="43"/>
      <c r="BP104" s="43"/>
      <c r="BQ104" s="43"/>
      <c r="BR104" s="43"/>
      <c r="BS104" s="43"/>
      <c r="BT104" s="43"/>
      <c r="BU104" s="43"/>
      <c r="BV104" s="43"/>
      <c r="BW104" s="43"/>
    </row>
    <row r="105" spans="1:75" ht="25.5" customHeight="1">
      <c r="A105" s="153"/>
      <c r="B105" s="10" t="s">
        <v>309</v>
      </c>
      <c r="C105" s="232" t="s">
        <v>267</v>
      </c>
      <c r="D105" s="159">
        <v>0</v>
      </c>
      <c r="E105" s="159">
        <v>0</v>
      </c>
      <c r="F105" s="159">
        <v>0</v>
      </c>
      <c r="G105" s="159">
        <v>0</v>
      </c>
      <c r="H105" s="159">
        <v>0</v>
      </c>
      <c r="I105" s="159">
        <v>0</v>
      </c>
      <c r="J105" s="159">
        <v>0</v>
      </c>
      <c r="K105" s="159">
        <v>0</v>
      </c>
      <c r="L105" s="159">
        <v>0</v>
      </c>
      <c r="M105" s="159">
        <v>0</v>
      </c>
      <c r="N105" s="159">
        <v>0</v>
      </c>
      <c r="O105" s="159">
        <v>0</v>
      </c>
      <c r="P105" s="159">
        <v>0</v>
      </c>
      <c r="Q105" s="159">
        <v>0</v>
      </c>
      <c r="R105" s="159">
        <v>0</v>
      </c>
      <c r="S105" s="159">
        <v>0</v>
      </c>
      <c r="T105" s="159">
        <v>0</v>
      </c>
      <c r="U105" s="159">
        <v>0</v>
      </c>
      <c r="V105" s="159">
        <v>0</v>
      </c>
      <c r="W105" s="159">
        <v>0</v>
      </c>
      <c r="X105" s="159">
        <v>0</v>
      </c>
      <c r="Y105" s="159">
        <v>0</v>
      </c>
      <c r="Z105" s="159">
        <v>0</v>
      </c>
      <c r="AA105" s="159">
        <v>0</v>
      </c>
      <c r="AB105" s="159">
        <v>0</v>
      </c>
      <c r="AC105" s="159">
        <v>0</v>
      </c>
      <c r="AD105" s="159">
        <v>0</v>
      </c>
      <c r="AE105" s="159">
        <v>0</v>
      </c>
      <c r="AF105" s="159">
        <v>0</v>
      </c>
      <c r="AG105" s="159">
        <v>0</v>
      </c>
      <c r="AH105" s="159">
        <v>0</v>
      </c>
      <c r="AI105" s="159">
        <v>0</v>
      </c>
      <c r="AJ105" s="159">
        <v>0</v>
      </c>
      <c r="AK105" s="159">
        <v>0</v>
      </c>
      <c r="AL105" s="159">
        <v>0</v>
      </c>
      <c r="AM105" s="159">
        <v>14.866828625617664</v>
      </c>
      <c r="AN105" s="159">
        <v>128.38229163543059</v>
      </c>
      <c r="AO105" s="159">
        <v>125.17692108113887</v>
      </c>
      <c r="AP105" s="159">
        <v>428.73504842716466</v>
      </c>
      <c r="AQ105" s="159">
        <v>910.19641813042097</v>
      </c>
      <c r="AR105" s="159">
        <v>1117.6227032140916</v>
      </c>
      <c r="AS105" s="159">
        <v>1314.781602303239</v>
      </c>
      <c r="AT105" s="159">
        <v>1893.372102514084</v>
      </c>
      <c r="AU105" s="159">
        <v>2247.3871940883514</v>
      </c>
      <c r="AV105" s="159">
        <v>2693.3336757297711</v>
      </c>
      <c r="AW105" s="159">
        <v>3689.5226474309848</v>
      </c>
      <c r="AX105" s="159">
        <v>4679.8520204326014</v>
      </c>
      <c r="AY105" s="159">
        <v>5571.5170651026137</v>
      </c>
      <c r="AZ105" s="159">
        <v>6154.5368594043948</v>
      </c>
      <c r="BA105" s="159">
        <v>6568.2683587782876</v>
      </c>
      <c r="BB105" s="160">
        <v>7270.0572263220129</v>
      </c>
      <c r="BC105" s="43"/>
      <c r="BD105" s="43"/>
      <c r="BE105" s="43"/>
      <c r="BF105" s="43"/>
      <c r="BG105" s="43"/>
      <c r="BH105" s="43"/>
      <c r="BI105" s="43"/>
      <c r="BJ105" s="43"/>
      <c r="BK105" s="43"/>
      <c r="BL105" s="43"/>
      <c r="BM105" s="43"/>
      <c r="BN105" s="43"/>
      <c r="BO105" s="43"/>
      <c r="BP105" s="43"/>
      <c r="BQ105" s="43"/>
      <c r="BR105" s="43"/>
      <c r="BS105" s="43"/>
      <c r="BT105" s="43"/>
      <c r="BU105" s="43"/>
      <c r="BV105" s="43"/>
      <c r="BW105" s="43"/>
    </row>
    <row r="106" spans="1:75">
      <c r="A106" s="153"/>
      <c r="B106" s="43" t="s">
        <v>310</v>
      </c>
      <c r="C106" s="232" t="s">
        <v>267</v>
      </c>
      <c r="D106" s="159"/>
      <c r="E106" s="159"/>
      <c r="F106" s="159"/>
      <c r="G106" s="159"/>
      <c r="H106" s="159"/>
      <c r="I106" s="159"/>
      <c r="J106" s="159"/>
      <c r="K106" s="159"/>
      <c r="L106" s="159"/>
      <c r="M106" s="159"/>
      <c r="N106" s="159"/>
      <c r="O106" s="159"/>
      <c r="P106" s="159"/>
      <c r="Q106" s="159"/>
      <c r="R106" s="159"/>
      <c r="S106" s="159"/>
      <c r="T106" s="159">
        <v>3.4569999999999999</v>
      </c>
      <c r="U106" s="159">
        <v>4.1285950413223143</v>
      </c>
      <c r="V106" s="159">
        <v>5.4580000000000002</v>
      </c>
      <c r="W106" s="159">
        <v>4.9669999999999996</v>
      </c>
      <c r="X106" s="159">
        <v>8.2967250384024585</v>
      </c>
      <c r="Y106" s="159">
        <v>10.563000000000001</v>
      </c>
      <c r="Z106" s="159">
        <v>11.87267336961207</v>
      </c>
      <c r="AA106" s="159">
        <v>14.399096999999999</v>
      </c>
      <c r="AB106" s="159">
        <v>19.709695</v>
      </c>
      <c r="AC106" s="159">
        <v>19.340500802146213</v>
      </c>
      <c r="AD106" s="159">
        <v>20.643089</v>
      </c>
      <c r="AE106" s="159">
        <v>46.53799999999999</v>
      </c>
      <c r="AF106" s="159">
        <v>32.67</v>
      </c>
      <c r="AG106" s="159">
        <v>27.44</v>
      </c>
      <c r="AH106" s="159">
        <v>31.553068</v>
      </c>
      <c r="AI106" s="159">
        <v>35.207568999999999</v>
      </c>
      <c r="AJ106" s="159">
        <v>38.218910999999999</v>
      </c>
      <c r="AK106" s="159">
        <v>37.692900000000002</v>
      </c>
      <c r="AL106" s="159">
        <v>42.019909411804896</v>
      </c>
      <c r="AM106" s="159">
        <v>45.458691636376749</v>
      </c>
      <c r="AN106" s="159">
        <v>44.789727000000006</v>
      </c>
      <c r="AO106" s="159">
        <v>46.053681000000005</v>
      </c>
      <c r="AP106" s="159">
        <v>42.152442999999998</v>
      </c>
      <c r="AQ106" s="159">
        <v>41.088430800000005</v>
      </c>
      <c r="AR106" s="159">
        <v>44.79290216648203</v>
      </c>
      <c r="AS106" s="159">
        <v>41.78107</v>
      </c>
      <c r="AT106" s="159">
        <v>34.003762399999999</v>
      </c>
      <c r="AU106" s="159">
        <v>36.4904546</v>
      </c>
      <c r="AV106" s="159">
        <v>35.550986999999999</v>
      </c>
      <c r="AW106" s="159">
        <v>33.795781811076367</v>
      </c>
      <c r="AX106" s="159">
        <v>37.731015776053439</v>
      </c>
      <c r="AY106" s="159">
        <v>37.646672895369342</v>
      </c>
      <c r="AZ106" s="159">
        <v>36.811293064856905</v>
      </c>
      <c r="BA106" s="159">
        <v>35.81104408354674</v>
      </c>
      <c r="BB106" s="160">
        <v>34.860918025918949</v>
      </c>
      <c r="BC106" s="43"/>
      <c r="BD106" s="43"/>
      <c r="BE106" s="43"/>
      <c r="BF106" s="43"/>
      <c r="BG106" s="43"/>
      <c r="BH106" s="43"/>
      <c r="BI106" s="43"/>
      <c r="BJ106" s="43"/>
      <c r="BK106" s="43"/>
      <c r="BL106" s="43"/>
      <c r="BM106" s="43"/>
      <c r="BN106" s="43"/>
      <c r="BO106" s="43"/>
      <c r="BP106" s="43"/>
      <c r="BQ106" s="43"/>
      <c r="BR106" s="43"/>
      <c r="BS106" s="43"/>
      <c r="BT106" s="43"/>
      <c r="BU106" s="43"/>
      <c r="BV106" s="43"/>
      <c r="BW106" s="43"/>
    </row>
    <row r="107" spans="1:75">
      <c r="A107" s="153"/>
      <c r="B107" s="65" t="s">
        <v>312</v>
      </c>
      <c r="C107" s="232" t="s">
        <v>270</v>
      </c>
      <c r="D107" s="159">
        <v>0</v>
      </c>
      <c r="E107" s="159">
        <v>0</v>
      </c>
      <c r="F107" s="159">
        <v>0</v>
      </c>
      <c r="G107" s="159">
        <v>0</v>
      </c>
      <c r="H107" s="159">
        <v>0</v>
      </c>
      <c r="I107" s="159">
        <v>0</v>
      </c>
      <c r="J107" s="159">
        <v>0</v>
      </c>
      <c r="K107" s="159">
        <v>0</v>
      </c>
      <c r="L107" s="159">
        <v>0</v>
      </c>
      <c r="M107" s="159">
        <v>94.289000000000001</v>
      </c>
      <c r="N107" s="159">
        <v>3.1640000000000001</v>
      </c>
      <c r="O107" s="159">
        <v>0</v>
      </c>
      <c r="P107" s="159">
        <v>0</v>
      </c>
      <c r="Q107" s="159">
        <v>0</v>
      </c>
      <c r="R107" s="159">
        <v>0</v>
      </c>
      <c r="S107" s="159">
        <v>0</v>
      </c>
      <c r="T107" s="159">
        <v>0</v>
      </c>
      <c r="U107" s="159">
        <v>0</v>
      </c>
      <c r="V107" s="159">
        <v>0</v>
      </c>
      <c r="W107" s="159">
        <v>0</v>
      </c>
      <c r="X107" s="159">
        <v>0</v>
      </c>
      <c r="Y107" s="159">
        <v>0</v>
      </c>
      <c r="Z107" s="159">
        <v>0</v>
      </c>
      <c r="AA107" s="159">
        <v>0</v>
      </c>
      <c r="AB107" s="159">
        <v>0</v>
      </c>
      <c r="AC107" s="159">
        <v>0</v>
      </c>
      <c r="AD107" s="159">
        <v>0</v>
      </c>
      <c r="AE107" s="159">
        <v>0</v>
      </c>
      <c r="AF107" s="159">
        <v>0</v>
      </c>
      <c r="AG107" s="159">
        <v>0</v>
      </c>
      <c r="AH107" s="159">
        <v>0</v>
      </c>
      <c r="AI107" s="159">
        <v>0</v>
      </c>
      <c r="AJ107" s="159">
        <v>0</v>
      </c>
      <c r="AK107" s="159">
        <v>0</v>
      </c>
      <c r="AL107" s="159">
        <v>0</v>
      </c>
      <c r="AM107" s="159">
        <v>0</v>
      </c>
      <c r="AN107" s="159">
        <v>0</v>
      </c>
      <c r="AO107" s="159">
        <v>0</v>
      </c>
      <c r="AP107" s="159">
        <v>0</v>
      </c>
      <c r="AQ107" s="159">
        <v>0</v>
      </c>
      <c r="AR107" s="159">
        <v>0</v>
      </c>
      <c r="AS107" s="159">
        <v>0</v>
      </c>
      <c r="AT107" s="159">
        <v>0</v>
      </c>
      <c r="AU107" s="159">
        <v>0</v>
      </c>
      <c r="AV107" s="159">
        <v>0</v>
      </c>
      <c r="AW107" s="159">
        <v>0</v>
      </c>
      <c r="AX107" s="159">
        <v>0</v>
      </c>
      <c r="AY107" s="159">
        <v>0</v>
      </c>
      <c r="AZ107" s="159">
        <v>0</v>
      </c>
      <c r="BA107" s="159">
        <v>0</v>
      </c>
      <c r="BB107" s="160">
        <v>0</v>
      </c>
      <c r="BC107" s="43"/>
      <c r="BD107" s="43"/>
      <c r="BE107" s="43"/>
      <c r="BF107" s="43"/>
      <c r="BG107" s="43"/>
      <c r="BH107" s="43"/>
      <c r="BI107" s="43"/>
      <c r="BJ107" s="43"/>
      <c r="BK107" s="43"/>
      <c r="BL107" s="43"/>
      <c r="BM107" s="43"/>
      <c r="BN107" s="43"/>
      <c r="BO107" s="43"/>
      <c r="BP107" s="43"/>
      <c r="BQ107" s="43"/>
      <c r="BR107" s="43"/>
      <c r="BS107" s="43"/>
      <c r="BT107" s="43"/>
      <c r="BU107" s="43"/>
      <c r="BV107" s="43"/>
      <c r="BW107" s="43"/>
    </row>
    <row r="108" spans="1:75" s="109" customFormat="1">
      <c r="A108" s="170"/>
      <c r="B108" s="65" t="s">
        <v>313</v>
      </c>
      <c r="C108" s="232" t="s">
        <v>267</v>
      </c>
      <c r="D108" s="159">
        <v>3.9363849225441023</v>
      </c>
      <c r="E108" s="159">
        <v>5.5202602999575197</v>
      </c>
      <c r="F108" s="159">
        <v>8.4191651597486601</v>
      </c>
      <c r="G108" s="159">
        <v>11.40887014884054</v>
      </c>
      <c r="H108" s="159">
        <v>14.260799152797492</v>
      </c>
      <c r="I108" s="159">
        <v>17.496863859223165</v>
      </c>
      <c r="J108" s="159">
        <v>23.287158802721503</v>
      </c>
      <c r="K108" s="159">
        <v>27.081838338421456</v>
      </c>
      <c r="L108" s="159">
        <v>30.749213754948787</v>
      </c>
      <c r="M108" s="159">
        <v>33.941256565171791</v>
      </c>
      <c r="N108" s="159">
        <v>38.815511614519529</v>
      </c>
      <c r="O108" s="159">
        <v>44.539010373741071</v>
      </c>
      <c r="P108" s="159">
        <v>57.046874265431249</v>
      </c>
      <c r="Q108" s="159">
        <v>77.833877487600887</v>
      </c>
      <c r="R108" s="159">
        <v>92.464743839483148</v>
      </c>
      <c r="S108" s="159">
        <v>103.84947617643465</v>
      </c>
      <c r="T108" s="159">
        <v>107.35026467430309</v>
      </c>
      <c r="U108" s="159">
        <v>111.04251969745886</v>
      </c>
      <c r="V108" s="159">
        <v>104.71260357218971</v>
      </c>
      <c r="W108" s="159">
        <v>136.38296564518024</v>
      </c>
      <c r="X108" s="159">
        <v>144.18166823796307</v>
      </c>
      <c r="Y108" s="159">
        <v>144.24510744392822</v>
      </c>
      <c r="Z108" s="159">
        <v>163.05199999999999</v>
      </c>
      <c r="AA108" s="159">
        <v>165.48699999999999</v>
      </c>
      <c r="AB108" s="159">
        <v>162.65124892159454</v>
      </c>
      <c r="AC108" s="159">
        <v>169.90298870138361</v>
      </c>
      <c r="AD108" s="159">
        <v>124.283</v>
      </c>
      <c r="AE108" s="159">
        <v>128.26055663881266</v>
      </c>
      <c r="AF108" s="159">
        <v>135.16607401724025</v>
      </c>
      <c r="AG108" s="159">
        <v>200.75442016647554</v>
      </c>
      <c r="AH108" s="159">
        <v>175.53506304142508</v>
      </c>
      <c r="AI108" s="159">
        <v>183.23841614855513</v>
      </c>
      <c r="AJ108" s="159">
        <v>169.98493378695881</v>
      </c>
      <c r="AK108" s="159">
        <v>169.32235473338639</v>
      </c>
      <c r="AL108" s="159">
        <v>159.46672221701033</v>
      </c>
      <c r="AM108" s="159">
        <v>144.67452092278563</v>
      </c>
      <c r="AN108" s="159">
        <v>138.30903393915511</v>
      </c>
      <c r="AO108" s="159">
        <v>128.19760849598063</v>
      </c>
      <c r="AP108" s="159">
        <v>120.30785280289261</v>
      </c>
      <c r="AQ108" s="159">
        <v>104.98221706204986</v>
      </c>
      <c r="AR108" s="159">
        <v>95.955396013713354</v>
      </c>
      <c r="AS108" s="159">
        <v>88.741009500324324</v>
      </c>
      <c r="AT108" s="159">
        <v>71.893421583468523</v>
      </c>
      <c r="AU108" s="159">
        <v>62.260187286584028</v>
      </c>
      <c r="AV108" s="159">
        <v>58.278530529036267</v>
      </c>
      <c r="AW108" s="159">
        <v>56.616059944196053</v>
      </c>
      <c r="AX108" s="159">
        <v>51.372751291524537</v>
      </c>
      <c r="AY108" s="159">
        <v>45.476457924604354</v>
      </c>
      <c r="AZ108" s="159">
        <v>38.353657674697146</v>
      </c>
      <c r="BA108" s="159">
        <v>30.948456296878504</v>
      </c>
      <c r="BB108" s="160">
        <v>23.243789535299573</v>
      </c>
    </row>
    <row r="109" spans="1:75" s="109" customFormat="1">
      <c r="A109" s="170"/>
      <c r="B109" s="43" t="s">
        <v>392</v>
      </c>
      <c r="C109" s="232" t="s">
        <v>276</v>
      </c>
      <c r="D109" s="159"/>
      <c r="E109" s="159"/>
      <c r="F109" s="159"/>
      <c r="G109" s="159"/>
      <c r="H109" s="159"/>
      <c r="I109" s="159"/>
      <c r="J109" s="159"/>
      <c r="K109" s="159"/>
      <c r="L109" s="159"/>
      <c r="M109" s="159">
        <v>5.2398705871158064</v>
      </c>
      <c r="N109" s="159">
        <v>27.489073080216954</v>
      </c>
      <c r="O109" s="159">
        <v>23.776031392140069</v>
      </c>
      <c r="P109" s="159">
        <v>28.023598820058993</v>
      </c>
      <c r="Q109" s="159">
        <v>38</v>
      </c>
      <c r="R109" s="159">
        <v>39.200000000000003</v>
      </c>
      <c r="S109" s="159">
        <v>40.200000000000003</v>
      </c>
      <c r="T109" s="159">
        <v>30.1</v>
      </c>
      <c r="U109" s="159">
        <v>51.6</v>
      </c>
      <c r="V109" s="159">
        <v>40.9</v>
      </c>
      <c r="W109" s="159">
        <v>21.7</v>
      </c>
      <c r="X109" s="159">
        <v>22.1</v>
      </c>
      <c r="Y109" s="159">
        <v>22.213617054828948</v>
      </c>
      <c r="Z109" s="159">
        <v>35.660331161314261</v>
      </c>
      <c r="AA109" s="159">
        <v>27.990037018213997</v>
      </c>
      <c r="AB109" s="159">
        <v>29.15736141380097</v>
      </c>
      <c r="AC109" s="159">
        <v>30.387325282280013</v>
      </c>
      <c r="AD109" s="159">
        <v>32.560962763923698</v>
      </c>
      <c r="AE109" s="159">
        <v>40.862700124098772</v>
      </c>
      <c r="AF109" s="159"/>
      <c r="AG109" s="159"/>
      <c r="AH109" s="159"/>
      <c r="AI109" s="159"/>
      <c r="AJ109" s="159"/>
      <c r="AK109" s="159"/>
      <c r="AL109" s="159"/>
      <c r="AM109" s="159"/>
      <c r="AN109" s="159"/>
      <c r="AO109" s="159"/>
      <c r="AP109" s="159"/>
      <c r="AQ109" s="159"/>
      <c r="AR109" s="159"/>
      <c r="AS109" s="159"/>
      <c r="AT109" s="159"/>
      <c r="AU109" s="159"/>
      <c r="AV109" s="159"/>
      <c r="AW109" s="159"/>
      <c r="AX109" s="159"/>
      <c r="AY109" s="159"/>
      <c r="AZ109" s="159"/>
      <c r="BA109" s="159"/>
      <c r="BB109" s="160"/>
    </row>
    <row r="110" spans="1:75" ht="25.5" customHeight="1">
      <c r="A110" s="153"/>
      <c r="B110" s="65" t="s">
        <v>315</v>
      </c>
      <c r="C110" s="232" t="s">
        <v>276</v>
      </c>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c r="AD110" s="159"/>
      <c r="AE110" s="159"/>
      <c r="AF110" s="159">
        <v>19.951376999999997</v>
      </c>
      <c r="AG110" s="159">
        <v>17.527673000000004</v>
      </c>
      <c r="AH110" s="159">
        <v>14.842842999999998</v>
      </c>
      <c r="AI110" s="159">
        <v>15.344812999999997</v>
      </c>
      <c r="AJ110" s="159">
        <v>15.454585269990007</v>
      </c>
      <c r="AK110" s="159">
        <v>9.8689252387300055</v>
      </c>
      <c r="AL110" s="159">
        <v>8.0439209999999992</v>
      </c>
      <c r="AM110" s="159">
        <v>0.56211199999999995</v>
      </c>
      <c r="AN110" s="159">
        <v>0</v>
      </c>
      <c r="AO110" s="159">
        <v>0</v>
      </c>
      <c r="AP110" s="159">
        <v>0</v>
      </c>
      <c r="AQ110" s="159">
        <v>0</v>
      </c>
      <c r="AR110" s="159">
        <v>0</v>
      </c>
      <c r="AS110" s="159">
        <v>0</v>
      </c>
      <c r="AT110" s="159">
        <v>0</v>
      </c>
      <c r="AU110" s="159">
        <v>0</v>
      </c>
      <c r="AV110" s="159">
        <v>0</v>
      </c>
      <c r="AW110" s="159">
        <v>0</v>
      </c>
      <c r="AX110" s="159">
        <v>0</v>
      </c>
      <c r="AY110" s="159">
        <v>0</v>
      </c>
      <c r="AZ110" s="159">
        <v>0</v>
      </c>
      <c r="BA110" s="159">
        <v>0</v>
      </c>
      <c r="BB110" s="160">
        <v>0</v>
      </c>
      <c r="BC110" s="43"/>
      <c r="BD110" s="43"/>
      <c r="BE110" s="43"/>
      <c r="BF110" s="43"/>
      <c r="BG110" s="43"/>
      <c r="BH110" s="43"/>
      <c r="BI110" s="43"/>
      <c r="BJ110" s="43"/>
      <c r="BK110" s="43"/>
      <c r="BL110" s="43"/>
      <c r="BM110" s="43"/>
      <c r="BN110" s="43"/>
      <c r="BO110" s="43"/>
      <c r="BP110" s="43"/>
      <c r="BQ110" s="43"/>
      <c r="BR110" s="43"/>
      <c r="BS110" s="43"/>
      <c r="BT110" s="43"/>
      <c r="BU110" s="43"/>
      <c r="BV110" s="43"/>
      <c r="BW110" s="43"/>
    </row>
    <row r="111" spans="1:75">
      <c r="A111" s="153"/>
      <c r="B111" s="65" t="s">
        <v>36</v>
      </c>
      <c r="C111" s="232"/>
      <c r="D111" s="159">
        <f t="shared" ref="D111:BB111" si="17">SUM(D112,D119)</f>
        <v>7589</v>
      </c>
      <c r="E111" s="159">
        <f t="shared" si="17"/>
        <v>8852</v>
      </c>
      <c r="F111" s="159">
        <f t="shared" si="17"/>
        <v>10564</v>
      </c>
      <c r="G111" s="159">
        <f t="shared" si="17"/>
        <v>12165</v>
      </c>
      <c r="H111" s="159">
        <f t="shared" si="17"/>
        <v>13589</v>
      </c>
      <c r="I111" s="159">
        <f t="shared" si="17"/>
        <v>14654</v>
      </c>
      <c r="J111" s="159">
        <f t="shared" si="17"/>
        <v>15307</v>
      </c>
      <c r="K111" s="159">
        <f t="shared" si="17"/>
        <v>16625</v>
      </c>
      <c r="L111" s="159">
        <f t="shared" si="17"/>
        <v>17816.453000000001</v>
      </c>
      <c r="M111" s="159">
        <f t="shared" si="17"/>
        <v>18685.544999999998</v>
      </c>
      <c r="N111" s="159">
        <f t="shared" si="17"/>
        <v>19273.72</v>
      </c>
      <c r="O111" s="159">
        <f t="shared" si="17"/>
        <v>20731.936000000002</v>
      </c>
      <c r="P111" s="159">
        <f t="shared" si="17"/>
        <v>22734.863000000001</v>
      </c>
      <c r="Q111" s="159">
        <f t="shared" si="17"/>
        <v>25578.864000000001</v>
      </c>
      <c r="R111" s="159">
        <f t="shared" si="17"/>
        <v>26741.489000000001</v>
      </c>
      <c r="S111" s="159">
        <f t="shared" si="17"/>
        <v>28219.280000000002</v>
      </c>
      <c r="T111" s="159">
        <f t="shared" si="17"/>
        <v>28779.506000000001</v>
      </c>
      <c r="U111" s="159">
        <f t="shared" si="17"/>
        <v>29998.344000000005</v>
      </c>
      <c r="V111" s="159">
        <f t="shared" si="17"/>
        <v>32024.285999999996</v>
      </c>
      <c r="W111" s="159">
        <f t="shared" si="17"/>
        <v>33586</v>
      </c>
      <c r="X111" s="159">
        <f t="shared" si="17"/>
        <v>35603.290999999997</v>
      </c>
      <c r="Y111" s="159">
        <f t="shared" si="17"/>
        <v>37802.438000000002</v>
      </c>
      <c r="Z111" s="159">
        <f t="shared" si="17"/>
        <v>38745.199999999997</v>
      </c>
      <c r="AA111" s="159">
        <f t="shared" si="17"/>
        <v>41921.603135450008</v>
      </c>
      <c r="AB111" s="159">
        <f t="shared" si="17"/>
        <v>44367.258565528275</v>
      </c>
      <c r="AC111" s="159">
        <f t="shared" si="17"/>
        <v>46506.352382756908</v>
      </c>
      <c r="AD111" s="159">
        <f t="shared" si="17"/>
        <v>48801.804999999993</v>
      </c>
      <c r="AE111" s="159">
        <f t="shared" si="17"/>
        <v>51422.462685710001</v>
      </c>
      <c r="AF111" s="159">
        <f t="shared" si="17"/>
        <v>53663.45674691999</v>
      </c>
      <c r="AG111" s="159">
        <f t="shared" si="17"/>
        <v>57593.742352232308</v>
      </c>
      <c r="AH111" s="159">
        <f t="shared" si="17"/>
        <v>61584.34965923</v>
      </c>
      <c r="AI111" s="159">
        <f t="shared" si="17"/>
        <v>66895.841990320012</v>
      </c>
      <c r="AJ111" s="159">
        <f t="shared" si="17"/>
        <v>69835.141333070002</v>
      </c>
      <c r="AK111" s="159">
        <f t="shared" si="17"/>
        <v>74150.519898250001</v>
      </c>
      <c r="AL111" s="159">
        <f t="shared" si="17"/>
        <v>79809.006438810029</v>
      </c>
      <c r="AM111" s="159">
        <f t="shared" si="17"/>
        <v>83110.340476999991</v>
      </c>
      <c r="AN111" s="159">
        <f t="shared" si="17"/>
        <v>86515.830874880034</v>
      </c>
      <c r="AO111" s="159">
        <f t="shared" si="17"/>
        <v>89367.86147389999</v>
      </c>
      <c r="AP111" s="159">
        <f t="shared" si="17"/>
        <v>91580.290263549934</v>
      </c>
      <c r="AQ111" s="159">
        <f t="shared" si="17"/>
        <v>93800.446975290019</v>
      </c>
      <c r="AR111" s="159">
        <f t="shared" si="17"/>
        <v>96743.369584550004</v>
      </c>
      <c r="AS111" s="159">
        <f t="shared" si="17"/>
        <v>98797.419028959979</v>
      </c>
      <c r="AT111" s="159">
        <f t="shared" si="17"/>
        <v>102014.73681099963</v>
      </c>
      <c r="AU111" s="159">
        <f t="shared" si="17"/>
        <v>104196.41209817633</v>
      </c>
      <c r="AV111" s="159">
        <f t="shared" si="17"/>
        <v>110533.35650778998</v>
      </c>
      <c r="AW111" s="159">
        <f t="shared" si="17"/>
        <v>125364.13599029425</v>
      </c>
      <c r="AX111" s="159">
        <f t="shared" si="17"/>
        <v>137924.07610056925</v>
      </c>
      <c r="AY111" s="159">
        <f t="shared" si="17"/>
        <v>146175.44018646149</v>
      </c>
      <c r="AZ111" s="159">
        <f t="shared" si="17"/>
        <v>150518.78482191919</v>
      </c>
      <c r="BA111" s="159">
        <f t="shared" si="17"/>
        <v>153160.38880053131</v>
      </c>
      <c r="BB111" s="160">
        <f t="shared" si="17"/>
        <v>157764.60799305391</v>
      </c>
      <c r="BC111" s="43"/>
      <c r="BD111" s="43"/>
      <c r="BE111" s="43"/>
      <c r="BF111" s="43"/>
      <c r="BG111" s="43"/>
      <c r="BH111" s="43"/>
      <c r="BI111" s="43"/>
      <c r="BJ111" s="43"/>
      <c r="BK111" s="43"/>
      <c r="BL111" s="43"/>
      <c r="BM111" s="43"/>
      <c r="BN111" s="43"/>
      <c r="BO111" s="43"/>
      <c r="BP111" s="43"/>
      <c r="BQ111" s="43"/>
      <c r="BR111" s="43"/>
      <c r="BS111" s="43"/>
      <c r="BT111" s="43"/>
      <c r="BU111" s="43"/>
      <c r="BV111" s="43"/>
      <c r="BW111" s="43"/>
    </row>
    <row r="112" spans="1:75">
      <c r="A112" s="153"/>
      <c r="B112" s="63" t="s">
        <v>273</v>
      </c>
      <c r="C112" s="232" t="s">
        <v>270</v>
      </c>
      <c r="D112" s="159">
        <f t="shared" ref="D112:AI112" si="18">SUM(D113:D118)</f>
        <v>7552</v>
      </c>
      <c r="E112" s="159">
        <f t="shared" si="18"/>
        <v>8816</v>
      </c>
      <c r="F112" s="159">
        <f t="shared" si="18"/>
        <v>10526</v>
      </c>
      <c r="G112" s="159">
        <f t="shared" si="18"/>
        <v>12126</v>
      </c>
      <c r="H112" s="159">
        <f t="shared" si="18"/>
        <v>13549</v>
      </c>
      <c r="I112" s="159">
        <f t="shared" si="18"/>
        <v>14613</v>
      </c>
      <c r="J112" s="159">
        <f t="shared" si="18"/>
        <v>15268</v>
      </c>
      <c r="K112" s="159">
        <f t="shared" si="18"/>
        <v>16584</v>
      </c>
      <c r="L112" s="159">
        <f t="shared" si="18"/>
        <v>17779.453000000001</v>
      </c>
      <c r="M112" s="159">
        <f t="shared" si="18"/>
        <v>18648.391</v>
      </c>
      <c r="N112" s="159">
        <f t="shared" si="18"/>
        <v>19237.593000000001</v>
      </c>
      <c r="O112" s="159">
        <f t="shared" si="18"/>
        <v>20697.363000000001</v>
      </c>
      <c r="P112" s="159">
        <f t="shared" si="18"/>
        <v>22699.034</v>
      </c>
      <c r="Q112" s="159">
        <f t="shared" si="18"/>
        <v>25543.024000000001</v>
      </c>
      <c r="R112" s="159">
        <f t="shared" si="18"/>
        <v>26705.927</v>
      </c>
      <c r="S112" s="159">
        <f t="shared" si="18"/>
        <v>28183.114000000001</v>
      </c>
      <c r="T112" s="159">
        <f t="shared" si="18"/>
        <v>28744.81</v>
      </c>
      <c r="U112" s="159">
        <f t="shared" si="18"/>
        <v>29962.569000000003</v>
      </c>
      <c r="V112" s="159">
        <f t="shared" si="18"/>
        <v>31994.560999999998</v>
      </c>
      <c r="W112" s="159">
        <f t="shared" si="18"/>
        <v>33556.756999999998</v>
      </c>
      <c r="X112" s="159">
        <f t="shared" si="18"/>
        <v>35574.510999999999</v>
      </c>
      <c r="Y112" s="159">
        <f t="shared" si="18"/>
        <v>37774.760999999999</v>
      </c>
      <c r="Z112" s="159">
        <f t="shared" si="18"/>
        <v>38717.656999999999</v>
      </c>
      <c r="AA112" s="159">
        <f t="shared" si="18"/>
        <v>41893.001853800008</v>
      </c>
      <c r="AB112" s="159">
        <f t="shared" si="18"/>
        <v>44338.400971748277</v>
      </c>
      <c r="AC112" s="159">
        <f t="shared" si="18"/>
        <v>46476.654559836905</v>
      </c>
      <c r="AD112" s="159">
        <f t="shared" si="18"/>
        <v>48771.517999999996</v>
      </c>
      <c r="AE112" s="159">
        <f t="shared" si="18"/>
        <v>51391.939927300002</v>
      </c>
      <c r="AF112" s="159">
        <f t="shared" si="18"/>
        <v>53629.367547699992</v>
      </c>
      <c r="AG112" s="159">
        <f t="shared" si="18"/>
        <v>57554.148143162311</v>
      </c>
      <c r="AH112" s="159">
        <f t="shared" si="18"/>
        <v>61539.334872430001</v>
      </c>
      <c r="AI112" s="159">
        <f t="shared" si="18"/>
        <v>66848.160442100008</v>
      </c>
      <c r="AJ112" s="159">
        <f t="shared" ref="AJ112:BB112" si="19">SUM(AJ113:AJ118)</f>
        <v>69777.042747119995</v>
      </c>
      <c r="AK112" s="159">
        <f t="shared" si="19"/>
        <v>74087.953530660001</v>
      </c>
      <c r="AL112" s="159">
        <f t="shared" si="19"/>
        <v>79733.982094140025</v>
      </c>
      <c r="AM112" s="159">
        <f t="shared" si="19"/>
        <v>83014.68745279999</v>
      </c>
      <c r="AN112" s="159">
        <f t="shared" si="19"/>
        <v>86427.717724600036</v>
      </c>
      <c r="AO112" s="159">
        <f t="shared" si="19"/>
        <v>89274.966169329986</v>
      </c>
      <c r="AP112" s="159">
        <f t="shared" si="19"/>
        <v>91481.012978129933</v>
      </c>
      <c r="AQ112" s="159">
        <f t="shared" si="19"/>
        <v>93695.825169830016</v>
      </c>
      <c r="AR112" s="159">
        <f t="shared" si="19"/>
        <v>96630.245524619997</v>
      </c>
      <c r="AS112" s="159">
        <f t="shared" si="19"/>
        <v>98678.755617919975</v>
      </c>
      <c r="AT112" s="159">
        <f t="shared" si="19"/>
        <v>101744.14287777191</v>
      </c>
      <c r="AU112" s="159">
        <f t="shared" si="19"/>
        <v>104056.98251367258</v>
      </c>
      <c r="AV112" s="159">
        <f t="shared" si="19"/>
        <v>110355.45935301998</v>
      </c>
      <c r="AW112" s="159">
        <f t="shared" si="19"/>
        <v>125103.70765134387</v>
      </c>
      <c r="AX112" s="159">
        <f t="shared" si="19"/>
        <v>137712.59380061913</v>
      </c>
      <c r="AY112" s="159">
        <f t="shared" si="19"/>
        <v>145957.28350260598</v>
      </c>
      <c r="AZ112" s="159">
        <f t="shared" si="19"/>
        <v>150295.35279720812</v>
      </c>
      <c r="BA112" s="159">
        <f t="shared" si="19"/>
        <v>152932.55752753091</v>
      </c>
      <c r="BB112" s="160">
        <f t="shared" si="19"/>
        <v>157530.27232878824</v>
      </c>
      <c r="BC112" s="43"/>
      <c r="BD112" s="43"/>
      <c r="BE112" s="43"/>
      <c r="BF112" s="43"/>
      <c r="BG112" s="43"/>
      <c r="BH112" s="43"/>
      <c r="BI112" s="43"/>
      <c r="BJ112" s="43"/>
      <c r="BK112" s="43"/>
      <c r="BL112" s="43"/>
      <c r="BM112" s="43"/>
      <c r="BN112" s="43"/>
      <c r="BO112" s="43"/>
      <c r="BP112" s="43"/>
      <c r="BQ112" s="43"/>
      <c r="BR112" s="43"/>
      <c r="BS112" s="43"/>
      <c r="BT112" s="43"/>
      <c r="BU112" s="43"/>
      <c r="BV112" s="43"/>
      <c r="BW112" s="43"/>
    </row>
    <row r="113" spans="1:75">
      <c r="A113" s="153"/>
      <c r="B113" s="200" t="s">
        <v>381</v>
      </c>
      <c r="C113" s="232"/>
      <c r="D113" s="159">
        <v>7552</v>
      </c>
      <c r="E113" s="159">
        <v>8815</v>
      </c>
      <c r="F113" s="159">
        <v>10518</v>
      </c>
      <c r="G113" s="159">
        <v>12107</v>
      </c>
      <c r="H113" s="159">
        <v>13509</v>
      </c>
      <c r="I113" s="159">
        <v>14553</v>
      </c>
      <c r="J113" s="159">
        <v>15181</v>
      </c>
      <c r="K113" s="159">
        <v>16443</v>
      </c>
      <c r="L113" s="159">
        <v>17560.36</v>
      </c>
      <c r="M113" s="159">
        <v>18355.971000000001</v>
      </c>
      <c r="N113" s="159">
        <v>18857.098000000002</v>
      </c>
      <c r="O113" s="159">
        <v>20171.257000000001</v>
      </c>
      <c r="P113" s="159">
        <v>21972.580999999998</v>
      </c>
      <c r="Q113" s="159">
        <v>24450.99</v>
      </c>
      <c r="R113" s="159">
        <v>25364.328000000001</v>
      </c>
      <c r="S113" s="159">
        <v>26546.062000000002</v>
      </c>
      <c r="T113" s="159">
        <v>26859.15</v>
      </c>
      <c r="U113" s="159">
        <v>27740.434000000001</v>
      </c>
      <c r="V113" s="159">
        <v>29238.920999999998</v>
      </c>
      <c r="W113" s="159">
        <v>30391.121999999999</v>
      </c>
      <c r="X113" s="159">
        <v>31914.134999999998</v>
      </c>
      <c r="Y113" s="159">
        <v>33377.665495317</v>
      </c>
      <c r="Z113" s="159">
        <v>32886.690685359994</v>
      </c>
      <c r="AA113" s="159">
        <v>35420.719669182879</v>
      </c>
      <c r="AB113" s="159">
        <v>37284.042076120684</v>
      </c>
      <c r="AC113" s="159">
        <v>38505.283116754588</v>
      </c>
      <c r="AD113" s="159">
        <v>40026.295326250001</v>
      </c>
      <c r="AE113" s="159">
        <v>41780.351999849998</v>
      </c>
      <c r="AF113" s="159">
        <v>43129.110323089997</v>
      </c>
      <c r="AG113" s="159">
        <v>45774.817325406155</v>
      </c>
      <c r="AH113" s="159">
        <v>48323.221362397162</v>
      </c>
      <c r="AI113" s="159">
        <v>51848.801061122263</v>
      </c>
      <c r="AJ113" s="159">
        <v>54097.476088878946</v>
      </c>
      <c r="AK113" s="159">
        <v>57360.707342025926</v>
      </c>
      <c r="AL113" s="159">
        <v>61155.804856264447</v>
      </c>
      <c r="AM113" s="159">
        <v>63491.474743577586</v>
      </c>
      <c r="AN113" s="159">
        <v>65864.526208284093</v>
      </c>
      <c r="AO113" s="159">
        <v>68092.517947238579</v>
      </c>
      <c r="AP113" s="159">
        <v>68936.397712484904</v>
      </c>
      <c r="AQ113" s="159">
        <v>68234.40159905277</v>
      </c>
      <c r="AR113" s="159">
        <v>67573.790798066111</v>
      </c>
      <c r="AS113" s="159">
        <v>66792.952444676455</v>
      </c>
      <c r="AT113" s="159">
        <v>66630.400486967497</v>
      </c>
      <c r="AU113" s="159">
        <v>64372.53915473762</v>
      </c>
      <c r="AV113" s="159">
        <v>63593.365948586681</v>
      </c>
      <c r="AW113" s="159">
        <v>66843.435533422773</v>
      </c>
      <c r="AX113" s="159">
        <v>68098.417690311893</v>
      </c>
      <c r="AY113" s="159">
        <v>66873.6370052485</v>
      </c>
      <c r="AZ113" s="159">
        <v>64699.715498891885</v>
      </c>
      <c r="BA113" s="159">
        <v>62547.982741379041</v>
      </c>
      <c r="BB113" s="160">
        <v>60110.359069488579</v>
      </c>
      <c r="BC113" s="43"/>
      <c r="BD113" s="43"/>
      <c r="BE113" s="43"/>
      <c r="BF113" s="43"/>
      <c r="BG113" s="43"/>
      <c r="BH113" s="43"/>
      <c r="BI113" s="43"/>
      <c r="BJ113" s="43"/>
      <c r="BK113" s="43"/>
      <c r="BL113" s="43"/>
      <c r="BM113" s="43"/>
      <c r="BN113" s="43"/>
      <c r="BO113" s="43"/>
      <c r="BP113" s="43"/>
      <c r="BQ113" s="43"/>
      <c r="BR113" s="43"/>
      <c r="BS113" s="43"/>
      <c r="BT113" s="43"/>
      <c r="BU113" s="43"/>
      <c r="BV113" s="43"/>
      <c r="BW113" s="43"/>
    </row>
    <row r="114" spans="1:75">
      <c r="A114" s="153"/>
      <c r="B114" s="200" t="s">
        <v>402</v>
      </c>
      <c r="C114" s="232"/>
      <c r="D114" s="159">
        <v>0</v>
      </c>
      <c r="E114" s="159">
        <v>1</v>
      </c>
      <c r="F114" s="159">
        <v>8</v>
      </c>
      <c r="G114" s="159">
        <v>19</v>
      </c>
      <c r="H114" s="159">
        <v>40</v>
      </c>
      <c r="I114" s="159">
        <v>60</v>
      </c>
      <c r="J114" s="159">
        <v>87</v>
      </c>
      <c r="K114" s="159">
        <v>141</v>
      </c>
      <c r="L114" s="159">
        <v>219.09299999999999</v>
      </c>
      <c r="M114" s="159">
        <v>292.42</v>
      </c>
      <c r="N114" s="159">
        <v>380.495</v>
      </c>
      <c r="O114" s="159">
        <v>526.10599999999999</v>
      </c>
      <c r="P114" s="159">
        <v>726.45299999999997</v>
      </c>
      <c r="Q114" s="159">
        <v>1092.0340000000001</v>
      </c>
      <c r="R114" s="159">
        <v>1341.5989999999999</v>
      </c>
      <c r="S114" s="159">
        <v>1637.0519999999999</v>
      </c>
      <c r="T114" s="159">
        <v>1885.66</v>
      </c>
      <c r="U114" s="159">
        <v>2222.1350000000002</v>
      </c>
      <c r="V114" s="159">
        <v>2755.64</v>
      </c>
      <c r="W114" s="159">
        <v>3165.6350000000002</v>
      </c>
      <c r="X114" s="159">
        <v>3660.3760000000002</v>
      </c>
      <c r="Y114" s="159">
        <v>4397.0955046829995</v>
      </c>
      <c r="Z114" s="159">
        <v>4731.2979999999998</v>
      </c>
      <c r="AA114" s="159">
        <v>5327.7833360571276</v>
      </c>
      <c r="AB114" s="159">
        <v>5868.9417107775953</v>
      </c>
      <c r="AC114" s="159">
        <v>6648.4214836423171</v>
      </c>
      <c r="AD114" s="159">
        <v>7362.7420000000002</v>
      </c>
      <c r="AE114" s="159">
        <v>8161.3418322999996</v>
      </c>
      <c r="AF114" s="159">
        <v>8951.9807621599994</v>
      </c>
      <c r="AG114" s="159">
        <v>10025.547447100002</v>
      </c>
      <c r="AH114" s="159">
        <v>11171.999606900003</v>
      </c>
      <c r="AI114" s="159">
        <v>12696.219372410003</v>
      </c>
      <c r="AJ114" s="159">
        <v>13074.350907085996</v>
      </c>
      <c r="AK114" s="159">
        <v>14166.501676169999</v>
      </c>
      <c r="AL114" s="159">
        <v>15766.881886475003</v>
      </c>
      <c r="AM114" s="159">
        <v>16663.691062059166</v>
      </c>
      <c r="AN114" s="159">
        <v>17633.143730207517</v>
      </c>
      <c r="AO114" s="159">
        <v>18224.782200854486</v>
      </c>
      <c r="AP114" s="159">
        <v>18134.792022653575</v>
      </c>
      <c r="AQ114" s="159">
        <v>17984.26812492009</v>
      </c>
      <c r="AR114" s="159">
        <v>18214.194374105791</v>
      </c>
      <c r="AS114" s="159">
        <v>18329.087670616966</v>
      </c>
      <c r="AT114" s="159">
        <v>18223.880372623193</v>
      </c>
      <c r="AU114" s="159">
        <v>17435.665805165798</v>
      </c>
      <c r="AV114" s="159">
        <v>17601.25644744169</v>
      </c>
      <c r="AW114" s="159">
        <v>19381.5906798984</v>
      </c>
      <c r="AX114" s="159">
        <v>20062.827580212703</v>
      </c>
      <c r="AY114" s="159">
        <v>19882.990806241869</v>
      </c>
      <c r="AZ114" s="159">
        <v>19232.669877412511</v>
      </c>
      <c r="BA114" s="159">
        <v>18564.115788395942</v>
      </c>
      <c r="BB114" s="160">
        <v>17842.289908826711</v>
      </c>
      <c r="BC114" s="43"/>
      <c r="BD114" s="43"/>
      <c r="BE114" s="43"/>
      <c r="BF114" s="43"/>
      <c r="BG114" s="43"/>
      <c r="BH114" s="43"/>
      <c r="BI114" s="43"/>
      <c r="BJ114" s="43"/>
      <c r="BK114" s="43"/>
      <c r="BL114" s="43"/>
      <c r="BM114" s="43"/>
      <c r="BN114" s="43"/>
      <c r="BO114" s="43"/>
      <c r="BP114" s="43"/>
      <c r="BQ114" s="43"/>
      <c r="BR114" s="43"/>
      <c r="BS114" s="43"/>
      <c r="BT114" s="43"/>
      <c r="BU114" s="43"/>
      <c r="BV114" s="43"/>
      <c r="BW114" s="43"/>
    </row>
    <row r="115" spans="1:75">
      <c r="A115" s="153"/>
      <c r="B115" s="200" t="s">
        <v>403</v>
      </c>
      <c r="C115" s="232"/>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v>1099.6683146400001</v>
      </c>
      <c r="AA115" s="159">
        <v>1144.4988485600004</v>
      </c>
      <c r="AB115" s="159">
        <v>1185.4171848499998</v>
      </c>
      <c r="AC115" s="159">
        <v>1322.9499594399999</v>
      </c>
      <c r="AD115" s="159">
        <v>1382.4806737499998</v>
      </c>
      <c r="AE115" s="159">
        <v>1450.2460951499997</v>
      </c>
      <c r="AF115" s="159">
        <v>1507.2713076100001</v>
      </c>
      <c r="AG115" s="159">
        <v>1595.1330525061512</v>
      </c>
      <c r="AH115" s="159">
        <v>1696.1175015328326</v>
      </c>
      <c r="AI115" s="159">
        <v>1803.6566907777408</v>
      </c>
      <c r="AJ115" s="159">
        <v>1841.4891045270388</v>
      </c>
      <c r="AK115" s="159">
        <v>1928.517541864087</v>
      </c>
      <c r="AL115" s="159">
        <v>2057.8452180005802</v>
      </c>
      <c r="AM115" s="159">
        <v>2120.523072903236</v>
      </c>
      <c r="AN115" s="159">
        <v>2184.8482328354826</v>
      </c>
      <c r="AO115" s="159">
        <v>2207.3069311882009</v>
      </c>
      <c r="AP115" s="159">
        <v>2157.4583034014645</v>
      </c>
      <c r="AQ115" s="159">
        <v>2097.8760606459073</v>
      </c>
      <c r="AR115" s="159">
        <v>2071.5651535127631</v>
      </c>
      <c r="AS115" s="159">
        <v>2040.0076377184184</v>
      </c>
      <c r="AT115" s="159">
        <v>1988.4140901587923</v>
      </c>
      <c r="AU115" s="159">
        <v>1876.372671047272</v>
      </c>
      <c r="AV115" s="159">
        <v>1853.3154375659567</v>
      </c>
      <c r="AW115" s="159">
        <v>1923.6650855656465</v>
      </c>
      <c r="AX115" s="159">
        <v>1920.9481907006959</v>
      </c>
      <c r="AY115" s="159">
        <v>1874.2947863584607</v>
      </c>
      <c r="AZ115" s="159">
        <v>1792.2882974674214</v>
      </c>
      <c r="BA115" s="159">
        <v>1712.5679734138257</v>
      </c>
      <c r="BB115" s="160">
        <v>1630.1144175405907</v>
      </c>
      <c r="BC115" s="43"/>
      <c r="BD115" s="43"/>
      <c r="BE115" s="43"/>
      <c r="BF115" s="43"/>
      <c r="BG115" s="43"/>
      <c r="BH115" s="43"/>
      <c r="BI115" s="43"/>
      <c r="BJ115" s="43"/>
      <c r="BK115" s="43"/>
      <c r="BL115" s="43"/>
      <c r="BM115" s="43"/>
      <c r="BN115" s="43"/>
      <c r="BO115" s="43"/>
      <c r="BP115" s="43"/>
      <c r="BQ115" s="43"/>
      <c r="BR115" s="43"/>
      <c r="BS115" s="43"/>
      <c r="BT115" s="43"/>
      <c r="BU115" s="43"/>
      <c r="BV115" s="43"/>
      <c r="BW115" s="43"/>
    </row>
    <row r="116" spans="1:75">
      <c r="A116" s="153"/>
      <c r="B116" s="200" t="s">
        <v>404</v>
      </c>
      <c r="C116" s="232"/>
      <c r="D116" s="159">
        <v>0</v>
      </c>
      <c r="E116" s="159">
        <v>0</v>
      </c>
      <c r="F116" s="159">
        <v>0</v>
      </c>
      <c r="G116" s="159">
        <v>0</v>
      </c>
      <c r="H116" s="159">
        <v>0</v>
      </c>
      <c r="I116" s="159">
        <v>0</v>
      </c>
      <c r="J116" s="159">
        <v>0</v>
      </c>
      <c r="K116" s="159">
        <v>0</v>
      </c>
      <c r="L116" s="159">
        <v>0</v>
      </c>
      <c r="M116" s="159">
        <v>0</v>
      </c>
      <c r="N116" s="159">
        <v>0</v>
      </c>
      <c r="O116" s="159">
        <v>0</v>
      </c>
      <c r="P116" s="159">
        <v>0</v>
      </c>
      <c r="Q116" s="159">
        <v>0</v>
      </c>
      <c r="R116" s="159">
        <v>0</v>
      </c>
      <c r="S116" s="159">
        <v>0</v>
      </c>
      <c r="T116" s="159">
        <v>0</v>
      </c>
      <c r="U116" s="159">
        <v>0</v>
      </c>
      <c r="V116" s="159">
        <v>0</v>
      </c>
      <c r="W116" s="159">
        <v>0</v>
      </c>
      <c r="X116" s="159">
        <v>0</v>
      </c>
      <c r="Y116" s="159">
        <v>0</v>
      </c>
      <c r="Z116" s="159">
        <v>0</v>
      </c>
      <c r="AA116" s="159">
        <v>0</v>
      </c>
      <c r="AB116" s="159">
        <v>0</v>
      </c>
      <c r="AC116" s="159">
        <v>0</v>
      </c>
      <c r="AD116" s="159">
        <v>0</v>
      </c>
      <c r="AE116" s="159">
        <v>0</v>
      </c>
      <c r="AF116" s="159">
        <v>41.005154839999996</v>
      </c>
      <c r="AG116" s="159">
        <v>158.65031815</v>
      </c>
      <c r="AH116" s="159">
        <v>347.99640159999996</v>
      </c>
      <c r="AI116" s="159">
        <v>499.48331779</v>
      </c>
      <c r="AJ116" s="159">
        <v>763.72664662801776</v>
      </c>
      <c r="AK116" s="159">
        <v>632.22697060000007</v>
      </c>
      <c r="AL116" s="159">
        <v>753.45013339999991</v>
      </c>
      <c r="AM116" s="159">
        <v>738.99857426000017</v>
      </c>
      <c r="AN116" s="159">
        <v>745.19955327293599</v>
      </c>
      <c r="AO116" s="159">
        <v>750.35909004872349</v>
      </c>
      <c r="AP116" s="159">
        <v>843.26833552000005</v>
      </c>
      <c r="AQ116" s="159">
        <v>773.7962701000821</v>
      </c>
      <c r="AR116" s="159">
        <v>755.74334992456068</v>
      </c>
      <c r="AS116" s="159">
        <v>651.21978726854229</v>
      </c>
      <c r="AT116" s="159">
        <v>522.30759835282458</v>
      </c>
      <c r="AU116" s="159">
        <v>329.66024383962531</v>
      </c>
      <c r="AV116" s="159">
        <v>422.52030811643635</v>
      </c>
      <c r="AW116" s="159">
        <v>460.27282367059797</v>
      </c>
      <c r="AX116" s="159">
        <v>512.50508850776282</v>
      </c>
      <c r="AY116" s="159">
        <v>524.02612811180416</v>
      </c>
      <c r="AZ116" s="159">
        <v>400.60901336315078</v>
      </c>
      <c r="BA116" s="159">
        <v>266.18591790883829</v>
      </c>
      <c r="BB116" s="160">
        <v>181.04480954920231</v>
      </c>
      <c r="BC116" s="43"/>
      <c r="BD116" s="43"/>
      <c r="BE116" s="43"/>
      <c r="BF116" s="43"/>
      <c r="BG116" s="43"/>
      <c r="BH116" s="43"/>
      <c r="BI116" s="43"/>
      <c r="BJ116" s="43"/>
      <c r="BK116" s="43"/>
      <c r="BL116" s="43"/>
      <c r="BM116" s="43"/>
      <c r="BN116" s="43"/>
      <c r="BO116" s="43"/>
      <c r="BP116" s="43"/>
      <c r="BQ116" s="43"/>
      <c r="BR116" s="43"/>
      <c r="BS116" s="43"/>
      <c r="BT116" s="43"/>
      <c r="BU116" s="43"/>
      <c r="BV116" s="43"/>
      <c r="BW116" s="43"/>
    </row>
    <row r="117" spans="1:75">
      <c r="A117" s="153"/>
      <c r="B117" s="200" t="s">
        <v>405</v>
      </c>
      <c r="C117" s="232"/>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c r="AA117" s="159"/>
      <c r="AB117" s="159"/>
      <c r="AC117" s="159"/>
      <c r="AD117" s="159"/>
      <c r="AE117" s="159"/>
      <c r="AF117" s="159"/>
      <c r="AG117" s="159"/>
      <c r="AH117" s="159"/>
      <c r="AI117" s="159"/>
      <c r="AJ117" s="159"/>
      <c r="AK117" s="159"/>
      <c r="AL117" s="159"/>
      <c r="AM117" s="159"/>
      <c r="AN117" s="159"/>
      <c r="AO117" s="159"/>
      <c r="AP117" s="159">
        <v>1346.5040417899927</v>
      </c>
      <c r="AQ117" s="159">
        <v>4411.5230526242794</v>
      </c>
      <c r="AR117" s="159">
        <v>7688.5788062906558</v>
      </c>
      <c r="AS117" s="159">
        <v>10447.128793449607</v>
      </c>
      <c r="AT117" s="159">
        <v>13869.9174031196</v>
      </c>
      <c r="AU117" s="159">
        <v>19408.24378017227</v>
      </c>
      <c r="AV117" s="159">
        <v>26099.609042329223</v>
      </c>
      <c r="AW117" s="159">
        <v>35490.909285719048</v>
      </c>
      <c r="AX117" s="159">
        <v>45915.284604327448</v>
      </c>
      <c r="AY117" s="159">
        <v>55440.436596022686</v>
      </c>
      <c r="AZ117" s="159">
        <v>62707.452088169302</v>
      </c>
      <c r="BA117" s="159">
        <v>68309.857246365485</v>
      </c>
      <c r="BB117" s="160">
        <v>76151.113766859198</v>
      </c>
      <c r="BC117" s="43"/>
      <c r="BD117" s="43"/>
      <c r="BE117" s="43"/>
      <c r="BF117" s="43"/>
      <c r="BG117" s="43"/>
      <c r="BH117" s="43"/>
      <c r="BI117" s="43"/>
      <c r="BJ117" s="43"/>
      <c r="BK117" s="43"/>
      <c r="BL117" s="43"/>
      <c r="BM117" s="43"/>
      <c r="BN117" s="43"/>
      <c r="BO117" s="43"/>
      <c r="BP117" s="43"/>
      <c r="BQ117" s="43"/>
      <c r="BR117" s="43"/>
      <c r="BS117" s="43"/>
      <c r="BT117" s="43"/>
      <c r="BU117" s="43"/>
      <c r="BV117" s="43"/>
      <c r="BW117" s="43"/>
    </row>
    <row r="118" spans="1:75">
      <c r="A118" s="153"/>
      <c r="B118" s="200" t="s">
        <v>406</v>
      </c>
      <c r="C118" s="232"/>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c r="AK118" s="159"/>
      <c r="AL118" s="159"/>
      <c r="AM118" s="159"/>
      <c r="AN118" s="159"/>
      <c r="AO118" s="159"/>
      <c r="AP118" s="159">
        <v>62.592562279999946</v>
      </c>
      <c r="AQ118" s="159">
        <v>193.96006248688587</v>
      </c>
      <c r="AR118" s="159">
        <v>326.3730427201121</v>
      </c>
      <c r="AS118" s="159">
        <v>418.35928419000038</v>
      </c>
      <c r="AT118" s="159">
        <v>509.22292654999933</v>
      </c>
      <c r="AU118" s="159">
        <v>634.50085871000056</v>
      </c>
      <c r="AV118" s="159">
        <v>785.39216897999972</v>
      </c>
      <c r="AW118" s="159">
        <v>1003.8342430673874</v>
      </c>
      <c r="AX118" s="159">
        <v>1202.6106465586433</v>
      </c>
      <c r="AY118" s="159">
        <v>1361.8981806226659</v>
      </c>
      <c r="AZ118" s="159">
        <v>1462.618021903852</v>
      </c>
      <c r="BA118" s="159">
        <v>1531.8478600677759</v>
      </c>
      <c r="BB118" s="160">
        <v>1615.3503565239391</v>
      </c>
      <c r="BC118" s="43"/>
      <c r="BD118" s="43"/>
      <c r="BE118" s="43"/>
      <c r="BF118" s="43"/>
      <c r="BG118" s="43"/>
      <c r="BH118" s="43"/>
      <c r="BI118" s="43"/>
      <c r="BJ118" s="43"/>
      <c r="BK118" s="43"/>
      <c r="BL118" s="43"/>
      <c r="BM118" s="43"/>
      <c r="BN118" s="43"/>
      <c r="BO118" s="43"/>
      <c r="BP118" s="43"/>
      <c r="BQ118" s="43"/>
      <c r="BR118" s="43"/>
      <c r="BS118" s="43"/>
      <c r="BT118" s="43"/>
      <c r="BU118" s="43"/>
      <c r="BV118" s="43"/>
      <c r="BW118" s="43"/>
    </row>
    <row r="119" spans="1:75">
      <c r="A119" s="153"/>
      <c r="B119" s="63" t="s">
        <v>407</v>
      </c>
      <c r="C119" s="232" t="s">
        <v>267</v>
      </c>
      <c r="D119" s="159">
        <v>37</v>
      </c>
      <c r="E119" s="159">
        <v>36</v>
      </c>
      <c r="F119" s="159">
        <v>38</v>
      </c>
      <c r="G119" s="159">
        <v>39</v>
      </c>
      <c r="H119" s="159">
        <v>40</v>
      </c>
      <c r="I119" s="159">
        <v>41</v>
      </c>
      <c r="J119" s="159">
        <v>39</v>
      </c>
      <c r="K119" s="159">
        <v>41</v>
      </c>
      <c r="L119" s="159">
        <v>37</v>
      </c>
      <c r="M119" s="159">
        <v>37.154000000000003</v>
      </c>
      <c r="N119" s="159">
        <v>36.127000000000002</v>
      </c>
      <c r="O119" s="159">
        <v>34.573</v>
      </c>
      <c r="P119" s="159">
        <v>35.829000000000001</v>
      </c>
      <c r="Q119" s="159">
        <v>35.840000000000003</v>
      </c>
      <c r="R119" s="159">
        <v>35.561999999999998</v>
      </c>
      <c r="S119" s="159">
        <v>36.165999999999997</v>
      </c>
      <c r="T119" s="159">
        <v>34.695999999999998</v>
      </c>
      <c r="U119" s="159">
        <v>35.774999999999999</v>
      </c>
      <c r="V119" s="159">
        <v>29.725000000000001</v>
      </c>
      <c r="W119" s="159">
        <v>29.242999999999999</v>
      </c>
      <c r="X119" s="159">
        <v>28.78</v>
      </c>
      <c r="Y119" s="159">
        <v>27.677</v>
      </c>
      <c r="Z119" s="159">
        <v>27.542999999999999</v>
      </c>
      <c r="AA119" s="159">
        <v>28.601281650000001</v>
      </c>
      <c r="AB119" s="159">
        <v>28.857593779999998</v>
      </c>
      <c r="AC119" s="159">
        <v>29.69782292</v>
      </c>
      <c r="AD119" s="159">
        <v>30.286999999999999</v>
      </c>
      <c r="AE119" s="159">
        <v>30.522758409999998</v>
      </c>
      <c r="AF119" s="159">
        <v>34.089199220000005</v>
      </c>
      <c r="AG119" s="159">
        <v>39.594209070000005</v>
      </c>
      <c r="AH119" s="159">
        <v>45.014786799999996</v>
      </c>
      <c r="AI119" s="159">
        <v>47.681548220000018</v>
      </c>
      <c r="AJ119" s="159">
        <v>58.09858595</v>
      </c>
      <c r="AK119" s="159">
        <v>62.566367589999992</v>
      </c>
      <c r="AL119" s="159">
        <v>75.024344669999962</v>
      </c>
      <c r="AM119" s="159">
        <v>95.653024200000061</v>
      </c>
      <c r="AN119" s="159">
        <v>88.113150280000013</v>
      </c>
      <c r="AO119" s="159">
        <v>92.895304570000008</v>
      </c>
      <c r="AP119" s="159">
        <v>99.277285419999984</v>
      </c>
      <c r="AQ119" s="159">
        <v>104.62180545999999</v>
      </c>
      <c r="AR119" s="159">
        <v>113.12405992999996</v>
      </c>
      <c r="AS119" s="159">
        <v>118.66341103999997</v>
      </c>
      <c r="AT119" s="159">
        <v>270.59393322771211</v>
      </c>
      <c r="AU119" s="159">
        <v>139.42958450373877</v>
      </c>
      <c r="AV119" s="159">
        <v>177.89715477000001</v>
      </c>
      <c r="AW119" s="159">
        <v>260.4283389503878</v>
      </c>
      <c r="AX119" s="159">
        <v>211.48229995010988</v>
      </c>
      <c r="AY119" s="159">
        <v>218.15668385551189</v>
      </c>
      <c r="AZ119" s="159">
        <v>223.43202471108359</v>
      </c>
      <c r="BA119" s="159">
        <v>227.83127300040383</v>
      </c>
      <c r="BB119" s="160">
        <v>234.33566426566969</v>
      </c>
      <c r="BC119" s="43"/>
      <c r="BD119" s="43"/>
      <c r="BE119" s="43"/>
      <c r="BF119" s="43"/>
      <c r="BG119" s="43"/>
      <c r="BH119" s="43"/>
      <c r="BI119" s="43"/>
      <c r="BJ119" s="43"/>
      <c r="BK119" s="43"/>
      <c r="BL119" s="43"/>
      <c r="BM119" s="43"/>
      <c r="BN119" s="43"/>
      <c r="BO119" s="43"/>
      <c r="BP119" s="43"/>
      <c r="BQ119" s="43"/>
      <c r="BR119" s="43"/>
      <c r="BS119" s="43"/>
      <c r="BT119" s="43"/>
      <c r="BU119" s="43"/>
      <c r="BV119" s="43"/>
      <c r="BW119" s="43"/>
    </row>
    <row r="120" spans="1:75" ht="26.25" customHeight="1">
      <c r="A120" s="153"/>
      <c r="B120" s="65" t="s">
        <v>408</v>
      </c>
      <c r="C120" s="232" t="s">
        <v>270</v>
      </c>
      <c r="D120" s="159">
        <v>0</v>
      </c>
      <c r="E120" s="159">
        <v>0</v>
      </c>
      <c r="F120" s="159">
        <v>0</v>
      </c>
      <c r="G120" s="159">
        <v>0</v>
      </c>
      <c r="H120" s="159">
        <v>0</v>
      </c>
      <c r="I120" s="159">
        <v>0</v>
      </c>
      <c r="J120" s="159">
        <v>0</v>
      </c>
      <c r="K120" s="159">
        <v>0</v>
      </c>
      <c r="L120" s="159">
        <v>0</v>
      </c>
      <c r="M120" s="159">
        <v>0</v>
      </c>
      <c r="N120" s="159">
        <v>0</v>
      </c>
      <c r="O120" s="159">
        <v>0</v>
      </c>
      <c r="P120" s="159">
        <v>0</v>
      </c>
      <c r="Q120" s="159">
        <v>0</v>
      </c>
      <c r="R120" s="159">
        <v>0</v>
      </c>
      <c r="S120" s="159">
        <v>0</v>
      </c>
      <c r="T120" s="159">
        <v>0</v>
      </c>
      <c r="U120" s="159">
        <v>0</v>
      </c>
      <c r="V120" s="159">
        <v>0</v>
      </c>
      <c r="W120" s="159">
        <v>0</v>
      </c>
      <c r="X120" s="159">
        <v>0</v>
      </c>
      <c r="Y120" s="159">
        <v>0</v>
      </c>
      <c r="Z120" s="159">
        <v>0</v>
      </c>
      <c r="AA120" s="159">
        <v>0</v>
      </c>
      <c r="AB120" s="159">
        <v>0</v>
      </c>
      <c r="AC120" s="159">
        <v>0</v>
      </c>
      <c r="AD120" s="159">
        <v>0</v>
      </c>
      <c r="AE120" s="159">
        <v>0</v>
      </c>
      <c r="AF120" s="159">
        <v>0</v>
      </c>
      <c r="AG120" s="159">
        <v>0</v>
      </c>
      <c r="AH120" s="159">
        <v>9.8403037599999994</v>
      </c>
      <c r="AI120" s="159">
        <v>0.25143872</v>
      </c>
      <c r="AJ120" s="159">
        <v>-1.7732257699999998</v>
      </c>
      <c r="AK120" s="159">
        <v>5.1625466999999992</v>
      </c>
      <c r="AL120" s="159">
        <v>2.0412564999999998</v>
      </c>
      <c r="AM120" s="159">
        <v>2.5456364999999996</v>
      </c>
      <c r="AN120" s="159">
        <v>1.8016614399999999</v>
      </c>
      <c r="AO120" s="159">
        <v>2.7500172299999996</v>
      </c>
      <c r="AP120" s="159">
        <v>1.9444570200000002</v>
      </c>
      <c r="AQ120" s="159">
        <v>3.2643377500000001</v>
      </c>
      <c r="AR120" s="159">
        <v>2.8693859899999996</v>
      </c>
      <c r="AS120" s="159">
        <v>3.3017055800000001</v>
      </c>
      <c r="AT120" s="159">
        <v>1.7326126300000002</v>
      </c>
      <c r="AU120" s="159">
        <v>1.26135131</v>
      </c>
      <c r="AV120" s="159">
        <v>1.2872552300000002</v>
      </c>
      <c r="AW120" s="159">
        <v>1.2872552300000002</v>
      </c>
      <c r="AX120" s="159">
        <v>1.2872552300000002</v>
      </c>
      <c r="AY120" s="159">
        <v>1.2872552300000002</v>
      </c>
      <c r="AZ120" s="159">
        <v>1.2872552300000002</v>
      </c>
      <c r="BA120" s="159">
        <v>1.2872552300000002</v>
      </c>
      <c r="BB120" s="160">
        <v>1.2872552300000002</v>
      </c>
      <c r="BC120" s="43"/>
      <c r="BD120" s="43"/>
      <c r="BE120" s="43"/>
      <c r="BF120" s="43"/>
      <c r="BG120" s="43"/>
      <c r="BH120" s="43"/>
      <c r="BI120" s="43"/>
      <c r="BJ120" s="43"/>
      <c r="BK120" s="43"/>
      <c r="BL120" s="43"/>
      <c r="BM120" s="43"/>
      <c r="BN120" s="43"/>
      <c r="BO120" s="43"/>
      <c r="BP120" s="43"/>
      <c r="BQ120" s="43"/>
      <c r="BR120" s="43"/>
      <c r="BS120" s="43"/>
      <c r="BT120" s="43"/>
      <c r="BU120" s="43"/>
      <c r="BV120" s="43"/>
      <c r="BW120" s="43"/>
    </row>
    <row r="121" spans="1:75">
      <c r="A121" s="153"/>
      <c r="B121" s="43" t="s">
        <v>320</v>
      </c>
      <c r="C121" s="232" t="s">
        <v>276</v>
      </c>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c r="AE121" s="159"/>
      <c r="AF121" s="159"/>
      <c r="AG121" s="159"/>
      <c r="AH121" s="159"/>
      <c r="AI121" s="159"/>
      <c r="AJ121" s="159"/>
      <c r="AK121" s="159"/>
      <c r="AL121" s="159"/>
      <c r="AM121" s="159"/>
      <c r="AN121" s="159"/>
      <c r="AO121" s="159"/>
      <c r="AP121" s="159"/>
      <c r="AQ121" s="159"/>
      <c r="AR121" s="159">
        <v>6.3246354783961998</v>
      </c>
      <c r="AS121" s="159">
        <v>7.2606378499366624</v>
      </c>
      <c r="AT121" s="159">
        <v>0.44307884388463659</v>
      </c>
      <c r="AU121" s="159">
        <v>3.9779994428535579</v>
      </c>
      <c r="AV121" s="159">
        <v>3.743982087687725</v>
      </c>
      <c r="AW121" s="159">
        <v>0.53829914314521854</v>
      </c>
      <c r="AX121" s="159">
        <v>0.7431844288270234</v>
      </c>
      <c r="AY121" s="159">
        <v>1.0323790905466024</v>
      </c>
      <c r="AZ121" s="159">
        <v>1.3817276970529027</v>
      </c>
      <c r="BA121" s="159">
        <v>1.7992776190751667</v>
      </c>
      <c r="BB121" s="160">
        <v>1.932676289318207</v>
      </c>
      <c r="BC121" s="43"/>
      <c r="BD121" s="43"/>
      <c r="BE121" s="43"/>
      <c r="BF121" s="43"/>
      <c r="BG121" s="43"/>
      <c r="BH121" s="43"/>
      <c r="BI121" s="43"/>
      <c r="BJ121" s="43"/>
      <c r="BK121" s="43"/>
      <c r="BL121" s="43"/>
      <c r="BM121" s="43"/>
      <c r="BN121" s="43"/>
      <c r="BO121" s="43"/>
      <c r="BP121" s="43"/>
      <c r="BQ121" s="43"/>
      <c r="BR121" s="43"/>
      <c r="BS121" s="43"/>
      <c r="BT121" s="43"/>
      <c r="BU121" s="43"/>
      <c r="BV121" s="43"/>
      <c r="BW121" s="43"/>
    </row>
    <row r="122" spans="1:75">
      <c r="A122" s="153"/>
      <c r="B122" s="65" t="s">
        <v>321</v>
      </c>
      <c r="C122" s="232" t="s">
        <v>276</v>
      </c>
      <c r="D122" s="159"/>
      <c r="E122" s="159"/>
      <c r="F122" s="159"/>
      <c r="G122" s="159"/>
      <c r="H122" s="159"/>
      <c r="I122" s="159"/>
      <c r="J122" s="159"/>
      <c r="K122" s="159"/>
      <c r="L122" s="159"/>
      <c r="M122" s="159">
        <v>0</v>
      </c>
      <c r="N122" s="159">
        <v>0</v>
      </c>
      <c r="O122" s="159">
        <v>0</v>
      </c>
      <c r="P122" s="159">
        <v>0</v>
      </c>
      <c r="Q122" s="159">
        <v>0</v>
      </c>
      <c r="R122" s="159">
        <v>0</v>
      </c>
      <c r="S122" s="159">
        <v>0</v>
      </c>
      <c r="T122" s="159">
        <v>0</v>
      </c>
      <c r="U122" s="159">
        <v>0</v>
      </c>
      <c r="V122" s="159">
        <v>0</v>
      </c>
      <c r="W122" s="159">
        <v>0</v>
      </c>
      <c r="X122" s="159">
        <v>0</v>
      </c>
      <c r="Y122" s="159">
        <v>0</v>
      </c>
      <c r="Z122" s="159">
        <v>0</v>
      </c>
      <c r="AA122" s="159">
        <v>0</v>
      </c>
      <c r="AB122" s="159">
        <v>0</v>
      </c>
      <c r="AC122" s="159">
        <v>0</v>
      </c>
      <c r="AD122" s="159">
        <v>0</v>
      </c>
      <c r="AE122" s="159">
        <v>0</v>
      </c>
      <c r="AF122" s="159">
        <v>0.24022200000000002</v>
      </c>
      <c r="AG122" s="159">
        <v>0</v>
      </c>
      <c r="AH122" s="159">
        <v>0</v>
      </c>
      <c r="AI122" s="159">
        <v>0</v>
      </c>
      <c r="AJ122" s="159">
        <v>0</v>
      </c>
      <c r="AK122" s="159">
        <v>0</v>
      </c>
      <c r="AL122" s="159">
        <v>0</v>
      </c>
      <c r="AM122" s="159">
        <v>0</v>
      </c>
      <c r="AN122" s="159">
        <v>0</v>
      </c>
      <c r="AO122" s="159">
        <v>4.9999999999990052E-3</v>
      </c>
      <c r="AP122" s="159">
        <v>7.5000000000002842E-3</v>
      </c>
      <c r="AQ122" s="159">
        <v>3.4999999999989484E-3</v>
      </c>
      <c r="AR122" s="159">
        <v>4.0000000000013358E-3</v>
      </c>
      <c r="AS122" s="159">
        <v>4.2251202216974093E-3</v>
      </c>
      <c r="AT122" s="159">
        <v>2.214402566309559E-3</v>
      </c>
      <c r="AU122" s="159">
        <v>2.0357678727158657E-3</v>
      </c>
      <c r="AV122" s="159">
        <v>2.234551E-3</v>
      </c>
      <c r="AW122" s="159">
        <v>2.3150010000000001E-3</v>
      </c>
      <c r="AX122" s="159">
        <v>2.4084330000000002E-3</v>
      </c>
      <c r="AY122" s="159">
        <v>2.3911660000000001E-3</v>
      </c>
      <c r="AZ122" s="159">
        <v>2.195411E-3</v>
      </c>
      <c r="BA122" s="159">
        <v>2.167432E-3</v>
      </c>
      <c r="BB122" s="160">
        <v>2.1154780000000001E-3</v>
      </c>
      <c r="BC122" s="43"/>
      <c r="BD122" s="43"/>
      <c r="BE122" s="43"/>
      <c r="BF122" s="43"/>
      <c r="BG122" s="43"/>
      <c r="BH122" s="43"/>
      <c r="BI122" s="43"/>
      <c r="BJ122" s="43"/>
      <c r="BK122" s="43"/>
      <c r="BL122" s="43"/>
      <c r="BM122" s="43"/>
      <c r="BN122" s="43"/>
      <c r="BO122" s="43"/>
      <c r="BP122" s="43"/>
      <c r="BQ122" s="43"/>
      <c r="BR122" s="43"/>
      <c r="BS122" s="43"/>
      <c r="BT122" s="43"/>
      <c r="BU122" s="43"/>
      <c r="BV122" s="43"/>
      <c r="BW122" s="43"/>
    </row>
    <row r="123" spans="1:75">
      <c r="A123" s="153"/>
      <c r="B123" s="43" t="s">
        <v>393</v>
      </c>
      <c r="C123" s="232" t="s">
        <v>267</v>
      </c>
      <c r="D123" s="159">
        <v>243.49200000000002</v>
      </c>
      <c r="E123" s="159">
        <v>236.82599999999999</v>
      </c>
      <c r="F123" s="159">
        <v>274.50800000000004</v>
      </c>
      <c r="G123" s="159">
        <v>318.23599999999999</v>
      </c>
      <c r="H123" s="159">
        <v>342.32</v>
      </c>
      <c r="I123" s="159">
        <v>352.92700000000002</v>
      </c>
      <c r="J123" s="159">
        <v>386.935</v>
      </c>
      <c r="K123" s="159">
        <v>433.07299999999998</v>
      </c>
      <c r="L123" s="159">
        <v>451.89600000000002</v>
      </c>
      <c r="M123" s="159">
        <v>469.89100000000002</v>
      </c>
      <c r="N123" s="159">
        <v>489.99700000000007</v>
      </c>
      <c r="O123" s="159">
        <v>524.06600000000003</v>
      </c>
      <c r="P123" s="159">
        <v>680.27271568504</v>
      </c>
      <c r="Q123" s="159">
        <v>806.36</v>
      </c>
      <c r="R123" s="159">
        <v>957.33251515151505</v>
      </c>
      <c r="S123" s="159">
        <v>1046.9948837209301</v>
      </c>
      <c r="T123" s="159">
        <v>926.49211790393008</v>
      </c>
      <c r="U123" s="159">
        <v>1013.3268611111112</v>
      </c>
      <c r="V123" s="159">
        <v>1117.0549372693727</v>
      </c>
      <c r="W123" s="159">
        <v>1073.4833333333333</v>
      </c>
      <c r="X123" s="159">
        <v>1048.8014229249011</v>
      </c>
      <c r="Y123" s="159">
        <v>1040.4334023904382</v>
      </c>
      <c r="Z123" s="159">
        <v>1185.7441290322581</v>
      </c>
      <c r="AA123" s="159">
        <v>1051.6344086021506</v>
      </c>
      <c r="AB123" s="159">
        <v>0</v>
      </c>
      <c r="AC123" s="159">
        <v>0</v>
      </c>
      <c r="AD123" s="159">
        <v>0</v>
      </c>
      <c r="AE123" s="159">
        <v>0</v>
      </c>
      <c r="AF123" s="159">
        <v>0</v>
      </c>
      <c r="AG123" s="159">
        <v>0</v>
      </c>
      <c r="AH123" s="159">
        <v>0</v>
      </c>
      <c r="AI123" s="159">
        <v>0</v>
      </c>
      <c r="AJ123" s="159">
        <v>0</v>
      </c>
      <c r="AK123" s="159">
        <v>0</v>
      </c>
      <c r="AL123" s="159">
        <v>0</v>
      </c>
      <c r="AM123" s="159">
        <v>0</v>
      </c>
      <c r="AN123" s="159">
        <v>0</v>
      </c>
      <c r="AO123" s="159">
        <v>0</v>
      </c>
      <c r="AP123" s="159">
        <v>0</v>
      </c>
      <c r="AQ123" s="159">
        <v>0</v>
      </c>
      <c r="AR123" s="159">
        <v>0</v>
      </c>
      <c r="AS123" s="159">
        <v>0</v>
      </c>
      <c r="AT123" s="159">
        <v>0</v>
      </c>
      <c r="AU123" s="159">
        <v>0</v>
      </c>
      <c r="AV123" s="159">
        <v>0</v>
      </c>
      <c r="AW123" s="159">
        <v>0</v>
      </c>
      <c r="AX123" s="159">
        <v>0</v>
      </c>
      <c r="AY123" s="159">
        <v>0</v>
      </c>
      <c r="AZ123" s="159">
        <v>0</v>
      </c>
      <c r="BA123" s="159">
        <v>0</v>
      </c>
      <c r="BB123" s="160">
        <v>0</v>
      </c>
      <c r="BC123" s="43"/>
      <c r="BD123" s="43"/>
      <c r="BE123" s="43"/>
      <c r="BF123" s="43"/>
      <c r="BG123" s="43"/>
      <c r="BH123" s="43"/>
      <c r="BI123" s="43"/>
      <c r="BJ123" s="43"/>
      <c r="BK123" s="43"/>
      <c r="BL123" s="43"/>
      <c r="BM123" s="43"/>
      <c r="BN123" s="43"/>
      <c r="BO123" s="43"/>
      <c r="BP123" s="43"/>
      <c r="BQ123" s="43"/>
      <c r="BR123" s="43"/>
      <c r="BS123" s="43"/>
      <c r="BT123" s="43"/>
      <c r="BU123" s="43"/>
      <c r="BV123" s="43"/>
      <c r="BW123" s="43"/>
    </row>
    <row r="124" spans="1:75">
      <c r="A124" s="153"/>
      <c r="B124" s="43" t="s">
        <v>409</v>
      </c>
      <c r="C124" s="232" t="s">
        <v>267</v>
      </c>
      <c r="D124" s="159">
        <v>0</v>
      </c>
      <c r="E124" s="159">
        <v>0</v>
      </c>
      <c r="F124" s="159">
        <v>0</v>
      </c>
      <c r="G124" s="159">
        <v>0</v>
      </c>
      <c r="H124" s="159">
        <v>0</v>
      </c>
      <c r="I124" s="159">
        <v>0</v>
      </c>
      <c r="J124" s="159">
        <v>0</v>
      </c>
      <c r="K124" s="159">
        <v>0</v>
      </c>
      <c r="L124" s="159">
        <v>0</v>
      </c>
      <c r="M124" s="159">
        <v>0</v>
      </c>
      <c r="N124" s="159">
        <v>0</v>
      </c>
      <c r="O124" s="159">
        <v>0</v>
      </c>
      <c r="P124" s="159">
        <v>0</v>
      </c>
      <c r="Q124" s="159">
        <v>0</v>
      </c>
      <c r="R124" s="159">
        <v>0</v>
      </c>
      <c r="S124" s="159">
        <v>0</v>
      </c>
      <c r="T124" s="159">
        <v>0</v>
      </c>
      <c r="U124" s="159">
        <v>0</v>
      </c>
      <c r="V124" s="159">
        <v>0</v>
      </c>
      <c r="W124" s="159">
        <v>190.64</v>
      </c>
      <c r="X124" s="159">
        <v>194.422</v>
      </c>
      <c r="Y124" s="159">
        <v>759.476</v>
      </c>
      <c r="Z124" s="159">
        <v>1749.268</v>
      </c>
      <c r="AA124" s="159">
        <v>1680.5630000000001</v>
      </c>
      <c r="AB124" s="159">
        <v>1705.4359999999999</v>
      </c>
      <c r="AC124" s="159">
        <v>1915.596</v>
      </c>
      <c r="AD124" s="159">
        <v>1962.34</v>
      </c>
      <c r="AE124" s="159">
        <v>1981.7470000000001</v>
      </c>
      <c r="AF124" s="159">
        <v>2015.0229999999999</v>
      </c>
      <c r="AG124" s="159">
        <v>2070.2523382699997</v>
      </c>
      <c r="AH124" s="159">
        <v>2700.6948084699998</v>
      </c>
      <c r="AI124" s="159">
        <v>2734.8132516599994</v>
      </c>
      <c r="AJ124" s="159">
        <v>2759.4819029400005</v>
      </c>
      <c r="AK124" s="159">
        <v>2149.2390251900001</v>
      </c>
      <c r="AL124" s="159">
        <v>2144.0899999999997</v>
      </c>
      <c r="AM124" s="159">
        <v>2140.0809990000007</v>
      </c>
      <c r="AN124" s="159">
        <v>2116.9060000000004</v>
      </c>
      <c r="AO124" s="159">
        <v>2073.1628880400003</v>
      </c>
      <c r="AP124" s="159">
        <v>2048.8185346599998</v>
      </c>
      <c r="AQ124" s="159">
        <v>2022.5266947100001</v>
      </c>
      <c r="AR124" s="159">
        <v>1995.3827969600002</v>
      </c>
      <c r="AS124" s="159">
        <v>1973.5520848000003</v>
      </c>
      <c r="AT124" s="159">
        <v>1957.6668482600001</v>
      </c>
      <c r="AU124" s="159">
        <v>1971.1951581899998</v>
      </c>
      <c r="AV124" s="159">
        <v>1965.8222709299996</v>
      </c>
      <c r="AW124" s="159">
        <v>2023.4083474302388</v>
      </c>
      <c r="AX124" s="159">
        <v>1880.5736683279504</v>
      </c>
      <c r="AY124" s="159">
        <v>1918.9880498515217</v>
      </c>
      <c r="AZ124" s="159">
        <v>1936.668776608898</v>
      </c>
      <c r="BA124" s="159">
        <v>1931.4460870614678</v>
      </c>
      <c r="BB124" s="160">
        <v>1946.0427248132762</v>
      </c>
      <c r="BC124" s="43"/>
      <c r="BD124" s="43"/>
      <c r="BE124" s="43"/>
      <c r="BF124" s="43"/>
      <c r="BG124" s="43"/>
      <c r="BH124" s="43"/>
      <c r="BI124" s="43"/>
      <c r="BJ124" s="43"/>
      <c r="BK124" s="43"/>
      <c r="BL124" s="43"/>
      <c r="BM124" s="43"/>
      <c r="BN124" s="43"/>
      <c r="BO124" s="43"/>
      <c r="BP124" s="43"/>
      <c r="BQ124" s="43"/>
      <c r="BR124" s="43"/>
      <c r="BS124" s="43"/>
      <c r="BT124" s="43"/>
      <c r="BU124" s="43"/>
      <c r="BV124" s="43"/>
      <c r="BW124" s="43"/>
    </row>
    <row r="125" spans="1:75" ht="24.75" customHeight="1">
      <c r="A125" s="153"/>
      <c r="B125" s="109" t="s">
        <v>410</v>
      </c>
      <c r="C125" s="231"/>
      <c r="D125" s="125">
        <f t="shared" ref="D125:AS125" si="20">SUM(D79:D124)-D112-D111-D95-D92-D80</f>
        <v>9342.6067724255154</v>
      </c>
      <c r="E125" s="125">
        <f t="shared" si="20"/>
        <v>10768.805527320201</v>
      </c>
      <c r="F125" s="125">
        <f t="shared" si="20"/>
        <v>12894.152611236492</v>
      </c>
      <c r="G125" s="125">
        <f t="shared" si="20"/>
        <v>15265.487157245503</v>
      </c>
      <c r="H125" s="125">
        <f t="shared" si="20"/>
        <v>17144.170934839934</v>
      </c>
      <c r="I125" s="125">
        <f t="shared" si="20"/>
        <v>18631.119416168603</v>
      </c>
      <c r="J125" s="125">
        <f t="shared" si="20"/>
        <v>19850.890391995661</v>
      </c>
      <c r="K125" s="125">
        <f t="shared" si="20"/>
        <v>21783.507700626258</v>
      </c>
      <c r="L125" s="125">
        <f t="shared" si="20"/>
        <v>23480.940859603899</v>
      </c>
      <c r="M125" s="125">
        <f t="shared" si="20"/>
        <v>24857.778439733669</v>
      </c>
      <c r="N125" s="125">
        <f t="shared" si="20"/>
        <v>26056.733891297717</v>
      </c>
      <c r="O125" s="125">
        <f t="shared" si="20"/>
        <v>28436.744857101014</v>
      </c>
      <c r="P125" s="125">
        <f t="shared" si="20"/>
        <v>31737.396375410903</v>
      </c>
      <c r="Q125" s="125">
        <f t="shared" si="20"/>
        <v>35530.798624968622</v>
      </c>
      <c r="R125" s="125">
        <f t="shared" si="20"/>
        <v>38751.015948023618</v>
      </c>
      <c r="S125" s="125">
        <f t="shared" si="20"/>
        <v>41710.323376267836</v>
      </c>
      <c r="T125" s="125">
        <f t="shared" si="20"/>
        <v>42777.385385416404</v>
      </c>
      <c r="U125" s="125">
        <f t="shared" si="20"/>
        <v>44514.638660369797</v>
      </c>
      <c r="V125" s="125">
        <f t="shared" si="20"/>
        <v>46918.527495714487</v>
      </c>
      <c r="W125" s="125">
        <f t="shared" si="20"/>
        <v>48749.766628761674</v>
      </c>
      <c r="X125" s="125">
        <f t="shared" si="20"/>
        <v>50789.120539508171</v>
      </c>
      <c r="Y125" s="125">
        <f t="shared" si="20"/>
        <v>53908.315063053989</v>
      </c>
      <c r="Z125" s="125">
        <f t="shared" si="20"/>
        <v>57068.777236767062</v>
      </c>
      <c r="AA125" s="125">
        <f t="shared" si="20"/>
        <v>61238.188810984393</v>
      </c>
      <c r="AB125" s="125">
        <f t="shared" si="20"/>
        <v>63330.305663652602</v>
      </c>
      <c r="AC125" s="125">
        <f t="shared" si="20"/>
        <v>66359.817055609819</v>
      </c>
      <c r="AD125" s="125">
        <f t="shared" si="20"/>
        <v>71129.788265206837</v>
      </c>
      <c r="AE125" s="125">
        <f t="shared" si="20"/>
        <v>75398.089176207533</v>
      </c>
      <c r="AF125" s="125">
        <f t="shared" si="20"/>
        <v>77934.032948756561</v>
      </c>
      <c r="AG125" s="125">
        <f t="shared" si="20"/>
        <v>83221.265865909008</v>
      </c>
      <c r="AH125" s="125">
        <f t="shared" si="20"/>
        <v>90381.387301769209</v>
      </c>
      <c r="AI125" s="125">
        <f t="shared" si="20"/>
        <v>96605.813211114961</v>
      </c>
      <c r="AJ125" s="125">
        <f t="shared" si="20"/>
        <v>100332.16468939261</v>
      </c>
      <c r="AK125" s="125">
        <f>SUM(AK79:AK124)-AK112-AK111-AK95-AK92-AK80</f>
        <v>104200.46115099119</v>
      </c>
      <c r="AL125" s="125">
        <f t="shared" si="20"/>
        <v>109866.39345323555</v>
      </c>
      <c r="AM125" s="125">
        <f t="shared" si="20"/>
        <v>110686.57640979058</v>
      </c>
      <c r="AN125" s="125">
        <f t="shared" si="20"/>
        <v>114113.78757387685</v>
      </c>
      <c r="AO125" s="125">
        <f t="shared" si="20"/>
        <v>116217.05739555901</v>
      </c>
      <c r="AP125" s="125">
        <f t="shared" si="20"/>
        <v>117733.72288378923</v>
      </c>
      <c r="AQ125" s="125">
        <f t="shared" si="20"/>
        <v>119365.72188526957</v>
      </c>
      <c r="AR125" s="125">
        <f t="shared" si="20"/>
        <v>121598.48772844834</v>
      </c>
      <c r="AS125" s="125">
        <f t="shared" si="20"/>
        <v>123445.79389254926</v>
      </c>
      <c r="AT125" s="125">
        <f t="shared" ref="AT125:AY125" si="21">SUM(AT79:AT124)-AT112-AT111-AT95-AT92-AT80</f>
        <v>125737.9646888487</v>
      </c>
      <c r="AU125" s="125">
        <f t="shared" si="21"/>
        <v>127680.97179987871</v>
      </c>
      <c r="AV125" s="125">
        <f t="shared" si="21"/>
        <v>135052.43845138789</v>
      </c>
      <c r="AW125" s="125">
        <f t="shared" si="21"/>
        <v>152637.38934731952</v>
      </c>
      <c r="AX125" s="125">
        <f t="shared" si="21"/>
        <v>167670.11100346516</v>
      </c>
      <c r="AY125" s="125">
        <f t="shared" si="21"/>
        <v>177312.03857409692</v>
      </c>
      <c r="AZ125" s="125">
        <f t="shared" ref="AZ125:BA125" si="22">SUM(AZ79:AZ124)-AZ112-AZ111-AZ95-AZ92-AZ80</f>
        <v>182192.98953602536</v>
      </c>
      <c r="BA125" s="125">
        <f t="shared" si="22"/>
        <v>185225.04786585443</v>
      </c>
      <c r="BB125" s="126">
        <f t="shared" ref="BB125" si="23">SUM(BB79:BB124)-BB112-BB111-BB95-BB92-BB80</f>
        <v>190919.29141735059</v>
      </c>
      <c r="BC125" s="43"/>
      <c r="BD125" s="43"/>
      <c r="BE125" s="43"/>
      <c r="BF125" s="43"/>
      <c r="BG125" s="43"/>
      <c r="BH125" s="43"/>
      <c r="BI125" s="43"/>
      <c r="BJ125" s="43"/>
      <c r="BK125" s="43"/>
      <c r="BL125" s="43"/>
      <c r="BM125" s="43"/>
      <c r="BN125" s="43"/>
      <c r="BO125" s="43"/>
      <c r="BP125" s="43"/>
      <c r="BQ125" s="43"/>
      <c r="BR125" s="43"/>
      <c r="BS125" s="43"/>
      <c r="BT125" s="43"/>
      <c r="BU125" s="43"/>
      <c r="BV125" s="43"/>
      <c r="BW125" s="43"/>
    </row>
    <row r="126" spans="1:75">
      <c r="A126" s="153"/>
      <c r="B126" s="233" t="s">
        <v>378</v>
      </c>
      <c r="C126" s="231"/>
      <c r="D126" s="125">
        <f t="shared" ref="D126:BB126" si="24">D125-D96-D123-D86-D103</f>
        <v>8910.0543624361962</v>
      </c>
      <c r="E126" s="125">
        <f t="shared" si="24"/>
        <v>10306.816809165881</v>
      </c>
      <c r="F126" s="125">
        <f t="shared" si="24"/>
        <v>12313.740307095462</v>
      </c>
      <c r="G126" s="125">
        <f t="shared" si="24"/>
        <v>14493.238721276106</v>
      </c>
      <c r="H126" s="125">
        <f t="shared" si="24"/>
        <v>16239.318895258504</v>
      </c>
      <c r="I126" s="125">
        <f t="shared" si="24"/>
        <v>17595.902157313605</v>
      </c>
      <c r="J126" s="125">
        <f t="shared" si="24"/>
        <v>18637.940530623233</v>
      </c>
      <c r="K126" s="125">
        <f t="shared" si="24"/>
        <v>20344.244861138341</v>
      </c>
      <c r="L126" s="125">
        <f t="shared" si="24"/>
        <v>21827.393655278738</v>
      </c>
      <c r="M126" s="125">
        <f t="shared" si="24"/>
        <v>23018.209763317805</v>
      </c>
      <c r="N126" s="125">
        <f t="shared" si="24"/>
        <v>24111.016892964304</v>
      </c>
      <c r="O126" s="125">
        <f t="shared" si="24"/>
        <v>26101.131256615958</v>
      </c>
      <c r="P126" s="125">
        <f t="shared" si="24"/>
        <v>28882.238575136882</v>
      </c>
      <c r="Q126" s="125">
        <f t="shared" si="24"/>
        <v>32769.179029366183</v>
      </c>
      <c r="R126" s="125">
        <f t="shared" si="24"/>
        <v>35520.090726400311</v>
      </c>
      <c r="S126" s="125">
        <f t="shared" si="24"/>
        <v>38027.385195152179</v>
      </c>
      <c r="T126" s="125">
        <f t="shared" si="24"/>
        <v>39174.223848013302</v>
      </c>
      <c r="U126" s="125">
        <f t="shared" si="24"/>
        <v>41009.677420196043</v>
      </c>
      <c r="V126" s="125">
        <f t="shared" si="24"/>
        <v>43344.847705346641</v>
      </c>
      <c r="W126" s="125">
        <f>W125-W96-W123-W86-W103</f>
        <v>45296.79362283161</v>
      </c>
      <c r="X126" s="125">
        <f t="shared" si="24"/>
        <v>47433.782529303186</v>
      </c>
      <c r="Y126" s="125">
        <f t="shared" si="24"/>
        <v>50591.433705644624</v>
      </c>
      <c r="Z126" s="125">
        <f t="shared" si="24"/>
        <v>53270.351131481977</v>
      </c>
      <c r="AA126" s="125">
        <f t="shared" si="24"/>
        <v>57415.151294864765</v>
      </c>
      <c r="AB126" s="125">
        <f t="shared" si="24"/>
        <v>60917.04115677801</v>
      </c>
      <c r="AC126" s="125">
        <f t="shared" si="24"/>
        <v>64096.181623095064</v>
      </c>
      <c r="AD126" s="125">
        <f t="shared" si="24"/>
        <v>68865.767916761979</v>
      </c>
      <c r="AE126" s="125">
        <f>AE125-AE96-AE123-AE86-AE103</f>
        <v>73094.220242091586</v>
      </c>
      <c r="AF126" s="125">
        <f t="shared" si="24"/>
        <v>75442.196958720335</v>
      </c>
      <c r="AG126" s="125">
        <f t="shared" si="24"/>
        <v>80664.915636812802</v>
      </c>
      <c r="AH126" s="125">
        <f t="shared" si="24"/>
        <v>87690.903575046483</v>
      </c>
      <c r="AI126" s="125">
        <f t="shared" si="24"/>
        <v>93817.217961027331</v>
      </c>
      <c r="AJ126" s="125">
        <f t="shared" si="24"/>
        <v>97481.017197801004</v>
      </c>
      <c r="AK126" s="125">
        <f t="shared" si="24"/>
        <v>101386.14626106553</v>
      </c>
      <c r="AL126" s="125">
        <f t="shared" si="24"/>
        <v>107133.80979268361</v>
      </c>
      <c r="AM126" s="125">
        <f>AM125-AM96-AM123-AM86-AM103</f>
        <v>110080.18108297058</v>
      </c>
      <c r="AN126" s="125">
        <f>AN125-AN96-AN123-AN86-AN103</f>
        <v>113501.84827687684</v>
      </c>
      <c r="AO126" s="125">
        <f t="shared" si="24"/>
        <v>115595.307614459</v>
      </c>
      <c r="AP126" s="125">
        <f t="shared" si="24"/>
        <v>117106.17188378923</v>
      </c>
      <c r="AQ126" s="125">
        <f t="shared" si="24"/>
        <v>118710.96898566956</v>
      </c>
      <c r="AR126" s="125">
        <f t="shared" si="24"/>
        <v>121130.48772844834</v>
      </c>
      <c r="AS126" s="125">
        <f t="shared" si="24"/>
        <v>123192.74663654926</v>
      </c>
      <c r="AT126" s="125">
        <f t="shared" si="24"/>
        <v>125737.9646888487</v>
      </c>
      <c r="AU126" s="125">
        <f t="shared" si="24"/>
        <v>127680.97179987871</v>
      </c>
      <c r="AV126" s="125">
        <f t="shared" si="24"/>
        <v>135052.43845138789</v>
      </c>
      <c r="AW126" s="125">
        <f t="shared" si="24"/>
        <v>152637.38934731952</v>
      </c>
      <c r="AX126" s="125">
        <f t="shared" si="24"/>
        <v>167670.11100346516</v>
      </c>
      <c r="AY126" s="125">
        <f t="shared" si="24"/>
        <v>177312.03857409692</v>
      </c>
      <c r="AZ126" s="125">
        <f t="shared" si="24"/>
        <v>182192.98953602536</v>
      </c>
      <c r="BA126" s="125">
        <f t="shared" si="24"/>
        <v>185225.04786585443</v>
      </c>
      <c r="BB126" s="126">
        <f t="shared" si="24"/>
        <v>190919.29141735059</v>
      </c>
      <c r="BC126" s="43"/>
      <c r="BD126" s="43"/>
      <c r="BE126" s="43"/>
      <c r="BF126" s="43"/>
      <c r="BG126" s="43"/>
      <c r="BH126" s="43"/>
      <c r="BI126" s="43"/>
      <c r="BJ126" s="43"/>
      <c r="BK126" s="43"/>
      <c r="BL126" s="43"/>
      <c r="BM126" s="43"/>
      <c r="BN126" s="43"/>
      <c r="BO126" s="43"/>
      <c r="BP126" s="43"/>
      <c r="BQ126" s="43"/>
      <c r="BR126" s="43"/>
      <c r="BS126" s="43"/>
      <c r="BT126" s="43"/>
      <c r="BU126" s="43"/>
      <c r="BV126" s="43"/>
      <c r="BW126" s="43"/>
    </row>
    <row r="127" spans="1:75">
      <c r="A127" s="153"/>
      <c r="B127" s="233"/>
      <c r="C127" s="231"/>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6"/>
      <c r="BC127" s="43"/>
      <c r="BD127" s="43"/>
      <c r="BE127" s="43"/>
      <c r="BF127" s="43"/>
      <c r="BG127" s="43"/>
      <c r="BH127" s="43"/>
      <c r="BI127" s="43"/>
      <c r="BJ127" s="43"/>
      <c r="BK127" s="43"/>
      <c r="BL127" s="43"/>
      <c r="BM127" s="43"/>
      <c r="BN127" s="43"/>
      <c r="BO127" s="43"/>
      <c r="BP127" s="43"/>
      <c r="BQ127" s="43"/>
      <c r="BR127" s="43"/>
      <c r="BS127" s="43"/>
      <c r="BT127" s="43"/>
      <c r="BU127" s="43"/>
      <c r="BV127" s="43"/>
      <c r="BW127" s="43"/>
    </row>
    <row r="128" spans="1:75" s="109" customFormat="1" ht="26.25" customHeight="1">
      <c r="A128" s="170"/>
      <c r="B128" s="109" t="s">
        <v>331</v>
      </c>
      <c r="D128" s="240">
        <f t="shared" ref="D128:AX128" si="25">SUM(D16,D75,D125)</f>
        <v>15873</v>
      </c>
      <c r="E128" s="240">
        <f t="shared" si="25"/>
        <v>18777.059999999998</v>
      </c>
      <c r="F128" s="240">
        <f t="shared" si="25"/>
        <v>22658.060000000005</v>
      </c>
      <c r="G128" s="240">
        <f t="shared" si="25"/>
        <v>27698.309999999994</v>
      </c>
      <c r="H128" s="240">
        <f t="shared" si="25"/>
        <v>31628.059999999998</v>
      </c>
      <c r="I128" s="240">
        <f t="shared" si="25"/>
        <v>35332.06</v>
      </c>
      <c r="J128" s="240">
        <f t="shared" si="25"/>
        <v>38251.06</v>
      </c>
      <c r="K128" s="240">
        <f t="shared" si="25"/>
        <v>41768.06</v>
      </c>
      <c r="L128" s="240">
        <f t="shared" si="25"/>
        <v>44917.658000000003</v>
      </c>
      <c r="M128" s="240">
        <f t="shared" si="25"/>
        <v>46700.744000000013</v>
      </c>
      <c r="N128" s="240">
        <f t="shared" si="25"/>
        <v>47317.750509999991</v>
      </c>
      <c r="O128" s="240">
        <f t="shared" si="25"/>
        <v>50314.249481000021</v>
      </c>
      <c r="P128" s="240">
        <f t="shared" si="25"/>
        <v>56478.799715685047</v>
      </c>
      <c r="Q128" s="240">
        <f t="shared" si="25"/>
        <v>66302.888468443314</v>
      </c>
      <c r="R128" s="240">
        <f t="shared" si="25"/>
        <v>75257.452000000019</v>
      </c>
      <c r="S128" s="240">
        <f t="shared" si="25"/>
        <v>82437.565999999992</v>
      </c>
      <c r="T128" s="240">
        <f t="shared" si="25"/>
        <v>84862.667213999957</v>
      </c>
      <c r="U128" s="240">
        <f t="shared" si="25"/>
        <v>88710.819153041317</v>
      </c>
      <c r="V128" s="240">
        <f t="shared" si="25"/>
        <v>92217.949756999995</v>
      </c>
      <c r="W128" s="240">
        <f t="shared" si="25"/>
        <v>93347.393757000013</v>
      </c>
      <c r="X128" s="240">
        <f t="shared" si="25"/>
        <v>95565.317560038413</v>
      </c>
      <c r="Y128" s="240">
        <f t="shared" si="25"/>
        <v>99048.585242467729</v>
      </c>
      <c r="Z128" s="240">
        <f t="shared" si="25"/>
        <v>101373.84078511491</v>
      </c>
      <c r="AA128" s="240">
        <f t="shared" si="25"/>
        <v>106706.85189487549</v>
      </c>
      <c r="AB128" s="240">
        <f t="shared" si="25"/>
        <v>110302.29898003748</v>
      </c>
      <c r="AC128" s="240">
        <f t="shared" si="25"/>
        <v>105790.62308501701</v>
      </c>
      <c r="AD128" s="240">
        <f t="shared" si="25"/>
        <v>111092.55313748041</v>
      </c>
      <c r="AE128" s="240">
        <f t="shared" si="25"/>
        <v>115802.99954677367</v>
      </c>
      <c r="AF128" s="240">
        <f t="shared" si="25"/>
        <v>119213.89655344037</v>
      </c>
      <c r="AG128" s="240">
        <f t="shared" si="25"/>
        <v>126242.2058628574</v>
      </c>
      <c r="AH128" s="240">
        <f t="shared" si="25"/>
        <v>135757.16542445359</v>
      </c>
      <c r="AI128" s="240">
        <f t="shared" si="25"/>
        <v>148004.0096905221</v>
      </c>
      <c r="AJ128" s="240">
        <f t="shared" si="25"/>
        <v>153361.55516980353</v>
      </c>
      <c r="AK128" s="240">
        <f t="shared" si="25"/>
        <v>158960.44687856641</v>
      </c>
      <c r="AL128" s="240">
        <f t="shared" si="25"/>
        <v>166552.678932562</v>
      </c>
      <c r="AM128" s="240">
        <f t="shared" si="25"/>
        <v>164132.18598876667</v>
      </c>
      <c r="AN128" s="240">
        <f t="shared" si="25"/>
        <v>168287.22403787507</v>
      </c>
      <c r="AO128" s="240">
        <f t="shared" si="25"/>
        <v>171799.50613092107</v>
      </c>
      <c r="AP128" s="240">
        <f>SUM(AP16,AP75,AP125)</f>
        <v>173827.37694779009</v>
      </c>
      <c r="AQ128" s="240">
        <f t="shared" si="25"/>
        <v>178042.74357683767</v>
      </c>
      <c r="AR128" s="240">
        <f t="shared" si="25"/>
        <v>183728.67964596604</v>
      </c>
      <c r="AS128" s="240">
        <f t="shared" si="25"/>
        <v>192420.66944219189</v>
      </c>
      <c r="AT128" s="240">
        <f t="shared" si="25"/>
        <v>213185.57192464199</v>
      </c>
      <c r="AU128" s="240">
        <f t="shared" si="25"/>
        <v>216148.27515755786</v>
      </c>
      <c r="AV128" s="240">
        <f t="shared" si="25"/>
        <v>225767.41912302459</v>
      </c>
      <c r="AW128" s="240">
        <f t="shared" si="25"/>
        <v>257112.26421642624</v>
      </c>
      <c r="AX128" s="240">
        <f t="shared" si="25"/>
        <v>290201.95464973192</v>
      </c>
      <c r="AY128" s="240">
        <f>SUM(AY16,AY75,AY125)</f>
        <v>310229.66807273531</v>
      </c>
      <c r="AZ128" s="240">
        <f t="shared" ref="AZ128:BB128" si="26">SUM(AZ16,AZ75,AZ125)</f>
        <v>319628.89272965997</v>
      </c>
      <c r="BA128" s="240">
        <f t="shared" si="26"/>
        <v>327199.75044236158</v>
      </c>
      <c r="BB128" s="241">
        <f t="shared" si="26"/>
        <v>337889.47445331409</v>
      </c>
    </row>
    <row r="129" spans="1:75" s="109" customFormat="1">
      <c r="A129" s="170"/>
      <c r="B129" s="233" t="s">
        <v>378</v>
      </c>
      <c r="D129" s="125">
        <f t="shared" ref="D129:BB129" si="27">D17+D76+D126</f>
        <v>13035.493736203656</v>
      </c>
      <c r="E129" s="125">
        <f t="shared" si="27"/>
        <v>14785.979544000002</v>
      </c>
      <c r="F129" s="125">
        <f t="shared" si="27"/>
        <v>18172.17435384616</v>
      </c>
      <c r="G129" s="125">
        <f t="shared" si="27"/>
        <v>22225.345469499993</v>
      </c>
      <c r="H129" s="125">
        <f t="shared" si="27"/>
        <v>25399.593394250001</v>
      </c>
      <c r="I129" s="125">
        <f t="shared" si="27"/>
        <v>28383.097434500003</v>
      </c>
      <c r="J129" s="125">
        <f t="shared" si="27"/>
        <v>30608.289402249997</v>
      </c>
      <c r="K129" s="125">
        <f t="shared" si="27"/>
        <v>33454.940287285703</v>
      </c>
      <c r="L129" s="125">
        <f t="shared" si="27"/>
        <v>36123.082438933336</v>
      </c>
      <c r="M129" s="125">
        <f t="shared" si="27"/>
        <v>37497.110367000016</v>
      </c>
      <c r="N129" s="125">
        <f t="shared" si="27"/>
        <v>38052.643556666662</v>
      </c>
      <c r="O129" s="125">
        <f t="shared" si="27"/>
        <v>40288.146197666691</v>
      </c>
      <c r="P129" s="125">
        <f t="shared" si="27"/>
        <v>45352.892408487969</v>
      </c>
      <c r="Q129" s="125">
        <f t="shared" si="27"/>
        <v>54175.377622418542</v>
      </c>
      <c r="R129" s="125">
        <f t="shared" si="27"/>
        <v>60992.230401572655</v>
      </c>
      <c r="S129" s="125">
        <f t="shared" si="27"/>
        <v>66634.910460896761</v>
      </c>
      <c r="T129" s="125">
        <f t="shared" si="27"/>
        <v>68813.611171571567</v>
      </c>
      <c r="U129" s="125">
        <f t="shared" si="27"/>
        <v>72136.307546470867</v>
      </c>
      <c r="V129" s="125">
        <f t="shared" si="27"/>
        <v>74930.906146652167</v>
      </c>
      <c r="W129" s="125">
        <f t="shared" si="27"/>
        <v>75904.389236404662</v>
      </c>
      <c r="X129" s="125">
        <f t="shared" si="27"/>
        <v>77898.830406807276</v>
      </c>
      <c r="Y129" s="125">
        <f t="shared" si="27"/>
        <v>80756.783696130005</v>
      </c>
      <c r="Z129" s="125">
        <f t="shared" si="27"/>
        <v>83618.592638070215</v>
      </c>
      <c r="AA129" s="125">
        <f t="shared" si="27"/>
        <v>88466.203877447493</v>
      </c>
      <c r="AB129" s="125">
        <f t="shared" si="27"/>
        <v>93447.403868416775</v>
      </c>
      <c r="AC129" s="125">
        <f t="shared" si="27"/>
        <v>97839.551306729409</v>
      </c>
      <c r="AD129" s="125">
        <f t="shared" si="27"/>
        <v>103679.22317456207</v>
      </c>
      <c r="AE129" s="125">
        <f t="shared" si="27"/>
        <v>109018.21340647362</v>
      </c>
      <c r="AF129" s="125">
        <f t="shared" si="27"/>
        <v>112722.80323747847</v>
      </c>
      <c r="AG129" s="125">
        <f t="shared" si="27"/>
        <v>119968.26969037394</v>
      </c>
      <c r="AH129" s="125">
        <f t="shared" si="27"/>
        <v>129539.37316672162</v>
      </c>
      <c r="AI129" s="125">
        <f t="shared" si="27"/>
        <v>141880.50977105653</v>
      </c>
      <c r="AJ129" s="125">
        <f t="shared" si="27"/>
        <v>147225.42919675511</v>
      </c>
      <c r="AK129" s="125">
        <f t="shared" si="27"/>
        <v>153003.82488042931</v>
      </c>
      <c r="AL129" s="125">
        <f t="shared" si="27"/>
        <v>160752.45760790445</v>
      </c>
      <c r="AM129" s="125">
        <f t="shared" si="27"/>
        <v>163353.61596870419</v>
      </c>
      <c r="AN129" s="125">
        <f t="shared" si="27"/>
        <v>167555.79332409249</v>
      </c>
      <c r="AO129" s="125">
        <f t="shared" si="27"/>
        <v>171097.53154670875</v>
      </c>
      <c r="AP129" s="125">
        <f t="shared" si="27"/>
        <v>173140.65157866693</v>
      </c>
      <c r="AQ129" s="125">
        <f t="shared" si="27"/>
        <v>177345.38287521838</v>
      </c>
      <c r="AR129" s="125">
        <f t="shared" si="27"/>
        <v>183227.99825944263</v>
      </c>
      <c r="AS129" s="125">
        <f t="shared" si="27"/>
        <v>192149.96509449909</v>
      </c>
      <c r="AT129" s="125">
        <f t="shared" si="27"/>
        <v>213174.79424247687</v>
      </c>
      <c r="AU129" s="125">
        <f t="shared" si="27"/>
        <v>216141.72511367279</v>
      </c>
      <c r="AV129" s="125">
        <f t="shared" si="27"/>
        <v>225763.49875943334</v>
      </c>
      <c r="AW129" s="125">
        <f t="shared" si="27"/>
        <v>257110.00200861646</v>
      </c>
      <c r="AX129" s="125">
        <f t="shared" si="27"/>
        <v>290200.6308456338</v>
      </c>
      <c r="AY129" s="125">
        <f t="shared" si="27"/>
        <v>310229.17052122072</v>
      </c>
      <c r="AZ129" s="125">
        <f t="shared" si="27"/>
        <v>319628.89272965997</v>
      </c>
      <c r="BA129" s="125">
        <f t="shared" si="27"/>
        <v>327199.75044236158</v>
      </c>
      <c r="BB129" s="126">
        <f t="shared" si="27"/>
        <v>337889.47445331409</v>
      </c>
      <c r="BC129" s="125"/>
    </row>
    <row r="130" spans="1:75">
      <c r="A130" s="153"/>
      <c r="B130" s="109"/>
      <c r="BB130" s="96"/>
      <c r="BC130" s="43"/>
      <c r="BD130" s="43"/>
      <c r="BE130" s="43"/>
      <c r="BF130" s="43"/>
      <c r="BG130" s="43"/>
      <c r="BH130" s="43"/>
      <c r="BI130" s="43"/>
      <c r="BJ130" s="43"/>
      <c r="BK130" s="43"/>
      <c r="BL130" s="43"/>
      <c r="BM130" s="43"/>
      <c r="BN130" s="43"/>
      <c r="BO130" s="43"/>
      <c r="BP130" s="43"/>
      <c r="BQ130" s="43"/>
      <c r="BR130" s="43"/>
      <c r="BS130" s="43"/>
      <c r="BT130" s="43"/>
      <c r="BU130" s="43"/>
      <c r="BV130" s="43"/>
      <c r="BW130" s="43"/>
    </row>
    <row r="131" spans="1:75">
      <c r="A131" s="153"/>
      <c r="B131" s="109"/>
      <c r="BB131" s="96"/>
      <c r="BC131" s="43"/>
      <c r="BD131" s="43"/>
      <c r="BE131" s="43"/>
      <c r="BF131" s="43"/>
      <c r="BG131" s="43"/>
      <c r="BH131" s="43"/>
      <c r="BI131" s="43"/>
      <c r="BJ131" s="43"/>
      <c r="BK131" s="43"/>
      <c r="BL131" s="43"/>
      <c r="BM131" s="43"/>
      <c r="BN131" s="43"/>
      <c r="BO131" s="43"/>
      <c r="BP131" s="43"/>
      <c r="BQ131" s="43"/>
      <c r="BR131" s="43"/>
      <c r="BS131" s="43"/>
      <c r="BT131" s="43"/>
      <c r="BU131" s="43"/>
      <c r="BV131" s="43"/>
      <c r="BW131" s="43"/>
    </row>
    <row r="132" spans="1:75">
      <c r="A132" s="153"/>
      <c r="B132" s="242" t="s">
        <v>332</v>
      </c>
      <c r="C132" s="109"/>
      <c r="D132" s="125">
        <f>SUM(D133:D135)</f>
        <v>10388.879900230371</v>
      </c>
      <c r="E132" s="125">
        <f t="shared" ref="E132:BB132" si="28">SUM(E133:E135)</f>
        <v>11853.654573175816</v>
      </c>
      <c r="F132" s="125">
        <f t="shared" si="28"/>
        <v>14434.629894749283</v>
      </c>
      <c r="G132" s="125">
        <f t="shared" si="28"/>
        <v>16752.337110190223</v>
      </c>
      <c r="H132" s="125">
        <f t="shared" si="28"/>
        <v>18081.385853892803</v>
      </c>
      <c r="I132" s="125">
        <f t="shared" si="28"/>
        <v>19644.513120148771</v>
      </c>
      <c r="J132" s="125">
        <f t="shared" si="28"/>
        <v>20671.692908045577</v>
      </c>
      <c r="K132" s="125">
        <f t="shared" si="28"/>
        <v>22208.358452828114</v>
      </c>
      <c r="L132" s="125">
        <f t="shared" si="28"/>
        <v>23945.64514432595</v>
      </c>
      <c r="M132" s="125">
        <f t="shared" si="28"/>
        <v>25015.883800172873</v>
      </c>
      <c r="N132" s="125">
        <f t="shared" si="28"/>
        <v>25553.89497266151</v>
      </c>
      <c r="O132" s="125">
        <f t="shared" si="28"/>
        <v>27107.475660732296</v>
      </c>
      <c r="P132" s="125">
        <f t="shared" si="28"/>
        <v>29770.144131865367</v>
      </c>
      <c r="Q132" s="125">
        <f t="shared" si="28"/>
        <v>34315.742515193255</v>
      </c>
      <c r="R132" s="125">
        <f t="shared" si="28"/>
        <v>36264.044215834874</v>
      </c>
      <c r="S132" s="125">
        <f t="shared" si="28"/>
        <v>38365.543113073742</v>
      </c>
      <c r="T132" s="125">
        <f t="shared" si="28"/>
        <v>38576.419521328957</v>
      </c>
      <c r="U132" s="125">
        <f t="shared" si="28"/>
        <v>39629.685811731513</v>
      </c>
      <c r="V132" s="125">
        <f t="shared" si="28"/>
        <v>41289.772131563492</v>
      </c>
      <c r="W132" s="125">
        <f t="shared" si="28"/>
        <v>42451.780116945505</v>
      </c>
      <c r="X132" s="125">
        <f t="shared" si="28"/>
        <v>44587.460743090007</v>
      </c>
      <c r="Y132" s="125">
        <f t="shared" si="28"/>
        <v>46723.585469140511</v>
      </c>
      <c r="Z132" s="125">
        <f t="shared" si="28"/>
        <v>47793.686999999998</v>
      </c>
      <c r="AA132" s="125">
        <f t="shared" si="28"/>
        <v>51093.595998929348</v>
      </c>
      <c r="AB132" s="125">
        <f t="shared" si="28"/>
        <v>53686.528709614708</v>
      </c>
      <c r="AC132" s="125">
        <f t="shared" si="28"/>
        <v>56079.337540435692</v>
      </c>
      <c r="AD132" s="125">
        <f t="shared" si="28"/>
        <v>58408.538999999997</v>
      </c>
      <c r="AE132" s="125">
        <f t="shared" si="28"/>
        <v>60914.807692682676</v>
      </c>
      <c r="AF132" s="125">
        <f t="shared" si="28"/>
        <v>63129.216045855108</v>
      </c>
      <c r="AG132" s="125">
        <f t="shared" si="28"/>
        <v>67411.978362963171</v>
      </c>
      <c r="AH132" s="125">
        <f t="shared" si="28"/>
        <v>72671.184816889436</v>
      </c>
      <c r="AI132" s="125">
        <f t="shared" si="28"/>
        <v>77814.820358342375</v>
      </c>
      <c r="AJ132" s="125">
        <f t="shared" si="28"/>
        <v>80345.367492594727</v>
      </c>
      <c r="AK132" s="125">
        <f t="shared" si="28"/>
        <v>84501.883808506507</v>
      </c>
      <c r="AL132" s="125">
        <f t="shared" si="28"/>
        <v>89391.276039061704</v>
      </c>
      <c r="AM132" s="125">
        <f t="shared" si="28"/>
        <v>91660.368819799987</v>
      </c>
      <c r="AN132" s="125">
        <f t="shared" si="28"/>
        <v>94520.993083800029</v>
      </c>
      <c r="AO132" s="125">
        <f t="shared" si="28"/>
        <v>97594.637879079994</v>
      </c>
      <c r="AP132" s="125">
        <f t="shared" si="28"/>
        <v>99861.345809219929</v>
      </c>
      <c r="AQ132" s="125">
        <f t="shared" si="28"/>
        <v>102005.63289946769</v>
      </c>
      <c r="AR132" s="125">
        <f t="shared" si="28"/>
        <v>104773.46798266</v>
      </c>
      <c r="AS132" s="125">
        <f t="shared" si="28"/>
        <v>106871.30007515628</v>
      </c>
      <c r="AT132" s="125">
        <f t="shared" si="28"/>
        <v>110469.03703641692</v>
      </c>
      <c r="AU132" s="125">
        <f t="shared" si="28"/>
        <v>112285.13535101424</v>
      </c>
      <c r="AV132" s="125">
        <f t="shared" si="28"/>
        <v>118547.27105583448</v>
      </c>
      <c r="AW132" s="125">
        <f t="shared" si="28"/>
        <v>134068.13801170955</v>
      </c>
      <c r="AX132" s="125">
        <f t="shared" si="28"/>
        <v>147310.41441276864</v>
      </c>
      <c r="AY132" s="125">
        <f t="shared" si="28"/>
        <v>155707.26724346256</v>
      </c>
      <c r="AZ132" s="125">
        <f t="shared" si="28"/>
        <v>160156.43769409321</v>
      </c>
      <c r="BA132" s="125">
        <f t="shared" si="28"/>
        <v>162936.25716616507</v>
      </c>
      <c r="BB132" s="126">
        <f t="shared" si="28"/>
        <v>167616.70124675013</v>
      </c>
      <c r="BC132" s="43"/>
      <c r="BD132" s="43"/>
      <c r="BE132" s="43"/>
      <c r="BF132" s="43"/>
      <c r="BG132" s="43"/>
      <c r="BH132" s="43"/>
      <c r="BI132" s="43"/>
      <c r="BJ132" s="43"/>
      <c r="BK132" s="43"/>
      <c r="BL132" s="43"/>
      <c r="BM132" s="43"/>
      <c r="BN132" s="43"/>
      <c r="BO132" s="43"/>
      <c r="BP132" s="43"/>
      <c r="BQ132" s="43"/>
      <c r="BR132" s="43"/>
      <c r="BS132" s="43"/>
      <c r="BT132" s="43"/>
      <c r="BU132" s="43"/>
      <c r="BV132" s="43"/>
      <c r="BW132" s="43"/>
    </row>
    <row r="133" spans="1:75">
      <c r="A133" s="153"/>
      <c r="B133" s="10" t="s">
        <v>411</v>
      </c>
      <c r="D133" s="58">
        <f t="shared" ref="D133:AF133" si="29">SUMIF($C$6:$C$15,"(C)",D$6:D$15)</f>
        <v>2</v>
      </c>
      <c r="E133" s="58">
        <f t="shared" si="29"/>
        <v>2</v>
      </c>
      <c r="F133" s="58">
        <f t="shared" si="29"/>
        <v>2</v>
      </c>
      <c r="G133" s="58">
        <f t="shared" si="29"/>
        <v>2</v>
      </c>
      <c r="H133" s="58">
        <f t="shared" si="29"/>
        <v>2</v>
      </c>
      <c r="I133" s="58">
        <f t="shared" si="29"/>
        <v>2</v>
      </c>
      <c r="J133" s="58">
        <f t="shared" si="29"/>
        <v>2</v>
      </c>
      <c r="K133" s="58">
        <f t="shared" si="29"/>
        <v>1</v>
      </c>
      <c r="L133" s="58">
        <f t="shared" si="29"/>
        <v>2</v>
      </c>
      <c r="M133" s="58">
        <f t="shared" si="29"/>
        <v>1.4339999999999999</v>
      </c>
      <c r="N133" s="58">
        <f t="shared" si="29"/>
        <v>1.3520000000000001</v>
      </c>
      <c r="O133" s="58">
        <f t="shared" si="29"/>
        <v>1.355</v>
      </c>
      <c r="P133" s="58">
        <f t="shared" si="29"/>
        <v>1.5509999999999999</v>
      </c>
      <c r="Q133" s="58">
        <f t="shared" si="29"/>
        <v>1.4710000000000001</v>
      </c>
      <c r="R133" s="58">
        <f t="shared" si="29"/>
        <v>2</v>
      </c>
      <c r="S133" s="58">
        <f t="shared" si="29"/>
        <v>1</v>
      </c>
      <c r="T133" s="58">
        <f t="shared" si="29"/>
        <v>1</v>
      </c>
      <c r="U133" s="58">
        <f t="shared" si="29"/>
        <v>1.7210000000000001</v>
      </c>
      <c r="V133" s="58">
        <f t="shared" si="29"/>
        <v>1.496</v>
      </c>
      <c r="W133" s="58">
        <f t="shared" si="29"/>
        <v>1.5720000000000001</v>
      </c>
      <c r="X133" s="58">
        <f t="shared" si="29"/>
        <v>1.7769999999999999</v>
      </c>
      <c r="Y133" s="58">
        <f t="shared" si="29"/>
        <v>1.359</v>
      </c>
      <c r="Z133" s="58">
        <f t="shared" si="29"/>
        <v>1.452</v>
      </c>
      <c r="AA133" s="58">
        <f t="shared" si="29"/>
        <v>1.6164412184601897</v>
      </c>
      <c r="AB133" s="58">
        <f t="shared" si="29"/>
        <v>1.6007503600000001</v>
      </c>
      <c r="AC133" s="58">
        <f t="shared" si="29"/>
        <v>0</v>
      </c>
      <c r="AD133" s="58">
        <f t="shared" si="29"/>
        <v>0</v>
      </c>
      <c r="AE133" s="58">
        <f t="shared" si="29"/>
        <v>0</v>
      </c>
      <c r="AF133" s="58">
        <f t="shared" si="29"/>
        <v>0</v>
      </c>
      <c r="AG133" s="58">
        <f>SUMIF($C$6:$C$15,"(C)",AG$6:AG$15)</f>
        <v>0</v>
      </c>
      <c r="AH133" s="58">
        <f t="shared" ref="AH133:BB133" si="30">SUMIF($C$6:$C$15,"(C)",AH$6:AH$15)</f>
        <v>0</v>
      </c>
      <c r="AI133" s="58">
        <f t="shared" si="30"/>
        <v>0</v>
      </c>
      <c r="AJ133" s="58">
        <f t="shared" si="30"/>
        <v>0</v>
      </c>
      <c r="AK133" s="58">
        <f t="shared" si="30"/>
        <v>0</v>
      </c>
      <c r="AL133" s="58">
        <f t="shared" si="30"/>
        <v>0</v>
      </c>
      <c r="AM133" s="58">
        <f t="shared" si="30"/>
        <v>0</v>
      </c>
      <c r="AN133" s="58">
        <f t="shared" si="30"/>
        <v>0</v>
      </c>
      <c r="AO133" s="58">
        <f t="shared" si="30"/>
        <v>0</v>
      </c>
      <c r="AP133" s="58">
        <f t="shared" si="30"/>
        <v>0</v>
      </c>
      <c r="AQ133" s="58">
        <f t="shared" si="30"/>
        <v>0</v>
      </c>
      <c r="AR133" s="58">
        <f t="shared" si="30"/>
        <v>0</v>
      </c>
      <c r="AS133" s="58">
        <f t="shared" si="30"/>
        <v>0</v>
      </c>
      <c r="AT133" s="58">
        <f t="shared" si="30"/>
        <v>0</v>
      </c>
      <c r="AU133" s="58">
        <f t="shared" si="30"/>
        <v>0</v>
      </c>
      <c r="AV133" s="58">
        <f t="shared" si="30"/>
        <v>0</v>
      </c>
      <c r="AW133" s="58">
        <f t="shared" si="30"/>
        <v>0</v>
      </c>
      <c r="AX133" s="58">
        <f t="shared" si="30"/>
        <v>0</v>
      </c>
      <c r="AY133" s="58">
        <f t="shared" si="30"/>
        <v>0</v>
      </c>
      <c r="AZ133" s="58">
        <f t="shared" si="30"/>
        <v>0</v>
      </c>
      <c r="BA133" s="58">
        <f t="shared" si="30"/>
        <v>0</v>
      </c>
      <c r="BB133" s="96">
        <f t="shared" si="30"/>
        <v>0</v>
      </c>
      <c r="BC133" s="43"/>
      <c r="BD133" s="43"/>
      <c r="BE133" s="43"/>
      <c r="BF133" s="43"/>
      <c r="BG133" s="43"/>
      <c r="BH133" s="43"/>
      <c r="BI133" s="43"/>
      <c r="BJ133" s="43"/>
      <c r="BK133" s="43"/>
      <c r="BL133" s="43"/>
      <c r="BM133" s="43"/>
      <c r="BN133" s="43"/>
      <c r="BO133" s="43"/>
      <c r="BP133" s="43"/>
      <c r="BQ133" s="43"/>
      <c r="BR133" s="43"/>
      <c r="BS133" s="43"/>
      <c r="BT133" s="43"/>
      <c r="BU133" s="43"/>
      <c r="BV133" s="43"/>
      <c r="BW133" s="43"/>
    </row>
    <row r="134" spans="1:75">
      <c r="A134" s="153"/>
      <c r="B134" s="10" t="s">
        <v>412</v>
      </c>
      <c r="D134" s="58">
        <f t="shared" ref="D134:BB134" si="31">SUMIF($C$20:$C$74,"(C)",D$20:D$74)</f>
        <v>2651.076278646884</v>
      </c>
      <c r="E134" s="58">
        <f t="shared" si="31"/>
        <v>2852.3446854813037</v>
      </c>
      <c r="F134" s="58">
        <f t="shared" si="31"/>
        <v>3711.415471538477</v>
      </c>
      <c r="G134" s="58">
        <f t="shared" si="31"/>
        <v>4418.0277771465462</v>
      </c>
      <c r="H134" s="58">
        <f t="shared" si="31"/>
        <v>4325.3145182244098</v>
      </c>
      <c r="I134" s="58">
        <f t="shared" si="31"/>
        <v>4814.9797626249838</v>
      </c>
      <c r="J134" s="58">
        <f t="shared" si="31"/>
        <v>5185.1534280924789</v>
      </c>
      <c r="K134" s="58">
        <f t="shared" si="31"/>
        <v>5400.4440112558086</v>
      </c>
      <c r="L134" s="58">
        <f t="shared" si="31"/>
        <v>5938.6516065688247</v>
      </c>
      <c r="M134" s="58">
        <f t="shared" si="31"/>
        <v>6057.8194973267928</v>
      </c>
      <c r="N134" s="58">
        <f t="shared" si="31"/>
        <v>6094.9821751673235</v>
      </c>
      <c r="O134" s="58">
        <f t="shared" si="31"/>
        <v>6174.5857717043737</v>
      </c>
      <c r="P134" s="58">
        <f t="shared" si="31"/>
        <v>6843.0760420886736</v>
      </c>
      <c r="Q134" s="58">
        <f t="shared" si="31"/>
        <v>8509.9307886333063</v>
      </c>
      <c r="R134" s="58">
        <f t="shared" si="31"/>
        <v>9283.2599712298979</v>
      </c>
      <c r="S134" s="58">
        <f t="shared" si="31"/>
        <v>9892.5437062213678</v>
      </c>
      <c r="T134" s="58">
        <f t="shared" si="31"/>
        <v>9544.3677035098117</v>
      </c>
      <c r="U134" s="58">
        <f t="shared" si="31"/>
        <v>9376.563136356137</v>
      </c>
      <c r="V134" s="58">
        <f t="shared" si="31"/>
        <v>9013.7413929836512</v>
      </c>
      <c r="W134" s="58">
        <f t="shared" si="31"/>
        <v>8630.696212062634</v>
      </c>
      <c r="X134" s="58">
        <f t="shared" si="31"/>
        <v>8752.2463296932383</v>
      </c>
      <c r="Y134" s="58">
        <f t="shared" si="31"/>
        <v>8700.1563030952166</v>
      </c>
      <c r="Z134" s="58">
        <f t="shared" si="31"/>
        <v>8835.6400881418704</v>
      </c>
      <c r="AA134" s="58">
        <f t="shared" si="31"/>
        <v>8954.5982241558777</v>
      </c>
      <c r="AB134" s="58">
        <f t="shared" si="31"/>
        <v>9097.3115964531808</v>
      </c>
      <c r="AC134" s="58">
        <f t="shared" si="31"/>
        <v>9358.233060323786</v>
      </c>
      <c r="AD134" s="58">
        <f t="shared" si="31"/>
        <v>9395.4712521245001</v>
      </c>
      <c r="AE134" s="58">
        <f t="shared" si="31"/>
        <v>9288.8937029259232</v>
      </c>
      <c r="AF134" s="58">
        <f t="shared" si="31"/>
        <v>9275.5880794613622</v>
      </c>
      <c r="AG134" s="58">
        <f t="shared" si="31"/>
        <v>9651.6146248786426</v>
      </c>
      <c r="AH134" s="58">
        <f t="shared" si="31"/>
        <v>10233.799141066349</v>
      </c>
      <c r="AI134" s="58">
        <f t="shared" si="31"/>
        <v>10793.692672407624</v>
      </c>
      <c r="AJ134" s="58">
        <f t="shared" si="31"/>
        <v>10397.475696598587</v>
      </c>
      <c r="AK134" s="58">
        <f t="shared" si="31"/>
        <v>10248.069363793458</v>
      </c>
      <c r="AL134" s="58">
        <f t="shared" si="31"/>
        <v>9503.5136421629286</v>
      </c>
      <c r="AM134" s="58">
        <f t="shared" si="31"/>
        <v>8502.1019184335473</v>
      </c>
      <c r="AN134" s="58">
        <f t="shared" si="31"/>
        <v>7954.5915095669216</v>
      </c>
      <c r="AO134" s="58">
        <f t="shared" si="31"/>
        <v>8182.5346713656854</v>
      </c>
      <c r="AP134" s="58">
        <f t="shared" si="31"/>
        <v>8247.1094330314845</v>
      </c>
      <c r="AQ134" s="58">
        <f t="shared" si="31"/>
        <v>8177.2424782962062</v>
      </c>
      <c r="AR134" s="58">
        <f t="shared" si="31"/>
        <v>8013.0795307311428</v>
      </c>
      <c r="AS134" s="58">
        <f t="shared" si="31"/>
        <v>8064.1640694083571</v>
      </c>
      <c r="AT134" s="58">
        <f t="shared" si="31"/>
        <v>8600.4138666449999</v>
      </c>
      <c r="AU134" s="58">
        <f t="shared" si="31"/>
        <v>8102.7879322800009</v>
      </c>
      <c r="AV134" s="58">
        <f t="shared" si="31"/>
        <v>8064.6487077345155</v>
      </c>
      <c r="AW134" s="58">
        <f t="shared" si="31"/>
        <v>8836.4560126896704</v>
      </c>
      <c r="AX134" s="58">
        <f t="shared" si="31"/>
        <v>9468.3430682458184</v>
      </c>
      <c r="AY134" s="58">
        <f t="shared" si="31"/>
        <v>9618.47261663881</v>
      </c>
      <c r="AZ134" s="58">
        <f t="shared" si="31"/>
        <v>9730.1338585671911</v>
      </c>
      <c r="BA134" s="58">
        <f t="shared" si="31"/>
        <v>9873.855791391321</v>
      </c>
      <c r="BB134" s="96">
        <f t="shared" si="31"/>
        <v>9954.3199817993063</v>
      </c>
      <c r="BC134" s="43"/>
      <c r="BD134" s="43"/>
      <c r="BE134" s="43"/>
      <c r="BF134" s="43"/>
      <c r="BG134" s="43"/>
      <c r="BH134" s="43"/>
      <c r="BI134" s="43"/>
      <c r="BJ134" s="43"/>
      <c r="BK134" s="43"/>
      <c r="BL134" s="43"/>
      <c r="BM134" s="43"/>
      <c r="BN134" s="43"/>
      <c r="BO134" s="43"/>
      <c r="BP134" s="43"/>
      <c r="BQ134" s="43"/>
      <c r="BR134" s="43"/>
      <c r="BS134" s="43"/>
      <c r="BT134" s="43"/>
      <c r="BU134" s="43"/>
      <c r="BV134" s="43"/>
      <c r="BW134" s="43"/>
    </row>
    <row r="135" spans="1:75" s="65" customFormat="1">
      <c r="A135" s="153"/>
      <c r="B135" s="65" t="s">
        <v>413</v>
      </c>
      <c r="D135" s="58">
        <f t="shared" ref="D135:BB135" si="32">SUMIF($C$79:$C$124,"(C)",D$79:D$124)</f>
        <v>7735.8036215834863</v>
      </c>
      <c r="E135" s="58">
        <f t="shared" si="32"/>
        <v>8999.3098876945132</v>
      </c>
      <c r="F135" s="58">
        <f t="shared" si="32"/>
        <v>10721.214423210806</v>
      </c>
      <c r="G135" s="58">
        <f t="shared" si="32"/>
        <v>12332.309333043677</v>
      </c>
      <c r="H135" s="58">
        <f t="shared" si="32"/>
        <v>13754.071335668395</v>
      </c>
      <c r="I135" s="58">
        <f t="shared" si="32"/>
        <v>14827.533357523787</v>
      </c>
      <c r="J135" s="58">
        <f t="shared" si="32"/>
        <v>15484.539479953099</v>
      </c>
      <c r="K135" s="58">
        <f t="shared" si="32"/>
        <v>16806.914441572306</v>
      </c>
      <c r="L135" s="58">
        <f t="shared" si="32"/>
        <v>18004.993537757127</v>
      </c>
      <c r="M135" s="58">
        <f t="shared" si="32"/>
        <v>18956.630302846079</v>
      </c>
      <c r="N135" s="58">
        <f t="shared" si="32"/>
        <v>19457.560797494189</v>
      </c>
      <c r="O135" s="58">
        <f t="shared" si="32"/>
        <v>20931.534889027924</v>
      </c>
      <c r="P135" s="58">
        <f t="shared" si="32"/>
        <v>22925.517089776691</v>
      </c>
      <c r="Q135" s="58">
        <f t="shared" si="32"/>
        <v>25804.340726559953</v>
      </c>
      <c r="R135" s="58">
        <f t="shared" si="32"/>
        <v>26978.784244604973</v>
      </c>
      <c r="S135" s="58">
        <f t="shared" si="32"/>
        <v>28471.99940685237</v>
      </c>
      <c r="T135" s="58">
        <f t="shared" si="32"/>
        <v>29031.051817819145</v>
      </c>
      <c r="U135" s="58">
        <f t="shared" si="32"/>
        <v>30251.401675375375</v>
      </c>
      <c r="V135" s="58">
        <f t="shared" si="32"/>
        <v>32274.534738579841</v>
      </c>
      <c r="W135" s="58">
        <f t="shared" si="32"/>
        <v>33819.511904882871</v>
      </c>
      <c r="X135" s="58">
        <f t="shared" si="32"/>
        <v>35833.437413396765</v>
      </c>
      <c r="Y135" s="58">
        <f t="shared" si="32"/>
        <v>38022.070166045298</v>
      </c>
      <c r="Z135" s="58">
        <f t="shared" si="32"/>
        <v>38956.594911858127</v>
      </c>
      <c r="AA135" s="58">
        <f t="shared" si="32"/>
        <v>42137.381333555008</v>
      </c>
      <c r="AB135" s="58">
        <f t="shared" si="32"/>
        <v>44587.616362801527</v>
      </c>
      <c r="AC135" s="58">
        <f t="shared" si="32"/>
        <v>46721.104480111906</v>
      </c>
      <c r="AD135" s="58">
        <f t="shared" si="32"/>
        <v>49013.067747875495</v>
      </c>
      <c r="AE135" s="58">
        <f t="shared" si="32"/>
        <v>51625.913989756751</v>
      </c>
      <c r="AF135" s="58">
        <f t="shared" si="32"/>
        <v>53853.627966393746</v>
      </c>
      <c r="AG135" s="58">
        <f t="shared" si="32"/>
        <v>57760.363738084532</v>
      </c>
      <c r="AH135" s="58">
        <f t="shared" si="32"/>
        <v>62437.385675823083</v>
      </c>
      <c r="AI135" s="58">
        <f t="shared" si="32"/>
        <v>67021.127685934756</v>
      </c>
      <c r="AJ135" s="58">
        <f t="shared" si="32"/>
        <v>69947.89179599614</v>
      </c>
      <c r="AK135" s="58">
        <f t="shared" si="32"/>
        <v>74253.814444713047</v>
      </c>
      <c r="AL135" s="58">
        <f t="shared" si="32"/>
        <v>79887.762396898775</v>
      </c>
      <c r="AM135" s="58">
        <f t="shared" si="32"/>
        <v>83158.266901366442</v>
      </c>
      <c r="AN135" s="58">
        <f t="shared" si="32"/>
        <v>86566.40157423311</v>
      </c>
      <c r="AO135" s="58">
        <f t="shared" si="32"/>
        <v>89412.103207714303</v>
      </c>
      <c r="AP135" s="58">
        <f t="shared" si="32"/>
        <v>91614.236376188448</v>
      </c>
      <c r="AQ135" s="58">
        <f t="shared" si="32"/>
        <v>93828.390421171483</v>
      </c>
      <c r="AR135" s="58">
        <f t="shared" si="32"/>
        <v>96760.388451928855</v>
      </c>
      <c r="AS135" s="58">
        <f t="shared" si="32"/>
        <v>98807.136005747918</v>
      </c>
      <c r="AT135" s="58">
        <f t="shared" si="32"/>
        <v>101868.62316977192</v>
      </c>
      <c r="AU135" s="58">
        <f t="shared" si="32"/>
        <v>104182.34741873424</v>
      </c>
      <c r="AV135" s="58">
        <f t="shared" si="32"/>
        <v>110482.62234809998</v>
      </c>
      <c r="AW135" s="58">
        <f t="shared" si="32"/>
        <v>125231.68199901989</v>
      </c>
      <c r="AX135" s="58">
        <f t="shared" si="32"/>
        <v>137842.07134452282</v>
      </c>
      <c r="AY135" s="58">
        <f t="shared" si="32"/>
        <v>146088.79462682374</v>
      </c>
      <c r="AZ135" s="58">
        <f t="shared" si="32"/>
        <v>150426.30383552602</v>
      </c>
      <c r="BA135" s="58">
        <f t="shared" si="32"/>
        <v>153062.40137477376</v>
      </c>
      <c r="BB135" s="96">
        <f t="shared" si="32"/>
        <v>157662.38126495082</v>
      </c>
    </row>
    <row r="136" spans="1:75" ht="24.75" customHeight="1">
      <c r="A136" s="153"/>
      <c r="B136" s="242" t="s">
        <v>333</v>
      </c>
      <c r="C136" s="109"/>
      <c r="D136" s="125">
        <f>SUM(D137:D139)</f>
        <v>2763.1200997696296</v>
      </c>
      <c r="E136" s="125">
        <f t="shared" ref="E136:BB136" si="33">SUM(E137:E139)</f>
        <v>3023.3454268241831</v>
      </c>
      <c r="F136" s="125">
        <f t="shared" si="33"/>
        <v>3924.3701052507167</v>
      </c>
      <c r="G136" s="125">
        <f t="shared" si="33"/>
        <v>5967.912889809777</v>
      </c>
      <c r="H136" s="125">
        <f t="shared" si="33"/>
        <v>8045.6141461071948</v>
      </c>
      <c r="I136" s="125">
        <f t="shared" si="33"/>
        <v>9602.4868798512271</v>
      </c>
      <c r="J136" s="125">
        <f t="shared" si="33"/>
        <v>10974.307091954423</v>
      </c>
      <c r="K136" s="125">
        <f t="shared" si="33"/>
        <v>12471.641547171886</v>
      </c>
      <c r="L136" s="125">
        <f t="shared" si="33"/>
        <v>13487.952855674048</v>
      </c>
      <c r="M136" s="125">
        <f t="shared" si="33"/>
        <v>13792.292199827129</v>
      </c>
      <c r="N136" s="125">
        <f t="shared" si="33"/>
        <v>13732.304537338485</v>
      </c>
      <c r="O136" s="125">
        <f t="shared" si="33"/>
        <v>14794.864820267703</v>
      </c>
      <c r="P136" s="125">
        <f t="shared" si="33"/>
        <v>17535.838868134633</v>
      </c>
      <c r="Q136" s="125">
        <f t="shared" si="33"/>
        <v>21231.799384318474</v>
      </c>
      <c r="R136" s="125">
        <f t="shared" si="33"/>
        <v>26582.72878416513</v>
      </c>
      <c r="S136" s="125">
        <f t="shared" si="33"/>
        <v>30003.199886926264</v>
      </c>
      <c r="T136" s="125">
        <f t="shared" si="33"/>
        <v>31587.357692671045</v>
      </c>
      <c r="U136" s="125">
        <f t="shared" si="33"/>
        <v>32958.785814268485</v>
      </c>
      <c r="V136" s="125">
        <f t="shared" si="33"/>
        <v>33306.311625436501</v>
      </c>
      <c r="W136" s="125">
        <f t="shared" si="33"/>
        <v>32308.341631054493</v>
      </c>
      <c r="X136" s="125">
        <f t="shared" si="33"/>
        <v>31643.712091909994</v>
      </c>
      <c r="Y136" s="125">
        <f t="shared" si="33"/>
        <v>30887.316673327179</v>
      </c>
      <c r="Z136" s="125">
        <f t="shared" si="33"/>
        <v>29669.655453818166</v>
      </c>
      <c r="AA136" s="125">
        <f t="shared" si="33"/>
        <v>30918.086668030104</v>
      </c>
      <c r="AB136" s="125">
        <f t="shared" si="33"/>
        <v>32295.353709467585</v>
      </c>
      <c r="AC136" s="125">
        <f t="shared" si="33"/>
        <v>33353.048856553258</v>
      </c>
      <c r="AD136" s="125">
        <f t="shared" si="33"/>
        <v>35028.02304848042</v>
      </c>
      <c r="AE136" s="125">
        <f t="shared" si="33"/>
        <v>35716.781529642001</v>
      </c>
      <c r="AF136" s="125">
        <f t="shared" si="33"/>
        <v>37172.236532855473</v>
      </c>
      <c r="AG136" s="125">
        <f t="shared" si="33"/>
        <v>38696.081911583096</v>
      </c>
      <c r="AH136" s="125">
        <f t="shared" si="33"/>
        <v>40966.842600689997</v>
      </c>
      <c r="AI136" s="125">
        <f t="shared" si="33"/>
        <v>46695.822820729991</v>
      </c>
      <c r="AJ136" s="125">
        <f t="shared" si="33"/>
        <v>48764.863047781706</v>
      </c>
      <c r="AK136" s="125">
        <f t="shared" si="33"/>
        <v>49940.019439679818</v>
      </c>
      <c r="AL136" s="125">
        <f t="shared" si="33"/>
        <v>51405.95728604999</v>
      </c>
      <c r="AM136" s="125">
        <f t="shared" si="33"/>
        <v>46170.92582462616</v>
      </c>
      <c r="AN136" s="125">
        <f t="shared" si="33"/>
        <v>45840.720174790004</v>
      </c>
      <c r="AO136" s="125">
        <f t="shared" si="33"/>
        <v>45405.656244279999</v>
      </c>
      <c r="AP136" s="125">
        <f t="shared" si="33"/>
        <v>44932.035467030015</v>
      </c>
      <c r="AQ136" s="125">
        <f t="shared" si="33"/>
        <v>45555.270080459988</v>
      </c>
      <c r="AR136" s="125">
        <f t="shared" si="33"/>
        <v>47779.270845328399</v>
      </c>
      <c r="AS136" s="125">
        <f t="shared" si="33"/>
        <v>53345.128451460179</v>
      </c>
      <c r="AT136" s="125">
        <f t="shared" si="33"/>
        <v>71462.355118333944</v>
      </c>
      <c r="AU136" s="125">
        <f t="shared" si="33"/>
        <v>71365.098454917606</v>
      </c>
      <c r="AV136" s="125">
        <f t="shared" si="33"/>
        <v>71428.593365860099</v>
      </c>
      <c r="AW136" s="125">
        <f t="shared" si="33"/>
        <v>80857.270942888863</v>
      </c>
      <c r="AX136" s="125">
        <f t="shared" si="33"/>
        <v>95069.82146149929</v>
      </c>
      <c r="AY136" s="125">
        <f t="shared" si="33"/>
        <v>102565.00111859466</v>
      </c>
      <c r="AZ136" s="125">
        <f t="shared" si="33"/>
        <v>104524.1059993595</v>
      </c>
      <c r="BA136" s="125">
        <f t="shared" si="33"/>
        <v>106361.36683592411</v>
      </c>
      <c r="BB136" s="126">
        <f t="shared" si="33"/>
        <v>109676.22819896207</v>
      </c>
      <c r="BC136" s="43"/>
      <c r="BD136" s="43"/>
      <c r="BE136" s="43"/>
      <c r="BF136" s="43"/>
      <c r="BG136" s="43"/>
      <c r="BH136" s="43"/>
      <c r="BI136" s="43"/>
      <c r="BJ136" s="43"/>
      <c r="BK136" s="43"/>
      <c r="BL136" s="43"/>
      <c r="BM136" s="43"/>
      <c r="BN136" s="43"/>
      <c r="BO136" s="43"/>
      <c r="BP136" s="43"/>
      <c r="BQ136" s="43"/>
      <c r="BR136" s="43"/>
      <c r="BS136" s="43"/>
      <c r="BT136" s="43"/>
      <c r="BU136" s="43"/>
      <c r="BV136" s="43"/>
      <c r="BW136" s="43"/>
    </row>
    <row r="137" spans="1:75">
      <c r="A137" s="153"/>
      <c r="B137" s="10" t="s">
        <v>411</v>
      </c>
      <c r="D137" s="58">
        <f>SUMIF($C$6:$C$15,"(IR)",D$6:D$15)</f>
        <v>302.01823076644666</v>
      </c>
      <c r="E137" s="58">
        <f t="shared" ref="E137:BB137" si="34">SUMIF($C$6:$C$15,"(IR)",E$6:E$15)</f>
        <v>318.21378253061226</v>
      </c>
      <c r="F137" s="58">
        <f t="shared" si="34"/>
        <v>420.60307472527472</v>
      </c>
      <c r="G137" s="58">
        <f t="shared" si="34"/>
        <v>602.62108648455603</v>
      </c>
      <c r="H137" s="58">
        <f t="shared" si="34"/>
        <v>809.15470032469261</v>
      </c>
      <c r="I137" s="58">
        <f t="shared" si="34"/>
        <v>952.39636798423032</v>
      </c>
      <c r="J137" s="58">
        <f t="shared" si="34"/>
        <v>1091.5646076419214</v>
      </c>
      <c r="K137" s="58">
        <f t="shared" si="34"/>
        <v>1245.0422902777204</v>
      </c>
      <c r="L137" s="58">
        <f t="shared" si="34"/>
        <v>1335.8868061934998</v>
      </c>
      <c r="M137" s="58">
        <f t="shared" si="34"/>
        <v>1392.431437857246</v>
      </c>
      <c r="N137" s="58">
        <f t="shared" si="34"/>
        <v>1537.0614486199247</v>
      </c>
      <c r="O137" s="58">
        <f t="shared" si="34"/>
        <v>1663.4790332395776</v>
      </c>
      <c r="P137" s="58">
        <f t="shared" si="34"/>
        <v>1892.0999472469014</v>
      </c>
      <c r="Q137" s="58">
        <f t="shared" si="34"/>
        <v>2458.9356917019627</v>
      </c>
      <c r="R137" s="58">
        <f t="shared" si="34"/>
        <v>3105.5283891711924</v>
      </c>
      <c r="S137" s="58">
        <f t="shared" si="34"/>
        <v>3512.9681201122448</v>
      </c>
      <c r="T137" s="58">
        <f t="shared" si="34"/>
        <v>3534.6717169073422</v>
      </c>
      <c r="U137" s="58">
        <f t="shared" si="34"/>
        <v>3616.687737189267</v>
      </c>
      <c r="V137" s="58">
        <f t="shared" si="34"/>
        <v>3674.272957114737</v>
      </c>
      <c r="W137" s="58">
        <f t="shared" si="34"/>
        <v>3613.0018097053608</v>
      </c>
      <c r="X137" s="58">
        <f t="shared" si="34"/>
        <v>3637.648998174292</v>
      </c>
      <c r="Y137" s="58">
        <f t="shared" si="34"/>
        <v>3631.3540657041844</v>
      </c>
      <c r="Z137" s="58">
        <f t="shared" si="34"/>
        <v>3250.3236298114498</v>
      </c>
      <c r="AA137" s="58">
        <f t="shared" si="34"/>
        <v>3609.067</v>
      </c>
      <c r="AB137" s="58">
        <f t="shared" si="34"/>
        <v>3944.8199999999997</v>
      </c>
      <c r="AC137" s="58">
        <f t="shared" si="34"/>
        <v>4008.7191253145888</v>
      </c>
      <c r="AD137" s="58">
        <f t="shared" si="34"/>
        <v>3420.8809999999999</v>
      </c>
      <c r="AE137" s="58">
        <f t="shared" si="34"/>
        <v>2550.1235653000672</v>
      </c>
      <c r="AF137" s="58">
        <f t="shared" si="34"/>
        <v>2062.2246109618959</v>
      </c>
      <c r="AG137" s="58">
        <f t="shared" si="34"/>
        <v>1737.5119804834528</v>
      </c>
      <c r="AH137" s="58">
        <f t="shared" si="34"/>
        <v>1455.6900798477316</v>
      </c>
      <c r="AI137" s="58">
        <f t="shared" si="34"/>
        <v>876.97242974579706</v>
      </c>
      <c r="AJ137" s="58">
        <f t="shared" si="34"/>
        <v>633.219714059539</v>
      </c>
      <c r="AK137" s="58">
        <f t="shared" si="34"/>
        <v>451.05771460709826</v>
      </c>
      <c r="AL137" s="58">
        <f t="shared" si="34"/>
        <v>292.27523465753882</v>
      </c>
      <c r="AM137" s="58">
        <f t="shared" si="34"/>
        <v>172.17469324246855</v>
      </c>
      <c r="AN137" s="58">
        <f t="shared" si="34"/>
        <v>119.49141678258313</v>
      </c>
      <c r="AO137" s="58">
        <f t="shared" si="34"/>
        <v>80.22480311229458</v>
      </c>
      <c r="AP137" s="58">
        <f t="shared" si="34"/>
        <v>59.174369123155124</v>
      </c>
      <c r="AQ137" s="58">
        <f t="shared" si="34"/>
        <v>42.607802019297836</v>
      </c>
      <c r="AR137" s="58">
        <f t="shared" si="34"/>
        <v>32.681386523429381</v>
      </c>
      <c r="AS137" s="58">
        <f t="shared" si="34"/>
        <v>17.657091692809477</v>
      </c>
      <c r="AT137" s="58">
        <f t="shared" si="34"/>
        <v>10.777682165121856</v>
      </c>
      <c r="AU137" s="58">
        <f t="shared" si="34"/>
        <v>6.5500438850929514</v>
      </c>
      <c r="AV137" s="58">
        <f t="shared" si="34"/>
        <v>3.9203635912424146</v>
      </c>
      <c r="AW137" s="58">
        <f t="shared" si="34"/>
        <v>2.2622078097713514</v>
      </c>
      <c r="AX137" s="58">
        <f t="shared" si="34"/>
        <v>1.3238040981138131</v>
      </c>
      <c r="AY137" s="58">
        <f t="shared" si="34"/>
        <v>0.4975515146168149</v>
      </c>
      <c r="AZ137" s="58">
        <f t="shared" si="34"/>
        <v>0</v>
      </c>
      <c r="BA137" s="58">
        <f t="shared" si="34"/>
        <v>0</v>
      </c>
      <c r="BB137" s="96">
        <f t="shared" si="34"/>
        <v>0</v>
      </c>
      <c r="BC137" s="43"/>
      <c r="BD137" s="43"/>
      <c r="BE137" s="43"/>
      <c r="BF137" s="43"/>
      <c r="BG137" s="43"/>
      <c r="BH137" s="43"/>
      <c r="BI137" s="43"/>
      <c r="BJ137" s="43"/>
      <c r="BK137" s="43"/>
      <c r="BL137" s="43"/>
      <c r="BM137" s="43"/>
      <c r="BN137" s="43"/>
      <c r="BO137" s="43"/>
      <c r="BP137" s="43"/>
      <c r="BQ137" s="43"/>
      <c r="BR137" s="43"/>
      <c r="BS137" s="43"/>
      <c r="BT137" s="43"/>
      <c r="BU137" s="43"/>
      <c r="BV137" s="43"/>
      <c r="BW137" s="43"/>
    </row>
    <row r="138" spans="1:75">
      <c r="A138" s="153"/>
      <c r="B138" s="10" t="s">
        <v>412</v>
      </c>
      <c r="D138" s="58">
        <f t="shared" ref="D138:BB138" si="35">SUMIF($C$20:$C$74,"(IR)",D$20:D$74)</f>
        <v>1321.7847508922073</v>
      </c>
      <c r="E138" s="58">
        <f t="shared" si="35"/>
        <v>1430.903972469388</v>
      </c>
      <c r="F138" s="58">
        <f t="shared" si="35"/>
        <v>1937.8141629670331</v>
      </c>
      <c r="G138" s="58">
        <f t="shared" si="35"/>
        <v>3161.3514435154439</v>
      </c>
      <c r="H138" s="58">
        <f t="shared" si="35"/>
        <v>4694.0032926753074</v>
      </c>
      <c r="I138" s="58">
        <f t="shared" si="35"/>
        <v>5797.424411765769</v>
      </c>
      <c r="J138" s="58">
        <f t="shared" si="35"/>
        <v>6580.4126113580787</v>
      </c>
      <c r="K138" s="58">
        <f t="shared" si="35"/>
        <v>7477.9681002937086</v>
      </c>
      <c r="L138" s="58">
        <f t="shared" si="35"/>
        <v>8064.3313104731669</v>
      </c>
      <c r="M138" s="58">
        <f t="shared" si="35"/>
        <v>8030.2034745556384</v>
      </c>
      <c r="N138" s="58">
        <f t="shared" si="35"/>
        <v>7273.6904086331897</v>
      </c>
      <c r="O138" s="58">
        <f t="shared" si="35"/>
        <v>7504.9067831130142</v>
      </c>
      <c r="P138" s="58">
        <f t="shared" si="35"/>
        <v>9114.315522599707</v>
      </c>
      <c r="Q138" s="58">
        <f t="shared" si="35"/>
        <v>11830.210642809769</v>
      </c>
      <c r="R138" s="58">
        <f t="shared" si="35"/>
        <v>15160.515701495475</v>
      </c>
      <c r="S138" s="58">
        <f t="shared" si="35"/>
        <v>17250.641936221091</v>
      </c>
      <c r="T138" s="58">
        <f t="shared" si="35"/>
        <v>18473.43343769549</v>
      </c>
      <c r="U138" s="58">
        <f t="shared" si="35"/>
        <v>19770.916634923979</v>
      </c>
      <c r="V138" s="58">
        <f t="shared" si="35"/>
        <v>20170.922105157024</v>
      </c>
      <c r="W138" s="58">
        <f t="shared" si="35"/>
        <v>19416.785297518876</v>
      </c>
      <c r="X138" s="58">
        <f t="shared" si="35"/>
        <v>19010.884402873518</v>
      </c>
      <c r="Y138" s="58">
        <f t="shared" si="35"/>
        <v>18186.044059871223</v>
      </c>
      <c r="Z138" s="58">
        <f t="shared" si="35"/>
        <v>16912.025737109729</v>
      </c>
      <c r="AA138" s="58">
        <f t="shared" si="35"/>
        <v>17056.907867512287</v>
      </c>
      <c r="AB138" s="58">
        <f t="shared" si="35"/>
        <v>17702.627333533314</v>
      </c>
      <c r="AC138" s="58">
        <f t="shared" si="35"/>
        <v>18454.557481599055</v>
      </c>
      <c r="AD138" s="58">
        <f t="shared" si="35"/>
        <v>19226.977620149086</v>
      </c>
      <c r="AE138" s="58">
        <f t="shared" si="35"/>
        <v>20292.285617760459</v>
      </c>
      <c r="AF138" s="58">
        <f t="shared" si="35"/>
        <v>21330.425753541815</v>
      </c>
      <c r="AG138" s="58">
        <f t="shared" si="35"/>
        <v>22578.524812971216</v>
      </c>
      <c r="AH138" s="58">
        <f t="shared" si="35"/>
        <v>23957.166854469571</v>
      </c>
      <c r="AI138" s="58">
        <f t="shared" si="35"/>
        <v>29456.395687177181</v>
      </c>
      <c r="AJ138" s="58">
        <f t="shared" si="35"/>
        <v>31364.888402871529</v>
      </c>
      <c r="AK138" s="58">
        <f t="shared" si="35"/>
        <v>32858.969706620592</v>
      </c>
      <c r="AL138" s="58">
        <f t="shared" si="35"/>
        <v>34928.730993714402</v>
      </c>
      <c r="AM138" s="58">
        <f t="shared" si="35"/>
        <v>32389.84850824967</v>
      </c>
      <c r="AN138" s="58">
        <f t="shared" si="35"/>
        <v>32544.211160496758</v>
      </c>
      <c r="AO138" s="58">
        <f t="shared" si="35"/>
        <v>32703.060613536225</v>
      </c>
      <c r="AP138" s="58">
        <f t="shared" si="35"/>
        <v>32863.340283942191</v>
      </c>
      <c r="AQ138" s="58">
        <f t="shared" si="35"/>
        <v>33991.302763090229</v>
      </c>
      <c r="AR138" s="58">
        <f t="shared" si="35"/>
        <v>36733.341503546413</v>
      </c>
      <c r="AS138" s="58">
        <f t="shared" si="35"/>
        <v>42484.992566598114</v>
      </c>
      <c r="AT138" s="58">
        <f t="shared" si="35"/>
        <v>60564.352821274893</v>
      </c>
      <c r="AU138" s="58">
        <f t="shared" si="35"/>
        <v>60818.234911172309</v>
      </c>
      <c r="AV138" s="58">
        <f t="shared" si="35"/>
        <v>60539.907237572261</v>
      </c>
      <c r="AW138" s="58">
        <f t="shared" si="35"/>
        <v>69331.399251610914</v>
      </c>
      <c r="AX138" s="58">
        <f t="shared" si="35"/>
        <v>82763.713107889329</v>
      </c>
      <c r="AY138" s="58">
        <f t="shared" si="35"/>
        <v>90128.061084035668</v>
      </c>
      <c r="AZ138" s="58">
        <f t="shared" si="35"/>
        <v>92159.998717917828</v>
      </c>
      <c r="BA138" s="58">
        <f t="shared" si="35"/>
        <v>94017.460674172165</v>
      </c>
      <c r="BB138" s="96">
        <f t="shared" si="35"/>
        <v>97056.862436458905</v>
      </c>
      <c r="BC138" s="43"/>
      <c r="BD138" s="43"/>
      <c r="BE138" s="43"/>
      <c r="BF138" s="43"/>
      <c r="BG138" s="43"/>
      <c r="BH138" s="43"/>
      <c r="BI138" s="43"/>
      <c r="BJ138" s="43"/>
      <c r="BK138" s="43"/>
      <c r="BL138" s="43"/>
      <c r="BM138" s="43"/>
      <c r="BN138" s="43"/>
      <c r="BO138" s="43"/>
      <c r="BP138" s="43"/>
      <c r="BQ138" s="43"/>
      <c r="BR138" s="43"/>
      <c r="BS138" s="43"/>
      <c r="BT138" s="43"/>
      <c r="BU138" s="43"/>
      <c r="BV138" s="43"/>
      <c r="BW138" s="43"/>
    </row>
    <row r="139" spans="1:75">
      <c r="A139" s="153"/>
      <c r="B139" s="65" t="s">
        <v>413</v>
      </c>
      <c r="D139" s="58">
        <f t="shared" ref="D139:BB139" si="36">SUMIF($C$79:$C$124,"(IR)",D$79:D$124)</f>
        <v>1139.3171181109758</v>
      </c>
      <c r="E139" s="58">
        <f t="shared" si="36"/>
        <v>1274.2276718241828</v>
      </c>
      <c r="F139" s="58">
        <f t="shared" si="36"/>
        <v>1565.9528675584088</v>
      </c>
      <c r="G139" s="58">
        <f t="shared" si="36"/>
        <v>2203.9403598097765</v>
      </c>
      <c r="H139" s="58">
        <f t="shared" si="36"/>
        <v>2542.456153107195</v>
      </c>
      <c r="I139" s="58">
        <f t="shared" si="36"/>
        <v>2852.6661001012285</v>
      </c>
      <c r="J139" s="58">
        <f t="shared" si="36"/>
        <v>3302.3298729544231</v>
      </c>
      <c r="K139" s="58">
        <f t="shared" si="36"/>
        <v>3748.631156600457</v>
      </c>
      <c r="L139" s="58">
        <f t="shared" si="36"/>
        <v>4087.7347390073819</v>
      </c>
      <c r="M139" s="58">
        <f t="shared" si="36"/>
        <v>4369.6572874142439</v>
      </c>
      <c r="N139" s="58">
        <f t="shared" si="36"/>
        <v>4921.5526800853704</v>
      </c>
      <c r="O139" s="58">
        <f t="shared" si="36"/>
        <v>5626.4790039151112</v>
      </c>
      <c r="P139" s="58">
        <f t="shared" si="36"/>
        <v>6529.4233982880269</v>
      </c>
      <c r="Q139" s="58">
        <f t="shared" si="36"/>
        <v>6942.6530498067441</v>
      </c>
      <c r="R139" s="58">
        <f t="shared" si="36"/>
        <v>8316.6846934984642</v>
      </c>
      <c r="S139" s="58">
        <f t="shared" si="36"/>
        <v>9239.5898305929295</v>
      </c>
      <c r="T139" s="58">
        <f t="shared" si="36"/>
        <v>9579.2525380682109</v>
      </c>
      <c r="U139" s="58">
        <f t="shared" si="36"/>
        <v>9571.1814421552444</v>
      </c>
      <c r="V139" s="58">
        <f t="shared" si="36"/>
        <v>9461.1165631647436</v>
      </c>
      <c r="W139" s="58">
        <f t="shared" si="36"/>
        <v>9278.5545238302548</v>
      </c>
      <c r="X139" s="58">
        <f t="shared" si="36"/>
        <v>8995.1786908621834</v>
      </c>
      <c r="Y139" s="58">
        <f t="shared" si="36"/>
        <v>9069.9185477517694</v>
      </c>
      <c r="Z139" s="58">
        <f t="shared" si="36"/>
        <v>9507.306086896986</v>
      </c>
      <c r="AA139" s="58">
        <f t="shared" si="36"/>
        <v>10252.111800517816</v>
      </c>
      <c r="AB139" s="58">
        <f t="shared" si="36"/>
        <v>10647.90637593427</v>
      </c>
      <c r="AC139" s="58">
        <f t="shared" si="36"/>
        <v>10889.772249639611</v>
      </c>
      <c r="AD139" s="58">
        <f t="shared" si="36"/>
        <v>12380.164428331336</v>
      </c>
      <c r="AE139" s="58">
        <f t="shared" si="36"/>
        <v>12874.372346581478</v>
      </c>
      <c r="AF139" s="58">
        <f t="shared" si="36"/>
        <v>13779.58616835176</v>
      </c>
      <c r="AG139" s="58">
        <f t="shared" si="36"/>
        <v>14380.04511812843</v>
      </c>
      <c r="AH139" s="58">
        <f t="shared" si="36"/>
        <v>15553.985666372695</v>
      </c>
      <c r="AI139" s="58">
        <f t="shared" si="36"/>
        <v>16362.454703807014</v>
      </c>
      <c r="AJ139" s="58">
        <f t="shared" si="36"/>
        <v>16766.754930850635</v>
      </c>
      <c r="AK139" s="58">
        <f t="shared" si="36"/>
        <v>16629.992018452122</v>
      </c>
      <c r="AL139" s="58">
        <f t="shared" si="36"/>
        <v>16184.951057678054</v>
      </c>
      <c r="AM139" s="58">
        <f t="shared" si="36"/>
        <v>13608.902623134025</v>
      </c>
      <c r="AN139" s="58">
        <f t="shared" si="36"/>
        <v>13177.017597510659</v>
      </c>
      <c r="AO139" s="58">
        <f t="shared" si="36"/>
        <v>12622.370827631479</v>
      </c>
      <c r="AP139" s="58">
        <f t="shared" si="36"/>
        <v>12009.520813964671</v>
      </c>
      <c r="AQ139" s="58">
        <f t="shared" si="36"/>
        <v>11521.359515350461</v>
      </c>
      <c r="AR139" s="58">
        <f t="shared" si="36"/>
        <v>11013.247955258559</v>
      </c>
      <c r="AS139" s="58">
        <f t="shared" si="36"/>
        <v>10842.478793169255</v>
      </c>
      <c r="AT139" s="58">
        <f t="shared" si="36"/>
        <v>10887.224614893936</v>
      </c>
      <c r="AU139" s="58">
        <f t="shared" si="36"/>
        <v>10540.313499860207</v>
      </c>
      <c r="AV139" s="58">
        <f t="shared" si="36"/>
        <v>10884.765764696591</v>
      </c>
      <c r="AW139" s="58">
        <f t="shared" si="36"/>
        <v>11523.609483468168</v>
      </c>
      <c r="AX139" s="58">
        <f t="shared" si="36"/>
        <v>12304.784549511856</v>
      </c>
      <c r="AY139" s="58">
        <f t="shared" si="36"/>
        <v>12436.442483044373</v>
      </c>
      <c r="AZ139" s="58">
        <f t="shared" si="36"/>
        <v>12364.107281441671</v>
      </c>
      <c r="BA139" s="58">
        <f t="shared" si="36"/>
        <v>12343.906161751947</v>
      </c>
      <c r="BB139" s="96">
        <f t="shared" si="36"/>
        <v>12619.365762503161</v>
      </c>
      <c r="BC139" s="43"/>
      <c r="BD139" s="43"/>
      <c r="BE139" s="43"/>
      <c r="BF139" s="43"/>
      <c r="BG139" s="43"/>
      <c r="BH139" s="43"/>
      <c r="BI139" s="43"/>
      <c r="BJ139" s="43"/>
      <c r="BK139" s="43"/>
      <c r="BL139" s="43"/>
      <c r="BM139" s="43"/>
      <c r="BN139" s="43"/>
      <c r="BO139" s="43"/>
      <c r="BP139" s="43"/>
      <c r="BQ139" s="43"/>
      <c r="BR139" s="43"/>
      <c r="BS139" s="43"/>
      <c r="BT139" s="43"/>
      <c r="BU139" s="43"/>
      <c r="BV139" s="43"/>
      <c r="BW139" s="43"/>
    </row>
    <row r="140" spans="1:75" ht="24.75" customHeight="1">
      <c r="A140" s="153"/>
      <c r="B140" s="242" t="s">
        <v>334</v>
      </c>
      <c r="C140" s="109"/>
      <c r="D140" s="125">
        <f>SUM(D141:D143)</f>
        <v>2721</v>
      </c>
      <c r="E140" s="125">
        <f t="shared" ref="E140:BB140" si="37">SUM(E141:E143)</f>
        <v>3900.06</v>
      </c>
      <c r="F140" s="125">
        <f t="shared" si="37"/>
        <v>4299.0600000000004</v>
      </c>
      <c r="G140" s="125">
        <f t="shared" si="37"/>
        <v>4978.0599999999995</v>
      </c>
      <c r="H140" s="125">
        <f t="shared" si="37"/>
        <v>5501.0599999999995</v>
      </c>
      <c r="I140" s="125">
        <f t="shared" si="37"/>
        <v>6085.0599999999995</v>
      </c>
      <c r="J140" s="125">
        <f t="shared" si="37"/>
        <v>6605.0599999999995</v>
      </c>
      <c r="K140" s="125">
        <f t="shared" si="37"/>
        <v>7088.0599999999995</v>
      </c>
      <c r="L140" s="125">
        <f t="shared" si="37"/>
        <v>7484.06</v>
      </c>
      <c r="M140" s="125">
        <f t="shared" si="37"/>
        <v>7892.5680000000002</v>
      </c>
      <c r="N140" s="125">
        <f t="shared" si="37"/>
        <v>8031.5509999999995</v>
      </c>
      <c r="O140" s="125">
        <f t="shared" si="37"/>
        <v>8411.9090000000015</v>
      </c>
      <c r="P140" s="125">
        <f t="shared" si="37"/>
        <v>9172.8167156850413</v>
      </c>
      <c r="Q140" s="125">
        <f t="shared" si="37"/>
        <v>10755.346568931573</v>
      </c>
      <c r="R140" s="125">
        <f t="shared" si="37"/>
        <v>12410.679000000004</v>
      </c>
      <c r="S140" s="125">
        <f t="shared" si="37"/>
        <v>14068.823</v>
      </c>
      <c r="T140" s="125">
        <f t="shared" si="37"/>
        <v>14698.89</v>
      </c>
      <c r="U140" s="125">
        <f t="shared" si="37"/>
        <v>16122.347527041315</v>
      </c>
      <c r="V140" s="125">
        <f t="shared" si="37"/>
        <v>17621.866000000002</v>
      </c>
      <c r="W140" s="125">
        <f t="shared" si="37"/>
        <v>18587.272009000008</v>
      </c>
      <c r="X140" s="125">
        <f t="shared" si="37"/>
        <v>19334.14472503843</v>
      </c>
      <c r="Y140" s="125">
        <f t="shared" si="37"/>
        <v>21437.683100000013</v>
      </c>
      <c r="Z140" s="125">
        <f t="shared" si="37"/>
        <v>23910.498331296745</v>
      </c>
      <c r="AA140" s="125">
        <f t="shared" si="37"/>
        <v>24695.169227916082</v>
      </c>
      <c r="AB140" s="125">
        <f t="shared" si="37"/>
        <v>24320.416560955211</v>
      </c>
      <c r="AC140" s="125">
        <f t="shared" si="37"/>
        <v>16358.23668802809</v>
      </c>
      <c r="AD140" s="125">
        <f t="shared" si="37"/>
        <v>17655.991089000003</v>
      </c>
      <c r="AE140" s="125">
        <f t="shared" si="37"/>
        <v>19171.410324449</v>
      </c>
      <c r="AF140" s="125">
        <f t="shared" si="37"/>
        <v>18912.443974729795</v>
      </c>
      <c r="AG140" s="125">
        <f t="shared" si="37"/>
        <v>20134.145588311138</v>
      </c>
      <c r="AH140" s="125">
        <f t="shared" si="37"/>
        <v>22119.138006874229</v>
      </c>
      <c r="AI140" s="125">
        <f t="shared" si="37"/>
        <v>23493.366511449785</v>
      </c>
      <c r="AJ140" s="125">
        <f t="shared" si="37"/>
        <v>24251.32462942709</v>
      </c>
      <c r="AK140" s="125">
        <f t="shared" si="37"/>
        <v>24518.543630379987</v>
      </c>
      <c r="AL140" s="125">
        <f t="shared" si="37"/>
        <v>25755.445607450238</v>
      </c>
      <c r="AM140" s="125">
        <f t="shared" si="37"/>
        <v>26300.891344340584</v>
      </c>
      <c r="AN140" s="125">
        <f t="shared" si="37"/>
        <v>27925.510779285047</v>
      </c>
      <c r="AO140" s="125">
        <f t="shared" si="37"/>
        <v>28799.212007561109</v>
      </c>
      <c r="AP140" s="125">
        <f t="shared" si="37"/>
        <v>29033.995671540157</v>
      </c>
      <c r="AQ140" s="125">
        <f t="shared" si="37"/>
        <v>30481.840596910013</v>
      </c>
      <c r="AR140" s="125">
        <f t="shared" si="37"/>
        <v>31175.940817977658</v>
      </c>
      <c r="AS140" s="125">
        <f t="shared" si="37"/>
        <v>32204.240915575494</v>
      </c>
      <c r="AT140" s="125">
        <f t="shared" si="37"/>
        <v>31254.17976989111</v>
      </c>
      <c r="AU140" s="125">
        <f t="shared" si="37"/>
        <v>32498.041351626085</v>
      </c>
      <c r="AV140" s="125">
        <f t="shared" si="37"/>
        <v>35791.554701330009</v>
      </c>
      <c r="AW140" s="125">
        <f t="shared" si="37"/>
        <v>42186.855261827892</v>
      </c>
      <c r="AX140" s="125">
        <f t="shared" si="37"/>
        <v>47821.718775463938</v>
      </c>
      <c r="AY140" s="125">
        <f t="shared" si="37"/>
        <v>51957.399710678103</v>
      </c>
      <c r="AZ140" s="125">
        <f t="shared" si="37"/>
        <v>54948.349036207321</v>
      </c>
      <c r="BA140" s="125">
        <f t="shared" si="37"/>
        <v>57902.126440272274</v>
      </c>
      <c r="BB140" s="126">
        <f t="shared" si="37"/>
        <v>60596.545007601817</v>
      </c>
      <c r="BC140" s="43"/>
      <c r="BD140" s="43"/>
      <c r="BE140" s="43"/>
      <c r="BF140" s="43"/>
      <c r="BG140" s="43"/>
      <c r="BH140" s="43"/>
      <c r="BI140" s="43"/>
      <c r="BJ140" s="43"/>
      <c r="BK140" s="43"/>
      <c r="BL140" s="43"/>
      <c r="BM140" s="43"/>
      <c r="BN140" s="43"/>
      <c r="BO140" s="43"/>
      <c r="BP140" s="43"/>
      <c r="BQ140" s="43"/>
      <c r="BR140" s="43"/>
      <c r="BS140" s="43"/>
      <c r="BT140" s="43"/>
      <c r="BU140" s="43"/>
      <c r="BV140" s="43"/>
      <c r="BW140" s="43"/>
    </row>
    <row r="141" spans="1:75">
      <c r="A141" s="153"/>
      <c r="B141" s="10" t="s">
        <v>411</v>
      </c>
      <c r="D141" s="58">
        <f>SUMIF($C$6:$C$15,"(NC / NIR)",D$6:D$15)</f>
        <v>1836.2120090576486</v>
      </c>
      <c r="E141" s="58">
        <f t="shared" ref="E141:BB141" si="38">SUMIF($C$6:$C$15,"(NC / NIR)",E$6:E$15)</f>
        <v>2875.1898291377083</v>
      </c>
      <c r="F141" s="58">
        <f t="shared" si="38"/>
        <v>3058.9992414056137</v>
      </c>
      <c r="G141" s="58">
        <f t="shared" si="38"/>
        <v>3510.3424145390022</v>
      </c>
      <c r="H141" s="58">
        <f t="shared" si="38"/>
        <v>3822.85954155132</v>
      </c>
      <c r="I141" s="58">
        <f t="shared" si="38"/>
        <v>4173.6472729167699</v>
      </c>
      <c r="J141" s="58">
        <f t="shared" si="38"/>
        <v>4480.0348862282062</v>
      </c>
      <c r="K141" s="58">
        <f t="shared" si="38"/>
        <v>4695.675937329378</v>
      </c>
      <c r="L141" s="58">
        <f t="shared" si="38"/>
        <v>4761.9940263349717</v>
      </c>
      <c r="M141" s="58">
        <f t="shared" si="38"/>
        <v>4871.5898862231707</v>
      </c>
      <c r="N141" s="58">
        <f t="shared" si="38"/>
        <v>4813.4099744551468</v>
      </c>
      <c r="O141" s="58">
        <f t="shared" si="38"/>
        <v>4866.8967571149997</v>
      </c>
      <c r="P141" s="58">
        <f t="shared" si="38"/>
        <v>4970.9264232967089</v>
      </c>
      <c r="Q141" s="58">
        <f t="shared" si="38"/>
        <v>5620.6440956386186</v>
      </c>
      <c r="R141" s="58">
        <f t="shared" si="38"/>
        <v>6186.6227737981817</v>
      </c>
      <c r="S141" s="58">
        <f t="shared" si="38"/>
        <v>6656.6340258818027</v>
      </c>
      <c r="T141" s="58">
        <f t="shared" si="38"/>
        <v>6768.8464522496879</v>
      </c>
      <c r="U141" s="58">
        <f t="shared" si="38"/>
        <v>7079.6166051252549</v>
      </c>
      <c r="V141" s="58">
        <f t="shared" si="38"/>
        <v>7384.6422419182345</v>
      </c>
      <c r="W141" s="58">
        <f t="shared" si="38"/>
        <v>7576.8967591892688</v>
      </c>
      <c r="X141" s="58">
        <f t="shared" si="38"/>
        <v>7823.5319327057887</v>
      </c>
      <c r="Y141" s="58">
        <f t="shared" si="38"/>
        <v>8849.7735056882193</v>
      </c>
      <c r="Z141" s="58">
        <f t="shared" si="38"/>
        <v>9327.3109854829381</v>
      </c>
      <c r="AA141" s="58">
        <f t="shared" si="38"/>
        <v>9475.3642299725107</v>
      </c>
      <c r="AB141" s="58">
        <f t="shared" si="38"/>
        <v>9707.8943792999999</v>
      </c>
      <c r="AC141" s="58">
        <f t="shared" si="38"/>
        <v>794.02521823565701</v>
      </c>
      <c r="AD141" s="58">
        <f t="shared" si="38"/>
        <v>842.55899999999997</v>
      </c>
      <c r="AE141" s="58">
        <f t="shared" si="38"/>
        <v>924.2647969778385</v>
      </c>
      <c r="AF141" s="58">
        <f t="shared" si="38"/>
        <v>973.07987379439624</v>
      </c>
      <c r="AG141" s="58">
        <f t="shared" si="38"/>
        <v>1040.0247158707195</v>
      </c>
      <c r="AH141" s="58">
        <f t="shared" si="38"/>
        <v>1105.9393085337213</v>
      </c>
      <c r="AI141" s="58">
        <f t="shared" si="38"/>
        <v>1192.3924182195146</v>
      </c>
      <c r="AJ141" s="58">
        <f t="shared" si="38"/>
        <v>1220.2959423261623</v>
      </c>
      <c r="AK141" s="58">
        <f t="shared" si="38"/>
        <v>1314.7165739259212</v>
      </c>
      <c r="AL141" s="58">
        <f t="shared" si="38"/>
        <v>1390.6353122046253</v>
      </c>
      <c r="AM141" s="58">
        <f t="shared" si="38"/>
        <v>1463.3916564663691</v>
      </c>
      <c r="AN141" s="58">
        <f t="shared" si="38"/>
        <v>1717.4043496814249</v>
      </c>
      <c r="AO141" s="58">
        <f t="shared" si="38"/>
        <v>1834.9490892979175</v>
      </c>
      <c r="AP141" s="58">
        <f t="shared" si="38"/>
        <v>1897.2120008984343</v>
      </c>
      <c r="AQ141" s="58">
        <f t="shared" si="38"/>
        <v>1965.4420231168197</v>
      </c>
      <c r="AR141" s="58">
        <f t="shared" si="38"/>
        <v>2114.3233711450694</v>
      </c>
      <c r="AS141" s="58">
        <f t="shared" si="38"/>
        <v>2299.4628969686605</v>
      </c>
      <c r="AT141" s="58">
        <f t="shared" si="38"/>
        <v>2246.8879234657497</v>
      </c>
      <c r="AU141" s="58">
        <f t="shared" si="38"/>
        <v>2444.3328611855545</v>
      </c>
      <c r="AV141" s="58">
        <f t="shared" si="38"/>
        <v>2865.2421316079099</v>
      </c>
      <c r="AW141" s="58">
        <f t="shared" si="38"/>
        <v>3533.0199952885191</v>
      </c>
      <c r="AX141" s="58">
        <f t="shared" si="38"/>
        <v>4108.2520633154791</v>
      </c>
      <c r="AY141" s="58">
        <f t="shared" si="38"/>
        <v>4589.5735127766084</v>
      </c>
      <c r="AZ141" s="58">
        <f t="shared" si="38"/>
        <v>4983.9733333204422</v>
      </c>
      <c r="BA141" s="58">
        <f t="shared" si="38"/>
        <v>5366.6038482882632</v>
      </c>
      <c r="BB141" s="96">
        <f t="shared" si="38"/>
        <v>5724.7103336978362</v>
      </c>
      <c r="BC141" s="43"/>
      <c r="BD141" s="43"/>
      <c r="BE141" s="43"/>
      <c r="BF141" s="43"/>
      <c r="BG141" s="43"/>
      <c r="BH141" s="43"/>
      <c r="BI141" s="43"/>
      <c r="BJ141" s="43"/>
      <c r="BK141" s="43"/>
      <c r="BL141" s="43"/>
      <c r="BM141" s="43"/>
      <c r="BN141" s="43"/>
      <c r="BO141" s="43"/>
      <c r="BP141" s="43"/>
      <c r="BQ141" s="43"/>
      <c r="BR141" s="43"/>
      <c r="BS141" s="43"/>
      <c r="BT141" s="43"/>
      <c r="BU141" s="43"/>
      <c r="BV141" s="43"/>
      <c r="BW141" s="43"/>
    </row>
    <row r="142" spans="1:75">
      <c r="A142" s="153"/>
      <c r="B142" s="10" t="s">
        <v>412</v>
      </c>
      <c r="D142" s="58">
        <f t="shared" ref="D142:BB142" si="39">SUMIF($C$20:$C$74,"(NC / NIR)",D$20:D$74)</f>
        <v>417.30195821129746</v>
      </c>
      <c r="E142" s="58">
        <f t="shared" si="39"/>
        <v>529.60220306078645</v>
      </c>
      <c r="F142" s="58">
        <f t="shared" si="39"/>
        <v>633.07543812711435</v>
      </c>
      <c r="G142" s="58">
        <f t="shared" si="39"/>
        <v>738.48012106894282</v>
      </c>
      <c r="H142" s="58">
        <f t="shared" si="39"/>
        <v>830.55701238433289</v>
      </c>
      <c r="I142" s="58">
        <f t="shared" si="39"/>
        <v>960.49276853964022</v>
      </c>
      <c r="J142" s="58">
        <f t="shared" si="39"/>
        <v>1061.0040746836548</v>
      </c>
      <c r="K142" s="58">
        <f t="shared" si="39"/>
        <v>1164.4219602171174</v>
      </c>
      <c r="L142" s="58">
        <f t="shared" si="39"/>
        <v>1333.8533908256416</v>
      </c>
      <c r="M142" s="58">
        <f t="shared" si="39"/>
        <v>1489.4872643034992</v>
      </c>
      <c r="N142" s="58">
        <f t="shared" si="39"/>
        <v>1540.5206118266901</v>
      </c>
      <c r="O142" s="58">
        <f t="shared" si="39"/>
        <v>1666.2812787270329</v>
      </c>
      <c r="P142" s="58">
        <f t="shared" si="39"/>
        <v>1919.4344050421473</v>
      </c>
      <c r="Q142" s="58">
        <f t="shared" si="39"/>
        <v>2350.8976246910274</v>
      </c>
      <c r="R142" s="58">
        <f t="shared" si="39"/>
        <v>2768.50921628165</v>
      </c>
      <c r="S142" s="58">
        <f t="shared" si="39"/>
        <v>3413.4548352956463</v>
      </c>
      <c r="T142" s="58">
        <f t="shared" si="39"/>
        <v>3762.9625182212412</v>
      </c>
      <c r="U142" s="58">
        <f t="shared" si="39"/>
        <v>4350.6753790768726</v>
      </c>
      <c r="V142" s="58">
        <f t="shared" si="39"/>
        <v>5054.347564111883</v>
      </c>
      <c r="W142" s="58">
        <f t="shared" si="39"/>
        <v>5358.6750497622079</v>
      </c>
      <c r="X142" s="58">
        <f t="shared" si="39"/>
        <v>5550.1083570834162</v>
      </c>
      <c r="Y142" s="58">
        <f t="shared" si="39"/>
        <v>5771.583245054886</v>
      </c>
      <c r="Z142" s="58">
        <f t="shared" si="39"/>
        <v>5978.3111078018701</v>
      </c>
      <c r="AA142" s="58">
        <f t="shared" si="39"/>
        <v>6371.1093210319796</v>
      </c>
      <c r="AB142" s="58">
        <f t="shared" si="39"/>
        <v>6517.7392567383986</v>
      </c>
      <c r="AC142" s="58">
        <f t="shared" si="39"/>
        <v>6815.2711439341174</v>
      </c>
      <c r="AD142" s="58">
        <f t="shared" si="39"/>
        <v>7076.8760000000002</v>
      </c>
      <c r="AE142" s="58">
        <f t="shared" si="39"/>
        <v>7349.3426876018675</v>
      </c>
      <c r="AF142" s="58">
        <f t="shared" si="39"/>
        <v>7638.5452869243391</v>
      </c>
      <c r="AG142" s="58">
        <f t="shared" si="39"/>
        <v>8013.2638627443484</v>
      </c>
      <c r="AH142" s="58">
        <f t="shared" si="39"/>
        <v>8623.1827387670037</v>
      </c>
      <c r="AI142" s="58">
        <f t="shared" si="39"/>
        <v>9078.7432718570435</v>
      </c>
      <c r="AJ142" s="58">
        <f t="shared" si="39"/>
        <v>9413.5107245551153</v>
      </c>
      <c r="AK142" s="58">
        <f t="shared" si="39"/>
        <v>9887.1723686280984</v>
      </c>
      <c r="AL142" s="58">
        <f t="shared" si="39"/>
        <v>10571.130296586944</v>
      </c>
      <c r="AM142" s="58">
        <f t="shared" si="39"/>
        <v>10918.092802584053</v>
      </c>
      <c r="AN142" s="58">
        <f t="shared" si="39"/>
        <v>11837.738027470541</v>
      </c>
      <c r="AO142" s="58">
        <f t="shared" si="39"/>
        <v>12781.679558049933</v>
      </c>
      <c r="AP142" s="58">
        <f t="shared" si="39"/>
        <v>13026.817977005601</v>
      </c>
      <c r="AQ142" s="58">
        <f t="shared" si="39"/>
        <v>14500.426625045566</v>
      </c>
      <c r="AR142" s="58">
        <f t="shared" si="39"/>
        <v>15236.76612557165</v>
      </c>
      <c r="AS142" s="58">
        <f t="shared" si="39"/>
        <v>16108.598924974718</v>
      </c>
      <c r="AT142" s="58">
        <f t="shared" si="39"/>
        <v>16025.174942242502</v>
      </c>
      <c r="AU142" s="58">
        <f t="shared" si="39"/>
        <v>17095.397609156193</v>
      </c>
      <c r="AV142" s="58">
        <f t="shared" si="39"/>
        <v>19241.262231130797</v>
      </c>
      <c r="AW142" s="58">
        <f t="shared" si="39"/>
        <v>22771.737401707822</v>
      </c>
      <c r="AX142" s="58">
        <f t="shared" si="39"/>
        <v>26190.211602718024</v>
      </c>
      <c r="AY142" s="58">
        <f t="shared" si="39"/>
        <v>28581.024733672723</v>
      </c>
      <c r="AZ142" s="58">
        <f t="shared" si="39"/>
        <v>30561.79728382915</v>
      </c>
      <c r="BA142" s="58">
        <f t="shared" si="39"/>
        <v>32716.782262655357</v>
      </c>
      <c r="BB142" s="96">
        <f t="shared" si="39"/>
        <v>34234.290284007438</v>
      </c>
      <c r="BC142" s="43"/>
      <c r="BD142" s="43"/>
      <c r="BE142" s="43"/>
      <c r="BF142" s="43"/>
      <c r="BG142" s="43"/>
      <c r="BH142" s="43"/>
      <c r="BI142" s="43"/>
      <c r="BJ142" s="43"/>
      <c r="BK142" s="43"/>
      <c r="BL142" s="43"/>
      <c r="BM142" s="43"/>
      <c r="BN142" s="43"/>
      <c r="BO142" s="43"/>
      <c r="BP142" s="43"/>
      <c r="BQ142" s="43"/>
      <c r="BR142" s="43"/>
      <c r="BS142" s="43"/>
      <c r="BT142" s="43"/>
      <c r="BU142" s="43"/>
      <c r="BV142" s="43"/>
      <c r="BW142" s="43"/>
    </row>
    <row r="143" spans="1:75">
      <c r="A143" s="153"/>
      <c r="B143" s="10" t="s">
        <v>413</v>
      </c>
      <c r="D143" s="58">
        <f t="shared" ref="D143:BB143" si="40">SUMIF($C$79:$C$124,"(NC / NIR)",D$79:D$124)</f>
        <v>467.48603273105391</v>
      </c>
      <c r="E143" s="58">
        <f t="shared" si="40"/>
        <v>495.26796780150516</v>
      </c>
      <c r="F143" s="58">
        <f t="shared" si="40"/>
        <v>606.985320467272</v>
      </c>
      <c r="G143" s="58">
        <f t="shared" si="40"/>
        <v>729.23746439205502</v>
      </c>
      <c r="H143" s="58">
        <f t="shared" si="40"/>
        <v>847.64344606434713</v>
      </c>
      <c r="I143" s="58">
        <f t="shared" si="40"/>
        <v>950.91995854358925</v>
      </c>
      <c r="J143" s="58">
        <f t="shared" si="40"/>
        <v>1064.0210390881389</v>
      </c>
      <c r="K143" s="58">
        <f t="shared" si="40"/>
        <v>1227.9621024535047</v>
      </c>
      <c r="L143" s="58">
        <f t="shared" si="40"/>
        <v>1388.2125828393876</v>
      </c>
      <c r="M143" s="58">
        <f t="shared" si="40"/>
        <v>1531.4908494733309</v>
      </c>
      <c r="N143" s="58">
        <f t="shared" si="40"/>
        <v>1677.6204137181626</v>
      </c>
      <c r="O143" s="58">
        <f t="shared" si="40"/>
        <v>1878.7309641579686</v>
      </c>
      <c r="P143" s="58">
        <f t="shared" si="40"/>
        <v>2282.4558873461842</v>
      </c>
      <c r="Q143" s="58">
        <f t="shared" si="40"/>
        <v>2783.8048486019275</v>
      </c>
      <c r="R143" s="58">
        <f t="shared" si="40"/>
        <v>3455.5470099201711</v>
      </c>
      <c r="S143" s="58">
        <f t="shared" si="40"/>
        <v>3998.7341388225504</v>
      </c>
      <c r="T143" s="58">
        <f t="shared" si="40"/>
        <v>4167.0810295290712</v>
      </c>
      <c r="U143" s="58">
        <f t="shared" si="40"/>
        <v>4692.0555428391863</v>
      </c>
      <c r="V143" s="58">
        <f t="shared" si="40"/>
        <v>5182.8761939698834</v>
      </c>
      <c r="W143" s="58">
        <f t="shared" si="40"/>
        <v>5651.7002000485309</v>
      </c>
      <c r="X143" s="58">
        <f t="shared" si="40"/>
        <v>5960.5044352492259</v>
      </c>
      <c r="Y143" s="58">
        <f t="shared" si="40"/>
        <v>6816.3263492569085</v>
      </c>
      <c r="Z143" s="58">
        <f t="shared" si="40"/>
        <v>8604.8762380119351</v>
      </c>
      <c r="AA143" s="58">
        <f t="shared" si="40"/>
        <v>8848.6956769115914</v>
      </c>
      <c r="AB143" s="58">
        <f t="shared" si="40"/>
        <v>8094.7829249168126</v>
      </c>
      <c r="AC143" s="58">
        <f t="shared" si="40"/>
        <v>8748.9403258583152</v>
      </c>
      <c r="AD143" s="58">
        <f t="shared" si="40"/>
        <v>9736.5560890000015</v>
      </c>
      <c r="AE143" s="58">
        <f t="shared" si="40"/>
        <v>10897.802839869293</v>
      </c>
      <c r="AF143" s="58">
        <f t="shared" si="40"/>
        <v>10300.81881401106</v>
      </c>
      <c r="AG143" s="58">
        <f t="shared" si="40"/>
        <v>11080.85700969607</v>
      </c>
      <c r="AH143" s="58">
        <f t="shared" si="40"/>
        <v>12390.015959573504</v>
      </c>
      <c r="AI143" s="58">
        <f t="shared" si="40"/>
        <v>13222.230821373225</v>
      </c>
      <c r="AJ143" s="58">
        <f t="shared" si="40"/>
        <v>13617.517962545813</v>
      </c>
      <c r="AK143" s="58">
        <f t="shared" si="40"/>
        <v>13316.654687825969</v>
      </c>
      <c r="AL143" s="58">
        <f t="shared" si="40"/>
        <v>13793.679998658668</v>
      </c>
      <c r="AM143" s="58">
        <f t="shared" si="40"/>
        <v>13919.406885290162</v>
      </c>
      <c r="AN143" s="58">
        <f t="shared" si="40"/>
        <v>14370.368402133083</v>
      </c>
      <c r="AO143" s="58">
        <f t="shared" si="40"/>
        <v>14182.583360213261</v>
      </c>
      <c r="AP143" s="58">
        <f t="shared" si="40"/>
        <v>14109.965693636123</v>
      </c>
      <c r="AQ143" s="58">
        <f t="shared" si="40"/>
        <v>14015.97194874763</v>
      </c>
      <c r="AR143" s="58">
        <f t="shared" si="40"/>
        <v>13824.85132126094</v>
      </c>
      <c r="AS143" s="58">
        <f t="shared" si="40"/>
        <v>13796.179093632116</v>
      </c>
      <c r="AT143" s="58">
        <f t="shared" si="40"/>
        <v>12982.116904182858</v>
      </c>
      <c r="AU143" s="58">
        <f t="shared" si="40"/>
        <v>12958.310881284338</v>
      </c>
      <c r="AV143" s="58">
        <f t="shared" si="40"/>
        <v>13685.0503385913</v>
      </c>
      <c r="AW143" s="58">
        <f t="shared" si="40"/>
        <v>15882.097864831552</v>
      </c>
      <c r="AX143" s="58">
        <f t="shared" si="40"/>
        <v>17523.255109430436</v>
      </c>
      <c r="AY143" s="58">
        <f t="shared" si="40"/>
        <v>18786.801464228771</v>
      </c>
      <c r="AZ143" s="58">
        <f t="shared" si="40"/>
        <v>19402.578419057721</v>
      </c>
      <c r="BA143" s="58">
        <f t="shared" si="40"/>
        <v>19818.740329328659</v>
      </c>
      <c r="BB143" s="96">
        <f t="shared" si="40"/>
        <v>20637.54438989655</v>
      </c>
      <c r="BC143" s="43"/>
      <c r="BD143" s="43"/>
      <c r="BE143" s="43"/>
      <c r="BF143" s="43"/>
      <c r="BG143" s="43"/>
      <c r="BH143" s="43"/>
      <c r="BI143" s="43"/>
      <c r="BJ143" s="43"/>
      <c r="BK143" s="43"/>
      <c r="BL143" s="43"/>
      <c r="BM143" s="43"/>
      <c r="BN143" s="43"/>
      <c r="BO143" s="43"/>
      <c r="BP143" s="43"/>
      <c r="BQ143" s="43"/>
      <c r="BR143" s="43"/>
      <c r="BS143" s="43"/>
      <c r="BT143" s="43"/>
      <c r="BU143" s="43"/>
      <c r="BV143" s="43"/>
      <c r="BW143" s="43"/>
    </row>
    <row r="144" spans="1:75" ht="33.75" customHeight="1">
      <c r="A144" s="153"/>
      <c r="B144" s="109" t="s">
        <v>354</v>
      </c>
      <c r="BB144" s="96"/>
      <c r="BC144" s="43"/>
      <c r="BD144" s="43"/>
      <c r="BE144" s="43"/>
      <c r="BF144" s="43"/>
      <c r="BG144" s="43"/>
      <c r="BH144" s="43"/>
      <c r="BI144" s="43"/>
      <c r="BJ144" s="43"/>
      <c r="BK144" s="43"/>
      <c r="BL144" s="43"/>
      <c r="BM144" s="43"/>
      <c r="BN144" s="43"/>
      <c r="BO144" s="43"/>
      <c r="BP144" s="43"/>
      <c r="BQ144" s="43"/>
      <c r="BR144" s="43"/>
      <c r="BS144" s="43"/>
      <c r="BT144" s="43"/>
      <c r="BU144" s="43"/>
      <c r="BV144" s="43"/>
      <c r="BW144" s="43"/>
    </row>
    <row r="145" spans="1:75">
      <c r="A145" s="153"/>
      <c r="B145" s="43" t="s">
        <v>355</v>
      </c>
      <c r="AT145" s="43"/>
      <c r="AU145" s="43"/>
      <c r="AV145" s="43"/>
      <c r="AW145" s="43"/>
      <c r="AX145" s="43"/>
      <c r="AY145" s="43"/>
      <c r="AZ145" s="43"/>
      <c r="BA145" s="43"/>
      <c r="BB145" s="57"/>
      <c r="BC145" s="43"/>
      <c r="BD145" s="43"/>
      <c r="BE145" s="43"/>
      <c r="BF145" s="43"/>
      <c r="BG145" s="43"/>
      <c r="BH145" s="43"/>
      <c r="BI145" s="43"/>
      <c r="BJ145" s="43"/>
      <c r="BK145" s="43"/>
      <c r="BL145" s="43"/>
      <c r="BM145" s="43"/>
      <c r="BN145" s="43"/>
      <c r="BO145" s="43"/>
      <c r="BP145" s="43"/>
      <c r="BQ145" s="43"/>
      <c r="BR145" s="43"/>
      <c r="BS145" s="43"/>
      <c r="BT145" s="43"/>
      <c r="BU145" s="43"/>
      <c r="BV145" s="43"/>
      <c r="BW145" s="43"/>
    </row>
    <row r="146" spans="1:75">
      <c r="A146" s="153"/>
      <c r="B146" s="43" t="s">
        <v>356</v>
      </c>
      <c r="AT146" s="43"/>
      <c r="AU146" s="43"/>
      <c r="AV146" s="43"/>
      <c r="AW146" s="43"/>
      <c r="AX146" s="43"/>
      <c r="AY146" s="43"/>
      <c r="AZ146" s="43"/>
      <c r="BA146" s="43"/>
      <c r="BB146" s="57"/>
      <c r="BC146" s="43"/>
      <c r="BD146" s="43"/>
      <c r="BE146" s="43"/>
      <c r="BF146" s="43"/>
      <c r="BG146" s="43"/>
      <c r="BH146" s="43"/>
      <c r="BI146" s="43"/>
      <c r="BJ146" s="43"/>
      <c r="BK146" s="43"/>
      <c r="BL146" s="43"/>
      <c r="BM146" s="43"/>
      <c r="BN146" s="43"/>
      <c r="BO146" s="43"/>
      <c r="BP146" s="43"/>
      <c r="BQ146" s="43"/>
      <c r="BR146" s="43"/>
      <c r="BS146" s="43"/>
      <c r="BT146" s="43"/>
      <c r="BU146" s="43"/>
      <c r="BV146" s="43"/>
      <c r="BW146" s="43"/>
    </row>
    <row r="147" spans="1:75" ht="29.25" customHeight="1" thickBot="1">
      <c r="A147" s="201"/>
      <c r="B147" s="202" t="s">
        <v>357</v>
      </c>
      <c r="C147" s="121"/>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c r="AO147" s="128"/>
      <c r="AP147" s="128"/>
      <c r="AQ147" s="128"/>
      <c r="AR147" s="128"/>
      <c r="AS147" s="128"/>
      <c r="AT147" s="121"/>
      <c r="AU147" s="121"/>
      <c r="AV147" s="121"/>
      <c r="AW147" s="121"/>
      <c r="AX147" s="121"/>
      <c r="AY147" s="121"/>
      <c r="AZ147" s="121"/>
      <c r="BA147" s="121"/>
      <c r="BB147" s="133"/>
      <c r="BC147" s="43"/>
      <c r="BD147" s="43"/>
      <c r="BE147" s="43"/>
      <c r="BF147" s="43"/>
      <c r="BG147" s="43"/>
      <c r="BH147" s="43"/>
      <c r="BI147" s="43"/>
      <c r="BJ147" s="43"/>
      <c r="BK147" s="43"/>
      <c r="BL147" s="43"/>
      <c r="BM147" s="43"/>
      <c r="BN147" s="43"/>
      <c r="BO147" s="43"/>
      <c r="BP147" s="43"/>
      <c r="BQ147" s="43"/>
      <c r="BR147" s="43"/>
      <c r="BS147" s="43"/>
      <c r="BT147" s="43"/>
      <c r="BU147" s="43"/>
      <c r="BV147" s="43"/>
      <c r="BW147" s="43"/>
    </row>
  </sheetData>
  <conditionalFormatting sqref="AX67:AX68">
    <cfRule type="colorScale" priority="4">
      <colorScale>
        <cfvo type="min"/>
        <cfvo type="percentile" val="50"/>
        <cfvo type="max"/>
        <color rgb="FF63BE7B"/>
        <color rgb="FFFFEB84"/>
        <color rgb="FFF8696B"/>
      </colorScale>
    </cfRule>
  </conditionalFormatting>
  <conditionalFormatting sqref="AY67:AY68">
    <cfRule type="colorScale" priority="3">
      <colorScale>
        <cfvo type="min"/>
        <cfvo type="percentile" val="50"/>
        <cfvo type="max"/>
        <color rgb="FF63BE7B"/>
        <color rgb="FFFFEB84"/>
        <color rgb="FFF8696B"/>
      </colorScale>
    </cfRule>
  </conditionalFormatting>
  <conditionalFormatting sqref="AZ67:AZ68">
    <cfRule type="colorScale" priority="2">
      <colorScale>
        <cfvo type="min"/>
        <cfvo type="percentile" val="50"/>
        <cfvo type="max"/>
        <color rgb="FF63BE7B"/>
        <color rgb="FFFFEB84"/>
        <color rgb="FFF8696B"/>
      </colorScale>
    </cfRule>
  </conditionalFormatting>
  <conditionalFormatting sqref="BA67:BA68">
    <cfRule type="colorScale" priority="1">
      <colorScale>
        <cfvo type="min"/>
        <cfvo type="percentile" val="50"/>
        <cfvo type="max"/>
        <color rgb="FF63BE7B"/>
        <color rgb="FFFFEB84"/>
        <color rgb="FFF8696B"/>
      </colorScale>
    </cfRule>
  </conditionalFormatting>
  <hyperlinks>
    <hyperlink ref="B1" location="Notes!A1" display="Information relating to this table can be found in the 'Notes' tab" xr:uid="{D74DFBE8-C87A-49F6-A2CA-9F170636E8D5}"/>
    <hyperlink ref="A1" location="Contents!A1" display="Contents page" xr:uid="{D3D2F60A-CDC9-4453-834C-ACF0F30CAC5D}"/>
  </hyperlinks>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04dbe3e-63b4-48d2-9d03-f0eb0c7bc09d" xsi:nil="true"/>
    <Protective_x0020_Marking xmlns="a04dbe3e-63b4-48d2-9d03-f0eb0c7bc09d">Official</Protective_x0020_Marking>
    <Information_x0020_Owner xmlns="a04dbe3e-63b4-48d2-9d03-f0eb0c7bc09d">
      <UserInfo>
        <DisplayName/>
        <AccountId xsi:nil="true"/>
        <AccountType/>
      </UserInfo>
    </Information_x0020_Owner>
    <Main_x005f_x0020_Category xmlns="4c3fe800-e96c-4d03-98fa-224fe6ef891a" xsi:nil="true"/>
    <_dlc_DocId xmlns="4c3fe800-e96c-4d03-98fa-224fe6ef891a">DEDU455RNXPQ-1387218593-2341</_dlc_DocId>
    <_dlc_DocIdUrl xmlns="4c3fe800-e96c-4d03-98fa-224fe6ef891a">
      <Url>https://dwpgovuk.sharepoint.com/sites/SRO-549/_layouts/15/DocIdRedir.aspx?ID=DEDU455RNXPQ-1387218593-2341</Url>
      <Description>DEDU455RNXPQ-1387218593-2341</Description>
    </_dlc_DocIdUrl>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WP Document" ma:contentTypeID="0x010100A7C29EFF43A58C4187C5AC5992309F1C0032773048F64EF94DA8BF066F61BE17B2" ma:contentTypeVersion="4" ma:contentTypeDescription="Document template for DWP content." ma:contentTypeScope="" ma:versionID="3466760bf4b11906bf275a48b57aef99">
  <xsd:schema xmlns:xsd="http://www.w3.org/2001/XMLSchema" xmlns:xs="http://www.w3.org/2001/XMLSchema" xmlns:p="http://schemas.microsoft.com/office/2006/metadata/properties" xmlns:ns2="a04dbe3e-63b4-48d2-9d03-f0eb0c7bc09d" xmlns:ns3="4c3fe800-e96c-4d03-98fa-224fe6ef891a" targetNamespace="http://schemas.microsoft.com/office/2006/metadata/properties" ma:root="true" ma:fieldsID="2c82a61db94d155a631cd20821ebcd8c" ns2:_="" ns3:_="">
    <xsd:import namespace="a04dbe3e-63b4-48d2-9d03-f0eb0c7bc09d"/>
    <xsd:import namespace="4c3fe800-e96c-4d03-98fa-224fe6ef891a"/>
    <xsd:element name="properties">
      <xsd:complexType>
        <xsd:sequence>
          <xsd:element name="documentManagement">
            <xsd:complexType>
              <xsd:all>
                <xsd:element ref="ns2:Information_x0020_Owner" minOccurs="0"/>
                <xsd:element ref="ns2:Protective_x0020_Marking"/>
                <xsd:element ref="ns2:TaxCatchAll" minOccurs="0"/>
                <xsd:element ref="ns2:TaxCatchAllLabel" minOccurs="0"/>
                <xsd:element ref="ns3:Main_x005f_x0020_Category"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4dbe3e-63b4-48d2-9d03-f0eb0c7bc09d" elementFormDefault="qualified">
    <xsd:import namespace="http://schemas.microsoft.com/office/2006/documentManagement/types"/>
    <xsd:import namespace="http://schemas.microsoft.com/office/infopath/2007/PartnerControls"/>
    <xsd:element name="Information_x0020_Owner" ma:index="1" nillable="true" ma:displayName="Information Owner" ma:hidden="true" ma:list="UserInfo" ma:SharePointGroup="0" ma:internalName="Information_x0020_Owner"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tective_x0020_Marking" ma:index="2" ma:displayName="Protective Marking" ma:default="Official" ma:description="Specify the security classification of the document" ma:format="Dropdown" ma:internalName="Protective_x0020_Marking">
      <xsd:simpleType>
        <xsd:restriction base="dms:Choice">
          <xsd:enumeration value="Official"/>
          <xsd:enumeration value="Official Sensitive"/>
        </xsd:restriction>
      </xsd:simpleType>
    </xsd:element>
    <xsd:element name="TaxCatchAll" ma:index="9" nillable="true" ma:displayName="Taxonomy Catch All Column" ma:hidden="true" ma:list="{d7eb3953-5a13-4cdd-ac60-c64086f979d1}" ma:internalName="TaxCatchAll" ma:showField="CatchAllData" ma:web="4c3fe800-e96c-4d03-98fa-224fe6ef891a">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7eb3953-5a13-4cdd-ac60-c64086f979d1}" ma:internalName="TaxCatchAllLabel" ma:readOnly="true" ma:showField="CatchAllDataLabel" ma:web="4c3fe800-e96c-4d03-98fa-224fe6ef891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c3fe800-e96c-4d03-98fa-224fe6ef891a" elementFormDefault="qualified">
    <xsd:import namespace="http://schemas.microsoft.com/office/2006/documentManagement/types"/>
    <xsd:import namespace="http://schemas.microsoft.com/office/infopath/2007/PartnerControls"/>
    <xsd:element name="Main_x005f_x0020_Category" ma:index="12" nillable="true" ma:displayName="Main Category" ma:internalName="Main_x0020_Category">
      <xsd:simpleType>
        <xsd:restriction base="dms:Choice">
          <xsd:enumeration value="Add your own"/>
          <xsd:enumeration value="Useful to know"/>
        </xsd:restriction>
      </xsd:simpleType>
    </xsd:element>
    <xsd:element name="_dlc_DocId" ma:index="13" nillable="true" ma:displayName="Document ID Value" ma:description="The value of the document ID assigned to this item." ma:internalName="_dlc_DocId" ma:readOnly="true">
      <xsd:simpleType>
        <xsd:restriction base="dms:Text"/>
      </xsd:simpleType>
    </xsd:element>
    <xsd:element name="_dlc_DocIdUrl" ma:index="1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c33ebcec-c535-4b75-bbfd-3283b9d6285a" ContentTypeId="0x010100A7C29EFF43A58C4187C5AC5992309F1C" PreviousValue="false"/>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1CDF25-5FE4-47D1-95E9-A902DA4C1505}"/>
</file>

<file path=customXml/itemProps2.xml><?xml version="1.0" encoding="utf-8"?>
<ds:datastoreItem xmlns:ds="http://schemas.openxmlformats.org/officeDocument/2006/customXml" ds:itemID="{A711377C-9F5E-49C2-B15F-8D12DCA38E6B}"/>
</file>

<file path=customXml/itemProps3.xml><?xml version="1.0" encoding="utf-8"?>
<ds:datastoreItem xmlns:ds="http://schemas.openxmlformats.org/officeDocument/2006/customXml" ds:itemID="{EBADC65B-EAC9-43FD-8CEF-883CDC2EAEBF}"/>
</file>

<file path=customXml/itemProps4.xml><?xml version="1.0" encoding="utf-8"?>
<ds:datastoreItem xmlns:ds="http://schemas.openxmlformats.org/officeDocument/2006/customXml" ds:itemID="{A914AD05-0C36-4926-B781-709AA79826AC}"/>
</file>

<file path=customXml/itemProps5.xml><?xml version="1.0" encoding="utf-8"?>
<ds:datastoreItem xmlns:ds="http://schemas.openxmlformats.org/officeDocument/2006/customXml" ds:itemID="{3B886187-4463-4D8C-A05F-E49D60B3033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2024-03-21T16:41:20Z</dcterms:created>
  <dcterms:modified xsi:type="dcterms:W3CDTF">2024-04-03T14:51:17Z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0x010100A7C29EFF43A58C4187C5AC5992309F1C0032773048F64EF94DA8BF066F61BE17B2</vt:lpwstr>
  </property>
  <property fmtid="{D5CDD505-2E9C-101B-9397-08002B2CF9AE}" pid="4" name="_dlc_DocIdItemGuid">
    <vt:lpwstr>a76ec897-289d-427e-ad5d-c288fd67f60f</vt:lpwstr>
  </property>
</Properties>
</file>